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Projects\DG_2013_INFORM\INFORM\Spreadsheets\"/>
    </mc:Choice>
  </mc:AlternateContent>
  <bookViews>
    <workbookView xWindow="75" yWindow="105" windowWidth="6600" windowHeight="12885" tabRatio="845"/>
  </bookViews>
  <sheets>
    <sheet name="Home" sheetId="73" r:id="rId1"/>
    <sheet name="Table of Contents" sheetId="72" r:id="rId2"/>
    <sheet name="INFORM Mid2019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Metadata'!$F$25:$N$58</definedName>
    <definedName name="_xlnm._FilterDatabase" localSheetId="3" hidden="1">'Hazard &amp; Exposure'!$A$2:$BC$195</definedName>
    <definedName name="_xlnm._FilterDatabase" localSheetId="2">'INFORM Mid2019 (a-z)'!$A$3:$AN$3</definedName>
    <definedName name="_xlnm._FilterDatabase" localSheetId="13" hidden="1">'Lack of Reliability Index'!$A$1:$H$1</definedName>
    <definedName name="_xlnm._FilterDatabase" localSheetId="15" hidden="1">Regions!$A$2:$F$193</definedName>
    <definedName name="_xlnm._FilterDatabase" localSheetId="4" hidden="1">Vulnerability!$A$2:$AK$193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2">'INFORM Mid2019 (a-z)'!$A$1:$AG$194</definedName>
    <definedName name="_xlnm.Print_Titles" localSheetId="2">'INFORM Mid2019 (a-z)'!$2:$2</definedName>
  </definedNames>
  <calcPr calcId="162913"/>
</workbook>
</file>

<file path=xl/calcChain.xml><?xml version="1.0" encoding="utf-8"?>
<calcChain xmlns="http://schemas.openxmlformats.org/spreadsheetml/2006/main">
  <c r="AM5" i="81" l="1"/>
  <c r="AM6" i="81"/>
  <c r="AM7" i="81"/>
  <c r="AM8" i="81"/>
  <c r="AM9" i="81"/>
  <c r="AM10" i="81"/>
  <c r="AM11" i="81"/>
  <c r="AM12" i="81"/>
  <c r="AM13" i="81"/>
  <c r="AM14" i="81"/>
  <c r="AM15" i="81"/>
  <c r="AM16" i="81"/>
  <c r="AM17" i="81"/>
  <c r="AM18" i="81"/>
  <c r="AM19" i="81"/>
  <c r="AM20" i="81"/>
  <c r="AM21" i="81"/>
  <c r="AM22" i="81"/>
  <c r="AM23" i="81"/>
  <c r="AM24" i="81"/>
  <c r="AM25" i="81"/>
  <c r="AM26" i="81"/>
  <c r="AM27" i="81"/>
  <c r="AM28" i="81"/>
  <c r="AM29" i="81"/>
  <c r="AM30" i="81"/>
  <c r="AM31" i="81"/>
  <c r="AM32" i="81"/>
  <c r="AM33" i="81"/>
  <c r="AM34" i="81"/>
  <c r="AM35" i="81"/>
  <c r="AM36" i="81"/>
  <c r="AM37" i="81"/>
  <c r="AM38" i="81"/>
  <c r="AM39" i="81"/>
  <c r="AM40" i="81"/>
  <c r="AM41" i="81"/>
  <c r="AM42" i="81"/>
  <c r="AM43" i="81"/>
  <c r="AM44" i="81"/>
  <c r="AM45" i="81"/>
  <c r="AM46" i="81"/>
  <c r="AM47" i="81"/>
  <c r="AM48" i="81"/>
  <c r="AM49" i="81"/>
  <c r="AM50" i="81"/>
  <c r="AM51" i="81"/>
  <c r="AM52" i="81"/>
  <c r="AM53" i="81"/>
  <c r="AM54" i="81"/>
  <c r="AM55" i="81"/>
  <c r="AM56" i="81"/>
  <c r="AM57" i="81"/>
  <c r="AM58" i="81"/>
  <c r="AM59" i="81"/>
  <c r="AM60" i="81"/>
  <c r="AM61" i="81"/>
  <c r="AM62" i="81"/>
  <c r="AM63" i="81"/>
  <c r="AM64" i="81"/>
  <c r="AM65" i="81"/>
  <c r="AM66" i="81"/>
  <c r="AM67" i="81"/>
  <c r="AM68" i="81"/>
  <c r="AM69" i="81"/>
  <c r="AM70" i="81"/>
  <c r="AM71" i="81"/>
  <c r="AM72" i="81"/>
  <c r="AM73" i="81"/>
  <c r="AM74" i="81"/>
  <c r="AM75" i="81"/>
  <c r="AM76" i="81"/>
  <c r="AM77" i="81"/>
  <c r="AM78" i="81"/>
  <c r="AM79" i="81"/>
  <c r="AM80" i="81"/>
  <c r="AM81" i="81"/>
  <c r="AM82" i="81"/>
  <c r="AM83" i="81"/>
  <c r="AM84" i="81"/>
  <c r="AM85" i="81"/>
  <c r="AM86" i="81"/>
  <c r="AM87" i="81"/>
  <c r="AM88" i="81"/>
  <c r="AM89" i="81"/>
  <c r="AM90" i="81"/>
  <c r="AM91" i="81"/>
  <c r="AM92" i="81"/>
  <c r="AM93" i="81"/>
  <c r="AM94" i="81"/>
  <c r="AM95" i="81"/>
  <c r="AM96" i="81"/>
  <c r="AM97" i="81"/>
  <c r="AM98" i="81"/>
  <c r="AM99" i="81"/>
  <c r="AM100" i="81"/>
  <c r="AM101" i="81"/>
  <c r="AM102" i="81"/>
  <c r="AM103" i="81"/>
  <c r="AM104" i="81"/>
  <c r="AM105" i="81"/>
  <c r="AM106" i="81"/>
  <c r="AM107" i="81"/>
  <c r="AM108" i="81"/>
  <c r="AM109" i="81"/>
  <c r="AM110" i="81"/>
  <c r="AM111" i="81"/>
  <c r="AM112" i="81"/>
  <c r="AM113" i="81"/>
  <c r="AM114" i="81"/>
  <c r="AM115" i="81"/>
  <c r="AM116" i="81"/>
  <c r="AM117" i="81"/>
  <c r="AM118" i="81"/>
  <c r="AM119" i="81"/>
  <c r="AM120" i="81"/>
  <c r="AM121" i="81"/>
  <c r="AM122" i="81"/>
  <c r="AM123" i="81"/>
  <c r="AM124" i="81"/>
  <c r="AM125" i="81"/>
  <c r="AM126" i="81"/>
  <c r="AM127" i="81"/>
  <c r="AM128" i="81"/>
  <c r="AM129" i="81"/>
  <c r="AM130" i="81"/>
  <c r="AM131" i="81"/>
  <c r="AM132" i="81"/>
  <c r="AM133" i="81"/>
  <c r="AM134" i="81"/>
  <c r="AM135" i="81"/>
  <c r="AM136" i="81"/>
  <c r="AM137" i="81"/>
  <c r="AM138" i="81"/>
  <c r="AM139" i="81"/>
  <c r="AM140" i="81"/>
  <c r="AM141" i="81"/>
  <c r="AM142" i="81"/>
  <c r="AM143" i="81"/>
  <c r="AM144" i="81"/>
  <c r="AM145" i="81"/>
  <c r="AM146" i="81"/>
  <c r="AM147" i="81"/>
  <c r="AM148" i="81"/>
  <c r="AM149" i="81"/>
  <c r="AM150" i="81"/>
  <c r="AM151" i="81"/>
  <c r="AM152" i="81"/>
  <c r="AM153" i="81"/>
  <c r="AM154" i="81"/>
  <c r="AM155" i="81"/>
  <c r="AM156" i="81"/>
  <c r="AM157" i="81"/>
  <c r="AM158" i="81"/>
  <c r="AM159" i="81"/>
  <c r="AM160" i="81"/>
  <c r="AM161" i="81"/>
  <c r="AM162" i="81"/>
  <c r="AM163" i="81"/>
  <c r="AM164" i="81"/>
  <c r="AM165" i="81"/>
  <c r="AM166" i="81"/>
  <c r="AM167" i="81"/>
  <c r="AM168" i="81"/>
  <c r="AM169" i="81"/>
  <c r="AM170" i="81"/>
  <c r="AM171" i="81"/>
  <c r="AM172" i="81"/>
  <c r="AM173" i="81"/>
  <c r="AM174" i="81"/>
  <c r="AM175" i="81"/>
  <c r="AM176" i="81"/>
  <c r="AM177" i="81"/>
  <c r="AM178" i="81"/>
  <c r="AM179" i="81"/>
  <c r="AM180" i="81"/>
  <c r="AM181" i="81"/>
  <c r="AM182" i="81"/>
  <c r="AM183" i="81"/>
  <c r="AM184" i="81"/>
  <c r="AM185" i="81"/>
  <c r="AM186" i="81"/>
  <c r="AM187" i="81"/>
  <c r="AM188" i="81"/>
  <c r="AM189" i="81"/>
  <c r="AM190" i="81"/>
  <c r="AM191" i="81"/>
  <c r="AM192" i="81"/>
  <c r="AM193" i="81"/>
  <c r="AM194" i="81"/>
  <c r="AM4" i="81"/>
  <c r="C2" i="82"/>
  <c r="D2" i="82"/>
  <c r="E2" i="82"/>
  <c r="F2" i="82"/>
  <c r="G2" i="82"/>
  <c r="H2" i="82"/>
  <c r="I2" i="82"/>
  <c r="J2" i="82"/>
  <c r="K2" i="82"/>
  <c r="L2" i="82"/>
  <c r="M2" i="82"/>
  <c r="N2" i="82"/>
  <c r="O2" i="82"/>
  <c r="P2" i="82"/>
  <c r="Q2" i="82"/>
  <c r="R2" i="82"/>
  <c r="S2" i="82"/>
  <c r="T2" i="82"/>
  <c r="U2" i="82"/>
  <c r="V2" i="82"/>
  <c r="W2" i="82"/>
  <c r="X2" i="82"/>
  <c r="Y2" i="82"/>
  <c r="Z2" i="82"/>
  <c r="AA2" i="82"/>
  <c r="AB2" i="82"/>
  <c r="AC2" i="82"/>
  <c r="AD2" i="82"/>
  <c r="AE2" i="82"/>
  <c r="AF2" i="82"/>
  <c r="AG2" i="82"/>
  <c r="AH2" i="82"/>
  <c r="AI2" i="82"/>
  <c r="AJ2" i="82"/>
  <c r="AK2" i="82"/>
  <c r="AL2" i="82"/>
  <c r="AM2" i="82"/>
  <c r="AN2" i="82"/>
  <c r="AO2" i="82"/>
  <c r="AP2" i="82"/>
  <c r="AQ2" i="82"/>
  <c r="AR2" i="82"/>
  <c r="AS2" i="82"/>
  <c r="AT2" i="82"/>
  <c r="AU2" i="82"/>
  <c r="AV2" i="82"/>
  <c r="AW2" i="82"/>
  <c r="AX2" i="82"/>
  <c r="AY2" i="82"/>
  <c r="AZ2" i="82"/>
  <c r="B2" i="82"/>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B3" i="81"/>
  <c r="BC3" i="81"/>
  <c r="BD3" i="81"/>
  <c r="C3" i="81"/>
  <c r="D2" i="79" l="1"/>
  <c r="E2" i="79"/>
  <c r="F2" i="79"/>
  <c r="G2" i="79"/>
  <c r="H2" i="79"/>
  <c r="I2" i="79"/>
  <c r="J2" i="79"/>
  <c r="K2" i="79"/>
  <c r="L2" i="79"/>
  <c r="M2" i="79"/>
  <c r="N2" i="79"/>
  <c r="O2" i="79"/>
  <c r="P2" i="79"/>
  <c r="Q2" i="79"/>
  <c r="R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D3" i="79"/>
  <c r="E3" i="79"/>
  <c r="F3" i="79"/>
  <c r="G3" i="79"/>
  <c r="H3" i="79"/>
  <c r="I3" i="79"/>
  <c r="J3" i="79"/>
  <c r="K3" i="79"/>
  <c r="L3" i="79"/>
  <c r="M3" i="79"/>
  <c r="N3" i="79"/>
  <c r="O3" i="79"/>
  <c r="P3" i="79"/>
  <c r="Q3" i="79"/>
  <c r="R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C3" i="79"/>
  <c r="C2" i="79"/>
  <c r="D2" i="80"/>
  <c r="E2" i="80"/>
  <c r="F2" i="80"/>
  <c r="G2" i="80"/>
  <c r="H2" i="80"/>
  <c r="I2" i="80"/>
  <c r="J2" i="80"/>
  <c r="K2" i="80"/>
  <c r="L2" i="80"/>
  <c r="M2" i="80"/>
  <c r="N2" i="80"/>
  <c r="O2" i="80"/>
  <c r="P2" i="80"/>
  <c r="Q2" i="80"/>
  <c r="R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A5" i="78"/>
  <c r="B5" i="78"/>
  <c r="A6" i="78"/>
  <c r="B6" i="78"/>
  <c r="A7" i="78"/>
  <c r="B7" i="78"/>
  <c r="A8" i="78"/>
  <c r="B8" i="78"/>
  <c r="A9" i="78"/>
  <c r="B9" i="78"/>
  <c r="A10" i="78"/>
  <c r="B10" i="78"/>
  <c r="A11" i="78"/>
  <c r="B11" i="78"/>
  <c r="A12" i="78"/>
  <c r="B12" i="78"/>
  <c r="A13" i="78"/>
  <c r="B13" i="78"/>
  <c r="A14" i="78"/>
  <c r="B14" i="78"/>
  <c r="A15" i="78"/>
  <c r="B15" i="78"/>
  <c r="A16" i="78"/>
  <c r="B16" i="78"/>
  <c r="A17" i="78"/>
  <c r="B17" i="78"/>
  <c r="A18" i="78"/>
  <c r="B18" i="78"/>
  <c r="A19" i="78"/>
  <c r="B19" i="78"/>
  <c r="A20" i="78"/>
  <c r="B20" i="78"/>
  <c r="A21" i="78"/>
  <c r="B21" i="78"/>
  <c r="A22" i="78"/>
  <c r="B22" i="78"/>
  <c r="A23" i="78"/>
  <c r="B23" i="78"/>
  <c r="A24" i="78"/>
  <c r="B24" i="78"/>
  <c r="A25" i="78"/>
  <c r="B25" i="78"/>
  <c r="A26" i="78"/>
  <c r="B26" i="78"/>
  <c r="A27" i="78"/>
  <c r="B27" i="78"/>
  <c r="A28" i="78"/>
  <c r="B28" i="78"/>
  <c r="A29" i="78"/>
  <c r="B29" i="78"/>
  <c r="A30" i="78"/>
  <c r="B30" i="78"/>
  <c r="A31" i="78"/>
  <c r="B31" i="78"/>
  <c r="A32" i="78"/>
  <c r="B32" i="78"/>
  <c r="A33" i="78"/>
  <c r="B33" i="78"/>
  <c r="A34" i="78"/>
  <c r="B34" i="78"/>
  <c r="A35" i="78"/>
  <c r="B35" i="78"/>
  <c r="A36" i="78"/>
  <c r="B36" i="78"/>
  <c r="A37" i="78"/>
  <c r="B37" i="78"/>
  <c r="A38" i="78"/>
  <c r="B38" i="78"/>
  <c r="A39" i="78"/>
  <c r="B39" i="78"/>
  <c r="A40" i="78"/>
  <c r="B40" i="78"/>
  <c r="A41" i="78"/>
  <c r="B41" i="78"/>
  <c r="A42" i="78"/>
  <c r="B42" i="78"/>
  <c r="A43" i="78"/>
  <c r="B43" i="78"/>
  <c r="A44" i="78"/>
  <c r="B44" i="78"/>
  <c r="A45" i="78"/>
  <c r="B45" i="78"/>
  <c r="A46" i="78"/>
  <c r="B46" i="78"/>
  <c r="A47" i="78"/>
  <c r="B47" i="78"/>
  <c r="A48" i="78"/>
  <c r="B48" i="78"/>
  <c r="A49" i="78"/>
  <c r="B49" i="78"/>
  <c r="A50" i="78"/>
  <c r="B50" i="78"/>
  <c r="A51" i="78"/>
  <c r="B51" i="78"/>
  <c r="A52" i="78"/>
  <c r="B52" i="78"/>
  <c r="A53" i="78"/>
  <c r="B53" i="78"/>
  <c r="A54" i="78"/>
  <c r="B54" i="78"/>
  <c r="A55" i="78"/>
  <c r="B55" i="78"/>
  <c r="A56" i="78"/>
  <c r="B56" i="78"/>
  <c r="A57" i="78"/>
  <c r="B57" i="78"/>
  <c r="A58" i="78"/>
  <c r="B58" i="78"/>
  <c r="A59" i="78"/>
  <c r="B59" i="78"/>
  <c r="A60" i="78"/>
  <c r="B60" i="78"/>
  <c r="A61" i="78"/>
  <c r="B61" i="78"/>
  <c r="A62" i="78"/>
  <c r="B62" i="78"/>
  <c r="A63" i="78"/>
  <c r="B63" i="78"/>
  <c r="A64" i="78"/>
  <c r="B64" i="78"/>
  <c r="A65" i="78"/>
  <c r="B65" i="78"/>
  <c r="A66" i="78"/>
  <c r="B66" i="78"/>
  <c r="A67" i="78"/>
  <c r="B67" i="78"/>
  <c r="A68" i="78"/>
  <c r="B68" i="78"/>
  <c r="A69" i="78"/>
  <c r="B69" i="78"/>
  <c r="A70" i="78"/>
  <c r="B70" i="78"/>
  <c r="A71" i="78"/>
  <c r="B71" i="78"/>
  <c r="A72" i="78"/>
  <c r="B72" i="78"/>
  <c r="A73" i="78"/>
  <c r="B73" i="78"/>
  <c r="A74" i="78"/>
  <c r="B74" i="78"/>
  <c r="A75" i="78"/>
  <c r="B75" i="78"/>
  <c r="A76" i="78"/>
  <c r="B76" i="78"/>
  <c r="A77" i="78"/>
  <c r="B77" i="78"/>
  <c r="A78" i="78"/>
  <c r="B78" i="78"/>
  <c r="A79" i="78"/>
  <c r="B79" i="78"/>
  <c r="A80" i="78"/>
  <c r="B80" i="78"/>
  <c r="A81" i="78"/>
  <c r="B81" i="78"/>
  <c r="A82" i="78"/>
  <c r="B82" i="78"/>
  <c r="A83" i="78"/>
  <c r="B83" i="78"/>
  <c r="A84" i="78"/>
  <c r="B84" i="78"/>
  <c r="A85" i="78"/>
  <c r="B85" i="78"/>
  <c r="A86" i="78"/>
  <c r="B86" i="78"/>
  <c r="A87" i="78"/>
  <c r="B87" i="78"/>
  <c r="A88" i="78"/>
  <c r="B88" i="78"/>
  <c r="A89" i="78"/>
  <c r="B89" i="78"/>
  <c r="A90" i="78"/>
  <c r="B90" i="78"/>
  <c r="A91" i="78"/>
  <c r="B91" i="78"/>
  <c r="A92" i="78"/>
  <c r="B92" i="78"/>
  <c r="A93" i="78"/>
  <c r="B93" i="78"/>
  <c r="A94" i="78"/>
  <c r="B94" i="78"/>
  <c r="A95" i="78"/>
  <c r="B95" i="78"/>
  <c r="A96" i="78"/>
  <c r="B96" i="78"/>
  <c r="A97" i="78"/>
  <c r="B97" i="78"/>
  <c r="A98" i="78"/>
  <c r="B98" i="78"/>
  <c r="A99" i="78"/>
  <c r="B99" i="78"/>
  <c r="A100" i="78"/>
  <c r="B100" i="78"/>
  <c r="A101" i="78"/>
  <c r="B101" i="78"/>
  <c r="A102" i="78"/>
  <c r="B102" i="78"/>
  <c r="A103" i="78"/>
  <c r="B103" i="78"/>
  <c r="A104" i="78"/>
  <c r="B104" i="78"/>
  <c r="A105" i="78"/>
  <c r="B105" i="78"/>
  <c r="A106" i="78"/>
  <c r="B106" i="78"/>
  <c r="A107" i="78"/>
  <c r="B107" i="78"/>
  <c r="A108" i="78"/>
  <c r="B108" i="78"/>
  <c r="A109" i="78"/>
  <c r="B109" i="78"/>
  <c r="A110" i="78"/>
  <c r="B110" i="78"/>
  <c r="A111" i="78"/>
  <c r="B111" i="78"/>
  <c r="A112" i="78"/>
  <c r="B112" i="78"/>
  <c r="A113" i="78"/>
  <c r="B113" i="78"/>
  <c r="A114" i="78"/>
  <c r="B114" i="78"/>
  <c r="A115" i="78"/>
  <c r="B115" i="78"/>
  <c r="A116" i="78"/>
  <c r="B116" i="78"/>
  <c r="A117" i="78"/>
  <c r="B117" i="78"/>
  <c r="A118" i="78"/>
  <c r="B118" i="78"/>
  <c r="A119" i="78"/>
  <c r="B119" i="78"/>
  <c r="A120" i="78"/>
  <c r="B120" i="78"/>
  <c r="A121" i="78"/>
  <c r="B121" i="78"/>
  <c r="A122" i="78"/>
  <c r="B122" i="78"/>
  <c r="A123" i="78"/>
  <c r="B123" i="78"/>
  <c r="A124" i="78"/>
  <c r="B124" i="78"/>
  <c r="A125" i="78"/>
  <c r="B125" i="78"/>
  <c r="A126" i="78"/>
  <c r="B126" i="78"/>
  <c r="A127" i="78"/>
  <c r="B127" i="78"/>
  <c r="A128" i="78"/>
  <c r="B128" i="78"/>
  <c r="A129" i="78"/>
  <c r="B129" i="78"/>
  <c r="A130" i="78"/>
  <c r="B130" i="78"/>
  <c r="A131" i="78"/>
  <c r="B131" i="78"/>
  <c r="A132" i="78"/>
  <c r="B132" i="78"/>
  <c r="A133" i="78"/>
  <c r="B133" i="78"/>
  <c r="A134" i="78"/>
  <c r="B134" i="78"/>
  <c r="A135" i="78"/>
  <c r="B135" i="78"/>
  <c r="A136" i="78"/>
  <c r="B136" i="78"/>
  <c r="A137" i="78"/>
  <c r="B137" i="78"/>
  <c r="A138" i="78"/>
  <c r="B138" i="78"/>
  <c r="A139" i="78"/>
  <c r="B139" i="78"/>
  <c r="A140" i="78"/>
  <c r="B140" i="78"/>
  <c r="A141" i="78"/>
  <c r="B141" i="78"/>
  <c r="A142" i="78"/>
  <c r="B142" i="78"/>
  <c r="A143" i="78"/>
  <c r="B143" i="78"/>
  <c r="A144" i="78"/>
  <c r="B144" i="78"/>
  <c r="A145" i="78"/>
  <c r="B145" i="78"/>
  <c r="A146" i="78"/>
  <c r="B146" i="78"/>
  <c r="A147" i="78"/>
  <c r="B147" i="78"/>
  <c r="A148" i="78"/>
  <c r="B148" i="78"/>
  <c r="A149" i="78"/>
  <c r="B149" i="78"/>
  <c r="A150" i="78"/>
  <c r="B150" i="78"/>
  <c r="A151" i="78"/>
  <c r="B151" i="78"/>
  <c r="A152" i="78"/>
  <c r="B152" i="78"/>
  <c r="A153" i="78"/>
  <c r="B153" i="78"/>
  <c r="A154" i="78"/>
  <c r="B154" i="78"/>
  <c r="A155" i="78"/>
  <c r="B155" i="78"/>
  <c r="A156" i="78"/>
  <c r="B156" i="78"/>
  <c r="A157" i="78"/>
  <c r="B157" i="78"/>
  <c r="A158" i="78"/>
  <c r="B158" i="78"/>
  <c r="A159" i="78"/>
  <c r="B159" i="78"/>
  <c r="A160" i="78"/>
  <c r="B160" i="78"/>
  <c r="A161" i="78"/>
  <c r="B161" i="78"/>
  <c r="A162" i="78"/>
  <c r="B162" i="78"/>
  <c r="A163" i="78"/>
  <c r="B163" i="78"/>
  <c r="A164" i="78"/>
  <c r="B164" i="78"/>
  <c r="A165" i="78"/>
  <c r="B165" i="78"/>
  <c r="A166" i="78"/>
  <c r="B166" i="78"/>
  <c r="A167" i="78"/>
  <c r="B167" i="78"/>
  <c r="A168" i="78"/>
  <c r="B168" i="78"/>
  <c r="A169" i="78"/>
  <c r="B169" i="78"/>
  <c r="A170" i="78"/>
  <c r="B170" i="78"/>
  <c r="A171" i="78"/>
  <c r="B171" i="78"/>
  <c r="A172" i="78"/>
  <c r="B172" i="78"/>
  <c r="A173" i="78"/>
  <c r="B173" i="78"/>
  <c r="A174" i="78"/>
  <c r="B174" i="78"/>
  <c r="A175" i="78"/>
  <c r="B175" i="78"/>
  <c r="A176" i="78"/>
  <c r="B176" i="78"/>
  <c r="A177" i="78"/>
  <c r="B177" i="78"/>
  <c r="A178" i="78"/>
  <c r="B178" i="78"/>
  <c r="A179" i="78"/>
  <c r="B179" i="78"/>
  <c r="A180" i="78"/>
  <c r="B180" i="78"/>
  <c r="A181" i="78"/>
  <c r="B181" i="78"/>
  <c r="A182" i="78"/>
  <c r="B182" i="78"/>
  <c r="A183" i="78"/>
  <c r="B183" i="78"/>
  <c r="A184" i="78"/>
  <c r="B184" i="78"/>
  <c r="A185" i="78"/>
  <c r="B185" i="78"/>
  <c r="A186" i="78"/>
  <c r="B186" i="78"/>
  <c r="A187" i="78"/>
  <c r="B187" i="78"/>
  <c r="A188" i="78"/>
  <c r="B188" i="78"/>
  <c r="A189" i="78"/>
  <c r="B189" i="78"/>
  <c r="A190" i="78"/>
  <c r="B190" i="78"/>
  <c r="A191" i="78"/>
  <c r="B191" i="78"/>
  <c r="A192" i="78"/>
  <c r="B192" i="78"/>
  <c r="A193" i="78"/>
  <c r="B193" i="78"/>
  <c r="A194" i="78"/>
  <c r="B194" i="78"/>
  <c r="B4" i="78"/>
  <c r="A4" i="78"/>
  <c r="D2" i="78"/>
  <c r="E2" i="78"/>
  <c r="F2" i="78"/>
  <c r="G2" i="78"/>
  <c r="H2" i="78"/>
  <c r="I2" i="78"/>
  <c r="J2" i="78"/>
  <c r="K2" i="78"/>
  <c r="L2" i="78"/>
  <c r="M2" i="78"/>
  <c r="N2" i="78"/>
  <c r="O2" i="78"/>
  <c r="P2" i="78"/>
  <c r="Q2" i="78"/>
  <c r="R2" i="78"/>
  <c r="S2" i="78"/>
  <c r="T2" i="78"/>
  <c r="U2" i="78"/>
  <c r="V2" i="78"/>
  <c r="W2" i="78"/>
  <c r="X2" i="78"/>
  <c r="Y2" i="78"/>
  <c r="Z2" i="78"/>
  <c r="AA2" i="78"/>
  <c r="AB2" i="78"/>
  <c r="AC2" i="78"/>
  <c r="AD2" i="78"/>
  <c r="AE2" i="78"/>
  <c r="AF2" i="78"/>
  <c r="AG2" i="78"/>
  <c r="AH2" i="78"/>
  <c r="AI2" i="78"/>
  <c r="AJ2" i="78"/>
  <c r="AK2" i="78"/>
  <c r="AL2" i="78"/>
  <c r="AM2" i="78"/>
  <c r="AN2" i="78"/>
  <c r="AO2" i="78"/>
  <c r="AP2" i="78"/>
  <c r="AQ2" i="78"/>
  <c r="AR2" i="78"/>
  <c r="AS2" i="78"/>
  <c r="AT2" i="78"/>
  <c r="AU2" i="78"/>
  <c r="AV2" i="78"/>
  <c r="AW2" i="78"/>
  <c r="AX2" i="78"/>
  <c r="AY2" i="78"/>
  <c r="AZ2" i="78"/>
  <c r="BA2" i="78"/>
  <c r="BB2" i="78"/>
  <c r="BC2" i="78"/>
  <c r="BD2" i="78"/>
  <c r="BE2" i="78"/>
  <c r="D3" i="78"/>
  <c r="E3" i="78"/>
  <c r="F3" i="78"/>
  <c r="G3" i="78"/>
  <c r="H3" i="78"/>
  <c r="I3" i="78"/>
  <c r="J3" i="78"/>
  <c r="K3" i="78"/>
  <c r="L3" i="78"/>
  <c r="M3" i="78"/>
  <c r="N3" i="78"/>
  <c r="O3" i="78"/>
  <c r="P3" i="78"/>
  <c r="Q3" i="78"/>
  <c r="R3" i="78"/>
  <c r="S3" i="78"/>
  <c r="T3" i="78"/>
  <c r="U3" i="78"/>
  <c r="V3" i="78"/>
  <c r="W3" i="78"/>
  <c r="X3" i="78"/>
  <c r="Y3" i="78"/>
  <c r="Z3" i="78"/>
  <c r="AA3" i="78"/>
  <c r="AB3" i="78"/>
  <c r="AC3" i="78"/>
  <c r="AD3" i="78"/>
  <c r="AE3" i="78"/>
  <c r="AF3" i="78"/>
  <c r="AG3" i="78"/>
  <c r="AH3" i="78"/>
  <c r="AI3" i="78"/>
  <c r="AJ3" i="78"/>
  <c r="AK3" i="78"/>
  <c r="AL3" i="78"/>
  <c r="AM3" i="78"/>
  <c r="AN3" i="78"/>
  <c r="AO3" i="78"/>
  <c r="AP3" i="78"/>
  <c r="AQ3" i="78"/>
  <c r="AR3" i="78"/>
  <c r="AS3" i="78"/>
  <c r="AT3" i="78"/>
  <c r="AU3" i="78"/>
  <c r="AV3" i="78"/>
  <c r="AW3" i="78"/>
  <c r="AX3" i="78"/>
  <c r="AY3" i="78"/>
  <c r="AZ3" i="78"/>
  <c r="BA3" i="78"/>
  <c r="BB3" i="78"/>
  <c r="BC3" i="78"/>
  <c r="BD3" i="78"/>
  <c r="C3" i="78"/>
  <c r="C2" i="78"/>
  <c r="A5" i="5" l="1"/>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B4" i="5"/>
  <c r="A4" i="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B3" i="4"/>
  <c r="A3" i="4"/>
  <c r="R6" i="81" l="1"/>
  <c r="R5" i="81"/>
  <c r="R7" i="81"/>
  <c r="R8" i="81"/>
  <c r="R9" i="81"/>
  <c r="R10" i="81"/>
  <c r="R11" i="81"/>
  <c r="R12" i="81"/>
  <c r="R13" i="81"/>
  <c r="R14" i="81"/>
  <c r="R15" i="81"/>
  <c r="R16" i="81"/>
  <c r="R17"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R4" i="81"/>
  <c r="AK5" i="81"/>
  <c r="AL5" i="81"/>
  <c r="AK6" i="81"/>
  <c r="AL6" i="81"/>
  <c r="AK7" i="81"/>
  <c r="AL7" i="81"/>
  <c r="AK8" i="81"/>
  <c r="AL8" i="81"/>
  <c r="AK9" i="81"/>
  <c r="AL9" i="81"/>
  <c r="AK10" i="81"/>
  <c r="AL10" i="81"/>
  <c r="AK11" i="81"/>
  <c r="AL11" i="81"/>
  <c r="AK12" i="81"/>
  <c r="AL12" i="81"/>
  <c r="AK13" i="81"/>
  <c r="AL13" i="81"/>
  <c r="AK14" i="81"/>
  <c r="AL14" i="81"/>
  <c r="AK15" i="81"/>
  <c r="AL15" i="81"/>
  <c r="AK16" i="81"/>
  <c r="AL16" i="81"/>
  <c r="AK17" i="81"/>
  <c r="AL17" i="81"/>
  <c r="AK18" i="81"/>
  <c r="AL18" i="81"/>
  <c r="AK19" i="81"/>
  <c r="AL19" i="81"/>
  <c r="AK20" i="81"/>
  <c r="AL20" i="81"/>
  <c r="AK21" i="81"/>
  <c r="AL21" i="81"/>
  <c r="AK22" i="81"/>
  <c r="AL22" i="81"/>
  <c r="AK23" i="81"/>
  <c r="AL23" i="81"/>
  <c r="AK24" i="81"/>
  <c r="AL24" i="81"/>
  <c r="AK25" i="81"/>
  <c r="AL25" i="81"/>
  <c r="AK26" i="81"/>
  <c r="AL26" i="81"/>
  <c r="AK27" i="81"/>
  <c r="AL27" i="81"/>
  <c r="AK28" i="81"/>
  <c r="AL28" i="81"/>
  <c r="AK29" i="81"/>
  <c r="AL29" i="81"/>
  <c r="AK30" i="81"/>
  <c r="AL30" i="81"/>
  <c r="AK31" i="81"/>
  <c r="AL31" i="81"/>
  <c r="AK32" i="81"/>
  <c r="AL32" i="81"/>
  <c r="AK33" i="81"/>
  <c r="AL33" i="81"/>
  <c r="AK34" i="81"/>
  <c r="AL34" i="81"/>
  <c r="AK35" i="81"/>
  <c r="AL35" i="81"/>
  <c r="AK36" i="81"/>
  <c r="AL36" i="81"/>
  <c r="AK37" i="81"/>
  <c r="AL37" i="81"/>
  <c r="AK38" i="81"/>
  <c r="AL38" i="81"/>
  <c r="AK39" i="81"/>
  <c r="AL39" i="81"/>
  <c r="AK40" i="81"/>
  <c r="AL40" i="81"/>
  <c r="AK41" i="81"/>
  <c r="AL41" i="81"/>
  <c r="AK42" i="81"/>
  <c r="AL42" i="81"/>
  <c r="AK43" i="81"/>
  <c r="AL43" i="81"/>
  <c r="AK44" i="81"/>
  <c r="AL44" i="81"/>
  <c r="AK45" i="81"/>
  <c r="AL45" i="81"/>
  <c r="AK46" i="81"/>
  <c r="AL46" i="81"/>
  <c r="AK47" i="81"/>
  <c r="AL47" i="81"/>
  <c r="AK48" i="81"/>
  <c r="AL48" i="81"/>
  <c r="AK49" i="81"/>
  <c r="AL49" i="81"/>
  <c r="AK50" i="81"/>
  <c r="AL50" i="81"/>
  <c r="AK51" i="81"/>
  <c r="AL51" i="81"/>
  <c r="AK52" i="81"/>
  <c r="AL52" i="81"/>
  <c r="AK53" i="81"/>
  <c r="AL53" i="81"/>
  <c r="AK54" i="81"/>
  <c r="AL54" i="81"/>
  <c r="AK55" i="81"/>
  <c r="AL55" i="81"/>
  <c r="AK56" i="81"/>
  <c r="AL56" i="81"/>
  <c r="AK57" i="81"/>
  <c r="AL57" i="81"/>
  <c r="AK58" i="81"/>
  <c r="AL58" i="81"/>
  <c r="AK59" i="81"/>
  <c r="AL59" i="81"/>
  <c r="AK60" i="81"/>
  <c r="AL60" i="81"/>
  <c r="AK61" i="81"/>
  <c r="AL61" i="81"/>
  <c r="AK62" i="81"/>
  <c r="AL62" i="81"/>
  <c r="AK63" i="81"/>
  <c r="AL63" i="81"/>
  <c r="AK64" i="81"/>
  <c r="AL64" i="81"/>
  <c r="AK65" i="81"/>
  <c r="AL65" i="81"/>
  <c r="AK66" i="81"/>
  <c r="AL66" i="81"/>
  <c r="AK67" i="81"/>
  <c r="AL67" i="81"/>
  <c r="AK68" i="81"/>
  <c r="AL68" i="81"/>
  <c r="AK69" i="81"/>
  <c r="AL69" i="81"/>
  <c r="AK70" i="81"/>
  <c r="AL70" i="81"/>
  <c r="AK71" i="81"/>
  <c r="AL71" i="81"/>
  <c r="AK72" i="81"/>
  <c r="AL72" i="81"/>
  <c r="AK73" i="81"/>
  <c r="AL73" i="81"/>
  <c r="AK74" i="81"/>
  <c r="AL74" i="81"/>
  <c r="AK75" i="81"/>
  <c r="AL75" i="81"/>
  <c r="AK76" i="81"/>
  <c r="AL76" i="81"/>
  <c r="AK77" i="81"/>
  <c r="AL77" i="81"/>
  <c r="AK78" i="81"/>
  <c r="AL78" i="81"/>
  <c r="AK79" i="81"/>
  <c r="AL79" i="81"/>
  <c r="AK80" i="81"/>
  <c r="AL80" i="81"/>
  <c r="AK81" i="81"/>
  <c r="AL81" i="81"/>
  <c r="AK82" i="81"/>
  <c r="AL82" i="81"/>
  <c r="AK83" i="81"/>
  <c r="AL83" i="81"/>
  <c r="AK84" i="81"/>
  <c r="AL84" i="81"/>
  <c r="AK85" i="81"/>
  <c r="AL85" i="81"/>
  <c r="AK86" i="81"/>
  <c r="AL86" i="81"/>
  <c r="AK87" i="81"/>
  <c r="AL87" i="81"/>
  <c r="AK88" i="81"/>
  <c r="AL88" i="81"/>
  <c r="AK89" i="81"/>
  <c r="AL89" i="81"/>
  <c r="AK90" i="81"/>
  <c r="AL90" i="81"/>
  <c r="AK91" i="81"/>
  <c r="AL91" i="81"/>
  <c r="AK92" i="81"/>
  <c r="AL92" i="81"/>
  <c r="AK93" i="81"/>
  <c r="AL93" i="81"/>
  <c r="AK94" i="81"/>
  <c r="AL94" i="81"/>
  <c r="AK95" i="81"/>
  <c r="AL95" i="81"/>
  <c r="AK96" i="81"/>
  <c r="AL96" i="81"/>
  <c r="AK97" i="81"/>
  <c r="AL97" i="81"/>
  <c r="AK98" i="81"/>
  <c r="AL98" i="81"/>
  <c r="AK99" i="81"/>
  <c r="AL99" i="81"/>
  <c r="AK100" i="81"/>
  <c r="AL100" i="81"/>
  <c r="AK101" i="81"/>
  <c r="AL101" i="81"/>
  <c r="AK102" i="81"/>
  <c r="AL102" i="81"/>
  <c r="AK103" i="81"/>
  <c r="AL103" i="81"/>
  <c r="AK104" i="81"/>
  <c r="AL104" i="81"/>
  <c r="AK105" i="81"/>
  <c r="AL105" i="81"/>
  <c r="AK106" i="81"/>
  <c r="AL106" i="81"/>
  <c r="AK107" i="81"/>
  <c r="AL107" i="81"/>
  <c r="AK108" i="81"/>
  <c r="AL108" i="81"/>
  <c r="AK109" i="81"/>
  <c r="AL109" i="81"/>
  <c r="AK110" i="81"/>
  <c r="AL110" i="81"/>
  <c r="AK111" i="81"/>
  <c r="AL111" i="81"/>
  <c r="AK112" i="81"/>
  <c r="AL112" i="81"/>
  <c r="AK113" i="81"/>
  <c r="AL113" i="81"/>
  <c r="AK114" i="81"/>
  <c r="AL114" i="81"/>
  <c r="AK115" i="81"/>
  <c r="AL115" i="81"/>
  <c r="AK116" i="81"/>
  <c r="AL116" i="81"/>
  <c r="AK117" i="81"/>
  <c r="AL117" i="81"/>
  <c r="AK118" i="81"/>
  <c r="AL118" i="81"/>
  <c r="AK119" i="81"/>
  <c r="AL119" i="81"/>
  <c r="AK120" i="81"/>
  <c r="AL120" i="81"/>
  <c r="AK121" i="81"/>
  <c r="AL121" i="81"/>
  <c r="AK122" i="81"/>
  <c r="AL122" i="81"/>
  <c r="AK123" i="81"/>
  <c r="AL123" i="81"/>
  <c r="AK124" i="81"/>
  <c r="AL124" i="81"/>
  <c r="AK125" i="81"/>
  <c r="AL125" i="81"/>
  <c r="AK126" i="81"/>
  <c r="AL126" i="81"/>
  <c r="AK127" i="81"/>
  <c r="AL127" i="81"/>
  <c r="AK128" i="81"/>
  <c r="AL128" i="81"/>
  <c r="AK129" i="81"/>
  <c r="AL129" i="81"/>
  <c r="AK130" i="81"/>
  <c r="AL130" i="81"/>
  <c r="AK131" i="81"/>
  <c r="AL131" i="81"/>
  <c r="AK132" i="81"/>
  <c r="AL132" i="81"/>
  <c r="AK133" i="81"/>
  <c r="AL133" i="81"/>
  <c r="AK134" i="81"/>
  <c r="AL134" i="81"/>
  <c r="AK135" i="81"/>
  <c r="AL135" i="81"/>
  <c r="AK136" i="81"/>
  <c r="AL136" i="81"/>
  <c r="AK137" i="81"/>
  <c r="AL137" i="81"/>
  <c r="AK138" i="81"/>
  <c r="AL138" i="81"/>
  <c r="AK139" i="81"/>
  <c r="AL139" i="81"/>
  <c r="AK140" i="81"/>
  <c r="AL140" i="81"/>
  <c r="AK141" i="81"/>
  <c r="AL141" i="81"/>
  <c r="AK142" i="81"/>
  <c r="AL142" i="81"/>
  <c r="AK143" i="81"/>
  <c r="AL143" i="81"/>
  <c r="AK144" i="81"/>
  <c r="AL144" i="81"/>
  <c r="AK145" i="81"/>
  <c r="AL145" i="81"/>
  <c r="AK146" i="81"/>
  <c r="AL146" i="81"/>
  <c r="AK147" i="81"/>
  <c r="AL147" i="81"/>
  <c r="AK148" i="81"/>
  <c r="AL148" i="81"/>
  <c r="AK149" i="81"/>
  <c r="AL149" i="81"/>
  <c r="AK150" i="81"/>
  <c r="AL150" i="81"/>
  <c r="AK151" i="81"/>
  <c r="AL151" i="81"/>
  <c r="AK152" i="81"/>
  <c r="AL152" i="81"/>
  <c r="AK153" i="81"/>
  <c r="AL153" i="81"/>
  <c r="AK154" i="81"/>
  <c r="AL154" i="81"/>
  <c r="AK155" i="81"/>
  <c r="AL155" i="81"/>
  <c r="AK156" i="81"/>
  <c r="AL156" i="81"/>
  <c r="AK157" i="81"/>
  <c r="AL157" i="81"/>
  <c r="AK158" i="81"/>
  <c r="AL158" i="81"/>
  <c r="AK159" i="81"/>
  <c r="AL159" i="81"/>
  <c r="AK160" i="81"/>
  <c r="AL160" i="81"/>
  <c r="AK161" i="81"/>
  <c r="AL161" i="81"/>
  <c r="AK162" i="81"/>
  <c r="AL162" i="81"/>
  <c r="AK163" i="81"/>
  <c r="AL163" i="81"/>
  <c r="AK164" i="81"/>
  <c r="AL164" i="81"/>
  <c r="AK165" i="81"/>
  <c r="AL165" i="81"/>
  <c r="AK166" i="81"/>
  <c r="AL166" i="81"/>
  <c r="AK167" i="81"/>
  <c r="AL167" i="81"/>
  <c r="AK168" i="81"/>
  <c r="AL168" i="81"/>
  <c r="AK169" i="81"/>
  <c r="AL169" i="81"/>
  <c r="AK170" i="81"/>
  <c r="AL170" i="81"/>
  <c r="AK171" i="81"/>
  <c r="AL171" i="81"/>
  <c r="AK172" i="81"/>
  <c r="AL172" i="81"/>
  <c r="AK173" i="81"/>
  <c r="AL173" i="81"/>
  <c r="AK174" i="81"/>
  <c r="AL174" i="81"/>
  <c r="AK175" i="81"/>
  <c r="AL175" i="81"/>
  <c r="AK176" i="81"/>
  <c r="AL176" i="81"/>
  <c r="AK177" i="81"/>
  <c r="AL177" i="81"/>
  <c r="AK178" i="81"/>
  <c r="AL178" i="81"/>
  <c r="AK179" i="81"/>
  <c r="AL179" i="81"/>
  <c r="AK180" i="81"/>
  <c r="AL180" i="81"/>
  <c r="AK181" i="81"/>
  <c r="AL181" i="81"/>
  <c r="AK182" i="81"/>
  <c r="AL182" i="81"/>
  <c r="AK183" i="81"/>
  <c r="AL183" i="81"/>
  <c r="AK184" i="81"/>
  <c r="AL184" i="81"/>
  <c r="AK185" i="81"/>
  <c r="AL185" i="81"/>
  <c r="AK186" i="81"/>
  <c r="AL186" i="81"/>
  <c r="AK187" i="81"/>
  <c r="AL187" i="81"/>
  <c r="AK188" i="81"/>
  <c r="AL188" i="81"/>
  <c r="AK189" i="81"/>
  <c r="AL189" i="81"/>
  <c r="AK190" i="81"/>
  <c r="AL190" i="81"/>
  <c r="AK191" i="81"/>
  <c r="AL191" i="81"/>
  <c r="AK192" i="81"/>
  <c r="AL192" i="81"/>
  <c r="AK193" i="81"/>
  <c r="AL193" i="81"/>
  <c r="AK194" i="81"/>
  <c r="AL194" i="81"/>
  <c r="AL4" i="81"/>
  <c r="AK4" i="81"/>
  <c r="C5" i="81"/>
  <c r="D5" i="81"/>
  <c r="E5" i="81"/>
  <c r="F5" i="81"/>
  <c r="G5" i="81"/>
  <c r="H5" i="81"/>
  <c r="I5" i="81"/>
  <c r="J5" i="81"/>
  <c r="K5" i="81"/>
  <c r="L5" i="81"/>
  <c r="M5" i="81"/>
  <c r="N5" i="81"/>
  <c r="O5" i="81"/>
  <c r="P5" i="81"/>
  <c r="Q5" i="81"/>
  <c r="S5" i="81"/>
  <c r="T5" i="81"/>
  <c r="U5" i="81"/>
  <c r="V5" i="81"/>
  <c r="W5" i="81"/>
  <c r="X5" i="81"/>
  <c r="Y5" i="81"/>
  <c r="Z5" i="81"/>
  <c r="AA5" i="81"/>
  <c r="AB5" i="81"/>
  <c r="AC5" i="81"/>
  <c r="AD5" i="81"/>
  <c r="AE5" i="81"/>
  <c r="AF5" i="81"/>
  <c r="AG5" i="81"/>
  <c r="AH5" i="81"/>
  <c r="AI5" i="81"/>
  <c r="AJ5" i="81"/>
  <c r="AN5" i="81"/>
  <c r="AO5" i="81"/>
  <c r="AP5" i="81"/>
  <c r="AQ5" i="81"/>
  <c r="AR5" i="81"/>
  <c r="AS5" i="81"/>
  <c r="AT5" i="81"/>
  <c r="AU5" i="81"/>
  <c r="AV5" i="81"/>
  <c r="AW5" i="81"/>
  <c r="AX5" i="81"/>
  <c r="AY5" i="81"/>
  <c r="AZ5" i="81"/>
  <c r="BA5" i="81"/>
  <c r="BB5" i="81"/>
  <c r="BC5" i="81"/>
  <c r="BD5" i="81"/>
  <c r="BE5" i="81"/>
  <c r="C6" i="81"/>
  <c r="D6" i="81"/>
  <c r="E6" i="81"/>
  <c r="F6" i="81"/>
  <c r="G6" i="81"/>
  <c r="H6" i="81"/>
  <c r="I6" i="81"/>
  <c r="J6" i="81"/>
  <c r="K6" i="81"/>
  <c r="L6" i="81"/>
  <c r="M6" i="81"/>
  <c r="N6" i="81"/>
  <c r="O6" i="81"/>
  <c r="P6" i="81"/>
  <c r="Q6" i="81"/>
  <c r="S6" i="81"/>
  <c r="T6" i="81"/>
  <c r="U6" i="81"/>
  <c r="V6" i="81"/>
  <c r="W6" i="81"/>
  <c r="X6" i="81"/>
  <c r="Y6" i="81"/>
  <c r="Z6" i="81"/>
  <c r="AA6" i="81"/>
  <c r="AB6" i="81"/>
  <c r="AC6" i="81"/>
  <c r="AD6" i="81"/>
  <c r="AE6" i="81"/>
  <c r="AF6" i="81"/>
  <c r="AG6" i="81"/>
  <c r="AH6" i="81"/>
  <c r="AI6" i="81"/>
  <c r="AJ6" i="81"/>
  <c r="AN6" i="81"/>
  <c r="AO6" i="81"/>
  <c r="AP6" i="81"/>
  <c r="AQ6" i="81"/>
  <c r="AR6" i="81"/>
  <c r="AS6" i="81"/>
  <c r="AT6" i="81"/>
  <c r="AU6" i="81"/>
  <c r="AV6" i="81"/>
  <c r="AW6" i="81"/>
  <c r="AX6" i="81"/>
  <c r="AY6" i="81"/>
  <c r="AZ6" i="81"/>
  <c r="BA6" i="81"/>
  <c r="BB6" i="81"/>
  <c r="BC6" i="81"/>
  <c r="BD6" i="81"/>
  <c r="BE6" i="81"/>
  <c r="C7" i="81"/>
  <c r="D7" i="81"/>
  <c r="E7" i="81"/>
  <c r="F7" i="81"/>
  <c r="G7" i="81"/>
  <c r="H7" i="81"/>
  <c r="I7" i="81"/>
  <c r="J7" i="81"/>
  <c r="K7" i="81"/>
  <c r="L7" i="81"/>
  <c r="M7" i="81"/>
  <c r="N7" i="81"/>
  <c r="O7" i="81"/>
  <c r="P7" i="81"/>
  <c r="Q7" i="81"/>
  <c r="S7" i="81"/>
  <c r="T7" i="81"/>
  <c r="U7" i="81"/>
  <c r="V7" i="81"/>
  <c r="W7" i="81"/>
  <c r="X7" i="81"/>
  <c r="Y7" i="81"/>
  <c r="Z7" i="81"/>
  <c r="AA7" i="81"/>
  <c r="AB7" i="81"/>
  <c r="AC7" i="81"/>
  <c r="AD7" i="81"/>
  <c r="AE7" i="81"/>
  <c r="AF7" i="81"/>
  <c r="AG7" i="81"/>
  <c r="AH7" i="81"/>
  <c r="AI7" i="81"/>
  <c r="AJ7" i="81"/>
  <c r="AN7" i="81"/>
  <c r="AO7" i="81"/>
  <c r="AP7" i="81"/>
  <c r="AQ7" i="81"/>
  <c r="AR7" i="81"/>
  <c r="AS7" i="81"/>
  <c r="AT7" i="81"/>
  <c r="AU7" i="81"/>
  <c r="AV7" i="81"/>
  <c r="AW7" i="81"/>
  <c r="AX7" i="81"/>
  <c r="AY7" i="81"/>
  <c r="AZ7" i="81"/>
  <c r="BA7" i="81"/>
  <c r="BB7" i="81"/>
  <c r="BC7" i="81"/>
  <c r="BD7" i="81"/>
  <c r="BE7" i="81"/>
  <c r="C8" i="81"/>
  <c r="D8" i="81"/>
  <c r="E8" i="81"/>
  <c r="F8" i="81"/>
  <c r="G8" i="81"/>
  <c r="H8" i="81"/>
  <c r="I8" i="81"/>
  <c r="J8" i="81"/>
  <c r="K8" i="81"/>
  <c r="L8" i="81"/>
  <c r="M8" i="81"/>
  <c r="N8" i="81"/>
  <c r="O8" i="81"/>
  <c r="P8" i="81"/>
  <c r="Q8" i="81"/>
  <c r="S8" i="81"/>
  <c r="T8" i="81"/>
  <c r="U8" i="81"/>
  <c r="V8" i="81"/>
  <c r="W8" i="81"/>
  <c r="X8" i="81"/>
  <c r="Y8" i="81"/>
  <c r="Z8" i="81"/>
  <c r="AA8" i="81"/>
  <c r="AB8" i="81"/>
  <c r="AC8" i="81"/>
  <c r="AD8" i="81"/>
  <c r="AE8" i="81"/>
  <c r="AF8" i="81"/>
  <c r="AG8" i="81"/>
  <c r="AH8" i="81"/>
  <c r="AI8" i="81"/>
  <c r="AJ8" i="81"/>
  <c r="AN8" i="81"/>
  <c r="AO8" i="81"/>
  <c r="AP8" i="81"/>
  <c r="AQ8" i="81"/>
  <c r="AR8" i="81"/>
  <c r="AS8" i="81"/>
  <c r="AT8" i="81"/>
  <c r="AU8" i="81"/>
  <c r="AV8" i="81"/>
  <c r="AW8" i="81"/>
  <c r="AX8" i="81"/>
  <c r="AY8" i="81"/>
  <c r="AZ8" i="81"/>
  <c r="BA8" i="81"/>
  <c r="BB8" i="81"/>
  <c r="BC8" i="81"/>
  <c r="BD8" i="81"/>
  <c r="BE8" i="81"/>
  <c r="C9" i="81"/>
  <c r="D9" i="81"/>
  <c r="E9" i="81"/>
  <c r="F9" i="81"/>
  <c r="G9" i="81"/>
  <c r="H9" i="81"/>
  <c r="I9" i="81"/>
  <c r="J9" i="81"/>
  <c r="K9" i="81"/>
  <c r="L9" i="81"/>
  <c r="M9" i="81"/>
  <c r="N9" i="81"/>
  <c r="O9" i="81"/>
  <c r="P9" i="81"/>
  <c r="Q9" i="81"/>
  <c r="S9" i="81"/>
  <c r="T9" i="81"/>
  <c r="U9" i="81"/>
  <c r="V9" i="81"/>
  <c r="W9" i="81"/>
  <c r="X9" i="81"/>
  <c r="Y9" i="81"/>
  <c r="Z9" i="81"/>
  <c r="AA9" i="81"/>
  <c r="AB9" i="81"/>
  <c r="AC9" i="81"/>
  <c r="AD9" i="81"/>
  <c r="AE9" i="81"/>
  <c r="AF9" i="81"/>
  <c r="AG9" i="81"/>
  <c r="AH9" i="81"/>
  <c r="AI9" i="81"/>
  <c r="AJ9" i="81"/>
  <c r="AN9" i="81"/>
  <c r="AO9" i="81"/>
  <c r="AP9" i="81"/>
  <c r="AQ9" i="81"/>
  <c r="AR9" i="81"/>
  <c r="AS9" i="81"/>
  <c r="AT9" i="81"/>
  <c r="AU9" i="81"/>
  <c r="AV9" i="81"/>
  <c r="AW9" i="81"/>
  <c r="AX9" i="81"/>
  <c r="AY9" i="81"/>
  <c r="AZ9" i="81"/>
  <c r="BA9" i="81"/>
  <c r="BB9" i="81"/>
  <c r="BC9" i="81"/>
  <c r="BD9" i="81"/>
  <c r="BE9" i="81"/>
  <c r="C10" i="81"/>
  <c r="D10" i="81"/>
  <c r="E10" i="81"/>
  <c r="F10" i="81"/>
  <c r="G10" i="81"/>
  <c r="H10" i="81"/>
  <c r="I10" i="81"/>
  <c r="J10" i="81"/>
  <c r="K10" i="81"/>
  <c r="L10" i="81"/>
  <c r="M10" i="81"/>
  <c r="N10" i="81"/>
  <c r="O10" i="81"/>
  <c r="P10" i="81"/>
  <c r="Q10" i="81"/>
  <c r="S10" i="81"/>
  <c r="T10" i="81"/>
  <c r="U10" i="81"/>
  <c r="V10" i="81"/>
  <c r="W10" i="81"/>
  <c r="X10" i="81"/>
  <c r="Y10" i="81"/>
  <c r="Z10" i="81"/>
  <c r="AA10" i="81"/>
  <c r="AB10" i="81"/>
  <c r="AC10" i="81"/>
  <c r="AD10" i="81"/>
  <c r="AE10" i="81"/>
  <c r="AF10" i="81"/>
  <c r="AG10" i="81"/>
  <c r="AH10" i="81"/>
  <c r="AI10" i="81"/>
  <c r="AJ10" i="81"/>
  <c r="AN10" i="81"/>
  <c r="AO10" i="81"/>
  <c r="AP10" i="81"/>
  <c r="AQ10" i="81"/>
  <c r="AR10" i="81"/>
  <c r="AS10" i="81"/>
  <c r="AT10" i="81"/>
  <c r="AU10" i="81"/>
  <c r="AV10" i="81"/>
  <c r="AW10" i="81"/>
  <c r="AX10" i="81"/>
  <c r="AY10" i="81"/>
  <c r="AZ10" i="81"/>
  <c r="BA10" i="81"/>
  <c r="BB10" i="81"/>
  <c r="BC10" i="81"/>
  <c r="BD10" i="81"/>
  <c r="BE10" i="81"/>
  <c r="C11" i="81"/>
  <c r="D11" i="81"/>
  <c r="E11" i="81"/>
  <c r="F11" i="81"/>
  <c r="G11" i="81"/>
  <c r="H11" i="81"/>
  <c r="I11" i="81"/>
  <c r="J11" i="81"/>
  <c r="K11" i="81"/>
  <c r="L11" i="81"/>
  <c r="M11" i="81"/>
  <c r="N11" i="81"/>
  <c r="O11" i="81"/>
  <c r="P11" i="81"/>
  <c r="Q11" i="81"/>
  <c r="S11" i="81"/>
  <c r="T11" i="81"/>
  <c r="U11" i="81"/>
  <c r="V11" i="81"/>
  <c r="W11" i="81"/>
  <c r="X11" i="81"/>
  <c r="Y11" i="81"/>
  <c r="Z11" i="81"/>
  <c r="AA11" i="81"/>
  <c r="AB11" i="81"/>
  <c r="AC11" i="81"/>
  <c r="AD11" i="81"/>
  <c r="AE11" i="81"/>
  <c r="AF11" i="81"/>
  <c r="AG11" i="81"/>
  <c r="AH11" i="81"/>
  <c r="AI11" i="81"/>
  <c r="AJ11" i="81"/>
  <c r="AN11" i="81"/>
  <c r="AO11" i="81"/>
  <c r="AP11" i="81"/>
  <c r="AQ11" i="81"/>
  <c r="AR11" i="81"/>
  <c r="AS11" i="81"/>
  <c r="AT11" i="81"/>
  <c r="AU11" i="81"/>
  <c r="AV11" i="81"/>
  <c r="AW11" i="81"/>
  <c r="AX11" i="81"/>
  <c r="AY11" i="81"/>
  <c r="AZ11" i="81"/>
  <c r="BA11" i="81"/>
  <c r="BB11" i="81"/>
  <c r="BC11" i="81"/>
  <c r="BD11" i="81"/>
  <c r="BE11" i="81"/>
  <c r="C12" i="81"/>
  <c r="D12" i="81"/>
  <c r="E12" i="81"/>
  <c r="F12" i="81"/>
  <c r="G12" i="81"/>
  <c r="H12" i="81"/>
  <c r="I12" i="81"/>
  <c r="J12" i="81"/>
  <c r="K12" i="81"/>
  <c r="L12" i="81"/>
  <c r="M12" i="81"/>
  <c r="N12" i="81"/>
  <c r="O12" i="81"/>
  <c r="P12" i="81"/>
  <c r="Q12" i="81"/>
  <c r="S12" i="81"/>
  <c r="T12" i="81"/>
  <c r="U12" i="81"/>
  <c r="V12" i="81"/>
  <c r="W12" i="81"/>
  <c r="X12" i="81"/>
  <c r="Y12" i="81"/>
  <c r="Z12" i="81"/>
  <c r="AA12" i="81"/>
  <c r="AB12" i="81"/>
  <c r="AC12" i="81"/>
  <c r="AD12" i="81"/>
  <c r="AE12" i="81"/>
  <c r="AF12" i="81"/>
  <c r="AG12" i="81"/>
  <c r="AH12" i="81"/>
  <c r="AI12" i="81"/>
  <c r="AJ12" i="81"/>
  <c r="AN12" i="81"/>
  <c r="AO12" i="81"/>
  <c r="AP12" i="81"/>
  <c r="AQ12" i="81"/>
  <c r="AR12" i="81"/>
  <c r="AS12" i="81"/>
  <c r="AT12" i="81"/>
  <c r="AU12" i="81"/>
  <c r="AV12" i="81"/>
  <c r="AW12" i="81"/>
  <c r="AX12" i="81"/>
  <c r="AY12" i="81"/>
  <c r="AZ12" i="81"/>
  <c r="BA12" i="81"/>
  <c r="BB12" i="81"/>
  <c r="BC12" i="81"/>
  <c r="BD12" i="81"/>
  <c r="BE12" i="81"/>
  <c r="C13" i="81"/>
  <c r="D13" i="81"/>
  <c r="E13" i="81"/>
  <c r="F13" i="81"/>
  <c r="G13" i="81"/>
  <c r="H13" i="81"/>
  <c r="I13" i="81"/>
  <c r="J13" i="81"/>
  <c r="K13" i="81"/>
  <c r="L13" i="81"/>
  <c r="M13" i="81"/>
  <c r="N13" i="81"/>
  <c r="O13" i="81"/>
  <c r="P13" i="81"/>
  <c r="Q13" i="81"/>
  <c r="S13" i="81"/>
  <c r="T13" i="81"/>
  <c r="U13" i="81"/>
  <c r="V13" i="81"/>
  <c r="W13" i="81"/>
  <c r="X13" i="81"/>
  <c r="Y13" i="81"/>
  <c r="Z13" i="81"/>
  <c r="AA13" i="81"/>
  <c r="AB13" i="81"/>
  <c r="AC13" i="81"/>
  <c r="AD13" i="81"/>
  <c r="AE13" i="81"/>
  <c r="AF13" i="81"/>
  <c r="AG13" i="81"/>
  <c r="AH13" i="81"/>
  <c r="AI13" i="81"/>
  <c r="AJ13" i="81"/>
  <c r="AN13" i="81"/>
  <c r="AO13" i="81"/>
  <c r="AP13" i="81"/>
  <c r="AQ13" i="81"/>
  <c r="AR13" i="81"/>
  <c r="AS13" i="81"/>
  <c r="AT13" i="81"/>
  <c r="AU13" i="81"/>
  <c r="AV13" i="81"/>
  <c r="AW13" i="81"/>
  <c r="AX13" i="81"/>
  <c r="AY13" i="81"/>
  <c r="AZ13" i="81"/>
  <c r="BA13" i="81"/>
  <c r="BB13" i="81"/>
  <c r="BC13" i="81"/>
  <c r="BD13" i="81"/>
  <c r="BE13" i="81"/>
  <c r="C14" i="81"/>
  <c r="D14" i="81"/>
  <c r="E14" i="81"/>
  <c r="F14" i="81"/>
  <c r="G14" i="81"/>
  <c r="H14" i="81"/>
  <c r="I14" i="81"/>
  <c r="J14" i="81"/>
  <c r="K14" i="81"/>
  <c r="L14" i="81"/>
  <c r="M14" i="81"/>
  <c r="N14" i="81"/>
  <c r="O14" i="81"/>
  <c r="P14" i="81"/>
  <c r="Q14" i="81"/>
  <c r="S14" i="81"/>
  <c r="T14" i="81"/>
  <c r="U14" i="81"/>
  <c r="V14" i="81"/>
  <c r="W14" i="81"/>
  <c r="X14" i="81"/>
  <c r="Y14" i="81"/>
  <c r="Z14" i="81"/>
  <c r="AA14" i="81"/>
  <c r="AB14" i="81"/>
  <c r="AC14" i="81"/>
  <c r="AD14" i="81"/>
  <c r="AE14" i="81"/>
  <c r="AF14" i="81"/>
  <c r="AG14" i="81"/>
  <c r="AH14" i="81"/>
  <c r="AI14" i="81"/>
  <c r="AJ14" i="81"/>
  <c r="AN14" i="81"/>
  <c r="AO14" i="81"/>
  <c r="AP14" i="81"/>
  <c r="AQ14" i="81"/>
  <c r="AR14" i="81"/>
  <c r="AS14" i="81"/>
  <c r="AT14" i="81"/>
  <c r="AU14" i="81"/>
  <c r="AV14" i="81"/>
  <c r="AW14" i="81"/>
  <c r="AX14" i="81"/>
  <c r="AY14" i="81"/>
  <c r="AZ14" i="81"/>
  <c r="BA14" i="81"/>
  <c r="BB14" i="81"/>
  <c r="BC14" i="81"/>
  <c r="BD14" i="81"/>
  <c r="BE14" i="81"/>
  <c r="C15" i="81"/>
  <c r="D15" i="81"/>
  <c r="E15" i="81"/>
  <c r="F15" i="81"/>
  <c r="G15" i="81"/>
  <c r="H15" i="81"/>
  <c r="I15" i="81"/>
  <c r="J15" i="81"/>
  <c r="K15" i="81"/>
  <c r="L15" i="81"/>
  <c r="M15" i="81"/>
  <c r="N15" i="81"/>
  <c r="O15" i="81"/>
  <c r="P15" i="81"/>
  <c r="Q15" i="81"/>
  <c r="S15" i="81"/>
  <c r="T15" i="81"/>
  <c r="U15" i="81"/>
  <c r="V15" i="81"/>
  <c r="W15" i="81"/>
  <c r="X15" i="81"/>
  <c r="Y15" i="81"/>
  <c r="Z15" i="81"/>
  <c r="AA15" i="81"/>
  <c r="AB15" i="81"/>
  <c r="AC15" i="81"/>
  <c r="AD15" i="81"/>
  <c r="AE15" i="81"/>
  <c r="AF15" i="81"/>
  <c r="AG15" i="81"/>
  <c r="AH15" i="81"/>
  <c r="AI15" i="81"/>
  <c r="AJ15" i="81"/>
  <c r="AN15" i="81"/>
  <c r="AO15" i="81"/>
  <c r="AP15" i="81"/>
  <c r="AQ15" i="81"/>
  <c r="AR15" i="81"/>
  <c r="AS15" i="81"/>
  <c r="AT15" i="81"/>
  <c r="AU15" i="81"/>
  <c r="AV15" i="81"/>
  <c r="AW15" i="81"/>
  <c r="AX15" i="81"/>
  <c r="AY15" i="81"/>
  <c r="AZ15" i="81"/>
  <c r="BA15" i="81"/>
  <c r="BB15" i="81"/>
  <c r="BC15" i="81"/>
  <c r="BD15" i="81"/>
  <c r="BE15" i="81"/>
  <c r="C16" i="81"/>
  <c r="D16" i="81"/>
  <c r="E16" i="81"/>
  <c r="F16" i="81"/>
  <c r="G16" i="81"/>
  <c r="H16" i="81"/>
  <c r="I16" i="81"/>
  <c r="J16" i="81"/>
  <c r="K16" i="81"/>
  <c r="L16" i="81"/>
  <c r="M16" i="81"/>
  <c r="N16" i="81"/>
  <c r="O16" i="81"/>
  <c r="P16" i="81"/>
  <c r="Q16" i="81"/>
  <c r="S16" i="81"/>
  <c r="T16" i="81"/>
  <c r="U16" i="81"/>
  <c r="V16" i="81"/>
  <c r="W16" i="81"/>
  <c r="X16" i="81"/>
  <c r="Y16" i="81"/>
  <c r="Z16" i="81"/>
  <c r="AA16" i="81"/>
  <c r="AB16" i="81"/>
  <c r="AC16" i="81"/>
  <c r="AD16" i="81"/>
  <c r="AE16" i="81"/>
  <c r="AF16" i="81"/>
  <c r="AG16" i="81"/>
  <c r="AH16" i="81"/>
  <c r="AI16" i="81"/>
  <c r="AJ16" i="81"/>
  <c r="AN16" i="81"/>
  <c r="AO16" i="81"/>
  <c r="AP16" i="81"/>
  <c r="AQ16" i="81"/>
  <c r="AR16" i="81"/>
  <c r="AS16" i="81"/>
  <c r="AT16" i="81"/>
  <c r="AU16" i="81"/>
  <c r="AV16" i="81"/>
  <c r="AW16" i="81"/>
  <c r="AX16" i="81"/>
  <c r="AY16" i="81"/>
  <c r="AZ16" i="81"/>
  <c r="BA16" i="81"/>
  <c r="BB16" i="81"/>
  <c r="BC16" i="81"/>
  <c r="BD16" i="81"/>
  <c r="BE16" i="81"/>
  <c r="C17" i="81"/>
  <c r="D17" i="81"/>
  <c r="E17" i="81"/>
  <c r="F17" i="81"/>
  <c r="G17" i="81"/>
  <c r="H17" i="81"/>
  <c r="I17" i="81"/>
  <c r="J17" i="81"/>
  <c r="K17" i="81"/>
  <c r="L17" i="81"/>
  <c r="M17" i="81"/>
  <c r="N17" i="81"/>
  <c r="O17" i="81"/>
  <c r="P17" i="81"/>
  <c r="Q17" i="81"/>
  <c r="S17" i="81"/>
  <c r="T17" i="81"/>
  <c r="U17" i="81"/>
  <c r="V17" i="81"/>
  <c r="W17" i="81"/>
  <c r="X17" i="81"/>
  <c r="Y17" i="81"/>
  <c r="Z17" i="81"/>
  <c r="AA17" i="81"/>
  <c r="AB17" i="81"/>
  <c r="AC17" i="81"/>
  <c r="AD17" i="81"/>
  <c r="AE17" i="81"/>
  <c r="AF17" i="81"/>
  <c r="AG17" i="81"/>
  <c r="AH17" i="81"/>
  <c r="AI17" i="81"/>
  <c r="AJ17" i="81"/>
  <c r="AN17" i="81"/>
  <c r="AO17" i="81"/>
  <c r="AP17" i="81"/>
  <c r="AQ17" i="81"/>
  <c r="AR17" i="81"/>
  <c r="AS17" i="81"/>
  <c r="AT17" i="81"/>
  <c r="AU17" i="81"/>
  <c r="AV17" i="81"/>
  <c r="AW17" i="81"/>
  <c r="AX17" i="81"/>
  <c r="AY17" i="81"/>
  <c r="AZ17" i="81"/>
  <c r="BA17" i="81"/>
  <c r="BB17" i="81"/>
  <c r="BC17" i="81"/>
  <c r="BD17" i="81"/>
  <c r="BE17" i="81"/>
  <c r="C18" i="81"/>
  <c r="D18" i="81"/>
  <c r="E18" i="81"/>
  <c r="F18" i="81"/>
  <c r="G18" i="81"/>
  <c r="H18" i="81"/>
  <c r="I18" i="81"/>
  <c r="J18" i="81"/>
  <c r="K18" i="81"/>
  <c r="L18" i="81"/>
  <c r="M18" i="81"/>
  <c r="N18" i="81"/>
  <c r="O18" i="81"/>
  <c r="P18" i="81"/>
  <c r="Q18" i="81"/>
  <c r="S18" i="81"/>
  <c r="T18" i="81"/>
  <c r="U18" i="81"/>
  <c r="V18" i="81"/>
  <c r="W18" i="81"/>
  <c r="X18" i="81"/>
  <c r="Y18" i="81"/>
  <c r="Z18" i="81"/>
  <c r="AA18" i="81"/>
  <c r="AB18" i="81"/>
  <c r="AC18" i="81"/>
  <c r="AD18" i="81"/>
  <c r="AE18" i="81"/>
  <c r="AF18" i="81"/>
  <c r="AG18" i="81"/>
  <c r="AH18" i="81"/>
  <c r="AI18" i="81"/>
  <c r="AJ18" i="81"/>
  <c r="AN18" i="81"/>
  <c r="AO18" i="81"/>
  <c r="AP18" i="81"/>
  <c r="AQ18" i="81"/>
  <c r="AR18" i="81"/>
  <c r="AS18" i="81"/>
  <c r="AT18" i="81"/>
  <c r="AU18" i="81"/>
  <c r="AV18" i="81"/>
  <c r="AW18" i="81"/>
  <c r="AX18" i="81"/>
  <c r="AY18" i="81"/>
  <c r="AZ18" i="81"/>
  <c r="BA18" i="81"/>
  <c r="BB18" i="81"/>
  <c r="BC18" i="81"/>
  <c r="BD18" i="81"/>
  <c r="BE18" i="81"/>
  <c r="C19" i="81"/>
  <c r="D19" i="81"/>
  <c r="E19" i="81"/>
  <c r="F19" i="81"/>
  <c r="G19" i="81"/>
  <c r="H19" i="81"/>
  <c r="I19" i="81"/>
  <c r="J19" i="81"/>
  <c r="K19" i="81"/>
  <c r="L19" i="81"/>
  <c r="M19" i="81"/>
  <c r="N19" i="81"/>
  <c r="O19" i="81"/>
  <c r="P19" i="81"/>
  <c r="Q19" i="81"/>
  <c r="S19" i="81"/>
  <c r="T19" i="81"/>
  <c r="U19" i="81"/>
  <c r="V19" i="81"/>
  <c r="W19" i="81"/>
  <c r="X19" i="81"/>
  <c r="Y19" i="81"/>
  <c r="Z19" i="81"/>
  <c r="AA19" i="81"/>
  <c r="AB19" i="81"/>
  <c r="AC19" i="81"/>
  <c r="AD19" i="81"/>
  <c r="AE19" i="81"/>
  <c r="AF19" i="81"/>
  <c r="AG19" i="81"/>
  <c r="AH19" i="81"/>
  <c r="AI19" i="81"/>
  <c r="AJ19" i="81"/>
  <c r="AN19" i="81"/>
  <c r="AO19" i="81"/>
  <c r="AP19" i="81"/>
  <c r="AQ19" i="81"/>
  <c r="AR19" i="81"/>
  <c r="AS19" i="81"/>
  <c r="AT19" i="81"/>
  <c r="AU19" i="81"/>
  <c r="AV19" i="81"/>
  <c r="AW19" i="81"/>
  <c r="AX19" i="81"/>
  <c r="AY19" i="81"/>
  <c r="AZ19" i="81"/>
  <c r="BA19" i="81"/>
  <c r="BB19" i="81"/>
  <c r="BC19" i="81"/>
  <c r="BD19" i="81"/>
  <c r="BE19" i="81"/>
  <c r="C20" i="81"/>
  <c r="D20" i="81"/>
  <c r="E20" i="81"/>
  <c r="F20" i="81"/>
  <c r="G20" i="81"/>
  <c r="H20" i="81"/>
  <c r="I20" i="81"/>
  <c r="J20" i="81"/>
  <c r="K20" i="81"/>
  <c r="L20" i="81"/>
  <c r="M20" i="81"/>
  <c r="N20" i="81"/>
  <c r="O20" i="81"/>
  <c r="P20" i="81"/>
  <c r="Q20" i="81"/>
  <c r="S20" i="81"/>
  <c r="T20" i="81"/>
  <c r="U20" i="81"/>
  <c r="V20" i="81"/>
  <c r="W20" i="81"/>
  <c r="X20" i="81"/>
  <c r="Y20" i="81"/>
  <c r="Z20" i="81"/>
  <c r="AA20" i="81"/>
  <c r="AB20" i="81"/>
  <c r="AC20" i="81"/>
  <c r="AD20" i="81"/>
  <c r="AE20" i="81"/>
  <c r="AF20" i="81"/>
  <c r="AG20" i="81"/>
  <c r="AH20" i="81"/>
  <c r="AI20" i="81"/>
  <c r="AJ20" i="81"/>
  <c r="AN20" i="81"/>
  <c r="AO20" i="81"/>
  <c r="AP20" i="81"/>
  <c r="AQ20" i="81"/>
  <c r="AR20" i="81"/>
  <c r="AS20" i="81"/>
  <c r="AT20" i="81"/>
  <c r="AU20" i="81"/>
  <c r="AV20" i="81"/>
  <c r="AW20" i="81"/>
  <c r="AX20" i="81"/>
  <c r="AY20" i="81"/>
  <c r="AZ20" i="81"/>
  <c r="BA20" i="81"/>
  <c r="BB20" i="81"/>
  <c r="BC20" i="81"/>
  <c r="BD20" i="81"/>
  <c r="BE20" i="81"/>
  <c r="C21" i="81"/>
  <c r="D21" i="81"/>
  <c r="E21" i="81"/>
  <c r="F21" i="81"/>
  <c r="G21" i="81"/>
  <c r="H21" i="81"/>
  <c r="I21" i="81"/>
  <c r="J21" i="81"/>
  <c r="K21" i="81"/>
  <c r="L21" i="81"/>
  <c r="M21" i="81"/>
  <c r="N21" i="81"/>
  <c r="O21" i="81"/>
  <c r="P21" i="81"/>
  <c r="Q21" i="81"/>
  <c r="S21" i="81"/>
  <c r="T21" i="81"/>
  <c r="U21" i="81"/>
  <c r="V21" i="81"/>
  <c r="W21" i="81"/>
  <c r="X21" i="81"/>
  <c r="Y21" i="81"/>
  <c r="Z21" i="81"/>
  <c r="AA21" i="81"/>
  <c r="AB21" i="81"/>
  <c r="AC21" i="81"/>
  <c r="AD21" i="81"/>
  <c r="AE21" i="81"/>
  <c r="AF21" i="81"/>
  <c r="AG21" i="81"/>
  <c r="AH21" i="81"/>
  <c r="AI21" i="81"/>
  <c r="AJ21" i="81"/>
  <c r="AN21" i="81"/>
  <c r="AO21" i="81"/>
  <c r="AP21" i="81"/>
  <c r="AQ21" i="81"/>
  <c r="AR21" i="81"/>
  <c r="AS21" i="81"/>
  <c r="AT21" i="81"/>
  <c r="AU21" i="81"/>
  <c r="AV21" i="81"/>
  <c r="AW21" i="81"/>
  <c r="AX21" i="81"/>
  <c r="AY21" i="81"/>
  <c r="AZ21" i="81"/>
  <c r="BA21" i="81"/>
  <c r="BB21" i="81"/>
  <c r="BC21" i="81"/>
  <c r="BD21" i="81"/>
  <c r="BE21" i="81"/>
  <c r="C22" i="81"/>
  <c r="D22" i="81"/>
  <c r="E22" i="81"/>
  <c r="F22" i="81"/>
  <c r="G22" i="81"/>
  <c r="H22" i="81"/>
  <c r="I22" i="81"/>
  <c r="J22" i="81"/>
  <c r="K22" i="81"/>
  <c r="L22" i="81"/>
  <c r="M22" i="81"/>
  <c r="N22" i="81"/>
  <c r="O22" i="81"/>
  <c r="P22" i="81"/>
  <c r="Q22" i="81"/>
  <c r="S22" i="81"/>
  <c r="T22" i="81"/>
  <c r="U22" i="81"/>
  <c r="V22" i="81"/>
  <c r="W22" i="81"/>
  <c r="X22" i="81"/>
  <c r="Y22" i="81"/>
  <c r="Z22" i="81"/>
  <c r="AA22" i="81"/>
  <c r="AB22" i="81"/>
  <c r="AC22" i="81"/>
  <c r="AD22" i="81"/>
  <c r="AE22" i="81"/>
  <c r="AF22" i="81"/>
  <c r="AG22" i="81"/>
  <c r="AH22" i="81"/>
  <c r="AI22" i="81"/>
  <c r="AJ22" i="81"/>
  <c r="AN22" i="81"/>
  <c r="AO22" i="81"/>
  <c r="AP22" i="81"/>
  <c r="AQ22" i="81"/>
  <c r="AR22" i="81"/>
  <c r="AS22" i="81"/>
  <c r="AT22" i="81"/>
  <c r="AU22" i="81"/>
  <c r="AV22" i="81"/>
  <c r="AW22" i="81"/>
  <c r="AX22" i="81"/>
  <c r="AY22" i="81"/>
  <c r="AZ22" i="81"/>
  <c r="BA22" i="81"/>
  <c r="BB22" i="81"/>
  <c r="BC22" i="81"/>
  <c r="BD22" i="81"/>
  <c r="BE22" i="81"/>
  <c r="C23" i="81"/>
  <c r="D23" i="81"/>
  <c r="E23" i="81"/>
  <c r="F23" i="81"/>
  <c r="G23" i="81"/>
  <c r="H23" i="81"/>
  <c r="I23" i="81"/>
  <c r="J23" i="81"/>
  <c r="K23" i="81"/>
  <c r="L23" i="81"/>
  <c r="M23" i="81"/>
  <c r="N23" i="81"/>
  <c r="O23" i="81"/>
  <c r="P23" i="81"/>
  <c r="Q23" i="81"/>
  <c r="S23" i="81"/>
  <c r="T23" i="81"/>
  <c r="U23" i="81"/>
  <c r="V23" i="81"/>
  <c r="W23" i="81"/>
  <c r="X23" i="81"/>
  <c r="Y23" i="81"/>
  <c r="Z23" i="81"/>
  <c r="AA23" i="81"/>
  <c r="AB23" i="81"/>
  <c r="AC23" i="81"/>
  <c r="AD23" i="81"/>
  <c r="AE23" i="81"/>
  <c r="AF23" i="81"/>
  <c r="AG23" i="81"/>
  <c r="AH23" i="81"/>
  <c r="AI23" i="81"/>
  <c r="AJ23" i="81"/>
  <c r="AN23" i="81"/>
  <c r="AO23" i="81"/>
  <c r="AP23" i="81"/>
  <c r="AQ23" i="81"/>
  <c r="AR23" i="81"/>
  <c r="AS23" i="81"/>
  <c r="AT23" i="81"/>
  <c r="AU23" i="81"/>
  <c r="AV23" i="81"/>
  <c r="AW23" i="81"/>
  <c r="AX23" i="81"/>
  <c r="AY23" i="81"/>
  <c r="AZ23" i="81"/>
  <c r="BA23" i="81"/>
  <c r="BB23" i="81"/>
  <c r="BC23" i="81"/>
  <c r="BD23" i="81"/>
  <c r="BE23" i="81"/>
  <c r="C24" i="81"/>
  <c r="D24" i="81"/>
  <c r="E24" i="81"/>
  <c r="F24" i="81"/>
  <c r="G24" i="81"/>
  <c r="H24" i="81"/>
  <c r="I24" i="81"/>
  <c r="J24" i="81"/>
  <c r="K24" i="81"/>
  <c r="L24" i="81"/>
  <c r="M24" i="81"/>
  <c r="N24" i="81"/>
  <c r="O24" i="81"/>
  <c r="P24" i="81"/>
  <c r="Q24" i="81"/>
  <c r="S24" i="81"/>
  <c r="T24" i="81"/>
  <c r="U24" i="81"/>
  <c r="V24" i="81"/>
  <c r="W24" i="81"/>
  <c r="X24" i="81"/>
  <c r="Y24" i="81"/>
  <c r="Z24" i="81"/>
  <c r="AA24" i="81"/>
  <c r="AB24" i="81"/>
  <c r="AC24" i="81"/>
  <c r="AD24" i="81"/>
  <c r="AE24" i="81"/>
  <c r="AF24" i="81"/>
  <c r="AG24" i="81"/>
  <c r="AH24" i="81"/>
  <c r="AI24" i="81"/>
  <c r="AJ24" i="81"/>
  <c r="AN24" i="81"/>
  <c r="AO24" i="81"/>
  <c r="AP24" i="81"/>
  <c r="AQ24" i="81"/>
  <c r="AR24" i="81"/>
  <c r="AS24" i="81"/>
  <c r="AT24" i="81"/>
  <c r="AU24" i="81"/>
  <c r="AV24" i="81"/>
  <c r="AW24" i="81"/>
  <c r="AX24" i="81"/>
  <c r="AY24" i="81"/>
  <c r="AZ24" i="81"/>
  <c r="BA24" i="81"/>
  <c r="BB24" i="81"/>
  <c r="BC24" i="81"/>
  <c r="BD24" i="81"/>
  <c r="BE24" i="81"/>
  <c r="C25" i="81"/>
  <c r="D25" i="81"/>
  <c r="E25" i="81"/>
  <c r="F25" i="81"/>
  <c r="G25" i="81"/>
  <c r="H25" i="81"/>
  <c r="I25" i="81"/>
  <c r="J25" i="81"/>
  <c r="K25" i="81"/>
  <c r="L25" i="81"/>
  <c r="M25" i="81"/>
  <c r="N25" i="81"/>
  <c r="O25" i="81"/>
  <c r="P25" i="81"/>
  <c r="Q25" i="81"/>
  <c r="S25" i="81"/>
  <c r="T25" i="81"/>
  <c r="U25" i="81"/>
  <c r="V25" i="81"/>
  <c r="W25" i="81"/>
  <c r="X25" i="81"/>
  <c r="Y25" i="81"/>
  <c r="Z25" i="81"/>
  <c r="AA25" i="81"/>
  <c r="AB25" i="81"/>
  <c r="AC25" i="81"/>
  <c r="AD25" i="81"/>
  <c r="AE25" i="81"/>
  <c r="AF25" i="81"/>
  <c r="AG25" i="81"/>
  <c r="AH25" i="81"/>
  <c r="AI25" i="81"/>
  <c r="AJ25" i="81"/>
  <c r="AN25" i="81"/>
  <c r="AO25" i="81"/>
  <c r="AP25" i="81"/>
  <c r="AQ25" i="81"/>
  <c r="AR25" i="81"/>
  <c r="AS25" i="81"/>
  <c r="AT25" i="81"/>
  <c r="AU25" i="81"/>
  <c r="AV25" i="81"/>
  <c r="AW25" i="81"/>
  <c r="AX25" i="81"/>
  <c r="AY25" i="81"/>
  <c r="AZ25" i="81"/>
  <c r="BA25" i="81"/>
  <c r="BB25" i="81"/>
  <c r="BC25" i="81"/>
  <c r="BD25" i="81"/>
  <c r="BE25" i="81"/>
  <c r="C26" i="81"/>
  <c r="D26" i="81"/>
  <c r="E26" i="81"/>
  <c r="F26" i="81"/>
  <c r="G26" i="81"/>
  <c r="H26" i="81"/>
  <c r="I26" i="81"/>
  <c r="J26" i="81"/>
  <c r="K26" i="81"/>
  <c r="L26" i="81"/>
  <c r="M26" i="81"/>
  <c r="N26" i="81"/>
  <c r="O26" i="81"/>
  <c r="P26" i="81"/>
  <c r="Q26" i="81"/>
  <c r="S26" i="81"/>
  <c r="T26" i="81"/>
  <c r="U26" i="81"/>
  <c r="V26" i="81"/>
  <c r="W26" i="81"/>
  <c r="X26" i="81"/>
  <c r="Y26" i="81"/>
  <c r="Z26" i="81"/>
  <c r="AA26" i="81"/>
  <c r="AB26" i="81"/>
  <c r="AC26" i="81"/>
  <c r="AD26" i="81"/>
  <c r="AE26" i="81"/>
  <c r="AF26" i="81"/>
  <c r="AG26" i="81"/>
  <c r="AH26" i="81"/>
  <c r="AI26" i="81"/>
  <c r="AJ26" i="81"/>
  <c r="AN26" i="81"/>
  <c r="AO26" i="81"/>
  <c r="AP26" i="81"/>
  <c r="AQ26" i="81"/>
  <c r="AR26" i="81"/>
  <c r="AS26" i="81"/>
  <c r="AT26" i="81"/>
  <c r="AU26" i="81"/>
  <c r="AV26" i="81"/>
  <c r="AW26" i="81"/>
  <c r="AX26" i="81"/>
  <c r="AY26" i="81"/>
  <c r="AZ26" i="81"/>
  <c r="BA26" i="81"/>
  <c r="BB26" i="81"/>
  <c r="BC26" i="81"/>
  <c r="BD26" i="81"/>
  <c r="BE26" i="81"/>
  <c r="C27" i="81"/>
  <c r="D27" i="81"/>
  <c r="E27" i="81"/>
  <c r="F27" i="81"/>
  <c r="G27" i="81"/>
  <c r="H27" i="81"/>
  <c r="I27" i="81"/>
  <c r="J27" i="81"/>
  <c r="K27" i="81"/>
  <c r="L27" i="81"/>
  <c r="M27" i="81"/>
  <c r="N27" i="81"/>
  <c r="O27" i="81"/>
  <c r="P27" i="81"/>
  <c r="Q27" i="81"/>
  <c r="S27" i="81"/>
  <c r="T27" i="81"/>
  <c r="U27" i="81"/>
  <c r="V27" i="81"/>
  <c r="W27" i="81"/>
  <c r="X27" i="81"/>
  <c r="Y27" i="81"/>
  <c r="Z27" i="81"/>
  <c r="AA27" i="81"/>
  <c r="AB27" i="81"/>
  <c r="AC27" i="81"/>
  <c r="AD27" i="81"/>
  <c r="AE27" i="81"/>
  <c r="AF27" i="81"/>
  <c r="AG27" i="81"/>
  <c r="AH27" i="81"/>
  <c r="AI27" i="81"/>
  <c r="AJ27" i="81"/>
  <c r="AN27" i="81"/>
  <c r="AO27" i="81"/>
  <c r="AP27" i="81"/>
  <c r="AQ27" i="81"/>
  <c r="AR27" i="81"/>
  <c r="AS27" i="81"/>
  <c r="AT27" i="81"/>
  <c r="AU27" i="81"/>
  <c r="AV27" i="81"/>
  <c r="AW27" i="81"/>
  <c r="AX27" i="81"/>
  <c r="AY27" i="81"/>
  <c r="AZ27" i="81"/>
  <c r="BA27" i="81"/>
  <c r="BB27" i="81"/>
  <c r="BC27" i="81"/>
  <c r="BD27" i="81"/>
  <c r="BE27" i="81"/>
  <c r="C28" i="81"/>
  <c r="D28" i="81"/>
  <c r="E28" i="81"/>
  <c r="F28" i="81"/>
  <c r="G28" i="81"/>
  <c r="H28" i="81"/>
  <c r="I28" i="81"/>
  <c r="J28" i="81"/>
  <c r="K28" i="81"/>
  <c r="L28" i="81"/>
  <c r="M28" i="81"/>
  <c r="N28" i="81"/>
  <c r="O28" i="81"/>
  <c r="P28" i="81"/>
  <c r="Q28" i="81"/>
  <c r="S28" i="81"/>
  <c r="T28" i="81"/>
  <c r="U28" i="81"/>
  <c r="V28" i="81"/>
  <c r="W28" i="81"/>
  <c r="X28" i="81"/>
  <c r="Y28" i="81"/>
  <c r="Z28" i="81"/>
  <c r="AA28" i="81"/>
  <c r="AB28" i="81"/>
  <c r="AC28" i="81"/>
  <c r="AD28" i="81"/>
  <c r="AE28" i="81"/>
  <c r="AF28" i="81"/>
  <c r="AG28" i="81"/>
  <c r="AH28" i="81"/>
  <c r="AI28" i="81"/>
  <c r="AJ28" i="81"/>
  <c r="AN28" i="81"/>
  <c r="AO28" i="81"/>
  <c r="AP28" i="81"/>
  <c r="AQ28" i="81"/>
  <c r="AR28" i="81"/>
  <c r="AS28" i="81"/>
  <c r="AT28" i="81"/>
  <c r="AU28" i="81"/>
  <c r="AV28" i="81"/>
  <c r="AW28" i="81"/>
  <c r="AX28" i="81"/>
  <c r="AY28" i="81"/>
  <c r="AZ28" i="81"/>
  <c r="BA28" i="81"/>
  <c r="BB28" i="81"/>
  <c r="BC28" i="81"/>
  <c r="BD28" i="81"/>
  <c r="BE28" i="81"/>
  <c r="C29" i="81"/>
  <c r="D29" i="81"/>
  <c r="E29" i="81"/>
  <c r="F29" i="81"/>
  <c r="G29" i="81"/>
  <c r="H29" i="81"/>
  <c r="I29" i="81"/>
  <c r="J29" i="81"/>
  <c r="K29" i="81"/>
  <c r="L29" i="81"/>
  <c r="M29" i="81"/>
  <c r="N29" i="81"/>
  <c r="O29" i="81"/>
  <c r="P29" i="81"/>
  <c r="Q29" i="81"/>
  <c r="S29" i="81"/>
  <c r="T29" i="81"/>
  <c r="U29" i="81"/>
  <c r="V29" i="81"/>
  <c r="W29" i="81"/>
  <c r="X29" i="81"/>
  <c r="Y29" i="81"/>
  <c r="Z29" i="81"/>
  <c r="AA29" i="81"/>
  <c r="AB29" i="81"/>
  <c r="AC29" i="81"/>
  <c r="AD29" i="81"/>
  <c r="AE29" i="81"/>
  <c r="AF29" i="81"/>
  <c r="AG29" i="81"/>
  <c r="AH29" i="81"/>
  <c r="AI29" i="81"/>
  <c r="AJ29" i="81"/>
  <c r="AN29" i="81"/>
  <c r="AO29" i="81"/>
  <c r="AP29" i="81"/>
  <c r="AQ29" i="81"/>
  <c r="AR29" i="81"/>
  <c r="AS29" i="81"/>
  <c r="AT29" i="81"/>
  <c r="AU29" i="81"/>
  <c r="AV29" i="81"/>
  <c r="AW29" i="81"/>
  <c r="AX29" i="81"/>
  <c r="AY29" i="81"/>
  <c r="AZ29" i="81"/>
  <c r="BA29" i="81"/>
  <c r="BB29" i="81"/>
  <c r="BC29" i="81"/>
  <c r="BD29" i="81"/>
  <c r="BE29" i="81"/>
  <c r="C30" i="81"/>
  <c r="D30" i="81"/>
  <c r="E30" i="81"/>
  <c r="F30" i="81"/>
  <c r="G30" i="81"/>
  <c r="H30" i="81"/>
  <c r="I30" i="81"/>
  <c r="J30" i="81"/>
  <c r="K30" i="81"/>
  <c r="L30" i="81"/>
  <c r="M30" i="81"/>
  <c r="N30" i="81"/>
  <c r="O30" i="81"/>
  <c r="P30" i="81"/>
  <c r="Q30" i="81"/>
  <c r="S30" i="81"/>
  <c r="T30" i="81"/>
  <c r="U30" i="81"/>
  <c r="V30" i="81"/>
  <c r="W30" i="81"/>
  <c r="X30" i="81"/>
  <c r="Y30" i="81"/>
  <c r="Z30" i="81"/>
  <c r="AA30" i="81"/>
  <c r="AB30" i="81"/>
  <c r="AC30" i="81"/>
  <c r="AD30" i="81"/>
  <c r="AE30" i="81"/>
  <c r="AF30" i="81"/>
  <c r="AG30" i="81"/>
  <c r="AH30" i="81"/>
  <c r="AI30" i="81"/>
  <c r="AJ30" i="81"/>
  <c r="AN30" i="81"/>
  <c r="AO30" i="81"/>
  <c r="AP30" i="81"/>
  <c r="AQ30" i="81"/>
  <c r="AR30" i="81"/>
  <c r="AS30" i="81"/>
  <c r="AT30" i="81"/>
  <c r="AU30" i="81"/>
  <c r="AV30" i="81"/>
  <c r="AW30" i="81"/>
  <c r="AX30" i="81"/>
  <c r="AY30" i="81"/>
  <c r="AZ30" i="81"/>
  <c r="BA30" i="81"/>
  <c r="BB30" i="81"/>
  <c r="BC30" i="81"/>
  <c r="BD30" i="81"/>
  <c r="BE30" i="81"/>
  <c r="C31" i="81"/>
  <c r="D31" i="81"/>
  <c r="E31" i="81"/>
  <c r="F31" i="81"/>
  <c r="G31" i="81"/>
  <c r="H31" i="81"/>
  <c r="I31" i="81"/>
  <c r="J31" i="81"/>
  <c r="K31" i="81"/>
  <c r="L31" i="81"/>
  <c r="M31" i="81"/>
  <c r="N31" i="81"/>
  <c r="O31" i="81"/>
  <c r="P31" i="81"/>
  <c r="Q31" i="81"/>
  <c r="S31" i="81"/>
  <c r="T31" i="81"/>
  <c r="U31" i="81"/>
  <c r="V31" i="81"/>
  <c r="W31" i="81"/>
  <c r="X31" i="81"/>
  <c r="Y31" i="81"/>
  <c r="Z31" i="81"/>
  <c r="AA31" i="81"/>
  <c r="AB31" i="81"/>
  <c r="AC31" i="81"/>
  <c r="AD31" i="81"/>
  <c r="AE31" i="81"/>
  <c r="AF31" i="81"/>
  <c r="AG31" i="81"/>
  <c r="AH31" i="81"/>
  <c r="AI31" i="81"/>
  <c r="AJ31" i="81"/>
  <c r="AN31" i="81"/>
  <c r="AO31" i="81"/>
  <c r="AP31" i="81"/>
  <c r="AQ31" i="81"/>
  <c r="AR31" i="81"/>
  <c r="AS31" i="81"/>
  <c r="AT31" i="81"/>
  <c r="AU31" i="81"/>
  <c r="AV31" i="81"/>
  <c r="AW31" i="81"/>
  <c r="AX31" i="81"/>
  <c r="AY31" i="81"/>
  <c r="AZ31" i="81"/>
  <c r="BA31" i="81"/>
  <c r="BB31" i="81"/>
  <c r="BC31" i="81"/>
  <c r="BD31" i="81"/>
  <c r="BE31" i="81"/>
  <c r="C32" i="81"/>
  <c r="D32" i="81"/>
  <c r="E32" i="81"/>
  <c r="F32" i="81"/>
  <c r="G32" i="81"/>
  <c r="H32" i="81"/>
  <c r="I32" i="81"/>
  <c r="J32" i="81"/>
  <c r="K32" i="81"/>
  <c r="L32" i="81"/>
  <c r="M32" i="81"/>
  <c r="N32" i="81"/>
  <c r="O32" i="81"/>
  <c r="P32" i="81"/>
  <c r="Q32" i="81"/>
  <c r="S32" i="81"/>
  <c r="T32" i="81"/>
  <c r="U32" i="81"/>
  <c r="V32" i="81"/>
  <c r="W32" i="81"/>
  <c r="X32" i="81"/>
  <c r="Y32" i="81"/>
  <c r="Z32" i="81"/>
  <c r="AA32" i="81"/>
  <c r="AB32" i="81"/>
  <c r="AC32" i="81"/>
  <c r="AD32" i="81"/>
  <c r="AE32" i="81"/>
  <c r="AF32" i="81"/>
  <c r="AG32" i="81"/>
  <c r="AH32" i="81"/>
  <c r="AI32" i="81"/>
  <c r="AJ32" i="81"/>
  <c r="AN32" i="81"/>
  <c r="AO32" i="81"/>
  <c r="AP32" i="81"/>
  <c r="AQ32" i="81"/>
  <c r="AR32" i="81"/>
  <c r="AS32" i="81"/>
  <c r="AT32" i="81"/>
  <c r="AU32" i="81"/>
  <c r="AV32" i="81"/>
  <c r="AW32" i="81"/>
  <c r="AX32" i="81"/>
  <c r="AY32" i="81"/>
  <c r="AZ32" i="81"/>
  <c r="BA32" i="81"/>
  <c r="BB32" i="81"/>
  <c r="BC32" i="81"/>
  <c r="BD32" i="81"/>
  <c r="BE32" i="81"/>
  <c r="C33" i="81"/>
  <c r="D33" i="81"/>
  <c r="E33" i="81"/>
  <c r="F33" i="81"/>
  <c r="G33" i="81"/>
  <c r="H33" i="81"/>
  <c r="I33" i="81"/>
  <c r="J33" i="81"/>
  <c r="K33" i="81"/>
  <c r="L33" i="81"/>
  <c r="M33" i="81"/>
  <c r="N33" i="81"/>
  <c r="O33" i="81"/>
  <c r="P33" i="81"/>
  <c r="Q33" i="81"/>
  <c r="S33" i="81"/>
  <c r="T33" i="81"/>
  <c r="U33" i="81"/>
  <c r="V33" i="81"/>
  <c r="W33" i="81"/>
  <c r="X33" i="81"/>
  <c r="Y33" i="81"/>
  <c r="Z33" i="81"/>
  <c r="AA33" i="81"/>
  <c r="AB33" i="81"/>
  <c r="AC33" i="81"/>
  <c r="AD33" i="81"/>
  <c r="AE33" i="81"/>
  <c r="AF33" i="81"/>
  <c r="AG33" i="81"/>
  <c r="AH33" i="81"/>
  <c r="AI33" i="81"/>
  <c r="AJ33" i="81"/>
  <c r="AN33" i="81"/>
  <c r="AO33" i="81"/>
  <c r="AP33" i="81"/>
  <c r="AQ33" i="81"/>
  <c r="AR33" i="81"/>
  <c r="AS33" i="81"/>
  <c r="AT33" i="81"/>
  <c r="AU33" i="81"/>
  <c r="AV33" i="81"/>
  <c r="AW33" i="81"/>
  <c r="AX33" i="81"/>
  <c r="AY33" i="81"/>
  <c r="AZ33" i="81"/>
  <c r="BA33" i="81"/>
  <c r="BB33" i="81"/>
  <c r="BC33" i="81"/>
  <c r="BD33" i="81"/>
  <c r="BE33" i="81"/>
  <c r="C34" i="81"/>
  <c r="D34" i="81"/>
  <c r="E34" i="81"/>
  <c r="F34" i="81"/>
  <c r="G34" i="81"/>
  <c r="H34" i="81"/>
  <c r="I34" i="81"/>
  <c r="J34" i="81"/>
  <c r="K34" i="81"/>
  <c r="L34" i="81"/>
  <c r="M34" i="81"/>
  <c r="N34" i="81"/>
  <c r="O34" i="81"/>
  <c r="P34" i="81"/>
  <c r="Q34" i="81"/>
  <c r="S34" i="81"/>
  <c r="T34" i="81"/>
  <c r="U34" i="81"/>
  <c r="V34" i="81"/>
  <c r="W34" i="81"/>
  <c r="X34" i="81"/>
  <c r="Y34" i="81"/>
  <c r="Z34" i="81"/>
  <c r="AA34" i="81"/>
  <c r="AB34" i="81"/>
  <c r="AC34" i="81"/>
  <c r="AD34" i="81"/>
  <c r="AE34" i="81"/>
  <c r="AF34" i="81"/>
  <c r="AG34" i="81"/>
  <c r="AH34" i="81"/>
  <c r="AI34" i="81"/>
  <c r="AJ34" i="81"/>
  <c r="AN34" i="81"/>
  <c r="AO34" i="81"/>
  <c r="AP34" i="81"/>
  <c r="AQ34" i="81"/>
  <c r="AR34" i="81"/>
  <c r="AS34" i="81"/>
  <c r="AT34" i="81"/>
  <c r="AU34" i="81"/>
  <c r="AV34" i="81"/>
  <c r="AW34" i="81"/>
  <c r="AX34" i="81"/>
  <c r="AY34" i="81"/>
  <c r="AZ34" i="81"/>
  <c r="BA34" i="81"/>
  <c r="BB34" i="81"/>
  <c r="BC34" i="81"/>
  <c r="BD34" i="81"/>
  <c r="BE34" i="81"/>
  <c r="C35" i="81"/>
  <c r="D35" i="81"/>
  <c r="E35" i="81"/>
  <c r="F35" i="81"/>
  <c r="G35" i="81"/>
  <c r="H35" i="81"/>
  <c r="I35" i="81"/>
  <c r="J35" i="81"/>
  <c r="K35" i="81"/>
  <c r="L35" i="81"/>
  <c r="M35" i="81"/>
  <c r="N35" i="81"/>
  <c r="O35" i="81"/>
  <c r="P35" i="81"/>
  <c r="Q35" i="81"/>
  <c r="S35" i="81"/>
  <c r="T35" i="81"/>
  <c r="U35" i="81"/>
  <c r="V35" i="81"/>
  <c r="W35" i="81"/>
  <c r="X35" i="81"/>
  <c r="Y35" i="81"/>
  <c r="Z35" i="81"/>
  <c r="AA35" i="81"/>
  <c r="AB35" i="81"/>
  <c r="AC35" i="81"/>
  <c r="AD35" i="81"/>
  <c r="AE35" i="81"/>
  <c r="AF35" i="81"/>
  <c r="AG35" i="81"/>
  <c r="AH35" i="81"/>
  <c r="AI35" i="81"/>
  <c r="AJ35" i="81"/>
  <c r="AN35" i="81"/>
  <c r="AO35" i="81"/>
  <c r="AP35" i="81"/>
  <c r="AQ35" i="81"/>
  <c r="AR35" i="81"/>
  <c r="AS35" i="81"/>
  <c r="AT35" i="81"/>
  <c r="AU35" i="81"/>
  <c r="AV35" i="81"/>
  <c r="AW35" i="81"/>
  <c r="AX35" i="81"/>
  <c r="AY35" i="81"/>
  <c r="AZ35" i="81"/>
  <c r="BA35" i="81"/>
  <c r="BB35" i="81"/>
  <c r="BC35" i="81"/>
  <c r="BD35" i="81"/>
  <c r="BE35" i="81"/>
  <c r="C36" i="81"/>
  <c r="D36" i="81"/>
  <c r="E36" i="81"/>
  <c r="F36" i="81"/>
  <c r="G36" i="81"/>
  <c r="H36" i="81"/>
  <c r="I36" i="81"/>
  <c r="J36" i="81"/>
  <c r="K36" i="81"/>
  <c r="L36" i="81"/>
  <c r="M36" i="81"/>
  <c r="N36" i="81"/>
  <c r="O36" i="81"/>
  <c r="P36" i="81"/>
  <c r="Q36" i="81"/>
  <c r="S36" i="81"/>
  <c r="T36" i="81"/>
  <c r="U36" i="81"/>
  <c r="V36" i="81"/>
  <c r="W36" i="81"/>
  <c r="X36" i="81"/>
  <c r="Y36" i="81"/>
  <c r="Z36" i="81"/>
  <c r="AA36" i="81"/>
  <c r="AB36" i="81"/>
  <c r="AC36" i="81"/>
  <c r="AD36" i="81"/>
  <c r="AE36" i="81"/>
  <c r="AF36" i="81"/>
  <c r="AG36" i="81"/>
  <c r="AH36" i="81"/>
  <c r="AI36" i="81"/>
  <c r="AJ36" i="81"/>
  <c r="AN36" i="81"/>
  <c r="AO36" i="81"/>
  <c r="AP36" i="81"/>
  <c r="AQ36" i="81"/>
  <c r="AR36" i="81"/>
  <c r="AS36" i="81"/>
  <c r="AT36" i="81"/>
  <c r="AU36" i="81"/>
  <c r="AV36" i="81"/>
  <c r="AW36" i="81"/>
  <c r="AX36" i="81"/>
  <c r="AY36" i="81"/>
  <c r="AZ36" i="81"/>
  <c r="BA36" i="81"/>
  <c r="BB36" i="81"/>
  <c r="BC36" i="81"/>
  <c r="BD36" i="81"/>
  <c r="BE36" i="81"/>
  <c r="C37" i="81"/>
  <c r="D37" i="81"/>
  <c r="E37" i="81"/>
  <c r="F37" i="81"/>
  <c r="G37" i="81"/>
  <c r="H37" i="81"/>
  <c r="I37" i="81"/>
  <c r="J37" i="81"/>
  <c r="K37" i="81"/>
  <c r="L37" i="81"/>
  <c r="M37" i="81"/>
  <c r="N37" i="81"/>
  <c r="O37" i="81"/>
  <c r="P37" i="81"/>
  <c r="Q37" i="81"/>
  <c r="S37" i="81"/>
  <c r="T37" i="81"/>
  <c r="U37" i="81"/>
  <c r="V37" i="81"/>
  <c r="W37" i="81"/>
  <c r="X37" i="81"/>
  <c r="Y37" i="81"/>
  <c r="Z37" i="81"/>
  <c r="AA37" i="81"/>
  <c r="AB37" i="81"/>
  <c r="AC37" i="81"/>
  <c r="AD37" i="81"/>
  <c r="AE37" i="81"/>
  <c r="AF37" i="81"/>
  <c r="AG37" i="81"/>
  <c r="AH37" i="81"/>
  <c r="AI37" i="81"/>
  <c r="AJ37" i="81"/>
  <c r="AN37" i="81"/>
  <c r="AO37" i="81"/>
  <c r="AP37" i="81"/>
  <c r="AQ37" i="81"/>
  <c r="AR37" i="81"/>
  <c r="AS37" i="81"/>
  <c r="AT37" i="81"/>
  <c r="AU37" i="81"/>
  <c r="AV37" i="81"/>
  <c r="AW37" i="81"/>
  <c r="AX37" i="81"/>
  <c r="AY37" i="81"/>
  <c r="AZ37" i="81"/>
  <c r="BA37" i="81"/>
  <c r="BB37" i="81"/>
  <c r="BC37" i="81"/>
  <c r="BD37" i="81"/>
  <c r="BE37" i="81"/>
  <c r="C38" i="81"/>
  <c r="D38" i="81"/>
  <c r="E38" i="81"/>
  <c r="F38" i="81"/>
  <c r="G38" i="81"/>
  <c r="H38" i="81"/>
  <c r="I38" i="81"/>
  <c r="J38" i="81"/>
  <c r="K38" i="81"/>
  <c r="L38" i="81"/>
  <c r="M38" i="81"/>
  <c r="N38" i="81"/>
  <c r="O38" i="81"/>
  <c r="P38" i="81"/>
  <c r="Q38" i="81"/>
  <c r="S38" i="81"/>
  <c r="T38" i="81"/>
  <c r="U38" i="81"/>
  <c r="V38" i="81"/>
  <c r="W38" i="81"/>
  <c r="X38" i="81"/>
  <c r="Y38" i="81"/>
  <c r="Z38" i="81"/>
  <c r="AA38" i="81"/>
  <c r="AB38" i="81"/>
  <c r="AC38" i="81"/>
  <c r="AD38" i="81"/>
  <c r="AE38" i="81"/>
  <c r="AF38" i="81"/>
  <c r="AG38" i="81"/>
  <c r="AH38" i="81"/>
  <c r="AI38" i="81"/>
  <c r="AJ38" i="81"/>
  <c r="AN38" i="81"/>
  <c r="AO38" i="81"/>
  <c r="AP38" i="81"/>
  <c r="AQ38" i="81"/>
  <c r="AR38" i="81"/>
  <c r="AS38" i="81"/>
  <c r="AT38" i="81"/>
  <c r="AU38" i="81"/>
  <c r="AV38" i="81"/>
  <c r="AW38" i="81"/>
  <c r="AX38" i="81"/>
  <c r="AY38" i="81"/>
  <c r="AZ38" i="81"/>
  <c r="BA38" i="81"/>
  <c r="BB38" i="81"/>
  <c r="BC38" i="81"/>
  <c r="BD38" i="81"/>
  <c r="BE38" i="81"/>
  <c r="C39" i="81"/>
  <c r="D39" i="81"/>
  <c r="E39" i="81"/>
  <c r="F39" i="81"/>
  <c r="G39" i="81"/>
  <c r="H39" i="81"/>
  <c r="I39" i="81"/>
  <c r="J39" i="81"/>
  <c r="K39" i="81"/>
  <c r="L39" i="81"/>
  <c r="M39" i="81"/>
  <c r="N39" i="81"/>
  <c r="O39" i="81"/>
  <c r="P39" i="81"/>
  <c r="Q39" i="81"/>
  <c r="S39" i="81"/>
  <c r="T39" i="81"/>
  <c r="U39" i="81"/>
  <c r="V39" i="81"/>
  <c r="W39" i="81"/>
  <c r="X39" i="81"/>
  <c r="Y39" i="81"/>
  <c r="Z39" i="81"/>
  <c r="AA39" i="81"/>
  <c r="AB39" i="81"/>
  <c r="AC39" i="81"/>
  <c r="AD39" i="81"/>
  <c r="AE39" i="81"/>
  <c r="AF39" i="81"/>
  <c r="AG39" i="81"/>
  <c r="AH39" i="81"/>
  <c r="AI39" i="81"/>
  <c r="AJ39" i="81"/>
  <c r="AN39" i="81"/>
  <c r="AO39" i="81"/>
  <c r="AP39" i="81"/>
  <c r="AQ39" i="81"/>
  <c r="AR39" i="81"/>
  <c r="AS39" i="81"/>
  <c r="AT39" i="81"/>
  <c r="AU39" i="81"/>
  <c r="AV39" i="81"/>
  <c r="AW39" i="81"/>
  <c r="AX39" i="81"/>
  <c r="AY39" i="81"/>
  <c r="AZ39" i="81"/>
  <c r="BA39" i="81"/>
  <c r="BB39" i="81"/>
  <c r="BC39" i="81"/>
  <c r="BD39" i="81"/>
  <c r="BE39" i="81"/>
  <c r="C40" i="81"/>
  <c r="D40" i="81"/>
  <c r="E40" i="81"/>
  <c r="F40" i="81"/>
  <c r="G40" i="81"/>
  <c r="H40" i="81"/>
  <c r="I40" i="81"/>
  <c r="J40" i="81"/>
  <c r="K40" i="81"/>
  <c r="L40" i="81"/>
  <c r="M40" i="81"/>
  <c r="N40" i="81"/>
  <c r="O40" i="81"/>
  <c r="P40" i="81"/>
  <c r="Q40" i="81"/>
  <c r="S40" i="81"/>
  <c r="T40" i="81"/>
  <c r="U40" i="81"/>
  <c r="V40" i="81"/>
  <c r="W40" i="81"/>
  <c r="X40" i="81"/>
  <c r="Y40" i="81"/>
  <c r="Z40" i="81"/>
  <c r="AA40" i="81"/>
  <c r="AB40" i="81"/>
  <c r="AC40" i="81"/>
  <c r="AD40" i="81"/>
  <c r="AE40" i="81"/>
  <c r="AF40" i="81"/>
  <c r="AG40" i="81"/>
  <c r="AH40" i="81"/>
  <c r="AI40" i="81"/>
  <c r="AJ40" i="81"/>
  <c r="AN40" i="81"/>
  <c r="AO40" i="81"/>
  <c r="AP40" i="81"/>
  <c r="AQ40" i="81"/>
  <c r="AR40" i="81"/>
  <c r="AS40" i="81"/>
  <c r="AT40" i="81"/>
  <c r="AU40" i="81"/>
  <c r="AV40" i="81"/>
  <c r="AW40" i="81"/>
  <c r="AX40" i="81"/>
  <c r="AY40" i="81"/>
  <c r="AZ40" i="81"/>
  <c r="BA40" i="81"/>
  <c r="BB40" i="81"/>
  <c r="BC40" i="81"/>
  <c r="BD40" i="81"/>
  <c r="BE40" i="81"/>
  <c r="C41" i="81"/>
  <c r="D41" i="81"/>
  <c r="E41" i="81"/>
  <c r="F41" i="81"/>
  <c r="G41" i="81"/>
  <c r="H41" i="81"/>
  <c r="I41" i="81"/>
  <c r="J41" i="81"/>
  <c r="K41" i="81"/>
  <c r="L41" i="81"/>
  <c r="M41" i="81"/>
  <c r="N41" i="81"/>
  <c r="O41" i="81"/>
  <c r="P41" i="81"/>
  <c r="Q41" i="81"/>
  <c r="S41" i="81"/>
  <c r="T41" i="81"/>
  <c r="U41" i="81"/>
  <c r="V41" i="81"/>
  <c r="W41" i="81"/>
  <c r="X41" i="81"/>
  <c r="Y41" i="81"/>
  <c r="Z41" i="81"/>
  <c r="AA41" i="81"/>
  <c r="AB41" i="81"/>
  <c r="AC41" i="81"/>
  <c r="AD41" i="81"/>
  <c r="AE41" i="81"/>
  <c r="AF41" i="81"/>
  <c r="AG41" i="81"/>
  <c r="AH41" i="81"/>
  <c r="AI41" i="81"/>
  <c r="AJ41" i="81"/>
  <c r="AN41" i="81"/>
  <c r="AO41" i="81"/>
  <c r="AP41" i="81"/>
  <c r="AQ41" i="81"/>
  <c r="AR41" i="81"/>
  <c r="AS41" i="81"/>
  <c r="AT41" i="81"/>
  <c r="AU41" i="81"/>
  <c r="AV41" i="81"/>
  <c r="AW41" i="81"/>
  <c r="AX41" i="81"/>
  <c r="AY41" i="81"/>
  <c r="AZ41" i="81"/>
  <c r="BA41" i="81"/>
  <c r="BB41" i="81"/>
  <c r="BC41" i="81"/>
  <c r="BD41" i="81"/>
  <c r="BE41" i="81"/>
  <c r="C42" i="81"/>
  <c r="D42" i="81"/>
  <c r="E42" i="81"/>
  <c r="F42" i="81"/>
  <c r="G42" i="81"/>
  <c r="H42" i="81"/>
  <c r="I42" i="81"/>
  <c r="J42" i="81"/>
  <c r="K42" i="81"/>
  <c r="L42" i="81"/>
  <c r="M42" i="81"/>
  <c r="N42" i="81"/>
  <c r="O42" i="81"/>
  <c r="P42" i="81"/>
  <c r="Q42" i="81"/>
  <c r="S42" i="81"/>
  <c r="T42" i="81"/>
  <c r="U42" i="81"/>
  <c r="V42" i="81"/>
  <c r="W42" i="81"/>
  <c r="X42" i="81"/>
  <c r="Y42" i="81"/>
  <c r="Z42" i="81"/>
  <c r="AA42" i="81"/>
  <c r="AB42" i="81"/>
  <c r="AC42" i="81"/>
  <c r="AD42" i="81"/>
  <c r="AE42" i="81"/>
  <c r="AF42" i="81"/>
  <c r="AG42" i="81"/>
  <c r="AH42" i="81"/>
  <c r="AI42" i="81"/>
  <c r="AJ42" i="81"/>
  <c r="AN42" i="81"/>
  <c r="AO42" i="81"/>
  <c r="AP42" i="81"/>
  <c r="AQ42" i="81"/>
  <c r="AR42" i="81"/>
  <c r="AS42" i="81"/>
  <c r="AT42" i="81"/>
  <c r="AU42" i="81"/>
  <c r="AV42" i="81"/>
  <c r="AW42" i="81"/>
  <c r="AX42" i="81"/>
  <c r="AY42" i="81"/>
  <c r="AZ42" i="81"/>
  <c r="BA42" i="81"/>
  <c r="BB42" i="81"/>
  <c r="BC42" i="81"/>
  <c r="BD42" i="81"/>
  <c r="BE42" i="81"/>
  <c r="C43" i="81"/>
  <c r="D43" i="81"/>
  <c r="E43" i="81"/>
  <c r="F43" i="81"/>
  <c r="G43" i="81"/>
  <c r="H43" i="81"/>
  <c r="I43" i="81"/>
  <c r="J43" i="81"/>
  <c r="K43" i="81"/>
  <c r="L43" i="81"/>
  <c r="M43" i="81"/>
  <c r="N43" i="81"/>
  <c r="O43" i="81"/>
  <c r="P43" i="81"/>
  <c r="Q43" i="81"/>
  <c r="S43" i="81"/>
  <c r="T43" i="81"/>
  <c r="U43" i="81"/>
  <c r="V43" i="81"/>
  <c r="W43" i="81"/>
  <c r="X43" i="81"/>
  <c r="Y43" i="81"/>
  <c r="Z43" i="81"/>
  <c r="AA43" i="81"/>
  <c r="AB43" i="81"/>
  <c r="AC43" i="81"/>
  <c r="AD43" i="81"/>
  <c r="AE43" i="81"/>
  <c r="AF43" i="81"/>
  <c r="AG43" i="81"/>
  <c r="AH43" i="81"/>
  <c r="AI43" i="81"/>
  <c r="AJ43" i="81"/>
  <c r="AN43" i="81"/>
  <c r="AO43" i="81"/>
  <c r="AP43" i="81"/>
  <c r="AQ43" i="81"/>
  <c r="AR43" i="81"/>
  <c r="AS43" i="81"/>
  <c r="AT43" i="81"/>
  <c r="AU43" i="81"/>
  <c r="AV43" i="81"/>
  <c r="AW43" i="81"/>
  <c r="AX43" i="81"/>
  <c r="AY43" i="81"/>
  <c r="AZ43" i="81"/>
  <c r="BA43" i="81"/>
  <c r="BB43" i="81"/>
  <c r="BC43" i="81"/>
  <c r="BD43" i="81"/>
  <c r="BE43" i="81"/>
  <c r="C44" i="81"/>
  <c r="D44" i="81"/>
  <c r="E44" i="81"/>
  <c r="F44" i="81"/>
  <c r="G44" i="81"/>
  <c r="H44" i="81"/>
  <c r="I44" i="81"/>
  <c r="J44" i="81"/>
  <c r="K44" i="81"/>
  <c r="L44" i="81"/>
  <c r="M44" i="81"/>
  <c r="N44" i="81"/>
  <c r="O44" i="81"/>
  <c r="P44" i="81"/>
  <c r="Q44" i="81"/>
  <c r="S44" i="81"/>
  <c r="T44" i="81"/>
  <c r="U44" i="81"/>
  <c r="V44" i="81"/>
  <c r="W44" i="81"/>
  <c r="X44" i="81"/>
  <c r="Y44" i="81"/>
  <c r="Z44" i="81"/>
  <c r="AA44" i="81"/>
  <c r="AB44" i="81"/>
  <c r="AC44" i="81"/>
  <c r="AD44" i="81"/>
  <c r="AE44" i="81"/>
  <c r="AF44" i="81"/>
  <c r="AG44" i="81"/>
  <c r="AH44" i="81"/>
  <c r="AI44" i="81"/>
  <c r="AJ44" i="81"/>
  <c r="AN44" i="81"/>
  <c r="AO44" i="81"/>
  <c r="AP44" i="81"/>
  <c r="AQ44" i="81"/>
  <c r="AR44" i="81"/>
  <c r="AS44" i="81"/>
  <c r="AT44" i="81"/>
  <c r="AU44" i="81"/>
  <c r="AV44" i="81"/>
  <c r="AW44" i="81"/>
  <c r="AX44" i="81"/>
  <c r="AY44" i="81"/>
  <c r="AZ44" i="81"/>
  <c r="BA44" i="81"/>
  <c r="BB44" i="81"/>
  <c r="BC44" i="81"/>
  <c r="BD44" i="81"/>
  <c r="BE44" i="81"/>
  <c r="C45" i="81"/>
  <c r="D45" i="81"/>
  <c r="E45" i="81"/>
  <c r="F45" i="81"/>
  <c r="G45" i="81"/>
  <c r="H45" i="81"/>
  <c r="I45" i="81"/>
  <c r="J45" i="81"/>
  <c r="K45" i="81"/>
  <c r="L45" i="81"/>
  <c r="M45" i="81"/>
  <c r="N45" i="81"/>
  <c r="O45" i="81"/>
  <c r="P45" i="81"/>
  <c r="Q45" i="81"/>
  <c r="S45" i="81"/>
  <c r="T45" i="81"/>
  <c r="U45" i="81"/>
  <c r="V45" i="81"/>
  <c r="W45" i="81"/>
  <c r="X45" i="81"/>
  <c r="Y45" i="81"/>
  <c r="Z45" i="81"/>
  <c r="AA45" i="81"/>
  <c r="AB45" i="81"/>
  <c r="AC45" i="81"/>
  <c r="AD45" i="81"/>
  <c r="AE45" i="81"/>
  <c r="AF45" i="81"/>
  <c r="AG45" i="81"/>
  <c r="AH45" i="81"/>
  <c r="AI45" i="81"/>
  <c r="AJ45" i="81"/>
  <c r="AN45" i="81"/>
  <c r="AO45" i="81"/>
  <c r="AP45" i="81"/>
  <c r="AQ45" i="81"/>
  <c r="AR45" i="81"/>
  <c r="AS45" i="81"/>
  <c r="AT45" i="81"/>
  <c r="AU45" i="81"/>
  <c r="AV45" i="81"/>
  <c r="AW45" i="81"/>
  <c r="AX45" i="81"/>
  <c r="AY45" i="81"/>
  <c r="AZ45" i="81"/>
  <c r="BA45" i="81"/>
  <c r="BB45" i="81"/>
  <c r="BC45" i="81"/>
  <c r="BD45" i="81"/>
  <c r="BE45" i="81"/>
  <c r="C46" i="81"/>
  <c r="D46" i="81"/>
  <c r="E46" i="81"/>
  <c r="F46" i="81"/>
  <c r="G46" i="81"/>
  <c r="H46" i="81"/>
  <c r="I46" i="81"/>
  <c r="J46" i="81"/>
  <c r="K46" i="81"/>
  <c r="L46" i="81"/>
  <c r="M46" i="81"/>
  <c r="N46" i="81"/>
  <c r="O46" i="81"/>
  <c r="P46" i="81"/>
  <c r="Q46" i="81"/>
  <c r="S46" i="81"/>
  <c r="T46" i="81"/>
  <c r="U46" i="81"/>
  <c r="V46" i="81"/>
  <c r="W46" i="81"/>
  <c r="X46" i="81"/>
  <c r="Y46" i="81"/>
  <c r="Z46" i="81"/>
  <c r="AA46" i="81"/>
  <c r="AB46" i="81"/>
  <c r="AC46" i="81"/>
  <c r="AD46" i="81"/>
  <c r="AE46" i="81"/>
  <c r="AF46" i="81"/>
  <c r="AG46" i="81"/>
  <c r="AH46" i="81"/>
  <c r="AI46" i="81"/>
  <c r="AJ46" i="81"/>
  <c r="AN46" i="81"/>
  <c r="AO46" i="81"/>
  <c r="AP46" i="81"/>
  <c r="AQ46" i="81"/>
  <c r="AR46" i="81"/>
  <c r="AS46" i="81"/>
  <c r="AT46" i="81"/>
  <c r="AU46" i="81"/>
  <c r="AV46" i="81"/>
  <c r="AW46" i="81"/>
  <c r="AX46" i="81"/>
  <c r="AY46" i="81"/>
  <c r="AZ46" i="81"/>
  <c r="BA46" i="81"/>
  <c r="BB46" i="81"/>
  <c r="BC46" i="81"/>
  <c r="BD46" i="81"/>
  <c r="BE46" i="81"/>
  <c r="C47" i="81"/>
  <c r="D47" i="81"/>
  <c r="E47" i="81"/>
  <c r="F47" i="81"/>
  <c r="G47" i="81"/>
  <c r="H47" i="81"/>
  <c r="I47" i="81"/>
  <c r="J47" i="81"/>
  <c r="K47" i="81"/>
  <c r="L47" i="81"/>
  <c r="M47" i="81"/>
  <c r="N47" i="81"/>
  <c r="O47" i="81"/>
  <c r="P47" i="81"/>
  <c r="Q47" i="81"/>
  <c r="S47" i="81"/>
  <c r="T47" i="81"/>
  <c r="U47" i="81"/>
  <c r="V47" i="81"/>
  <c r="W47" i="81"/>
  <c r="X47" i="81"/>
  <c r="Y47" i="81"/>
  <c r="Z47" i="81"/>
  <c r="AA47" i="81"/>
  <c r="AB47" i="81"/>
  <c r="AC47" i="81"/>
  <c r="AD47" i="81"/>
  <c r="AE47" i="81"/>
  <c r="AF47" i="81"/>
  <c r="AG47" i="81"/>
  <c r="AH47" i="81"/>
  <c r="AI47" i="81"/>
  <c r="AJ47" i="81"/>
  <c r="AN47" i="81"/>
  <c r="AO47" i="81"/>
  <c r="AP47" i="81"/>
  <c r="AQ47" i="81"/>
  <c r="AR47" i="81"/>
  <c r="AS47" i="81"/>
  <c r="AT47" i="81"/>
  <c r="AU47" i="81"/>
  <c r="AV47" i="81"/>
  <c r="AW47" i="81"/>
  <c r="AX47" i="81"/>
  <c r="AY47" i="81"/>
  <c r="AZ47" i="81"/>
  <c r="BA47" i="81"/>
  <c r="BB47" i="81"/>
  <c r="BC47" i="81"/>
  <c r="BD47" i="81"/>
  <c r="BE47" i="81"/>
  <c r="C48" i="81"/>
  <c r="D48" i="81"/>
  <c r="E48" i="81"/>
  <c r="F48" i="81"/>
  <c r="G48" i="81"/>
  <c r="H48" i="81"/>
  <c r="I48" i="81"/>
  <c r="J48" i="81"/>
  <c r="K48" i="81"/>
  <c r="L48" i="81"/>
  <c r="M48" i="81"/>
  <c r="N48" i="81"/>
  <c r="O48" i="81"/>
  <c r="P48" i="81"/>
  <c r="Q48" i="81"/>
  <c r="S48" i="81"/>
  <c r="T48" i="81"/>
  <c r="U48" i="81"/>
  <c r="V48" i="81"/>
  <c r="W48" i="81"/>
  <c r="X48" i="81"/>
  <c r="Y48" i="81"/>
  <c r="Z48" i="81"/>
  <c r="AA48" i="81"/>
  <c r="AB48" i="81"/>
  <c r="AC48" i="81"/>
  <c r="AD48" i="81"/>
  <c r="AE48" i="81"/>
  <c r="AF48" i="81"/>
  <c r="AG48" i="81"/>
  <c r="AH48" i="81"/>
  <c r="AI48" i="81"/>
  <c r="AJ48" i="81"/>
  <c r="AN48" i="81"/>
  <c r="AO48" i="81"/>
  <c r="AP48" i="81"/>
  <c r="AQ48" i="81"/>
  <c r="AR48" i="81"/>
  <c r="AS48" i="81"/>
  <c r="AT48" i="81"/>
  <c r="AU48" i="81"/>
  <c r="AV48" i="81"/>
  <c r="AW48" i="81"/>
  <c r="AX48" i="81"/>
  <c r="AY48" i="81"/>
  <c r="AZ48" i="81"/>
  <c r="BA48" i="81"/>
  <c r="BB48" i="81"/>
  <c r="BC48" i="81"/>
  <c r="BD48" i="81"/>
  <c r="BE48" i="81"/>
  <c r="C49" i="81"/>
  <c r="D49" i="81"/>
  <c r="E49" i="81"/>
  <c r="F49" i="81"/>
  <c r="G49" i="81"/>
  <c r="H49" i="81"/>
  <c r="I49" i="81"/>
  <c r="J49" i="81"/>
  <c r="K49" i="81"/>
  <c r="L49" i="81"/>
  <c r="M49" i="81"/>
  <c r="N49" i="81"/>
  <c r="O49" i="81"/>
  <c r="P49" i="81"/>
  <c r="Q49" i="81"/>
  <c r="S49" i="81"/>
  <c r="T49" i="81"/>
  <c r="U49" i="81"/>
  <c r="V49" i="81"/>
  <c r="W49" i="81"/>
  <c r="X49" i="81"/>
  <c r="Y49" i="81"/>
  <c r="Z49" i="81"/>
  <c r="AA49" i="81"/>
  <c r="AB49" i="81"/>
  <c r="AC49" i="81"/>
  <c r="AD49" i="81"/>
  <c r="AE49" i="81"/>
  <c r="AF49" i="81"/>
  <c r="AG49" i="81"/>
  <c r="AH49" i="81"/>
  <c r="AI49" i="81"/>
  <c r="AJ49" i="81"/>
  <c r="AN49" i="81"/>
  <c r="AO49" i="81"/>
  <c r="AP49" i="81"/>
  <c r="AQ49" i="81"/>
  <c r="AR49" i="81"/>
  <c r="AS49" i="81"/>
  <c r="AT49" i="81"/>
  <c r="AU49" i="81"/>
  <c r="AV49" i="81"/>
  <c r="AW49" i="81"/>
  <c r="AX49" i="81"/>
  <c r="AY49" i="81"/>
  <c r="AZ49" i="81"/>
  <c r="BA49" i="81"/>
  <c r="BB49" i="81"/>
  <c r="BC49" i="81"/>
  <c r="BD49" i="81"/>
  <c r="BE49" i="81"/>
  <c r="C50" i="81"/>
  <c r="D50" i="81"/>
  <c r="E50" i="81"/>
  <c r="F50" i="81"/>
  <c r="G50" i="81"/>
  <c r="H50" i="81"/>
  <c r="I50" i="81"/>
  <c r="J50" i="81"/>
  <c r="K50" i="81"/>
  <c r="L50" i="81"/>
  <c r="M50" i="81"/>
  <c r="N50" i="81"/>
  <c r="O50" i="81"/>
  <c r="P50" i="81"/>
  <c r="Q50" i="81"/>
  <c r="S50" i="81"/>
  <c r="T50" i="81"/>
  <c r="U50" i="81"/>
  <c r="V50" i="81"/>
  <c r="W50" i="81"/>
  <c r="X50" i="81"/>
  <c r="Y50" i="81"/>
  <c r="Z50" i="81"/>
  <c r="AA50" i="81"/>
  <c r="AB50" i="81"/>
  <c r="AC50" i="81"/>
  <c r="AD50" i="81"/>
  <c r="AE50" i="81"/>
  <c r="AF50" i="81"/>
  <c r="AG50" i="81"/>
  <c r="AH50" i="81"/>
  <c r="AI50" i="81"/>
  <c r="AJ50" i="81"/>
  <c r="AN50" i="81"/>
  <c r="AO50" i="81"/>
  <c r="AP50" i="81"/>
  <c r="AQ50" i="81"/>
  <c r="AR50" i="81"/>
  <c r="AS50" i="81"/>
  <c r="AT50" i="81"/>
  <c r="AU50" i="81"/>
  <c r="AV50" i="81"/>
  <c r="AW50" i="81"/>
  <c r="AX50" i="81"/>
  <c r="AY50" i="81"/>
  <c r="AZ50" i="81"/>
  <c r="BA50" i="81"/>
  <c r="BB50" i="81"/>
  <c r="BC50" i="81"/>
  <c r="BD50" i="81"/>
  <c r="BE50" i="81"/>
  <c r="C51" i="81"/>
  <c r="D51" i="81"/>
  <c r="E51" i="81"/>
  <c r="F51" i="81"/>
  <c r="G51" i="81"/>
  <c r="H51" i="81"/>
  <c r="I51" i="81"/>
  <c r="J51" i="81"/>
  <c r="K51" i="81"/>
  <c r="L51" i="81"/>
  <c r="M51" i="81"/>
  <c r="N51" i="81"/>
  <c r="O51" i="81"/>
  <c r="P51" i="81"/>
  <c r="Q51" i="81"/>
  <c r="S51" i="81"/>
  <c r="T51" i="81"/>
  <c r="U51" i="81"/>
  <c r="V51" i="81"/>
  <c r="W51" i="81"/>
  <c r="X51" i="81"/>
  <c r="Y51" i="81"/>
  <c r="Z51" i="81"/>
  <c r="AA51" i="81"/>
  <c r="AB51" i="81"/>
  <c r="AC51" i="81"/>
  <c r="AD51" i="81"/>
  <c r="AE51" i="81"/>
  <c r="AF51" i="81"/>
  <c r="AG51" i="81"/>
  <c r="AH51" i="81"/>
  <c r="AI51" i="81"/>
  <c r="AJ51" i="81"/>
  <c r="AN51" i="81"/>
  <c r="AO51" i="81"/>
  <c r="AP51" i="81"/>
  <c r="AQ51" i="81"/>
  <c r="AR51" i="81"/>
  <c r="AS51" i="81"/>
  <c r="AT51" i="81"/>
  <c r="AU51" i="81"/>
  <c r="AV51" i="81"/>
  <c r="AW51" i="81"/>
  <c r="AX51" i="81"/>
  <c r="AY51" i="81"/>
  <c r="AZ51" i="81"/>
  <c r="BA51" i="81"/>
  <c r="BB51" i="81"/>
  <c r="BC51" i="81"/>
  <c r="BD51" i="81"/>
  <c r="BE51" i="81"/>
  <c r="C52" i="81"/>
  <c r="D52" i="81"/>
  <c r="E52" i="81"/>
  <c r="F52" i="81"/>
  <c r="G52" i="81"/>
  <c r="H52" i="81"/>
  <c r="I52" i="81"/>
  <c r="J52" i="81"/>
  <c r="K52" i="81"/>
  <c r="L52" i="81"/>
  <c r="M52" i="81"/>
  <c r="N52" i="81"/>
  <c r="O52" i="81"/>
  <c r="P52" i="81"/>
  <c r="Q52" i="81"/>
  <c r="S52" i="81"/>
  <c r="T52" i="81"/>
  <c r="U52" i="81"/>
  <c r="V52" i="81"/>
  <c r="W52" i="81"/>
  <c r="X52" i="81"/>
  <c r="Y52" i="81"/>
  <c r="Z52" i="81"/>
  <c r="AA52" i="81"/>
  <c r="AB52" i="81"/>
  <c r="AC52" i="81"/>
  <c r="AD52" i="81"/>
  <c r="AE52" i="81"/>
  <c r="AF52" i="81"/>
  <c r="AG52" i="81"/>
  <c r="AH52" i="81"/>
  <c r="AI52" i="81"/>
  <c r="AJ52" i="81"/>
  <c r="AN52" i="81"/>
  <c r="AO52" i="81"/>
  <c r="AP52" i="81"/>
  <c r="AQ52" i="81"/>
  <c r="AR52" i="81"/>
  <c r="AS52" i="81"/>
  <c r="AT52" i="81"/>
  <c r="AU52" i="81"/>
  <c r="AV52" i="81"/>
  <c r="AW52" i="81"/>
  <c r="AX52" i="81"/>
  <c r="AY52" i="81"/>
  <c r="AZ52" i="81"/>
  <c r="BA52" i="81"/>
  <c r="BB52" i="81"/>
  <c r="BC52" i="81"/>
  <c r="BD52" i="81"/>
  <c r="BE52" i="81"/>
  <c r="C53" i="81"/>
  <c r="D53" i="81"/>
  <c r="E53" i="81"/>
  <c r="F53" i="81"/>
  <c r="G53" i="81"/>
  <c r="H53" i="81"/>
  <c r="I53" i="81"/>
  <c r="J53" i="81"/>
  <c r="K53" i="81"/>
  <c r="L53" i="81"/>
  <c r="M53" i="81"/>
  <c r="N53" i="81"/>
  <c r="O53" i="81"/>
  <c r="P53" i="81"/>
  <c r="Q53" i="81"/>
  <c r="S53" i="81"/>
  <c r="T53" i="81"/>
  <c r="U53" i="81"/>
  <c r="V53" i="81"/>
  <c r="W53" i="81"/>
  <c r="X53" i="81"/>
  <c r="Y53" i="81"/>
  <c r="Z53" i="81"/>
  <c r="AA53" i="81"/>
  <c r="AB53" i="81"/>
  <c r="AC53" i="81"/>
  <c r="AD53" i="81"/>
  <c r="AE53" i="81"/>
  <c r="AF53" i="81"/>
  <c r="AG53" i="81"/>
  <c r="AH53" i="81"/>
  <c r="AI53" i="81"/>
  <c r="AJ53" i="81"/>
  <c r="AN53" i="81"/>
  <c r="AO53" i="81"/>
  <c r="AP53" i="81"/>
  <c r="AQ53" i="81"/>
  <c r="AR53" i="81"/>
  <c r="AS53" i="81"/>
  <c r="AT53" i="81"/>
  <c r="AU53" i="81"/>
  <c r="AV53" i="81"/>
  <c r="AW53" i="81"/>
  <c r="AX53" i="81"/>
  <c r="AY53" i="81"/>
  <c r="AZ53" i="81"/>
  <c r="BA53" i="81"/>
  <c r="BB53" i="81"/>
  <c r="BC53" i="81"/>
  <c r="BD53" i="81"/>
  <c r="BE53" i="81"/>
  <c r="C54" i="81"/>
  <c r="D54" i="81"/>
  <c r="E54" i="81"/>
  <c r="F54" i="81"/>
  <c r="G54" i="81"/>
  <c r="H54" i="81"/>
  <c r="I54" i="81"/>
  <c r="J54" i="81"/>
  <c r="K54" i="81"/>
  <c r="L54" i="81"/>
  <c r="M54" i="81"/>
  <c r="N54" i="81"/>
  <c r="O54" i="81"/>
  <c r="P54" i="81"/>
  <c r="Q54" i="81"/>
  <c r="S54" i="81"/>
  <c r="T54" i="81"/>
  <c r="U54" i="81"/>
  <c r="V54" i="81"/>
  <c r="W54" i="81"/>
  <c r="X54" i="81"/>
  <c r="Y54" i="81"/>
  <c r="Z54" i="81"/>
  <c r="AA54" i="81"/>
  <c r="AB54" i="81"/>
  <c r="AC54" i="81"/>
  <c r="AD54" i="81"/>
  <c r="AE54" i="81"/>
  <c r="AF54" i="81"/>
  <c r="AG54" i="81"/>
  <c r="AH54" i="81"/>
  <c r="AI54" i="81"/>
  <c r="AJ54" i="81"/>
  <c r="AN54" i="81"/>
  <c r="AO54" i="81"/>
  <c r="AP54" i="81"/>
  <c r="AQ54" i="81"/>
  <c r="AR54" i="81"/>
  <c r="AS54" i="81"/>
  <c r="AT54" i="81"/>
  <c r="AU54" i="81"/>
  <c r="AV54" i="81"/>
  <c r="AW54" i="81"/>
  <c r="AX54" i="81"/>
  <c r="AY54" i="81"/>
  <c r="AZ54" i="81"/>
  <c r="BA54" i="81"/>
  <c r="BB54" i="81"/>
  <c r="BC54" i="81"/>
  <c r="BD54" i="81"/>
  <c r="BE54" i="81"/>
  <c r="C55" i="81"/>
  <c r="D55" i="81"/>
  <c r="E55" i="81"/>
  <c r="F55" i="81"/>
  <c r="G55" i="81"/>
  <c r="H55" i="81"/>
  <c r="I55" i="81"/>
  <c r="J55" i="81"/>
  <c r="K55" i="81"/>
  <c r="L55" i="81"/>
  <c r="M55" i="81"/>
  <c r="N55" i="81"/>
  <c r="O55" i="81"/>
  <c r="P55" i="81"/>
  <c r="Q55" i="81"/>
  <c r="S55" i="81"/>
  <c r="T55" i="81"/>
  <c r="U55" i="81"/>
  <c r="V55" i="81"/>
  <c r="W55" i="81"/>
  <c r="X55" i="81"/>
  <c r="Y55" i="81"/>
  <c r="Z55" i="81"/>
  <c r="AA55" i="81"/>
  <c r="AB55" i="81"/>
  <c r="AC55" i="81"/>
  <c r="AD55" i="81"/>
  <c r="AE55" i="81"/>
  <c r="AF55" i="81"/>
  <c r="AG55" i="81"/>
  <c r="AH55" i="81"/>
  <c r="AI55" i="81"/>
  <c r="AJ55" i="81"/>
  <c r="AN55" i="81"/>
  <c r="AO55" i="81"/>
  <c r="AP55" i="81"/>
  <c r="AQ55" i="81"/>
  <c r="AR55" i="81"/>
  <c r="AS55" i="81"/>
  <c r="AT55" i="81"/>
  <c r="AU55" i="81"/>
  <c r="AV55" i="81"/>
  <c r="AW55" i="81"/>
  <c r="AX55" i="81"/>
  <c r="AY55" i="81"/>
  <c r="AZ55" i="81"/>
  <c r="BA55" i="81"/>
  <c r="BB55" i="81"/>
  <c r="BC55" i="81"/>
  <c r="BD55" i="81"/>
  <c r="BE55" i="81"/>
  <c r="C56" i="81"/>
  <c r="D56" i="81"/>
  <c r="E56" i="81"/>
  <c r="F56" i="81"/>
  <c r="G56" i="81"/>
  <c r="H56" i="81"/>
  <c r="I56" i="81"/>
  <c r="J56" i="81"/>
  <c r="K56" i="81"/>
  <c r="L56" i="81"/>
  <c r="M56" i="81"/>
  <c r="N56" i="81"/>
  <c r="O56" i="81"/>
  <c r="P56" i="81"/>
  <c r="Q56" i="81"/>
  <c r="S56" i="81"/>
  <c r="T56" i="81"/>
  <c r="U56" i="81"/>
  <c r="V56" i="81"/>
  <c r="W56" i="81"/>
  <c r="X56" i="81"/>
  <c r="Y56" i="81"/>
  <c r="Z56" i="81"/>
  <c r="AA56" i="81"/>
  <c r="AB56" i="81"/>
  <c r="AC56" i="81"/>
  <c r="AD56" i="81"/>
  <c r="AE56" i="81"/>
  <c r="AF56" i="81"/>
  <c r="AG56" i="81"/>
  <c r="AH56" i="81"/>
  <c r="AI56" i="81"/>
  <c r="AJ56" i="81"/>
  <c r="AN56" i="81"/>
  <c r="AO56" i="81"/>
  <c r="AP56" i="81"/>
  <c r="AQ56" i="81"/>
  <c r="AR56" i="81"/>
  <c r="AS56" i="81"/>
  <c r="AT56" i="81"/>
  <c r="AU56" i="81"/>
  <c r="AV56" i="81"/>
  <c r="AW56" i="81"/>
  <c r="AX56" i="81"/>
  <c r="AY56" i="81"/>
  <c r="AZ56" i="81"/>
  <c r="BA56" i="81"/>
  <c r="BB56" i="81"/>
  <c r="BC56" i="81"/>
  <c r="BD56" i="81"/>
  <c r="BE56" i="81"/>
  <c r="C57" i="81"/>
  <c r="D57" i="81"/>
  <c r="E57" i="81"/>
  <c r="F57" i="81"/>
  <c r="G57" i="81"/>
  <c r="H57" i="81"/>
  <c r="I57" i="81"/>
  <c r="J57" i="81"/>
  <c r="K57" i="81"/>
  <c r="L57" i="81"/>
  <c r="M57" i="81"/>
  <c r="N57" i="81"/>
  <c r="O57" i="81"/>
  <c r="P57" i="81"/>
  <c r="Q57" i="81"/>
  <c r="S57" i="81"/>
  <c r="T57" i="81"/>
  <c r="U57" i="81"/>
  <c r="V57" i="81"/>
  <c r="W57" i="81"/>
  <c r="X57" i="81"/>
  <c r="Y57" i="81"/>
  <c r="Z57" i="81"/>
  <c r="AA57" i="81"/>
  <c r="AB57" i="81"/>
  <c r="AC57" i="81"/>
  <c r="AD57" i="81"/>
  <c r="AE57" i="81"/>
  <c r="AF57" i="81"/>
  <c r="AG57" i="81"/>
  <c r="AH57" i="81"/>
  <c r="AI57" i="81"/>
  <c r="AJ57" i="81"/>
  <c r="AN57" i="81"/>
  <c r="AO57" i="81"/>
  <c r="AP57" i="81"/>
  <c r="AQ57" i="81"/>
  <c r="AR57" i="81"/>
  <c r="AS57" i="81"/>
  <c r="AT57" i="81"/>
  <c r="AU57" i="81"/>
  <c r="AV57" i="81"/>
  <c r="AW57" i="81"/>
  <c r="AX57" i="81"/>
  <c r="AY57" i="81"/>
  <c r="AZ57" i="81"/>
  <c r="BA57" i="81"/>
  <c r="BB57" i="81"/>
  <c r="BC57" i="81"/>
  <c r="BD57" i="81"/>
  <c r="BE57" i="81"/>
  <c r="C58" i="81"/>
  <c r="D58" i="81"/>
  <c r="E58" i="81"/>
  <c r="F58" i="81"/>
  <c r="G58" i="81"/>
  <c r="H58" i="81"/>
  <c r="I58" i="81"/>
  <c r="J58" i="81"/>
  <c r="K58" i="81"/>
  <c r="L58" i="81"/>
  <c r="M58" i="81"/>
  <c r="N58" i="81"/>
  <c r="O58" i="81"/>
  <c r="P58" i="81"/>
  <c r="Q58" i="81"/>
  <c r="S58" i="81"/>
  <c r="T58" i="81"/>
  <c r="U58" i="81"/>
  <c r="V58" i="81"/>
  <c r="W58" i="81"/>
  <c r="X58" i="81"/>
  <c r="Y58" i="81"/>
  <c r="Z58" i="81"/>
  <c r="AA58" i="81"/>
  <c r="AB58" i="81"/>
  <c r="AC58" i="81"/>
  <c r="AD58" i="81"/>
  <c r="AE58" i="81"/>
  <c r="AF58" i="81"/>
  <c r="AG58" i="81"/>
  <c r="AH58" i="81"/>
  <c r="AI58" i="81"/>
  <c r="AJ58" i="81"/>
  <c r="AN58" i="81"/>
  <c r="AO58" i="81"/>
  <c r="AP58" i="81"/>
  <c r="AQ58" i="81"/>
  <c r="AR58" i="81"/>
  <c r="AS58" i="81"/>
  <c r="AT58" i="81"/>
  <c r="AU58" i="81"/>
  <c r="AV58" i="81"/>
  <c r="AW58" i="81"/>
  <c r="AX58" i="81"/>
  <c r="AY58" i="81"/>
  <c r="AZ58" i="81"/>
  <c r="BA58" i="81"/>
  <c r="BB58" i="81"/>
  <c r="BC58" i="81"/>
  <c r="BD58" i="81"/>
  <c r="BE58" i="81"/>
  <c r="C59" i="81"/>
  <c r="D59" i="81"/>
  <c r="E59" i="81"/>
  <c r="F59" i="81"/>
  <c r="G59" i="81"/>
  <c r="H59" i="81"/>
  <c r="I59" i="81"/>
  <c r="J59" i="81"/>
  <c r="K59" i="81"/>
  <c r="L59" i="81"/>
  <c r="M59" i="81"/>
  <c r="N59" i="81"/>
  <c r="O59" i="81"/>
  <c r="P59" i="81"/>
  <c r="Q59" i="81"/>
  <c r="S59" i="81"/>
  <c r="T59" i="81"/>
  <c r="U59" i="81"/>
  <c r="V59" i="81"/>
  <c r="W59" i="81"/>
  <c r="X59" i="81"/>
  <c r="Y59" i="81"/>
  <c r="Z59" i="81"/>
  <c r="AA59" i="81"/>
  <c r="AB59" i="81"/>
  <c r="AC59" i="81"/>
  <c r="AD59" i="81"/>
  <c r="AE59" i="81"/>
  <c r="AF59" i="81"/>
  <c r="AG59" i="81"/>
  <c r="AH59" i="81"/>
  <c r="AI59" i="81"/>
  <c r="AJ59" i="81"/>
  <c r="AN59" i="81"/>
  <c r="AO59" i="81"/>
  <c r="AP59" i="81"/>
  <c r="AQ59" i="81"/>
  <c r="AR59" i="81"/>
  <c r="AS59" i="81"/>
  <c r="AT59" i="81"/>
  <c r="AU59" i="81"/>
  <c r="AV59" i="81"/>
  <c r="AW59" i="81"/>
  <c r="AX59" i="81"/>
  <c r="AY59" i="81"/>
  <c r="AZ59" i="81"/>
  <c r="BA59" i="81"/>
  <c r="BB59" i="81"/>
  <c r="BC59" i="81"/>
  <c r="BD59" i="81"/>
  <c r="BE59" i="81"/>
  <c r="C60" i="81"/>
  <c r="D60" i="81"/>
  <c r="E60" i="81"/>
  <c r="F60" i="81"/>
  <c r="G60" i="81"/>
  <c r="H60" i="81"/>
  <c r="I60" i="81"/>
  <c r="J60" i="81"/>
  <c r="K60" i="81"/>
  <c r="L60" i="81"/>
  <c r="M60" i="81"/>
  <c r="N60" i="81"/>
  <c r="O60" i="81"/>
  <c r="P60" i="81"/>
  <c r="Q60" i="81"/>
  <c r="S60" i="81"/>
  <c r="T60" i="81"/>
  <c r="U60" i="81"/>
  <c r="V60" i="81"/>
  <c r="W60" i="81"/>
  <c r="X60" i="81"/>
  <c r="Y60" i="81"/>
  <c r="Z60" i="81"/>
  <c r="AA60" i="81"/>
  <c r="AB60" i="81"/>
  <c r="AC60" i="81"/>
  <c r="AD60" i="81"/>
  <c r="AE60" i="81"/>
  <c r="AF60" i="81"/>
  <c r="AG60" i="81"/>
  <c r="AH60" i="81"/>
  <c r="AI60" i="81"/>
  <c r="AJ60" i="81"/>
  <c r="AN60" i="81"/>
  <c r="AO60" i="81"/>
  <c r="AP60" i="81"/>
  <c r="AQ60" i="81"/>
  <c r="AR60" i="81"/>
  <c r="AS60" i="81"/>
  <c r="AT60" i="81"/>
  <c r="AU60" i="81"/>
  <c r="AV60" i="81"/>
  <c r="AW60" i="81"/>
  <c r="AX60" i="81"/>
  <c r="AY60" i="81"/>
  <c r="AZ60" i="81"/>
  <c r="BA60" i="81"/>
  <c r="BB60" i="81"/>
  <c r="BC60" i="81"/>
  <c r="BD60" i="81"/>
  <c r="BE60" i="81"/>
  <c r="C61" i="81"/>
  <c r="D61" i="81"/>
  <c r="E61" i="81"/>
  <c r="F61" i="81"/>
  <c r="G61" i="81"/>
  <c r="H61" i="81"/>
  <c r="I61" i="81"/>
  <c r="J61" i="81"/>
  <c r="K61" i="81"/>
  <c r="L61" i="81"/>
  <c r="M61" i="81"/>
  <c r="N61" i="81"/>
  <c r="O61" i="81"/>
  <c r="P61" i="81"/>
  <c r="Q61" i="81"/>
  <c r="S61" i="81"/>
  <c r="T61" i="81"/>
  <c r="U61" i="81"/>
  <c r="V61" i="81"/>
  <c r="W61" i="81"/>
  <c r="X61" i="81"/>
  <c r="Y61" i="81"/>
  <c r="Z61" i="81"/>
  <c r="AA61" i="81"/>
  <c r="AB61" i="81"/>
  <c r="AC61" i="81"/>
  <c r="AD61" i="81"/>
  <c r="AE61" i="81"/>
  <c r="AF61" i="81"/>
  <c r="AG61" i="81"/>
  <c r="AH61" i="81"/>
  <c r="AI61" i="81"/>
  <c r="AJ61" i="81"/>
  <c r="AN61" i="81"/>
  <c r="AO61" i="81"/>
  <c r="AP61" i="81"/>
  <c r="AQ61" i="81"/>
  <c r="AR61" i="81"/>
  <c r="AS61" i="81"/>
  <c r="AT61" i="81"/>
  <c r="AU61" i="81"/>
  <c r="AV61" i="81"/>
  <c r="AW61" i="81"/>
  <c r="AX61" i="81"/>
  <c r="AY61" i="81"/>
  <c r="AZ61" i="81"/>
  <c r="BA61" i="81"/>
  <c r="BB61" i="81"/>
  <c r="BC61" i="81"/>
  <c r="BD61" i="81"/>
  <c r="BE61" i="81"/>
  <c r="C62" i="81"/>
  <c r="D62" i="81"/>
  <c r="E62" i="81"/>
  <c r="F62" i="81"/>
  <c r="G62" i="81"/>
  <c r="H62" i="81"/>
  <c r="I62" i="81"/>
  <c r="J62" i="81"/>
  <c r="K62" i="81"/>
  <c r="L62" i="81"/>
  <c r="M62" i="81"/>
  <c r="N62" i="81"/>
  <c r="O62" i="81"/>
  <c r="P62" i="81"/>
  <c r="Q62" i="81"/>
  <c r="S62" i="81"/>
  <c r="T62" i="81"/>
  <c r="U62" i="81"/>
  <c r="V62" i="81"/>
  <c r="W62" i="81"/>
  <c r="X62" i="81"/>
  <c r="Y62" i="81"/>
  <c r="Z62" i="81"/>
  <c r="AA62" i="81"/>
  <c r="AB62" i="81"/>
  <c r="AC62" i="81"/>
  <c r="AD62" i="81"/>
  <c r="AE62" i="81"/>
  <c r="AF62" i="81"/>
  <c r="AG62" i="81"/>
  <c r="AH62" i="81"/>
  <c r="AI62" i="81"/>
  <c r="AJ62" i="81"/>
  <c r="AN62" i="81"/>
  <c r="AO62" i="81"/>
  <c r="AP62" i="81"/>
  <c r="AQ62" i="81"/>
  <c r="AR62" i="81"/>
  <c r="AS62" i="81"/>
  <c r="AT62" i="81"/>
  <c r="AU62" i="81"/>
  <c r="AV62" i="81"/>
  <c r="AW62" i="81"/>
  <c r="AX62" i="81"/>
  <c r="AY62" i="81"/>
  <c r="AZ62" i="81"/>
  <c r="BA62" i="81"/>
  <c r="BB62" i="81"/>
  <c r="BC62" i="81"/>
  <c r="BD62" i="81"/>
  <c r="BE62" i="81"/>
  <c r="C63" i="81"/>
  <c r="D63" i="81"/>
  <c r="E63" i="81"/>
  <c r="F63" i="81"/>
  <c r="G63" i="81"/>
  <c r="H63" i="81"/>
  <c r="I63" i="81"/>
  <c r="J63" i="81"/>
  <c r="K63" i="81"/>
  <c r="L63" i="81"/>
  <c r="M63" i="81"/>
  <c r="N63" i="81"/>
  <c r="O63" i="81"/>
  <c r="P63" i="81"/>
  <c r="Q63" i="81"/>
  <c r="S63" i="81"/>
  <c r="T63" i="81"/>
  <c r="U63" i="81"/>
  <c r="V63" i="81"/>
  <c r="W63" i="81"/>
  <c r="X63" i="81"/>
  <c r="Y63" i="81"/>
  <c r="Z63" i="81"/>
  <c r="AA63" i="81"/>
  <c r="AB63" i="81"/>
  <c r="AC63" i="81"/>
  <c r="AD63" i="81"/>
  <c r="AE63" i="81"/>
  <c r="AF63" i="81"/>
  <c r="AG63" i="81"/>
  <c r="AH63" i="81"/>
  <c r="AI63" i="81"/>
  <c r="AJ63" i="81"/>
  <c r="AN63" i="81"/>
  <c r="AO63" i="81"/>
  <c r="AP63" i="81"/>
  <c r="AQ63" i="81"/>
  <c r="AR63" i="81"/>
  <c r="AS63" i="81"/>
  <c r="AT63" i="81"/>
  <c r="AU63" i="81"/>
  <c r="AV63" i="81"/>
  <c r="AW63" i="81"/>
  <c r="AX63" i="81"/>
  <c r="AY63" i="81"/>
  <c r="AZ63" i="81"/>
  <c r="BA63" i="81"/>
  <c r="BB63" i="81"/>
  <c r="BC63" i="81"/>
  <c r="BD63" i="81"/>
  <c r="BE63" i="81"/>
  <c r="C64" i="81"/>
  <c r="D64" i="81"/>
  <c r="E64" i="81"/>
  <c r="F64" i="81"/>
  <c r="G64" i="81"/>
  <c r="H64" i="81"/>
  <c r="I64" i="81"/>
  <c r="J64" i="81"/>
  <c r="K64" i="81"/>
  <c r="L64" i="81"/>
  <c r="M64" i="81"/>
  <c r="N64" i="81"/>
  <c r="O64" i="81"/>
  <c r="P64" i="81"/>
  <c r="Q64" i="81"/>
  <c r="S64" i="81"/>
  <c r="T64" i="81"/>
  <c r="U64" i="81"/>
  <c r="V64" i="81"/>
  <c r="W64" i="81"/>
  <c r="X64" i="81"/>
  <c r="Y64" i="81"/>
  <c r="Z64" i="81"/>
  <c r="AA64" i="81"/>
  <c r="AB64" i="81"/>
  <c r="AC64" i="81"/>
  <c r="AD64" i="81"/>
  <c r="AE64" i="81"/>
  <c r="AF64" i="81"/>
  <c r="AG64" i="81"/>
  <c r="AH64" i="81"/>
  <c r="AI64" i="81"/>
  <c r="AJ64" i="81"/>
  <c r="AN64" i="81"/>
  <c r="AO64" i="81"/>
  <c r="AP64" i="81"/>
  <c r="AQ64" i="81"/>
  <c r="AR64" i="81"/>
  <c r="AS64" i="81"/>
  <c r="AT64" i="81"/>
  <c r="AU64" i="81"/>
  <c r="AV64" i="81"/>
  <c r="AW64" i="81"/>
  <c r="AX64" i="81"/>
  <c r="AY64" i="81"/>
  <c r="AZ64" i="81"/>
  <c r="BA64" i="81"/>
  <c r="BB64" i="81"/>
  <c r="BC64" i="81"/>
  <c r="BD64" i="81"/>
  <c r="BE64" i="81"/>
  <c r="C65" i="81"/>
  <c r="D65" i="81"/>
  <c r="E65" i="81"/>
  <c r="F65" i="81"/>
  <c r="G65" i="81"/>
  <c r="H65" i="81"/>
  <c r="I65" i="81"/>
  <c r="J65" i="81"/>
  <c r="K65" i="81"/>
  <c r="L65" i="81"/>
  <c r="M65" i="81"/>
  <c r="N65" i="81"/>
  <c r="O65" i="81"/>
  <c r="P65" i="81"/>
  <c r="Q65" i="81"/>
  <c r="S65" i="81"/>
  <c r="T65" i="81"/>
  <c r="U65" i="81"/>
  <c r="V65" i="81"/>
  <c r="W65" i="81"/>
  <c r="X65" i="81"/>
  <c r="Y65" i="81"/>
  <c r="Z65" i="81"/>
  <c r="AA65" i="81"/>
  <c r="AB65" i="81"/>
  <c r="AC65" i="81"/>
  <c r="AD65" i="81"/>
  <c r="AE65" i="81"/>
  <c r="AF65" i="81"/>
  <c r="AG65" i="81"/>
  <c r="AH65" i="81"/>
  <c r="AI65" i="81"/>
  <c r="AJ65" i="81"/>
  <c r="AN65" i="81"/>
  <c r="AO65" i="81"/>
  <c r="AP65" i="81"/>
  <c r="AQ65" i="81"/>
  <c r="AR65" i="81"/>
  <c r="AS65" i="81"/>
  <c r="AT65" i="81"/>
  <c r="AU65" i="81"/>
  <c r="AV65" i="81"/>
  <c r="AW65" i="81"/>
  <c r="AX65" i="81"/>
  <c r="AY65" i="81"/>
  <c r="AZ65" i="81"/>
  <c r="BA65" i="81"/>
  <c r="BB65" i="81"/>
  <c r="BC65" i="81"/>
  <c r="BD65" i="81"/>
  <c r="BE65" i="81"/>
  <c r="C66" i="81"/>
  <c r="D66" i="81"/>
  <c r="E66" i="81"/>
  <c r="F66" i="81"/>
  <c r="G66" i="81"/>
  <c r="H66" i="81"/>
  <c r="I66" i="81"/>
  <c r="J66" i="81"/>
  <c r="K66" i="81"/>
  <c r="L66" i="81"/>
  <c r="M66" i="81"/>
  <c r="N66" i="81"/>
  <c r="O66" i="81"/>
  <c r="P66" i="81"/>
  <c r="Q66" i="81"/>
  <c r="S66" i="81"/>
  <c r="T66" i="81"/>
  <c r="U66" i="81"/>
  <c r="V66" i="81"/>
  <c r="W66" i="81"/>
  <c r="X66" i="81"/>
  <c r="Y66" i="81"/>
  <c r="Z66" i="81"/>
  <c r="AA66" i="81"/>
  <c r="AB66" i="81"/>
  <c r="AC66" i="81"/>
  <c r="AD66" i="81"/>
  <c r="AE66" i="81"/>
  <c r="AF66" i="81"/>
  <c r="AG66" i="81"/>
  <c r="AH66" i="81"/>
  <c r="AI66" i="81"/>
  <c r="AJ66" i="81"/>
  <c r="AN66" i="81"/>
  <c r="AO66" i="81"/>
  <c r="AP66" i="81"/>
  <c r="AQ66" i="81"/>
  <c r="AR66" i="81"/>
  <c r="AS66" i="81"/>
  <c r="AT66" i="81"/>
  <c r="AU66" i="81"/>
  <c r="AV66" i="81"/>
  <c r="AW66" i="81"/>
  <c r="AX66" i="81"/>
  <c r="AY66" i="81"/>
  <c r="AZ66" i="81"/>
  <c r="BA66" i="81"/>
  <c r="BB66" i="81"/>
  <c r="BC66" i="81"/>
  <c r="BD66" i="81"/>
  <c r="BE66" i="81"/>
  <c r="C67" i="81"/>
  <c r="D67" i="81"/>
  <c r="E67" i="81"/>
  <c r="F67" i="81"/>
  <c r="G67" i="81"/>
  <c r="H67" i="81"/>
  <c r="I67" i="81"/>
  <c r="J67" i="81"/>
  <c r="K67" i="81"/>
  <c r="L67" i="81"/>
  <c r="M67" i="81"/>
  <c r="N67" i="81"/>
  <c r="O67" i="81"/>
  <c r="P67" i="81"/>
  <c r="Q67" i="81"/>
  <c r="S67" i="81"/>
  <c r="T67" i="81"/>
  <c r="U67" i="81"/>
  <c r="V67" i="81"/>
  <c r="W67" i="81"/>
  <c r="X67" i="81"/>
  <c r="Y67" i="81"/>
  <c r="Z67" i="81"/>
  <c r="AA67" i="81"/>
  <c r="AB67" i="81"/>
  <c r="AC67" i="81"/>
  <c r="AD67" i="81"/>
  <c r="AE67" i="81"/>
  <c r="AF67" i="81"/>
  <c r="AG67" i="81"/>
  <c r="AH67" i="81"/>
  <c r="AI67" i="81"/>
  <c r="AJ67" i="81"/>
  <c r="AN67" i="81"/>
  <c r="AO67" i="81"/>
  <c r="AP67" i="81"/>
  <c r="AQ67" i="81"/>
  <c r="AR67" i="81"/>
  <c r="AS67" i="81"/>
  <c r="AT67" i="81"/>
  <c r="AU67" i="81"/>
  <c r="AV67" i="81"/>
  <c r="AW67" i="81"/>
  <c r="AX67" i="81"/>
  <c r="AY67" i="81"/>
  <c r="AZ67" i="81"/>
  <c r="BA67" i="81"/>
  <c r="BB67" i="81"/>
  <c r="BC67" i="81"/>
  <c r="BD67" i="81"/>
  <c r="BE67" i="81"/>
  <c r="C68" i="81"/>
  <c r="D68" i="81"/>
  <c r="E68" i="81"/>
  <c r="F68" i="81"/>
  <c r="G68" i="81"/>
  <c r="H68" i="81"/>
  <c r="I68" i="81"/>
  <c r="J68" i="81"/>
  <c r="K68" i="81"/>
  <c r="L68" i="81"/>
  <c r="M68" i="81"/>
  <c r="N68" i="81"/>
  <c r="O68" i="81"/>
  <c r="P68" i="81"/>
  <c r="Q68" i="81"/>
  <c r="S68" i="81"/>
  <c r="T68" i="81"/>
  <c r="U68" i="81"/>
  <c r="V68" i="81"/>
  <c r="W68" i="81"/>
  <c r="X68" i="81"/>
  <c r="Y68" i="81"/>
  <c r="Z68" i="81"/>
  <c r="AA68" i="81"/>
  <c r="AB68" i="81"/>
  <c r="AC68" i="81"/>
  <c r="AD68" i="81"/>
  <c r="AE68" i="81"/>
  <c r="AF68" i="81"/>
  <c r="AG68" i="81"/>
  <c r="AH68" i="81"/>
  <c r="AI68" i="81"/>
  <c r="AJ68" i="81"/>
  <c r="AN68" i="81"/>
  <c r="AO68" i="81"/>
  <c r="AP68" i="81"/>
  <c r="AQ68" i="81"/>
  <c r="AR68" i="81"/>
  <c r="AS68" i="81"/>
  <c r="AT68" i="81"/>
  <c r="AU68" i="81"/>
  <c r="AV68" i="81"/>
  <c r="AW68" i="81"/>
  <c r="AX68" i="81"/>
  <c r="AY68" i="81"/>
  <c r="AZ68" i="81"/>
  <c r="BA68" i="81"/>
  <c r="BB68" i="81"/>
  <c r="BC68" i="81"/>
  <c r="BD68" i="81"/>
  <c r="BE68" i="81"/>
  <c r="C69" i="81"/>
  <c r="D69" i="81"/>
  <c r="E69" i="81"/>
  <c r="F69" i="81"/>
  <c r="G69" i="81"/>
  <c r="H69" i="81"/>
  <c r="I69" i="81"/>
  <c r="J69" i="81"/>
  <c r="K69" i="81"/>
  <c r="L69" i="81"/>
  <c r="M69" i="81"/>
  <c r="N69" i="81"/>
  <c r="O69" i="81"/>
  <c r="P69" i="81"/>
  <c r="Q69" i="81"/>
  <c r="S69" i="81"/>
  <c r="T69" i="81"/>
  <c r="U69" i="81"/>
  <c r="V69" i="81"/>
  <c r="W69" i="81"/>
  <c r="X69" i="81"/>
  <c r="Y69" i="81"/>
  <c r="Z69" i="81"/>
  <c r="AA69" i="81"/>
  <c r="AB69" i="81"/>
  <c r="AC69" i="81"/>
  <c r="AD69" i="81"/>
  <c r="AE69" i="81"/>
  <c r="AF69" i="81"/>
  <c r="AG69" i="81"/>
  <c r="AH69" i="81"/>
  <c r="AI69" i="81"/>
  <c r="AJ69" i="81"/>
  <c r="AN69" i="81"/>
  <c r="AO69" i="81"/>
  <c r="AP69" i="81"/>
  <c r="AQ69" i="81"/>
  <c r="AR69" i="81"/>
  <c r="AS69" i="81"/>
  <c r="AT69" i="81"/>
  <c r="AU69" i="81"/>
  <c r="AV69" i="81"/>
  <c r="AW69" i="81"/>
  <c r="AX69" i="81"/>
  <c r="AY69" i="81"/>
  <c r="AZ69" i="81"/>
  <c r="BA69" i="81"/>
  <c r="BB69" i="81"/>
  <c r="BC69" i="81"/>
  <c r="BD69" i="81"/>
  <c r="BE69" i="81"/>
  <c r="C70" i="81"/>
  <c r="D70" i="81"/>
  <c r="E70" i="81"/>
  <c r="F70" i="81"/>
  <c r="G70" i="81"/>
  <c r="H70" i="81"/>
  <c r="I70" i="81"/>
  <c r="J70" i="81"/>
  <c r="K70" i="81"/>
  <c r="L70" i="81"/>
  <c r="M70" i="81"/>
  <c r="N70" i="81"/>
  <c r="O70" i="81"/>
  <c r="P70" i="81"/>
  <c r="Q70" i="81"/>
  <c r="S70" i="81"/>
  <c r="T70" i="81"/>
  <c r="U70" i="81"/>
  <c r="V70" i="81"/>
  <c r="W70" i="81"/>
  <c r="X70" i="81"/>
  <c r="Y70" i="81"/>
  <c r="Z70" i="81"/>
  <c r="AA70" i="81"/>
  <c r="AB70" i="81"/>
  <c r="AC70" i="81"/>
  <c r="AD70" i="81"/>
  <c r="AE70" i="81"/>
  <c r="AF70" i="81"/>
  <c r="AG70" i="81"/>
  <c r="AH70" i="81"/>
  <c r="AI70" i="81"/>
  <c r="AJ70" i="81"/>
  <c r="AN70" i="81"/>
  <c r="AO70" i="81"/>
  <c r="AP70" i="81"/>
  <c r="AQ70" i="81"/>
  <c r="AR70" i="81"/>
  <c r="AS70" i="81"/>
  <c r="AT70" i="81"/>
  <c r="AU70" i="81"/>
  <c r="AV70" i="81"/>
  <c r="AW70" i="81"/>
  <c r="AX70" i="81"/>
  <c r="AY70" i="81"/>
  <c r="AZ70" i="81"/>
  <c r="BA70" i="81"/>
  <c r="BB70" i="81"/>
  <c r="BC70" i="81"/>
  <c r="BD70" i="81"/>
  <c r="BE70" i="81"/>
  <c r="C71" i="81"/>
  <c r="D71" i="81"/>
  <c r="E71" i="81"/>
  <c r="F71" i="81"/>
  <c r="G71" i="81"/>
  <c r="H71" i="81"/>
  <c r="I71" i="81"/>
  <c r="J71" i="81"/>
  <c r="K71" i="81"/>
  <c r="L71" i="81"/>
  <c r="M71" i="81"/>
  <c r="N71" i="81"/>
  <c r="O71" i="81"/>
  <c r="P71" i="81"/>
  <c r="Q71" i="81"/>
  <c r="S71" i="81"/>
  <c r="T71" i="81"/>
  <c r="U71" i="81"/>
  <c r="V71" i="81"/>
  <c r="W71" i="81"/>
  <c r="X71" i="81"/>
  <c r="Y71" i="81"/>
  <c r="Z71" i="81"/>
  <c r="AA71" i="81"/>
  <c r="AB71" i="81"/>
  <c r="AC71" i="81"/>
  <c r="AD71" i="81"/>
  <c r="AE71" i="81"/>
  <c r="AF71" i="81"/>
  <c r="AG71" i="81"/>
  <c r="AH71" i="81"/>
  <c r="AI71" i="81"/>
  <c r="AJ71" i="81"/>
  <c r="AN71" i="81"/>
  <c r="AO71" i="81"/>
  <c r="AP71" i="81"/>
  <c r="AQ71" i="81"/>
  <c r="AR71" i="81"/>
  <c r="AS71" i="81"/>
  <c r="AT71" i="81"/>
  <c r="AU71" i="81"/>
  <c r="AV71" i="81"/>
  <c r="AW71" i="81"/>
  <c r="AX71" i="81"/>
  <c r="AY71" i="81"/>
  <c r="AZ71" i="81"/>
  <c r="BA71" i="81"/>
  <c r="BB71" i="81"/>
  <c r="BC71" i="81"/>
  <c r="BD71" i="81"/>
  <c r="BE71" i="81"/>
  <c r="C72" i="81"/>
  <c r="D72" i="81"/>
  <c r="E72" i="81"/>
  <c r="F72" i="81"/>
  <c r="G72" i="81"/>
  <c r="H72" i="81"/>
  <c r="I72" i="81"/>
  <c r="J72" i="81"/>
  <c r="K72" i="81"/>
  <c r="L72" i="81"/>
  <c r="M72" i="81"/>
  <c r="N72" i="81"/>
  <c r="O72" i="81"/>
  <c r="P72" i="81"/>
  <c r="Q72" i="81"/>
  <c r="S72" i="81"/>
  <c r="T72" i="81"/>
  <c r="U72" i="81"/>
  <c r="V72" i="81"/>
  <c r="W72" i="81"/>
  <c r="X72" i="81"/>
  <c r="Y72" i="81"/>
  <c r="Z72" i="81"/>
  <c r="AA72" i="81"/>
  <c r="AB72" i="81"/>
  <c r="AC72" i="81"/>
  <c r="AD72" i="81"/>
  <c r="AE72" i="81"/>
  <c r="AF72" i="81"/>
  <c r="AG72" i="81"/>
  <c r="AH72" i="81"/>
  <c r="AI72" i="81"/>
  <c r="AJ72" i="81"/>
  <c r="AN72" i="81"/>
  <c r="AO72" i="81"/>
  <c r="AP72" i="81"/>
  <c r="AQ72" i="81"/>
  <c r="AR72" i="81"/>
  <c r="AS72" i="81"/>
  <c r="AT72" i="81"/>
  <c r="AU72" i="81"/>
  <c r="AV72" i="81"/>
  <c r="AW72" i="81"/>
  <c r="AX72" i="81"/>
  <c r="AY72" i="81"/>
  <c r="AZ72" i="81"/>
  <c r="BA72" i="81"/>
  <c r="BB72" i="81"/>
  <c r="BC72" i="81"/>
  <c r="BD72" i="81"/>
  <c r="BE72" i="81"/>
  <c r="C73" i="81"/>
  <c r="D73" i="81"/>
  <c r="E73" i="81"/>
  <c r="F73" i="81"/>
  <c r="G73" i="81"/>
  <c r="H73" i="81"/>
  <c r="I73" i="81"/>
  <c r="J73" i="81"/>
  <c r="K73" i="81"/>
  <c r="L73" i="81"/>
  <c r="M73" i="81"/>
  <c r="N73" i="81"/>
  <c r="O73" i="81"/>
  <c r="P73" i="81"/>
  <c r="Q73" i="81"/>
  <c r="S73" i="81"/>
  <c r="T73" i="81"/>
  <c r="U73" i="81"/>
  <c r="V73" i="81"/>
  <c r="W73" i="81"/>
  <c r="X73" i="81"/>
  <c r="Y73" i="81"/>
  <c r="Z73" i="81"/>
  <c r="AA73" i="81"/>
  <c r="AB73" i="81"/>
  <c r="AC73" i="81"/>
  <c r="AD73" i="81"/>
  <c r="AE73" i="81"/>
  <c r="AF73" i="81"/>
  <c r="AG73" i="81"/>
  <c r="AH73" i="81"/>
  <c r="AI73" i="81"/>
  <c r="AJ73" i="81"/>
  <c r="AN73" i="81"/>
  <c r="AO73" i="81"/>
  <c r="AP73" i="81"/>
  <c r="AQ73" i="81"/>
  <c r="AR73" i="81"/>
  <c r="AS73" i="81"/>
  <c r="AT73" i="81"/>
  <c r="AU73" i="81"/>
  <c r="AV73" i="81"/>
  <c r="AW73" i="81"/>
  <c r="AX73" i="81"/>
  <c r="AY73" i="81"/>
  <c r="AZ73" i="81"/>
  <c r="BA73" i="81"/>
  <c r="BB73" i="81"/>
  <c r="BC73" i="81"/>
  <c r="BD73" i="81"/>
  <c r="BE73" i="81"/>
  <c r="C74" i="81"/>
  <c r="D74" i="81"/>
  <c r="E74" i="81"/>
  <c r="F74" i="81"/>
  <c r="G74" i="81"/>
  <c r="H74" i="81"/>
  <c r="I74" i="81"/>
  <c r="J74" i="81"/>
  <c r="K74" i="81"/>
  <c r="L74" i="81"/>
  <c r="M74" i="81"/>
  <c r="N74" i="81"/>
  <c r="O74" i="81"/>
  <c r="P74" i="81"/>
  <c r="Q74" i="81"/>
  <c r="S74" i="81"/>
  <c r="T74" i="81"/>
  <c r="U74" i="81"/>
  <c r="V74" i="81"/>
  <c r="W74" i="81"/>
  <c r="X74" i="81"/>
  <c r="Y74" i="81"/>
  <c r="Z74" i="81"/>
  <c r="AA74" i="81"/>
  <c r="AB74" i="81"/>
  <c r="AC74" i="81"/>
  <c r="AD74" i="81"/>
  <c r="AE74" i="81"/>
  <c r="AF74" i="81"/>
  <c r="AG74" i="81"/>
  <c r="AH74" i="81"/>
  <c r="AI74" i="81"/>
  <c r="AJ74" i="81"/>
  <c r="AN74" i="81"/>
  <c r="AO74" i="81"/>
  <c r="AP74" i="81"/>
  <c r="AQ74" i="81"/>
  <c r="AR74" i="81"/>
  <c r="AS74" i="81"/>
  <c r="AT74" i="81"/>
  <c r="AU74" i="81"/>
  <c r="AV74" i="81"/>
  <c r="AW74" i="81"/>
  <c r="AX74" i="81"/>
  <c r="AY74" i="81"/>
  <c r="AZ74" i="81"/>
  <c r="BA74" i="81"/>
  <c r="BB74" i="81"/>
  <c r="BC74" i="81"/>
  <c r="BD74" i="81"/>
  <c r="BE74" i="81"/>
  <c r="C75" i="81"/>
  <c r="D75" i="81"/>
  <c r="E75" i="81"/>
  <c r="F75" i="81"/>
  <c r="G75" i="81"/>
  <c r="H75" i="81"/>
  <c r="I75" i="81"/>
  <c r="J75" i="81"/>
  <c r="K75" i="81"/>
  <c r="L75" i="81"/>
  <c r="M75" i="81"/>
  <c r="N75" i="81"/>
  <c r="O75" i="81"/>
  <c r="P75" i="81"/>
  <c r="Q75" i="81"/>
  <c r="S75" i="81"/>
  <c r="T75" i="81"/>
  <c r="U75" i="81"/>
  <c r="V75" i="81"/>
  <c r="W75" i="81"/>
  <c r="X75" i="81"/>
  <c r="Y75" i="81"/>
  <c r="Z75" i="81"/>
  <c r="AA75" i="81"/>
  <c r="AB75" i="81"/>
  <c r="AC75" i="81"/>
  <c r="AD75" i="81"/>
  <c r="AE75" i="81"/>
  <c r="AF75" i="81"/>
  <c r="AG75" i="81"/>
  <c r="AH75" i="81"/>
  <c r="AI75" i="81"/>
  <c r="AJ75" i="81"/>
  <c r="AN75" i="81"/>
  <c r="AO75" i="81"/>
  <c r="AP75" i="81"/>
  <c r="AQ75" i="81"/>
  <c r="AR75" i="81"/>
  <c r="AS75" i="81"/>
  <c r="AT75" i="81"/>
  <c r="AU75" i="81"/>
  <c r="AV75" i="81"/>
  <c r="AW75" i="81"/>
  <c r="AX75" i="81"/>
  <c r="AY75" i="81"/>
  <c r="AZ75" i="81"/>
  <c r="BA75" i="81"/>
  <c r="BB75" i="81"/>
  <c r="BC75" i="81"/>
  <c r="BD75" i="81"/>
  <c r="BE75" i="81"/>
  <c r="C76" i="81"/>
  <c r="D76" i="81"/>
  <c r="E76" i="81"/>
  <c r="F76" i="81"/>
  <c r="G76" i="81"/>
  <c r="H76" i="81"/>
  <c r="I76" i="81"/>
  <c r="J76" i="81"/>
  <c r="K76" i="81"/>
  <c r="L76" i="81"/>
  <c r="M76" i="81"/>
  <c r="N76" i="81"/>
  <c r="O76" i="81"/>
  <c r="P76" i="81"/>
  <c r="Q76" i="81"/>
  <c r="S76" i="81"/>
  <c r="T76" i="81"/>
  <c r="U76" i="81"/>
  <c r="V76" i="81"/>
  <c r="W76" i="81"/>
  <c r="X76" i="81"/>
  <c r="Y76" i="81"/>
  <c r="Z76" i="81"/>
  <c r="AA76" i="81"/>
  <c r="AB76" i="81"/>
  <c r="AC76" i="81"/>
  <c r="AD76" i="81"/>
  <c r="AE76" i="81"/>
  <c r="AF76" i="81"/>
  <c r="AG76" i="81"/>
  <c r="AH76" i="81"/>
  <c r="AI76" i="81"/>
  <c r="AJ76" i="81"/>
  <c r="AN76" i="81"/>
  <c r="AO76" i="81"/>
  <c r="AP76" i="81"/>
  <c r="AQ76" i="81"/>
  <c r="AR76" i="81"/>
  <c r="AS76" i="81"/>
  <c r="AT76" i="81"/>
  <c r="AU76" i="81"/>
  <c r="AV76" i="81"/>
  <c r="AW76" i="81"/>
  <c r="AX76" i="81"/>
  <c r="AY76" i="81"/>
  <c r="AZ76" i="81"/>
  <c r="BA76" i="81"/>
  <c r="BB76" i="81"/>
  <c r="BC76" i="81"/>
  <c r="BD76" i="81"/>
  <c r="BE76" i="81"/>
  <c r="C77" i="81"/>
  <c r="D77" i="81"/>
  <c r="E77" i="81"/>
  <c r="F77" i="81"/>
  <c r="G77" i="81"/>
  <c r="H77" i="81"/>
  <c r="I77" i="81"/>
  <c r="J77" i="81"/>
  <c r="K77" i="81"/>
  <c r="L77" i="81"/>
  <c r="M77" i="81"/>
  <c r="N77" i="81"/>
  <c r="O77" i="81"/>
  <c r="P77" i="81"/>
  <c r="Q77" i="81"/>
  <c r="S77" i="81"/>
  <c r="T77" i="81"/>
  <c r="U77" i="81"/>
  <c r="V77" i="81"/>
  <c r="W77" i="81"/>
  <c r="X77" i="81"/>
  <c r="Y77" i="81"/>
  <c r="Z77" i="81"/>
  <c r="AA77" i="81"/>
  <c r="AB77" i="81"/>
  <c r="AC77" i="81"/>
  <c r="AD77" i="81"/>
  <c r="AE77" i="81"/>
  <c r="AF77" i="81"/>
  <c r="AG77" i="81"/>
  <c r="AH77" i="81"/>
  <c r="AI77" i="81"/>
  <c r="AJ77" i="81"/>
  <c r="AN77" i="81"/>
  <c r="AO77" i="81"/>
  <c r="AP77" i="81"/>
  <c r="AQ77" i="81"/>
  <c r="AR77" i="81"/>
  <c r="AS77" i="81"/>
  <c r="AT77" i="81"/>
  <c r="AU77" i="81"/>
  <c r="AV77" i="81"/>
  <c r="AW77" i="81"/>
  <c r="AX77" i="81"/>
  <c r="AY77" i="81"/>
  <c r="AZ77" i="81"/>
  <c r="BA77" i="81"/>
  <c r="BB77" i="81"/>
  <c r="BC77" i="81"/>
  <c r="BD77" i="81"/>
  <c r="BE77" i="81"/>
  <c r="C78" i="81"/>
  <c r="D78" i="81"/>
  <c r="E78" i="81"/>
  <c r="F78" i="81"/>
  <c r="G78" i="81"/>
  <c r="H78" i="81"/>
  <c r="I78" i="81"/>
  <c r="J78" i="81"/>
  <c r="K78" i="81"/>
  <c r="L78" i="81"/>
  <c r="M78" i="81"/>
  <c r="N78" i="81"/>
  <c r="O78" i="81"/>
  <c r="P78" i="81"/>
  <c r="Q78" i="81"/>
  <c r="S78" i="81"/>
  <c r="T78" i="81"/>
  <c r="U78" i="81"/>
  <c r="V78" i="81"/>
  <c r="W78" i="81"/>
  <c r="X78" i="81"/>
  <c r="Y78" i="81"/>
  <c r="Z78" i="81"/>
  <c r="AA78" i="81"/>
  <c r="AB78" i="81"/>
  <c r="AC78" i="81"/>
  <c r="AD78" i="81"/>
  <c r="AE78" i="81"/>
  <c r="AF78" i="81"/>
  <c r="AG78" i="81"/>
  <c r="AH78" i="81"/>
  <c r="AI78" i="81"/>
  <c r="AJ78" i="81"/>
  <c r="AN78" i="81"/>
  <c r="AO78" i="81"/>
  <c r="AP78" i="81"/>
  <c r="AQ78" i="81"/>
  <c r="AR78" i="81"/>
  <c r="AS78" i="81"/>
  <c r="AT78" i="81"/>
  <c r="AU78" i="81"/>
  <c r="AV78" i="81"/>
  <c r="AW78" i="81"/>
  <c r="AX78" i="81"/>
  <c r="AY78" i="81"/>
  <c r="AZ78" i="81"/>
  <c r="BA78" i="81"/>
  <c r="BB78" i="81"/>
  <c r="BC78" i="81"/>
  <c r="BD78" i="81"/>
  <c r="BE78" i="81"/>
  <c r="C79" i="81"/>
  <c r="D79" i="81"/>
  <c r="E79" i="81"/>
  <c r="F79" i="81"/>
  <c r="G79" i="81"/>
  <c r="H79" i="81"/>
  <c r="I79" i="81"/>
  <c r="J79" i="81"/>
  <c r="K79" i="81"/>
  <c r="L79" i="81"/>
  <c r="M79" i="81"/>
  <c r="N79" i="81"/>
  <c r="O79" i="81"/>
  <c r="P79" i="81"/>
  <c r="Q79" i="81"/>
  <c r="S79" i="81"/>
  <c r="T79" i="81"/>
  <c r="U79" i="81"/>
  <c r="V79" i="81"/>
  <c r="W79" i="81"/>
  <c r="X79" i="81"/>
  <c r="Y79" i="81"/>
  <c r="Z79" i="81"/>
  <c r="AA79" i="81"/>
  <c r="AB79" i="81"/>
  <c r="AC79" i="81"/>
  <c r="AD79" i="81"/>
  <c r="AE79" i="81"/>
  <c r="AF79" i="81"/>
  <c r="AG79" i="81"/>
  <c r="AH79" i="81"/>
  <c r="AI79" i="81"/>
  <c r="AJ79" i="81"/>
  <c r="AN79" i="81"/>
  <c r="AO79" i="81"/>
  <c r="AP79" i="81"/>
  <c r="AQ79" i="81"/>
  <c r="AR79" i="81"/>
  <c r="AS79" i="81"/>
  <c r="AT79" i="81"/>
  <c r="AU79" i="81"/>
  <c r="AV79" i="81"/>
  <c r="AW79" i="81"/>
  <c r="AX79" i="81"/>
  <c r="AY79" i="81"/>
  <c r="AZ79" i="81"/>
  <c r="BA79" i="81"/>
  <c r="BB79" i="81"/>
  <c r="BC79" i="81"/>
  <c r="BD79" i="81"/>
  <c r="BE79" i="81"/>
  <c r="C80" i="81"/>
  <c r="D80" i="81"/>
  <c r="E80" i="81"/>
  <c r="F80" i="81"/>
  <c r="G80" i="81"/>
  <c r="H80" i="81"/>
  <c r="I80" i="81"/>
  <c r="J80" i="81"/>
  <c r="K80" i="81"/>
  <c r="L80" i="81"/>
  <c r="M80" i="81"/>
  <c r="N80" i="81"/>
  <c r="O80" i="81"/>
  <c r="P80" i="81"/>
  <c r="Q80" i="81"/>
  <c r="S80" i="81"/>
  <c r="T80" i="81"/>
  <c r="U80" i="81"/>
  <c r="V80" i="81"/>
  <c r="W80" i="81"/>
  <c r="X80" i="81"/>
  <c r="Y80" i="81"/>
  <c r="Z80" i="81"/>
  <c r="AA80" i="81"/>
  <c r="AB80" i="81"/>
  <c r="AC80" i="81"/>
  <c r="AD80" i="81"/>
  <c r="AE80" i="81"/>
  <c r="AF80" i="81"/>
  <c r="AG80" i="81"/>
  <c r="AH80" i="81"/>
  <c r="AI80" i="81"/>
  <c r="AJ80" i="81"/>
  <c r="AN80" i="81"/>
  <c r="AO80" i="81"/>
  <c r="AP80" i="81"/>
  <c r="AQ80" i="81"/>
  <c r="AR80" i="81"/>
  <c r="AS80" i="81"/>
  <c r="AT80" i="81"/>
  <c r="AU80" i="81"/>
  <c r="AV80" i="81"/>
  <c r="AW80" i="81"/>
  <c r="AX80" i="81"/>
  <c r="AY80" i="81"/>
  <c r="AZ80" i="81"/>
  <c r="BA80" i="81"/>
  <c r="BB80" i="81"/>
  <c r="BC80" i="81"/>
  <c r="BD80" i="81"/>
  <c r="BE80" i="81"/>
  <c r="C81" i="81"/>
  <c r="D81" i="81"/>
  <c r="E81" i="81"/>
  <c r="F81" i="81"/>
  <c r="G81" i="81"/>
  <c r="H81" i="81"/>
  <c r="I81" i="81"/>
  <c r="J81" i="81"/>
  <c r="K81" i="81"/>
  <c r="L81" i="81"/>
  <c r="M81" i="81"/>
  <c r="N81" i="81"/>
  <c r="O81" i="81"/>
  <c r="P81" i="81"/>
  <c r="Q81" i="81"/>
  <c r="S81" i="81"/>
  <c r="T81" i="81"/>
  <c r="U81" i="81"/>
  <c r="V81" i="81"/>
  <c r="W81" i="81"/>
  <c r="X81" i="81"/>
  <c r="Y81" i="81"/>
  <c r="Z81" i="81"/>
  <c r="AA81" i="81"/>
  <c r="AB81" i="81"/>
  <c r="AC81" i="81"/>
  <c r="AD81" i="81"/>
  <c r="AE81" i="81"/>
  <c r="AF81" i="81"/>
  <c r="AG81" i="81"/>
  <c r="AH81" i="81"/>
  <c r="AI81" i="81"/>
  <c r="AJ81" i="81"/>
  <c r="AN81" i="81"/>
  <c r="AO81" i="81"/>
  <c r="AP81" i="81"/>
  <c r="AQ81" i="81"/>
  <c r="AR81" i="81"/>
  <c r="AS81" i="81"/>
  <c r="AT81" i="81"/>
  <c r="AU81" i="81"/>
  <c r="AV81" i="81"/>
  <c r="AW81" i="81"/>
  <c r="AX81" i="81"/>
  <c r="AY81" i="81"/>
  <c r="AZ81" i="81"/>
  <c r="BA81" i="81"/>
  <c r="BB81" i="81"/>
  <c r="BC81" i="81"/>
  <c r="BD81" i="81"/>
  <c r="BE81" i="81"/>
  <c r="C82" i="81"/>
  <c r="D82" i="81"/>
  <c r="E82" i="81"/>
  <c r="F82" i="81"/>
  <c r="G82" i="81"/>
  <c r="H82" i="81"/>
  <c r="I82" i="81"/>
  <c r="J82" i="81"/>
  <c r="K82" i="81"/>
  <c r="L82" i="81"/>
  <c r="M82" i="81"/>
  <c r="N82" i="81"/>
  <c r="O82" i="81"/>
  <c r="P82" i="81"/>
  <c r="Q82" i="81"/>
  <c r="S82" i="81"/>
  <c r="T82" i="81"/>
  <c r="U82" i="81"/>
  <c r="V82" i="81"/>
  <c r="W82" i="81"/>
  <c r="X82" i="81"/>
  <c r="Y82" i="81"/>
  <c r="Z82" i="81"/>
  <c r="AA82" i="81"/>
  <c r="AB82" i="81"/>
  <c r="AC82" i="81"/>
  <c r="AD82" i="81"/>
  <c r="AE82" i="81"/>
  <c r="AF82" i="81"/>
  <c r="AG82" i="81"/>
  <c r="AH82" i="81"/>
  <c r="AI82" i="81"/>
  <c r="AJ82" i="81"/>
  <c r="AN82" i="81"/>
  <c r="AO82" i="81"/>
  <c r="AP82" i="81"/>
  <c r="AQ82" i="81"/>
  <c r="AR82" i="81"/>
  <c r="AS82" i="81"/>
  <c r="AT82" i="81"/>
  <c r="AU82" i="81"/>
  <c r="AV82" i="81"/>
  <c r="AW82" i="81"/>
  <c r="AX82" i="81"/>
  <c r="AY82" i="81"/>
  <c r="AZ82" i="81"/>
  <c r="BA82" i="81"/>
  <c r="BB82" i="81"/>
  <c r="BC82" i="81"/>
  <c r="BD82" i="81"/>
  <c r="BE82" i="81"/>
  <c r="C83" i="81"/>
  <c r="D83" i="81"/>
  <c r="E83" i="81"/>
  <c r="F83" i="81"/>
  <c r="G83" i="81"/>
  <c r="H83" i="81"/>
  <c r="I83" i="81"/>
  <c r="J83" i="81"/>
  <c r="K83" i="81"/>
  <c r="L83" i="81"/>
  <c r="M83" i="81"/>
  <c r="N83" i="81"/>
  <c r="O83" i="81"/>
  <c r="P83" i="81"/>
  <c r="Q83" i="81"/>
  <c r="S83" i="81"/>
  <c r="T83" i="81"/>
  <c r="U83" i="81"/>
  <c r="V83" i="81"/>
  <c r="W83" i="81"/>
  <c r="X83" i="81"/>
  <c r="Y83" i="81"/>
  <c r="Z83" i="81"/>
  <c r="AA83" i="81"/>
  <c r="AB83" i="81"/>
  <c r="AC83" i="81"/>
  <c r="AD83" i="81"/>
  <c r="AE83" i="81"/>
  <c r="AF83" i="81"/>
  <c r="AG83" i="81"/>
  <c r="AH83" i="81"/>
  <c r="AI83" i="81"/>
  <c r="AJ83" i="81"/>
  <c r="AN83" i="81"/>
  <c r="AO83" i="81"/>
  <c r="AP83" i="81"/>
  <c r="AQ83" i="81"/>
  <c r="AR83" i="81"/>
  <c r="AS83" i="81"/>
  <c r="AT83" i="81"/>
  <c r="AU83" i="81"/>
  <c r="AV83" i="81"/>
  <c r="AW83" i="81"/>
  <c r="AX83" i="81"/>
  <c r="AY83" i="81"/>
  <c r="AZ83" i="81"/>
  <c r="BA83" i="81"/>
  <c r="BB83" i="81"/>
  <c r="BC83" i="81"/>
  <c r="BD83" i="81"/>
  <c r="BE83" i="81"/>
  <c r="C84" i="81"/>
  <c r="D84" i="81"/>
  <c r="E84" i="81"/>
  <c r="F84" i="81"/>
  <c r="G84" i="81"/>
  <c r="H84" i="81"/>
  <c r="I84" i="81"/>
  <c r="J84" i="81"/>
  <c r="K84" i="81"/>
  <c r="L84" i="81"/>
  <c r="M84" i="81"/>
  <c r="N84" i="81"/>
  <c r="O84" i="81"/>
  <c r="P84" i="81"/>
  <c r="Q84" i="81"/>
  <c r="S84" i="81"/>
  <c r="T84" i="81"/>
  <c r="U84" i="81"/>
  <c r="V84" i="81"/>
  <c r="W84" i="81"/>
  <c r="X84" i="81"/>
  <c r="Y84" i="81"/>
  <c r="Z84" i="81"/>
  <c r="AA84" i="81"/>
  <c r="AB84" i="81"/>
  <c r="AC84" i="81"/>
  <c r="AD84" i="81"/>
  <c r="AE84" i="81"/>
  <c r="AF84" i="81"/>
  <c r="AG84" i="81"/>
  <c r="AH84" i="81"/>
  <c r="AI84" i="81"/>
  <c r="AJ84" i="81"/>
  <c r="AN84" i="81"/>
  <c r="AO84" i="81"/>
  <c r="AP84" i="81"/>
  <c r="AQ84" i="81"/>
  <c r="AR84" i="81"/>
  <c r="AS84" i="81"/>
  <c r="AT84" i="81"/>
  <c r="AU84" i="81"/>
  <c r="AV84" i="81"/>
  <c r="AW84" i="81"/>
  <c r="AX84" i="81"/>
  <c r="AY84" i="81"/>
  <c r="AZ84" i="81"/>
  <c r="BA84" i="81"/>
  <c r="BB84" i="81"/>
  <c r="BC84" i="81"/>
  <c r="BD84" i="81"/>
  <c r="BE84" i="81"/>
  <c r="C85" i="81"/>
  <c r="D85" i="81"/>
  <c r="E85" i="81"/>
  <c r="F85" i="81"/>
  <c r="G85" i="81"/>
  <c r="H85" i="81"/>
  <c r="I85" i="81"/>
  <c r="J85" i="81"/>
  <c r="K85" i="81"/>
  <c r="L85" i="81"/>
  <c r="M85" i="81"/>
  <c r="N85" i="81"/>
  <c r="O85" i="81"/>
  <c r="P85" i="81"/>
  <c r="Q85" i="81"/>
  <c r="S85" i="81"/>
  <c r="T85" i="81"/>
  <c r="U85" i="81"/>
  <c r="V85" i="81"/>
  <c r="W85" i="81"/>
  <c r="X85" i="81"/>
  <c r="Y85" i="81"/>
  <c r="Z85" i="81"/>
  <c r="AA85" i="81"/>
  <c r="AB85" i="81"/>
  <c r="AC85" i="81"/>
  <c r="AD85" i="81"/>
  <c r="AE85" i="81"/>
  <c r="AF85" i="81"/>
  <c r="AG85" i="81"/>
  <c r="AH85" i="81"/>
  <c r="AI85" i="81"/>
  <c r="AJ85" i="81"/>
  <c r="AN85" i="81"/>
  <c r="AO85" i="81"/>
  <c r="AP85" i="81"/>
  <c r="AQ85" i="81"/>
  <c r="AR85" i="81"/>
  <c r="AS85" i="81"/>
  <c r="AT85" i="81"/>
  <c r="AU85" i="81"/>
  <c r="AV85" i="81"/>
  <c r="AW85" i="81"/>
  <c r="AX85" i="81"/>
  <c r="AY85" i="81"/>
  <c r="AZ85" i="81"/>
  <c r="BA85" i="81"/>
  <c r="BB85" i="81"/>
  <c r="BC85" i="81"/>
  <c r="BD85" i="81"/>
  <c r="BE85" i="81"/>
  <c r="C86" i="81"/>
  <c r="D86" i="81"/>
  <c r="E86" i="81"/>
  <c r="F86" i="81"/>
  <c r="G86" i="81"/>
  <c r="H86" i="81"/>
  <c r="I86" i="81"/>
  <c r="J86" i="81"/>
  <c r="K86" i="81"/>
  <c r="L86" i="81"/>
  <c r="M86" i="81"/>
  <c r="N86" i="81"/>
  <c r="O86" i="81"/>
  <c r="P86" i="81"/>
  <c r="Q86" i="81"/>
  <c r="S86" i="81"/>
  <c r="T86" i="81"/>
  <c r="U86" i="81"/>
  <c r="V86" i="81"/>
  <c r="W86" i="81"/>
  <c r="X86" i="81"/>
  <c r="Y86" i="81"/>
  <c r="Z86" i="81"/>
  <c r="AA86" i="81"/>
  <c r="AB86" i="81"/>
  <c r="AC86" i="81"/>
  <c r="AD86" i="81"/>
  <c r="AE86" i="81"/>
  <c r="AF86" i="81"/>
  <c r="AG86" i="81"/>
  <c r="AH86" i="81"/>
  <c r="AI86" i="81"/>
  <c r="AJ86" i="81"/>
  <c r="AN86" i="81"/>
  <c r="AO86" i="81"/>
  <c r="AP86" i="81"/>
  <c r="AQ86" i="81"/>
  <c r="AR86" i="81"/>
  <c r="AS86" i="81"/>
  <c r="AT86" i="81"/>
  <c r="AU86" i="81"/>
  <c r="AV86" i="81"/>
  <c r="AW86" i="81"/>
  <c r="AX86" i="81"/>
  <c r="AY86" i="81"/>
  <c r="AZ86" i="81"/>
  <c r="BA86" i="81"/>
  <c r="BB86" i="81"/>
  <c r="BC86" i="81"/>
  <c r="BD86" i="81"/>
  <c r="BE86" i="81"/>
  <c r="C87" i="81"/>
  <c r="D87" i="81"/>
  <c r="E87" i="81"/>
  <c r="F87" i="81"/>
  <c r="G87" i="81"/>
  <c r="H87" i="81"/>
  <c r="I87" i="81"/>
  <c r="J87" i="81"/>
  <c r="K87" i="81"/>
  <c r="L87" i="81"/>
  <c r="M87" i="81"/>
  <c r="N87" i="81"/>
  <c r="O87" i="81"/>
  <c r="P87" i="81"/>
  <c r="Q87" i="81"/>
  <c r="S87" i="81"/>
  <c r="T87" i="81"/>
  <c r="U87" i="81"/>
  <c r="V87" i="81"/>
  <c r="W87" i="81"/>
  <c r="X87" i="81"/>
  <c r="Y87" i="81"/>
  <c r="Z87" i="81"/>
  <c r="AA87" i="81"/>
  <c r="AB87" i="81"/>
  <c r="AC87" i="81"/>
  <c r="AD87" i="81"/>
  <c r="AE87" i="81"/>
  <c r="AF87" i="81"/>
  <c r="AG87" i="81"/>
  <c r="AH87" i="81"/>
  <c r="AI87" i="81"/>
  <c r="AJ87" i="81"/>
  <c r="AN87" i="81"/>
  <c r="AO87" i="81"/>
  <c r="AP87" i="81"/>
  <c r="AQ87" i="81"/>
  <c r="AR87" i="81"/>
  <c r="AS87" i="81"/>
  <c r="AT87" i="81"/>
  <c r="AU87" i="81"/>
  <c r="AV87" i="81"/>
  <c r="AW87" i="81"/>
  <c r="AX87" i="81"/>
  <c r="AY87" i="81"/>
  <c r="AZ87" i="81"/>
  <c r="BA87" i="81"/>
  <c r="BB87" i="81"/>
  <c r="BC87" i="81"/>
  <c r="BD87" i="81"/>
  <c r="BE87" i="81"/>
  <c r="C88" i="81"/>
  <c r="D88" i="81"/>
  <c r="E88" i="81"/>
  <c r="F88" i="81"/>
  <c r="G88" i="81"/>
  <c r="H88" i="81"/>
  <c r="I88" i="81"/>
  <c r="J88" i="81"/>
  <c r="K88" i="81"/>
  <c r="L88" i="81"/>
  <c r="M88" i="81"/>
  <c r="N88" i="81"/>
  <c r="O88" i="81"/>
  <c r="P88" i="81"/>
  <c r="Q88" i="81"/>
  <c r="S88" i="81"/>
  <c r="T88" i="81"/>
  <c r="U88" i="81"/>
  <c r="V88" i="81"/>
  <c r="W88" i="81"/>
  <c r="X88" i="81"/>
  <c r="Y88" i="81"/>
  <c r="Z88" i="81"/>
  <c r="AA88" i="81"/>
  <c r="AB88" i="81"/>
  <c r="AC88" i="81"/>
  <c r="AD88" i="81"/>
  <c r="AE88" i="81"/>
  <c r="AF88" i="81"/>
  <c r="AG88" i="81"/>
  <c r="AH88" i="81"/>
  <c r="AI88" i="81"/>
  <c r="AJ88" i="81"/>
  <c r="AN88" i="81"/>
  <c r="AO88" i="81"/>
  <c r="AP88" i="81"/>
  <c r="AQ88" i="81"/>
  <c r="AR88" i="81"/>
  <c r="AS88" i="81"/>
  <c r="AT88" i="81"/>
  <c r="AU88" i="81"/>
  <c r="AV88" i="81"/>
  <c r="AW88" i="81"/>
  <c r="AX88" i="81"/>
  <c r="AY88" i="81"/>
  <c r="AZ88" i="81"/>
  <c r="BA88" i="81"/>
  <c r="BB88" i="81"/>
  <c r="BC88" i="81"/>
  <c r="BD88" i="81"/>
  <c r="BE88" i="81"/>
  <c r="C89" i="81"/>
  <c r="D89" i="81"/>
  <c r="E89" i="81"/>
  <c r="F89" i="81"/>
  <c r="G89" i="81"/>
  <c r="H89" i="81"/>
  <c r="I89" i="81"/>
  <c r="J89" i="81"/>
  <c r="K89" i="81"/>
  <c r="L89" i="81"/>
  <c r="M89" i="81"/>
  <c r="N89" i="81"/>
  <c r="O89" i="81"/>
  <c r="P89" i="81"/>
  <c r="Q89" i="81"/>
  <c r="S89" i="81"/>
  <c r="T89" i="81"/>
  <c r="U89" i="81"/>
  <c r="V89" i="81"/>
  <c r="W89" i="81"/>
  <c r="X89" i="81"/>
  <c r="Y89" i="81"/>
  <c r="Z89" i="81"/>
  <c r="AA89" i="81"/>
  <c r="AB89" i="81"/>
  <c r="AC89" i="81"/>
  <c r="AD89" i="81"/>
  <c r="AE89" i="81"/>
  <c r="AF89" i="81"/>
  <c r="AG89" i="81"/>
  <c r="AH89" i="81"/>
  <c r="AI89" i="81"/>
  <c r="AJ89" i="81"/>
  <c r="AN89" i="81"/>
  <c r="AO89" i="81"/>
  <c r="AP89" i="81"/>
  <c r="AQ89" i="81"/>
  <c r="AR89" i="81"/>
  <c r="AS89" i="81"/>
  <c r="AT89" i="81"/>
  <c r="AU89" i="81"/>
  <c r="AV89" i="81"/>
  <c r="AW89" i="81"/>
  <c r="AX89" i="81"/>
  <c r="AY89" i="81"/>
  <c r="AZ89" i="81"/>
  <c r="BA89" i="81"/>
  <c r="BB89" i="81"/>
  <c r="BC89" i="81"/>
  <c r="BD89" i="81"/>
  <c r="BE89" i="81"/>
  <c r="C90" i="81"/>
  <c r="D90" i="81"/>
  <c r="E90" i="81"/>
  <c r="F90" i="81"/>
  <c r="G90" i="81"/>
  <c r="H90" i="81"/>
  <c r="I90" i="81"/>
  <c r="J90" i="81"/>
  <c r="K90" i="81"/>
  <c r="L90" i="81"/>
  <c r="M90" i="81"/>
  <c r="N90" i="81"/>
  <c r="O90" i="81"/>
  <c r="P90" i="81"/>
  <c r="Q90" i="81"/>
  <c r="S90" i="81"/>
  <c r="T90" i="81"/>
  <c r="U90" i="81"/>
  <c r="V90" i="81"/>
  <c r="W90" i="81"/>
  <c r="X90" i="81"/>
  <c r="Y90" i="81"/>
  <c r="Z90" i="81"/>
  <c r="AA90" i="81"/>
  <c r="AB90" i="81"/>
  <c r="AC90" i="81"/>
  <c r="AD90" i="81"/>
  <c r="AE90" i="81"/>
  <c r="AF90" i="81"/>
  <c r="AG90" i="81"/>
  <c r="AH90" i="81"/>
  <c r="AI90" i="81"/>
  <c r="AJ90" i="81"/>
  <c r="AN90" i="81"/>
  <c r="AO90" i="81"/>
  <c r="AP90" i="81"/>
  <c r="AQ90" i="81"/>
  <c r="AR90" i="81"/>
  <c r="AS90" i="81"/>
  <c r="AT90" i="81"/>
  <c r="AU90" i="81"/>
  <c r="AV90" i="81"/>
  <c r="AW90" i="81"/>
  <c r="AX90" i="81"/>
  <c r="AY90" i="81"/>
  <c r="AZ90" i="81"/>
  <c r="BA90" i="81"/>
  <c r="BB90" i="81"/>
  <c r="BC90" i="81"/>
  <c r="BD90" i="81"/>
  <c r="BE90" i="81"/>
  <c r="C91" i="81"/>
  <c r="D91" i="81"/>
  <c r="E91" i="81"/>
  <c r="F91" i="81"/>
  <c r="G91" i="81"/>
  <c r="H91" i="81"/>
  <c r="I91" i="81"/>
  <c r="J91" i="81"/>
  <c r="K91" i="81"/>
  <c r="L91" i="81"/>
  <c r="M91" i="81"/>
  <c r="N91" i="81"/>
  <c r="O91" i="81"/>
  <c r="P91" i="81"/>
  <c r="Q91" i="81"/>
  <c r="S91" i="81"/>
  <c r="T91" i="81"/>
  <c r="U91" i="81"/>
  <c r="V91" i="81"/>
  <c r="W91" i="81"/>
  <c r="X91" i="81"/>
  <c r="Y91" i="81"/>
  <c r="Z91" i="81"/>
  <c r="AA91" i="81"/>
  <c r="AB91" i="81"/>
  <c r="AC91" i="81"/>
  <c r="AD91" i="81"/>
  <c r="AE91" i="81"/>
  <c r="AF91" i="81"/>
  <c r="AG91" i="81"/>
  <c r="AH91" i="81"/>
  <c r="AI91" i="81"/>
  <c r="AJ91" i="81"/>
  <c r="AN91" i="81"/>
  <c r="AO91" i="81"/>
  <c r="AP91" i="81"/>
  <c r="AQ91" i="81"/>
  <c r="AR91" i="81"/>
  <c r="AS91" i="81"/>
  <c r="AT91" i="81"/>
  <c r="AU91" i="81"/>
  <c r="AV91" i="81"/>
  <c r="AW91" i="81"/>
  <c r="AX91" i="81"/>
  <c r="AY91" i="81"/>
  <c r="AZ91" i="81"/>
  <c r="BA91" i="81"/>
  <c r="BB91" i="81"/>
  <c r="BC91" i="81"/>
  <c r="BD91" i="81"/>
  <c r="BE91" i="81"/>
  <c r="C92" i="81"/>
  <c r="D92" i="81"/>
  <c r="E92" i="81"/>
  <c r="F92" i="81"/>
  <c r="G92" i="81"/>
  <c r="H92" i="81"/>
  <c r="I92" i="81"/>
  <c r="J92" i="81"/>
  <c r="K92" i="81"/>
  <c r="L92" i="81"/>
  <c r="M92" i="81"/>
  <c r="N92" i="81"/>
  <c r="O92" i="81"/>
  <c r="P92" i="81"/>
  <c r="Q92" i="81"/>
  <c r="S92" i="81"/>
  <c r="T92" i="81"/>
  <c r="U92" i="81"/>
  <c r="V92" i="81"/>
  <c r="W92" i="81"/>
  <c r="X92" i="81"/>
  <c r="Y92" i="81"/>
  <c r="Z92" i="81"/>
  <c r="AA92" i="81"/>
  <c r="AB92" i="81"/>
  <c r="AC92" i="81"/>
  <c r="AD92" i="81"/>
  <c r="AE92" i="81"/>
  <c r="AF92" i="81"/>
  <c r="AG92" i="81"/>
  <c r="AH92" i="81"/>
  <c r="AI92" i="81"/>
  <c r="AJ92" i="81"/>
  <c r="AN92" i="81"/>
  <c r="AO92" i="81"/>
  <c r="AP92" i="81"/>
  <c r="AQ92" i="81"/>
  <c r="AR92" i="81"/>
  <c r="AS92" i="81"/>
  <c r="AT92" i="81"/>
  <c r="AU92" i="81"/>
  <c r="AV92" i="81"/>
  <c r="AW92" i="81"/>
  <c r="AX92" i="81"/>
  <c r="AY92" i="81"/>
  <c r="AZ92" i="81"/>
  <c r="BA92" i="81"/>
  <c r="BB92" i="81"/>
  <c r="BC92" i="81"/>
  <c r="BD92" i="81"/>
  <c r="BE92" i="81"/>
  <c r="C93" i="81"/>
  <c r="D93" i="81"/>
  <c r="E93" i="81"/>
  <c r="F93" i="81"/>
  <c r="G93" i="81"/>
  <c r="H93" i="81"/>
  <c r="I93" i="81"/>
  <c r="J93" i="81"/>
  <c r="K93" i="81"/>
  <c r="L93" i="81"/>
  <c r="M93" i="81"/>
  <c r="N93" i="81"/>
  <c r="O93" i="81"/>
  <c r="P93" i="81"/>
  <c r="Q93" i="81"/>
  <c r="S93" i="81"/>
  <c r="T93" i="81"/>
  <c r="U93" i="81"/>
  <c r="V93" i="81"/>
  <c r="W93" i="81"/>
  <c r="X93" i="81"/>
  <c r="Y93" i="81"/>
  <c r="Z93" i="81"/>
  <c r="AA93" i="81"/>
  <c r="AB93" i="81"/>
  <c r="AC93" i="81"/>
  <c r="AD93" i="81"/>
  <c r="AE93" i="81"/>
  <c r="AF93" i="81"/>
  <c r="AG93" i="81"/>
  <c r="AH93" i="81"/>
  <c r="AI93" i="81"/>
  <c r="AJ93" i="81"/>
  <c r="AN93" i="81"/>
  <c r="AO93" i="81"/>
  <c r="AP93" i="81"/>
  <c r="AQ93" i="81"/>
  <c r="AR93" i="81"/>
  <c r="AS93" i="81"/>
  <c r="AT93" i="81"/>
  <c r="AU93" i="81"/>
  <c r="AV93" i="81"/>
  <c r="AW93" i="81"/>
  <c r="AX93" i="81"/>
  <c r="AY93" i="81"/>
  <c r="AZ93" i="81"/>
  <c r="BA93" i="81"/>
  <c r="BB93" i="81"/>
  <c r="BC93" i="81"/>
  <c r="BD93" i="81"/>
  <c r="BE93" i="81"/>
  <c r="C94" i="81"/>
  <c r="D94" i="81"/>
  <c r="E94" i="81"/>
  <c r="F94" i="81"/>
  <c r="G94" i="81"/>
  <c r="H94" i="81"/>
  <c r="I94" i="81"/>
  <c r="J94" i="81"/>
  <c r="K94" i="81"/>
  <c r="L94" i="81"/>
  <c r="M94" i="81"/>
  <c r="N94" i="81"/>
  <c r="O94" i="81"/>
  <c r="P94" i="81"/>
  <c r="Q94" i="81"/>
  <c r="S94" i="81"/>
  <c r="T94" i="81"/>
  <c r="U94" i="81"/>
  <c r="V94" i="81"/>
  <c r="W94" i="81"/>
  <c r="X94" i="81"/>
  <c r="Y94" i="81"/>
  <c r="Z94" i="81"/>
  <c r="AA94" i="81"/>
  <c r="AB94" i="81"/>
  <c r="AC94" i="81"/>
  <c r="AD94" i="81"/>
  <c r="AE94" i="81"/>
  <c r="AF94" i="81"/>
  <c r="AG94" i="81"/>
  <c r="AH94" i="81"/>
  <c r="AI94" i="81"/>
  <c r="AJ94" i="81"/>
  <c r="AN94" i="81"/>
  <c r="AO94" i="81"/>
  <c r="AP94" i="81"/>
  <c r="AQ94" i="81"/>
  <c r="AR94" i="81"/>
  <c r="AS94" i="81"/>
  <c r="AT94" i="81"/>
  <c r="AU94" i="81"/>
  <c r="AV94" i="81"/>
  <c r="AW94" i="81"/>
  <c r="AX94" i="81"/>
  <c r="AY94" i="81"/>
  <c r="AZ94" i="81"/>
  <c r="BA94" i="81"/>
  <c r="BB94" i="81"/>
  <c r="BC94" i="81"/>
  <c r="BD94" i="81"/>
  <c r="BE94" i="81"/>
  <c r="C95" i="81"/>
  <c r="D95" i="81"/>
  <c r="E95" i="81"/>
  <c r="F95" i="81"/>
  <c r="G95" i="81"/>
  <c r="H95" i="81"/>
  <c r="I95" i="81"/>
  <c r="J95" i="81"/>
  <c r="K95" i="81"/>
  <c r="L95" i="81"/>
  <c r="M95" i="81"/>
  <c r="N95" i="81"/>
  <c r="O95" i="81"/>
  <c r="P95" i="81"/>
  <c r="Q95" i="81"/>
  <c r="S95" i="81"/>
  <c r="T95" i="81"/>
  <c r="U95" i="81"/>
  <c r="V95" i="81"/>
  <c r="W95" i="81"/>
  <c r="X95" i="81"/>
  <c r="Y95" i="81"/>
  <c r="Z95" i="81"/>
  <c r="AA95" i="81"/>
  <c r="AB95" i="81"/>
  <c r="AC95" i="81"/>
  <c r="AD95" i="81"/>
  <c r="AE95" i="81"/>
  <c r="AF95" i="81"/>
  <c r="AG95" i="81"/>
  <c r="AH95" i="81"/>
  <c r="AI95" i="81"/>
  <c r="AJ95" i="81"/>
  <c r="AN95" i="81"/>
  <c r="AO95" i="81"/>
  <c r="AP95" i="81"/>
  <c r="AQ95" i="81"/>
  <c r="AR95" i="81"/>
  <c r="AS95" i="81"/>
  <c r="AT95" i="81"/>
  <c r="AU95" i="81"/>
  <c r="AV95" i="81"/>
  <c r="AW95" i="81"/>
  <c r="AX95" i="81"/>
  <c r="AY95" i="81"/>
  <c r="AZ95" i="81"/>
  <c r="BA95" i="81"/>
  <c r="BB95" i="81"/>
  <c r="BC95" i="81"/>
  <c r="BD95" i="81"/>
  <c r="BE95" i="81"/>
  <c r="C96" i="81"/>
  <c r="D96" i="81"/>
  <c r="E96" i="81"/>
  <c r="F96" i="81"/>
  <c r="G96" i="81"/>
  <c r="H96" i="81"/>
  <c r="I96" i="81"/>
  <c r="J96" i="81"/>
  <c r="K96" i="81"/>
  <c r="L96" i="81"/>
  <c r="M96" i="81"/>
  <c r="N96" i="81"/>
  <c r="O96" i="81"/>
  <c r="P96" i="81"/>
  <c r="Q96" i="81"/>
  <c r="S96" i="81"/>
  <c r="T96" i="81"/>
  <c r="U96" i="81"/>
  <c r="V96" i="81"/>
  <c r="W96" i="81"/>
  <c r="X96" i="81"/>
  <c r="Y96" i="81"/>
  <c r="Z96" i="81"/>
  <c r="AA96" i="81"/>
  <c r="AB96" i="81"/>
  <c r="AC96" i="81"/>
  <c r="AD96" i="81"/>
  <c r="AE96" i="81"/>
  <c r="AF96" i="81"/>
  <c r="AG96" i="81"/>
  <c r="AH96" i="81"/>
  <c r="AI96" i="81"/>
  <c r="AJ96" i="81"/>
  <c r="AN96" i="81"/>
  <c r="AO96" i="81"/>
  <c r="AP96" i="81"/>
  <c r="AQ96" i="81"/>
  <c r="AR96" i="81"/>
  <c r="AS96" i="81"/>
  <c r="AT96" i="81"/>
  <c r="AU96" i="81"/>
  <c r="AV96" i="81"/>
  <c r="AW96" i="81"/>
  <c r="AX96" i="81"/>
  <c r="AY96" i="81"/>
  <c r="AZ96" i="81"/>
  <c r="BA96" i="81"/>
  <c r="BB96" i="81"/>
  <c r="BC96" i="81"/>
  <c r="BD96" i="81"/>
  <c r="BE96" i="81"/>
  <c r="C97" i="81"/>
  <c r="D97" i="81"/>
  <c r="E97" i="81"/>
  <c r="F97" i="81"/>
  <c r="G97" i="81"/>
  <c r="H97" i="81"/>
  <c r="I97" i="81"/>
  <c r="J97" i="81"/>
  <c r="K97" i="81"/>
  <c r="L97" i="81"/>
  <c r="M97" i="81"/>
  <c r="N97" i="81"/>
  <c r="O97" i="81"/>
  <c r="P97" i="81"/>
  <c r="Q97" i="81"/>
  <c r="S97" i="81"/>
  <c r="T97" i="81"/>
  <c r="U97" i="81"/>
  <c r="V97" i="81"/>
  <c r="W97" i="81"/>
  <c r="X97" i="81"/>
  <c r="Y97" i="81"/>
  <c r="Z97" i="81"/>
  <c r="AA97" i="81"/>
  <c r="AB97" i="81"/>
  <c r="AC97" i="81"/>
  <c r="AD97" i="81"/>
  <c r="AE97" i="81"/>
  <c r="AF97" i="81"/>
  <c r="AG97" i="81"/>
  <c r="AH97" i="81"/>
  <c r="AI97" i="81"/>
  <c r="AJ97" i="81"/>
  <c r="AN97" i="81"/>
  <c r="AO97" i="81"/>
  <c r="AP97" i="81"/>
  <c r="AQ97" i="81"/>
  <c r="AR97" i="81"/>
  <c r="AS97" i="81"/>
  <c r="AT97" i="81"/>
  <c r="AU97" i="81"/>
  <c r="AV97" i="81"/>
  <c r="AW97" i="81"/>
  <c r="AX97" i="81"/>
  <c r="AY97" i="81"/>
  <c r="AZ97" i="81"/>
  <c r="BA97" i="81"/>
  <c r="BB97" i="81"/>
  <c r="BC97" i="81"/>
  <c r="BD97" i="81"/>
  <c r="BE97" i="81"/>
  <c r="C98" i="81"/>
  <c r="D98" i="81"/>
  <c r="E98" i="81"/>
  <c r="F98" i="81"/>
  <c r="G98" i="81"/>
  <c r="H98" i="81"/>
  <c r="I98" i="81"/>
  <c r="J98" i="81"/>
  <c r="K98" i="81"/>
  <c r="L98" i="81"/>
  <c r="M98" i="81"/>
  <c r="N98" i="81"/>
  <c r="O98" i="81"/>
  <c r="P98" i="81"/>
  <c r="Q98" i="81"/>
  <c r="S98" i="81"/>
  <c r="T98" i="81"/>
  <c r="U98" i="81"/>
  <c r="V98" i="81"/>
  <c r="W98" i="81"/>
  <c r="X98" i="81"/>
  <c r="Y98" i="81"/>
  <c r="Z98" i="81"/>
  <c r="AA98" i="81"/>
  <c r="AB98" i="81"/>
  <c r="AC98" i="81"/>
  <c r="AD98" i="81"/>
  <c r="AE98" i="81"/>
  <c r="AF98" i="81"/>
  <c r="AG98" i="81"/>
  <c r="AH98" i="81"/>
  <c r="AI98" i="81"/>
  <c r="AJ98" i="81"/>
  <c r="AN98" i="81"/>
  <c r="AO98" i="81"/>
  <c r="AP98" i="81"/>
  <c r="AQ98" i="81"/>
  <c r="AR98" i="81"/>
  <c r="AS98" i="81"/>
  <c r="AT98" i="81"/>
  <c r="AU98" i="81"/>
  <c r="AV98" i="81"/>
  <c r="AW98" i="81"/>
  <c r="AX98" i="81"/>
  <c r="AY98" i="81"/>
  <c r="AZ98" i="81"/>
  <c r="BA98" i="81"/>
  <c r="BB98" i="81"/>
  <c r="BC98" i="81"/>
  <c r="BD98" i="81"/>
  <c r="BE98" i="81"/>
  <c r="C99" i="81"/>
  <c r="D99" i="81"/>
  <c r="E99" i="81"/>
  <c r="F99" i="81"/>
  <c r="G99" i="81"/>
  <c r="H99" i="81"/>
  <c r="I99" i="81"/>
  <c r="J99" i="81"/>
  <c r="K99" i="81"/>
  <c r="L99" i="81"/>
  <c r="M99" i="81"/>
  <c r="N99" i="81"/>
  <c r="O99" i="81"/>
  <c r="P99" i="81"/>
  <c r="Q99" i="81"/>
  <c r="S99" i="81"/>
  <c r="T99" i="81"/>
  <c r="U99" i="81"/>
  <c r="V99" i="81"/>
  <c r="W99" i="81"/>
  <c r="X99" i="81"/>
  <c r="Y99" i="81"/>
  <c r="Z99" i="81"/>
  <c r="AA99" i="81"/>
  <c r="AB99" i="81"/>
  <c r="AC99" i="81"/>
  <c r="AD99" i="81"/>
  <c r="AE99" i="81"/>
  <c r="AF99" i="81"/>
  <c r="AG99" i="81"/>
  <c r="AH99" i="81"/>
  <c r="AI99" i="81"/>
  <c r="AJ99" i="81"/>
  <c r="AN99" i="81"/>
  <c r="AO99" i="81"/>
  <c r="AP99" i="81"/>
  <c r="AQ99" i="81"/>
  <c r="AR99" i="81"/>
  <c r="AS99" i="81"/>
  <c r="AT99" i="81"/>
  <c r="AU99" i="81"/>
  <c r="AV99" i="81"/>
  <c r="AW99" i="81"/>
  <c r="AX99" i="81"/>
  <c r="AY99" i="81"/>
  <c r="AZ99" i="81"/>
  <c r="BA99" i="81"/>
  <c r="BB99" i="81"/>
  <c r="BC99" i="81"/>
  <c r="BD99" i="81"/>
  <c r="BE99" i="81"/>
  <c r="C100" i="81"/>
  <c r="D100" i="81"/>
  <c r="E100" i="81"/>
  <c r="F100" i="81"/>
  <c r="G100" i="81"/>
  <c r="H100" i="81"/>
  <c r="I100" i="81"/>
  <c r="J100" i="81"/>
  <c r="K100" i="81"/>
  <c r="L100" i="81"/>
  <c r="M100" i="81"/>
  <c r="N100" i="81"/>
  <c r="O100" i="81"/>
  <c r="P100" i="81"/>
  <c r="Q100" i="81"/>
  <c r="S100" i="81"/>
  <c r="T100" i="81"/>
  <c r="U100" i="81"/>
  <c r="V100" i="81"/>
  <c r="W100" i="81"/>
  <c r="X100" i="81"/>
  <c r="Y100" i="81"/>
  <c r="Z100" i="81"/>
  <c r="AA100" i="81"/>
  <c r="AB100" i="81"/>
  <c r="AC100" i="81"/>
  <c r="AD100" i="81"/>
  <c r="AE100" i="81"/>
  <c r="AF100" i="81"/>
  <c r="AG100" i="81"/>
  <c r="AH100" i="81"/>
  <c r="AI100" i="81"/>
  <c r="AJ100" i="81"/>
  <c r="AN100" i="81"/>
  <c r="AO100" i="81"/>
  <c r="AP100" i="81"/>
  <c r="AQ100" i="81"/>
  <c r="AR100" i="81"/>
  <c r="AS100" i="81"/>
  <c r="AT100" i="81"/>
  <c r="AU100" i="81"/>
  <c r="AV100" i="81"/>
  <c r="AW100" i="81"/>
  <c r="AX100" i="81"/>
  <c r="AY100" i="81"/>
  <c r="AZ100" i="81"/>
  <c r="BA100" i="81"/>
  <c r="BB100" i="81"/>
  <c r="BC100" i="81"/>
  <c r="BD100" i="81"/>
  <c r="BE100" i="81"/>
  <c r="C101" i="81"/>
  <c r="D101" i="81"/>
  <c r="E101" i="81"/>
  <c r="F101" i="81"/>
  <c r="G101" i="81"/>
  <c r="H101" i="81"/>
  <c r="I101" i="81"/>
  <c r="J101" i="81"/>
  <c r="K101" i="81"/>
  <c r="L101" i="81"/>
  <c r="M101" i="81"/>
  <c r="N101" i="81"/>
  <c r="O101" i="81"/>
  <c r="P101" i="81"/>
  <c r="Q101" i="81"/>
  <c r="S101" i="81"/>
  <c r="T101" i="81"/>
  <c r="U101" i="81"/>
  <c r="V101" i="81"/>
  <c r="W101" i="81"/>
  <c r="X101" i="81"/>
  <c r="Y101" i="81"/>
  <c r="Z101" i="81"/>
  <c r="AA101" i="81"/>
  <c r="AB101" i="81"/>
  <c r="AC101" i="81"/>
  <c r="AD101" i="81"/>
  <c r="AE101" i="81"/>
  <c r="AF101" i="81"/>
  <c r="AG101" i="81"/>
  <c r="AH101" i="81"/>
  <c r="AI101" i="81"/>
  <c r="AJ101" i="81"/>
  <c r="AN101" i="81"/>
  <c r="AO101" i="81"/>
  <c r="AP101" i="81"/>
  <c r="AQ101" i="81"/>
  <c r="AR101" i="81"/>
  <c r="AS101" i="81"/>
  <c r="AT101" i="81"/>
  <c r="AU101" i="81"/>
  <c r="AV101" i="81"/>
  <c r="AW101" i="81"/>
  <c r="AX101" i="81"/>
  <c r="AY101" i="81"/>
  <c r="AZ101" i="81"/>
  <c r="BA101" i="81"/>
  <c r="BB101" i="81"/>
  <c r="BC101" i="81"/>
  <c r="BD101" i="81"/>
  <c r="BE101" i="81"/>
  <c r="C102" i="81"/>
  <c r="D102" i="81"/>
  <c r="E102" i="81"/>
  <c r="F102" i="81"/>
  <c r="G102" i="81"/>
  <c r="H102" i="81"/>
  <c r="I102" i="81"/>
  <c r="J102" i="81"/>
  <c r="K102" i="81"/>
  <c r="L102" i="81"/>
  <c r="M102" i="81"/>
  <c r="N102" i="81"/>
  <c r="O102" i="81"/>
  <c r="P102" i="81"/>
  <c r="Q102" i="81"/>
  <c r="S102" i="81"/>
  <c r="T102" i="81"/>
  <c r="U102" i="81"/>
  <c r="V102" i="81"/>
  <c r="W102" i="81"/>
  <c r="X102" i="81"/>
  <c r="Y102" i="81"/>
  <c r="Z102" i="81"/>
  <c r="AA102" i="81"/>
  <c r="AB102" i="81"/>
  <c r="AC102" i="81"/>
  <c r="AD102" i="81"/>
  <c r="AE102" i="81"/>
  <c r="AF102" i="81"/>
  <c r="AG102" i="81"/>
  <c r="AH102" i="81"/>
  <c r="AI102" i="81"/>
  <c r="AJ102" i="81"/>
  <c r="AN102" i="81"/>
  <c r="AO102" i="81"/>
  <c r="AP102" i="81"/>
  <c r="AQ102" i="81"/>
  <c r="AR102" i="81"/>
  <c r="AS102" i="81"/>
  <c r="AT102" i="81"/>
  <c r="AU102" i="81"/>
  <c r="AV102" i="81"/>
  <c r="AW102" i="81"/>
  <c r="AX102" i="81"/>
  <c r="AY102" i="81"/>
  <c r="AZ102" i="81"/>
  <c r="BA102" i="81"/>
  <c r="BB102" i="81"/>
  <c r="BC102" i="81"/>
  <c r="BD102" i="81"/>
  <c r="BE102" i="81"/>
  <c r="C103" i="81"/>
  <c r="D103" i="81"/>
  <c r="E103" i="81"/>
  <c r="F103" i="81"/>
  <c r="G103" i="81"/>
  <c r="H103" i="81"/>
  <c r="I103" i="81"/>
  <c r="J103" i="81"/>
  <c r="K103" i="81"/>
  <c r="L103" i="81"/>
  <c r="M103" i="81"/>
  <c r="N103" i="81"/>
  <c r="O103" i="81"/>
  <c r="P103" i="81"/>
  <c r="Q103" i="81"/>
  <c r="S103" i="81"/>
  <c r="T103" i="81"/>
  <c r="U103" i="81"/>
  <c r="V103" i="81"/>
  <c r="W103" i="81"/>
  <c r="X103" i="81"/>
  <c r="Y103" i="81"/>
  <c r="Z103" i="81"/>
  <c r="AA103" i="81"/>
  <c r="AB103" i="81"/>
  <c r="AC103" i="81"/>
  <c r="AD103" i="81"/>
  <c r="AE103" i="81"/>
  <c r="AF103" i="81"/>
  <c r="AG103" i="81"/>
  <c r="AH103" i="81"/>
  <c r="AI103" i="81"/>
  <c r="AJ103" i="81"/>
  <c r="AN103" i="81"/>
  <c r="AO103" i="81"/>
  <c r="AP103" i="81"/>
  <c r="AQ103" i="81"/>
  <c r="AR103" i="81"/>
  <c r="AS103" i="81"/>
  <c r="AT103" i="81"/>
  <c r="AU103" i="81"/>
  <c r="AV103" i="81"/>
  <c r="AW103" i="81"/>
  <c r="AX103" i="81"/>
  <c r="AY103" i="81"/>
  <c r="AZ103" i="81"/>
  <c r="BA103" i="81"/>
  <c r="BB103" i="81"/>
  <c r="BC103" i="81"/>
  <c r="BD103" i="81"/>
  <c r="BE103" i="81"/>
  <c r="C104" i="81"/>
  <c r="D104" i="81"/>
  <c r="E104" i="81"/>
  <c r="F104" i="81"/>
  <c r="G104" i="81"/>
  <c r="H104" i="81"/>
  <c r="I104" i="81"/>
  <c r="J104" i="81"/>
  <c r="K104" i="81"/>
  <c r="L104" i="81"/>
  <c r="M104" i="81"/>
  <c r="N104" i="81"/>
  <c r="O104" i="81"/>
  <c r="P104" i="81"/>
  <c r="Q104" i="81"/>
  <c r="S104" i="81"/>
  <c r="T104" i="81"/>
  <c r="U104" i="81"/>
  <c r="V104" i="81"/>
  <c r="W104" i="81"/>
  <c r="X104" i="81"/>
  <c r="Y104" i="81"/>
  <c r="Z104" i="81"/>
  <c r="AA104" i="81"/>
  <c r="AB104" i="81"/>
  <c r="AC104" i="81"/>
  <c r="AD104" i="81"/>
  <c r="AE104" i="81"/>
  <c r="AF104" i="81"/>
  <c r="AG104" i="81"/>
  <c r="AH104" i="81"/>
  <c r="AI104" i="81"/>
  <c r="AJ104" i="81"/>
  <c r="AN104" i="81"/>
  <c r="AO104" i="81"/>
  <c r="AP104" i="81"/>
  <c r="AQ104" i="81"/>
  <c r="AR104" i="81"/>
  <c r="AS104" i="81"/>
  <c r="AT104" i="81"/>
  <c r="AU104" i="81"/>
  <c r="AV104" i="81"/>
  <c r="AW104" i="81"/>
  <c r="AX104" i="81"/>
  <c r="AY104" i="81"/>
  <c r="AZ104" i="81"/>
  <c r="BA104" i="81"/>
  <c r="BB104" i="81"/>
  <c r="BC104" i="81"/>
  <c r="BD104" i="81"/>
  <c r="BE104" i="81"/>
  <c r="C105" i="81"/>
  <c r="D105" i="81"/>
  <c r="E105" i="81"/>
  <c r="F105" i="81"/>
  <c r="G105" i="81"/>
  <c r="H105" i="81"/>
  <c r="I105" i="81"/>
  <c r="J105" i="81"/>
  <c r="K105" i="81"/>
  <c r="L105" i="81"/>
  <c r="M105" i="81"/>
  <c r="N105" i="81"/>
  <c r="O105" i="81"/>
  <c r="P105" i="81"/>
  <c r="Q105" i="81"/>
  <c r="S105" i="81"/>
  <c r="T105" i="81"/>
  <c r="U105" i="81"/>
  <c r="V105" i="81"/>
  <c r="W105" i="81"/>
  <c r="X105" i="81"/>
  <c r="Y105" i="81"/>
  <c r="Z105" i="81"/>
  <c r="AA105" i="81"/>
  <c r="AB105" i="81"/>
  <c r="AC105" i="81"/>
  <c r="AD105" i="81"/>
  <c r="AE105" i="81"/>
  <c r="AF105" i="81"/>
  <c r="AG105" i="81"/>
  <c r="AH105" i="81"/>
  <c r="AI105" i="81"/>
  <c r="AJ105" i="81"/>
  <c r="AN105" i="81"/>
  <c r="AO105" i="81"/>
  <c r="AP105" i="81"/>
  <c r="AQ105" i="81"/>
  <c r="AR105" i="81"/>
  <c r="AS105" i="81"/>
  <c r="AT105" i="81"/>
  <c r="AU105" i="81"/>
  <c r="AV105" i="81"/>
  <c r="AW105" i="81"/>
  <c r="AX105" i="81"/>
  <c r="AY105" i="81"/>
  <c r="AZ105" i="81"/>
  <c r="BA105" i="81"/>
  <c r="BB105" i="81"/>
  <c r="BC105" i="81"/>
  <c r="BD105" i="81"/>
  <c r="BE105" i="81"/>
  <c r="C106" i="81"/>
  <c r="D106" i="81"/>
  <c r="E106" i="81"/>
  <c r="F106" i="81"/>
  <c r="G106" i="81"/>
  <c r="H106" i="81"/>
  <c r="I106" i="81"/>
  <c r="J106" i="81"/>
  <c r="K106" i="81"/>
  <c r="L106" i="81"/>
  <c r="M106" i="81"/>
  <c r="N106" i="81"/>
  <c r="O106" i="81"/>
  <c r="P106" i="81"/>
  <c r="Q106" i="81"/>
  <c r="S106" i="81"/>
  <c r="T106" i="81"/>
  <c r="U106" i="81"/>
  <c r="V106" i="81"/>
  <c r="W106" i="81"/>
  <c r="X106" i="81"/>
  <c r="Y106" i="81"/>
  <c r="Z106" i="81"/>
  <c r="AA106" i="81"/>
  <c r="AB106" i="81"/>
  <c r="AC106" i="81"/>
  <c r="AD106" i="81"/>
  <c r="AE106" i="81"/>
  <c r="AF106" i="81"/>
  <c r="AG106" i="81"/>
  <c r="AH106" i="81"/>
  <c r="AI106" i="81"/>
  <c r="AJ106" i="81"/>
  <c r="AN106" i="81"/>
  <c r="AO106" i="81"/>
  <c r="AP106" i="81"/>
  <c r="AQ106" i="81"/>
  <c r="AR106" i="81"/>
  <c r="AS106" i="81"/>
  <c r="AT106" i="81"/>
  <c r="AU106" i="81"/>
  <c r="AV106" i="81"/>
  <c r="AW106" i="81"/>
  <c r="AX106" i="81"/>
  <c r="AY106" i="81"/>
  <c r="AZ106" i="81"/>
  <c r="BA106" i="81"/>
  <c r="BB106" i="81"/>
  <c r="BC106" i="81"/>
  <c r="BD106" i="81"/>
  <c r="BE106" i="81"/>
  <c r="C107" i="81"/>
  <c r="D107" i="81"/>
  <c r="E107" i="81"/>
  <c r="F107" i="81"/>
  <c r="G107" i="81"/>
  <c r="H107" i="81"/>
  <c r="I107" i="81"/>
  <c r="J107" i="81"/>
  <c r="K107" i="81"/>
  <c r="L107" i="81"/>
  <c r="M107" i="81"/>
  <c r="N107" i="81"/>
  <c r="O107" i="81"/>
  <c r="P107" i="81"/>
  <c r="Q107" i="81"/>
  <c r="S107" i="81"/>
  <c r="T107" i="81"/>
  <c r="U107" i="81"/>
  <c r="V107" i="81"/>
  <c r="W107" i="81"/>
  <c r="X107" i="81"/>
  <c r="Y107" i="81"/>
  <c r="Z107" i="81"/>
  <c r="AA107" i="81"/>
  <c r="AB107" i="81"/>
  <c r="AC107" i="81"/>
  <c r="AD107" i="81"/>
  <c r="AE107" i="81"/>
  <c r="AF107" i="81"/>
  <c r="AG107" i="81"/>
  <c r="AH107" i="81"/>
  <c r="AI107" i="81"/>
  <c r="AJ107" i="81"/>
  <c r="AN107" i="81"/>
  <c r="AO107" i="81"/>
  <c r="AP107" i="81"/>
  <c r="AQ107" i="81"/>
  <c r="AR107" i="81"/>
  <c r="AS107" i="81"/>
  <c r="AT107" i="81"/>
  <c r="AU107" i="81"/>
  <c r="AV107" i="81"/>
  <c r="AW107" i="81"/>
  <c r="AX107" i="81"/>
  <c r="AY107" i="81"/>
  <c r="AZ107" i="81"/>
  <c r="BA107" i="81"/>
  <c r="BB107" i="81"/>
  <c r="BC107" i="81"/>
  <c r="BD107" i="81"/>
  <c r="BE107" i="81"/>
  <c r="C108" i="81"/>
  <c r="D108" i="81"/>
  <c r="E108" i="81"/>
  <c r="F108" i="81"/>
  <c r="G108" i="81"/>
  <c r="H108" i="81"/>
  <c r="I108" i="81"/>
  <c r="J108" i="81"/>
  <c r="K108" i="81"/>
  <c r="L108" i="81"/>
  <c r="M108" i="81"/>
  <c r="N108" i="81"/>
  <c r="O108" i="81"/>
  <c r="P108" i="81"/>
  <c r="Q108" i="81"/>
  <c r="S108" i="81"/>
  <c r="T108" i="81"/>
  <c r="U108" i="81"/>
  <c r="V108" i="81"/>
  <c r="W108" i="81"/>
  <c r="X108" i="81"/>
  <c r="Y108" i="81"/>
  <c r="Z108" i="81"/>
  <c r="AA108" i="81"/>
  <c r="AB108" i="81"/>
  <c r="AC108" i="81"/>
  <c r="AD108" i="81"/>
  <c r="AE108" i="81"/>
  <c r="AF108" i="81"/>
  <c r="AG108" i="81"/>
  <c r="AH108" i="81"/>
  <c r="AI108" i="81"/>
  <c r="AJ108" i="81"/>
  <c r="AN108" i="81"/>
  <c r="AO108" i="81"/>
  <c r="AP108" i="81"/>
  <c r="AQ108" i="81"/>
  <c r="AR108" i="81"/>
  <c r="AS108" i="81"/>
  <c r="AT108" i="81"/>
  <c r="AU108" i="81"/>
  <c r="AV108" i="81"/>
  <c r="AW108" i="81"/>
  <c r="AX108" i="81"/>
  <c r="AY108" i="81"/>
  <c r="AZ108" i="81"/>
  <c r="BA108" i="81"/>
  <c r="BB108" i="81"/>
  <c r="BC108" i="81"/>
  <c r="BD108" i="81"/>
  <c r="BE108" i="81"/>
  <c r="C109" i="81"/>
  <c r="D109" i="81"/>
  <c r="E109" i="81"/>
  <c r="F109" i="81"/>
  <c r="G109" i="81"/>
  <c r="H109" i="81"/>
  <c r="I109" i="81"/>
  <c r="J109" i="81"/>
  <c r="K109" i="81"/>
  <c r="L109" i="81"/>
  <c r="M109" i="81"/>
  <c r="N109" i="81"/>
  <c r="O109" i="81"/>
  <c r="P109" i="81"/>
  <c r="Q109" i="81"/>
  <c r="S109" i="81"/>
  <c r="T109" i="81"/>
  <c r="U109" i="81"/>
  <c r="V109" i="81"/>
  <c r="W109" i="81"/>
  <c r="X109" i="81"/>
  <c r="Y109" i="81"/>
  <c r="Z109" i="81"/>
  <c r="AA109" i="81"/>
  <c r="AB109" i="81"/>
  <c r="AC109" i="81"/>
  <c r="AD109" i="81"/>
  <c r="AE109" i="81"/>
  <c r="AF109" i="81"/>
  <c r="AG109" i="81"/>
  <c r="AH109" i="81"/>
  <c r="AI109" i="81"/>
  <c r="AJ109" i="81"/>
  <c r="AN109" i="81"/>
  <c r="AO109" i="81"/>
  <c r="AP109" i="81"/>
  <c r="AQ109" i="81"/>
  <c r="AR109" i="81"/>
  <c r="AS109" i="81"/>
  <c r="AT109" i="81"/>
  <c r="AU109" i="81"/>
  <c r="AV109" i="81"/>
  <c r="AW109" i="81"/>
  <c r="AX109" i="81"/>
  <c r="AY109" i="81"/>
  <c r="AZ109" i="81"/>
  <c r="BA109" i="81"/>
  <c r="BB109" i="81"/>
  <c r="BC109" i="81"/>
  <c r="BD109" i="81"/>
  <c r="BE109" i="81"/>
  <c r="C110" i="81"/>
  <c r="D110" i="81"/>
  <c r="E110" i="81"/>
  <c r="F110" i="81"/>
  <c r="G110" i="81"/>
  <c r="H110" i="81"/>
  <c r="I110" i="81"/>
  <c r="J110" i="81"/>
  <c r="K110" i="81"/>
  <c r="L110" i="81"/>
  <c r="M110" i="81"/>
  <c r="N110" i="81"/>
  <c r="O110" i="81"/>
  <c r="P110" i="81"/>
  <c r="Q110" i="81"/>
  <c r="S110" i="81"/>
  <c r="T110" i="81"/>
  <c r="U110" i="81"/>
  <c r="V110" i="81"/>
  <c r="W110" i="81"/>
  <c r="X110" i="81"/>
  <c r="Y110" i="81"/>
  <c r="Z110" i="81"/>
  <c r="AA110" i="81"/>
  <c r="AB110" i="81"/>
  <c r="AC110" i="81"/>
  <c r="AD110" i="81"/>
  <c r="AE110" i="81"/>
  <c r="AF110" i="81"/>
  <c r="AG110" i="81"/>
  <c r="AH110" i="81"/>
  <c r="AI110" i="81"/>
  <c r="AJ110" i="81"/>
  <c r="AN110" i="81"/>
  <c r="AO110" i="81"/>
  <c r="AP110" i="81"/>
  <c r="AQ110" i="81"/>
  <c r="AR110" i="81"/>
  <c r="AS110" i="81"/>
  <c r="AT110" i="81"/>
  <c r="AU110" i="81"/>
  <c r="AV110" i="81"/>
  <c r="AW110" i="81"/>
  <c r="AX110" i="81"/>
  <c r="AY110" i="81"/>
  <c r="AZ110" i="81"/>
  <c r="BA110" i="81"/>
  <c r="BB110" i="81"/>
  <c r="BC110" i="81"/>
  <c r="BD110" i="81"/>
  <c r="BE110" i="81"/>
  <c r="C111" i="81"/>
  <c r="D111" i="81"/>
  <c r="E111" i="81"/>
  <c r="F111" i="81"/>
  <c r="G111" i="81"/>
  <c r="H111" i="81"/>
  <c r="I111" i="81"/>
  <c r="J111" i="81"/>
  <c r="K111" i="81"/>
  <c r="L111" i="81"/>
  <c r="M111" i="81"/>
  <c r="N111" i="81"/>
  <c r="O111" i="81"/>
  <c r="P111" i="81"/>
  <c r="Q111" i="81"/>
  <c r="S111" i="81"/>
  <c r="T111" i="81"/>
  <c r="U111" i="81"/>
  <c r="V111" i="81"/>
  <c r="W111" i="81"/>
  <c r="X111" i="81"/>
  <c r="Y111" i="81"/>
  <c r="Z111" i="81"/>
  <c r="AA111" i="81"/>
  <c r="AB111" i="81"/>
  <c r="AC111" i="81"/>
  <c r="AD111" i="81"/>
  <c r="AE111" i="81"/>
  <c r="AF111" i="81"/>
  <c r="AG111" i="81"/>
  <c r="AH111" i="81"/>
  <c r="AI111" i="81"/>
  <c r="AJ111" i="81"/>
  <c r="AN111" i="81"/>
  <c r="AO111" i="81"/>
  <c r="AP111" i="81"/>
  <c r="AQ111" i="81"/>
  <c r="AR111" i="81"/>
  <c r="AS111" i="81"/>
  <c r="AT111" i="81"/>
  <c r="AU111" i="81"/>
  <c r="AV111" i="81"/>
  <c r="AW111" i="81"/>
  <c r="AX111" i="81"/>
  <c r="AY111" i="81"/>
  <c r="AZ111" i="81"/>
  <c r="BA111" i="81"/>
  <c r="BB111" i="81"/>
  <c r="BC111" i="81"/>
  <c r="BD111" i="81"/>
  <c r="BE111" i="81"/>
  <c r="C112" i="81"/>
  <c r="D112" i="81"/>
  <c r="E112" i="81"/>
  <c r="F112" i="81"/>
  <c r="G112" i="81"/>
  <c r="H112" i="81"/>
  <c r="I112" i="81"/>
  <c r="J112" i="81"/>
  <c r="K112" i="81"/>
  <c r="L112" i="81"/>
  <c r="M112" i="81"/>
  <c r="N112" i="81"/>
  <c r="O112" i="81"/>
  <c r="P112" i="81"/>
  <c r="Q112" i="81"/>
  <c r="S112" i="81"/>
  <c r="T112" i="81"/>
  <c r="U112" i="81"/>
  <c r="V112" i="81"/>
  <c r="W112" i="81"/>
  <c r="X112" i="81"/>
  <c r="Y112" i="81"/>
  <c r="Z112" i="81"/>
  <c r="AA112" i="81"/>
  <c r="AB112" i="81"/>
  <c r="AC112" i="81"/>
  <c r="AD112" i="81"/>
  <c r="AE112" i="81"/>
  <c r="AF112" i="81"/>
  <c r="AG112" i="81"/>
  <c r="AH112" i="81"/>
  <c r="AI112" i="81"/>
  <c r="AJ112" i="81"/>
  <c r="AN112" i="81"/>
  <c r="AO112" i="81"/>
  <c r="AP112" i="81"/>
  <c r="AQ112" i="81"/>
  <c r="AR112" i="81"/>
  <c r="AS112" i="81"/>
  <c r="AT112" i="81"/>
  <c r="AU112" i="81"/>
  <c r="AV112" i="81"/>
  <c r="AW112" i="81"/>
  <c r="AX112" i="81"/>
  <c r="AY112" i="81"/>
  <c r="AZ112" i="81"/>
  <c r="BA112" i="81"/>
  <c r="BB112" i="81"/>
  <c r="BC112" i="81"/>
  <c r="BD112" i="81"/>
  <c r="BE112" i="81"/>
  <c r="C113" i="81"/>
  <c r="D113" i="81"/>
  <c r="E113" i="81"/>
  <c r="F113" i="81"/>
  <c r="G113" i="81"/>
  <c r="H113" i="81"/>
  <c r="I113" i="81"/>
  <c r="J113" i="81"/>
  <c r="K113" i="81"/>
  <c r="L113" i="81"/>
  <c r="M113" i="81"/>
  <c r="N113" i="81"/>
  <c r="O113" i="81"/>
  <c r="P113" i="81"/>
  <c r="Q113" i="81"/>
  <c r="S113" i="81"/>
  <c r="T113" i="81"/>
  <c r="U113" i="81"/>
  <c r="V113" i="81"/>
  <c r="W113" i="81"/>
  <c r="X113" i="81"/>
  <c r="Y113" i="81"/>
  <c r="Z113" i="81"/>
  <c r="AA113" i="81"/>
  <c r="AB113" i="81"/>
  <c r="AC113" i="81"/>
  <c r="AD113" i="81"/>
  <c r="AE113" i="81"/>
  <c r="AF113" i="81"/>
  <c r="AG113" i="81"/>
  <c r="AH113" i="81"/>
  <c r="AI113" i="81"/>
  <c r="AJ113" i="81"/>
  <c r="AN113" i="81"/>
  <c r="AO113" i="81"/>
  <c r="AP113" i="81"/>
  <c r="AQ113" i="81"/>
  <c r="AR113" i="81"/>
  <c r="AS113" i="81"/>
  <c r="AT113" i="81"/>
  <c r="AU113" i="81"/>
  <c r="AV113" i="81"/>
  <c r="AW113" i="81"/>
  <c r="AX113" i="81"/>
  <c r="AY113" i="81"/>
  <c r="AZ113" i="81"/>
  <c r="BA113" i="81"/>
  <c r="BB113" i="81"/>
  <c r="BC113" i="81"/>
  <c r="BD113" i="81"/>
  <c r="BE113" i="81"/>
  <c r="C114" i="81"/>
  <c r="D114" i="81"/>
  <c r="E114" i="81"/>
  <c r="F114" i="81"/>
  <c r="G114" i="81"/>
  <c r="H114" i="81"/>
  <c r="I114" i="81"/>
  <c r="J114" i="81"/>
  <c r="K114" i="81"/>
  <c r="L114" i="81"/>
  <c r="M114" i="81"/>
  <c r="N114" i="81"/>
  <c r="O114" i="81"/>
  <c r="P114" i="81"/>
  <c r="Q114" i="81"/>
  <c r="S114" i="81"/>
  <c r="T114" i="81"/>
  <c r="U114" i="81"/>
  <c r="V114" i="81"/>
  <c r="W114" i="81"/>
  <c r="X114" i="81"/>
  <c r="Y114" i="81"/>
  <c r="Z114" i="81"/>
  <c r="AA114" i="81"/>
  <c r="AB114" i="81"/>
  <c r="AC114" i="81"/>
  <c r="AD114" i="81"/>
  <c r="AE114" i="81"/>
  <c r="AF114" i="81"/>
  <c r="AG114" i="81"/>
  <c r="AH114" i="81"/>
  <c r="AI114" i="81"/>
  <c r="AJ114" i="81"/>
  <c r="AN114" i="81"/>
  <c r="AO114" i="81"/>
  <c r="AP114" i="81"/>
  <c r="AQ114" i="81"/>
  <c r="AR114" i="81"/>
  <c r="AS114" i="81"/>
  <c r="AT114" i="81"/>
  <c r="AU114" i="81"/>
  <c r="AV114" i="81"/>
  <c r="AW114" i="81"/>
  <c r="AX114" i="81"/>
  <c r="AY114" i="81"/>
  <c r="AZ114" i="81"/>
  <c r="BA114" i="81"/>
  <c r="BB114" i="81"/>
  <c r="BC114" i="81"/>
  <c r="BD114" i="81"/>
  <c r="BE114" i="81"/>
  <c r="C115" i="81"/>
  <c r="D115" i="81"/>
  <c r="E115" i="81"/>
  <c r="F115" i="81"/>
  <c r="G115" i="81"/>
  <c r="H115" i="81"/>
  <c r="I115" i="81"/>
  <c r="J115" i="81"/>
  <c r="K115" i="81"/>
  <c r="L115" i="81"/>
  <c r="M115" i="81"/>
  <c r="N115" i="81"/>
  <c r="O115" i="81"/>
  <c r="P115" i="81"/>
  <c r="Q115" i="81"/>
  <c r="S115" i="81"/>
  <c r="T115" i="81"/>
  <c r="U115" i="81"/>
  <c r="V115" i="81"/>
  <c r="W115" i="81"/>
  <c r="X115" i="81"/>
  <c r="Y115" i="81"/>
  <c r="Z115" i="81"/>
  <c r="AA115" i="81"/>
  <c r="AB115" i="81"/>
  <c r="AC115" i="81"/>
  <c r="AD115" i="81"/>
  <c r="AE115" i="81"/>
  <c r="AF115" i="81"/>
  <c r="AG115" i="81"/>
  <c r="AH115" i="81"/>
  <c r="AI115" i="81"/>
  <c r="AJ115" i="81"/>
  <c r="AN115" i="81"/>
  <c r="AO115" i="81"/>
  <c r="AP115" i="81"/>
  <c r="AQ115" i="81"/>
  <c r="AR115" i="81"/>
  <c r="AS115" i="81"/>
  <c r="AT115" i="81"/>
  <c r="AU115" i="81"/>
  <c r="AV115" i="81"/>
  <c r="AW115" i="81"/>
  <c r="AX115" i="81"/>
  <c r="AY115" i="81"/>
  <c r="AZ115" i="81"/>
  <c r="BA115" i="81"/>
  <c r="BB115" i="81"/>
  <c r="BC115" i="81"/>
  <c r="BD115" i="81"/>
  <c r="BE115" i="81"/>
  <c r="C116" i="81"/>
  <c r="D116" i="81"/>
  <c r="E116" i="81"/>
  <c r="F116" i="81"/>
  <c r="G116" i="81"/>
  <c r="H116" i="81"/>
  <c r="I116" i="81"/>
  <c r="J116" i="81"/>
  <c r="K116" i="81"/>
  <c r="L116" i="81"/>
  <c r="M116" i="81"/>
  <c r="N116" i="81"/>
  <c r="O116" i="81"/>
  <c r="P116" i="81"/>
  <c r="Q116" i="81"/>
  <c r="S116" i="81"/>
  <c r="T116" i="81"/>
  <c r="U116" i="81"/>
  <c r="V116" i="81"/>
  <c r="W116" i="81"/>
  <c r="X116" i="81"/>
  <c r="Y116" i="81"/>
  <c r="Z116" i="81"/>
  <c r="AA116" i="81"/>
  <c r="AB116" i="81"/>
  <c r="AC116" i="81"/>
  <c r="AD116" i="81"/>
  <c r="AE116" i="81"/>
  <c r="AF116" i="81"/>
  <c r="AG116" i="81"/>
  <c r="AH116" i="81"/>
  <c r="AI116" i="81"/>
  <c r="AJ116" i="81"/>
  <c r="AN116" i="81"/>
  <c r="AO116" i="81"/>
  <c r="AP116" i="81"/>
  <c r="AQ116" i="81"/>
  <c r="AR116" i="81"/>
  <c r="AS116" i="81"/>
  <c r="AT116" i="81"/>
  <c r="AU116" i="81"/>
  <c r="AV116" i="81"/>
  <c r="AW116" i="81"/>
  <c r="AX116" i="81"/>
  <c r="AY116" i="81"/>
  <c r="AZ116" i="81"/>
  <c r="BA116" i="81"/>
  <c r="BB116" i="81"/>
  <c r="BC116" i="81"/>
  <c r="BD116" i="81"/>
  <c r="BE116" i="81"/>
  <c r="C117" i="81"/>
  <c r="D117" i="81"/>
  <c r="E117" i="81"/>
  <c r="F117" i="81"/>
  <c r="G117" i="81"/>
  <c r="H117" i="81"/>
  <c r="I117" i="81"/>
  <c r="J117" i="81"/>
  <c r="K117" i="81"/>
  <c r="L117" i="81"/>
  <c r="M117" i="81"/>
  <c r="N117" i="81"/>
  <c r="O117" i="81"/>
  <c r="P117" i="81"/>
  <c r="Q117" i="81"/>
  <c r="S117" i="81"/>
  <c r="T117" i="81"/>
  <c r="U117" i="81"/>
  <c r="V117" i="81"/>
  <c r="W117" i="81"/>
  <c r="X117" i="81"/>
  <c r="Y117" i="81"/>
  <c r="Z117" i="81"/>
  <c r="AA117" i="81"/>
  <c r="AB117" i="81"/>
  <c r="AC117" i="81"/>
  <c r="AD117" i="81"/>
  <c r="AE117" i="81"/>
  <c r="AF117" i="81"/>
  <c r="AG117" i="81"/>
  <c r="AH117" i="81"/>
  <c r="AI117" i="81"/>
  <c r="AJ117" i="81"/>
  <c r="AN117" i="81"/>
  <c r="AO117" i="81"/>
  <c r="AP117" i="81"/>
  <c r="AQ117" i="81"/>
  <c r="AR117" i="81"/>
  <c r="AS117" i="81"/>
  <c r="AT117" i="81"/>
  <c r="AU117" i="81"/>
  <c r="AV117" i="81"/>
  <c r="AW117" i="81"/>
  <c r="AX117" i="81"/>
  <c r="AY117" i="81"/>
  <c r="AZ117" i="81"/>
  <c r="BA117" i="81"/>
  <c r="BB117" i="81"/>
  <c r="BC117" i="81"/>
  <c r="BD117" i="81"/>
  <c r="BE117" i="81"/>
  <c r="C118" i="81"/>
  <c r="D118" i="81"/>
  <c r="E118" i="81"/>
  <c r="F118" i="81"/>
  <c r="G118" i="81"/>
  <c r="H118" i="81"/>
  <c r="I118" i="81"/>
  <c r="J118" i="81"/>
  <c r="K118" i="81"/>
  <c r="L118" i="81"/>
  <c r="M118" i="81"/>
  <c r="N118" i="81"/>
  <c r="O118" i="81"/>
  <c r="P118" i="81"/>
  <c r="Q118" i="81"/>
  <c r="S118" i="81"/>
  <c r="T118" i="81"/>
  <c r="U118" i="81"/>
  <c r="V118" i="81"/>
  <c r="W118" i="81"/>
  <c r="X118" i="81"/>
  <c r="Y118" i="81"/>
  <c r="Z118" i="81"/>
  <c r="AA118" i="81"/>
  <c r="AB118" i="81"/>
  <c r="AC118" i="81"/>
  <c r="AD118" i="81"/>
  <c r="AE118" i="81"/>
  <c r="AF118" i="81"/>
  <c r="AG118" i="81"/>
  <c r="AH118" i="81"/>
  <c r="AI118" i="81"/>
  <c r="AJ118" i="81"/>
  <c r="AN118" i="81"/>
  <c r="AO118" i="81"/>
  <c r="AP118" i="81"/>
  <c r="AQ118" i="81"/>
  <c r="AR118" i="81"/>
  <c r="AS118" i="81"/>
  <c r="AT118" i="81"/>
  <c r="AU118" i="81"/>
  <c r="AV118" i="81"/>
  <c r="AW118" i="81"/>
  <c r="AX118" i="81"/>
  <c r="AY118" i="81"/>
  <c r="AZ118" i="81"/>
  <c r="BA118" i="81"/>
  <c r="BB118" i="81"/>
  <c r="BC118" i="81"/>
  <c r="BD118" i="81"/>
  <c r="BE118" i="81"/>
  <c r="C119" i="81"/>
  <c r="D119" i="81"/>
  <c r="E119" i="81"/>
  <c r="F119" i="81"/>
  <c r="G119" i="81"/>
  <c r="H119" i="81"/>
  <c r="I119" i="81"/>
  <c r="J119" i="81"/>
  <c r="K119" i="81"/>
  <c r="L119" i="81"/>
  <c r="M119" i="81"/>
  <c r="N119" i="81"/>
  <c r="O119" i="81"/>
  <c r="P119" i="81"/>
  <c r="Q119" i="81"/>
  <c r="S119" i="81"/>
  <c r="T119" i="81"/>
  <c r="U119" i="81"/>
  <c r="V119" i="81"/>
  <c r="W119" i="81"/>
  <c r="X119" i="81"/>
  <c r="Y119" i="81"/>
  <c r="Z119" i="81"/>
  <c r="AA119" i="81"/>
  <c r="AB119" i="81"/>
  <c r="AC119" i="81"/>
  <c r="AD119" i="81"/>
  <c r="AE119" i="81"/>
  <c r="AF119" i="81"/>
  <c r="AG119" i="81"/>
  <c r="AH119" i="81"/>
  <c r="AI119" i="81"/>
  <c r="AJ119" i="81"/>
  <c r="AN119" i="81"/>
  <c r="AO119" i="81"/>
  <c r="AP119" i="81"/>
  <c r="AQ119" i="81"/>
  <c r="AR119" i="81"/>
  <c r="AS119" i="81"/>
  <c r="AT119" i="81"/>
  <c r="AU119" i="81"/>
  <c r="AV119" i="81"/>
  <c r="AW119" i="81"/>
  <c r="AX119" i="81"/>
  <c r="AY119" i="81"/>
  <c r="AZ119" i="81"/>
  <c r="BA119" i="81"/>
  <c r="BB119" i="81"/>
  <c r="BC119" i="81"/>
  <c r="BD119" i="81"/>
  <c r="BE119" i="81"/>
  <c r="C120" i="81"/>
  <c r="D120" i="81"/>
  <c r="E120" i="81"/>
  <c r="F120" i="81"/>
  <c r="G120" i="81"/>
  <c r="H120" i="81"/>
  <c r="I120" i="81"/>
  <c r="J120" i="81"/>
  <c r="K120" i="81"/>
  <c r="L120" i="81"/>
  <c r="M120" i="81"/>
  <c r="N120" i="81"/>
  <c r="O120" i="81"/>
  <c r="P120" i="81"/>
  <c r="Q120" i="81"/>
  <c r="S120" i="81"/>
  <c r="T120" i="81"/>
  <c r="U120" i="81"/>
  <c r="V120" i="81"/>
  <c r="W120" i="81"/>
  <c r="X120" i="81"/>
  <c r="Y120" i="81"/>
  <c r="Z120" i="81"/>
  <c r="AA120" i="81"/>
  <c r="AB120" i="81"/>
  <c r="AC120" i="81"/>
  <c r="AD120" i="81"/>
  <c r="AE120" i="81"/>
  <c r="AF120" i="81"/>
  <c r="AG120" i="81"/>
  <c r="AH120" i="81"/>
  <c r="AI120" i="81"/>
  <c r="AJ120" i="81"/>
  <c r="AN120" i="81"/>
  <c r="AO120" i="81"/>
  <c r="AP120" i="81"/>
  <c r="AQ120" i="81"/>
  <c r="AR120" i="81"/>
  <c r="AS120" i="81"/>
  <c r="AT120" i="81"/>
  <c r="AU120" i="81"/>
  <c r="AV120" i="81"/>
  <c r="AW120" i="81"/>
  <c r="AX120" i="81"/>
  <c r="AY120" i="81"/>
  <c r="AZ120" i="81"/>
  <c r="BA120" i="81"/>
  <c r="BB120" i="81"/>
  <c r="BC120" i="81"/>
  <c r="BD120" i="81"/>
  <c r="BE120" i="81"/>
  <c r="C121" i="81"/>
  <c r="D121" i="81"/>
  <c r="E121" i="81"/>
  <c r="F121" i="81"/>
  <c r="G121" i="81"/>
  <c r="H121" i="81"/>
  <c r="I121" i="81"/>
  <c r="J121" i="81"/>
  <c r="K121" i="81"/>
  <c r="L121" i="81"/>
  <c r="M121" i="81"/>
  <c r="N121" i="81"/>
  <c r="O121" i="81"/>
  <c r="P121" i="81"/>
  <c r="Q121" i="81"/>
  <c r="S121" i="81"/>
  <c r="T121" i="81"/>
  <c r="U121" i="81"/>
  <c r="V121" i="81"/>
  <c r="W121" i="81"/>
  <c r="X121" i="81"/>
  <c r="Y121" i="81"/>
  <c r="Z121" i="81"/>
  <c r="AA121" i="81"/>
  <c r="AB121" i="81"/>
  <c r="AC121" i="81"/>
  <c r="AD121" i="81"/>
  <c r="AE121" i="81"/>
  <c r="AF121" i="81"/>
  <c r="AG121" i="81"/>
  <c r="AH121" i="81"/>
  <c r="AI121" i="81"/>
  <c r="AJ121" i="81"/>
  <c r="AN121" i="81"/>
  <c r="AO121" i="81"/>
  <c r="AP121" i="81"/>
  <c r="AQ121" i="81"/>
  <c r="AR121" i="81"/>
  <c r="AS121" i="81"/>
  <c r="AT121" i="81"/>
  <c r="AU121" i="81"/>
  <c r="AV121" i="81"/>
  <c r="AW121" i="81"/>
  <c r="AX121" i="81"/>
  <c r="AY121" i="81"/>
  <c r="AZ121" i="81"/>
  <c r="BA121" i="81"/>
  <c r="BB121" i="81"/>
  <c r="BC121" i="81"/>
  <c r="BD121" i="81"/>
  <c r="BE121" i="81"/>
  <c r="C122" i="81"/>
  <c r="D122" i="81"/>
  <c r="E122" i="81"/>
  <c r="F122" i="81"/>
  <c r="G122" i="81"/>
  <c r="H122" i="81"/>
  <c r="I122" i="81"/>
  <c r="J122" i="81"/>
  <c r="K122" i="81"/>
  <c r="L122" i="81"/>
  <c r="M122" i="81"/>
  <c r="N122" i="81"/>
  <c r="O122" i="81"/>
  <c r="P122" i="81"/>
  <c r="Q122" i="81"/>
  <c r="S122" i="81"/>
  <c r="T122" i="81"/>
  <c r="U122" i="81"/>
  <c r="V122" i="81"/>
  <c r="W122" i="81"/>
  <c r="X122" i="81"/>
  <c r="Y122" i="81"/>
  <c r="Z122" i="81"/>
  <c r="AA122" i="81"/>
  <c r="AB122" i="81"/>
  <c r="AC122" i="81"/>
  <c r="AD122" i="81"/>
  <c r="AE122" i="81"/>
  <c r="AF122" i="81"/>
  <c r="AG122" i="81"/>
  <c r="AH122" i="81"/>
  <c r="AI122" i="81"/>
  <c r="AJ122" i="81"/>
  <c r="AN122" i="81"/>
  <c r="AO122" i="81"/>
  <c r="AP122" i="81"/>
  <c r="AQ122" i="81"/>
  <c r="AR122" i="81"/>
  <c r="AS122" i="81"/>
  <c r="AT122" i="81"/>
  <c r="AU122" i="81"/>
  <c r="AV122" i="81"/>
  <c r="AW122" i="81"/>
  <c r="AX122" i="81"/>
  <c r="AY122" i="81"/>
  <c r="AZ122" i="81"/>
  <c r="BA122" i="81"/>
  <c r="BB122" i="81"/>
  <c r="BC122" i="81"/>
  <c r="BD122" i="81"/>
  <c r="BE122" i="81"/>
  <c r="C123" i="81"/>
  <c r="D123" i="81"/>
  <c r="E123" i="81"/>
  <c r="F123" i="81"/>
  <c r="G123" i="81"/>
  <c r="H123" i="81"/>
  <c r="I123" i="81"/>
  <c r="J123" i="81"/>
  <c r="K123" i="81"/>
  <c r="L123" i="81"/>
  <c r="M123" i="81"/>
  <c r="N123" i="81"/>
  <c r="O123" i="81"/>
  <c r="P123" i="81"/>
  <c r="Q123" i="81"/>
  <c r="S123" i="81"/>
  <c r="T123" i="81"/>
  <c r="U123" i="81"/>
  <c r="V123" i="81"/>
  <c r="W123" i="81"/>
  <c r="X123" i="81"/>
  <c r="Y123" i="81"/>
  <c r="Z123" i="81"/>
  <c r="AA123" i="81"/>
  <c r="AB123" i="81"/>
  <c r="AC123" i="81"/>
  <c r="AD123" i="81"/>
  <c r="AE123" i="81"/>
  <c r="AF123" i="81"/>
  <c r="AG123" i="81"/>
  <c r="AH123" i="81"/>
  <c r="AI123" i="81"/>
  <c r="AJ123" i="81"/>
  <c r="AN123" i="81"/>
  <c r="AO123" i="81"/>
  <c r="AP123" i="81"/>
  <c r="AQ123" i="81"/>
  <c r="AR123" i="81"/>
  <c r="AS123" i="81"/>
  <c r="AT123" i="81"/>
  <c r="AU123" i="81"/>
  <c r="AV123" i="81"/>
  <c r="AW123" i="81"/>
  <c r="AX123" i="81"/>
  <c r="AY123" i="81"/>
  <c r="AZ123" i="81"/>
  <c r="BA123" i="81"/>
  <c r="BB123" i="81"/>
  <c r="BC123" i="81"/>
  <c r="BD123" i="81"/>
  <c r="BE123" i="81"/>
  <c r="C124" i="81"/>
  <c r="D124" i="81"/>
  <c r="E124" i="81"/>
  <c r="F124" i="81"/>
  <c r="G124" i="81"/>
  <c r="H124" i="81"/>
  <c r="I124" i="81"/>
  <c r="J124" i="81"/>
  <c r="K124" i="81"/>
  <c r="L124" i="81"/>
  <c r="M124" i="81"/>
  <c r="N124" i="81"/>
  <c r="O124" i="81"/>
  <c r="P124" i="81"/>
  <c r="Q124" i="81"/>
  <c r="S124" i="81"/>
  <c r="T124" i="81"/>
  <c r="U124" i="81"/>
  <c r="V124" i="81"/>
  <c r="W124" i="81"/>
  <c r="X124" i="81"/>
  <c r="Y124" i="81"/>
  <c r="Z124" i="81"/>
  <c r="AA124" i="81"/>
  <c r="AB124" i="81"/>
  <c r="AC124" i="81"/>
  <c r="AD124" i="81"/>
  <c r="AE124" i="81"/>
  <c r="AF124" i="81"/>
  <c r="AG124" i="81"/>
  <c r="AH124" i="81"/>
  <c r="AI124" i="81"/>
  <c r="AJ124" i="81"/>
  <c r="AN124" i="81"/>
  <c r="AO124" i="81"/>
  <c r="AP124" i="81"/>
  <c r="AQ124" i="81"/>
  <c r="AR124" i="81"/>
  <c r="AS124" i="81"/>
  <c r="AT124" i="81"/>
  <c r="AU124" i="81"/>
  <c r="AV124" i="81"/>
  <c r="AW124" i="81"/>
  <c r="AX124" i="81"/>
  <c r="AY124" i="81"/>
  <c r="AZ124" i="81"/>
  <c r="BA124" i="81"/>
  <c r="BB124" i="81"/>
  <c r="BC124" i="81"/>
  <c r="BD124" i="81"/>
  <c r="BE124" i="81"/>
  <c r="C125" i="81"/>
  <c r="D125" i="81"/>
  <c r="E125" i="81"/>
  <c r="F125" i="81"/>
  <c r="G125" i="81"/>
  <c r="H125" i="81"/>
  <c r="I125" i="81"/>
  <c r="J125" i="81"/>
  <c r="K125" i="81"/>
  <c r="L125" i="81"/>
  <c r="M125" i="81"/>
  <c r="N125" i="81"/>
  <c r="O125" i="81"/>
  <c r="P125" i="81"/>
  <c r="Q125" i="81"/>
  <c r="S125" i="81"/>
  <c r="T125" i="81"/>
  <c r="U125" i="81"/>
  <c r="V125" i="81"/>
  <c r="W125" i="81"/>
  <c r="X125" i="81"/>
  <c r="Y125" i="81"/>
  <c r="Z125" i="81"/>
  <c r="AA125" i="81"/>
  <c r="AB125" i="81"/>
  <c r="AC125" i="81"/>
  <c r="AD125" i="81"/>
  <c r="AE125" i="81"/>
  <c r="AF125" i="81"/>
  <c r="AG125" i="81"/>
  <c r="AH125" i="81"/>
  <c r="AI125" i="81"/>
  <c r="AJ125" i="81"/>
  <c r="AN125" i="81"/>
  <c r="AO125" i="81"/>
  <c r="AP125" i="81"/>
  <c r="AQ125" i="81"/>
  <c r="AR125" i="81"/>
  <c r="AS125" i="81"/>
  <c r="AT125" i="81"/>
  <c r="AU125" i="81"/>
  <c r="AV125" i="81"/>
  <c r="AW125" i="81"/>
  <c r="AX125" i="81"/>
  <c r="AY125" i="81"/>
  <c r="AZ125" i="81"/>
  <c r="BA125" i="81"/>
  <c r="BB125" i="81"/>
  <c r="BC125" i="81"/>
  <c r="BD125" i="81"/>
  <c r="BE125" i="81"/>
  <c r="C126" i="81"/>
  <c r="D126" i="81"/>
  <c r="E126" i="81"/>
  <c r="F126" i="81"/>
  <c r="G126" i="81"/>
  <c r="H126" i="81"/>
  <c r="I126" i="81"/>
  <c r="J126" i="81"/>
  <c r="K126" i="81"/>
  <c r="L126" i="81"/>
  <c r="M126" i="81"/>
  <c r="N126" i="81"/>
  <c r="O126" i="81"/>
  <c r="P126" i="81"/>
  <c r="Q126" i="81"/>
  <c r="S126" i="81"/>
  <c r="T126" i="81"/>
  <c r="U126" i="81"/>
  <c r="V126" i="81"/>
  <c r="W126" i="81"/>
  <c r="X126" i="81"/>
  <c r="Y126" i="81"/>
  <c r="Z126" i="81"/>
  <c r="AA126" i="81"/>
  <c r="AB126" i="81"/>
  <c r="AC126" i="81"/>
  <c r="AD126" i="81"/>
  <c r="AE126" i="81"/>
  <c r="AF126" i="81"/>
  <c r="AG126" i="81"/>
  <c r="AH126" i="81"/>
  <c r="AI126" i="81"/>
  <c r="AJ126" i="81"/>
  <c r="AN126" i="81"/>
  <c r="AO126" i="81"/>
  <c r="AP126" i="81"/>
  <c r="AQ126" i="81"/>
  <c r="AR126" i="81"/>
  <c r="AS126" i="81"/>
  <c r="AT126" i="81"/>
  <c r="AU126" i="81"/>
  <c r="AV126" i="81"/>
  <c r="AW126" i="81"/>
  <c r="AX126" i="81"/>
  <c r="AY126" i="81"/>
  <c r="AZ126" i="81"/>
  <c r="BA126" i="81"/>
  <c r="BB126" i="81"/>
  <c r="BC126" i="81"/>
  <c r="BD126" i="81"/>
  <c r="BE126" i="81"/>
  <c r="C127" i="81"/>
  <c r="D127" i="81"/>
  <c r="E127" i="81"/>
  <c r="F127" i="81"/>
  <c r="G127" i="81"/>
  <c r="H127" i="81"/>
  <c r="I127" i="81"/>
  <c r="J127" i="81"/>
  <c r="K127" i="81"/>
  <c r="L127" i="81"/>
  <c r="M127" i="81"/>
  <c r="N127" i="81"/>
  <c r="O127" i="81"/>
  <c r="P127" i="81"/>
  <c r="Q127" i="81"/>
  <c r="S127" i="81"/>
  <c r="T127" i="81"/>
  <c r="U127" i="81"/>
  <c r="V127" i="81"/>
  <c r="W127" i="81"/>
  <c r="X127" i="81"/>
  <c r="Y127" i="81"/>
  <c r="Z127" i="81"/>
  <c r="AA127" i="81"/>
  <c r="AB127" i="81"/>
  <c r="AC127" i="81"/>
  <c r="AD127" i="81"/>
  <c r="AE127" i="81"/>
  <c r="AF127" i="81"/>
  <c r="AG127" i="81"/>
  <c r="AH127" i="81"/>
  <c r="AI127" i="81"/>
  <c r="AJ127" i="81"/>
  <c r="AN127" i="81"/>
  <c r="AO127" i="81"/>
  <c r="AP127" i="81"/>
  <c r="AQ127" i="81"/>
  <c r="AR127" i="81"/>
  <c r="AS127" i="81"/>
  <c r="AT127" i="81"/>
  <c r="AU127" i="81"/>
  <c r="AV127" i="81"/>
  <c r="AW127" i="81"/>
  <c r="AX127" i="81"/>
  <c r="AY127" i="81"/>
  <c r="AZ127" i="81"/>
  <c r="BA127" i="81"/>
  <c r="BB127" i="81"/>
  <c r="BC127" i="81"/>
  <c r="BD127" i="81"/>
  <c r="BE127" i="81"/>
  <c r="C128" i="81"/>
  <c r="D128" i="81"/>
  <c r="E128" i="81"/>
  <c r="F128" i="81"/>
  <c r="G128" i="81"/>
  <c r="H128" i="81"/>
  <c r="I128" i="81"/>
  <c r="J128" i="81"/>
  <c r="K128" i="81"/>
  <c r="L128" i="81"/>
  <c r="M128" i="81"/>
  <c r="N128" i="81"/>
  <c r="O128" i="81"/>
  <c r="P128" i="81"/>
  <c r="Q128" i="81"/>
  <c r="S128" i="81"/>
  <c r="T128" i="81"/>
  <c r="U128" i="81"/>
  <c r="V128" i="81"/>
  <c r="W128" i="81"/>
  <c r="X128" i="81"/>
  <c r="Y128" i="81"/>
  <c r="Z128" i="81"/>
  <c r="AA128" i="81"/>
  <c r="AB128" i="81"/>
  <c r="AC128" i="81"/>
  <c r="AD128" i="81"/>
  <c r="AE128" i="81"/>
  <c r="AF128" i="81"/>
  <c r="AG128" i="81"/>
  <c r="AH128" i="81"/>
  <c r="AI128" i="81"/>
  <c r="AJ128" i="81"/>
  <c r="AN128" i="81"/>
  <c r="AO128" i="81"/>
  <c r="AP128" i="81"/>
  <c r="AQ128" i="81"/>
  <c r="AR128" i="81"/>
  <c r="AS128" i="81"/>
  <c r="AT128" i="81"/>
  <c r="AU128" i="81"/>
  <c r="AV128" i="81"/>
  <c r="AW128" i="81"/>
  <c r="AX128" i="81"/>
  <c r="AY128" i="81"/>
  <c r="AZ128" i="81"/>
  <c r="BA128" i="81"/>
  <c r="BB128" i="81"/>
  <c r="BC128" i="81"/>
  <c r="BD128" i="81"/>
  <c r="BE128" i="81"/>
  <c r="C129" i="81"/>
  <c r="D129" i="81"/>
  <c r="E129" i="81"/>
  <c r="F129" i="81"/>
  <c r="G129" i="81"/>
  <c r="H129" i="81"/>
  <c r="I129" i="81"/>
  <c r="J129" i="81"/>
  <c r="K129" i="81"/>
  <c r="L129" i="81"/>
  <c r="M129" i="81"/>
  <c r="N129" i="81"/>
  <c r="O129" i="81"/>
  <c r="P129" i="81"/>
  <c r="Q129" i="81"/>
  <c r="S129" i="81"/>
  <c r="T129" i="81"/>
  <c r="U129" i="81"/>
  <c r="V129" i="81"/>
  <c r="W129" i="81"/>
  <c r="X129" i="81"/>
  <c r="Y129" i="81"/>
  <c r="Z129" i="81"/>
  <c r="AA129" i="81"/>
  <c r="AB129" i="81"/>
  <c r="AC129" i="81"/>
  <c r="AD129" i="81"/>
  <c r="AE129" i="81"/>
  <c r="AF129" i="81"/>
  <c r="AG129" i="81"/>
  <c r="AH129" i="81"/>
  <c r="AI129" i="81"/>
  <c r="AJ129" i="81"/>
  <c r="AN129" i="81"/>
  <c r="AO129" i="81"/>
  <c r="AP129" i="81"/>
  <c r="AQ129" i="81"/>
  <c r="AR129" i="81"/>
  <c r="AS129" i="81"/>
  <c r="AT129" i="81"/>
  <c r="AU129" i="81"/>
  <c r="AV129" i="81"/>
  <c r="AW129" i="81"/>
  <c r="AX129" i="81"/>
  <c r="AY129" i="81"/>
  <c r="AZ129" i="81"/>
  <c r="BA129" i="81"/>
  <c r="BB129" i="81"/>
  <c r="BC129" i="81"/>
  <c r="BD129" i="81"/>
  <c r="BE129" i="81"/>
  <c r="C130" i="81"/>
  <c r="D130" i="81"/>
  <c r="E130" i="81"/>
  <c r="F130" i="81"/>
  <c r="G130" i="81"/>
  <c r="H130" i="81"/>
  <c r="I130" i="81"/>
  <c r="J130" i="81"/>
  <c r="K130" i="81"/>
  <c r="L130" i="81"/>
  <c r="M130" i="81"/>
  <c r="N130" i="81"/>
  <c r="O130" i="81"/>
  <c r="P130" i="81"/>
  <c r="Q130" i="81"/>
  <c r="S130" i="81"/>
  <c r="T130" i="81"/>
  <c r="U130" i="81"/>
  <c r="V130" i="81"/>
  <c r="W130" i="81"/>
  <c r="X130" i="81"/>
  <c r="Y130" i="81"/>
  <c r="Z130" i="81"/>
  <c r="AA130" i="81"/>
  <c r="AB130" i="81"/>
  <c r="AC130" i="81"/>
  <c r="AD130" i="81"/>
  <c r="AE130" i="81"/>
  <c r="AF130" i="81"/>
  <c r="AG130" i="81"/>
  <c r="AH130" i="81"/>
  <c r="AI130" i="81"/>
  <c r="AJ130" i="81"/>
  <c r="AN130" i="81"/>
  <c r="AO130" i="81"/>
  <c r="AP130" i="81"/>
  <c r="AQ130" i="81"/>
  <c r="AR130" i="81"/>
  <c r="AS130" i="81"/>
  <c r="AT130" i="81"/>
  <c r="AU130" i="81"/>
  <c r="AV130" i="81"/>
  <c r="AW130" i="81"/>
  <c r="AX130" i="81"/>
  <c r="AY130" i="81"/>
  <c r="AZ130" i="81"/>
  <c r="BA130" i="81"/>
  <c r="BB130" i="81"/>
  <c r="BC130" i="81"/>
  <c r="BD130" i="81"/>
  <c r="BE130" i="81"/>
  <c r="C131" i="81"/>
  <c r="D131" i="81"/>
  <c r="E131" i="81"/>
  <c r="F131" i="81"/>
  <c r="G131" i="81"/>
  <c r="H131" i="81"/>
  <c r="I131" i="81"/>
  <c r="J131" i="81"/>
  <c r="K131" i="81"/>
  <c r="L131" i="81"/>
  <c r="M131" i="81"/>
  <c r="N131" i="81"/>
  <c r="O131" i="81"/>
  <c r="P131" i="81"/>
  <c r="Q131" i="81"/>
  <c r="S131" i="81"/>
  <c r="T131" i="81"/>
  <c r="U131" i="81"/>
  <c r="V131" i="81"/>
  <c r="W131" i="81"/>
  <c r="X131" i="81"/>
  <c r="Y131" i="81"/>
  <c r="Z131" i="81"/>
  <c r="AA131" i="81"/>
  <c r="AB131" i="81"/>
  <c r="AC131" i="81"/>
  <c r="AD131" i="81"/>
  <c r="AE131" i="81"/>
  <c r="AF131" i="81"/>
  <c r="AG131" i="81"/>
  <c r="AH131" i="81"/>
  <c r="AI131" i="81"/>
  <c r="AJ131" i="81"/>
  <c r="AN131" i="81"/>
  <c r="AO131" i="81"/>
  <c r="AP131" i="81"/>
  <c r="AQ131" i="81"/>
  <c r="AR131" i="81"/>
  <c r="AS131" i="81"/>
  <c r="AT131" i="81"/>
  <c r="AU131" i="81"/>
  <c r="AV131" i="81"/>
  <c r="AW131" i="81"/>
  <c r="AX131" i="81"/>
  <c r="AY131" i="81"/>
  <c r="AZ131" i="81"/>
  <c r="BA131" i="81"/>
  <c r="BB131" i="81"/>
  <c r="BC131" i="81"/>
  <c r="BD131" i="81"/>
  <c r="BE131" i="81"/>
  <c r="C132" i="81"/>
  <c r="D132" i="81"/>
  <c r="E132" i="81"/>
  <c r="F132" i="81"/>
  <c r="G132" i="81"/>
  <c r="H132" i="81"/>
  <c r="I132" i="81"/>
  <c r="J132" i="81"/>
  <c r="K132" i="81"/>
  <c r="L132" i="81"/>
  <c r="M132" i="81"/>
  <c r="N132" i="81"/>
  <c r="O132" i="81"/>
  <c r="P132" i="81"/>
  <c r="Q132" i="81"/>
  <c r="S132" i="81"/>
  <c r="T132" i="81"/>
  <c r="U132" i="81"/>
  <c r="V132" i="81"/>
  <c r="W132" i="81"/>
  <c r="X132" i="81"/>
  <c r="Y132" i="81"/>
  <c r="Z132" i="81"/>
  <c r="AA132" i="81"/>
  <c r="AB132" i="81"/>
  <c r="AC132" i="81"/>
  <c r="AD132" i="81"/>
  <c r="AE132" i="81"/>
  <c r="AF132" i="81"/>
  <c r="AG132" i="81"/>
  <c r="AH132" i="81"/>
  <c r="AI132" i="81"/>
  <c r="AJ132" i="81"/>
  <c r="AN132" i="81"/>
  <c r="AO132" i="81"/>
  <c r="AP132" i="81"/>
  <c r="AQ132" i="81"/>
  <c r="AR132" i="81"/>
  <c r="AS132" i="81"/>
  <c r="AT132" i="81"/>
  <c r="AU132" i="81"/>
  <c r="AV132" i="81"/>
  <c r="AW132" i="81"/>
  <c r="AX132" i="81"/>
  <c r="AY132" i="81"/>
  <c r="AZ132" i="81"/>
  <c r="BA132" i="81"/>
  <c r="BB132" i="81"/>
  <c r="BC132" i="81"/>
  <c r="BD132" i="81"/>
  <c r="BE132" i="81"/>
  <c r="C133" i="81"/>
  <c r="D133" i="81"/>
  <c r="E133" i="81"/>
  <c r="F133" i="81"/>
  <c r="G133" i="81"/>
  <c r="H133" i="81"/>
  <c r="I133" i="81"/>
  <c r="J133" i="81"/>
  <c r="K133" i="81"/>
  <c r="L133" i="81"/>
  <c r="M133" i="81"/>
  <c r="N133" i="81"/>
  <c r="O133" i="81"/>
  <c r="P133" i="81"/>
  <c r="Q133" i="81"/>
  <c r="S133" i="81"/>
  <c r="T133" i="81"/>
  <c r="U133" i="81"/>
  <c r="V133" i="81"/>
  <c r="W133" i="81"/>
  <c r="X133" i="81"/>
  <c r="Y133" i="81"/>
  <c r="Z133" i="81"/>
  <c r="AA133" i="81"/>
  <c r="AB133" i="81"/>
  <c r="AC133" i="81"/>
  <c r="AD133" i="81"/>
  <c r="AE133" i="81"/>
  <c r="AF133" i="81"/>
  <c r="AG133" i="81"/>
  <c r="AH133" i="81"/>
  <c r="AI133" i="81"/>
  <c r="AJ133" i="81"/>
  <c r="AN133" i="81"/>
  <c r="AO133" i="81"/>
  <c r="AP133" i="81"/>
  <c r="AQ133" i="81"/>
  <c r="AR133" i="81"/>
  <c r="AS133" i="81"/>
  <c r="AT133" i="81"/>
  <c r="AU133" i="81"/>
  <c r="AV133" i="81"/>
  <c r="AW133" i="81"/>
  <c r="AX133" i="81"/>
  <c r="AY133" i="81"/>
  <c r="AZ133" i="81"/>
  <c r="BA133" i="81"/>
  <c r="BB133" i="81"/>
  <c r="BC133" i="81"/>
  <c r="BD133" i="81"/>
  <c r="BE133" i="81"/>
  <c r="C134" i="81"/>
  <c r="D134" i="81"/>
  <c r="E134" i="81"/>
  <c r="F134" i="81"/>
  <c r="G134" i="81"/>
  <c r="H134" i="81"/>
  <c r="I134" i="81"/>
  <c r="J134" i="81"/>
  <c r="K134" i="81"/>
  <c r="L134" i="81"/>
  <c r="M134" i="81"/>
  <c r="N134" i="81"/>
  <c r="O134" i="81"/>
  <c r="P134" i="81"/>
  <c r="Q134" i="81"/>
  <c r="S134" i="81"/>
  <c r="T134" i="81"/>
  <c r="U134" i="81"/>
  <c r="V134" i="81"/>
  <c r="W134" i="81"/>
  <c r="X134" i="81"/>
  <c r="Y134" i="81"/>
  <c r="Z134" i="81"/>
  <c r="AA134" i="81"/>
  <c r="AB134" i="81"/>
  <c r="AC134" i="81"/>
  <c r="AD134" i="81"/>
  <c r="AE134" i="81"/>
  <c r="AF134" i="81"/>
  <c r="AG134" i="81"/>
  <c r="AH134" i="81"/>
  <c r="AI134" i="81"/>
  <c r="AJ134" i="81"/>
  <c r="AN134" i="81"/>
  <c r="AO134" i="81"/>
  <c r="AP134" i="81"/>
  <c r="AQ134" i="81"/>
  <c r="AR134" i="81"/>
  <c r="AS134" i="81"/>
  <c r="AT134" i="81"/>
  <c r="AU134" i="81"/>
  <c r="AV134" i="81"/>
  <c r="AW134" i="81"/>
  <c r="AX134" i="81"/>
  <c r="AY134" i="81"/>
  <c r="AZ134" i="81"/>
  <c r="BA134" i="81"/>
  <c r="BB134" i="81"/>
  <c r="BC134" i="81"/>
  <c r="BD134" i="81"/>
  <c r="BE134" i="81"/>
  <c r="C135" i="81"/>
  <c r="D135" i="81"/>
  <c r="E135" i="81"/>
  <c r="F135" i="81"/>
  <c r="G135" i="81"/>
  <c r="H135" i="81"/>
  <c r="I135" i="81"/>
  <c r="J135" i="81"/>
  <c r="K135" i="81"/>
  <c r="L135" i="81"/>
  <c r="M135" i="81"/>
  <c r="N135" i="81"/>
  <c r="O135" i="81"/>
  <c r="P135" i="81"/>
  <c r="Q135" i="81"/>
  <c r="S135" i="81"/>
  <c r="T135" i="81"/>
  <c r="U135" i="81"/>
  <c r="V135" i="81"/>
  <c r="W135" i="81"/>
  <c r="X135" i="81"/>
  <c r="Y135" i="81"/>
  <c r="Z135" i="81"/>
  <c r="AA135" i="81"/>
  <c r="AB135" i="81"/>
  <c r="AC135" i="81"/>
  <c r="AD135" i="81"/>
  <c r="AE135" i="81"/>
  <c r="AF135" i="81"/>
  <c r="AG135" i="81"/>
  <c r="AH135" i="81"/>
  <c r="AI135" i="81"/>
  <c r="AJ135" i="81"/>
  <c r="AN135" i="81"/>
  <c r="AO135" i="81"/>
  <c r="AP135" i="81"/>
  <c r="AQ135" i="81"/>
  <c r="AR135" i="81"/>
  <c r="AS135" i="81"/>
  <c r="AT135" i="81"/>
  <c r="AU135" i="81"/>
  <c r="AV135" i="81"/>
  <c r="AW135" i="81"/>
  <c r="AX135" i="81"/>
  <c r="AY135" i="81"/>
  <c r="AZ135" i="81"/>
  <c r="BA135" i="81"/>
  <c r="BB135" i="81"/>
  <c r="BC135" i="81"/>
  <c r="BD135" i="81"/>
  <c r="BE135" i="81"/>
  <c r="C136" i="81"/>
  <c r="D136" i="81"/>
  <c r="E136" i="81"/>
  <c r="F136" i="81"/>
  <c r="G136" i="81"/>
  <c r="H136" i="81"/>
  <c r="I136" i="81"/>
  <c r="J136" i="81"/>
  <c r="K136" i="81"/>
  <c r="L136" i="81"/>
  <c r="M136" i="81"/>
  <c r="N136" i="81"/>
  <c r="O136" i="81"/>
  <c r="P136" i="81"/>
  <c r="Q136" i="81"/>
  <c r="S136" i="81"/>
  <c r="T136" i="81"/>
  <c r="U136" i="81"/>
  <c r="V136" i="81"/>
  <c r="W136" i="81"/>
  <c r="X136" i="81"/>
  <c r="Y136" i="81"/>
  <c r="Z136" i="81"/>
  <c r="AA136" i="81"/>
  <c r="AB136" i="81"/>
  <c r="AC136" i="81"/>
  <c r="AD136" i="81"/>
  <c r="AE136" i="81"/>
  <c r="AF136" i="81"/>
  <c r="AG136" i="81"/>
  <c r="AH136" i="81"/>
  <c r="AI136" i="81"/>
  <c r="AJ136" i="81"/>
  <c r="AN136" i="81"/>
  <c r="AO136" i="81"/>
  <c r="AP136" i="81"/>
  <c r="AQ136" i="81"/>
  <c r="AR136" i="81"/>
  <c r="AS136" i="81"/>
  <c r="AT136" i="81"/>
  <c r="AU136" i="81"/>
  <c r="AV136" i="81"/>
  <c r="AW136" i="81"/>
  <c r="AX136" i="81"/>
  <c r="AY136" i="81"/>
  <c r="AZ136" i="81"/>
  <c r="BA136" i="81"/>
  <c r="BB136" i="81"/>
  <c r="BC136" i="81"/>
  <c r="BD136" i="81"/>
  <c r="BE136" i="81"/>
  <c r="C137" i="81"/>
  <c r="D137" i="81"/>
  <c r="E137" i="81"/>
  <c r="F137" i="81"/>
  <c r="G137" i="81"/>
  <c r="H137" i="81"/>
  <c r="I137" i="81"/>
  <c r="J137" i="81"/>
  <c r="K137" i="81"/>
  <c r="L137" i="81"/>
  <c r="M137" i="81"/>
  <c r="N137" i="81"/>
  <c r="O137" i="81"/>
  <c r="P137" i="81"/>
  <c r="Q137" i="81"/>
  <c r="S137" i="81"/>
  <c r="T137" i="81"/>
  <c r="U137" i="81"/>
  <c r="V137" i="81"/>
  <c r="W137" i="81"/>
  <c r="X137" i="81"/>
  <c r="Y137" i="81"/>
  <c r="Z137" i="81"/>
  <c r="AA137" i="81"/>
  <c r="AB137" i="81"/>
  <c r="AC137" i="81"/>
  <c r="AD137" i="81"/>
  <c r="AE137" i="81"/>
  <c r="AF137" i="81"/>
  <c r="AG137" i="81"/>
  <c r="AH137" i="81"/>
  <c r="AI137" i="81"/>
  <c r="AJ137" i="81"/>
  <c r="AN137" i="81"/>
  <c r="AO137" i="81"/>
  <c r="AP137" i="81"/>
  <c r="AQ137" i="81"/>
  <c r="AR137" i="81"/>
  <c r="AS137" i="81"/>
  <c r="AT137" i="81"/>
  <c r="AU137" i="81"/>
  <c r="AV137" i="81"/>
  <c r="AW137" i="81"/>
  <c r="AX137" i="81"/>
  <c r="AY137" i="81"/>
  <c r="AZ137" i="81"/>
  <c r="BA137" i="81"/>
  <c r="BB137" i="81"/>
  <c r="BC137" i="81"/>
  <c r="BD137" i="81"/>
  <c r="BE137" i="81"/>
  <c r="C138" i="81"/>
  <c r="D138" i="81"/>
  <c r="E138" i="81"/>
  <c r="F138" i="81"/>
  <c r="G138" i="81"/>
  <c r="H138" i="81"/>
  <c r="I138" i="81"/>
  <c r="J138" i="81"/>
  <c r="K138" i="81"/>
  <c r="L138" i="81"/>
  <c r="M138" i="81"/>
  <c r="N138" i="81"/>
  <c r="O138" i="81"/>
  <c r="P138" i="81"/>
  <c r="Q138" i="81"/>
  <c r="S138" i="81"/>
  <c r="T138" i="81"/>
  <c r="U138" i="81"/>
  <c r="V138" i="81"/>
  <c r="W138" i="81"/>
  <c r="X138" i="81"/>
  <c r="Y138" i="81"/>
  <c r="Z138" i="81"/>
  <c r="AA138" i="81"/>
  <c r="AB138" i="81"/>
  <c r="AC138" i="81"/>
  <c r="AD138" i="81"/>
  <c r="AE138" i="81"/>
  <c r="AF138" i="81"/>
  <c r="AG138" i="81"/>
  <c r="AH138" i="81"/>
  <c r="AI138" i="81"/>
  <c r="AJ138" i="81"/>
  <c r="AN138" i="81"/>
  <c r="AO138" i="81"/>
  <c r="AP138" i="81"/>
  <c r="AQ138" i="81"/>
  <c r="AR138" i="81"/>
  <c r="AS138" i="81"/>
  <c r="AT138" i="81"/>
  <c r="AU138" i="81"/>
  <c r="AV138" i="81"/>
  <c r="AW138" i="81"/>
  <c r="AX138" i="81"/>
  <c r="AY138" i="81"/>
  <c r="AZ138" i="81"/>
  <c r="BA138" i="81"/>
  <c r="BB138" i="81"/>
  <c r="BC138" i="81"/>
  <c r="BD138" i="81"/>
  <c r="BE138" i="81"/>
  <c r="C139" i="81"/>
  <c r="D139" i="81"/>
  <c r="E139" i="81"/>
  <c r="F139" i="81"/>
  <c r="G139" i="81"/>
  <c r="H139" i="81"/>
  <c r="I139" i="81"/>
  <c r="J139" i="81"/>
  <c r="K139" i="81"/>
  <c r="L139" i="81"/>
  <c r="M139" i="81"/>
  <c r="N139" i="81"/>
  <c r="O139" i="81"/>
  <c r="P139" i="81"/>
  <c r="Q139" i="81"/>
  <c r="S139" i="81"/>
  <c r="T139" i="81"/>
  <c r="U139" i="81"/>
  <c r="V139" i="81"/>
  <c r="W139" i="81"/>
  <c r="X139" i="81"/>
  <c r="Y139" i="81"/>
  <c r="Z139" i="81"/>
  <c r="AA139" i="81"/>
  <c r="AB139" i="81"/>
  <c r="AC139" i="81"/>
  <c r="AD139" i="81"/>
  <c r="AE139" i="81"/>
  <c r="AF139" i="81"/>
  <c r="AG139" i="81"/>
  <c r="AH139" i="81"/>
  <c r="AI139" i="81"/>
  <c r="AJ139" i="81"/>
  <c r="AN139" i="81"/>
  <c r="AO139" i="81"/>
  <c r="AP139" i="81"/>
  <c r="AQ139" i="81"/>
  <c r="AR139" i="81"/>
  <c r="AS139" i="81"/>
  <c r="AT139" i="81"/>
  <c r="AU139" i="81"/>
  <c r="AV139" i="81"/>
  <c r="AW139" i="81"/>
  <c r="AX139" i="81"/>
  <c r="AY139" i="81"/>
  <c r="AZ139" i="81"/>
  <c r="BA139" i="81"/>
  <c r="BB139" i="81"/>
  <c r="BC139" i="81"/>
  <c r="BD139" i="81"/>
  <c r="BE139" i="81"/>
  <c r="C140" i="81"/>
  <c r="D140" i="81"/>
  <c r="E140" i="81"/>
  <c r="F140" i="81"/>
  <c r="G140" i="81"/>
  <c r="H140" i="81"/>
  <c r="I140" i="81"/>
  <c r="J140" i="81"/>
  <c r="K140" i="81"/>
  <c r="L140" i="81"/>
  <c r="M140" i="81"/>
  <c r="N140" i="81"/>
  <c r="O140" i="81"/>
  <c r="P140" i="81"/>
  <c r="Q140" i="81"/>
  <c r="S140" i="81"/>
  <c r="T140" i="81"/>
  <c r="U140" i="81"/>
  <c r="V140" i="81"/>
  <c r="W140" i="81"/>
  <c r="X140" i="81"/>
  <c r="Y140" i="81"/>
  <c r="Z140" i="81"/>
  <c r="AA140" i="81"/>
  <c r="AB140" i="81"/>
  <c r="AC140" i="81"/>
  <c r="AD140" i="81"/>
  <c r="AE140" i="81"/>
  <c r="AF140" i="81"/>
  <c r="AG140" i="81"/>
  <c r="AH140" i="81"/>
  <c r="AI140" i="81"/>
  <c r="AJ140" i="81"/>
  <c r="AN140" i="81"/>
  <c r="AO140" i="81"/>
  <c r="AP140" i="81"/>
  <c r="AQ140" i="81"/>
  <c r="AR140" i="81"/>
  <c r="AS140" i="81"/>
  <c r="AT140" i="81"/>
  <c r="AU140" i="81"/>
  <c r="AV140" i="81"/>
  <c r="AW140" i="81"/>
  <c r="AX140" i="81"/>
  <c r="AY140" i="81"/>
  <c r="AZ140" i="81"/>
  <c r="BA140" i="81"/>
  <c r="BB140" i="81"/>
  <c r="BC140" i="81"/>
  <c r="BD140" i="81"/>
  <c r="BE140" i="81"/>
  <c r="C141" i="81"/>
  <c r="D141" i="81"/>
  <c r="E141" i="81"/>
  <c r="F141" i="81"/>
  <c r="G141" i="81"/>
  <c r="H141" i="81"/>
  <c r="I141" i="81"/>
  <c r="J141" i="81"/>
  <c r="K141" i="81"/>
  <c r="L141" i="81"/>
  <c r="M141" i="81"/>
  <c r="N141" i="81"/>
  <c r="O141" i="81"/>
  <c r="P141" i="81"/>
  <c r="Q141" i="81"/>
  <c r="S141" i="81"/>
  <c r="T141" i="81"/>
  <c r="U141" i="81"/>
  <c r="V141" i="81"/>
  <c r="W141" i="81"/>
  <c r="X141" i="81"/>
  <c r="Y141" i="81"/>
  <c r="Z141" i="81"/>
  <c r="AA141" i="81"/>
  <c r="AB141" i="81"/>
  <c r="AC141" i="81"/>
  <c r="AD141" i="81"/>
  <c r="AE141" i="81"/>
  <c r="AF141" i="81"/>
  <c r="AG141" i="81"/>
  <c r="AH141" i="81"/>
  <c r="AI141" i="81"/>
  <c r="AJ141" i="81"/>
  <c r="AN141" i="81"/>
  <c r="AO141" i="81"/>
  <c r="AP141" i="81"/>
  <c r="AQ141" i="81"/>
  <c r="AR141" i="81"/>
  <c r="AS141" i="81"/>
  <c r="AT141" i="81"/>
  <c r="AU141" i="81"/>
  <c r="AV141" i="81"/>
  <c r="AW141" i="81"/>
  <c r="AX141" i="81"/>
  <c r="AY141" i="81"/>
  <c r="AZ141" i="81"/>
  <c r="BA141" i="81"/>
  <c r="BB141" i="81"/>
  <c r="BC141" i="81"/>
  <c r="BD141" i="81"/>
  <c r="BE141" i="81"/>
  <c r="C142" i="81"/>
  <c r="D142" i="81"/>
  <c r="E142" i="81"/>
  <c r="F142" i="81"/>
  <c r="G142" i="81"/>
  <c r="H142" i="81"/>
  <c r="I142" i="81"/>
  <c r="J142" i="81"/>
  <c r="K142" i="81"/>
  <c r="L142" i="81"/>
  <c r="M142" i="81"/>
  <c r="N142" i="81"/>
  <c r="O142" i="81"/>
  <c r="P142" i="81"/>
  <c r="Q142" i="81"/>
  <c r="S142" i="81"/>
  <c r="T142" i="81"/>
  <c r="U142" i="81"/>
  <c r="V142" i="81"/>
  <c r="W142" i="81"/>
  <c r="X142" i="81"/>
  <c r="Y142" i="81"/>
  <c r="Z142" i="81"/>
  <c r="AA142" i="81"/>
  <c r="AB142" i="81"/>
  <c r="AC142" i="81"/>
  <c r="AD142" i="81"/>
  <c r="AE142" i="81"/>
  <c r="AF142" i="81"/>
  <c r="AG142" i="81"/>
  <c r="AH142" i="81"/>
  <c r="AI142" i="81"/>
  <c r="AJ142" i="81"/>
  <c r="AN142" i="81"/>
  <c r="AO142" i="81"/>
  <c r="AP142" i="81"/>
  <c r="AQ142" i="81"/>
  <c r="AR142" i="81"/>
  <c r="AS142" i="81"/>
  <c r="AT142" i="81"/>
  <c r="AU142" i="81"/>
  <c r="AV142" i="81"/>
  <c r="AW142" i="81"/>
  <c r="AX142" i="81"/>
  <c r="AY142" i="81"/>
  <c r="AZ142" i="81"/>
  <c r="BA142" i="81"/>
  <c r="BB142" i="81"/>
  <c r="BC142" i="81"/>
  <c r="BD142" i="81"/>
  <c r="BE142" i="81"/>
  <c r="C143" i="81"/>
  <c r="D143" i="81"/>
  <c r="E143" i="81"/>
  <c r="F143" i="81"/>
  <c r="G143" i="81"/>
  <c r="H143" i="81"/>
  <c r="I143" i="81"/>
  <c r="J143" i="81"/>
  <c r="K143" i="81"/>
  <c r="L143" i="81"/>
  <c r="M143" i="81"/>
  <c r="N143" i="81"/>
  <c r="O143" i="81"/>
  <c r="P143" i="81"/>
  <c r="Q143" i="81"/>
  <c r="S143" i="81"/>
  <c r="T143" i="81"/>
  <c r="U143" i="81"/>
  <c r="V143" i="81"/>
  <c r="W143" i="81"/>
  <c r="X143" i="81"/>
  <c r="Y143" i="81"/>
  <c r="Z143" i="81"/>
  <c r="AA143" i="81"/>
  <c r="AB143" i="81"/>
  <c r="AC143" i="81"/>
  <c r="AD143" i="81"/>
  <c r="AE143" i="81"/>
  <c r="AF143" i="81"/>
  <c r="AG143" i="81"/>
  <c r="AH143" i="81"/>
  <c r="AI143" i="81"/>
  <c r="AJ143" i="81"/>
  <c r="AN143" i="81"/>
  <c r="AO143" i="81"/>
  <c r="AP143" i="81"/>
  <c r="AQ143" i="81"/>
  <c r="AR143" i="81"/>
  <c r="AS143" i="81"/>
  <c r="AT143" i="81"/>
  <c r="AU143" i="81"/>
  <c r="AV143" i="81"/>
  <c r="AW143" i="81"/>
  <c r="AX143" i="81"/>
  <c r="AY143" i="81"/>
  <c r="AZ143" i="81"/>
  <c r="BA143" i="81"/>
  <c r="BB143" i="81"/>
  <c r="BC143" i="81"/>
  <c r="BD143" i="81"/>
  <c r="BE143" i="81"/>
  <c r="C144" i="81"/>
  <c r="D144" i="81"/>
  <c r="E144" i="81"/>
  <c r="F144" i="81"/>
  <c r="G144" i="81"/>
  <c r="H144" i="81"/>
  <c r="I144" i="81"/>
  <c r="J144" i="81"/>
  <c r="K144" i="81"/>
  <c r="L144" i="81"/>
  <c r="M144" i="81"/>
  <c r="N144" i="81"/>
  <c r="O144" i="81"/>
  <c r="P144" i="81"/>
  <c r="Q144" i="81"/>
  <c r="S144" i="81"/>
  <c r="T144" i="81"/>
  <c r="U144" i="81"/>
  <c r="V144" i="81"/>
  <c r="W144" i="81"/>
  <c r="X144" i="81"/>
  <c r="Y144" i="81"/>
  <c r="Z144" i="81"/>
  <c r="AA144" i="81"/>
  <c r="AB144" i="81"/>
  <c r="AC144" i="81"/>
  <c r="AD144" i="81"/>
  <c r="AE144" i="81"/>
  <c r="AF144" i="81"/>
  <c r="AG144" i="81"/>
  <c r="AH144" i="81"/>
  <c r="AI144" i="81"/>
  <c r="AJ144" i="81"/>
  <c r="AN144" i="81"/>
  <c r="AO144" i="81"/>
  <c r="AP144" i="81"/>
  <c r="AQ144" i="81"/>
  <c r="AR144" i="81"/>
  <c r="AS144" i="81"/>
  <c r="AT144" i="81"/>
  <c r="AU144" i="81"/>
  <c r="AV144" i="81"/>
  <c r="AW144" i="81"/>
  <c r="AX144" i="81"/>
  <c r="AY144" i="81"/>
  <c r="AZ144" i="81"/>
  <c r="BA144" i="81"/>
  <c r="BB144" i="81"/>
  <c r="BC144" i="81"/>
  <c r="BD144" i="81"/>
  <c r="BE144" i="81"/>
  <c r="C145" i="81"/>
  <c r="D145" i="81"/>
  <c r="E145" i="81"/>
  <c r="F145" i="81"/>
  <c r="G145" i="81"/>
  <c r="H145" i="81"/>
  <c r="I145" i="81"/>
  <c r="J145" i="81"/>
  <c r="K145" i="81"/>
  <c r="L145" i="81"/>
  <c r="M145" i="81"/>
  <c r="N145" i="81"/>
  <c r="O145" i="81"/>
  <c r="P145" i="81"/>
  <c r="Q145" i="81"/>
  <c r="S145" i="81"/>
  <c r="T145" i="81"/>
  <c r="U145" i="81"/>
  <c r="V145" i="81"/>
  <c r="W145" i="81"/>
  <c r="X145" i="81"/>
  <c r="Y145" i="81"/>
  <c r="Z145" i="81"/>
  <c r="AA145" i="81"/>
  <c r="AB145" i="81"/>
  <c r="AC145" i="81"/>
  <c r="AD145" i="81"/>
  <c r="AE145" i="81"/>
  <c r="AF145" i="81"/>
  <c r="AG145" i="81"/>
  <c r="AH145" i="81"/>
  <c r="AI145" i="81"/>
  <c r="AJ145" i="81"/>
  <c r="AN145" i="81"/>
  <c r="AO145" i="81"/>
  <c r="AP145" i="81"/>
  <c r="AQ145" i="81"/>
  <c r="AR145" i="81"/>
  <c r="AS145" i="81"/>
  <c r="AT145" i="81"/>
  <c r="AU145" i="81"/>
  <c r="AV145" i="81"/>
  <c r="AW145" i="81"/>
  <c r="AX145" i="81"/>
  <c r="AY145" i="81"/>
  <c r="AZ145" i="81"/>
  <c r="BA145" i="81"/>
  <c r="BB145" i="81"/>
  <c r="BC145" i="81"/>
  <c r="BD145" i="81"/>
  <c r="BE145" i="81"/>
  <c r="C146" i="81"/>
  <c r="D146" i="81"/>
  <c r="E146" i="81"/>
  <c r="F146" i="81"/>
  <c r="G146" i="81"/>
  <c r="H146" i="81"/>
  <c r="I146" i="81"/>
  <c r="J146" i="81"/>
  <c r="K146" i="81"/>
  <c r="L146" i="81"/>
  <c r="M146" i="81"/>
  <c r="N146" i="81"/>
  <c r="O146" i="81"/>
  <c r="P146" i="81"/>
  <c r="Q146" i="81"/>
  <c r="S146" i="81"/>
  <c r="T146" i="81"/>
  <c r="U146" i="81"/>
  <c r="V146" i="81"/>
  <c r="W146" i="81"/>
  <c r="X146" i="81"/>
  <c r="Y146" i="81"/>
  <c r="Z146" i="81"/>
  <c r="AA146" i="81"/>
  <c r="AB146" i="81"/>
  <c r="AC146" i="81"/>
  <c r="AD146" i="81"/>
  <c r="AE146" i="81"/>
  <c r="AF146" i="81"/>
  <c r="AG146" i="81"/>
  <c r="AH146" i="81"/>
  <c r="AI146" i="81"/>
  <c r="AJ146" i="81"/>
  <c r="AN146" i="81"/>
  <c r="AO146" i="81"/>
  <c r="AP146" i="81"/>
  <c r="AQ146" i="81"/>
  <c r="AR146" i="81"/>
  <c r="AS146" i="81"/>
  <c r="AT146" i="81"/>
  <c r="AU146" i="81"/>
  <c r="AV146" i="81"/>
  <c r="AW146" i="81"/>
  <c r="AX146" i="81"/>
  <c r="AY146" i="81"/>
  <c r="AZ146" i="81"/>
  <c r="BA146" i="81"/>
  <c r="BB146" i="81"/>
  <c r="BC146" i="81"/>
  <c r="BD146" i="81"/>
  <c r="BE146" i="81"/>
  <c r="C147" i="81"/>
  <c r="D147" i="81"/>
  <c r="E147" i="81"/>
  <c r="F147" i="81"/>
  <c r="G147" i="81"/>
  <c r="H147" i="81"/>
  <c r="I147" i="81"/>
  <c r="J147" i="81"/>
  <c r="K147" i="81"/>
  <c r="L147" i="81"/>
  <c r="M147" i="81"/>
  <c r="N147" i="81"/>
  <c r="O147" i="81"/>
  <c r="P147" i="81"/>
  <c r="Q147" i="81"/>
  <c r="S147" i="81"/>
  <c r="T147" i="81"/>
  <c r="U147" i="81"/>
  <c r="V147" i="81"/>
  <c r="W147" i="81"/>
  <c r="X147" i="81"/>
  <c r="Y147" i="81"/>
  <c r="Z147" i="81"/>
  <c r="AA147" i="81"/>
  <c r="AB147" i="81"/>
  <c r="AC147" i="81"/>
  <c r="AD147" i="81"/>
  <c r="AE147" i="81"/>
  <c r="AF147" i="81"/>
  <c r="AG147" i="81"/>
  <c r="AH147" i="81"/>
  <c r="AI147" i="81"/>
  <c r="AJ147" i="81"/>
  <c r="AN147" i="81"/>
  <c r="AO147" i="81"/>
  <c r="AP147" i="81"/>
  <c r="AQ147" i="81"/>
  <c r="AR147" i="81"/>
  <c r="AS147" i="81"/>
  <c r="AT147" i="81"/>
  <c r="AU147" i="81"/>
  <c r="AV147" i="81"/>
  <c r="AW147" i="81"/>
  <c r="AX147" i="81"/>
  <c r="AY147" i="81"/>
  <c r="AZ147" i="81"/>
  <c r="BA147" i="81"/>
  <c r="BB147" i="81"/>
  <c r="BC147" i="81"/>
  <c r="BD147" i="81"/>
  <c r="BE147" i="81"/>
  <c r="C148" i="81"/>
  <c r="D148" i="81"/>
  <c r="E148" i="81"/>
  <c r="F148" i="81"/>
  <c r="G148" i="81"/>
  <c r="H148" i="81"/>
  <c r="I148" i="81"/>
  <c r="J148" i="81"/>
  <c r="K148" i="81"/>
  <c r="L148" i="81"/>
  <c r="M148" i="81"/>
  <c r="N148" i="81"/>
  <c r="O148" i="81"/>
  <c r="P148" i="81"/>
  <c r="Q148" i="81"/>
  <c r="S148" i="81"/>
  <c r="T148" i="81"/>
  <c r="U148" i="81"/>
  <c r="V148" i="81"/>
  <c r="W148" i="81"/>
  <c r="X148" i="81"/>
  <c r="Y148" i="81"/>
  <c r="Z148" i="81"/>
  <c r="AA148" i="81"/>
  <c r="AB148" i="81"/>
  <c r="AC148" i="81"/>
  <c r="AD148" i="81"/>
  <c r="AE148" i="81"/>
  <c r="AF148" i="81"/>
  <c r="AG148" i="81"/>
  <c r="AH148" i="81"/>
  <c r="AI148" i="81"/>
  <c r="AJ148" i="81"/>
  <c r="AN148" i="81"/>
  <c r="AO148" i="81"/>
  <c r="AP148" i="81"/>
  <c r="AQ148" i="81"/>
  <c r="AR148" i="81"/>
  <c r="AS148" i="81"/>
  <c r="AT148" i="81"/>
  <c r="AU148" i="81"/>
  <c r="AV148" i="81"/>
  <c r="AW148" i="81"/>
  <c r="AX148" i="81"/>
  <c r="AY148" i="81"/>
  <c r="AZ148" i="81"/>
  <c r="BA148" i="81"/>
  <c r="BB148" i="81"/>
  <c r="BC148" i="81"/>
  <c r="BD148" i="81"/>
  <c r="BE148" i="81"/>
  <c r="C149" i="81"/>
  <c r="D149" i="81"/>
  <c r="E149" i="81"/>
  <c r="F149" i="81"/>
  <c r="G149" i="81"/>
  <c r="H149" i="81"/>
  <c r="I149" i="81"/>
  <c r="J149" i="81"/>
  <c r="K149" i="81"/>
  <c r="L149" i="81"/>
  <c r="M149" i="81"/>
  <c r="N149" i="81"/>
  <c r="O149" i="81"/>
  <c r="P149" i="81"/>
  <c r="Q149" i="81"/>
  <c r="S149" i="81"/>
  <c r="T149" i="81"/>
  <c r="U149" i="81"/>
  <c r="V149" i="81"/>
  <c r="W149" i="81"/>
  <c r="X149" i="81"/>
  <c r="Y149" i="81"/>
  <c r="Z149" i="81"/>
  <c r="AA149" i="81"/>
  <c r="AB149" i="81"/>
  <c r="AC149" i="81"/>
  <c r="AD149" i="81"/>
  <c r="AE149" i="81"/>
  <c r="AF149" i="81"/>
  <c r="AG149" i="81"/>
  <c r="AH149" i="81"/>
  <c r="AI149" i="81"/>
  <c r="AJ149" i="81"/>
  <c r="AN149" i="81"/>
  <c r="AO149" i="81"/>
  <c r="AP149" i="81"/>
  <c r="AQ149" i="81"/>
  <c r="AR149" i="81"/>
  <c r="AS149" i="81"/>
  <c r="AT149" i="81"/>
  <c r="AU149" i="81"/>
  <c r="AV149" i="81"/>
  <c r="AW149" i="81"/>
  <c r="AX149" i="81"/>
  <c r="AY149" i="81"/>
  <c r="AZ149" i="81"/>
  <c r="BA149" i="81"/>
  <c r="BB149" i="81"/>
  <c r="BC149" i="81"/>
  <c r="BD149" i="81"/>
  <c r="BE149" i="81"/>
  <c r="C150" i="81"/>
  <c r="D150" i="81"/>
  <c r="E150" i="81"/>
  <c r="F150" i="81"/>
  <c r="G150" i="81"/>
  <c r="H150" i="81"/>
  <c r="I150" i="81"/>
  <c r="J150" i="81"/>
  <c r="K150" i="81"/>
  <c r="L150" i="81"/>
  <c r="M150" i="81"/>
  <c r="N150" i="81"/>
  <c r="O150" i="81"/>
  <c r="P150" i="81"/>
  <c r="Q150" i="81"/>
  <c r="S150" i="81"/>
  <c r="T150" i="81"/>
  <c r="U150" i="81"/>
  <c r="V150" i="81"/>
  <c r="W150" i="81"/>
  <c r="X150" i="81"/>
  <c r="Y150" i="81"/>
  <c r="Z150" i="81"/>
  <c r="AA150" i="81"/>
  <c r="AB150" i="81"/>
  <c r="AC150" i="81"/>
  <c r="AD150" i="81"/>
  <c r="AE150" i="81"/>
  <c r="AF150" i="81"/>
  <c r="AG150" i="81"/>
  <c r="AH150" i="81"/>
  <c r="AI150" i="81"/>
  <c r="AJ150" i="81"/>
  <c r="AN150" i="81"/>
  <c r="AO150" i="81"/>
  <c r="AP150" i="81"/>
  <c r="AQ150" i="81"/>
  <c r="AR150" i="81"/>
  <c r="AS150" i="81"/>
  <c r="AT150" i="81"/>
  <c r="AU150" i="81"/>
  <c r="AV150" i="81"/>
  <c r="AW150" i="81"/>
  <c r="AX150" i="81"/>
  <c r="AY150" i="81"/>
  <c r="AZ150" i="81"/>
  <c r="BA150" i="81"/>
  <c r="BB150" i="81"/>
  <c r="BC150" i="81"/>
  <c r="BD150" i="81"/>
  <c r="BE150" i="81"/>
  <c r="C151" i="81"/>
  <c r="D151" i="81"/>
  <c r="E151" i="81"/>
  <c r="F151" i="81"/>
  <c r="G151" i="81"/>
  <c r="H151" i="81"/>
  <c r="I151" i="81"/>
  <c r="J151" i="81"/>
  <c r="K151" i="81"/>
  <c r="L151" i="81"/>
  <c r="M151" i="81"/>
  <c r="N151" i="81"/>
  <c r="O151" i="81"/>
  <c r="P151" i="81"/>
  <c r="Q151" i="81"/>
  <c r="S151" i="81"/>
  <c r="T151" i="81"/>
  <c r="U151" i="81"/>
  <c r="V151" i="81"/>
  <c r="W151" i="81"/>
  <c r="X151" i="81"/>
  <c r="Y151" i="81"/>
  <c r="Z151" i="81"/>
  <c r="AA151" i="81"/>
  <c r="AB151" i="81"/>
  <c r="AC151" i="81"/>
  <c r="AD151" i="81"/>
  <c r="AE151" i="81"/>
  <c r="AF151" i="81"/>
  <c r="AG151" i="81"/>
  <c r="AH151" i="81"/>
  <c r="AI151" i="81"/>
  <c r="AJ151" i="81"/>
  <c r="AN151" i="81"/>
  <c r="AO151" i="81"/>
  <c r="AP151" i="81"/>
  <c r="AQ151" i="81"/>
  <c r="AR151" i="81"/>
  <c r="AS151" i="81"/>
  <c r="AT151" i="81"/>
  <c r="AU151" i="81"/>
  <c r="AV151" i="81"/>
  <c r="AW151" i="81"/>
  <c r="AX151" i="81"/>
  <c r="AY151" i="81"/>
  <c r="AZ151" i="81"/>
  <c r="BA151" i="81"/>
  <c r="BB151" i="81"/>
  <c r="BC151" i="81"/>
  <c r="BD151" i="81"/>
  <c r="BE151" i="81"/>
  <c r="C152" i="81"/>
  <c r="D152" i="81"/>
  <c r="E152" i="81"/>
  <c r="F152" i="81"/>
  <c r="G152" i="81"/>
  <c r="H152" i="81"/>
  <c r="I152" i="81"/>
  <c r="J152" i="81"/>
  <c r="K152" i="81"/>
  <c r="L152" i="81"/>
  <c r="M152" i="81"/>
  <c r="N152" i="81"/>
  <c r="O152" i="81"/>
  <c r="P152" i="81"/>
  <c r="Q152" i="81"/>
  <c r="S152" i="81"/>
  <c r="T152" i="81"/>
  <c r="U152" i="81"/>
  <c r="V152" i="81"/>
  <c r="W152" i="81"/>
  <c r="X152" i="81"/>
  <c r="Y152" i="81"/>
  <c r="Z152" i="81"/>
  <c r="AA152" i="81"/>
  <c r="AB152" i="81"/>
  <c r="AC152" i="81"/>
  <c r="AD152" i="81"/>
  <c r="AE152" i="81"/>
  <c r="AF152" i="81"/>
  <c r="AG152" i="81"/>
  <c r="AH152" i="81"/>
  <c r="AI152" i="81"/>
  <c r="AJ152" i="81"/>
  <c r="AN152" i="81"/>
  <c r="AO152" i="81"/>
  <c r="AP152" i="81"/>
  <c r="AQ152" i="81"/>
  <c r="AR152" i="81"/>
  <c r="AS152" i="81"/>
  <c r="AT152" i="81"/>
  <c r="AU152" i="81"/>
  <c r="AV152" i="81"/>
  <c r="AW152" i="81"/>
  <c r="AX152" i="81"/>
  <c r="AY152" i="81"/>
  <c r="AZ152" i="81"/>
  <c r="BA152" i="81"/>
  <c r="BB152" i="81"/>
  <c r="BC152" i="81"/>
  <c r="BD152" i="81"/>
  <c r="BE152" i="81"/>
  <c r="C153" i="81"/>
  <c r="D153" i="81"/>
  <c r="E153" i="81"/>
  <c r="F153" i="81"/>
  <c r="G153" i="81"/>
  <c r="H153" i="81"/>
  <c r="I153" i="81"/>
  <c r="J153" i="81"/>
  <c r="K153" i="81"/>
  <c r="L153" i="81"/>
  <c r="M153" i="81"/>
  <c r="N153" i="81"/>
  <c r="O153" i="81"/>
  <c r="P153" i="81"/>
  <c r="Q153" i="81"/>
  <c r="S153" i="81"/>
  <c r="T153" i="81"/>
  <c r="U153" i="81"/>
  <c r="V153" i="81"/>
  <c r="W153" i="81"/>
  <c r="X153" i="81"/>
  <c r="Y153" i="81"/>
  <c r="Z153" i="81"/>
  <c r="AA153" i="81"/>
  <c r="AB153" i="81"/>
  <c r="AC153" i="81"/>
  <c r="AD153" i="81"/>
  <c r="AE153" i="81"/>
  <c r="AF153" i="81"/>
  <c r="AG153" i="81"/>
  <c r="AH153" i="81"/>
  <c r="AI153" i="81"/>
  <c r="AJ153" i="81"/>
  <c r="AN153" i="81"/>
  <c r="AO153" i="81"/>
  <c r="AP153" i="81"/>
  <c r="AQ153" i="81"/>
  <c r="AR153" i="81"/>
  <c r="AS153" i="81"/>
  <c r="AT153" i="81"/>
  <c r="AU153" i="81"/>
  <c r="AV153" i="81"/>
  <c r="AW153" i="81"/>
  <c r="AX153" i="81"/>
  <c r="AY153" i="81"/>
  <c r="AZ153" i="81"/>
  <c r="BA153" i="81"/>
  <c r="BB153" i="81"/>
  <c r="BC153" i="81"/>
  <c r="BD153" i="81"/>
  <c r="BE153" i="81"/>
  <c r="C154" i="81"/>
  <c r="D154" i="81"/>
  <c r="E154" i="81"/>
  <c r="F154" i="81"/>
  <c r="G154" i="81"/>
  <c r="H154" i="81"/>
  <c r="I154" i="81"/>
  <c r="J154" i="81"/>
  <c r="K154" i="81"/>
  <c r="L154" i="81"/>
  <c r="M154" i="81"/>
  <c r="N154" i="81"/>
  <c r="O154" i="81"/>
  <c r="P154" i="81"/>
  <c r="Q154" i="81"/>
  <c r="S154" i="81"/>
  <c r="T154" i="81"/>
  <c r="U154" i="81"/>
  <c r="V154" i="81"/>
  <c r="W154" i="81"/>
  <c r="X154" i="81"/>
  <c r="Y154" i="81"/>
  <c r="Z154" i="81"/>
  <c r="AA154" i="81"/>
  <c r="AB154" i="81"/>
  <c r="AC154" i="81"/>
  <c r="AD154" i="81"/>
  <c r="AE154" i="81"/>
  <c r="AF154" i="81"/>
  <c r="AG154" i="81"/>
  <c r="AH154" i="81"/>
  <c r="AI154" i="81"/>
  <c r="AJ154" i="81"/>
  <c r="AN154" i="81"/>
  <c r="AO154" i="81"/>
  <c r="AP154" i="81"/>
  <c r="AQ154" i="81"/>
  <c r="AR154" i="81"/>
  <c r="AS154" i="81"/>
  <c r="AT154" i="81"/>
  <c r="AU154" i="81"/>
  <c r="AV154" i="81"/>
  <c r="AW154" i="81"/>
  <c r="AX154" i="81"/>
  <c r="AY154" i="81"/>
  <c r="AZ154" i="81"/>
  <c r="BA154" i="81"/>
  <c r="BB154" i="81"/>
  <c r="BC154" i="81"/>
  <c r="BD154" i="81"/>
  <c r="BE154" i="81"/>
  <c r="C155" i="81"/>
  <c r="D155" i="81"/>
  <c r="E155" i="81"/>
  <c r="F155" i="81"/>
  <c r="G155" i="81"/>
  <c r="H155" i="81"/>
  <c r="I155" i="81"/>
  <c r="J155" i="81"/>
  <c r="K155" i="81"/>
  <c r="L155" i="81"/>
  <c r="M155" i="81"/>
  <c r="N155" i="81"/>
  <c r="O155" i="81"/>
  <c r="P155" i="81"/>
  <c r="Q155" i="81"/>
  <c r="S155" i="81"/>
  <c r="T155" i="81"/>
  <c r="U155" i="81"/>
  <c r="V155" i="81"/>
  <c r="W155" i="81"/>
  <c r="X155" i="81"/>
  <c r="Y155" i="81"/>
  <c r="Z155" i="81"/>
  <c r="AA155" i="81"/>
  <c r="AB155" i="81"/>
  <c r="AC155" i="81"/>
  <c r="AD155" i="81"/>
  <c r="AE155" i="81"/>
  <c r="AF155" i="81"/>
  <c r="AG155" i="81"/>
  <c r="AH155" i="81"/>
  <c r="AI155" i="81"/>
  <c r="AJ155" i="81"/>
  <c r="AN155" i="81"/>
  <c r="AO155" i="81"/>
  <c r="AP155" i="81"/>
  <c r="AQ155" i="81"/>
  <c r="AR155" i="81"/>
  <c r="AS155" i="81"/>
  <c r="AT155" i="81"/>
  <c r="AU155" i="81"/>
  <c r="AV155" i="81"/>
  <c r="AW155" i="81"/>
  <c r="AX155" i="81"/>
  <c r="AY155" i="81"/>
  <c r="AZ155" i="81"/>
  <c r="BA155" i="81"/>
  <c r="BB155" i="81"/>
  <c r="BC155" i="81"/>
  <c r="BD155" i="81"/>
  <c r="BE155" i="81"/>
  <c r="C156" i="81"/>
  <c r="D156" i="81"/>
  <c r="E156" i="81"/>
  <c r="F156" i="81"/>
  <c r="G156" i="81"/>
  <c r="H156" i="81"/>
  <c r="I156" i="81"/>
  <c r="J156" i="81"/>
  <c r="K156" i="81"/>
  <c r="L156" i="81"/>
  <c r="M156" i="81"/>
  <c r="N156" i="81"/>
  <c r="O156" i="81"/>
  <c r="P156" i="81"/>
  <c r="Q156" i="81"/>
  <c r="S156" i="81"/>
  <c r="T156" i="81"/>
  <c r="U156" i="81"/>
  <c r="V156" i="81"/>
  <c r="W156" i="81"/>
  <c r="X156" i="81"/>
  <c r="Y156" i="81"/>
  <c r="Z156" i="81"/>
  <c r="AA156" i="81"/>
  <c r="AB156" i="81"/>
  <c r="AC156" i="81"/>
  <c r="AD156" i="81"/>
  <c r="AE156" i="81"/>
  <c r="AF156" i="81"/>
  <c r="AG156" i="81"/>
  <c r="AH156" i="81"/>
  <c r="AI156" i="81"/>
  <c r="AJ156" i="81"/>
  <c r="AN156" i="81"/>
  <c r="AO156" i="81"/>
  <c r="AP156" i="81"/>
  <c r="AQ156" i="81"/>
  <c r="AR156" i="81"/>
  <c r="AS156" i="81"/>
  <c r="AT156" i="81"/>
  <c r="AU156" i="81"/>
  <c r="AV156" i="81"/>
  <c r="AW156" i="81"/>
  <c r="AX156" i="81"/>
  <c r="AY156" i="81"/>
  <c r="AZ156" i="81"/>
  <c r="BA156" i="81"/>
  <c r="BB156" i="81"/>
  <c r="BC156" i="81"/>
  <c r="BD156" i="81"/>
  <c r="BE156" i="81"/>
  <c r="C157" i="81"/>
  <c r="D157" i="81"/>
  <c r="E157" i="81"/>
  <c r="F157" i="81"/>
  <c r="G157" i="81"/>
  <c r="H157" i="81"/>
  <c r="I157" i="81"/>
  <c r="J157" i="81"/>
  <c r="K157" i="81"/>
  <c r="L157" i="81"/>
  <c r="M157" i="81"/>
  <c r="N157" i="81"/>
  <c r="O157" i="81"/>
  <c r="P157" i="81"/>
  <c r="Q157" i="81"/>
  <c r="S157" i="81"/>
  <c r="T157" i="81"/>
  <c r="U157" i="81"/>
  <c r="V157" i="81"/>
  <c r="W157" i="81"/>
  <c r="X157" i="81"/>
  <c r="Y157" i="81"/>
  <c r="Z157" i="81"/>
  <c r="AA157" i="81"/>
  <c r="AB157" i="81"/>
  <c r="AC157" i="81"/>
  <c r="AD157" i="81"/>
  <c r="AE157" i="81"/>
  <c r="AF157" i="81"/>
  <c r="AG157" i="81"/>
  <c r="AH157" i="81"/>
  <c r="AI157" i="81"/>
  <c r="AJ157" i="81"/>
  <c r="AN157" i="81"/>
  <c r="AO157" i="81"/>
  <c r="AP157" i="81"/>
  <c r="AQ157" i="81"/>
  <c r="AR157" i="81"/>
  <c r="AS157" i="81"/>
  <c r="AT157" i="81"/>
  <c r="AU157" i="81"/>
  <c r="AV157" i="81"/>
  <c r="AW157" i="81"/>
  <c r="AX157" i="81"/>
  <c r="AY157" i="81"/>
  <c r="AZ157" i="81"/>
  <c r="BA157" i="81"/>
  <c r="BB157" i="81"/>
  <c r="BC157" i="81"/>
  <c r="BD157" i="81"/>
  <c r="BE157" i="81"/>
  <c r="C158" i="81"/>
  <c r="D158" i="81"/>
  <c r="E158" i="81"/>
  <c r="F158" i="81"/>
  <c r="G158" i="81"/>
  <c r="H158" i="81"/>
  <c r="I158" i="81"/>
  <c r="J158" i="81"/>
  <c r="K158" i="81"/>
  <c r="L158" i="81"/>
  <c r="M158" i="81"/>
  <c r="N158" i="81"/>
  <c r="O158" i="81"/>
  <c r="P158" i="81"/>
  <c r="Q158" i="81"/>
  <c r="S158" i="81"/>
  <c r="T158" i="81"/>
  <c r="U158" i="81"/>
  <c r="V158" i="81"/>
  <c r="W158" i="81"/>
  <c r="X158" i="81"/>
  <c r="Y158" i="81"/>
  <c r="Z158" i="81"/>
  <c r="AA158" i="81"/>
  <c r="AB158" i="81"/>
  <c r="AC158" i="81"/>
  <c r="AD158" i="81"/>
  <c r="AE158" i="81"/>
  <c r="AF158" i="81"/>
  <c r="AG158" i="81"/>
  <c r="AH158" i="81"/>
  <c r="AI158" i="81"/>
  <c r="AJ158" i="81"/>
  <c r="AN158" i="81"/>
  <c r="AO158" i="81"/>
  <c r="AP158" i="81"/>
  <c r="AQ158" i="81"/>
  <c r="AR158" i="81"/>
  <c r="AS158" i="81"/>
  <c r="AT158" i="81"/>
  <c r="AU158" i="81"/>
  <c r="AV158" i="81"/>
  <c r="AW158" i="81"/>
  <c r="AX158" i="81"/>
  <c r="AY158" i="81"/>
  <c r="AZ158" i="81"/>
  <c r="BA158" i="81"/>
  <c r="BB158" i="81"/>
  <c r="BC158" i="81"/>
  <c r="BD158" i="81"/>
  <c r="BE158" i="81"/>
  <c r="C159" i="81"/>
  <c r="D159" i="81"/>
  <c r="E159" i="81"/>
  <c r="F159" i="81"/>
  <c r="G159" i="81"/>
  <c r="H159" i="81"/>
  <c r="I159" i="81"/>
  <c r="J159" i="81"/>
  <c r="K159" i="81"/>
  <c r="L159" i="81"/>
  <c r="M159" i="81"/>
  <c r="N159" i="81"/>
  <c r="O159" i="81"/>
  <c r="P159" i="81"/>
  <c r="Q159" i="81"/>
  <c r="S159" i="81"/>
  <c r="T159" i="81"/>
  <c r="U159" i="81"/>
  <c r="V159" i="81"/>
  <c r="W159" i="81"/>
  <c r="X159" i="81"/>
  <c r="Y159" i="81"/>
  <c r="Z159" i="81"/>
  <c r="AA159" i="81"/>
  <c r="AB159" i="81"/>
  <c r="AC159" i="81"/>
  <c r="AD159" i="81"/>
  <c r="AE159" i="81"/>
  <c r="AF159" i="81"/>
  <c r="AG159" i="81"/>
  <c r="AH159" i="81"/>
  <c r="AI159" i="81"/>
  <c r="AJ159" i="81"/>
  <c r="AN159" i="81"/>
  <c r="AO159" i="81"/>
  <c r="AP159" i="81"/>
  <c r="AQ159" i="81"/>
  <c r="AR159" i="81"/>
  <c r="AS159" i="81"/>
  <c r="AT159" i="81"/>
  <c r="AU159" i="81"/>
  <c r="AV159" i="81"/>
  <c r="AW159" i="81"/>
  <c r="AX159" i="81"/>
  <c r="AY159" i="81"/>
  <c r="AZ159" i="81"/>
  <c r="BA159" i="81"/>
  <c r="BB159" i="81"/>
  <c r="BC159" i="81"/>
  <c r="BD159" i="81"/>
  <c r="BE159" i="81"/>
  <c r="C160" i="81"/>
  <c r="D160" i="81"/>
  <c r="E160" i="81"/>
  <c r="F160" i="81"/>
  <c r="G160" i="81"/>
  <c r="H160" i="81"/>
  <c r="I160" i="81"/>
  <c r="J160" i="81"/>
  <c r="K160" i="81"/>
  <c r="L160" i="81"/>
  <c r="M160" i="81"/>
  <c r="N160" i="81"/>
  <c r="O160" i="81"/>
  <c r="P160" i="81"/>
  <c r="Q160" i="81"/>
  <c r="S160" i="81"/>
  <c r="T160" i="81"/>
  <c r="U160" i="81"/>
  <c r="V160" i="81"/>
  <c r="W160" i="81"/>
  <c r="X160" i="81"/>
  <c r="Y160" i="81"/>
  <c r="Z160" i="81"/>
  <c r="AA160" i="81"/>
  <c r="AB160" i="81"/>
  <c r="AC160" i="81"/>
  <c r="AD160" i="81"/>
  <c r="AE160" i="81"/>
  <c r="AF160" i="81"/>
  <c r="AG160" i="81"/>
  <c r="AH160" i="81"/>
  <c r="AI160" i="81"/>
  <c r="AJ160" i="81"/>
  <c r="AN160" i="81"/>
  <c r="AO160" i="81"/>
  <c r="AP160" i="81"/>
  <c r="AQ160" i="81"/>
  <c r="AR160" i="81"/>
  <c r="AS160" i="81"/>
  <c r="AT160" i="81"/>
  <c r="AU160" i="81"/>
  <c r="AV160" i="81"/>
  <c r="AW160" i="81"/>
  <c r="AX160" i="81"/>
  <c r="AY160" i="81"/>
  <c r="AZ160" i="81"/>
  <c r="BA160" i="81"/>
  <c r="BB160" i="81"/>
  <c r="BC160" i="81"/>
  <c r="BD160" i="81"/>
  <c r="BE160" i="81"/>
  <c r="C161" i="81"/>
  <c r="D161" i="81"/>
  <c r="E161" i="81"/>
  <c r="F161" i="81"/>
  <c r="G161" i="81"/>
  <c r="H161" i="81"/>
  <c r="I161" i="81"/>
  <c r="J161" i="81"/>
  <c r="K161" i="81"/>
  <c r="L161" i="81"/>
  <c r="M161" i="81"/>
  <c r="N161" i="81"/>
  <c r="O161" i="81"/>
  <c r="P161" i="81"/>
  <c r="Q161" i="81"/>
  <c r="S161" i="81"/>
  <c r="T161" i="81"/>
  <c r="U161" i="81"/>
  <c r="V161" i="81"/>
  <c r="W161" i="81"/>
  <c r="X161" i="81"/>
  <c r="Y161" i="81"/>
  <c r="Z161" i="81"/>
  <c r="AA161" i="81"/>
  <c r="AB161" i="81"/>
  <c r="AC161" i="81"/>
  <c r="AD161" i="81"/>
  <c r="AE161" i="81"/>
  <c r="AF161" i="81"/>
  <c r="AG161" i="81"/>
  <c r="AH161" i="81"/>
  <c r="AI161" i="81"/>
  <c r="AJ161" i="81"/>
  <c r="AN161" i="81"/>
  <c r="AO161" i="81"/>
  <c r="AP161" i="81"/>
  <c r="AQ161" i="81"/>
  <c r="AR161" i="81"/>
  <c r="AS161" i="81"/>
  <c r="AT161" i="81"/>
  <c r="AU161" i="81"/>
  <c r="AV161" i="81"/>
  <c r="AW161" i="81"/>
  <c r="AX161" i="81"/>
  <c r="AY161" i="81"/>
  <c r="AZ161" i="81"/>
  <c r="BA161" i="81"/>
  <c r="BB161" i="81"/>
  <c r="BC161" i="81"/>
  <c r="BD161" i="81"/>
  <c r="BE161" i="81"/>
  <c r="C162" i="81"/>
  <c r="D162" i="81"/>
  <c r="E162" i="81"/>
  <c r="F162" i="81"/>
  <c r="G162" i="81"/>
  <c r="H162" i="81"/>
  <c r="I162" i="81"/>
  <c r="J162" i="81"/>
  <c r="K162" i="81"/>
  <c r="L162" i="81"/>
  <c r="M162" i="81"/>
  <c r="N162" i="81"/>
  <c r="O162" i="81"/>
  <c r="P162" i="81"/>
  <c r="Q162" i="81"/>
  <c r="S162" i="81"/>
  <c r="T162" i="81"/>
  <c r="U162" i="81"/>
  <c r="V162" i="81"/>
  <c r="W162" i="81"/>
  <c r="X162" i="81"/>
  <c r="Y162" i="81"/>
  <c r="Z162" i="81"/>
  <c r="AA162" i="81"/>
  <c r="AB162" i="81"/>
  <c r="AC162" i="81"/>
  <c r="AD162" i="81"/>
  <c r="AE162" i="81"/>
  <c r="AF162" i="81"/>
  <c r="AG162" i="81"/>
  <c r="AH162" i="81"/>
  <c r="AI162" i="81"/>
  <c r="AJ162" i="81"/>
  <c r="AN162" i="81"/>
  <c r="AO162" i="81"/>
  <c r="AP162" i="81"/>
  <c r="AQ162" i="81"/>
  <c r="AR162" i="81"/>
  <c r="AS162" i="81"/>
  <c r="AT162" i="81"/>
  <c r="AU162" i="81"/>
  <c r="AV162" i="81"/>
  <c r="AW162" i="81"/>
  <c r="AX162" i="81"/>
  <c r="AY162" i="81"/>
  <c r="AZ162" i="81"/>
  <c r="BA162" i="81"/>
  <c r="BB162" i="81"/>
  <c r="BC162" i="81"/>
  <c r="BD162" i="81"/>
  <c r="BE162" i="81"/>
  <c r="C163" i="81"/>
  <c r="D163" i="81"/>
  <c r="E163" i="81"/>
  <c r="F163" i="81"/>
  <c r="G163" i="81"/>
  <c r="H163" i="81"/>
  <c r="I163" i="81"/>
  <c r="J163" i="81"/>
  <c r="K163" i="81"/>
  <c r="L163" i="81"/>
  <c r="M163" i="81"/>
  <c r="N163" i="81"/>
  <c r="O163" i="81"/>
  <c r="P163" i="81"/>
  <c r="Q163" i="81"/>
  <c r="S163" i="81"/>
  <c r="T163" i="81"/>
  <c r="U163" i="81"/>
  <c r="V163" i="81"/>
  <c r="W163" i="81"/>
  <c r="X163" i="81"/>
  <c r="Y163" i="81"/>
  <c r="Z163" i="81"/>
  <c r="AA163" i="81"/>
  <c r="AB163" i="81"/>
  <c r="AC163" i="81"/>
  <c r="AD163" i="81"/>
  <c r="AE163" i="81"/>
  <c r="AF163" i="81"/>
  <c r="AG163" i="81"/>
  <c r="AH163" i="81"/>
  <c r="AI163" i="81"/>
  <c r="AJ163" i="81"/>
  <c r="AN163" i="81"/>
  <c r="AO163" i="81"/>
  <c r="AP163" i="81"/>
  <c r="AQ163" i="81"/>
  <c r="AR163" i="81"/>
  <c r="AS163" i="81"/>
  <c r="AT163" i="81"/>
  <c r="AU163" i="81"/>
  <c r="AV163" i="81"/>
  <c r="AW163" i="81"/>
  <c r="AX163" i="81"/>
  <c r="AY163" i="81"/>
  <c r="AZ163" i="81"/>
  <c r="BA163" i="81"/>
  <c r="BB163" i="81"/>
  <c r="BC163" i="81"/>
  <c r="BD163" i="81"/>
  <c r="BE163" i="81"/>
  <c r="C164" i="81"/>
  <c r="D164" i="81"/>
  <c r="E164" i="81"/>
  <c r="F164" i="81"/>
  <c r="G164" i="81"/>
  <c r="H164" i="81"/>
  <c r="I164" i="81"/>
  <c r="J164" i="81"/>
  <c r="K164" i="81"/>
  <c r="L164" i="81"/>
  <c r="M164" i="81"/>
  <c r="N164" i="81"/>
  <c r="O164" i="81"/>
  <c r="P164" i="81"/>
  <c r="Q164" i="81"/>
  <c r="S164" i="81"/>
  <c r="T164" i="81"/>
  <c r="U164" i="81"/>
  <c r="V164" i="81"/>
  <c r="W164" i="81"/>
  <c r="X164" i="81"/>
  <c r="Y164" i="81"/>
  <c r="Z164" i="81"/>
  <c r="AA164" i="81"/>
  <c r="AB164" i="81"/>
  <c r="AC164" i="81"/>
  <c r="AD164" i="81"/>
  <c r="AE164" i="81"/>
  <c r="AF164" i="81"/>
  <c r="AG164" i="81"/>
  <c r="AH164" i="81"/>
  <c r="AI164" i="81"/>
  <c r="AJ164" i="81"/>
  <c r="AN164" i="81"/>
  <c r="AO164" i="81"/>
  <c r="AP164" i="81"/>
  <c r="AQ164" i="81"/>
  <c r="AR164" i="81"/>
  <c r="AS164" i="81"/>
  <c r="AT164" i="81"/>
  <c r="AU164" i="81"/>
  <c r="AV164" i="81"/>
  <c r="AW164" i="81"/>
  <c r="AX164" i="81"/>
  <c r="AY164" i="81"/>
  <c r="AZ164" i="81"/>
  <c r="BA164" i="81"/>
  <c r="BB164" i="81"/>
  <c r="BC164" i="81"/>
  <c r="BD164" i="81"/>
  <c r="BE164" i="81"/>
  <c r="C165" i="81"/>
  <c r="D165" i="81"/>
  <c r="E165" i="81"/>
  <c r="F165" i="81"/>
  <c r="G165" i="81"/>
  <c r="H165" i="81"/>
  <c r="I165" i="81"/>
  <c r="J165" i="81"/>
  <c r="K165" i="81"/>
  <c r="L165" i="81"/>
  <c r="M165" i="81"/>
  <c r="N165" i="81"/>
  <c r="O165" i="81"/>
  <c r="P165" i="81"/>
  <c r="Q165" i="81"/>
  <c r="S165" i="81"/>
  <c r="T165" i="81"/>
  <c r="U165" i="81"/>
  <c r="V165" i="81"/>
  <c r="W165" i="81"/>
  <c r="X165" i="81"/>
  <c r="Y165" i="81"/>
  <c r="Z165" i="81"/>
  <c r="AA165" i="81"/>
  <c r="AB165" i="81"/>
  <c r="AC165" i="81"/>
  <c r="AD165" i="81"/>
  <c r="AE165" i="81"/>
  <c r="AF165" i="81"/>
  <c r="AG165" i="81"/>
  <c r="AH165" i="81"/>
  <c r="AI165" i="81"/>
  <c r="AJ165" i="81"/>
  <c r="AN165" i="81"/>
  <c r="AO165" i="81"/>
  <c r="AP165" i="81"/>
  <c r="AQ165" i="81"/>
  <c r="AR165" i="81"/>
  <c r="AS165" i="81"/>
  <c r="AT165" i="81"/>
  <c r="AU165" i="81"/>
  <c r="AV165" i="81"/>
  <c r="AW165" i="81"/>
  <c r="AX165" i="81"/>
  <c r="AY165" i="81"/>
  <c r="AZ165" i="81"/>
  <c r="BA165" i="81"/>
  <c r="BB165" i="81"/>
  <c r="BC165" i="81"/>
  <c r="BD165" i="81"/>
  <c r="BE165" i="81"/>
  <c r="C166" i="81"/>
  <c r="D166" i="81"/>
  <c r="E166" i="81"/>
  <c r="F166" i="81"/>
  <c r="G166" i="81"/>
  <c r="H166" i="81"/>
  <c r="I166" i="81"/>
  <c r="J166" i="81"/>
  <c r="K166" i="81"/>
  <c r="L166" i="81"/>
  <c r="M166" i="81"/>
  <c r="N166" i="81"/>
  <c r="O166" i="81"/>
  <c r="P166" i="81"/>
  <c r="Q166" i="81"/>
  <c r="S166" i="81"/>
  <c r="T166" i="81"/>
  <c r="U166" i="81"/>
  <c r="V166" i="81"/>
  <c r="W166" i="81"/>
  <c r="X166" i="81"/>
  <c r="Y166" i="81"/>
  <c r="Z166" i="81"/>
  <c r="AA166" i="81"/>
  <c r="AB166" i="81"/>
  <c r="AC166" i="81"/>
  <c r="AD166" i="81"/>
  <c r="AE166" i="81"/>
  <c r="AF166" i="81"/>
  <c r="AG166" i="81"/>
  <c r="AH166" i="81"/>
  <c r="AI166" i="81"/>
  <c r="AJ166" i="81"/>
  <c r="AN166" i="81"/>
  <c r="AO166" i="81"/>
  <c r="AP166" i="81"/>
  <c r="AQ166" i="81"/>
  <c r="AR166" i="81"/>
  <c r="AS166" i="81"/>
  <c r="AT166" i="81"/>
  <c r="AU166" i="81"/>
  <c r="AV166" i="81"/>
  <c r="AW166" i="81"/>
  <c r="AX166" i="81"/>
  <c r="AY166" i="81"/>
  <c r="AZ166" i="81"/>
  <c r="BA166" i="81"/>
  <c r="BB166" i="81"/>
  <c r="BC166" i="81"/>
  <c r="BD166" i="81"/>
  <c r="BE166" i="81"/>
  <c r="C167" i="81"/>
  <c r="D167" i="81"/>
  <c r="E167" i="81"/>
  <c r="F167" i="81"/>
  <c r="G167" i="81"/>
  <c r="H167" i="81"/>
  <c r="I167" i="81"/>
  <c r="J167" i="81"/>
  <c r="K167" i="81"/>
  <c r="L167" i="81"/>
  <c r="M167" i="81"/>
  <c r="N167" i="81"/>
  <c r="O167" i="81"/>
  <c r="P167" i="81"/>
  <c r="Q167" i="81"/>
  <c r="S167" i="81"/>
  <c r="T167" i="81"/>
  <c r="U167" i="81"/>
  <c r="V167" i="81"/>
  <c r="W167" i="81"/>
  <c r="X167" i="81"/>
  <c r="Y167" i="81"/>
  <c r="Z167" i="81"/>
  <c r="AA167" i="81"/>
  <c r="AB167" i="81"/>
  <c r="AC167" i="81"/>
  <c r="AD167" i="81"/>
  <c r="AE167" i="81"/>
  <c r="AF167" i="81"/>
  <c r="AG167" i="81"/>
  <c r="AH167" i="81"/>
  <c r="AI167" i="81"/>
  <c r="AJ167" i="81"/>
  <c r="AN167" i="81"/>
  <c r="AO167" i="81"/>
  <c r="AP167" i="81"/>
  <c r="AQ167" i="81"/>
  <c r="AR167" i="81"/>
  <c r="AS167" i="81"/>
  <c r="AT167" i="81"/>
  <c r="AU167" i="81"/>
  <c r="AV167" i="81"/>
  <c r="AW167" i="81"/>
  <c r="AX167" i="81"/>
  <c r="AY167" i="81"/>
  <c r="AZ167" i="81"/>
  <c r="BA167" i="81"/>
  <c r="BB167" i="81"/>
  <c r="BC167" i="81"/>
  <c r="BD167" i="81"/>
  <c r="BE167" i="81"/>
  <c r="C168" i="81"/>
  <c r="D168" i="81"/>
  <c r="E168" i="81"/>
  <c r="F168" i="81"/>
  <c r="G168" i="81"/>
  <c r="H168" i="81"/>
  <c r="I168" i="81"/>
  <c r="J168" i="81"/>
  <c r="K168" i="81"/>
  <c r="L168" i="81"/>
  <c r="M168" i="81"/>
  <c r="N168" i="81"/>
  <c r="O168" i="81"/>
  <c r="P168" i="81"/>
  <c r="Q168" i="81"/>
  <c r="S168" i="81"/>
  <c r="T168" i="81"/>
  <c r="U168" i="81"/>
  <c r="V168" i="81"/>
  <c r="W168" i="81"/>
  <c r="X168" i="81"/>
  <c r="Y168" i="81"/>
  <c r="Z168" i="81"/>
  <c r="AA168" i="81"/>
  <c r="AB168" i="81"/>
  <c r="AC168" i="81"/>
  <c r="AD168" i="81"/>
  <c r="AE168" i="81"/>
  <c r="AF168" i="81"/>
  <c r="AG168" i="81"/>
  <c r="AH168" i="81"/>
  <c r="AI168" i="81"/>
  <c r="AJ168" i="81"/>
  <c r="AN168" i="81"/>
  <c r="AO168" i="81"/>
  <c r="AP168" i="81"/>
  <c r="AQ168" i="81"/>
  <c r="AR168" i="81"/>
  <c r="AS168" i="81"/>
  <c r="AT168" i="81"/>
  <c r="AU168" i="81"/>
  <c r="AV168" i="81"/>
  <c r="AW168" i="81"/>
  <c r="AX168" i="81"/>
  <c r="AY168" i="81"/>
  <c r="AZ168" i="81"/>
  <c r="BA168" i="81"/>
  <c r="BB168" i="81"/>
  <c r="BC168" i="81"/>
  <c r="BD168" i="81"/>
  <c r="BE168" i="81"/>
  <c r="C169" i="81"/>
  <c r="D169" i="81"/>
  <c r="E169" i="81"/>
  <c r="F169" i="81"/>
  <c r="G169" i="81"/>
  <c r="H169" i="81"/>
  <c r="I169" i="81"/>
  <c r="J169" i="81"/>
  <c r="K169" i="81"/>
  <c r="L169" i="81"/>
  <c r="M169" i="81"/>
  <c r="N169" i="81"/>
  <c r="O169" i="81"/>
  <c r="P169" i="81"/>
  <c r="Q169" i="81"/>
  <c r="S169" i="81"/>
  <c r="T169" i="81"/>
  <c r="U169" i="81"/>
  <c r="V169" i="81"/>
  <c r="W169" i="81"/>
  <c r="X169" i="81"/>
  <c r="Y169" i="81"/>
  <c r="Z169" i="81"/>
  <c r="AA169" i="81"/>
  <c r="AB169" i="81"/>
  <c r="AC169" i="81"/>
  <c r="AD169" i="81"/>
  <c r="AE169" i="81"/>
  <c r="AF169" i="81"/>
  <c r="AG169" i="81"/>
  <c r="AH169" i="81"/>
  <c r="AI169" i="81"/>
  <c r="AJ169" i="81"/>
  <c r="AN169" i="81"/>
  <c r="AO169" i="81"/>
  <c r="AP169" i="81"/>
  <c r="AQ169" i="81"/>
  <c r="AR169" i="81"/>
  <c r="AS169" i="81"/>
  <c r="AT169" i="81"/>
  <c r="AU169" i="81"/>
  <c r="AV169" i="81"/>
  <c r="AW169" i="81"/>
  <c r="AX169" i="81"/>
  <c r="AY169" i="81"/>
  <c r="AZ169" i="81"/>
  <c r="BA169" i="81"/>
  <c r="BB169" i="81"/>
  <c r="BC169" i="81"/>
  <c r="BD169" i="81"/>
  <c r="BE169" i="81"/>
  <c r="C170" i="81"/>
  <c r="D170" i="81"/>
  <c r="E170" i="81"/>
  <c r="F170" i="81"/>
  <c r="G170" i="81"/>
  <c r="H170" i="81"/>
  <c r="I170" i="81"/>
  <c r="J170" i="81"/>
  <c r="K170" i="81"/>
  <c r="L170" i="81"/>
  <c r="M170" i="81"/>
  <c r="N170" i="81"/>
  <c r="O170" i="81"/>
  <c r="P170" i="81"/>
  <c r="Q170" i="81"/>
  <c r="S170" i="81"/>
  <c r="T170" i="81"/>
  <c r="U170" i="81"/>
  <c r="V170" i="81"/>
  <c r="W170" i="81"/>
  <c r="X170" i="81"/>
  <c r="Y170" i="81"/>
  <c r="Z170" i="81"/>
  <c r="AA170" i="81"/>
  <c r="AB170" i="81"/>
  <c r="AC170" i="81"/>
  <c r="AD170" i="81"/>
  <c r="AE170" i="81"/>
  <c r="AF170" i="81"/>
  <c r="AG170" i="81"/>
  <c r="AH170" i="81"/>
  <c r="AI170" i="81"/>
  <c r="AJ170" i="81"/>
  <c r="AN170" i="81"/>
  <c r="AO170" i="81"/>
  <c r="AP170" i="81"/>
  <c r="AQ170" i="81"/>
  <c r="AR170" i="81"/>
  <c r="AS170" i="81"/>
  <c r="AT170" i="81"/>
  <c r="AU170" i="81"/>
  <c r="AV170" i="81"/>
  <c r="AW170" i="81"/>
  <c r="AX170" i="81"/>
  <c r="AY170" i="81"/>
  <c r="AZ170" i="81"/>
  <c r="BA170" i="81"/>
  <c r="BB170" i="81"/>
  <c r="BC170" i="81"/>
  <c r="BD170" i="81"/>
  <c r="BE170" i="81"/>
  <c r="C171" i="81"/>
  <c r="D171" i="81"/>
  <c r="E171" i="81"/>
  <c r="F171" i="81"/>
  <c r="G171" i="81"/>
  <c r="H171" i="81"/>
  <c r="I171" i="81"/>
  <c r="J171" i="81"/>
  <c r="K171" i="81"/>
  <c r="L171" i="81"/>
  <c r="M171" i="81"/>
  <c r="N171" i="81"/>
  <c r="O171" i="81"/>
  <c r="P171" i="81"/>
  <c r="Q171" i="81"/>
  <c r="S171" i="81"/>
  <c r="T171" i="81"/>
  <c r="U171" i="81"/>
  <c r="V171" i="81"/>
  <c r="W171" i="81"/>
  <c r="X171" i="81"/>
  <c r="Y171" i="81"/>
  <c r="Z171" i="81"/>
  <c r="AA171" i="81"/>
  <c r="AB171" i="81"/>
  <c r="AC171" i="81"/>
  <c r="AD171" i="81"/>
  <c r="AE171" i="81"/>
  <c r="AF171" i="81"/>
  <c r="AG171" i="81"/>
  <c r="AH171" i="81"/>
  <c r="AI171" i="81"/>
  <c r="AJ171" i="81"/>
  <c r="AN171" i="81"/>
  <c r="AO171" i="81"/>
  <c r="AP171" i="81"/>
  <c r="AQ171" i="81"/>
  <c r="AR171" i="81"/>
  <c r="AS171" i="81"/>
  <c r="AT171" i="81"/>
  <c r="AU171" i="81"/>
  <c r="AV171" i="81"/>
  <c r="AW171" i="81"/>
  <c r="AX171" i="81"/>
  <c r="AY171" i="81"/>
  <c r="AZ171" i="81"/>
  <c r="BA171" i="81"/>
  <c r="BB171" i="81"/>
  <c r="BC171" i="81"/>
  <c r="BD171" i="81"/>
  <c r="BE171" i="81"/>
  <c r="C172" i="81"/>
  <c r="D172" i="81"/>
  <c r="E172" i="81"/>
  <c r="F172" i="81"/>
  <c r="G172" i="81"/>
  <c r="H172" i="81"/>
  <c r="I172" i="81"/>
  <c r="J172" i="81"/>
  <c r="K172" i="81"/>
  <c r="L172" i="81"/>
  <c r="M172" i="81"/>
  <c r="N172" i="81"/>
  <c r="O172" i="81"/>
  <c r="P172" i="81"/>
  <c r="Q172" i="81"/>
  <c r="S172" i="81"/>
  <c r="T172" i="81"/>
  <c r="U172" i="81"/>
  <c r="V172" i="81"/>
  <c r="W172" i="81"/>
  <c r="X172" i="81"/>
  <c r="Y172" i="81"/>
  <c r="Z172" i="81"/>
  <c r="AA172" i="81"/>
  <c r="AB172" i="81"/>
  <c r="AC172" i="81"/>
  <c r="AD172" i="81"/>
  <c r="AE172" i="81"/>
  <c r="AF172" i="81"/>
  <c r="AG172" i="81"/>
  <c r="AH172" i="81"/>
  <c r="AI172" i="81"/>
  <c r="AJ172" i="81"/>
  <c r="AN172" i="81"/>
  <c r="AO172" i="81"/>
  <c r="AP172" i="81"/>
  <c r="AQ172" i="81"/>
  <c r="AR172" i="81"/>
  <c r="AS172" i="81"/>
  <c r="AT172" i="81"/>
  <c r="AU172" i="81"/>
  <c r="AV172" i="81"/>
  <c r="AW172" i="81"/>
  <c r="AX172" i="81"/>
  <c r="AY172" i="81"/>
  <c r="AZ172" i="81"/>
  <c r="BA172" i="81"/>
  <c r="BB172" i="81"/>
  <c r="BC172" i="81"/>
  <c r="BD172" i="81"/>
  <c r="BE172" i="81"/>
  <c r="C173" i="81"/>
  <c r="D173" i="81"/>
  <c r="E173" i="81"/>
  <c r="F173" i="81"/>
  <c r="G173" i="81"/>
  <c r="H173" i="81"/>
  <c r="I173" i="81"/>
  <c r="J173" i="81"/>
  <c r="K173" i="81"/>
  <c r="L173" i="81"/>
  <c r="M173" i="81"/>
  <c r="N173" i="81"/>
  <c r="O173" i="81"/>
  <c r="P173" i="81"/>
  <c r="Q173" i="81"/>
  <c r="S173" i="81"/>
  <c r="T173" i="81"/>
  <c r="U173" i="81"/>
  <c r="V173" i="81"/>
  <c r="W173" i="81"/>
  <c r="X173" i="81"/>
  <c r="Y173" i="81"/>
  <c r="Z173" i="81"/>
  <c r="AA173" i="81"/>
  <c r="AB173" i="81"/>
  <c r="AC173" i="81"/>
  <c r="AD173" i="81"/>
  <c r="AE173" i="81"/>
  <c r="AF173" i="81"/>
  <c r="AG173" i="81"/>
  <c r="AH173" i="81"/>
  <c r="AI173" i="81"/>
  <c r="AJ173" i="81"/>
  <c r="AN173" i="81"/>
  <c r="AO173" i="81"/>
  <c r="AP173" i="81"/>
  <c r="AQ173" i="81"/>
  <c r="AR173" i="81"/>
  <c r="AS173" i="81"/>
  <c r="AT173" i="81"/>
  <c r="AU173" i="81"/>
  <c r="AV173" i="81"/>
  <c r="AW173" i="81"/>
  <c r="AX173" i="81"/>
  <c r="AY173" i="81"/>
  <c r="AZ173" i="81"/>
  <c r="BA173" i="81"/>
  <c r="BB173" i="81"/>
  <c r="BC173" i="81"/>
  <c r="BD173" i="81"/>
  <c r="BE173" i="81"/>
  <c r="C174" i="81"/>
  <c r="D174" i="81"/>
  <c r="E174" i="81"/>
  <c r="F174" i="81"/>
  <c r="G174" i="81"/>
  <c r="H174" i="81"/>
  <c r="I174" i="81"/>
  <c r="J174" i="81"/>
  <c r="K174" i="81"/>
  <c r="L174" i="81"/>
  <c r="M174" i="81"/>
  <c r="N174" i="81"/>
  <c r="O174" i="81"/>
  <c r="P174" i="81"/>
  <c r="Q174" i="81"/>
  <c r="S174" i="81"/>
  <c r="T174" i="81"/>
  <c r="U174" i="81"/>
  <c r="V174" i="81"/>
  <c r="W174" i="81"/>
  <c r="X174" i="81"/>
  <c r="Y174" i="81"/>
  <c r="Z174" i="81"/>
  <c r="AA174" i="81"/>
  <c r="AB174" i="81"/>
  <c r="AC174" i="81"/>
  <c r="AD174" i="81"/>
  <c r="AE174" i="81"/>
  <c r="AF174" i="81"/>
  <c r="AG174" i="81"/>
  <c r="AH174" i="81"/>
  <c r="AI174" i="81"/>
  <c r="AJ174" i="81"/>
  <c r="AN174" i="81"/>
  <c r="AO174" i="81"/>
  <c r="AP174" i="81"/>
  <c r="AQ174" i="81"/>
  <c r="AR174" i="81"/>
  <c r="AS174" i="81"/>
  <c r="AT174" i="81"/>
  <c r="AU174" i="81"/>
  <c r="AV174" i="81"/>
  <c r="AW174" i="81"/>
  <c r="AX174" i="81"/>
  <c r="AY174" i="81"/>
  <c r="AZ174" i="81"/>
  <c r="BA174" i="81"/>
  <c r="BB174" i="81"/>
  <c r="BC174" i="81"/>
  <c r="BD174" i="81"/>
  <c r="BE174" i="81"/>
  <c r="C175" i="81"/>
  <c r="D175" i="81"/>
  <c r="E175" i="81"/>
  <c r="F175" i="81"/>
  <c r="G175" i="81"/>
  <c r="H175" i="81"/>
  <c r="I175" i="81"/>
  <c r="J175" i="81"/>
  <c r="K175" i="81"/>
  <c r="L175" i="81"/>
  <c r="M175" i="81"/>
  <c r="N175" i="81"/>
  <c r="O175" i="81"/>
  <c r="P175" i="81"/>
  <c r="Q175" i="81"/>
  <c r="S175" i="81"/>
  <c r="T175" i="81"/>
  <c r="U175" i="81"/>
  <c r="V175" i="81"/>
  <c r="W175" i="81"/>
  <c r="X175" i="81"/>
  <c r="Y175" i="81"/>
  <c r="Z175" i="81"/>
  <c r="AA175" i="81"/>
  <c r="AB175" i="81"/>
  <c r="AC175" i="81"/>
  <c r="AD175" i="81"/>
  <c r="AE175" i="81"/>
  <c r="AF175" i="81"/>
  <c r="AG175" i="81"/>
  <c r="AH175" i="81"/>
  <c r="AI175" i="81"/>
  <c r="AJ175" i="81"/>
  <c r="AN175" i="81"/>
  <c r="AO175" i="81"/>
  <c r="AP175" i="81"/>
  <c r="AQ175" i="81"/>
  <c r="AR175" i="81"/>
  <c r="AS175" i="81"/>
  <c r="AT175" i="81"/>
  <c r="AU175" i="81"/>
  <c r="AV175" i="81"/>
  <c r="AW175" i="81"/>
  <c r="AX175" i="81"/>
  <c r="AY175" i="81"/>
  <c r="AZ175" i="81"/>
  <c r="BA175" i="81"/>
  <c r="BB175" i="81"/>
  <c r="BC175" i="81"/>
  <c r="BD175" i="81"/>
  <c r="BE175" i="81"/>
  <c r="C176" i="81"/>
  <c r="D176" i="81"/>
  <c r="E176" i="81"/>
  <c r="F176" i="81"/>
  <c r="G176" i="81"/>
  <c r="H176" i="81"/>
  <c r="I176" i="81"/>
  <c r="J176" i="81"/>
  <c r="K176" i="81"/>
  <c r="L176" i="81"/>
  <c r="M176" i="81"/>
  <c r="N176" i="81"/>
  <c r="O176" i="81"/>
  <c r="P176" i="81"/>
  <c r="Q176" i="81"/>
  <c r="S176" i="81"/>
  <c r="T176" i="81"/>
  <c r="U176" i="81"/>
  <c r="V176" i="81"/>
  <c r="W176" i="81"/>
  <c r="X176" i="81"/>
  <c r="Y176" i="81"/>
  <c r="Z176" i="81"/>
  <c r="AA176" i="81"/>
  <c r="AB176" i="81"/>
  <c r="AC176" i="81"/>
  <c r="AD176" i="81"/>
  <c r="AE176" i="81"/>
  <c r="AF176" i="81"/>
  <c r="AG176" i="81"/>
  <c r="AH176" i="81"/>
  <c r="AI176" i="81"/>
  <c r="AJ176" i="81"/>
  <c r="AN176" i="81"/>
  <c r="AO176" i="81"/>
  <c r="AP176" i="81"/>
  <c r="AQ176" i="81"/>
  <c r="AR176" i="81"/>
  <c r="AS176" i="81"/>
  <c r="AT176" i="81"/>
  <c r="AU176" i="81"/>
  <c r="AV176" i="81"/>
  <c r="AW176" i="81"/>
  <c r="AX176" i="81"/>
  <c r="AY176" i="81"/>
  <c r="AZ176" i="81"/>
  <c r="BA176" i="81"/>
  <c r="BB176" i="81"/>
  <c r="BC176" i="81"/>
  <c r="BD176" i="81"/>
  <c r="BE176" i="81"/>
  <c r="C177" i="81"/>
  <c r="D177" i="81"/>
  <c r="E177" i="81"/>
  <c r="F177" i="81"/>
  <c r="G177" i="81"/>
  <c r="H177" i="81"/>
  <c r="I177" i="81"/>
  <c r="J177" i="81"/>
  <c r="K177" i="81"/>
  <c r="L177" i="81"/>
  <c r="M177" i="81"/>
  <c r="N177" i="81"/>
  <c r="O177" i="81"/>
  <c r="P177" i="81"/>
  <c r="Q177" i="81"/>
  <c r="S177" i="81"/>
  <c r="T177" i="81"/>
  <c r="U177" i="81"/>
  <c r="V177" i="81"/>
  <c r="W177" i="81"/>
  <c r="X177" i="81"/>
  <c r="Y177" i="81"/>
  <c r="Z177" i="81"/>
  <c r="AA177" i="81"/>
  <c r="AB177" i="81"/>
  <c r="AC177" i="81"/>
  <c r="AD177" i="81"/>
  <c r="AE177" i="81"/>
  <c r="AF177" i="81"/>
  <c r="AG177" i="81"/>
  <c r="AH177" i="81"/>
  <c r="AI177" i="81"/>
  <c r="AJ177" i="81"/>
  <c r="AN177" i="81"/>
  <c r="AO177" i="81"/>
  <c r="AP177" i="81"/>
  <c r="AQ177" i="81"/>
  <c r="AR177" i="81"/>
  <c r="AS177" i="81"/>
  <c r="AT177" i="81"/>
  <c r="AU177" i="81"/>
  <c r="AV177" i="81"/>
  <c r="AW177" i="81"/>
  <c r="AX177" i="81"/>
  <c r="AY177" i="81"/>
  <c r="AZ177" i="81"/>
  <c r="BA177" i="81"/>
  <c r="BB177" i="81"/>
  <c r="BC177" i="81"/>
  <c r="BD177" i="81"/>
  <c r="BE177" i="81"/>
  <c r="C178" i="81"/>
  <c r="D178" i="81"/>
  <c r="E178" i="81"/>
  <c r="F178" i="81"/>
  <c r="G178" i="81"/>
  <c r="H178" i="81"/>
  <c r="I178" i="81"/>
  <c r="J178" i="81"/>
  <c r="K178" i="81"/>
  <c r="L178" i="81"/>
  <c r="M178" i="81"/>
  <c r="N178" i="81"/>
  <c r="O178" i="81"/>
  <c r="P178" i="81"/>
  <c r="Q178" i="81"/>
  <c r="S178" i="81"/>
  <c r="T178" i="81"/>
  <c r="U178" i="81"/>
  <c r="V178" i="81"/>
  <c r="W178" i="81"/>
  <c r="X178" i="81"/>
  <c r="Y178" i="81"/>
  <c r="Z178" i="81"/>
  <c r="AA178" i="81"/>
  <c r="AB178" i="81"/>
  <c r="AC178" i="81"/>
  <c r="AD178" i="81"/>
  <c r="AE178" i="81"/>
  <c r="AF178" i="81"/>
  <c r="AG178" i="81"/>
  <c r="AH178" i="81"/>
  <c r="AI178" i="81"/>
  <c r="AJ178" i="81"/>
  <c r="AN178" i="81"/>
  <c r="AO178" i="81"/>
  <c r="AP178" i="81"/>
  <c r="AQ178" i="81"/>
  <c r="AR178" i="81"/>
  <c r="AS178" i="81"/>
  <c r="AT178" i="81"/>
  <c r="AU178" i="81"/>
  <c r="AV178" i="81"/>
  <c r="AW178" i="81"/>
  <c r="AX178" i="81"/>
  <c r="AY178" i="81"/>
  <c r="AZ178" i="81"/>
  <c r="BA178" i="81"/>
  <c r="BB178" i="81"/>
  <c r="BC178" i="81"/>
  <c r="BD178" i="81"/>
  <c r="BE178" i="81"/>
  <c r="C179" i="81"/>
  <c r="D179" i="81"/>
  <c r="E179" i="81"/>
  <c r="F179" i="81"/>
  <c r="G179" i="81"/>
  <c r="H179" i="81"/>
  <c r="I179" i="81"/>
  <c r="J179" i="81"/>
  <c r="K179" i="81"/>
  <c r="L179" i="81"/>
  <c r="M179" i="81"/>
  <c r="N179" i="81"/>
  <c r="O179" i="81"/>
  <c r="P179" i="81"/>
  <c r="Q179" i="81"/>
  <c r="S179" i="81"/>
  <c r="T179" i="81"/>
  <c r="U179" i="81"/>
  <c r="V179" i="81"/>
  <c r="W179" i="81"/>
  <c r="X179" i="81"/>
  <c r="Y179" i="81"/>
  <c r="Z179" i="81"/>
  <c r="AA179" i="81"/>
  <c r="AB179" i="81"/>
  <c r="AC179" i="81"/>
  <c r="AD179" i="81"/>
  <c r="AE179" i="81"/>
  <c r="AF179" i="81"/>
  <c r="AG179" i="81"/>
  <c r="AH179" i="81"/>
  <c r="AI179" i="81"/>
  <c r="AJ179" i="81"/>
  <c r="AN179" i="81"/>
  <c r="AO179" i="81"/>
  <c r="AP179" i="81"/>
  <c r="AQ179" i="81"/>
  <c r="AR179" i="81"/>
  <c r="AS179" i="81"/>
  <c r="AT179" i="81"/>
  <c r="AU179" i="81"/>
  <c r="AV179" i="81"/>
  <c r="AW179" i="81"/>
  <c r="AX179" i="81"/>
  <c r="AY179" i="81"/>
  <c r="AZ179" i="81"/>
  <c r="BA179" i="81"/>
  <c r="BB179" i="81"/>
  <c r="BC179" i="81"/>
  <c r="BD179" i="81"/>
  <c r="BE179" i="81"/>
  <c r="C180" i="81"/>
  <c r="D180" i="81"/>
  <c r="E180" i="81"/>
  <c r="F180" i="81"/>
  <c r="G180" i="81"/>
  <c r="H180" i="81"/>
  <c r="I180" i="81"/>
  <c r="J180" i="81"/>
  <c r="K180" i="81"/>
  <c r="L180" i="81"/>
  <c r="M180" i="81"/>
  <c r="N180" i="81"/>
  <c r="O180" i="81"/>
  <c r="P180" i="81"/>
  <c r="Q180" i="81"/>
  <c r="S180" i="81"/>
  <c r="T180" i="81"/>
  <c r="U180" i="81"/>
  <c r="V180" i="81"/>
  <c r="W180" i="81"/>
  <c r="X180" i="81"/>
  <c r="Y180" i="81"/>
  <c r="Z180" i="81"/>
  <c r="AA180" i="81"/>
  <c r="AB180" i="81"/>
  <c r="AC180" i="81"/>
  <c r="AD180" i="81"/>
  <c r="AE180" i="81"/>
  <c r="AF180" i="81"/>
  <c r="AG180" i="81"/>
  <c r="AH180" i="81"/>
  <c r="AI180" i="81"/>
  <c r="AJ180" i="81"/>
  <c r="AN180" i="81"/>
  <c r="AO180" i="81"/>
  <c r="AP180" i="81"/>
  <c r="AQ180" i="81"/>
  <c r="AR180" i="81"/>
  <c r="AS180" i="81"/>
  <c r="AT180" i="81"/>
  <c r="AU180" i="81"/>
  <c r="AV180" i="81"/>
  <c r="AW180" i="81"/>
  <c r="AX180" i="81"/>
  <c r="AY180" i="81"/>
  <c r="AZ180" i="81"/>
  <c r="BA180" i="81"/>
  <c r="BB180" i="81"/>
  <c r="BC180" i="81"/>
  <c r="BD180" i="81"/>
  <c r="BE180" i="81"/>
  <c r="C181" i="81"/>
  <c r="D181" i="81"/>
  <c r="E181" i="81"/>
  <c r="F181" i="81"/>
  <c r="G181" i="81"/>
  <c r="H181" i="81"/>
  <c r="I181" i="81"/>
  <c r="J181" i="81"/>
  <c r="K181" i="81"/>
  <c r="L181" i="81"/>
  <c r="M181" i="81"/>
  <c r="N181" i="81"/>
  <c r="O181" i="81"/>
  <c r="P181" i="81"/>
  <c r="Q181" i="81"/>
  <c r="S181" i="81"/>
  <c r="T181" i="81"/>
  <c r="U181" i="81"/>
  <c r="V181" i="81"/>
  <c r="W181" i="81"/>
  <c r="X181" i="81"/>
  <c r="Y181" i="81"/>
  <c r="Z181" i="81"/>
  <c r="AA181" i="81"/>
  <c r="AB181" i="81"/>
  <c r="AC181" i="81"/>
  <c r="AD181" i="81"/>
  <c r="AE181" i="81"/>
  <c r="AF181" i="81"/>
  <c r="AG181" i="81"/>
  <c r="AH181" i="81"/>
  <c r="AI181" i="81"/>
  <c r="AJ181" i="81"/>
  <c r="AN181" i="81"/>
  <c r="AO181" i="81"/>
  <c r="AP181" i="81"/>
  <c r="AQ181" i="81"/>
  <c r="AR181" i="81"/>
  <c r="AS181" i="81"/>
  <c r="AT181" i="81"/>
  <c r="AU181" i="81"/>
  <c r="AV181" i="81"/>
  <c r="AW181" i="81"/>
  <c r="AX181" i="81"/>
  <c r="AY181" i="81"/>
  <c r="AZ181" i="81"/>
  <c r="BA181" i="81"/>
  <c r="BB181" i="81"/>
  <c r="BC181" i="81"/>
  <c r="BD181" i="81"/>
  <c r="BE181" i="81"/>
  <c r="C182" i="81"/>
  <c r="D182" i="81"/>
  <c r="E182" i="81"/>
  <c r="F182" i="81"/>
  <c r="G182" i="81"/>
  <c r="H182" i="81"/>
  <c r="I182" i="81"/>
  <c r="J182" i="81"/>
  <c r="K182" i="81"/>
  <c r="L182" i="81"/>
  <c r="M182" i="81"/>
  <c r="N182" i="81"/>
  <c r="O182" i="81"/>
  <c r="P182" i="81"/>
  <c r="Q182" i="81"/>
  <c r="S182" i="81"/>
  <c r="T182" i="81"/>
  <c r="U182" i="81"/>
  <c r="V182" i="81"/>
  <c r="W182" i="81"/>
  <c r="X182" i="81"/>
  <c r="Y182" i="81"/>
  <c r="Z182" i="81"/>
  <c r="AA182" i="81"/>
  <c r="AB182" i="81"/>
  <c r="AC182" i="81"/>
  <c r="AD182" i="81"/>
  <c r="AE182" i="81"/>
  <c r="AF182" i="81"/>
  <c r="AG182" i="81"/>
  <c r="AH182" i="81"/>
  <c r="AI182" i="81"/>
  <c r="AJ182" i="81"/>
  <c r="AN182" i="81"/>
  <c r="AO182" i="81"/>
  <c r="AP182" i="81"/>
  <c r="AQ182" i="81"/>
  <c r="AR182" i="81"/>
  <c r="AS182" i="81"/>
  <c r="AT182" i="81"/>
  <c r="AU182" i="81"/>
  <c r="AV182" i="81"/>
  <c r="AW182" i="81"/>
  <c r="AX182" i="81"/>
  <c r="AY182" i="81"/>
  <c r="AZ182" i="81"/>
  <c r="BA182" i="81"/>
  <c r="BB182" i="81"/>
  <c r="BC182" i="81"/>
  <c r="BD182" i="81"/>
  <c r="BE182" i="81"/>
  <c r="C183" i="81"/>
  <c r="D183" i="81"/>
  <c r="E183" i="81"/>
  <c r="F183" i="81"/>
  <c r="G183" i="81"/>
  <c r="H183" i="81"/>
  <c r="I183" i="81"/>
  <c r="J183" i="81"/>
  <c r="K183" i="81"/>
  <c r="L183" i="81"/>
  <c r="M183" i="81"/>
  <c r="N183" i="81"/>
  <c r="O183" i="81"/>
  <c r="P183" i="81"/>
  <c r="Q183" i="81"/>
  <c r="S183" i="81"/>
  <c r="T183" i="81"/>
  <c r="U183" i="81"/>
  <c r="V183" i="81"/>
  <c r="W183" i="81"/>
  <c r="X183" i="81"/>
  <c r="Y183" i="81"/>
  <c r="Z183" i="81"/>
  <c r="AA183" i="81"/>
  <c r="AB183" i="81"/>
  <c r="AC183" i="81"/>
  <c r="AD183" i="81"/>
  <c r="AE183" i="81"/>
  <c r="AF183" i="81"/>
  <c r="AG183" i="81"/>
  <c r="AH183" i="81"/>
  <c r="AI183" i="81"/>
  <c r="AJ183" i="81"/>
  <c r="AN183" i="81"/>
  <c r="AO183" i="81"/>
  <c r="AP183" i="81"/>
  <c r="AQ183" i="81"/>
  <c r="AR183" i="81"/>
  <c r="AS183" i="81"/>
  <c r="AT183" i="81"/>
  <c r="AU183" i="81"/>
  <c r="AV183" i="81"/>
  <c r="AW183" i="81"/>
  <c r="AX183" i="81"/>
  <c r="AY183" i="81"/>
  <c r="AZ183" i="81"/>
  <c r="BA183" i="81"/>
  <c r="BB183" i="81"/>
  <c r="BC183" i="81"/>
  <c r="BD183" i="81"/>
  <c r="BE183" i="81"/>
  <c r="C184" i="81"/>
  <c r="D184" i="81"/>
  <c r="E184" i="81"/>
  <c r="F184" i="81"/>
  <c r="G184" i="81"/>
  <c r="H184" i="81"/>
  <c r="I184" i="81"/>
  <c r="J184" i="81"/>
  <c r="K184" i="81"/>
  <c r="L184" i="81"/>
  <c r="M184" i="81"/>
  <c r="N184" i="81"/>
  <c r="O184" i="81"/>
  <c r="P184" i="81"/>
  <c r="Q184" i="81"/>
  <c r="S184" i="81"/>
  <c r="T184" i="81"/>
  <c r="U184" i="81"/>
  <c r="V184" i="81"/>
  <c r="W184" i="81"/>
  <c r="X184" i="81"/>
  <c r="Y184" i="81"/>
  <c r="Z184" i="81"/>
  <c r="AA184" i="81"/>
  <c r="AB184" i="81"/>
  <c r="AC184" i="81"/>
  <c r="AD184" i="81"/>
  <c r="AE184" i="81"/>
  <c r="AF184" i="81"/>
  <c r="AG184" i="81"/>
  <c r="AH184" i="81"/>
  <c r="AI184" i="81"/>
  <c r="AJ184" i="81"/>
  <c r="AN184" i="81"/>
  <c r="AO184" i="81"/>
  <c r="AP184" i="81"/>
  <c r="AQ184" i="81"/>
  <c r="AR184" i="81"/>
  <c r="AS184" i="81"/>
  <c r="AT184" i="81"/>
  <c r="AU184" i="81"/>
  <c r="AV184" i="81"/>
  <c r="AW184" i="81"/>
  <c r="AX184" i="81"/>
  <c r="AY184" i="81"/>
  <c r="AZ184" i="81"/>
  <c r="BA184" i="81"/>
  <c r="BB184" i="81"/>
  <c r="BC184" i="81"/>
  <c r="BD184" i="81"/>
  <c r="BE184" i="81"/>
  <c r="C185" i="81"/>
  <c r="D185" i="81"/>
  <c r="E185" i="81"/>
  <c r="F185" i="81"/>
  <c r="G185" i="81"/>
  <c r="H185" i="81"/>
  <c r="I185" i="81"/>
  <c r="J185" i="81"/>
  <c r="K185" i="81"/>
  <c r="L185" i="81"/>
  <c r="M185" i="81"/>
  <c r="N185" i="81"/>
  <c r="O185" i="81"/>
  <c r="P185" i="81"/>
  <c r="Q185" i="81"/>
  <c r="S185" i="81"/>
  <c r="T185" i="81"/>
  <c r="U185" i="81"/>
  <c r="V185" i="81"/>
  <c r="W185" i="81"/>
  <c r="X185" i="81"/>
  <c r="Y185" i="81"/>
  <c r="Z185" i="81"/>
  <c r="AA185" i="81"/>
  <c r="AB185" i="81"/>
  <c r="AC185" i="81"/>
  <c r="AD185" i="81"/>
  <c r="AE185" i="81"/>
  <c r="AF185" i="81"/>
  <c r="AG185" i="81"/>
  <c r="AH185" i="81"/>
  <c r="AI185" i="81"/>
  <c r="AJ185" i="81"/>
  <c r="AN185" i="81"/>
  <c r="AO185" i="81"/>
  <c r="AP185" i="81"/>
  <c r="AQ185" i="81"/>
  <c r="AR185" i="81"/>
  <c r="AS185" i="81"/>
  <c r="AT185" i="81"/>
  <c r="AU185" i="81"/>
  <c r="AV185" i="81"/>
  <c r="AW185" i="81"/>
  <c r="AX185" i="81"/>
  <c r="AY185" i="81"/>
  <c r="AZ185" i="81"/>
  <c r="BA185" i="81"/>
  <c r="BB185" i="81"/>
  <c r="BC185" i="81"/>
  <c r="BD185" i="81"/>
  <c r="BE185" i="81"/>
  <c r="C186" i="81"/>
  <c r="D186" i="81"/>
  <c r="E186" i="81"/>
  <c r="F186" i="81"/>
  <c r="G186" i="81"/>
  <c r="H186" i="81"/>
  <c r="I186" i="81"/>
  <c r="J186" i="81"/>
  <c r="K186" i="81"/>
  <c r="L186" i="81"/>
  <c r="M186" i="81"/>
  <c r="N186" i="81"/>
  <c r="O186" i="81"/>
  <c r="P186" i="81"/>
  <c r="Q186" i="81"/>
  <c r="S186" i="81"/>
  <c r="T186" i="81"/>
  <c r="U186" i="81"/>
  <c r="V186" i="81"/>
  <c r="W186" i="81"/>
  <c r="X186" i="81"/>
  <c r="Y186" i="81"/>
  <c r="Z186" i="81"/>
  <c r="AA186" i="81"/>
  <c r="AB186" i="81"/>
  <c r="AC186" i="81"/>
  <c r="AD186" i="81"/>
  <c r="AE186" i="81"/>
  <c r="AF186" i="81"/>
  <c r="AG186" i="81"/>
  <c r="AH186" i="81"/>
  <c r="AI186" i="81"/>
  <c r="AJ186" i="81"/>
  <c r="AN186" i="81"/>
  <c r="AO186" i="81"/>
  <c r="AP186" i="81"/>
  <c r="AQ186" i="81"/>
  <c r="AR186" i="81"/>
  <c r="AS186" i="81"/>
  <c r="AT186" i="81"/>
  <c r="AU186" i="81"/>
  <c r="AV186" i="81"/>
  <c r="AW186" i="81"/>
  <c r="AX186" i="81"/>
  <c r="AY186" i="81"/>
  <c r="AZ186" i="81"/>
  <c r="BA186" i="81"/>
  <c r="BB186" i="81"/>
  <c r="BC186" i="81"/>
  <c r="BD186" i="81"/>
  <c r="BE186" i="81"/>
  <c r="C187" i="81"/>
  <c r="D187" i="81"/>
  <c r="E187" i="81"/>
  <c r="F187" i="81"/>
  <c r="G187" i="81"/>
  <c r="H187" i="81"/>
  <c r="I187" i="81"/>
  <c r="J187" i="81"/>
  <c r="K187" i="81"/>
  <c r="L187" i="81"/>
  <c r="M187" i="81"/>
  <c r="N187" i="81"/>
  <c r="O187" i="81"/>
  <c r="P187" i="81"/>
  <c r="Q187" i="81"/>
  <c r="S187" i="81"/>
  <c r="T187" i="81"/>
  <c r="U187" i="81"/>
  <c r="V187" i="81"/>
  <c r="W187" i="81"/>
  <c r="X187" i="81"/>
  <c r="Y187" i="81"/>
  <c r="Z187" i="81"/>
  <c r="AA187" i="81"/>
  <c r="AB187" i="81"/>
  <c r="AC187" i="81"/>
  <c r="AD187" i="81"/>
  <c r="AE187" i="81"/>
  <c r="AF187" i="81"/>
  <c r="AG187" i="81"/>
  <c r="AH187" i="81"/>
  <c r="AI187" i="81"/>
  <c r="AJ187" i="81"/>
  <c r="AN187" i="81"/>
  <c r="AO187" i="81"/>
  <c r="AP187" i="81"/>
  <c r="AQ187" i="81"/>
  <c r="AR187" i="81"/>
  <c r="AS187" i="81"/>
  <c r="AT187" i="81"/>
  <c r="AU187" i="81"/>
  <c r="AV187" i="81"/>
  <c r="AW187" i="81"/>
  <c r="AX187" i="81"/>
  <c r="AY187" i="81"/>
  <c r="AZ187" i="81"/>
  <c r="BA187" i="81"/>
  <c r="BB187" i="81"/>
  <c r="BC187" i="81"/>
  <c r="BD187" i="81"/>
  <c r="BE187" i="81"/>
  <c r="C188" i="81"/>
  <c r="D188" i="81"/>
  <c r="E188" i="81"/>
  <c r="F188" i="81"/>
  <c r="G188" i="81"/>
  <c r="H188" i="81"/>
  <c r="I188" i="81"/>
  <c r="J188" i="81"/>
  <c r="K188" i="81"/>
  <c r="L188" i="81"/>
  <c r="M188" i="81"/>
  <c r="N188" i="81"/>
  <c r="O188" i="81"/>
  <c r="P188" i="81"/>
  <c r="Q188" i="81"/>
  <c r="S188" i="81"/>
  <c r="T188" i="81"/>
  <c r="U188" i="81"/>
  <c r="V188" i="81"/>
  <c r="W188" i="81"/>
  <c r="X188" i="81"/>
  <c r="Y188" i="81"/>
  <c r="Z188" i="81"/>
  <c r="AA188" i="81"/>
  <c r="AB188" i="81"/>
  <c r="AC188" i="81"/>
  <c r="AD188" i="81"/>
  <c r="AE188" i="81"/>
  <c r="AF188" i="81"/>
  <c r="AG188" i="81"/>
  <c r="AH188" i="81"/>
  <c r="AI188" i="81"/>
  <c r="AJ188" i="81"/>
  <c r="AN188" i="81"/>
  <c r="AO188" i="81"/>
  <c r="AP188" i="81"/>
  <c r="AQ188" i="81"/>
  <c r="AR188" i="81"/>
  <c r="AS188" i="81"/>
  <c r="AT188" i="81"/>
  <c r="AU188" i="81"/>
  <c r="AV188" i="81"/>
  <c r="AW188" i="81"/>
  <c r="AX188" i="81"/>
  <c r="AY188" i="81"/>
  <c r="AZ188" i="81"/>
  <c r="BA188" i="81"/>
  <c r="BB188" i="81"/>
  <c r="BC188" i="81"/>
  <c r="BD188" i="81"/>
  <c r="BE188" i="81"/>
  <c r="C189" i="81"/>
  <c r="D189" i="81"/>
  <c r="E189" i="81"/>
  <c r="F189" i="81"/>
  <c r="G189" i="81"/>
  <c r="H189" i="81"/>
  <c r="I189" i="81"/>
  <c r="J189" i="81"/>
  <c r="K189" i="81"/>
  <c r="L189" i="81"/>
  <c r="M189" i="81"/>
  <c r="N189" i="81"/>
  <c r="O189" i="81"/>
  <c r="P189" i="81"/>
  <c r="Q189" i="81"/>
  <c r="S189" i="81"/>
  <c r="T189" i="81"/>
  <c r="U189" i="81"/>
  <c r="V189" i="81"/>
  <c r="W189" i="81"/>
  <c r="X189" i="81"/>
  <c r="Y189" i="81"/>
  <c r="Z189" i="81"/>
  <c r="AA189" i="81"/>
  <c r="AB189" i="81"/>
  <c r="AC189" i="81"/>
  <c r="AD189" i="81"/>
  <c r="AE189" i="81"/>
  <c r="AF189" i="81"/>
  <c r="AG189" i="81"/>
  <c r="AH189" i="81"/>
  <c r="AI189" i="81"/>
  <c r="AJ189" i="81"/>
  <c r="AN189" i="81"/>
  <c r="AO189" i="81"/>
  <c r="AP189" i="81"/>
  <c r="AQ189" i="81"/>
  <c r="AR189" i="81"/>
  <c r="AS189" i="81"/>
  <c r="AT189" i="81"/>
  <c r="AU189" i="81"/>
  <c r="AV189" i="81"/>
  <c r="AW189" i="81"/>
  <c r="AX189" i="81"/>
  <c r="AY189" i="81"/>
  <c r="AZ189" i="81"/>
  <c r="BA189" i="81"/>
  <c r="BB189" i="81"/>
  <c r="BC189" i="81"/>
  <c r="BD189" i="81"/>
  <c r="BE189" i="81"/>
  <c r="C190" i="81"/>
  <c r="D190" i="81"/>
  <c r="E190" i="81"/>
  <c r="F190" i="81"/>
  <c r="G190" i="81"/>
  <c r="H190" i="81"/>
  <c r="I190" i="81"/>
  <c r="J190" i="81"/>
  <c r="K190" i="81"/>
  <c r="L190" i="81"/>
  <c r="M190" i="81"/>
  <c r="N190" i="81"/>
  <c r="O190" i="81"/>
  <c r="P190" i="81"/>
  <c r="Q190" i="81"/>
  <c r="S190" i="81"/>
  <c r="T190" i="81"/>
  <c r="U190" i="81"/>
  <c r="V190" i="81"/>
  <c r="W190" i="81"/>
  <c r="X190" i="81"/>
  <c r="Y190" i="81"/>
  <c r="Z190" i="81"/>
  <c r="AA190" i="81"/>
  <c r="AB190" i="81"/>
  <c r="AC190" i="81"/>
  <c r="AD190" i="81"/>
  <c r="AE190" i="81"/>
  <c r="AF190" i="81"/>
  <c r="AG190" i="81"/>
  <c r="AH190" i="81"/>
  <c r="AI190" i="81"/>
  <c r="AJ190" i="81"/>
  <c r="AN190" i="81"/>
  <c r="AO190" i="81"/>
  <c r="AP190" i="81"/>
  <c r="AQ190" i="81"/>
  <c r="AR190" i="81"/>
  <c r="AS190" i="81"/>
  <c r="AT190" i="81"/>
  <c r="AU190" i="81"/>
  <c r="AV190" i="81"/>
  <c r="AW190" i="81"/>
  <c r="AX190" i="81"/>
  <c r="AY190" i="81"/>
  <c r="AZ190" i="81"/>
  <c r="BA190" i="81"/>
  <c r="BB190" i="81"/>
  <c r="BC190" i="81"/>
  <c r="BD190" i="81"/>
  <c r="BE190" i="81"/>
  <c r="C191" i="81"/>
  <c r="D191" i="81"/>
  <c r="E191" i="81"/>
  <c r="F191" i="81"/>
  <c r="G191" i="81"/>
  <c r="H191" i="81"/>
  <c r="I191" i="81"/>
  <c r="J191" i="81"/>
  <c r="K191" i="81"/>
  <c r="L191" i="81"/>
  <c r="M191" i="81"/>
  <c r="N191" i="81"/>
  <c r="O191" i="81"/>
  <c r="P191" i="81"/>
  <c r="Q191" i="81"/>
  <c r="S191" i="81"/>
  <c r="T191" i="81"/>
  <c r="U191" i="81"/>
  <c r="V191" i="81"/>
  <c r="W191" i="81"/>
  <c r="X191" i="81"/>
  <c r="Y191" i="81"/>
  <c r="Z191" i="81"/>
  <c r="AA191" i="81"/>
  <c r="AB191" i="81"/>
  <c r="AC191" i="81"/>
  <c r="AD191" i="81"/>
  <c r="AE191" i="81"/>
  <c r="AF191" i="81"/>
  <c r="AG191" i="81"/>
  <c r="AH191" i="81"/>
  <c r="AI191" i="81"/>
  <c r="AJ191" i="81"/>
  <c r="AN191" i="81"/>
  <c r="AO191" i="81"/>
  <c r="AP191" i="81"/>
  <c r="AQ191" i="81"/>
  <c r="AR191" i="81"/>
  <c r="AS191" i="81"/>
  <c r="AT191" i="81"/>
  <c r="AU191" i="81"/>
  <c r="AV191" i="81"/>
  <c r="AW191" i="81"/>
  <c r="AX191" i="81"/>
  <c r="AY191" i="81"/>
  <c r="AZ191" i="81"/>
  <c r="BA191" i="81"/>
  <c r="BB191" i="81"/>
  <c r="BC191" i="81"/>
  <c r="BD191" i="81"/>
  <c r="BE191" i="81"/>
  <c r="C192" i="81"/>
  <c r="D192" i="81"/>
  <c r="E192" i="81"/>
  <c r="F192" i="81"/>
  <c r="G192" i="81"/>
  <c r="H192" i="81"/>
  <c r="I192" i="81"/>
  <c r="J192" i="81"/>
  <c r="K192" i="81"/>
  <c r="L192" i="81"/>
  <c r="M192" i="81"/>
  <c r="N192" i="81"/>
  <c r="O192" i="81"/>
  <c r="P192" i="81"/>
  <c r="Q192" i="81"/>
  <c r="S192" i="81"/>
  <c r="T192" i="81"/>
  <c r="U192" i="81"/>
  <c r="V192" i="81"/>
  <c r="W192" i="81"/>
  <c r="X192" i="81"/>
  <c r="Y192" i="81"/>
  <c r="Z192" i="81"/>
  <c r="AA192" i="81"/>
  <c r="AB192" i="81"/>
  <c r="AC192" i="81"/>
  <c r="AD192" i="81"/>
  <c r="AE192" i="81"/>
  <c r="AF192" i="81"/>
  <c r="AG192" i="81"/>
  <c r="AH192" i="81"/>
  <c r="AI192" i="81"/>
  <c r="AJ192" i="81"/>
  <c r="AN192" i="81"/>
  <c r="AO192" i="81"/>
  <c r="AP192" i="81"/>
  <c r="AQ192" i="81"/>
  <c r="AR192" i="81"/>
  <c r="AS192" i="81"/>
  <c r="AT192" i="81"/>
  <c r="AU192" i="81"/>
  <c r="AV192" i="81"/>
  <c r="AW192" i="81"/>
  <c r="AX192" i="81"/>
  <c r="AY192" i="81"/>
  <c r="AZ192" i="81"/>
  <c r="BA192" i="81"/>
  <c r="BB192" i="81"/>
  <c r="BC192" i="81"/>
  <c r="BD192" i="81"/>
  <c r="BE192" i="81"/>
  <c r="C193" i="81"/>
  <c r="D193" i="81"/>
  <c r="E193" i="81"/>
  <c r="F193" i="81"/>
  <c r="G193" i="81"/>
  <c r="H193" i="81"/>
  <c r="I193" i="81"/>
  <c r="J193" i="81"/>
  <c r="K193" i="81"/>
  <c r="L193" i="81"/>
  <c r="M193" i="81"/>
  <c r="N193" i="81"/>
  <c r="O193" i="81"/>
  <c r="P193" i="81"/>
  <c r="Q193" i="81"/>
  <c r="S193" i="81"/>
  <c r="T193" i="81"/>
  <c r="U193" i="81"/>
  <c r="V193" i="81"/>
  <c r="W193" i="81"/>
  <c r="X193" i="81"/>
  <c r="Y193" i="81"/>
  <c r="Z193" i="81"/>
  <c r="AA193" i="81"/>
  <c r="AB193" i="81"/>
  <c r="AC193" i="81"/>
  <c r="AD193" i="81"/>
  <c r="AE193" i="81"/>
  <c r="AF193" i="81"/>
  <c r="AG193" i="81"/>
  <c r="AH193" i="81"/>
  <c r="AI193" i="81"/>
  <c r="AJ193" i="81"/>
  <c r="AN193" i="81"/>
  <c r="AO193" i="81"/>
  <c r="AP193" i="81"/>
  <c r="AQ193" i="81"/>
  <c r="AR193" i="81"/>
  <c r="AS193" i="81"/>
  <c r="AT193" i="81"/>
  <c r="AU193" i="81"/>
  <c r="AV193" i="81"/>
  <c r="AW193" i="81"/>
  <c r="AX193" i="81"/>
  <c r="AY193" i="81"/>
  <c r="AZ193" i="81"/>
  <c r="BA193" i="81"/>
  <c r="BB193" i="81"/>
  <c r="BC193" i="81"/>
  <c r="BD193" i="81"/>
  <c r="BE193" i="81"/>
  <c r="C194" i="81"/>
  <c r="D194" i="81"/>
  <c r="E194" i="81"/>
  <c r="F194" i="81"/>
  <c r="G194" i="81"/>
  <c r="H194" i="81"/>
  <c r="I194" i="81"/>
  <c r="J194" i="81"/>
  <c r="K194" i="81"/>
  <c r="L194" i="81"/>
  <c r="M194" i="81"/>
  <c r="N194" i="81"/>
  <c r="O194" i="81"/>
  <c r="P194" i="81"/>
  <c r="Q194" i="81"/>
  <c r="S194" i="81"/>
  <c r="T194" i="81"/>
  <c r="U194" i="81"/>
  <c r="V194" i="81"/>
  <c r="W194" i="81"/>
  <c r="X194" i="81"/>
  <c r="Y194" i="81"/>
  <c r="Z194" i="81"/>
  <c r="AA194" i="81"/>
  <c r="AB194" i="81"/>
  <c r="AC194" i="81"/>
  <c r="AD194" i="81"/>
  <c r="AE194" i="81"/>
  <c r="AF194" i="81"/>
  <c r="AG194" i="81"/>
  <c r="AH194" i="81"/>
  <c r="AI194" i="81"/>
  <c r="AJ194" i="81"/>
  <c r="AN194" i="81"/>
  <c r="AO194" i="81"/>
  <c r="AP194" i="81"/>
  <c r="AQ194" i="81"/>
  <c r="AR194" i="81"/>
  <c r="AS194" i="81"/>
  <c r="AT194" i="81"/>
  <c r="AU194" i="81"/>
  <c r="AV194" i="81"/>
  <c r="AW194" i="81"/>
  <c r="AX194" i="81"/>
  <c r="AY194" i="81"/>
  <c r="AZ194" i="81"/>
  <c r="BA194" i="81"/>
  <c r="BB194" i="81"/>
  <c r="BC194" i="81"/>
  <c r="BD194" i="81"/>
  <c r="BE194" i="81"/>
  <c r="D4" i="81"/>
  <c r="E4" i="81"/>
  <c r="F4" i="81"/>
  <c r="G4" i="81"/>
  <c r="H4" i="81"/>
  <c r="I4" i="81"/>
  <c r="J4" i="81"/>
  <c r="K4" i="81"/>
  <c r="L4" i="81"/>
  <c r="M4" i="81"/>
  <c r="N4" i="81"/>
  <c r="O4" i="81"/>
  <c r="P4" i="81"/>
  <c r="Q4" i="81"/>
  <c r="S4" i="81"/>
  <c r="T4" i="81"/>
  <c r="U4" i="81"/>
  <c r="V4" i="81"/>
  <c r="W4" i="81"/>
  <c r="X4" i="81"/>
  <c r="Y4" i="81"/>
  <c r="Z4" i="81"/>
  <c r="AA4" i="81"/>
  <c r="AB4" i="81"/>
  <c r="AC4" i="81"/>
  <c r="AD4" i="81"/>
  <c r="AE4" i="81"/>
  <c r="AF4" i="81"/>
  <c r="AG4" i="81"/>
  <c r="AH4" i="81"/>
  <c r="AI4" i="81"/>
  <c r="AJ4" i="81"/>
  <c r="AN4" i="81"/>
  <c r="AO4" i="81"/>
  <c r="AP4" i="81"/>
  <c r="AQ4" i="81"/>
  <c r="AR4" i="81"/>
  <c r="AS4" i="81"/>
  <c r="AT4" i="81"/>
  <c r="AU4" i="81"/>
  <c r="AV4" i="81"/>
  <c r="AW4" i="81"/>
  <c r="AX4" i="81"/>
  <c r="AY4" i="81"/>
  <c r="AZ4" i="81"/>
  <c r="BA4" i="81"/>
  <c r="BB4" i="81"/>
  <c r="BC4" i="81"/>
  <c r="BD4" i="81"/>
  <c r="BE4" i="81"/>
  <c r="C4" i="8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AX3" i="75"/>
  <c r="AX4" i="75"/>
  <c r="AX5" i="75"/>
  <c r="AX6" i="75"/>
  <c r="AX7" i="75"/>
  <c r="AX8" i="75"/>
  <c r="AX9"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AX49" i="75"/>
  <c r="AX50" i="75"/>
  <c r="AX51" i="75"/>
  <c r="AX52" i="75"/>
  <c r="AX53" i="75"/>
  <c r="AX54" i="75"/>
  <c r="AX55" i="75"/>
  <c r="AX56" i="75"/>
  <c r="AX57" i="75"/>
  <c r="AX58" i="75"/>
  <c r="AX59" i="75"/>
  <c r="AX60" i="75"/>
  <c r="AX61" i="75"/>
  <c r="AX62" i="75"/>
  <c r="AX63" i="75"/>
  <c r="AX64" i="75"/>
  <c r="AX65" i="75"/>
  <c r="AX66" i="75"/>
  <c r="AX67" i="75"/>
  <c r="AX68" i="75"/>
  <c r="AX69" i="75"/>
  <c r="AX70" i="75"/>
  <c r="AX71" i="75"/>
  <c r="AX72" i="75"/>
  <c r="AX73" i="75"/>
  <c r="AX74" i="75"/>
  <c r="AX75" i="75"/>
  <c r="AX76" i="75"/>
  <c r="AX77" i="75"/>
  <c r="AX78" i="75"/>
  <c r="AX79" i="75"/>
  <c r="AX80" i="75"/>
  <c r="AX81" i="75"/>
  <c r="AX82" i="75"/>
  <c r="AX83" i="75"/>
  <c r="AX84" i="75"/>
  <c r="AX85" i="75"/>
  <c r="AX86" i="75"/>
  <c r="AX87" i="75"/>
  <c r="AX88" i="75"/>
  <c r="AX89" i="75"/>
  <c r="AX90" i="75"/>
  <c r="AX91" i="75"/>
  <c r="AX92" i="75"/>
  <c r="AX93" i="75"/>
  <c r="AX94" i="75"/>
  <c r="AX95" i="75"/>
  <c r="AX96" i="75"/>
  <c r="AX97" i="75"/>
  <c r="AX98" i="75"/>
  <c r="AX99" i="75"/>
  <c r="AX100" i="75"/>
  <c r="AX101" i="75"/>
  <c r="AX102" i="75"/>
  <c r="AX103" i="75"/>
  <c r="AX104" i="75"/>
  <c r="AX105" i="75"/>
  <c r="AX106" i="75"/>
  <c r="AX107" i="75"/>
  <c r="AX108" i="75"/>
  <c r="AX109" i="75"/>
  <c r="AX110" i="75"/>
  <c r="AX111" i="75"/>
  <c r="AX112" i="75"/>
  <c r="AX113" i="75"/>
  <c r="AX114" i="75"/>
  <c r="AX115" i="75"/>
  <c r="AX116" i="75"/>
  <c r="AX117" i="75"/>
  <c r="AX118" i="75"/>
  <c r="AX119" i="75"/>
  <c r="AX120" i="75"/>
  <c r="AX121" i="75"/>
  <c r="AX122" i="75"/>
  <c r="AX123" i="75"/>
  <c r="AX124" i="75"/>
  <c r="AX125" i="75"/>
  <c r="AX126" i="75"/>
  <c r="AX127" i="75"/>
  <c r="AX128" i="75"/>
  <c r="AX129" i="75"/>
  <c r="AX130" i="75"/>
  <c r="AX131" i="75"/>
  <c r="AX132" i="75"/>
  <c r="AX133" i="75"/>
  <c r="AX134" i="75"/>
  <c r="AX135" i="75"/>
  <c r="AX136" i="75"/>
  <c r="AX137" i="75"/>
  <c r="AX138" i="75"/>
  <c r="AX139" i="75"/>
  <c r="AX140" i="75"/>
  <c r="AX141" i="75"/>
  <c r="AX142" i="75"/>
  <c r="AX143" i="75"/>
  <c r="AX144" i="75"/>
  <c r="AX145" i="75"/>
  <c r="AX146" i="75"/>
  <c r="AX147" i="75"/>
  <c r="AX148" i="75"/>
  <c r="AX149" i="75"/>
  <c r="AX150" i="75"/>
  <c r="AX151" i="75"/>
  <c r="AX152" i="75"/>
  <c r="AX153" i="75"/>
  <c r="AX154" i="75"/>
  <c r="AX155" i="75"/>
  <c r="AX156" i="75"/>
  <c r="AX157" i="75"/>
  <c r="AX158" i="75"/>
  <c r="AX159" i="75"/>
  <c r="AX160" i="75"/>
  <c r="AX161" i="75"/>
  <c r="AX162" i="75"/>
  <c r="AX163" i="75"/>
  <c r="AX164" i="75"/>
  <c r="AX165" i="75"/>
  <c r="AX166" i="75"/>
  <c r="AX167" i="75"/>
  <c r="AX168" i="75"/>
  <c r="AX169" i="75"/>
  <c r="AX170" i="75"/>
  <c r="AX171" i="75"/>
  <c r="AX172" i="75"/>
  <c r="AX173" i="75"/>
  <c r="AX174" i="75"/>
  <c r="AX175" i="75"/>
  <c r="AX176" i="75"/>
  <c r="AX177" i="75"/>
  <c r="AX178" i="75"/>
  <c r="AX179" i="75"/>
  <c r="AX180" i="75"/>
  <c r="AX181" i="75"/>
  <c r="AX182" i="75"/>
  <c r="AX183" i="75"/>
  <c r="AX184" i="75"/>
  <c r="AX185" i="75"/>
  <c r="AX186" i="75"/>
  <c r="AX187" i="75"/>
  <c r="AX188" i="75"/>
  <c r="AX189" i="75"/>
  <c r="AX190" i="75"/>
  <c r="AX191" i="75"/>
  <c r="AX192" i="75"/>
  <c r="AX193" i="75"/>
  <c r="B3" i="83"/>
  <c r="C3" i="83"/>
  <c r="D3" i="83"/>
  <c r="E3" i="83"/>
  <c r="F3" i="83"/>
  <c r="G3" i="83"/>
  <c r="H3" i="83"/>
  <c r="I3" i="83"/>
  <c r="J3" i="83"/>
  <c r="K3" i="83"/>
  <c r="L3" i="83"/>
  <c r="M3" i="83"/>
  <c r="N3" i="83"/>
  <c r="O3" i="83"/>
  <c r="Q3" i="83"/>
  <c r="R3" i="83"/>
  <c r="S3" i="83"/>
  <c r="T3" i="83"/>
  <c r="U3" i="83"/>
  <c r="V3" i="83"/>
  <c r="W3" i="83"/>
  <c r="X3" i="83"/>
  <c r="Y3" i="83"/>
  <c r="Z3" i="83"/>
  <c r="AA3" i="83"/>
  <c r="AB3" i="83"/>
  <c r="AC3" i="83"/>
  <c r="AD3" i="83"/>
  <c r="AE3" i="83"/>
  <c r="AF3" i="83"/>
  <c r="AG3" i="83"/>
  <c r="AH3" i="83"/>
  <c r="AI3" i="83"/>
  <c r="AJ3" i="83"/>
  <c r="AK3" i="83"/>
  <c r="AL3" i="83"/>
  <c r="AM3" i="83"/>
  <c r="AN3" i="83"/>
  <c r="AO3" i="83"/>
  <c r="AP3" i="83"/>
  <c r="AQ3" i="83"/>
  <c r="AR3" i="83"/>
  <c r="AS3" i="83"/>
  <c r="AT3" i="83"/>
  <c r="AU3" i="83"/>
  <c r="AV3" i="83"/>
  <c r="AW3" i="83"/>
  <c r="AX3" i="83"/>
  <c r="AY3" i="83"/>
  <c r="AZ3" i="83"/>
  <c r="B4" i="83"/>
  <c r="C4" i="83"/>
  <c r="D4" i="83"/>
  <c r="E4" i="83"/>
  <c r="F4" i="83"/>
  <c r="G4" i="83"/>
  <c r="H4" i="83"/>
  <c r="I4" i="83"/>
  <c r="J4" i="83"/>
  <c r="K4" i="83"/>
  <c r="L4" i="83"/>
  <c r="M4" i="83"/>
  <c r="N4" i="83"/>
  <c r="O4" i="83"/>
  <c r="Q4" i="83"/>
  <c r="R4" i="83"/>
  <c r="S4" i="83"/>
  <c r="T4" i="83"/>
  <c r="U4" i="83"/>
  <c r="V4" i="83"/>
  <c r="W4" i="83"/>
  <c r="X4" i="83"/>
  <c r="Y4" i="83"/>
  <c r="Z4" i="83"/>
  <c r="AA4" i="83"/>
  <c r="AB4" i="83"/>
  <c r="AC4" i="83"/>
  <c r="AD4" i="83"/>
  <c r="AE4" i="83"/>
  <c r="AF4" i="83"/>
  <c r="AG4" i="83"/>
  <c r="AH4" i="83"/>
  <c r="AI4" i="83"/>
  <c r="AJ4" i="83"/>
  <c r="AK4" i="83"/>
  <c r="AL4" i="83"/>
  <c r="AM4" i="83"/>
  <c r="AN4" i="83"/>
  <c r="AO4" i="83"/>
  <c r="AP4" i="83"/>
  <c r="AQ4" i="83"/>
  <c r="AR4" i="83"/>
  <c r="AS4" i="83"/>
  <c r="AT4" i="83"/>
  <c r="AU4" i="83"/>
  <c r="AV4" i="83"/>
  <c r="AW4" i="83"/>
  <c r="AX4" i="83"/>
  <c r="AY4" i="83"/>
  <c r="AZ4" i="83"/>
  <c r="B5" i="83"/>
  <c r="C5" i="83"/>
  <c r="D5" i="83"/>
  <c r="E5" i="83"/>
  <c r="F5" i="83"/>
  <c r="G5" i="83"/>
  <c r="H5" i="83"/>
  <c r="I5" i="83"/>
  <c r="J5" i="83"/>
  <c r="K5" i="83"/>
  <c r="L5" i="83"/>
  <c r="M5" i="83"/>
  <c r="N5" i="83"/>
  <c r="O5" i="83"/>
  <c r="Q5" i="83"/>
  <c r="R5" i="83"/>
  <c r="S5" i="83"/>
  <c r="T5" i="83"/>
  <c r="U5" i="83"/>
  <c r="V5" i="83"/>
  <c r="W5" i="83"/>
  <c r="X5" i="83"/>
  <c r="Y5" i="83"/>
  <c r="Z5" i="83"/>
  <c r="AA5" i="83"/>
  <c r="AB5" i="83"/>
  <c r="AC5" i="83"/>
  <c r="AD5" i="83"/>
  <c r="AE5" i="83"/>
  <c r="AF5" i="83"/>
  <c r="AG5" i="83"/>
  <c r="AH5" i="83"/>
  <c r="AI5" i="83"/>
  <c r="AJ5" i="83"/>
  <c r="AK5" i="83"/>
  <c r="AL5" i="83"/>
  <c r="AM5" i="83"/>
  <c r="AN5" i="83"/>
  <c r="AO5" i="83"/>
  <c r="AP5" i="83"/>
  <c r="AQ5" i="83"/>
  <c r="AR5" i="83"/>
  <c r="AS5" i="83"/>
  <c r="AT5" i="83"/>
  <c r="AU5" i="83"/>
  <c r="AV5" i="83"/>
  <c r="AW5" i="83"/>
  <c r="AX5" i="83"/>
  <c r="AY5" i="83"/>
  <c r="AZ5" i="83"/>
  <c r="B6" i="83"/>
  <c r="C6" i="83"/>
  <c r="D6" i="83"/>
  <c r="E6" i="83"/>
  <c r="F6" i="83"/>
  <c r="G6" i="83"/>
  <c r="H6" i="83"/>
  <c r="I6" i="83"/>
  <c r="J6" i="83"/>
  <c r="K6" i="83"/>
  <c r="L6" i="83"/>
  <c r="M6" i="83"/>
  <c r="N6" i="83"/>
  <c r="O6" i="83"/>
  <c r="Q6" i="83"/>
  <c r="R6" i="83"/>
  <c r="S6" i="83"/>
  <c r="T6" i="83"/>
  <c r="U6" i="83"/>
  <c r="V6" i="83"/>
  <c r="W6" i="83"/>
  <c r="X6" i="83"/>
  <c r="Y6" i="83"/>
  <c r="Z6" i="83"/>
  <c r="AA6" i="83"/>
  <c r="AB6" i="83"/>
  <c r="AC6" i="83"/>
  <c r="AD6" i="83"/>
  <c r="AE6" i="83"/>
  <c r="AF6" i="83"/>
  <c r="AG6" i="83"/>
  <c r="AH6" i="83"/>
  <c r="AI6" i="83"/>
  <c r="AJ6" i="83"/>
  <c r="AK6" i="83"/>
  <c r="AL6" i="83"/>
  <c r="AM6" i="83"/>
  <c r="AN6" i="83"/>
  <c r="AO6" i="83"/>
  <c r="AP6" i="83"/>
  <c r="AQ6" i="83"/>
  <c r="AR6" i="83"/>
  <c r="AS6" i="83"/>
  <c r="AT6" i="83"/>
  <c r="AU6" i="83"/>
  <c r="AV6" i="83"/>
  <c r="AW6" i="83"/>
  <c r="AX6" i="83"/>
  <c r="AY6" i="83"/>
  <c r="AZ6" i="83"/>
  <c r="B7" i="83"/>
  <c r="C7" i="83"/>
  <c r="D7" i="83"/>
  <c r="E7" i="83"/>
  <c r="F7" i="83"/>
  <c r="G7" i="83"/>
  <c r="H7" i="83"/>
  <c r="I7" i="83"/>
  <c r="J7" i="83"/>
  <c r="K7" i="83"/>
  <c r="L7" i="83"/>
  <c r="M7" i="83"/>
  <c r="N7" i="83"/>
  <c r="O7" i="83"/>
  <c r="Q7" i="83"/>
  <c r="R7" i="83"/>
  <c r="S7" i="83"/>
  <c r="T7" i="83"/>
  <c r="U7" i="83"/>
  <c r="V7" i="83"/>
  <c r="W7" i="83"/>
  <c r="X7" i="83"/>
  <c r="Y7" i="83"/>
  <c r="Z7" i="83"/>
  <c r="AA7" i="83"/>
  <c r="AB7" i="83"/>
  <c r="AC7" i="83"/>
  <c r="AD7" i="83"/>
  <c r="AE7" i="83"/>
  <c r="AF7" i="83"/>
  <c r="AG7" i="83"/>
  <c r="AH7" i="83"/>
  <c r="AI7" i="83"/>
  <c r="AJ7" i="83"/>
  <c r="AK7" i="83"/>
  <c r="AL7" i="83"/>
  <c r="AM7" i="83"/>
  <c r="AN7" i="83"/>
  <c r="AO7" i="83"/>
  <c r="AP7" i="83"/>
  <c r="AQ7" i="83"/>
  <c r="AR7" i="83"/>
  <c r="AS7" i="83"/>
  <c r="AT7" i="83"/>
  <c r="AU7" i="83"/>
  <c r="AV7" i="83"/>
  <c r="AW7" i="83"/>
  <c r="AX7" i="83"/>
  <c r="AY7" i="83"/>
  <c r="AZ7" i="83"/>
  <c r="B8" i="83"/>
  <c r="C8" i="83"/>
  <c r="D8" i="83"/>
  <c r="E8" i="83"/>
  <c r="F8" i="83"/>
  <c r="G8" i="83"/>
  <c r="H8" i="83"/>
  <c r="I8" i="83"/>
  <c r="J8" i="83"/>
  <c r="K8" i="83"/>
  <c r="L8" i="83"/>
  <c r="M8" i="83"/>
  <c r="N8" i="83"/>
  <c r="O8" i="83"/>
  <c r="Q8" i="83"/>
  <c r="R8" i="83"/>
  <c r="S8" i="83"/>
  <c r="T8" i="83"/>
  <c r="U8" i="83"/>
  <c r="V8" i="83"/>
  <c r="W8" i="83"/>
  <c r="X8" i="83"/>
  <c r="Y8" i="83"/>
  <c r="Z8" i="83"/>
  <c r="AA8" i="83"/>
  <c r="AB8" i="83"/>
  <c r="AC8" i="83"/>
  <c r="AD8" i="83"/>
  <c r="AE8" i="83"/>
  <c r="AF8" i="83"/>
  <c r="AG8" i="83"/>
  <c r="AH8" i="83"/>
  <c r="AI8" i="83"/>
  <c r="AJ8" i="83"/>
  <c r="AK8" i="83"/>
  <c r="AL8" i="83"/>
  <c r="AM8" i="83"/>
  <c r="AN8" i="83"/>
  <c r="AO8" i="83"/>
  <c r="AP8" i="83"/>
  <c r="AQ8" i="83"/>
  <c r="AR8" i="83"/>
  <c r="AS8" i="83"/>
  <c r="AT8" i="83"/>
  <c r="AU8" i="83"/>
  <c r="AV8" i="83"/>
  <c r="AW8" i="83"/>
  <c r="AX8" i="83"/>
  <c r="AY8" i="83"/>
  <c r="AZ8" i="83"/>
  <c r="B9" i="83"/>
  <c r="C9" i="83"/>
  <c r="D9" i="83"/>
  <c r="E9" i="83"/>
  <c r="F9" i="83"/>
  <c r="G9" i="83"/>
  <c r="H9" i="83"/>
  <c r="I9" i="83"/>
  <c r="J9" i="83"/>
  <c r="K9" i="83"/>
  <c r="L9" i="83"/>
  <c r="M9" i="83"/>
  <c r="N9" i="83"/>
  <c r="O9" i="83"/>
  <c r="Q9" i="83"/>
  <c r="R9" i="83"/>
  <c r="S9" i="83"/>
  <c r="T9" i="83"/>
  <c r="U9" i="83"/>
  <c r="V9" i="83"/>
  <c r="W9" i="83"/>
  <c r="X9" i="83"/>
  <c r="Y9" i="83"/>
  <c r="Z9" i="83"/>
  <c r="AA9" i="83"/>
  <c r="AB9" i="83"/>
  <c r="AC9" i="83"/>
  <c r="AD9" i="83"/>
  <c r="AE9" i="83"/>
  <c r="AF9" i="83"/>
  <c r="AG9" i="83"/>
  <c r="AH9" i="83"/>
  <c r="AI9" i="83"/>
  <c r="AJ9" i="83"/>
  <c r="AK9" i="83"/>
  <c r="AL9" i="83"/>
  <c r="AM9" i="83"/>
  <c r="AN9" i="83"/>
  <c r="AO9" i="83"/>
  <c r="AP9" i="83"/>
  <c r="AQ9" i="83"/>
  <c r="AR9" i="83"/>
  <c r="AS9" i="83"/>
  <c r="AT9" i="83"/>
  <c r="AU9" i="83"/>
  <c r="AV9" i="83"/>
  <c r="AW9" i="83"/>
  <c r="AX9" i="83"/>
  <c r="AY9" i="83"/>
  <c r="AZ9" i="83"/>
  <c r="B10" i="83"/>
  <c r="C10" i="83"/>
  <c r="D10" i="83"/>
  <c r="E10" i="83"/>
  <c r="F10" i="83"/>
  <c r="G10" i="83"/>
  <c r="H10" i="83"/>
  <c r="I10" i="83"/>
  <c r="J10" i="83"/>
  <c r="K10" i="83"/>
  <c r="L10" i="83"/>
  <c r="M10" i="83"/>
  <c r="N10" i="83"/>
  <c r="O10" i="83"/>
  <c r="Q10" i="83"/>
  <c r="R10" i="83"/>
  <c r="S10" i="83"/>
  <c r="T10" i="83"/>
  <c r="U10" i="83"/>
  <c r="V10" i="83"/>
  <c r="W10" i="83"/>
  <c r="X10" i="83"/>
  <c r="Y10" i="83"/>
  <c r="Z10" i="83"/>
  <c r="AA10" i="83"/>
  <c r="AB10" i="83"/>
  <c r="AC10" i="83"/>
  <c r="AD10" i="83"/>
  <c r="AE10" i="83"/>
  <c r="AF10" i="83"/>
  <c r="AG10" i="83"/>
  <c r="AH10" i="83"/>
  <c r="AI10" i="83"/>
  <c r="AJ10" i="83"/>
  <c r="AK10" i="83"/>
  <c r="AL10" i="83"/>
  <c r="AM10" i="83"/>
  <c r="AN10" i="83"/>
  <c r="AO10" i="83"/>
  <c r="AP10" i="83"/>
  <c r="AQ10" i="83"/>
  <c r="AR10" i="83"/>
  <c r="AS10" i="83"/>
  <c r="AT10" i="83"/>
  <c r="AU10" i="83"/>
  <c r="AV10" i="83"/>
  <c r="AW10" i="83"/>
  <c r="AX10" i="83"/>
  <c r="AY10" i="83"/>
  <c r="AZ10" i="83"/>
  <c r="B11" i="83"/>
  <c r="C11" i="83"/>
  <c r="D11" i="83"/>
  <c r="E11" i="83"/>
  <c r="F11" i="83"/>
  <c r="G11" i="83"/>
  <c r="H11" i="83"/>
  <c r="I11" i="83"/>
  <c r="J11" i="83"/>
  <c r="K11" i="83"/>
  <c r="L11" i="83"/>
  <c r="M11" i="83"/>
  <c r="N11" i="83"/>
  <c r="O11" i="83"/>
  <c r="Q11" i="83"/>
  <c r="R11" i="83"/>
  <c r="S11" i="83"/>
  <c r="T11" i="83"/>
  <c r="U11" i="83"/>
  <c r="V11" i="83"/>
  <c r="W11" i="83"/>
  <c r="X11" i="83"/>
  <c r="Y11" i="83"/>
  <c r="Z11" i="83"/>
  <c r="AA11" i="83"/>
  <c r="AB11" i="83"/>
  <c r="AC11" i="83"/>
  <c r="AD11" i="83"/>
  <c r="AE11" i="83"/>
  <c r="AF11" i="83"/>
  <c r="AG11" i="83"/>
  <c r="AH11" i="83"/>
  <c r="AI11" i="83"/>
  <c r="AJ11" i="83"/>
  <c r="AK11" i="83"/>
  <c r="AL11" i="83"/>
  <c r="AM11" i="83"/>
  <c r="AN11" i="83"/>
  <c r="AO11" i="83"/>
  <c r="AP11" i="83"/>
  <c r="AQ11" i="83"/>
  <c r="AR11" i="83"/>
  <c r="AS11" i="83"/>
  <c r="AT11" i="83"/>
  <c r="AU11" i="83"/>
  <c r="AV11" i="83"/>
  <c r="AW11" i="83"/>
  <c r="AX11" i="83"/>
  <c r="AY11" i="83"/>
  <c r="AZ11" i="83"/>
  <c r="B12" i="83"/>
  <c r="C12" i="83"/>
  <c r="D12" i="83"/>
  <c r="E12" i="83"/>
  <c r="F12" i="83"/>
  <c r="G12" i="83"/>
  <c r="H12" i="83"/>
  <c r="I12" i="83"/>
  <c r="J12" i="83"/>
  <c r="K12" i="83"/>
  <c r="L12" i="83"/>
  <c r="M12" i="83"/>
  <c r="N12" i="83"/>
  <c r="O12" i="83"/>
  <c r="Q12" i="83"/>
  <c r="R12" i="83"/>
  <c r="S12" i="83"/>
  <c r="T12" i="83"/>
  <c r="U12" i="83"/>
  <c r="V12" i="83"/>
  <c r="W12" i="83"/>
  <c r="X12" i="83"/>
  <c r="Y12" i="83"/>
  <c r="Z12" i="83"/>
  <c r="AA12" i="83"/>
  <c r="AB12" i="83"/>
  <c r="AC12" i="83"/>
  <c r="AD12" i="83"/>
  <c r="AE12" i="83"/>
  <c r="AF12" i="83"/>
  <c r="AG12" i="83"/>
  <c r="AH12" i="83"/>
  <c r="AI12" i="83"/>
  <c r="AJ12" i="83"/>
  <c r="AK12" i="83"/>
  <c r="AL12" i="83"/>
  <c r="AM12" i="83"/>
  <c r="AN12" i="83"/>
  <c r="AO12" i="83"/>
  <c r="AP12" i="83"/>
  <c r="AQ12" i="83"/>
  <c r="AR12" i="83"/>
  <c r="AS12" i="83"/>
  <c r="AT12" i="83"/>
  <c r="AU12" i="83"/>
  <c r="AV12" i="83"/>
  <c r="AW12" i="83"/>
  <c r="AX12" i="83"/>
  <c r="AY12" i="83"/>
  <c r="AZ12" i="83"/>
  <c r="B13" i="83"/>
  <c r="C13" i="83"/>
  <c r="D13" i="83"/>
  <c r="E13" i="83"/>
  <c r="F13" i="83"/>
  <c r="G13" i="83"/>
  <c r="H13" i="83"/>
  <c r="I13" i="83"/>
  <c r="J13" i="83"/>
  <c r="K13" i="83"/>
  <c r="L13" i="83"/>
  <c r="M13" i="83"/>
  <c r="N13" i="83"/>
  <c r="O13" i="83"/>
  <c r="Q13" i="83"/>
  <c r="R13" i="83"/>
  <c r="S13" i="83"/>
  <c r="T13" i="83"/>
  <c r="U13" i="83"/>
  <c r="V13" i="83"/>
  <c r="W13" i="83"/>
  <c r="X13" i="83"/>
  <c r="Y13" i="83"/>
  <c r="Z13" i="83"/>
  <c r="AA13" i="83"/>
  <c r="AB13" i="83"/>
  <c r="AC13" i="83"/>
  <c r="AD13" i="83"/>
  <c r="AE13" i="83"/>
  <c r="AF13" i="83"/>
  <c r="AG13" i="83"/>
  <c r="AH13" i="83"/>
  <c r="AI13" i="83"/>
  <c r="AJ13" i="83"/>
  <c r="AK13" i="83"/>
  <c r="AL13" i="83"/>
  <c r="AM13" i="83"/>
  <c r="AN13" i="83"/>
  <c r="AO13" i="83"/>
  <c r="AP13" i="83"/>
  <c r="AQ13" i="83"/>
  <c r="AR13" i="83"/>
  <c r="AS13" i="83"/>
  <c r="AT13" i="83"/>
  <c r="AU13" i="83"/>
  <c r="AV13" i="83"/>
  <c r="AW13" i="83"/>
  <c r="AX13" i="83"/>
  <c r="AY13" i="83"/>
  <c r="AZ13" i="83"/>
  <c r="B14" i="83"/>
  <c r="C14" i="83"/>
  <c r="D14" i="83"/>
  <c r="E14" i="83"/>
  <c r="F14" i="83"/>
  <c r="G14" i="83"/>
  <c r="H14" i="83"/>
  <c r="I14" i="83"/>
  <c r="J14" i="83"/>
  <c r="K14" i="83"/>
  <c r="L14" i="83"/>
  <c r="M14" i="83"/>
  <c r="N14" i="83"/>
  <c r="O14" i="83"/>
  <c r="Q14" i="83"/>
  <c r="R14" i="83"/>
  <c r="S14" i="83"/>
  <c r="T14" i="83"/>
  <c r="U14" i="83"/>
  <c r="V14" i="83"/>
  <c r="W14" i="83"/>
  <c r="X14" i="83"/>
  <c r="Y14" i="83"/>
  <c r="Z14" i="83"/>
  <c r="AA14" i="83"/>
  <c r="AB14" i="83"/>
  <c r="AC14" i="83"/>
  <c r="AD14" i="83"/>
  <c r="AE14" i="83"/>
  <c r="AF14" i="83"/>
  <c r="AG14" i="83"/>
  <c r="AH14" i="83"/>
  <c r="AI14" i="83"/>
  <c r="AJ14" i="83"/>
  <c r="AK14" i="83"/>
  <c r="AL14" i="83"/>
  <c r="AM14" i="83"/>
  <c r="AN14" i="83"/>
  <c r="AO14" i="83"/>
  <c r="AP14" i="83"/>
  <c r="AQ14" i="83"/>
  <c r="AR14" i="83"/>
  <c r="AS14" i="83"/>
  <c r="AT14" i="83"/>
  <c r="AU14" i="83"/>
  <c r="AV14" i="83"/>
  <c r="AW14" i="83"/>
  <c r="AX14" i="83"/>
  <c r="AY14" i="83"/>
  <c r="AZ14" i="83"/>
  <c r="B15" i="83"/>
  <c r="C15" i="83"/>
  <c r="D15" i="83"/>
  <c r="E15" i="83"/>
  <c r="F15" i="83"/>
  <c r="G15" i="83"/>
  <c r="H15" i="83"/>
  <c r="I15" i="83"/>
  <c r="J15" i="83"/>
  <c r="K15" i="83"/>
  <c r="L15" i="83"/>
  <c r="M15" i="83"/>
  <c r="N15" i="83"/>
  <c r="O15" i="83"/>
  <c r="Q15" i="83"/>
  <c r="R15" i="83"/>
  <c r="S15" i="83"/>
  <c r="T15" i="83"/>
  <c r="U15" i="83"/>
  <c r="V15" i="83"/>
  <c r="W15" i="83"/>
  <c r="X15" i="83"/>
  <c r="Y15" i="83"/>
  <c r="Z15" i="83"/>
  <c r="AA15" i="83"/>
  <c r="AB15" i="83"/>
  <c r="AC15" i="83"/>
  <c r="AD15" i="83"/>
  <c r="AE15" i="83"/>
  <c r="AF15" i="83"/>
  <c r="AG15" i="83"/>
  <c r="AH15" i="83"/>
  <c r="AI15" i="83"/>
  <c r="AJ15" i="83"/>
  <c r="AK15" i="83"/>
  <c r="AL15" i="83"/>
  <c r="AM15" i="83"/>
  <c r="AN15" i="83"/>
  <c r="AO15" i="83"/>
  <c r="AP15" i="83"/>
  <c r="AQ15" i="83"/>
  <c r="AR15" i="83"/>
  <c r="AS15" i="83"/>
  <c r="AT15" i="83"/>
  <c r="AU15" i="83"/>
  <c r="AV15" i="83"/>
  <c r="AW15" i="83"/>
  <c r="AX15" i="83"/>
  <c r="AY15" i="83"/>
  <c r="AZ15" i="83"/>
  <c r="B16" i="83"/>
  <c r="C16" i="83"/>
  <c r="D16" i="83"/>
  <c r="E16" i="83"/>
  <c r="F16" i="83"/>
  <c r="G16" i="83"/>
  <c r="H16" i="83"/>
  <c r="I16" i="83"/>
  <c r="J16" i="83"/>
  <c r="K16" i="83"/>
  <c r="L16" i="83"/>
  <c r="M16" i="83"/>
  <c r="N16" i="83"/>
  <c r="O16" i="83"/>
  <c r="Q16" i="83"/>
  <c r="R16" i="83"/>
  <c r="S16" i="83"/>
  <c r="T16" i="83"/>
  <c r="U16" i="83"/>
  <c r="V16" i="83"/>
  <c r="W16" i="83"/>
  <c r="X16" i="83"/>
  <c r="Y16" i="83"/>
  <c r="Z16" i="83"/>
  <c r="AA16" i="83"/>
  <c r="AB16" i="83"/>
  <c r="AC16" i="83"/>
  <c r="AD16" i="83"/>
  <c r="AE16" i="83"/>
  <c r="AF16" i="83"/>
  <c r="AG16" i="83"/>
  <c r="AH16" i="83"/>
  <c r="AI16" i="83"/>
  <c r="AJ16" i="83"/>
  <c r="AK16" i="83"/>
  <c r="AL16" i="83"/>
  <c r="AM16" i="83"/>
  <c r="AN16" i="83"/>
  <c r="AO16" i="83"/>
  <c r="AP16" i="83"/>
  <c r="AQ16" i="83"/>
  <c r="AR16" i="83"/>
  <c r="AS16" i="83"/>
  <c r="AT16" i="83"/>
  <c r="AU16" i="83"/>
  <c r="AV16" i="83"/>
  <c r="AW16" i="83"/>
  <c r="AX16" i="83"/>
  <c r="AY16" i="83"/>
  <c r="AZ16" i="83"/>
  <c r="B17" i="83"/>
  <c r="C17" i="83"/>
  <c r="D17" i="83"/>
  <c r="E17" i="83"/>
  <c r="F17" i="83"/>
  <c r="G17" i="83"/>
  <c r="H17" i="83"/>
  <c r="I17" i="83"/>
  <c r="J17" i="83"/>
  <c r="K17" i="83"/>
  <c r="L17" i="83"/>
  <c r="M17" i="83"/>
  <c r="N17" i="83"/>
  <c r="O17" i="83"/>
  <c r="Q17" i="83"/>
  <c r="R17" i="83"/>
  <c r="S17" i="83"/>
  <c r="T17" i="83"/>
  <c r="U17" i="83"/>
  <c r="V17" i="83"/>
  <c r="W17" i="83"/>
  <c r="X17" i="83"/>
  <c r="Y17" i="83"/>
  <c r="Z17" i="83"/>
  <c r="AA17" i="83"/>
  <c r="AB17" i="83"/>
  <c r="AC17" i="83"/>
  <c r="AD17" i="83"/>
  <c r="AE17" i="83"/>
  <c r="AF17" i="83"/>
  <c r="AG17" i="83"/>
  <c r="AH17" i="83"/>
  <c r="AI17" i="83"/>
  <c r="AJ17" i="83"/>
  <c r="AK17" i="83"/>
  <c r="AL17" i="83"/>
  <c r="AM17" i="83"/>
  <c r="AN17" i="83"/>
  <c r="AO17" i="83"/>
  <c r="AP17" i="83"/>
  <c r="AQ17" i="83"/>
  <c r="AR17" i="83"/>
  <c r="AS17" i="83"/>
  <c r="AT17" i="83"/>
  <c r="AU17" i="83"/>
  <c r="AV17" i="83"/>
  <c r="AW17" i="83"/>
  <c r="AX17" i="83"/>
  <c r="AY17" i="83"/>
  <c r="AZ17" i="83"/>
  <c r="B18" i="83"/>
  <c r="C18" i="83"/>
  <c r="D18" i="83"/>
  <c r="E18" i="83"/>
  <c r="F18" i="83"/>
  <c r="G18" i="83"/>
  <c r="H18" i="83"/>
  <c r="I18" i="83"/>
  <c r="J18" i="83"/>
  <c r="K18" i="83"/>
  <c r="L18" i="83"/>
  <c r="M18" i="83"/>
  <c r="N18" i="83"/>
  <c r="O18" i="83"/>
  <c r="Q18" i="83"/>
  <c r="R18" i="83"/>
  <c r="S18" i="83"/>
  <c r="T18" i="83"/>
  <c r="U18" i="83"/>
  <c r="V18" i="83"/>
  <c r="W18" i="83"/>
  <c r="X18" i="83"/>
  <c r="Y18" i="83"/>
  <c r="Z18" i="83"/>
  <c r="AA18" i="83"/>
  <c r="AB18" i="83"/>
  <c r="AC18" i="83"/>
  <c r="AD18" i="83"/>
  <c r="AE18" i="83"/>
  <c r="AF18" i="83"/>
  <c r="AG18" i="83"/>
  <c r="AH18" i="83"/>
  <c r="AI18" i="83"/>
  <c r="AJ18" i="83"/>
  <c r="AK18" i="83"/>
  <c r="AL18" i="83"/>
  <c r="AM18" i="83"/>
  <c r="AN18" i="83"/>
  <c r="AO18" i="83"/>
  <c r="AP18" i="83"/>
  <c r="AQ18" i="83"/>
  <c r="AR18" i="83"/>
  <c r="AS18" i="83"/>
  <c r="AT18" i="83"/>
  <c r="AU18" i="83"/>
  <c r="AV18" i="83"/>
  <c r="AW18" i="83"/>
  <c r="AX18" i="83"/>
  <c r="AY18" i="83"/>
  <c r="AZ18" i="83"/>
  <c r="B19" i="83"/>
  <c r="C19" i="83"/>
  <c r="D19" i="83"/>
  <c r="E19" i="83"/>
  <c r="F19" i="83"/>
  <c r="G19" i="83"/>
  <c r="H19" i="83"/>
  <c r="I19" i="83"/>
  <c r="J19" i="83"/>
  <c r="K19" i="83"/>
  <c r="L19" i="83"/>
  <c r="M19" i="83"/>
  <c r="N19" i="83"/>
  <c r="O19" i="83"/>
  <c r="Q19" i="83"/>
  <c r="R19" i="83"/>
  <c r="S19" i="83"/>
  <c r="T19" i="83"/>
  <c r="U19" i="83"/>
  <c r="V19" i="83"/>
  <c r="W19" i="83"/>
  <c r="X19" i="83"/>
  <c r="Y19" i="83"/>
  <c r="Z19" i="83"/>
  <c r="AA19" i="83"/>
  <c r="AB19" i="83"/>
  <c r="AC19" i="83"/>
  <c r="AD19" i="83"/>
  <c r="AE19" i="83"/>
  <c r="AF19" i="83"/>
  <c r="AG19" i="83"/>
  <c r="AH19" i="83"/>
  <c r="AI19" i="83"/>
  <c r="AJ19" i="83"/>
  <c r="AK19" i="83"/>
  <c r="AL19" i="83"/>
  <c r="AM19" i="83"/>
  <c r="AN19" i="83"/>
  <c r="AO19" i="83"/>
  <c r="AP19" i="83"/>
  <c r="AQ19" i="83"/>
  <c r="AR19" i="83"/>
  <c r="AS19" i="83"/>
  <c r="AT19" i="83"/>
  <c r="AU19" i="83"/>
  <c r="AV19" i="83"/>
  <c r="AW19" i="83"/>
  <c r="AX19" i="83"/>
  <c r="AY19" i="83"/>
  <c r="AZ19" i="83"/>
  <c r="B20" i="83"/>
  <c r="C20" i="83"/>
  <c r="D20" i="83"/>
  <c r="E20" i="83"/>
  <c r="F20" i="83"/>
  <c r="G20" i="83"/>
  <c r="H20" i="83"/>
  <c r="I20" i="83"/>
  <c r="J20" i="83"/>
  <c r="K20" i="83"/>
  <c r="L20" i="83"/>
  <c r="M20" i="83"/>
  <c r="N20" i="83"/>
  <c r="O20" i="83"/>
  <c r="Q20" i="83"/>
  <c r="R20" i="83"/>
  <c r="S20" i="83"/>
  <c r="T20" i="83"/>
  <c r="U20" i="83"/>
  <c r="V20" i="83"/>
  <c r="W20" i="83"/>
  <c r="X20" i="83"/>
  <c r="Y20" i="83"/>
  <c r="Z20" i="83"/>
  <c r="AA20" i="83"/>
  <c r="AB20" i="83"/>
  <c r="AC20" i="83"/>
  <c r="AD20" i="83"/>
  <c r="AE20" i="83"/>
  <c r="AF20" i="83"/>
  <c r="AG20" i="83"/>
  <c r="AH20" i="83"/>
  <c r="AI20" i="83"/>
  <c r="AJ20" i="83"/>
  <c r="AK20" i="83"/>
  <c r="AL20" i="83"/>
  <c r="AM20" i="83"/>
  <c r="AN20" i="83"/>
  <c r="AO20" i="83"/>
  <c r="AP20" i="83"/>
  <c r="AQ20" i="83"/>
  <c r="AR20" i="83"/>
  <c r="AS20" i="83"/>
  <c r="AT20" i="83"/>
  <c r="AU20" i="83"/>
  <c r="AV20" i="83"/>
  <c r="AW20" i="83"/>
  <c r="AX20" i="83"/>
  <c r="AY20" i="83"/>
  <c r="AZ20" i="83"/>
  <c r="B21" i="83"/>
  <c r="C21" i="83"/>
  <c r="D21" i="83"/>
  <c r="E21" i="83"/>
  <c r="F21" i="83"/>
  <c r="G21" i="83"/>
  <c r="H21" i="83"/>
  <c r="I21" i="83"/>
  <c r="J21" i="83"/>
  <c r="K21" i="83"/>
  <c r="L21" i="83"/>
  <c r="M21" i="83"/>
  <c r="N21" i="83"/>
  <c r="O21" i="83"/>
  <c r="Q21" i="83"/>
  <c r="R21" i="83"/>
  <c r="S21" i="83"/>
  <c r="T21" i="83"/>
  <c r="U21" i="83"/>
  <c r="V21" i="83"/>
  <c r="W21" i="83"/>
  <c r="X21" i="83"/>
  <c r="Y21" i="83"/>
  <c r="Z21" i="83"/>
  <c r="AA21" i="83"/>
  <c r="AB21" i="83"/>
  <c r="AC21" i="83"/>
  <c r="AD21" i="83"/>
  <c r="AE21" i="83"/>
  <c r="AF21" i="83"/>
  <c r="AG21" i="83"/>
  <c r="AH21" i="83"/>
  <c r="AI21" i="83"/>
  <c r="AJ21" i="83"/>
  <c r="AK21" i="83"/>
  <c r="AL21" i="83"/>
  <c r="AM21" i="83"/>
  <c r="AN21" i="83"/>
  <c r="AO21" i="83"/>
  <c r="AP21" i="83"/>
  <c r="AQ21" i="83"/>
  <c r="AR21" i="83"/>
  <c r="AS21" i="83"/>
  <c r="AT21" i="83"/>
  <c r="AU21" i="83"/>
  <c r="AV21" i="83"/>
  <c r="AW21" i="83"/>
  <c r="AX21" i="83"/>
  <c r="AY21" i="83"/>
  <c r="AZ21" i="83"/>
  <c r="B22" i="83"/>
  <c r="C22" i="83"/>
  <c r="D22" i="83"/>
  <c r="E22" i="83"/>
  <c r="F22" i="83"/>
  <c r="G22" i="83"/>
  <c r="H22" i="83"/>
  <c r="I22" i="83"/>
  <c r="J22" i="83"/>
  <c r="K22" i="83"/>
  <c r="L22" i="83"/>
  <c r="M22" i="83"/>
  <c r="N22" i="83"/>
  <c r="O22" i="83"/>
  <c r="Q22" i="83"/>
  <c r="R22" i="83"/>
  <c r="S22" i="83"/>
  <c r="T22" i="83"/>
  <c r="U22" i="83"/>
  <c r="V22" i="83"/>
  <c r="W22" i="83"/>
  <c r="X22" i="83"/>
  <c r="Y22" i="83"/>
  <c r="Z22" i="83"/>
  <c r="AA22" i="83"/>
  <c r="AB22" i="83"/>
  <c r="AC22" i="83"/>
  <c r="AD22" i="83"/>
  <c r="AE22" i="83"/>
  <c r="AF22" i="83"/>
  <c r="AG22" i="83"/>
  <c r="AH22" i="83"/>
  <c r="AI22" i="83"/>
  <c r="AJ22" i="83"/>
  <c r="AK22" i="83"/>
  <c r="AL22" i="83"/>
  <c r="AM22" i="83"/>
  <c r="AN22" i="83"/>
  <c r="AO22" i="83"/>
  <c r="AP22" i="83"/>
  <c r="AQ22" i="83"/>
  <c r="AR22" i="83"/>
  <c r="AS22" i="83"/>
  <c r="AT22" i="83"/>
  <c r="AU22" i="83"/>
  <c r="AV22" i="83"/>
  <c r="AW22" i="83"/>
  <c r="AX22" i="83"/>
  <c r="AY22" i="83"/>
  <c r="AZ22" i="83"/>
  <c r="B23" i="83"/>
  <c r="C23" i="83"/>
  <c r="D23" i="83"/>
  <c r="E23" i="83"/>
  <c r="F23" i="83"/>
  <c r="G23" i="83"/>
  <c r="H23" i="83"/>
  <c r="I23" i="83"/>
  <c r="J23" i="83"/>
  <c r="K23" i="83"/>
  <c r="L23" i="83"/>
  <c r="M23" i="83"/>
  <c r="N23" i="83"/>
  <c r="O23" i="83"/>
  <c r="Q23" i="83"/>
  <c r="R23" i="83"/>
  <c r="S23" i="83"/>
  <c r="T23" i="83"/>
  <c r="U23" i="83"/>
  <c r="V23" i="83"/>
  <c r="W23" i="83"/>
  <c r="X23" i="83"/>
  <c r="Y23" i="83"/>
  <c r="Z23" i="83"/>
  <c r="AA23" i="83"/>
  <c r="AB23" i="83"/>
  <c r="AC23" i="83"/>
  <c r="AD23" i="83"/>
  <c r="AE23" i="83"/>
  <c r="AF23" i="83"/>
  <c r="AG23" i="83"/>
  <c r="AH23" i="83"/>
  <c r="AI23" i="83"/>
  <c r="AJ23" i="83"/>
  <c r="AK23" i="83"/>
  <c r="AL23" i="83"/>
  <c r="AM23" i="83"/>
  <c r="AN23" i="83"/>
  <c r="AO23" i="83"/>
  <c r="AP23" i="83"/>
  <c r="AQ23" i="83"/>
  <c r="AR23" i="83"/>
  <c r="AS23" i="83"/>
  <c r="AT23" i="83"/>
  <c r="AU23" i="83"/>
  <c r="AV23" i="83"/>
  <c r="AW23" i="83"/>
  <c r="AX23" i="83"/>
  <c r="AY23" i="83"/>
  <c r="AZ23" i="83"/>
  <c r="B24" i="83"/>
  <c r="C24" i="83"/>
  <c r="D24" i="83"/>
  <c r="E24" i="83"/>
  <c r="F24" i="83"/>
  <c r="G24" i="83"/>
  <c r="H24" i="83"/>
  <c r="I24" i="83"/>
  <c r="J24" i="83"/>
  <c r="K24" i="83"/>
  <c r="L24" i="83"/>
  <c r="M24" i="83"/>
  <c r="N24" i="83"/>
  <c r="O24" i="83"/>
  <c r="Q24" i="83"/>
  <c r="R24" i="83"/>
  <c r="S24" i="83"/>
  <c r="T24" i="83"/>
  <c r="U24" i="83"/>
  <c r="V24" i="83"/>
  <c r="W24" i="83"/>
  <c r="X24" i="83"/>
  <c r="Y24" i="83"/>
  <c r="Z24" i="83"/>
  <c r="AA24" i="83"/>
  <c r="AB24" i="83"/>
  <c r="AC24" i="83"/>
  <c r="AD24" i="83"/>
  <c r="AE24" i="83"/>
  <c r="AF24" i="83"/>
  <c r="AG24" i="83"/>
  <c r="AH24" i="83"/>
  <c r="AI24" i="83"/>
  <c r="AJ24" i="83"/>
  <c r="AK24" i="83"/>
  <c r="AL24" i="83"/>
  <c r="AM24" i="83"/>
  <c r="AN24" i="83"/>
  <c r="AO24" i="83"/>
  <c r="AP24" i="83"/>
  <c r="AQ24" i="83"/>
  <c r="AR24" i="83"/>
  <c r="AS24" i="83"/>
  <c r="AT24" i="83"/>
  <c r="AU24" i="83"/>
  <c r="AV24" i="83"/>
  <c r="AW24" i="83"/>
  <c r="AX24" i="83"/>
  <c r="AY24" i="83"/>
  <c r="AZ24" i="83"/>
  <c r="B25" i="83"/>
  <c r="C25" i="83"/>
  <c r="D25" i="83"/>
  <c r="E25" i="83"/>
  <c r="F25" i="83"/>
  <c r="G25" i="83"/>
  <c r="H25" i="83"/>
  <c r="I25" i="83"/>
  <c r="J25" i="83"/>
  <c r="K25" i="83"/>
  <c r="L25" i="83"/>
  <c r="M25" i="83"/>
  <c r="N25" i="83"/>
  <c r="O25" i="83"/>
  <c r="Q25" i="83"/>
  <c r="R25" i="83"/>
  <c r="S25" i="83"/>
  <c r="T25" i="83"/>
  <c r="U25" i="83"/>
  <c r="V25" i="83"/>
  <c r="W25" i="83"/>
  <c r="X25" i="83"/>
  <c r="Y25" i="83"/>
  <c r="Z25" i="83"/>
  <c r="AA25" i="83"/>
  <c r="AB25" i="83"/>
  <c r="AC25" i="83"/>
  <c r="AD25" i="83"/>
  <c r="AE25" i="83"/>
  <c r="AF25" i="83"/>
  <c r="AG25" i="83"/>
  <c r="AH25" i="83"/>
  <c r="AI25" i="83"/>
  <c r="AJ25" i="83"/>
  <c r="AK25" i="83"/>
  <c r="AL25" i="83"/>
  <c r="AM25" i="83"/>
  <c r="AN25" i="83"/>
  <c r="AO25" i="83"/>
  <c r="AP25" i="83"/>
  <c r="AQ25" i="83"/>
  <c r="AR25" i="83"/>
  <c r="AS25" i="83"/>
  <c r="AT25" i="83"/>
  <c r="AU25" i="83"/>
  <c r="AV25" i="83"/>
  <c r="AW25" i="83"/>
  <c r="AX25" i="83"/>
  <c r="AY25" i="83"/>
  <c r="AZ25" i="83"/>
  <c r="B26" i="83"/>
  <c r="C26" i="83"/>
  <c r="D26" i="83"/>
  <c r="E26" i="83"/>
  <c r="F26" i="83"/>
  <c r="G26" i="83"/>
  <c r="H26" i="83"/>
  <c r="I26" i="83"/>
  <c r="J26" i="83"/>
  <c r="K26" i="83"/>
  <c r="L26" i="83"/>
  <c r="M26" i="83"/>
  <c r="N26" i="83"/>
  <c r="O26" i="83"/>
  <c r="Q26" i="83"/>
  <c r="R26" i="83"/>
  <c r="S26" i="83"/>
  <c r="T26" i="83"/>
  <c r="U26" i="83"/>
  <c r="V26" i="83"/>
  <c r="W26" i="83"/>
  <c r="X26" i="83"/>
  <c r="Y26" i="83"/>
  <c r="Z26" i="83"/>
  <c r="AA26" i="83"/>
  <c r="AB26" i="83"/>
  <c r="AC26" i="83"/>
  <c r="AD26" i="83"/>
  <c r="AE26" i="83"/>
  <c r="AF26" i="83"/>
  <c r="AG26" i="83"/>
  <c r="AH26" i="83"/>
  <c r="AI26" i="83"/>
  <c r="AJ26" i="83"/>
  <c r="AK26" i="83"/>
  <c r="AL26" i="83"/>
  <c r="AM26" i="83"/>
  <c r="AN26" i="83"/>
  <c r="AO26" i="83"/>
  <c r="AP26" i="83"/>
  <c r="AQ26" i="83"/>
  <c r="AR26" i="83"/>
  <c r="AS26" i="83"/>
  <c r="AT26" i="83"/>
  <c r="AU26" i="83"/>
  <c r="AV26" i="83"/>
  <c r="AW26" i="83"/>
  <c r="AX26" i="83"/>
  <c r="AY26" i="83"/>
  <c r="AZ26" i="83"/>
  <c r="B27" i="83"/>
  <c r="C27" i="83"/>
  <c r="D27" i="83"/>
  <c r="E27" i="83"/>
  <c r="F27" i="83"/>
  <c r="G27" i="83"/>
  <c r="H27" i="83"/>
  <c r="I27" i="83"/>
  <c r="J27" i="83"/>
  <c r="K27" i="83"/>
  <c r="L27" i="83"/>
  <c r="M27" i="83"/>
  <c r="N27" i="83"/>
  <c r="O27" i="83"/>
  <c r="Q27" i="83"/>
  <c r="R27" i="83"/>
  <c r="S27" i="83"/>
  <c r="T27" i="83"/>
  <c r="U27" i="83"/>
  <c r="V27" i="83"/>
  <c r="W27" i="83"/>
  <c r="X27" i="83"/>
  <c r="Y27" i="83"/>
  <c r="Z27" i="83"/>
  <c r="AA27" i="83"/>
  <c r="AB27" i="83"/>
  <c r="AC27" i="83"/>
  <c r="AD27" i="83"/>
  <c r="AE27" i="83"/>
  <c r="AF27" i="83"/>
  <c r="AG27" i="83"/>
  <c r="AH27" i="83"/>
  <c r="AI27" i="83"/>
  <c r="AJ27" i="83"/>
  <c r="AK27" i="83"/>
  <c r="AL27" i="83"/>
  <c r="AM27" i="83"/>
  <c r="AN27" i="83"/>
  <c r="AO27" i="83"/>
  <c r="AP27" i="83"/>
  <c r="AQ27" i="83"/>
  <c r="AR27" i="83"/>
  <c r="AS27" i="83"/>
  <c r="AT27" i="83"/>
  <c r="AU27" i="83"/>
  <c r="AV27" i="83"/>
  <c r="AW27" i="83"/>
  <c r="AX27" i="83"/>
  <c r="AY27" i="83"/>
  <c r="AZ27" i="83"/>
  <c r="B28" i="83"/>
  <c r="C28" i="83"/>
  <c r="D28" i="83"/>
  <c r="E28" i="83"/>
  <c r="F28" i="83"/>
  <c r="G28" i="83"/>
  <c r="H28" i="83"/>
  <c r="I28" i="83"/>
  <c r="J28" i="83"/>
  <c r="K28" i="83"/>
  <c r="L28" i="83"/>
  <c r="M28" i="83"/>
  <c r="N28" i="83"/>
  <c r="O28" i="83"/>
  <c r="Q28" i="83"/>
  <c r="R28" i="83"/>
  <c r="S28" i="83"/>
  <c r="T28" i="83"/>
  <c r="U28" i="83"/>
  <c r="V28" i="83"/>
  <c r="W28" i="83"/>
  <c r="X28" i="83"/>
  <c r="Y28" i="83"/>
  <c r="Z28" i="83"/>
  <c r="AA28" i="83"/>
  <c r="AB28" i="83"/>
  <c r="AC28" i="83"/>
  <c r="AD28" i="83"/>
  <c r="AE28" i="83"/>
  <c r="AF28" i="83"/>
  <c r="AG28" i="83"/>
  <c r="AH28" i="83"/>
  <c r="AI28" i="83"/>
  <c r="AJ28" i="83"/>
  <c r="AK28" i="83"/>
  <c r="AL28" i="83"/>
  <c r="AM28" i="83"/>
  <c r="AN28" i="83"/>
  <c r="AO28" i="83"/>
  <c r="AP28" i="83"/>
  <c r="AQ28" i="83"/>
  <c r="AR28" i="83"/>
  <c r="AS28" i="83"/>
  <c r="AT28" i="83"/>
  <c r="AU28" i="83"/>
  <c r="AV28" i="83"/>
  <c r="AW28" i="83"/>
  <c r="AX28" i="83"/>
  <c r="AY28" i="83"/>
  <c r="AZ28" i="83"/>
  <c r="B29" i="83"/>
  <c r="C29" i="83"/>
  <c r="D29" i="83"/>
  <c r="E29" i="83"/>
  <c r="F29" i="83"/>
  <c r="G29" i="83"/>
  <c r="H29" i="83"/>
  <c r="I29" i="83"/>
  <c r="J29" i="83"/>
  <c r="K29" i="83"/>
  <c r="L29" i="83"/>
  <c r="M29" i="83"/>
  <c r="N29" i="83"/>
  <c r="O29" i="83"/>
  <c r="Q29" i="83"/>
  <c r="R29" i="83"/>
  <c r="S29" i="83"/>
  <c r="T29" i="83"/>
  <c r="U29" i="83"/>
  <c r="V29" i="83"/>
  <c r="W29" i="83"/>
  <c r="X29" i="83"/>
  <c r="Y29" i="83"/>
  <c r="Z29" i="83"/>
  <c r="AA29" i="83"/>
  <c r="AB29" i="83"/>
  <c r="AC29" i="83"/>
  <c r="AD29" i="83"/>
  <c r="AE29" i="83"/>
  <c r="AF29" i="83"/>
  <c r="AG29" i="83"/>
  <c r="AH29" i="83"/>
  <c r="AI29" i="83"/>
  <c r="AJ29" i="83"/>
  <c r="AK29" i="83"/>
  <c r="AL29" i="83"/>
  <c r="AM29" i="83"/>
  <c r="AN29" i="83"/>
  <c r="AO29" i="83"/>
  <c r="AP29" i="83"/>
  <c r="AQ29" i="83"/>
  <c r="AR29" i="83"/>
  <c r="AS29" i="83"/>
  <c r="AT29" i="83"/>
  <c r="AU29" i="83"/>
  <c r="AV29" i="83"/>
  <c r="AW29" i="83"/>
  <c r="AX29" i="83"/>
  <c r="AY29" i="83"/>
  <c r="AZ29" i="83"/>
  <c r="B30" i="83"/>
  <c r="C30" i="83"/>
  <c r="D30" i="83"/>
  <c r="E30" i="83"/>
  <c r="F30" i="83"/>
  <c r="G30" i="83"/>
  <c r="H30" i="83"/>
  <c r="I30" i="83"/>
  <c r="J30" i="83"/>
  <c r="K30" i="83"/>
  <c r="L30" i="83"/>
  <c r="M30" i="83"/>
  <c r="N30" i="83"/>
  <c r="O30" i="83"/>
  <c r="Q30" i="83"/>
  <c r="R30" i="83"/>
  <c r="S30" i="83"/>
  <c r="T30" i="83"/>
  <c r="U30" i="83"/>
  <c r="V30" i="83"/>
  <c r="W30" i="83"/>
  <c r="X30" i="83"/>
  <c r="Y30" i="83"/>
  <c r="Z30" i="83"/>
  <c r="AA30" i="83"/>
  <c r="AB30" i="83"/>
  <c r="AC30" i="83"/>
  <c r="AD30" i="83"/>
  <c r="AE30" i="83"/>
  <c r="AF30" i="83"/>
  <c r="AG30" i="83"/>
  <c r="AH30" i="83"/>
  <c r="AI30" i="83"/>
  <c r="AJ30" i="83"/>
  <c r="AK30" i="83"/>
  <c r="AL30" i="83"/>
  <c r="AM30" i="83"/>
  <c r="AN30" i="83"/>
  <c r="AO30" i="83"/>
  <c r="AP30" i="83"/>
  <c r="AQ30" i="83"/>
  <c r="AR30" i="83"/>
  <c r="AS30" i="83"/>
  <c r="AT30" i="83"/>
  <c r="AU30" i="83"/>
  <c r="AV30" i="83"/>
  <c r="AW30" i="83"/>
  <c r="AX30" i="83"/>
  <c r="AY30" i="83"/>
  <c r="AZ30" i="83"/>
  <c r="B31" i="83"/>
  <c r="C31" i="83"/>
  <c r="D31" i="83"/>
  <c r="E31" i="83"/>
  <c r="F31" i="83"/>
  <c r="G31" i="83"/>
  <c r="H31" i="83"/>
  <c r="I31" i="83"/>
  <c r="J31" i="83"/>
  <c r="K31" i="83"/>
  <c r="L31" i="83"/>
  <c r="M31" i="83"/>
  <c r="N31" i="83"/>
  <c r="O31" i="83"/>
  <c r="Q31" i="83"/>
  <c r="R31" i="83"/>
  <c r="S31" i="83"/>
  <c r="T31" i="83"/>
  <c r="U31" i="83"/>
  <c r="V31" i="83"/>
  <c r="W31" i="83"/>
  <c r="X31" i="83"/>
  <c r="Y31" i="83"/>
  <c r="Z31" i="83"/>
  <c r="AA31" i="83"/>
  <c r="AB31" i="83"/>
  <c r="AC31" i="83"/>
  <c r="AD31" i="83"/>
  <c r="AE31" i="83"/>
  <c r="AF31" i="83"/>
  <c r="AG31" i="83"/>
  <c r="AH31" i="83"/>
  <c r="AI31" i="83"/>
  <c r="AJ31" i="83"/>
  <c r="AK31" i="83"/>
  <c r="AL31" i="83"/>
  <c r="AM31" i="83"/>
  <c r="AN31" i="83"/>
  <c r="AO31" i="83"/>
  <c r="AP31" i="83"/>
  <c r="AQ31" i="83"/>
  <c r="AR31" i="83"/>
  <c r="AS31" i="83"/>
  <c r="AT31" i="83"/>
  <c r="AU31" i="83"/>
  <c r="AV31" i="83"/>
  <c r="AW31" i="83"/>
  <c r="AX31" i="83"/>
  <c r="AY31" i="83"/>
  <c r="AZ31" i="83"/>
  <c r="B32" i="83"/>
  <c r="C32" i="83"/>
  <c r="D32" i="83"/>
  <c r="E32" i="83"/>
  <c r="F32" i="83"/>
  <c r="G32" i="83"/>
  <c r="H32" i="83"/>
  <c r="I32" i="83"/>
  <c r="J32" i="83"/>
  <c r="K32" i="83"/>
  <c r="L32" i="83"/>
  <c r="M32" i="83"/>
  <c r="N32" i="83"/>
  <c r="O32" i="83"/>
  <c r="Q32" i="83"/>
  <c r="R32" i="83"/>
  <c r="S32" i="83"/>
  <c r="T32" i="83"/>
  <c r="U32" i="83"/>
  <c r="V32" i="83"/>
  <c r="W32" i="83"/>
  <c r="X32" i="83"/>
  <c r="Y32" i="83"/>
  <c r="Z32" i="83"/>
  <c r="AA32" i="83"/>
  <c r="AB32" i="83"/>
  <c r="AC32" i="83"/>
  <c r="AD32" i="83"/>
  <c r="AE32" i="83"/>
  <c r="AF32" i="83"/>
  <c r="AG32" i="83"/>
  <c r="AH32" i="83"/>
  <c r="AI32" i="83"/>
  <c r="AJ32" i="83"/>
  <c r="AK32" i="83"/>
  <c r="AL32" i="83"/>
  <c r="AM32" i="83"/>
  <c r="AN32" i="83"/>
  <c r="AO32" i="83"/>
  <c r="AP32" i="83"/>
  <c r="AQ32" i="83"/>
  <c r="AR32" i="83"/>
  <c r="AS32" i="83"/>
  <c r="AT32" i="83"/>
  <c r="AU32" i="83"/>
  <c r="AV32" i="83"/>
  <c r="AW32" i="83"/>
  <c r="AX32" i="83"/>
  <c r="AY32" i="83"/>
  <c r="AZ32" i="83"/>
  <c r="B33" i="83"/>
  <c r="C33" i="83"/>
  <c r="D33" i="83"/>
  <c r="E33" i="83"/>
  <c r="F33" i="83"/>
  <c r="G33" i="83"/>
  <c r="H33" i="83"/>
  <c r="I33" i="83"/>
  <c r="J33" i="83"/>
  <c r="K33" i="83"/>
  <c r="L33" i="83"/>
  <c r="M33" i="83"/>
  <c r="N33" i="83"/>
  <c r="O33" i="83"/>
  <c r="Q33" i="83"/>
  <c r="R33" i="83"/>
  <c r="S33" i="83"/>
  <c r="T33" i="83"/>
  <c r="U33" i="83"/>
  <c r="V33" i="83"/>
  <c r="W33" i="83"/>
  <c r="X33" i="83"/>
  <c r="Y33" i="83"/>
  <c r="Z33" i="83"/>
  <c r="AA33" i="83"/>
  <c r="AB33" i="83"/>
  <c r="AC33" i="83"/>
  <c r="AD33" i="83"/>
  <c r="AE33" i="83"/>
  <c r="AF33" i="83"/>
  <c r="AG33" i="83"/>
  <c r="AH33" i="83"/>
  <c r="AI33" i="83"/>
  <c r="AJ33" i="83"/>
  <c r="AK33" i="83"/>
  <c r="AL33" i="83"/>
  <c r="AM33" i="83"/>
  <c r="AN33" i="83"/>
  <c r="AO33" i="83"/>
  <c r="AP33" i="83"/>
  <c r="AQ33" i="83"/>
  <c r="AR33" i="83"/>
  <c r="AS33" i="83"/>
  <c r="AT33" i="83"/>
  <c r="AU33" i="83"/>
  <c r="AV33" i="83"/>
  <c r="AW33" i="83"/>
  <c r="AX33" i="83"/>
  <c r="AY33" i="83"/>
  <c r="AZ33" i="83"/>
  <c r="B34" i="83"/>
  <c r="C34" i="83"/>
  <c r="D34" i="83"/>
  <c r="E34" i="83"/>
  <c r="F34" i="83"/>
  <c r="G34" i="83"/>
  <c r="H34" i="83"/>
  <c r="I34" i="83"/>
  <c r="J34" i="83"/>
  <c r="K34" i="83"/>
  <c r="L34" i="83"/>
  <c r="M34" i="83"/>
  <c r="N34" i="83"/>
  <c r="O34" i="83"/>
  <c r="Q34" i="83"/>
  <c r="R34" i="83"/>
  <c r="S34" i="83"/>
  <c r="T34" i="83"/>
  <c r="U34" i="83"/>
  <c r="V34" i="83"/>
  <c r="W34" i="83"/>
  <c r="X34" i="83"/>
  <c r="Y34" i="83"/>
  <c r="Z34" i="83"/>
  <c r="AA34" i="83"/>
  <c r="AB34" i="83"/>
  <c r="AC34" i="83"/>
  <c r="AD34" i="83"/>
  <c r="AE34" i="83"/>
  <c r="AF34" i="83"/>
  <c r="AG34" i="83"/>
  <c r="AH34" i="83"/>
  <c r="AI34" i="83"/>
  <c r="AJ34" i="83"/>
  <c r="AK34" i="83"/>
  <c r="AL34" i="83"/>
  <c r="AM34" i="83"/>
  <c r="AN34" i="83"/>
  <c r="AO34" i="83"/>
  <c r="AP34" i="83"/>
  <c r="AQ34" i="83"/>
  <c r="AR34" i="83"/>
  <c r="AS34" i="83"/>
  <c r="AT34" i="83"/>
  <c r="AU34" i="83"/>
  <c r="AV34" i="83"/>
  <c r="AW34" i="83"/>
  <c r="AX34" i="83"/>
  <c r="AY34" i="83"/>
  <c r="AZ34" i="83"/>
  <c r="B35" i="83"/>
  <c r="C35" i="83"/>
  <c r="D35" i="83"/>
  <c r="E35" i="83"/>
  <c r="F35" i="83"/>
  <c r="G35" i="83"/>
  <c r="H35" i="83"/>
  <c r="I35" i="83"/>
  <c r="J35" i="83"/>
  <c r="K35" i="83"/>
  <c r="L35" i="83"/>
  <c r="M35" i="83"/>
  <c r="N35" i="83"/>
  <c r="O35" i="83"/>
  <c r="Q35" i="83"/>
  <c r="R35" i="83"/>
  <c r="S35" i="83"/>
  <c r="T35" i="83"/>
  <c r="U35" i="83"/>
  <c r="V35" i="83"/>
  <c r="W35" i="83"/>
  <c r="X35" i="83"/>
  <c r="Y35" i="83"/>
  <c r="Z35" i="83"/>
  <c r="AA35" i="83"/>
  <c r="AB35" i="83"/>
  <c r="AC35" i="83"/>
  <c r="AD35" i="83"/>
  <c r="AE35" i="83"/>
  <c r="AF35" i="83"/>
  <c r="AG35" i="83"/>
  <c r="AH35" i="83"/>
  <c r="AI35" i="83"/>
  <c r="AJ35" i="83"/>
  <c r="AK35" i="83"/>
  <c r="AL35" i="83"/>
  <c r="AM35" i="83"/>
  <c r="AN35" i="83"/>
  <c r="AO35" i="83"/>
  <c r="AP35" i="83"/>
  <c r="AQ35" i="83"/>
  <c r="AR35" i="83"/>
  <c r="AS35" i="83"/>
  <c r="AT35" i="83"/>
  <c r="AU35" i="83"/>
  <c r="AV35" i="83"/>
  <c r="AW35" i="83"/>
  <c r="AX35" i="83"/>
  <c r="AY35" i="83"/>
  <c r="AZ35" i="83"/>
  <c r="B36" i="83"/>
  <c r="C36" i="83"/>
  <c r="D36" i="83"/>
  <c r="E36" i="83"/>
  <c r="F36" i="83"/>
  <c r="G36" i="83"/>
  <c r="H36" i="83"/>
  <c r="I36" i="83"/>
  <c r="J36" i="83"/>
  <c r="K36" i="83"/>
  <c r="L36" i="83"/>
  <c r="M36" i="83"/>
  <c r="N36" i="83"/>
  <c r="O36" i="83"/>
  <c r="Q36" i="83"/>
  <c r="R36" i="83"/>
  <c r="S36" i="83"/>
  <c r="T36" i="83"/>
  <c r="U36" i="83"/>
  <c r="V36" i="83"/>
  <c r="W36" i="83"/>
  <c r="X36" i="83"/>
  <c r="Y36" i="83"/>
  <c r="Z36" i="83"/>
  <c r="AA36" i="83"/>
  <c r="AB36" i="83"/>
  <c r="AC36" i="83"/>
  <c r="AD36" i="83"/>
  <c r="AE36" i="83"/>
  <c r="AF36" i="83"/>
  <c r="AG36" i="83"/>
  <c r="AH36" i="83"/>
  <c r="AI36" i="83"/>
  <c r="AJ36" i="83"/>
  <c r="AK36" i="83"/>
  <c r="AL36" i="83"/>
  <c r="AM36" i="83"/>
  <c r="AN36" i="83"/>
  <c r="AO36" i="83"/>
  <c r="AP36" i="83"/>
  <c r="AQ36" i="83"/>
  <c r="AR36" i="83"/>
  <c r="AS36" i="83"/>
  <c r="AT36" i="83"/>
  <c r="AU36" i="83"/>
  <c r="AV36" i="83"/>
  <c r="AW36" i="83"/>
  <c r="AX36" i="83"/>
  <c r="AY36" i="83"/>
  <c r="AZ36" i="83"/>
  <c r="B37" i="83"/>
  <c r="C37" i="83"/>
  <c r="D37" i="83"/>
  <c r="E37" i="83"/>
  <c r="F37" i="83"/>
  <c r="G37" i="83"/>
  <c r="H37" i="83"/>
  <c r="I37" i="83"/>
  <c r="J37" i="83"/>
  <c r="K37" i="83"/>
  <c r="L37" i="83"/>
  <c r="M37" i="83"/>
  <c r="N37" i="83"/>
  <c r="O37" i="83"/>
  <c r="Q37" i="83"/>
  <c r="R37" i="83"/>
  <c r="S37" i="83"/>
  <c r="T37" i="83"/>
  <c r="U37" i="83"/>
  <c r="V37" i="83"/>
  <c r="W37" i="83"/>
  <c r="X37" i="83"/>
  <c r="Y37" i="83"/>
  <c r="Z37" i="83"/>
  <c r="AA37" i="83"/>
  <c r="AB37" i="83"/>
  <c r="AC37" i="83"/>
  <c r="AD37" i="83"/>
  <c r="AE37" i="83"/>
  <c r="AF37" i="83"/>
  <c r="AG37" i="83"/>
  <c r="AH37" i="83"/>
  <c r="AI37" i="83"/>
  <c r="AJ37" i="83"/>
  <c r="AK37" i="83"/>
  <c r="AL37" i="83"/>
  <c r="AM37" i="83"/>
  <c r="AN37" i="83"/>
  <c r="AO37" i="83"/>
  <c r="AP37" i="83"/>
  <c r="AQ37" i="83"/>
  <c r="AR37" i="83"/>
  <c r="AS37" i="83"/>
  <c r="AT37" i="83"/>
  <c r="AU37" i="83"/>
  <c r="AV37" i="83"/>
  <c r="AW37" i="83"/>
  <c r="AX37" i="83"/>
  <c r="AY37" i="83"/>
  <c r="AZ37" i="83"/>
  <c r="B38" i="83"/>
  <c r="C38" i="83"/>
  <c r="D38" i="83"/>
  <c r="E38" i="83"/>
  <c r="F38" i="83"/>
  <c r="G38" i="83"/>
  <c r="H38" i="83"/>
  <c r="I38" i="83"/>
  <c r="J38" i="83"/>
  <c r="K38" i="83"/>
  <c r="L38" i="83"/>
  <c r="M38" i="83"/>
  <c r="N38" i="83"/>
  <c r="O38" i="83"/>
  <c r="Q38" i="83"/>
  <c r="R38" i="83"/>
  <c r="S38" i="83"/>
  <c r="T38" i="83"/>
  <c r="U38" i="83"/>
  <c r="V38" i="83"/>
  <c r="W38" i="83"/>
  <c r="X38" i="83"/>
  <c r="Y38" i="83"/>
  <c r="Z38" i="83"/>
  <c r="AA38" i="83"/>
  <c r="AB38" i="83"/>
  <c r="AC38" i="83"/>
  <c r="AD38" i="83"/>
  <c r="AE38" i="83"/>
  <c r="AF38" i="83"/>
  <c r="AG38" i="83"/>
  <c r="AH38" i="83"/>
  <c r="AI38" i="83"/>
  <c r="AJ38" i="83"/>
  <c r="AK38" i="83"/>
  <c r="AL38" i="83"/>
  <c r="AM38" i="83"/>
  <c r="AN38" i="83"/>
  <c r="AO38" i="83"/>
  <c r="AP38" i="83"/>
  <c r="AQ38" i="83"/>
  <c r="AR38" i="83"/>
  <c r="AS38" i="83"/>
  <c r="AT38" i="83"/>
  <c r="AU38" i="83"/>
  <c r="AV38" i="83"/>
  <c r="AW38" i="83"/>
  <c r="AX38" i="83"/>
  <c r="AY38" i="83"/>
  <c r="AZ38" i="83"/>
  <c r="B39" i="83"/>
  <c r="C39" i="83"/>
  <c r="D39" i="83"/>
  <c r="E39" i="83"/>
  <c r="F39" i="83"/>
  <c r="G39" i="83"/>
  <c r="H39" i="83"/>
  <c r="I39" i="83"/>
  <c r="J39" i="83"/>
  <c r="K39" i="83"/>
  <c r="L39" i="83"/>
  <c r="M39" i="83"/>
  <c r="N39" i="83"/>
  <c r="O39" i="83"/>
  <c r="Q39" i="83"/>
  <c r="R39" i="83"/>
  <c r="S39" i="83"/>
  <c r="T39" i="83"/>
  <c r="U39" i="83"/>
  <c r="V39" i="83"/>
  <c r="W39" i="83"/>
  <c r="X39" i="83"/>
  <c r="Y39" i="83"/>
  <c r="Z39" i="83"/>
  <c r="AA39" i="83"/>
  <c r="AB39" i="83"/>
  <c r="AC39" i="83"/>
  <c r="AD39" i="83"/>
  <c r="AE39" i="83"/>
  <c r="AF39" i="83"/>
  <c r="AG39" i="83"/>
  <c r="AH39" i="83"/>
  <c r="AI39" i="83"/>
  <c r="AJ39" i="83"/>
  <c r="AK39" i="83"/>
  <c r="AL39" i="83"/>
  <c r="AM39" i="83"/>
  <c r="AN39" i="83"/>
  <c r="AO39" i="83"/>
  <c r="AP39" i="83"/>
  <c r="AQ39" i="83"/>
  <c r="AR39" i="83"/>
  <c r="AS39" i="83"/>
  <c r="AT39" i="83"/>
  <c r="AU39" i="83"/>
  <c r="AV39" i="83"/>
  <c r="AW39" i="83"/>
  <c r="AX39" i="83"/>
  <c r="AY39" i="83"/>
  <c r="AZ39" i="83"/>
  <c r="B40" i="83"/>
  <c r="C40" i="83"/>
  <c r="D40" i="83"/>
  <c r="E40" i="83"/>
  <c r="F40" i="83"/>
  <c r="G40" i="83"/>
  <c r="H40" i="83"/>
  <c r="I40" i="83"/>
  <c r="J40" i="83"/>
  <c r="K40" i="83"/>
  <c r="L40" i="83"/>
  <c r="M40" i="83"/>
  <c r="N40" i="83"/>
  <c r="O40" i="83"/>
  <c r="Q40" i="83"/>
  <c r="R40" i="83"/>
  <c r="S40" i="83"/>
  <c r="T40" i="83"/>
  <c r="U40" i="83"/>
  <c r="V40" i="83"/>
  <c r="W40" i="83"/>
  <c r="X40" i="83"/>
  <c r="Y40" i="83"/>
  <c r="Z40" i="83"/>
  <c r="AA40" i="83"/>
  <c r="AB40" i="83"/>
  <c r="AC40" i="83"/>
  <c r="AD40" i="83"/>
  <c r="AE40" i="83"/>
  <c r="AF40" i="83"/>
  <c r="AG40" i="83"/>
  <c r="AH40" i="83"/>
  <c r="AI40" i="83"/>
  <c r="AJ40" i="83"/>
  <c r="AK40" i="83"/>
  <c r="AL40" i="83"/>
  <c r="AM40" i="83"/>
  <c r="AN40" i="83"/>
  <c r="AO40" i="83"/>
  <c r="AP40" i="83"/>
  <c r="AQ40" i="83"/>
  <c r="AR40" i="83"/>
  <c r="AS40" i="83"/>
  <c r="AT40" i="83"/>
  <c r="AU40" i="83"/>
  <c r="AV40" i="83"/>
  <c r="AW40" i="83"/>
  <c r="AX40" i="83"/>
  <c r="AY40" i="83"/>
  <c r="AZ40" i="83"/>
  <c r="B41" i="83"/>
  <c r="C41" i="83"/>
  <c r="D41" i="83"/>
  <c r="E41" i="83"/>
  <c r="F41" i="83"/>
  <c r="G41" i="83"/>
  <c r="H41" i="83"/>
  <c r="I41" i="83"/>
  <c r="J41" i="83"/>
  <c r="K41" i="83"/>
  <c r="L41" i="83"/>
  <c r="M41" i="83"/>
  <c r="N41" i="83"/>
  <c r="O41" i="83"/>
  <c r="Q41" i="83"/>
  <c r="R41" i="83"/>
  <c r="S41" i="83"/>
  <c r="T41" i="83"/>
  <c r="U41" i="83"/>
  <c r="V41" i="83"/>
  <c r="W41" i="83"/>
  <c r="X41" i="83"/>
  <c r="Y41" i="83"/>
  <c r="Z41" i="83"/>
  <c r="AA41" i="83"/>
  <c r="AB41" i="83"/>
  <c r="AC41" i="83"/>
  <c r="AD41" i="83"/>
  <c r="AE41" i="83"/>
  <c r="AF41" i="83"/>
  <c r="AG41" i="83"/>
  <c r="AH41" i="83"/>
  <c r="AI41" i="83"/>
  <c r="AJ41" i="83"/>
  <c r="AK41" i="83"/>
  <c r="AL41" i="83"/>
  <c r="AM41" i="83"/>
  <c r="AN41" i="83"/>
  <c r="AO41" i="83"/>
  <c r="AP41" i="83"/>
  <c r="AQ41" i="83"/>
  <c r="AR41" i="83"/>
  <c r="AS41" i="83"/>
  <c r="AT41" i="83"/>
  <c r="AU41" i="83"/>
  <c r="AV41" i="83"/>
  <c r="AW41" i="83"/>
  <c r="AX41" i="83"/>
  <c r="AY41" i="83"/>
  <c r="AZ41" i="83"/>
  <c r="B42" i="83"/>
  <c r="C42" i="83"/>
  <c r="D42" i="83"/>
  <c r="E42" i="83"/>
  <c r="F42" i="83"/>
  <c r="G42" i="83"/>
  <c r="H42" i="83"/>
  <c r="I42" i="83"/>
  <c r="J42" i="83"/>
  <c r="K42" i="83"/>
  <c r="L42" i="83"/>
  <c r="M42" i="83"/>
  <c r="N42" i="83"/>
  <c r="O42" i="83"/>
  <c r="Q42" i="83"/>
  <c r="R42" i="83"/>
  <c r="S42" i="83"/>
  <c r="T42" i="83"/>
  <c r="U42" i="83"/>
  <c r="V42" i="83"/>
  <c r="W42" i="83"/>
  <c r="X42" i="83"/>
  <c r="Y42" i="83"/>
  <c r="Z42" i="83"/>
  <c r="AA42" i="83"/>
  <c r="AB42" i="83"/>
  <c r="AC42" i="83"/>
  <c r="AD42" i="83"/>
  <c r="AE42" i="83"/>
  <c r="AF42" i="83"/>
  <c r="AG42" i="83"/>
  <c r="AH42" i="83"/>
  <c r="AI42" i="83"/>
  <c r="AJ42" i="83"/>
  <c r="AK42" i="83"/>
  <c r="AL42" i="83"/>
  <c r="AM42" i="83"/>
  <c r="AN42" i="83"/>
  <c r="AO42" i="83"/>
  <c r="AP42" i="83"/>
  <c r="AQ42" i="83"/>
  <c r="AR42" i="83"/>
  <c r="AS42" i="83"/>
  <c r="AT42" i="83"/>
  <c r="AU42" i="83"/>
  <c r="AV42" i="83"/>
  <c r="AW42" i="83"/>
  <c r="AX42" i="83"/>
  <c r="AY42" i="83"/>
  <c r="AZ42" i="83"/>
  <c r="B43" i="83"/>
  <c r="C43" i="83"/>
  <c r="D43" i="83"/>
  <c r="E43" i="83"/>
  <c r="F43" i="83"/>
  <c r="G43" i="83"/>
  <c r="H43" i="83"/>
  <c r="I43" i="83"/>
  <c r="J43" i="83"/>
  <c r="K43" i="83"/>
  <c r="L43" i="83"/>
  <c r="M43" i="83"/>
  <c r="N43" i="83"/>
  <c r="O43" i="83"/>
  <c r="Q43" i="83"/>
  <c r="R43" i="83"/>
  <c r="S43" i="83"/>
  <c r="T43" i="83"/>
  <c r="U43" i="83"/>
  <c r="V43" i="83"/>
  <c r="W43" i="83"/>
  <c r="X43" i="83"/>
  <c r="Y43" i="83"/>
  <c r="Z43" i="83"/>
  <c r="AA43" i="83"/>
  <c r="AB43" i="83"/>
  <c r="AC43" i="83"/>
  <c r="AD43" i="83"/>
  <c r="AE43" i="83"/>
  <c r="AF43" i="83"/>
  <c r="AG43" i="83"/>
  <c r="AH43" i="83"/>
  <c r="AI43" i="83"/>
  <c r="AJ43" i="83"/>
  <c r="AK43" i="83"/>
  <c r="AL43" i="83"/>
  <c r="AM43" i="83"/>
  <c r="AN43" i="83"/>
  <c r="AO43" i="83"/>
  <c r="AP43" i="83"/>
  <c r="AQ43" i="83"/>
  <c r="AR43" i="83"/>
  <c r="AS43" i="83"/>
  <c r="AT43" i="83"/>
  <c r="AU43" i="83"/>
  <c r="AV43" i="83"/>
  <c r="AW43" i="83"/>
  <c r="AX43" i="83"/>
  <c r="AY43" i="83"/>
  <c r="AZ43" i="83"/>
  <c r="B44" i="83"/>
  <c r="C44" i="83"/>
  <c r="D44" i="83"/>
  <c r="E44" i="83"/>
  <c r="F44" i="83"/>
  <c r="G44" i="83"/>
  <c r="H44" i="83"/>
  <c r="I44" i="83"/>
  <c r="J44" i="83"/>
  <c r="K44" i="83"/>
  <c r="L44" i="83"/>
  <c r="M44" i="83"/>
  <c r="N44" i="83"/>
  <c r="O44" i="83"/>
  <c r="Q44" i="83"/>
  <c r="R44" i="83"/>
  <c r="S44" i="83"/>
  <c r="T44" i="83"/>
  <c r="U44" i="83"/>
  <c r="V44" i="83"/>
  <c r="W44" i="83"/>
  <c r="X44" i="83"/>
  <c r="Y44" i="83"/>
  <c r="Z44" i="83"/>
  <c r="AA44" i="83"/>
  <c r="AB44" i="83"/>
  <c r="AC44" i="83"/>
  <c r="AD44" i="83"/>
  <c r="AE44" i="83"/>
  <c r="AF44" i="83"/>
  <c r="AG44" i="83"/>
  <c r="AH44" i="83"/>
  <c r="AI44" i="83"/>
  <c r="AJ44" i="83"/>
  <c r="AK44" i="83"/>
  <c r="AL44" i="83"/>
  <c r="AM44" i="83"/>
  <c r="AN44" i="83"/>
  <c r="AO44" i="83"/>
  <c r="AP44" i="83"/>
  <c r="AQ44" i="83"/>
  <c r="AR44" i="83"/>
  <c r="AS44" i="83"/>
  <c r="AT44" i="83"/>
  <c r="AU44" i="83"/>
  <c r="AV44" i="83"/>
  <c r="AW44" i="83"/>
  <c r="AX44" i="83"/>
  <c r="AY44" i="83"/>
  <c r="AZ44" i="83"/>
  <c r="B45" i="83"/>
  <c r="C45" i="83"/>
  <c r="D45" i="83"/>
  <c r="E45" i="83"/>
  <c r="F45" i="83"/>
  <c r="G45" i="83"/>
  <c r="H45" i="83"/>
  <c r="I45" i="83"/>
  <c r="J45" i="83"/>
  <c r="K45" i="83"/>
  <c r="L45" i="83"/>
  <c r="M45" i="83"/>
  <c r="N45" i="83"/>
  <c r="O45" i="83"/>
  <c r="Q45" i="83"/>
  <c r="R45" i="83"/>
  <c r="S45" i="83"/>
  <c r="T45" i="83"/>
  <c r="U45" i="83"/>
  <c r="V45" i="83"/>
  <c r="W45" i="83"/>
  <c r="X45" i="83"/>
  <c r="Y45" i="83"/>
  <c r="Z45" i="83"/>
  <c r="AA45" i="83"/>
  <c r="AB45" i="83"/>
  <c r="AC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46" i="83"/>
  <c r="C46" i="83"/>
  <c r="D46" i="83"/>
  <c r="E46" i="83"/>
  <c r="F46" i="83"/>
  <c r="G46" i="83"/>
  <c r="H46" i="83"/>
  <c r="I46" i="83"/>
  <c r="J46" i="83"/>
  <c r="K46" i="83"/>
  <c r="L46" i="83"/>
  <c r="M46" i="83"/>
  <c r="N46" i="83"/>
  <c r="O46" i="83"/>
  <c r="Q46" i="83"/>
  <c r="R46" i="83"/>
  <c r="S46" i="83"/>
  <c r="T46" i="83"/>
  <c r="U46" i="83"/>
  <c r="V46" i="83"/>
  <c r="W46" i="83"/>
  <c r="X46" i="83"/>
  <c r="Y46" i="83"/>
  <c r="Z46" i="83"/>
  <c r="AA46" i="83"/>
  <c r="AB46" i="83"/>
  <c r="AC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47" i="83"/>
  <c r="C47" i="83"/>
  <c r="D47" i="83"/>
  <c r="E47" i="83"/>
  <c r="F47" i="83"/>
  <c r="G47" i="83"/>
  <c r="H47" i="83"/>
  <c r="I47" i="83"/>
  <c r="J47" i="83"/>
  <c r="K47" i="83"/>
  <c r="L47" i="83"/>
  <c r="M47" i="83"/>
  <c r="N47" i="83"/>
  <c r="O47" i="83"/>
  <c r="Q47" i="83"/>
  <c r="R47" i="83"/>
  <c r="S47" i="83"/>
  <c r="T47" i="83"/>
  <c r="U47" i="83"/>
  <c r="V47" i="83"/>
  <c r="W47" i="83"/>
  <c r="X47" i="83"/>
  <c r="Y47" i="83"/>
  <c r="Z47" i="83"/>
  <c r="AA47" i="83"/>
  <c r="AB47" i="83"/>
  <c r="AC47" i="83"/>
  <c r="AD47" i="83"/>
  <c r="AE47" i="83"/>
  <c r="AF47" i="83"/>
  <c r="AG47" i="83"/>
  <c r="AH47" i="83"/>
  <c r="AI47" i="83"/>
  <c r="AJ47" i="83"/>
  <c r="AK47" i="83"/>
  <c r="AL47" i="83"/>
  <c r="AM47" i="83"/>
  <c r="AN47" i="83"/>
  <c r="AO47" i="83"/>
  <c r="AP47" i="83"/>
  <c r="AQ47" i="83"/>
  <c r="AR47" i="83"/>
  <c r="AS47" i="83"/>
  <c r="AT47" i="83"/>
  <c r="AU47" i="83"/>
  <c r="AV47" i="83"/>
  <c r="AW47" i="83"/>
  <c r="AX47" i="83"/>
  <c r="AY47" i="83"/>
  <c r="AZ47" i="83"/>
  <c r="B48" i="83"/>
  <c r="C48" i="83"/>
  <c r="D48" i="83"/>
  <c r="E48" i="83"/>
  <c r="F48" i="83"/>
  <c r="G48" i="83"/>
  <c r="H48" i="83"/>
  <c r="I48" i="83"/>
  <c r="J48" i="83"/>
  <c r="K48" i="83"/>
  <c r="L48" i="83"/>
  <c r="M48" i="83"/>
  <c r="N48" i="83"/>
  <c r="O48" i="83"/>
  <c r="Q48" i="83"/>
  <c r="R48" i="83"/>
  <c r="S48" i="83"/>
  <c r="T48" i="83"/>
  <c r="U48" i="83"/>
  <c r="V48" i="83"/>
  <c r="W48" i="83"/>
  <c r="X48" i="83"/>
  <c r="Y48" i="83"/>
  <c r="Z48" i="83"/>
  <c r="AA48" i="83"/>
  <c r="AB48" i="83"/>
  <c r="AC48" i="83"/>
  <c r="AD48" i="83"/>
  <c r="AE48" i="83"/>
  <c r="AF48" i="83"/>
  <c r="AG48" i="83"/>
  <c r="AH48" i="83"/>
  <c r="AI48" i="83"/>
  <c r="AJ48" i="83"/>
  <c r="AK48" i="83"/>
  <c r="AL48" i="83"/>
  <c r="AM48" i="83"/>
  <c r="AN48" i="83"/>
  <c r="AO48" i="83"/>
  <c r="AP48" i="83"/>
  <c r="AQ48" i="83"/>
  <c r="AR48" i="83"/>
  <c r="AS48" i="83"/>
  <c r="AT48" i="83"/>
  <c r="AU48" i="83"/>
  <c r="AV48" i="83"/>
  <c r="AW48" i="83"/>
  <c r="AX48" i="83"/>
  <c r="AY48" i="83"/>
  <c r="AZ48" i="83"/>
  <c r="B49" i="83"/>
  <c r="C49" i="83"/>
  <c r="D49" i="83"/>
  <c r="E49" i="83"/>
  <c r="F49" i="83"/>
  <c r="G49" i="83"/>
  <c r="H49" i="83"/>
  <c r="I49" i="83"/>
  <c r="J49" i="83"/>
  <c r="K49" i="83"/>
  <c r="L49" i="83"/>
  <c r="M49" i="83"/>
  <c r="N49" i="83"/>
  <c r="O49" i="83"/>
  <c r="Q49" i="83"/>
  <c r="R49" i="83"/>
  <c r="S49" i="83"/>
  <c r="T49" i="83"/>
  <c r="U49" i="83"/>
  <c r="V49" i="83"/>
  <c r="W49" i="83"/>
  <c r="X49" i="83"/>
  <c r="Y49" i="83"/>
  <c r="Z49" i="83"/>
  <c r="AA49" i="83"/>
  <c r="AB49" i="83"/>
  <c r="AC49" i="83"/>
  <c r="AD49" i="83"/>
  <c r="AE49" i="83"/>
  <c r="AF49" i="83"/>
  <c r="AG49" i="83"/>
  <c r="AH49" i="83"/>
  <c r="AI49" i="83"/>
  <c r="AJ49" i="83"/>
  <c r="AK49" i="83"/>
  <c r="AL49" i="83"/>
  <c r="AM49" i="83"/>
  <c r="AN49" i="83"/>
  <c r="AO49" i="83"/>
  <c r="AP49" i="83"/>
  <c r="AQ49" i="83"/>
  <c r="AR49" i="83"/>
  <c r="AS49" i="83"/>
  <c r="AT49" i="83"/>
  <c r="AU49" i="83"/>
  <c r="AV49" i="83"/>
  <c r="AW49" i="83"/>
  <c r="AX49" i="83"/>
  <c r="AY49" i="83"/>
  <c r="AZ49" i="83"/>
  <c r="B50" i="83"/>
  <c r="C50" i="83"/>
  <c r="D50" i="83"/>
  <c r="E50" i="83"/>
  <c r="F50" i="83"/>
  <c r="G50" i="83"/>
  <c r="H50" i="83"/>
  <c r="I50" i="83"/>
  <c r="J50" i="83"/>
  <c r="K50" i="83"/>
  <c r="L50" i="83"/>
  <c r="M50" i="83"/>
  <c r="N50" i="83"/>
  <c r="O50" i="83"/>
  <c r="Q50" i="83"/>
  <c r="R50" i="83"/>
  <c r="S50" i="83"/>
  <c r="T50" i="83"/>
  <c r="U50" i="83"/>
  <c r="V50" i="83"/>
  <c r="W50" i="83"/>
  <c r="X50" i="83"/>
  <c r="Y50" i="83"/>
  <c r="Z50" i="83"/>
  <c r="AA50" i="83"/>
  <c r="AB50" i="83"/>
  <c r="AC50" i="83"/>
  <c r="AD50" i="83"/>
  <c r="AE50" i="83"/>
  <c r="AF50" i="83"/>
  <c r="AG50" i="83"/>
  <c r="AH50" i="83"/>
  <c r="AI50" i="83"/>
  <c r="AJ50" i="83"/>
  <c r="AK50" i="83"/>
  <c r="AL50" i="83"/>
  <c r="AM50" i="83"/>
  <c r="AN50" i="83"/>
  <c r="AO50" i="83"/>
  <c r="AP50" i="83"/>
  <c r="AQ50" i="83"/>
  <c r="AR50" i="83"/>
  <c r="AS50" i="83"/>
  <c r="AT50" i="83"/>
  <c r="AU50" i="83"/>
  <c r="AV50" i="83"/>
  <c r="AW50" i="83"/>
  <c r="AX50" i="83"/>
  <c r="AY50" i="83"/>
  <c r="AZ50" i="83"/>
  <c r="B51" i="83"/>
  <c r="C51" i="83"/>
  <c r="D51" i="83"/>
  <c r="E51" i="83"/>
  <c r="F51" i="83"/>
  <c r="G51" i="83"/>
  <c r="H51" i="83"/>
  <c r="I51" i="83"/>
  <c r="J51" i="83"/>
  <c r="K51" i="83"/>
  <c r="L51" i="83"/>
  <c r="M51" i="83"/>
  <c r="N51" i="83"/>
  <c r="O51" i="83"/>
  <c r="Q51" i="83"/>
  <c r="R51" i="83"/>
  <c r="S51" i="83"/>
  <c r="T51" i="83"/>
  <c r="U51" i="83"/>
  <c r="V51" i="83"/>
  <c r="W51" i="83"/>
  <c r="X51" i="83"/>
  <c r="Y51" i="83"/>
  <c r="Z51" i="83"/>
  <c r="AA51" i="83"/>
  <c r="AB51" i="83"/>
  <c r="AC51" i="83"/>
  <c r="AD51" i="83"/>
  <c r="AE51" i="83"/>
  <c r="AF51" i="83"/>
  <c r="AG51" i="83"/>
  <c r="AH51" i="83"/>
  <c r="AI51" i="83"/>
  <c r="AJ51" i="83"/>
  <c r="AK51" i="83"/>
  <c r="AL51" i="83"/>
  <c r="AM51" i="83"/>
  <c r="AN51" i="83"/>
  <c r="AO51" i="83"/>
  <c r="AP51" i="83"/>
  <c r="AQ51" i="83"/>
  <c r="AR51" i="83"/>
  <c r="AS51" i="83"/>
  <c r="AT51" i="83"/>
  <c r="AU51" i="83"/>
  <c r="AV51" i="83"/>
  <c r="AW51" i="83"/>
  <c r="AX51" i="83"/>
  <c r="AY51" i="83"/>
  <c r="AZ51" i="83"/>
  <c r="B52" i="83"/>
  <c r="C52" i="83"/>
  <c r="D52" i="83"/>
  <c r="E52" i="83"/>
  <c r="F52" i="83"/>
  <c r="G52" i="83"/>
  <c r="H52" i="83"/>
  <c r="I52" i="83"/>
  <c r="J52" i="83"/>
  <c r="K52" i="83"/>
  <c r="L52" i="83"/>
  <c r="M52" i="83"/>
  <c r="N52" i="83"/>
  <c r="O52" i="83"/>
  <c r="Q52" i="83"/>
  <c r="R52" i="83"/>
  <c r="S52" i="83"/>
  <c r="T52" i="83"/>
  <c r="U52" i="83"/>
  <c r="V52" i="83"/>
  <c r="W52" i="83"/>
  <c r="X52" i="83"/>
  <c r="Y52" i="83"/>
  <c r="Z52" i="83"/>
  <c r="AA52" i="83"/>
  <c r="AB52" i="83"/>
  <c r="AC52" i="83"/>
  <c r="AD52" i="83"/>
  <c r="AE52" i="83"/>
  <c r="AF52" i="83"/>
  <c r="AG52" i="83"/>
  <c r="AH52" i="83"/>
  <c r="AI52" i="83"/>
  <c r="AJ52" i="83"/>
  <c r="AK52" i="83"/>
  <c r="AL52" i="83"/>
  <c r="AM52" i="83"/>
  <c r="AN52" i="83"/>
  <c r="AO52" i="83"/>
  <c r="AP52" i="83"/>
  <c r="AQ52" i="83"/>
  <c r="AR52" i="83"/>
  <c r="AS52" i="83"/>
  <c r="AT52" i="83"/>
  <c r="AU52" i="83"/>
  <c r="AV52" i="83"/>
  <c r="AW52" i="83"/>
  <c r="AX52" i="83"/>
  <c r="AY52" i="83"/>
  <c r="AZ52" i="83"/>
  <c r="B53" i="83"/>
  <c r="C53" i="83"/>
  <c r="D53" i="83"/>
  <c r="E53" i="83"/>
  <c r="F53" i="83"/>
  <c r="G53" i="83"/>
  <c r="H53" i="83"/>
  <c r="I53" i="83"/>
  <c r="J53" i="83"/>
  <c r="K53" i="83"/>
  <c r="L53" i="83"/>
  <c r="M53" i="83"/>
  <c r="N53" i="83"/>
  <c r="O53" i="83"/>
  <c r="Q53" i="83"/>
  <c r="R53" i="83"/>
  <c r="S53" i="83"/>
  <c r="T53" i="83"/>
  <c r="U53" i="83"/>
  <c r="V53" i="83"/>
  <c r="W53" i="83"/>
  <c r="X53" i="83"/>
  <c r="Y53" i="83"/>
  <c r="Z53" i="83"/>
  <c r="AA53" i="83"/>
  <c r="AB53" i="83"/>
  <c r="AC53" i="83"/>
  <c r="AD53" i="83"/>
  <c r="AE53" i="83"/>
  <c r="AF53" i="83"/>
  <c r="AG53" i="83"/>
  <c r="AH53" i="83"/>
  <c r="AI53" i="83"/>
  <c r="AJ53" i="83"/>
  <c r="AK53" i="83"/>
  <c r="AL53" i="83"/>
  <c r="AM53" i="83"/>
  <c r="AN53" i="83"/>
  <c r="AO53" i="83"/>
  <c r="AP53" i="83"/>
  <c r="AQ53" i="83"/>
  <c r="AR53" i="83"/>
  <c r="AS53" i="83"/>
  <c r="AT53" i="83"/>
  <c r="AU53" i="83"/>
  <c r="AV53" i="83"/>
  <c r="AW53" i="83"/>
  <c r="AX53" i="83"/>
  <c r="AY53" i="83"/>
  <c r="AZ53" i="83"/>
  <c r="B54" i="83"/>
  <c r="C54" i="83"/>
  <c r="D54" i="83"/>
  <c r="E54" i="83"/>
  <c r="F54" i="83"/>
  <c r="G54" i="83"/>
  <c r="H54" i="83"/>
  <c r="I54" i="83"/>
  <c r="J54" i="83"/>
  <c r="K54" i="83"/>
  <c r="L54" i="83"/>
  <c r="M54" i="83"/>
  <c r="N54" i="83"/>
  <c r="O54" i="83"/>
  <c r="Q54" i="83"/>
  <c r="R54" i="83"/>
  <c r="S54" i="83"/>
  <c r="T54" i="83"/>
  <c r="U54" i="83"/>
  <c r="V54" i="83"/>
  <c r="W54" i="83"/>
  <c r="X54" i="83"/>
  <c r="Y54" i="83"/>
  <c r="Z54" i="83"/>
  <c r="AA54" i="83"/>
  <c r="AB54" i="83"/>
  <c r="AC54" i="83"/>
  <c r="AD54" i="83"/>
  <c r="AE54" i="83"/>
  <c r="AF54" i="83"/>
  <c r="AG54" i="83"/>
  <c r="AH54" i="83"/>
  <c r="AI54" i="83"/>
  <c r="AJ54" i="83"/>
  <c r="AK54" i="83"/>
  <c r="AL54" i="83"/>
  <c r="AM54" i="83"/>
  <c r="AN54" i="83"/>
  <c r="AO54" i="83"/>
  <c r="AP54" i="83"/>
  <c r="AQ54" i="83"/>
  <c r="AR54" i="83"/>
  <c r="AS54" i="83"/>
  <c r="AT54" i="83"/>
  <c r="AU54" i="83"/>
  <c r="AV54" i="83"/>
  <c r="AW54" i="83"/>
  <c r="AX54" i="83"/>
  <c r="AY54" i="83"/>
  <c r="AZ54" i="83"/>
  <c r="B55" i="83"/>
  <c r="C55" i="83"/>
  <c r="D55" i="83"/>
  <c r="E55" i="83"/>
  <c r="F55" i="83"/>
  <c r="G55" i="83"/>
  <c r="H55" i="83"/>
  <c r="I55" i="83"/>
  <c r="J55" i="83"/>
  <c r="K55" i="83"/>
  <c r="L55" i="83"/>
  <c r="M55" i="83"/>
  <c r="N55" i="83"/>
  <c r="O55" i="83"/>
  <c r="Q55" i="83"/>
  <c r="R55" i="83"/>
  <c r="S55" i="83"/>
  <c r="T55" i="83"/>
  <c r="U55" i="83"/>
  <c r="V55" i="83"/>
  <c r="W55" i="83"/>
  <c r="X55" i="83"/>
  <c r="Y55" i="83"/>
  <c r="Z55" i="83"/>
  <c r="AA55" i="83"/>
  <c r="AB55" i="83"/>
  <c r="AC55" i="83"/>
  <c r="AD55" i="83"/>
  <c r="AE55" i="83"/>
  <c r="AF55" i="83"/>
  <c r="AG55" i="83"/>
  <c r="AH55" i="83"/>
  <c r="AI55" i="83"/>
  <c r="AJ55" i="83"/>
  <c r="AK55" i="83"/>
  <c r="AL55" i="83"/>
  <c r="AM55" i="83"/>
  <c r="AN55" i="83"/>
  <c r="AO55" i="83"/>
  <c r="AP55" i="83"/>
  <c r="AQ55" i="83"/>
  <c r="AR55" i="83"/>
  <c r="AS55" i="83"/>
  <c r="AT55" i="83"/>
  <c r="AU55" i="83"/>
  <c r="AV55" i="83"/>
  <c r="AW55" i="83"/>
  <c r="AX55" i="83"/>
  <c r="AY55" i="83"/>
  <c r="AZ55" i="83"/>
  <c r="B56" i="83"/>
  <c r="C56" i="83"/>
  <c r="D56" i="83"/>
  <c r="E56" i="83"/>
  <c r="F56" i="83"/>
  <c r="G56" i="83"/>
  <c r="H56" i="83"/>
  <c r="I56" i="83"/>
  <c r="J56" i="83"/>
  <c r="K56" i="83"/>
  <c r="L56" i="83"/>
  <c r="M56" i="83"/>
  <c r="N56" i="83"/>
  <c r="O56" i="83"/>
  <c r="Q56" i="83"/>
  <c r="R56" i="83"/>
  <c r="S56" i="83"/>
  <c r="T56" i="83"/>
  <c r="U56" i="83"/>
  <c r="V56" i="83"/>
  <c r="W56" i="83"/>
  <c r="X56" i="83"/>
  <c r="Y56" i="83"/>
  <c r="Z56" i="83"/>
  <c r="AA56" i="83"/>
  <c r="AB56" i="83"/>
  <c r="AC56" i="83"/>
  <c r="AD56" i="83"/>
  <c r="AE56" i="83"/>
  <c r="AF56" i="83"/>
  <c r="AG56" i="83"/>
  <c r="AH56" i="83"/>
  <c r="AI56" i="83"/>
  <c r="AJ56" i="83"/>
  <c r="AK56" i="83"/>
  <c r="AL56" i="83"/>
  <c r="AM56" i="83"/>
  <c r="AN56" i="83"/>
  <c r="AO56" i="83"/>
  <c r="AP56" i="83"/>
  <c r="AQ56" i="83"/>
  <c r="AR56" i="83"/>
  <c r="AS56" i="83"/>
  <c r="AT56" i="83"/>
  <c r="AU56" i="83"/>
  <c r="AV56" i="83"/>
  <c r="AW56" i="83"/>
  <c r="AX56" i="83"/>
  <c r="AY56" i="83"/>
  <c r="AZ56" i="83"/>
  <c r="B57" i="83"/>
  <c r="C57" i="83"/>
  <c r="D57" i="83"/>
  <c r="E57" i="83"/>
  <c r="F57" i="83"/>
  <c r="G57" i="83"/>
  <c r="H57" i="83"/>
  <c r="I57" i="83"/>
  <c r="J57" i="83"/>
  <c r="K57" i="83"/>
  <c r="L57" i="83"/>
  <c r="M57" i="83"/>
  <c r="N57" i="83"/>
  <c r="O57" i="83"/>
  <c r="Q57" i="83"/>
  <c r="R57" i="83"/>
  <c r="S57" i="83"/>
  <c r="T57" i="83"/>
  <c r="U57" i="83"/>
  <c r="V57" i="83"/>
  <c r="W57" i="83"/>
  <c r="X57" i="83"/>
  <c r="Y57" i="83"/>
  <c r="Z57" i="83"/>
  <c r="AA57" i="83"/>
  <c r="AB57" i="83"/>
  <c r="AC57" i="83"/>
  <c r="AD57" i="83"/>
  <c r="AE57" i="83"/>
  <c r="AF57" i="83"/>
  <c r="AG57" i="83"/>
  <c r="AH57" i="83"/>
  <c r="AI57" i="83"/>
  <c r="AJ57" i="83"/>
  <c r="AK57" i="83"/>
  <c r="AL57" i="83"/>
  <c r="AM57" i="83"/>
  <c r="AN57" i="83"/>
  <c r="AO57" i="83"/>
  <c r="AP57" i="83"/>
  <c r="AQ57" i="83"/>
  <c r="AR57" i="83"/>
  <c r="AS57" i="83"/>
  <c r="AT57" i="83"/>
  <c r="AU57" i="83"/>
  <c r="AV57" i="83"/>
  <c r="AW57" i="83"/>
  <c r="AX57" i="83"/>
  <c r="AY57" i="83"/>
  <c r="AZ57" i="83"/>
  <c r="B58" i="83"/>
  <c r="C58" i="83"/>
  <c r="D58" i="83"/>
  <c r="E58" i="83"/>
  <c r="F58" i="83"/>
  <c r="G58" i="83"/>
  <c r="H58" i="83"/>
  <c r="I58" i="83"/>
  <c r="J58" i="83"/>
  <c r="K58" i="83"/>
  <c r="L58" i="83"/>
  <c r="M58" i="83"/>
  <c r="N58" i="83"/>
  <c r="O58" i="83"/>
  <c r="Q58" i="83"/>
  <c r="R58" i="83"/>
  <c r="S58" i="83"/>
  <c r="T58" i="83"/>
  <c r="U58" i="83"/>
  <c r="V58" i="83"/>
  <c r="W58" i="83"/>
  <c r="X58" i="83"/>
  <c r="Y58" i="83"/>
  <c r="Z58" i="83"/>
  <c r="AA58" i="83"/>
  <c r="AB58" i="83"/>
  <c r="AC58" i="83"/>
  <c r="AD58" i="83"/>
  <c r="AE58" i="83"/>
  <c r="AF58" i="83"/>
  <c r="AG58" i="83"/>
  <c r="AH58" i="83"/>
  <c r="AI58" i="83"/>
  <c r="AJ58" i="83"/>
  <c r="AK58" i="83"/>
  <c r="AL58" i="83"/>
  <c r="AM58" i="83"/>
  <c r="AN58" i="83"/>
  <c r="AO58" i="83"/>
  <c r="AP58" i="83"/>
  <c r="AQ58" i="83"/>
  <c r="AR58" i="83"/>
  <c r="AS58" i="83"/>
  <c r="AT58" i="83"/>
  <c r="AU58" i="83"/>
  <c r="AV58" i="83"/>
  <c r="AW58" i="83"/>
  <c r="AX58" i="83"/>
  <c r="AY58" i="83"/>
  <c r="AZ58" i="83"/>
  <c r="B59" i="83"/>
  <c r="C59" i="83"/>
  <c r="D59" i="83"/>
  <c r="E59" i="83"/>
  <c r="F59" i="83"/>
  <c r="G59" i="83"/>
  <c r="H59" i="83"/>
  <c r="I59" i="83"/>
  <c r="J59" i="83"/>
  <c r="K59" i="83"/>
  <c r="L59" i="83"/>
  <c r="M59" i="83"/>
  <c r="N59" i="83"/>
  <c r="O59" i="83"/>
  <c r="Q59" i="83"/>
  <c r="R59" i="83"/>
  <c r="S59" i="83"/>
  <c r="T59" i="83"/>
  <c r="U59" i="83"/>
  <c r="V59" i="83"/>
  <c r="W59" i="83"/>
  <c r="X59" i="83"/>
  <c r="Y59" i="83"/>
  <c r="Z59" i="83"/>
  <c r="AA59" i="83"/>
  <c r="AB59" i="83"/>
  <c r="AC59" i="83"/>
  <c r="AD59" i="83"/>
  <c r="AE59" i="83"/>
  <c r="AF59" i="83"/>
  <c r="AG59" i="83"/>
  <c r="AH59" i="83"/>
  <c r="AI59" i="83"/>
  <c r="AJ59" i="83"/>
  <c r="AK59" i="83"/>
  <c r="AL59" i="83"/>
  <c r="AM59" i="83"/>
  <c r="AN59" i="83"/>
  <c r="AO59" i="83"/>
  <c r="AP59" i="83"/>
  <c r="AQ59" i="83"/>
  <c r="AR59" i="83"/>
  <c r="AS59" i="83"/>
  <c r="AT59" i="83"/>
  <c r="AU59" i="83"/>
  <c r="AV59" i="83"/>
  <c r="AW59" i="83"/>
  <c r="AX59" i="83"/>
  <c r="AY59" i="83"/>
  <c r="AZ59" i="83"/>
  <c r="B60" i="83"/>
  <c r="C60" i="83"/>
  <c r="D60" i="83"/>
  <c r="E60" i="83"/>
  <c r="F60" i="83"/>
  <c r="G60" i="83"/>
  <c r="H60" i="83"/>
  <c r="I60" i="83"/>
  <c r="J60" i="83"/>
  <c r="K60" i="83"/>
  <c r="L60" i="83"/>
  <c r="M60" i="83"/>
  <c r="N60" i="83"/>
  <c r="O60" i="83"/>
  <c r="Q60" i="83"/>
  <c r="R60" i="83"/>
  <c r="S60" i="83"/>
  <c r="T60" i="83"/>
  <c r="U60" i="83"/>
  <c r="V60" i="83"/>
  <c r="W60" i="83"/>
  <c r="X60" i="83"/>
  <c r="Y60" i="83"/>
  <c r="Z60" i="83"/>
  <c r="AA60" i="83"/>
  <c r="AB60" i="83"/>
  <c r="AC60" i="83"/>
  <c r="AD60" i="83"/>
  <c r="AE60" i="83"/>
  <c r="AF60" i="83"/>
  <c r="AG60" i="83"/>
  <c r="AH60" i="83"/>
  <c r="AI60" i="83"/>
  <c r="AJ60" i="83"/>
  <c r="AK60" i="83"/>
  <c r="AL60" i="83"/>
  <c r="AM60" i="83"/>
  <c r="AN60" i="83"/>
  <c r="AO60" i="83"/>
  <c r="AP60" i="83"/>
  <c r="AQ60" i="83"/>
  <c r="AR60" i="83"/>
  <c r="AS60" i="83"/>
  <c r="AT60" i="83"/>
  <c r="AU60" i="83"/>
  <c r="AV60" i="83"/>
  <c r="AW60" i="83"/>
  <c r="AX60" i="83"/>
  <c r="AY60" i="83"/>
  <c r="AZ60" i="83"/>
  <c r="B61" i="83"/>
  <c r="C61" i="83"/>
  <c r="D61" i="83"/>
  <c r="E61" i="83"/>
  <c r="F61" i="83"/>
  <c r="G61" i="83"/>
  <c r="H61" i="83"/>
  <c r="I61" i="83"/>
  <c r="J61" i="83"/>
  <c r="K61" i="83"/>
  <c r="L61" i="83"/>
  <c r="M61" i="83"/>
  <c r="N61" i="83"/>
  <c r="O61" i="83"/>
  <c r="Q61" i="83"/>
  <c r="R61" i="83"/>
  <c r="S61" i="83"/>
  <c r="T61" i="83"/>
  <c r="U61" i="83"/>
  <c r="V61" i="83"/>
  <c r="W61" i="83"/>
  <c r="X61" i="83"/>
  <c r="Y61" i="83"/>
  <c r="Z61" i="83"/>
  <c r="AA61" i="83"/>
  <c r="AB61" i="83"/>
  <c r="AC61" i="83"/>
  <c r="AD61" i="83"/>
  <c r="AE61" i="83"/>
  <c r="AF61" i="83"/>
  <c r="AG61" i="83"/>
  <c r="AH61" i="83"/>
  <c r="AI61" i="83"/>
  <c r="AJ61" i="83"/>
  <c r="AK61" i="83"/>
  <c r="AL61" i="83"/>
  <c r="AM61" i="83"/>
  <c r="AN61" i="83"/>
  <c r="AO61" i="83"/>
  <c r="AP61" i="83"/>
  <c r="AQ61" i="83"/>
  <c r="AR61" i="83"/>
  <c r="AS61" i="83"/>
  <c r="AT61" i="83"/>
  <c r="AU61" i="83"/>
  <c r="AV61" i="83"/>
  <c r="AW61" i="83"/>
  <c r="AX61" i="83"/>
  <c r="AY61" i="83"/>
  <c r="AZ61" i="83"/>
  <c r="B62" i="83"/>
  <c r="C62" i="83"/>
  <c r="D62" i="83"/>
  <c r="E62" i="83"/>
  <c r="F62" i="83"/>
  <c r="G62" i="83"/>
  <c r="H62" i="83"/>
  <c r="I62" i="83"/>
  <c r="J62" i="83"/>
  <c r="K62" i="83"/>
  <c r="L62" i="83"/>
  <c r="M62" i="83"/>
  <c r="N62" i="83"/>
  <c r="O62" i="83"/>
  <c r="Q62" i="83"/>
  <c r="R62" i="83"/>
  <c r="S62" i="83"/>
  <c r="T62" i="83"/>
  <c r="U62" i="83"/>
  <c r="V62" i="83"/>
  <c r="W62" i="83"/>
  <c r="X62" i="83"/>
  <c r="Y62" i="83"/>
  <c r="Z62" i="83"/>
  <c r="AA62" i="83"/>
  <c r="AB62" i="83"/>
  <c r="AC62" i="83"/>
  <c r="AD62" i="83"/>
  <c r="AE62" i="83"/>
  <c r="AF62" i="83"/>
  <c r="AG62" i="83"/>
  <c r="AH62" i="83"/>
  <c r="AI62" i="83"/>
  <c r="AJ62" i="83"/>
  <c r="AK62" i="83"/>
  <c r="AL62" i="83"/>
  <c r="AM62" i="83"/>
  <c r="AN62" i="83"/>
  <c r="AO62" i="83"/>
  <c r="AP62" i="83"/>
  <c r="AQ62" i="83"/>
  <c r="AR62" i="83"/>
  <c r="AS62" i="83"/>
  <c r="AT62" i="83"/>
  <c r="AU62" i="83"/>
  <c r="AV62" i="83"/>
  <c r="AW62" i="83"/>
  <c r="AX62" i="83"/>
  <c r="AY62" i="83"/>
  <c r="AZ62" i="83"/>
  <c r="B63" i="83"/>
  <c r="C63" i="83"/>
  <c r="D63" i="83"/>
  <c r="E63" i="83"/>
  <c r="F63" i="83"/>
  <c r="G63" i="83"/>
  <c r="H63" i="83"/>
  <c r="I63" i="83"/>
  <c r="J63" i="83"/>
  <c r="K63" i="83"/>
  <c r="L63" i="83"/>
  <c r="M63" i="83"/>
  <c r="N63" i="83"/>
  <c r="O63" i="83"/>
  <c r="Q63" i="83"/>
  <c r="R63" i="83"/>
  <c r="S63" i="83"/>
  <c r="T63" i="83"/>
  <c r="U63" i="83"/>
  <c r="V63" i="83"/>
  <c r="W63" i="83"/>
  <c r="X63" i="83"/>
  <c r="Y63" i="83"/>
  <c r="Z63" i="83"/>
  <c r="AA63" i="83"/>
  <c r="AB63" i="83"/>
  <c r="AC63" i="83"/>
  <c r="AD63" i="83"/>
  <c r="AE63" i="83"/>
  <c r="AF63" i="83"/>
  <c r="AG63" i="83"/>
  <c r="AH63" i="83"/>
  <c r="AI63" i="83"/>
  <c r="AJ63" i="83"/>
  <c r="AK63" i="83"/>
  <c r="AL63" i="83"/>
  <c r="AM63" i="83"/>
  <c r="AN63" i="83"/>
  <c r="AO63" i="83"/>
  <c r="AP63" i="83"/>
  <c r="AQ63" i="83"/>
  <c r="AR63" i="83"/>
  <c r="AS63" i="83"/>
  <c r="AT63" i="83"/>
  <c r="AU63" i="83"/>
  <c r="AV63" i="83"/>
  <c r="AW63" i="83"/>
  <c r="AX63" i="83"/>
  <c r="AY63" i="83"/>
  <c r="AZ63" i="83"/>
  <c r="B64" i="83"/>
  <c r="C64" i="83"/>
  <c r="D64" i="83"/>
  <c r="E64" i="83"/>
  <c r="F64" i="83"/>
  <c r="G64" i="83"/>
  <c r="H64" i="83"/>
  <c r="I64" i="83"/>
  <c r="J64" i="83"/>
  <c r="K64" i="83"/>
  <c r="L64" i="83"/>
  <c r="M64" i="83"/>
  <c r="N64" i="83"/>
  <c r="O64" i="83"/>
  <c r="Q64" i="83"/>
  <c r="R64" i="83"/>
  <c r="S64" i="83"/>
  <c r="T64" i="83"/>
  <c r="U64" i="83"/>
  <c r="V64" i="83"/>
  <c r="W64" i="83"/>
  <c r="X64" i="83"/>
  <c r="Y64" i="83"/>
  <c r="Z64" i="83"/>
  <c r="AA64" i="83"/>
  <c r="AB64" i="83"/>
  <c r="AC64" i="83"/>
  <c r="AD64" i="83"/>
  <c r="AE64" i="83"/>
  <c r="AF64" i="83"/>
  <c r="AG64" i="83"/>
  <c r="AH64" i="83"/>
  <c r="AI64" i="83"/>
  <c r="AJ64" i="83"/>
  <c r="AK64" i="83"/>
  <c r="AL64" i="83"/>
  <c r="AM64" i="83"/>
  <c r="AN64" i="83"/>
  <c r="AO64" i="83"/>
  <c r="AP64" i="83"/>
  <c r="AQ64" i="83"/>
  <c r="AR64" i="83"/>
  <c r="AS64" i="83"/>
  <c r="AT64" i="83"/>
  <c r="AU64" i="83"/>
  <c r="AV64" i="83"/>
  <c r="AW64" i="83"/>
  <c r="AX64" i="83"/>
  <c r="AY64" i="83"/>
  <c r="AZ64" i="83"/>
  <c r="B65" i="83"/>
  <c r="C65" i="83"/>
  <c r="D65" i="83"/>
  <c r="E65" i="83"/>
  <c r="F65" i="83"/>
  <c r="G65" i="83"/>
  <c r="H65" i="83"/>
  <c r="I65" i="83"/>
  <c r="J65" i="83"/>
  <c r="K65" i="83"/>
  <c r="L65" i="83"/>
  <c r="M65" i="83"/>
  <c r="N65" i="83"/>
  <c r="O65" i="83"/>
  <c r="Q65" i="83"/>
  <c r="R65" i="83"/>
  <c r="S65" i="83"/>
  <c r="T65" i="83"/>
  <c r="U65" i="83"/>
  <c r="V65" i="83"/>
  <c r="W65" i="83"/>
  <c r="X65" i="83"/>
  <c r="Y65" i="83"/>
  <c r="Z65" i="83"/>
  <c r="AA65" i="83"/>
  <c r="AB65" i="83"/>
  <c r="AC65" i="83"/>
  <c r="AD65" i="83"/>
  <c r="AE65" i="83"/>
  <c r="AF65" i="83"/>
  <c r="AG65" i="83"/>
  <c r="AH65" i="83"/>
  <c r="AI65" i="83"/>
  <c r="AJ65" i="83"/>
  <c r="AK65" i="83"/>
  <c r="AL65" i="83"/>
  <c r="AM65" i="83"/>
  <c r="AN65" i="83"/>
  <c r="AO65" i="83"/>
  <c r="AP65" i="83"/>
  <c r="AQ65" i="83"/>
  <c r="AR65" i="83"/>
  <c r="AS65" i="83"/>
  <c r="AT65" i="83"/>
  <c r="AU65" i="83"/>
  <c r="AV65" i="83"/>
  <c r="AW65" i="83"/>
  <c r="AX65" i="83"/>
  <c r="AY65" i="83"/>
  <c r="AZ65" i="83"/>
  <c r="B66" i="83"/>
  <c r="C66" i="83"/>
  <c r="D66" i="83"/>
  <c r="E66" i="83"/>
  <c r="F66" i="83"/>
  <c r="G66" i="83"/>
  <c r="H66" i="83"/>
  <c r="I66" i="83"/>
  <c r="J66" i="83"/>
  <c r="K66" i="83"/>
  <c r="L66" i="83"/>
  <c r="M66" i="83"/>
  <c r="N66" i="83"/>
  <c r="O66" i="83"/>
  <c r="Q66" i="83"/>
  <c r="R66" i="83"/>
  <c r="S66" i="83"/>
  <c r="T66" i="83"/>
  <c r="U66" i="83"/>
  <c r="V66" i="83"/>
  <c r="W66" i="83"/>
  <c r="X66" i="83"/>
  <c r="Y66" i="83"/>
  <c r="Z66" i="83"/>
  <c r="AA66" i="83"/>
  <c r="AB66" i="83"/>
  <c r="AC66" i="83"/>
  <c r="AD66" i="83"/>
  <c r="AE66" i="83"/>
  <c r="AF66" i="83"/>
  <c r="AG66" i="83"/>
  <c r="AH66" i="83"/>
  <c r="AI66" i="83"/>
  <c r="AJ66" i="83"/>
  <c r="AK66" i="83"/>
  <c r="AL66" i="83"/>
  <c r="AM66" i="83"/>
  <c r="AN66" i="83"/>
  <c r="AO66" i="83"/>
  <c r="AP66" i="83"/>
  <c r="AQ66" i="83"/>
  <c r="AR66" i="83"/>
  <c r="AS66" i="83"/>
  <c r="AT66" i="83"/>
  <c r="AU66" i="83"/>
  <c r="AV66" i="83"/>
  <c r="AW66" i="83"/>
  <c r="AX66" i="83"/>
  <c r="AY66" i="83"/>
  <c r="AZ66" i="83"/>
  <c r="B67" i="83"/>
  <c r="C67" i="83"/>
  <c r="D67" i="83"/>
  <c r="E67" i="83"/>
  <c r="F67" i="83"/>
  <c r="G67" i="83"/>
  <c r="H67" i="83"/>
  <c r="I67" i="83"/>
  <c r="J67" i="83"/>
  <c r="K67" i="83"/>
  <c r="L67" i="83"/>
  <c r="M67" i="83"/>
  <c r="N67" i="83"/>
  <c r="O67" i="83"/>
  <c r="Q67" i="83"/>
  <c r="R67" i="83"/>
  <c r="S67" i="83"/>
  <c r="T67" i="83"/>
  <c r="U67" i="83"/>
  <c r="V67" i="83"/>
  <c r="W67" i="83"/>
  <c r="X67" i="83"/>
  <c r="Y67" i="83"/>
  <c r="Z67" i="83"/>
  <c r="AA67" i="83"/>
  <c r="AB67" i="83"/>
  <c r="AC67" i="83"/>
  <c r="AD67" i="83"/>
  <c r="AE67" i="83"/>
  <c r="AF67" i="83"/>
  <c r="AG67" i="83"/>
  <c r="AH67" i="83"/>
  <c r="AI67" i="83"/>
  <c r="AJ67" i="83"/>
  <c r="AK67" i="83"/>
  <c r="AL67" i="83"/>
  <c r="AM67" i="83"/>
  <c r="AN67" i="83"/>
  <c r="AO67" i="83"/>
  <c r="AP67" i="83"/>
  <c r="AQ67" i="83"/>
  <c r="AR67" i="83"/>
  <c r="AS67" i="83"/>
  <c r="AT67" i="83"/>
  <c r="AU67" i="83"/>
  <c r="AV67" i="83"/>
  <c r="AW67" i="83"/>
  <c r="AX67" i="83"/>
  <c r="AY67" i="83"/>
  <c r="AZ67" i="83"/>
  <c r="B68" i="83"/>
  <c r="C68" i="83"/>
  <c r="D68" i="83"/>
  <c r="E68" i="83"/>
  <c r="F68" i="83"/>
  <c r="G68" i="83"/>
  <c r="H68" i="83"/>
  <c r="I68" i="83"/>
  <c r="J68" i="83"/>
  <c r="K68" i="83"/>
  <c r="L68" i="83"/>
  <c r="M68" i="83"/>
  <c r="N68" i="83"/>
  <c r="O68" i="83"/>
  <c r="Q68" i="83"/>
  <c r="R68" i="83"/>
  <c r="S68" i="83"/>
  <c r="T68" i="83"/>
  <c r="U68" i="83"/>
  <c r="V68" i="83"/>
  <c r="W68" i="83"/>
  <c r="X68" i="83"/>
  <c r="Y68" i="83"/>
  <c r="Z68" i="83"/>
  <c r="AA68" i="83"/>
  <c r="AB68" i="83"/>
  <c r="AC68" i="83"/>
  <c r="AD68" i="83"/>
  <c r="AE68" i="83"/>
  <c r="AF68" i="83"/>
  <c r="AG68" i="83"/>
  <c r="AH68" i="83"/>
  <c r="AI68" i="83"/>
  <c r="AJ68" i="83"/>
  <c r="AK68" i="83"/>
  <c r="AL68" i="83"/>
  <c r="AM68" i="83"/>
  <c r="AN68" i="83"/>
  <c r="AO68" i="83"/>
  <c r="AP68" i="83"/>
  <c r="AQ68" i="83"/>
  <c r="AR68" i="83"/>
  <c r="AS68" i="83"/>
  <c r="AT68" i="83"/>
  <c r="AU68" i="83"/>
  <c r="AV68" i="83"/>
  <c r="AW68" i="83"/>
  <c r="AX68" i="83"/>
  <c r="AY68" i="83"/>
  <c r="AZ68" i="83"/>
  <c r="B69" i="83"/>
  <c r="C69" i="83"/>
  <c r="D69" i="83"/>
  <c r="E69" i="83"/>
  <c r="F69" i="83"/>
  <c r="G69" i="83"/>
  <c r="H69" i="83"/>
  <c r="I69" i="83"/>
  <c r="J69" i="83"/>
  <c r="K69" i="83"/>
  <c r="L69" i="83"/>
  <c r="M69" i="83"/>
  <c r="N69" i="83"/>
  <c r="O69" i="83"/>
  <c r="Q69" i="83"/>
  <c r="R69" i="83"/>
  <c r="S69" i="83"/>
  <c r="T69" i="83"/>
  <c r="U69" i="83"/>
  <c r="V69" i="83"/>
  <c r="W69" i="83"/>
  <c r="X69" i="83"/>
  <c r="Y69" i="83"/>
  <c r="Z69" i="83"/>
  <c r="AA69" i="83"/>
  <c r="AB69" i="83"/>
  <c r="AC69" i="83"/>
  <c r="AD69" i="83"/>
  <c r="AE69" i="83"/>
  <c r="AF69" i="83"/>
  <c r="AG69" i="83"/>
  <c r="AH69" i="83"/>
  <c r="AI69" i="83"/>
  <c r="AJ69" i="83"/>
  <c r="AK69" i="83"/>
  <c r="AL69" i="83"/>
  <c r="AM69" i="83"/>
  <c r="AN69" i="83"/>
  <c r="AO69" i="83"/>
  <c r="AP69" i="83"/>
  <c r="AQ69" i="83"/>
  <c r="AR69" i="83"/>
  <c r="AS69" i="83"/>
  <c r="AT69" i="83"/>
  <c r="AU69" i="83"/>
  <c r="AV69" i="83"/>
  <c r="AW69" i="83"/>
  <c r="AX69" i="83"/>
  <c r="AY69" i="83"/>
  <c r="AZ69" i="83"/>
  <c r="B70" i="83"/>
  <c r="C70" i="83"/>
  <c r="D70" i="83"/>
  <c r="E70" i="83"/>
  <c r="F70" i="83"/>
  <c r="G70" i="83"/>
  <c r="H70" i="83"/>
  <c r="I70" i="83"/>
  <c r="J70" i="83"/>
  <c r="K70" i="83"/>
  <c r="L70" i="83"/>
  <c r="M70" i="83"/>
  <c r="N70" i="83"/>
  <c r="O70" i="83"/>
  <c r="Q70" i="83"/>
  <c r="R70" i="83"/>
  <c r="S70" i="83"/>
  <c r="T70" i="83"/>
  <c r="U70" i="83"/>
  <c r="V70" i="83"/>
  <c r="W70" i="83"/>
  <c r="X70" i="83"/>
  <c r="Y70" i="83"/>
  <c r="Z70" i="83"/>
  <c r="AA70" i="83"/>
  <c r="AB70" i="83"/>
  <c r="AC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71" i="83"/>
  <c r="C71" i="83"/>
  <c r="D71" i="83"/>
  <c r="E71" i="83"/>
  <c r="F71" i="83"/>
  <c r="G71" i="83"/>
  <c r="H71" i="83"/>
  <c r="I71" i="83"/>
  <c r="J71" i="83"/>
  <c r="K71" i="83"/>
  <c r="L71" i="83"/>
  <c r="M71" i="83"/>
  <c r="N71" i="83"/>
  <c r="O71" i="83"/>
  <c r="Q71" i="83"/>
  <c r="R71" i="83"/>
  <c r="S71" i="83"/>
  <c r="T71" i="83"/>
  <c r="U71" i="83"/>
  <c r="V71" i="83"/>
  <c r="W71" i="83"/>
  <c r="X71" i="83"/>
  <c r="Y71" i="83"/>
  <c r="Z71" i="83"/>
  <c r="AA71" i="83"/>
  <c r="AB71" i="83"/>
  <c r="AC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72" i="83"/>
  <c r="C72" i="83"/>
  <c r="D72" i="83"/>
  <c r="E72" i="83"/>
  <c r="F72" i="83"/>
  <c r="G72" i="83"/>
  <c r="H72" i="83"/>
  <c r="I72" i="83"/>
  <c r="J72" i="83"/>
  <c r="K72" i="83"/>
  <c r="L72" i="83"/>
  <c r="M72" i="83"/>
  <c r="N72" i="83"/>
  <c r="O72" i="83"/>
  <c r="Q72" i="83"/>
  <c r="R72" i="83"/>
  <c r="S72" i="83"/>
  <c r="T72" i="83"/>
  <c r="U72" i="83"/>
  <c r="V72" i="83"/>
  <c r="W72" i="83"/>
  <c r="X72" i="83"/>
  <c r="Y72" i="83"/>
  <c r="Z72" i="83"/>
  <c r="AA72" i="83"/>
  <c r="AB72" i="83"/>
  <c r="AC72" i="83"/>
  <c r="AD72" i="83"/>
  <c r="AE72" i="83"/>
  <c r="AF72" i="83"/>
  <c r="AG72" i="83"/>
  <c r="AH72" i="83"/>
  <c r="AI72" i="83"/>
  <c r="AJ72" i="83"/>
  <c r="AK72" i="83"/>
  <c r="AL72" i="83"/>
  <c r="AM72" i="83"/>
  <c r="AN72" i="83"/>
  <c r="AO72" i="83"/>
  <c r="AP72" i="83"/>
  <c r="AQ72" i="83"/>
  <c r="AR72" i="83"/>
  <c r="AS72" i="83"/>
  <c r="AT72" i="83"/>
  <c r="AU72" i="83"/>
  <c r="AV72" i="83"/>
  <c r="AW72" i="83"/>
  <c r="AX72" i="83"/>
  <c r="AY72" i="83"/>
  <c r="AZ72" i="83"/>
  <c r="B73" i="83"/>
  <c r="C73" i="83"/>
  <c r="D73" i="83"/>
  <c r="E73" i="83"/>
  <c r="F73" i="83"/>
  <c r="G73" i="83"/>
  <c r="H73" i="83"/>
  <c r="I73" i="83"/>
  <c r="J73" i="83"/>
  <c r="K73" i="83"/>
  <c r="L73" i="83"/>
  <c r="M73" i="83"/>
  <c r="N73" i="83"/>
  <c r="O73" i="83"/>
  <c r="Q73" i="83"/>
  <c r="R73" i="83"/>
  <c r="S73" i="83"/>
  <c r="T73" i="83"/>
  <c r="U73" i="83"/>
  <c r="V73" i="83"/>
  <c r="W73" i="83"/>
  <c r="X73" i="83"/>
  <c r="Y73" i="83"/>
  <c r="Z73" i="83"/>
  <c r="AA73" i="83"/>
  <c r="AB73" i="83"/>
  <c r="AC73" i="83"/>
  <c r="AD73" i="83"/>
  <c r="AE73" i="83"/>
  <c r="AF73" i="83"/>
  <c r="AG73" i="83"/>
  <c r="AH73" i="83"/>
  <c r="AI73" i="83"/>
  <c r="AJ73" i="83"/>
  <c r="AK73" i="83"/>
  <c r="AL73" i="83"/>
  <c r="AM73" i="83"/>
  <c r="AN73" i="83"/>
  <c r="AO73" i="83"/>
  <c r="AP73" i="83"/>
  <c r="AQ73" i="83"/>
  <c r="AR73" i="83"/>
  <c r="AS73" i="83"/>
  <c r="AT73" i="83"/>
  <c r="AU73" i="83"/>
  <c r="AV73" i="83"/>
  <c r="AW73" i="83"/>
  <c r="AX73" i="83"/>
  <c r="AY73" i="83"/>
  <c r="AZ73" i="83"/>
  <c r="B74" i="83"/>
  <c r="C74" i="83"/>
  <c r="D74" i="83"/>
  <c r="E74" i="83"/>
  <c r="F74" i="83"/>
  <c r="G74" i="83"/>
  <c r="H74" i="83"/>
  <c r="I74" i="83"/>
  <c r="J74" i="83"/>
  <c r="K74" i="83"/>
  <c r="L74" i="83"/>
  <c r="M74" i="83"/>
  <c r="N74" i="83"/>
  <c r="O74" i="83"/>
  <c r="Q74" i="83"/>
  <c r="R74" i="83"/>
  <c r="S74" i="83"/>
  <c r="T74" i="83"/>
  <c r="U74" i="83"/>
  <c r="V74" i="83"/>
  <c r="W74" i="83"/>
  <c r="X74" i="83"/>
  <c r="Y74" i="83"/>
  <c r="Z74" i="83"/>
  <c r="AA74" i="83"/>
  <c r="AB74" i="83"/>
  <c r="AC74" i="83"/>
  <c r="AD74" i="83"/>
  <c r="AE74" i="83"/>
  <c r="AF74" i="83"/>
  <c r="AG74" i="83"/>
  <c r="AH74" i="83"/>
  <c r="AI74" i="83"/>
  <c r="AJ74" i="83"/>
  <c r="AK74" i="83"/>
  <c r="AL74" i="83"/>
  <c r="AM74" i="83"/>
  <c r="AN74" i="83"/>
  <c r="AO74" i="83"/>
  <c r="AP74" i="83"/>
  <c r="AQ74" i="83"/>
  <c r="AR74" i="83"/>
  <c r="AS74" i="83"/>
  <c r="AT74" i="83"/>
  <c r="AU74" i="83"/>
  <c r="AV74" i="83"/>
  <c r="AW74" i="83"/>
  <c r="AX74" i="83"/>
  <c r="AY74" i="83"/>
  <c r="AZ74" i="83"/>
  <c r="B75" i="83"/>
  <c r="C75" i="83"/>
  <c r="D75" i="83"/>
  <c r="E75" i="83"/>
  <c r="F75" i="83"/>
  <c r="G75" i="83"/>
  <c r="H75" i="83"/>
  <c r="I75" i="83"/>
  <c r="J75" i="83"/>
  <c r="K75" i="83"/>
  <c r="L75" i="83"/>
  <c r="M75" i="83"/>
  <c r="N75" i="83"/>
  <c r="O75" i="83"/>
  <c r="Q75" i="83"/>
  <c r="R75" i="83"/>
  <c r="S75" i="83"/>
  <c r="T75" i="83"/>
  <c r="U75" i="83"/>
  <c r="V75" i="83"/>
  <c r="W75" i="83"/>
  <c r="X75" i="83"/>
  <c r="Y75" i="83"/>
  <c r="Z75" i="83"/>
  <c r="AA75" i="83"/>
  <c r="AB75" i="83"/>
  <c r="AC75" i="83"/>
  <c r="AD75" i="83"/>
  <c r="AE75" i="83"/>
  <c r="AF75" i="83"/>
  <c r="AG75" i="83"/>
  <c r="AH75" i="83"/>
  <c r="AI75" i="83"/>
  <c r="AJ75" i="83"/>
  <c r="AK75" i="83"/>
  <c r="AL75" i="83"/>
  <c r="AM75" i="83"/>
  <c r="AN75" i="83"/>
  <c r="AO75" i="83"/>
  <c r="AP75" i="83"/>
  <c r="AQ75" i="83"/>
  <c r="AR75" i="83"/>
  <c r="AS75" i="83"/>
  <c r="AT75" i="83"/>
  <c r="AU75" i="83"/>
  <c r="AV75" i="83"/>
  <c r="AW75" i="83"/>
  <c r="AX75" i="83"/>
  <c r="AY75" i="83"/>
  <c r="AZ75" i="83"/>
  <c r="B76" i="83"/>
  <c r="C76" i="83"/>
  <c r="D76" i="83"/>
  <c r="E76" i="83"/>
  <c r="F76" i="83"/>
  <c r="G76" i="83"/>
  <c r="H76" i="83"/>
  <c r="I76" i="83"/>
  <c r="J76" i="83"/>
  <c r="K76" i="83"/>
  <c r="L76" i="83"/>
  <c r="M76" i="83"/>
  <c r="N76" i="83"/>
  <c r="O76" i="83"/>
  <c r="Q76" i="83"/>
  <c r="R76" i="83"/>
  <c r="S76" i="83"/>
  <c r="T76" i="83"/>
  <c r="U76" i="83"/>
  <c r="V76" i="83"/>
  <c r="W76" i="83"/>
  <c r="X76" i="83"/>
  <c r="Y76" i="83"/>
  <c r="Z76" i="83"/>
  <c r="AA76" i="83"/>
  <c r="AB76" i="83"/>
  <c r="AC76" i="83"/>
  <c r="AD76" i="83"/>
  <c r="AE76" i="83"/>
  <c r="AF76" i="83"/>
  <c r="AG76" i="83"/>
  <c r="AH76" i="83"/>
  <c r="AI76" i="83"/>
  <c r="AJ76" i="83"/>
  <c r="AK76" i="83"/>
  <c r="AL76" i="83"/>
  <c r="AM76" i="83"/>
  <c r="AN76" i="83"/>
  <c r="AO76" i="83"/>
  <c r="AP76" i="83"/>
  <c r="AQ76" i="83"/>
  <c r="AR76" i="83"/>
  <c r="AS76" i="83"/>
  <c r="AT76" i="83"/>
  <c r="AU76" i="83"/>
  <c r="AV76" i="83"/>
  <c r="AW76" i="83"/>
  <c r="AX76" i="83"/>
  <c r="AY76" i="83"/>
  <c r="AZ76" i="83"/>
  <c r="B77" i="83"/>
  <c r="C77" i="83"/>
  <c r="D77" i="83"/>
  <c r="E77" i="83"/>
  <c r="F77" i="83"/>
  <c r="G77" i="83"/>
  <c r="H77" i="83"/>
  <c r="I77" i="83"/>
  <c r="J77" i="83"/>
  <c r="K77" i="83"/>
  <c r="L77" i="83"/>
  <c r="M77" i="83"/>
  <c r="N77" i="83"/>
  <c r="O77" i="83"/>
  <c r="Q77" i="83"/>
  <c r="R77" i="83"/>
  <c r="S77" i="83"/>
  <c r="T77" i="83"/>
  <c r="U77" i="83"/>
  <c r="V77" i="83"/>
  <c r="W77" i="83"/>
  <c r="X77" i="83"/>
  <c r="Y77" i="83"/>
  <c r="Z77" i="83"/>
  <c r="AA77" i="83"/>
  <c r="AB77" i="83"/>
  <c r="AC77" i="83"/>
  <c r="AD77" i="83"/>
  <c r="AE77" i="83"/>
  <c r="AF77" i="83"/>
  <c r="AG77" i="83"/>
  <c r="AH77" i="83"/>
  <c r="AI77" i="83"/>
  <c r="AJ77" i="83"/>
  <c r="AK77" i="83"/>
  <c r="AL77" i="83"/>
  <c r="AM77" i="83"/>
  <c r="AN77" i="83"/>
  <c r="AO77" i="83"/>
  <c r="AP77" i="83"/>
  <c r="AQ77" i="83"/>
  <c r="AR77" i="83"/>
  <c r="AS77" i="83"/>
  <c r="AT77" i="83"/>
  <c r="AU77" i="83"/>
  <c r="AV77" i="83"/>
  <c r="AW77" i="83"/>
  <c r="AX77" i="83"/>
  <c r="AY77" i="83"/>
  <c r="AZ77" i="83"/>
  <c r="B78" i="83"/>
  <c r="C78" i="83"/>
  <c r="D78" i="83"/>
  <c r="E78" i="83"/>
  <c r="F78" i="83"/>
  <c r="G78" i="83"/>
  <c r="H78" i="83"/>
  <c r="I78" i="83"/>
  <c r="J78" i="83"/>
  <c r="K78" i="83"/>
  <c r="L78" i="83"/>
  <c r="M78" i="83"/>
  <c r="N78" i="83"/>
  <c r="O78" i="83"/>
  <c r="Q78" i="83"/>
  <c r="R78" i="83"/>
  <c r="S78" i="83"/>
  <c r="T78" i="83"/>
  <c r="U78" i="83"/>
  <c r="V78" i="83"/>
  <c r="W78" i="83"/>
  <c r="X78" i="83"/>
  <c r="Y78" i="83"/>
  <c r="Z78" i="83"/>
  <c r="AA78" i="83"/>
  <c r="AB78" i="83"/>
  <c r="AC78" i="83"/>
  <c r="AD78" i="83"/>
  <c r="AE78" i="83"/>
  <c r="AF78" i="83"/>
  <c r="AG78" i="83"/>
  <c r="AH78" i="83"/>
  <c r="AI78" i="83"/>
  <c r="AJ78" i="83"/>
  <c r="AK78" i="83"/>
  <c r="AL78" i="83"/>
  <c r="AM78" i="83"/>
  <c r="AN78" i="83"/>
  <c r="AO78" i="83"/>
  <c r="AP78" i="83"/>
  <c r="AQ78" i="83"/>
  <c r="AR78" i="83"/>
  <c r="AS78" i="83"/>
  <c r="AT78" i="83"/>
  <c r="AU78" i="83"/>
  <c r="AV78" i="83"/>
  <c r="AW78" i="83"/>
  <c r="AX78" i="83"/>
  <c r="AY78" i="83"/>
  <c r="AZ78" i="83"/>
  <c r="B79" i="83"/>
  <c r="C79" i="83"/>
  <c r="D79" i="83"/>
  <c r="E79" i="83"/>
  <c r="F79" i="83"/>
  <c r="G79" i="83"/>
  <c r="H79" i="83"/>
  <c r="I79" i="83"/>
  <c r="J79" i="83"/>
  <c r="K79" i="83"/>
  <c r="L79" i="83"/>
  <c r="M79" i="83"/>
  <c r="N79" i="83"/>
  <c r="O79" i="83"/>
  <c r="Q79" i="83"/>
  <c r="R79" i="83"/>
  <c r="S79" i="83"/>
  <c r="T79" i="83"/>
  <c r="U79" i="83"/>
  <c r="V79" i="83"/>
  <c r="W79" i="83"/>
  <c r="X79" i="83"/>
  <c r="Y79" i="83"/>
  <c r="Z79" i="83"/>
  <c r="AA79" i="83"/>
  <c r="AB79" i="83"/>
  <c r="AC79" i="83"/>
  <c r="AD79" i="83"/>
  <c r="AE79" i="83"/>
  <c r="AF79" i="83"/>
  <c r="AG79" i="83"/>
  <c r="AH79" i="83"/>
  <c r="AI79" i="83"/>
  <c r="AJ79" i="83"/>
  <c r="AK79" i="83"/>
  <c r="AL79" i="83"/>
  <c r="AM79" i="83"/>
  <c r="AN79" i="83"/>
  <c r="AO79" i="83"/>
  <c r="AP79" i="83"/>
  <c r="AQ79" i="83"/>
  <c r="AR79" i="83"/>
  <c r="AS79" i="83"/>
  <c r="AT79" i="83"/>
  <c r="AU79" i="83"/>
  <c r="AV79" i="83"/>
  <c r="AW79" i="83"/>
  <c r="AX79" i="83"/>
  <c r="AY79" i="83"/>
  <c r="AZ79" i="83"/>
  <c r="B80" i="83"/>
  <c r="C80" i="83"/>
  <c r="D80" i="83"/>
  <c r="E80" i="83"/>
  <c r="F80" i="83"/>
  <c r="G80" i="83"/>
  <c r="H80" i="83"/>
  <c r="I80" i="83"/>
  <c r="J80" i="83"/>
  <c r="K80" i="83"/>
  <c r="L80" i="83"/>
  <c r="M80" i="83"/>
  <c r="N80" i="83"/>
  <c r="O80" i="83"/>
  <c r="Q80" i="83"/>
  <c r="R80" i="83"/>
  <c r="S80" i="83"/>
  <c r="T80" i="83"/>
  <c r="U80" i="83"/>
  <c r="V80" i="83"/>
  <c r="W80" i="83"/>
  <c r="X80" i="83"/>
  <c r="Y80" i="83"/>
  <c r="Z80" i="83"/>
  <c r="AA80" i="83"/>
  <c r="AB80" i="83"/>
  <c r="AC80" i="83"/>
  <c r="AD80" i="83"/>
  <c r="AE80" i="83"/>
  <c r="AF80" i="83"/>
  <c r="AG80" i="83"/>
  <c r="AH80" i="83"/>
  <c r="AI80" i="83"/>
  <c r="AJ80" i="83"/>
  <c r="AK80" i="83"/>
  <c r="AL80" i="83"/>
  <c r="AM80" i="83"/>
  <c r="AN80" i="83"/>
  <c r="AO80" i="83"/>
  <c r="AP80" i="83"/>
  <c r="AQ80" i="83"/>
  <c r="AR80" i="83"/>
  <c r="AS80" i="83"/>
  <c r="AT80" i="83"/>
  <c r="AU80" i="83"/>
  <c r="AV80" i="83"/>
  <c r="AW80" i="83"/>
  <c r="AX80" i="83"/>
  <c r="AY80" i="83"/>
  <c r="AZ80" i="83"/>
  <c r="B81" i="83"/>
  <c r="C81" i="83"/>
  <c r="D81" i="83"/>
  <c r="E81" i="83"/>
  <c r="F81" i="83"/>
  <c r="G81" i="83"/>
  <c r="H81" i="83"/>
  <c r="I81" i="83"/>
  <c r="J81" i="83"/>
  <c r="K81" i="83"/>
  <c r="L81" i="83"/>
  <c r="M81" i="83"/>
  <c r="N81" i="83"/>
  <c r="O81" i="83"/>
  <c r="Q81" i="83"/>
  <c r="R81" i="83"/>
  <c r="S81" i="83"/>
  <c r="T81" i="83"/>
  <c r="U81" i="83"/>
  <c r="V81" i="83"/>
  <c r="W81" i="83"/>
  <c r="X81" i="83"/>
  <c r="Y81" i="83"/>
  <c r="Z81" i="83"/>
  <c r="AA81" i="83"/>
  <c r="AB81" i="83"/>
  <c r="AC81" i="83"/>
  <c r="AD81" i="83"/>
  <c r="AE81" i="83"/>
  <c r="AF81" i="83"/>
  <c r="AG81" i="83"/>
  <c r="AH81" i="83"/>
  <c r="AI81" i="83"/>
  <c r="AJ81" i="83"/>
  <c r="AK81" i="83"/>
  <c r="AL81" i="83"/>
  <c r="AM81" i="83"/>
  <c r="AN81" i="83"/>
  <c r="AO81" i="83"/>
  <c r="AP81" i="83"/>
  <c r="AQ81" i="83"/>
  <c r="AR81" i="83"/>
  <c r="AS81" i="83"/>
  <c r="AT81" i="83"/>
  <c r="AU81" i="83"/>
  <c r="AV81" i="83"/>
  <c r="AW81" i="83"/>
  <c r="AX81" i="83"/>
  <c r="AY81" i="83"/>
  <c r="AZ81" i="83"/>
  <c r="B82" i="83"/>
  <c r="C82" i="83"/>
  <c r="D82" i="83"/>
  <c r="E82" i="83"/>
  <c r="F82" i="83"/>
  <c r="G82" i="83"/>
  <c r="H82" i="83"/>
  <c r="I82" i="83"/>
  <c r="J82" i="83"/>
  <c r="K82" i="83"/>
  <c r="L82" i="83"/>
  <c r="M82" i="83"/>
  <c r="N82" i="83"/>
  <c r="O82" i="83"/>
  <c r="Q82" i="83"/>
  <c r="R82" i="83"/>
  <c r="S82" i="83"/>
  <c r="T82" i="83"/>
  <c r="U82" i="83"/>
  <c r="V82" i="83"/>
  <c r="W82" i="83"/>
  <c r="X82" i="83"/>
  <c r="Y82" i="83"/>
  <c r="Z82" i="83"/>
  <c r="AA82" i="83"/>
  <c r="AB82" i="83"/>
  <c r="AC82" i="83"/>
  <c r="AD82" i="83"/>
  <c r="AE82" i="83"/>
  <c r="AF82" i="83"/>
  <c r="AG82" i="83"/>
  <c r="AH82" i="83"/>
  <c r="AI82" i="83"/>
  <c r="AJ82" i="83"/>
  <c r="AK82" i="83"/>
  <c r="AL82" i="83"/>
  <c r="AM82" i="83"/>
  <c r="AN82" i="83"/>
  <c r="AO82" i="83"/>
  <c r="AP82" i="83"/>
  <c r="AQ82" i="83"/>
  <c r="AR82" i="83"/>
  <c r="AS82" i="83"/>
  <c r="AT82" i="83"/>
  <c r="AU82" i="83"/>
  <c r="AV82" i="83"/>
  <c r="AW82" i="83"/>
  <c r="AX82" i="83"/>
  <c r="AY82" i="83"/>
  <c r="AZ82" i="83"/>
  <c r="B83" i="83"/>
  <c r="C83" i="83"/>
  <c r="D83" i="83"/>
  <c r="E83" i="83"/>
  <c r="F83" i="83"/>
  <c r="G83" i="83"/>
  <c r="H83" i="83"/>
  <c r="I83" i="83"/>
  <c r="J83" i="83"/>
  <c r="K83" i="83"/>
  <c r="L83" i="83"/>
  <c r="M83" i="83"/>
  <c r="N83" i="83"/>
  <c r="O83" i="83"/>
  <c r="Q83" i="83"/>
  <c r="R83" i="83"/>
  <c r="S83" i="83"/>
  <c r="T83" i="83"/>
  <c r="U83" i="83"/>
  <c r="V83" i="83"/>
  <c r="W83" i="83"/>
  <c r="X83" i="83"/>
  <c r="Y83" i="83"/>
  <c r="Z83" i="83"/>
  <c r="AA83" i="83"/>
  <c r="AB83" i="83"/>
  <c r="AC83" i="83"/>
  <c r="AD83" i="83"/>
  <c r="AE83" i="83"/>
  <c r="AF83" i="83"/>
  <c r="AG83" i="83"/>
  <c r="AH83" i="83"/>
  <c r="AI83" i="83"/>
  <c r="AJ83" i="83"/>
  <c r="AK83" i="83"/>
  <c r="AL83" i="83"/>
  <c r="AM83" i="83"/>
  <c r="AN83" i="83"/>
  <c r="AO83" i="83"/>
  <c r="AP83" i="83"/>
  <c r="AQ83" i="83"/>
  <c r="AR83" i="83"/>
  <c r="AS83" i="83"/>
  <c r="AT83" i="83"/>
  <c r="AU83" i="83"/>
  <c r="AV83" i="83"/>
  <c r="AW83" i="83"/>
  <c r="AX83" i="83"/>
  <c r="AY83" i="83"/>
  <c r="AZ83" i="83"/>
  <c r="B84" i="83"/>
  <c r="C84" i="83"/>
  <c r="D84" i="83"/>
  <c r="E84" i="83"/>
  <c r="F84" i="83"/>
  <c r="G84" i="83"/>
  <c r="H84" i="83"/>
  <c r="I84" i="83"/>
  <c r="J84" i="83"/>
  <c r="K84" i="83"/>
  <c r="L84" i="83"/>
  <c r="M84" i="83"/>
  <c r="N84" i="83"/>
  <c r="O84" i="83"/>
  <c r="Q84" i="83"/>
  <c r="R84" i="83"/>
  <c r="S84" i="83"/>
  <c r="T84" i="83"/>
  <c r="U84" i="83"/>
  <c r="V84" i="83"/>
  <c r="W84" i="83"/>
  <c r="X84" i="83"/>
  <c r="Y84" i="83"/>
  <c r="Z84" i="83"/>
  <c r="AA84" i="83"/>
  <c r="AB84" i="83"/>
  <c r="AC84" i="83"/>
  <c r="AD84" i="83"/>
  <c r="AE84" i="83"/>
  <c r="AF84" i="83"/>
  <c r="AG84" i="83"/>
  <c r="AH84" i="83"/>
  <c r="AI84" i="83"/>
  <c r="AJ84" i="83"/>
  <c r="AK84" i="83"/>
  <c r="AL84" i="83"/>
  <c r="AM84" i="83"/>
  <c r="AN84" i="83"/>
  <c r="AO84" i="83"/>
  <c r="AP84" i="83"/>
  <c r="AQ84" i="83"/>
  <c r="AR84" i="83"/>
  <c r="AS84" i="83"/>
  <c r="AT84" i="83"/>
  <c r="AU84" i="83"/>
  <c r="AV84" i="83"/>
  <c r="AW84" i="83"/>
  <c r="AX84" i="83"/>
  <c r="AY84" i="83"/>
  <c r="AZ84" i="83"/>
  <c r="B85" i="83"/>
  <c r="C85" i="83"/>
  <c r="D85" i="83"/>
  <c r="E85" i="83"/>
  <c r="F85" i="83"/>
  <c r="G85" i="83"/>
  <c r="H85" i="83"/>
  <c r="I85" i="83"/>
  <c r="J85" i="83"/>
  <c r="K85" i="83"/>
  <c r="L85" i="83"/>
  <c r="M85" i="83"/>
  <c r="N85" i="83"/>
  <c r="O85" i="83"/>
  <c r="Q85" i="83"/>
  <c r="R85" i="83"/>
  <c r="S85" i="83"/>
  <c r="T85" i="83"/>
  <c r="U85" i="83"/>
  <c r="V85" i="83"/>
  <c r="W85" i="83"/>
  <c r="X85" i="83"/>
  <c r="Y85" i="83"/>
  <c r="Z85" i="83"/>
  <c r="AA85" i="83"/>
  <c r="AB85" i="83"/>
  <c r="AC85" i="83"/>
  <c r="AD85" i="83"/>
  <c r="AE85" i="83"/>
  <c r="AF85" i="83"/>
  <c r="AG85" i="83"/>
  <c r="AH85" i="83"/>
  <c r="AI85" i="83"/>
  <c r="AJ85" i="83"/>
  <c r="AK85" i="83"/>
  <c r="AL85" i="83"/>
  <c r="AM85" i="83"/>
  <c r="AN85" i="83"/>
  <c r="AO85" i="83"/>
  <c r="AP85" i="83"/>
  <c r="AQ85" i="83"/>
  <c r="AR85" i="83"/>
  <c r="AS85" i="83"/>
  <c r="AT85" i="83"/>
  <c r="AU85" i="83"/>
  <c r="AV85" i="83"/>
  <c r="AW85" i="83"/>
  <c r="AX85" i="83"/>
  <c r="AY85" i="83"/>
  <c r="AZ85" i="83"/>
  <c r="B86" i="83"/>
  <c r="C86" i="83"/>
  <c r="D86" i="83"/>
  <c r="E86" i="83"/>
  <c r="F86" i="83"/>
  <c r="G86" i="83"/>
  <c r="H86" i="83"/>
  <c r="I86" i="83"/>
  <c r="J86" i="83"/>
  <c r="K86" i="83"/>
  <c r="L86" i="83"/>
  <c r="M86" i="83"/>
  <c r="N86" i="83"/>
  <c r="O86" i="83"/>
  <c r="Q86" i="83"/>
  <c r="R86" i="83"/>
  <c r="S86" i="83"/>
  <c r="T86" i="83"/>
  <c r="U86" i="83"/>
  <c r="V86" i="83"/>
  <c r="W86" i="83"/>
  <c r="X86" i="83"/>
  <c r="Y86" i="83"/>
  <c r="Z86" i="83"/>
  <c r="AA86" i="83"/>
  <c r="AB86" i="83"/>
  <c r="AC86" i="83"/>
  <c r="AD86" i="83"/>
  <c r="AE86" i="83"/>
  <c r="AF86" i="83"/>
  <c r="AG86" i="83"/>
  <c r="AH86" i="83"/>
  <c r="AI86" i="83"/>
  <c r="AJ86" i="83"/>
  <c r="AK86" i="83"/>
  <c r="AL86" i="83"/>
  <c r="AM86" i="83"/>
  <c r="AN86" i="83"/>
  <c r="AO86" i="83"/>
  <c r="AP86" i="83"/>
  <c r="AQ86" i="83"/>
  <c r="AR86" i="83"/>
  <c r="AS86" i="83"/>
  <c r="AT86" i="83"/>
  <c r="AU86" i="83"/>
  <c r="AV86" i="83"/>
  <c r="AW86" i="83"/>
  <c r="AX86" i="83"/>
  <c r="AY86" i="83"/>
  <c r="AZ86" i="83"/>
  <c r="B87" i="83"/>
  <c r="C87" i="83"/>
  <c r="D87" i="83"/>
  <c r="E87" i="83"/>
  <c r="F87" i="83"/>
  <c r="G87" i="83"/>
  <c r="H87" i="83"/>
  <c r="I87" i="83"/>
  <c r="J87" i="83"/>
  <c r="K87" i="83"/>
  <c r="L87" i="83"/>
  <c r="M87" i="83"/>
  <c r="N87" i="83"/>
  <c r="O87" i="83"/>
  <c r="Q87" i="83"/>
  <c r="R87" i="83"/>
  <c r="S87" i="83"/>
  <c r="T87" i="83"/>
  <c r="U87" i="83"/>
  <c r="V87" i="83"/>
  <c r="W87" i="83"/>
  <c r="X87" i="83"/>
  <c r="Y87" i="83"/>
  <c r="Z87" i="83"/>
  <c r="AA87" i="83"/>
  <c r="AB87" i="83"/>
  <c r="AC87" i="83"/>
  <c r="AD87" i="83"/>
  <c r="AE87" i="83"/>
  <c r="AF87" i="83"/>
  <c r="AG87" i="83"/>
  <c r="AH87" i="83"/>
  <c r="AI87" i="83"/>
  <c r="AJ87" i="83"/>
  <c r="AK87" i="83"/>
  <c r="AL87" i="83"/>
  <c r="AM87" i="83"/>
  <c r="AN87" i="83"/>
  <c r="AO87" i="83"/>
  <c r="AP87" i="83"/>
  <c r="AQ87" i="83"/>
  <c r="AR87" i="83"/>
  <c r="AS87" i="83"/>
  <c r="AT87" i="83"/>
  <c r="AU87" i="83"/>
  <c r="AV87" i="83"/>
  <c r="AW87" i="83"/>
  <c r="AX87" i="83"/>
  <c r="AY87" i="83"/>
  <c r="AZ87" i="83"/>
  <c r="B88" i="83"/>
  <c r="C88" i="83"/>
  <c r="D88" i="83"/>
  <c r="E88" i="83"/>
  <c r="F88" i="83"/>
  <c r="G88" i="83"/>
  <c r="H88" i="83"/>
  <c r="I88" i="83"/>
  <c r="J88" i="83"/>
  <c r="K88" i="83"/>
  <c r="L88" i="83"/>
  <c r="M88" i="83"/>
  <c r="N88" i="83"/>
  <c r="O88" i="83"/>
  <c r="Q88" i="83"/>
  <c r="R88" i="83"/>
  <c r="S88" i="83"/>
  <c r="T88" i="83"/>
  <c r="U88" i="83"/>
  <c r="V88" i="83"/>
  <c r="W88" i="83"/>
  <c r="X88" i="83"/>
  <c r="Y88" i="83"/>
  <c r="Z88" i="83"/>
  <c r="AA88" i="83"/>
  <c r="AB88" i="83"/>
  <c r="AC88" i="83"/>
  <c r="AD88" i="83"/>
  <c r="AE88" i="83"/>
  <c r="AF88" i="83"/>
  <c r="AG88" i="83"/>
  <c r="AH88" i="83"/>
  <c r="AI88" i="83"/>
  <c r="AJ88" i="83"/>
  <c r="AK88" i="83"/>
  <c r="AL88" i="83"/>
  <c r="AM88" i="83"/>
  <c r="AN88" i="83"/>
  <c r="AO88" i="83"/>
  <c r="AP88" i="83"/>
  <c r="AQ88" i="83"/>
  <c r="AR88" i="83"/>
  <c r="AS88" i="83"/>
  <c r="AT88" i="83"/>
  <c r="AU88" i="83"/>
  <c r="AV88" i="83"/>
  <c r="AW88" i="83"/>
  <c r="AX88" i="83"/>
  <c r="AY88" i="83"/>
  <c r="AZ88" i="83"/>
  <c r="B89" i="83"/>
  <c r="C89" i="83"/>
  <c r="D89" i="83"/>
  <c r="E89" i="83"/>
  <c r="F89" i="83"/>
  <c r="G89" i="83"/>
  <c r="H89" i="83"/>
  <c r="I89" i="83"/>
  <c r="J89" i="83"/>
  <c r="K89" i="83"/>
  <c r="L89" i="83"/>
  <c r="M89" i="83"/>
  <c r="N89" i="83"/>
  <c r="O89" i="83"/>
  <c r="Q89" i="83"/>
  <c r="R89" i="83"/>
  <c r="S89" i="83"/>
  <c r="T89" i="83"/>
  <c r="U89" i="83"/>
  <c r="V89" i="83"/>
  <c r="W89" i="83"/>
  <c r="X89" i="83"/>
  <c r="Y89" i="83"/>
  <c r="Z89" i="83"/>
  <c r="AA89" i="83"/>
  <c r="AB89" i="83"/>
  <c r="AC89" i="83"/>
  <c r="AD89" i="83"/>
  <c r="AE89" i="83"/>
  <c r="AF89" i="83"/>
  <c r="AG89" i="83"/>
  <c r="AH89" i="83"/>
  <c r="AI89" i="83"/>
  <c r="AJ89" i="83"/>
  <c r="AK89" i="83"/>
  <c r="AL89" i="83"/>
  <c r="AM89" i="83"/>
  <c r="AN89" i="83"/>
  <c r="AO89" i="83"/>
  <c r="AP89" i="83"/>
  <c r="AQ89" i="83"/>
  <c r="AR89" i="83"/>
  <c r="AS89" i="83"/>
  <c r="AT89" i="83"/>
  <c r="AU89" i="83"/>
  <c r="AV89" i="83"/>
  <c r="AW89" i="83"/>
  <c r="AX89" i="83"/>
  <c r="AY89" i="83"/>
  <c r="AZ89" i="83"/>
  <c r="B90" i="83"/>
  <c r="C90" i="83"/>
  <c r="D90" i="83"/>
  <c r="E90" i="83"/>
  <c r="F90" i="83"/>
  <c r="G90" i="83"/>
  <c r="H90" i="83"/>
  <c r="I90" i="83"/>
  <c r="J90" i="83"/>
  <c r="K90" i="83"/>
  <c r="L90" i="83"/>
  <c r="M90" i="83"/>
  <c r="N90" i="83"/>
  <c r="O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91" i="83"/>
  <c r="C91" i="83"/>
  <c r="D91" i="83"/>
  <c r="E91" i="83"/>
  <c r="F91" i="83"/>
  <c r="G91" i="83"/>
  <c r="H91" i="83"/>
  <c r="I91" i="83"/>
  <c r="J91" i="83"/>
  <c r="K91" i="83"/>
  <c r="L91" i="83"/>
  <c r="M91" i="83"/>
  <c r="N91" i="83"/>
  <c r="O91" i="83"/>
  <c r="Q91" i="83"/>
  <c r="R91" i="83"/>
  <c r="S91" i="83"/>
  <c r="T91" i="83"/>
  <c r="U91" i="83"/>
  <c r="V91" i="83"/>
  <c r="W91" i="83"/>
  <c r="X91" i="83"/>
  <c r="Y91" i="83"/>
  <c r="Z91" i="83"/>
  <c r="AA91" i="83"/>
  <c r="AB91" i="83"/>
  <c r="AC91" i="83"/>
  <c r="AD91" i="83"/>
  <c r="AE91" i="83"/>
  <c r="AF91" i="83"/>
  <c r="AG91" i="83"/>
  <c r="AH91" i="83"/>
  <c r="AI91" i="83"/>
  <c r="AJ91" i="83"/>
  <c r="AK91" i="83"/>
  <c r="AL91" i="83"/>
  <c r="AM91" i="83"/>
  <c r="AN91" i="83"/>
  <c r="AO91" i="83"/>
  <c r="AP91" i="83"/>
  <c r="AQ91" i="83"/>
  <c r="AR91" i="83"/>
  <c r="AS91" i="83"/>
  <c r="AT91" i="83"/>
  <c r="AU91" i="83"/>
  <c r="AV91" i="83"/>
  <c r="AW91" i="83"/>
  <c r="AX91" i="83"/>
  <c r="AY91" i="83"/>
  <c r="AZ91" i="83"/>
  <c r="B92" i="83"/>
  <c r="C92" i="83"/>
  <c r="D92" i="83"/>
  <c r="E92" i="83"/>
  <c r="F92" i="83"/>
  <c r="G92" i="83"/>
  <c r="H92" i="83"/>
  <c r="I92" i="83"/>
  <c r="J92" i="83"/>
  <c r="K92" i="83"/>
  <c r="L92" i="83"/>
  <c r="M92" i="83"/>
  <c r="N92" i="83"/>
  <c r="O92" i="83"/>
  <c r="Q92" i="83"/>
  <c r="R92" i="83"/>
  <c r="S92" i="83"/>
  <c r="T92" i="83"/>
  <c r="U92" i="83"/>
  <c r="V92" i="83"/>
  <c r="W92" i="83"/>
  <c r="X92" i="83"/>
  <c r="Y92" i="83"/>
  <c r="Z92" i="83"/>
  <c r="AA92" i="83"/>
  <c r="AB92" i="83"/>
  <c r="AC92" i="83"/>
  <c r="AD92" i="83"/>
  <c r="AE92" i="83"/>
  <c r="AF92" i="83"/>
  <c r="AG92" i="83"/>
  <c r="AH92" i="83"/>
  <c r="AI92" i="83"/>
  <c r="AJ92" i="83"/>
  <c r="AK92" i="83"/>
  <c r="AL92" i="83"/>
  <c r="AM92" i="83"/>
  <c r="AN92" i="83"/>
  <c r="AO92" i="83"/>
  <c r="AP92" i="83"/>
  <c r="AQ92" i="83"/>
  <c r="AR92" i="83"/>
  <c r="AS92" i="83"/>
  <c r="AT92" i="83"/>
  <c r="AU92" i="83"/>
  <c r="AV92" i="83"/>
  <c r="AW92" i="83"/>
  <c r="AX92" i="83"/>
  <c r="AY92" i="83"/>
  <c r="AZ92" i="83"/>
  <c r="B93" i="83"/>
  <c r="C93" i="83"/>
  <c r="D93" i="83"/>
  <c r="E93" i="83"/>
  <c r="F93" i="83"/>
  <c r="G93" i="83"/>
  <c r="H93" i="83"/>
  <c r="I93" i="83"/>
  <c r="J93" i="83"/>
  <c r="K93" i="83"/>
  <c r="L93" i="83"/>
  <c r="M93" i="83"/>
  <c r="N93" i="83"/>
  <c r="O93" i="83"/>
  <c r="Q93" i="83"/>
  <c r="R93" i="83"/>
  <c r="S93" i="83"/>
  <c r="T93" i="83"/>
  <c r="U93" i="83"/>
  <c r="V93" i="83"/>
  <c r="W93" i="83"/>
  <c r="X93" i="83"/>
  <c r="Y93" i="83"/>
  <c r="Z93" i="83"/>
  <c r="AA93" i="83"/>
  <c r="AB93" i="83"/>
  <c r="AC93" i="83"/>
  <c r="AD93" i="83"/>
  <c r="AE93" i="83"/>
  <c r="AF93" i="83"/>
  <c r="AG93" i="83"/>
  <c r="AH93" i="83"/>
  <c r="AI93" i="83"/>
  <c r="AJ93" i="83"/>
  <c r="AK93" i="83"/>
  <c r="AL93" i="83"/>
  <c r="AM93" i="83"/>
  <c r="AN93" i="83"/>
  <c r="AO93" i="83"/>
  <c r="AP93" i="83"/>
  <c r="AQ93" i="83"/>
  <c r="AR93" i="83"/>
  <c r="AS93" i="83"/>
  <c r="AT93" i="83"/>
  <c r="AU93" i="83"/>
  <c r="AV93" i="83"/>
  <c r="AW93" i="83"/>
  <c r="AX93" i="83"/>
  <c r="AY93" i="83"/>
  <c r="AZ93" i="83"/>
  <c r="B94" i="83"/>
  <c r="C94" i="83"/>
  <c r="D94" i="83"/>
  <c r="E94" i="83"/>
  <c r="F94" i="83"/>
  <c r="G94" i="83"/>
  <c r="H94" i="83"/>
  <c r="I94" i="83"/>
  <c r="J94" i="83"/>
  <c r="K94" i="83"/>
  <c r="L94" i="83"/>
  <c r="M94" i="83"/>
  <c r="N94" i="83"/>
  <c r="O94" i="83"/>
  <c r="Q94" i="83"/>
  <c r="R94" i="83"/>
  <c r="S94" i="83"/>
  <c r="T94" i="83"/>
  <c r="U94" i="83"/>
  <c r="V94" i="83"/>
  <c r="W94" i="83"/>
  <c r="X94" i="83"/>
  <c r="Y94" i="83"/>
  <c r="Z94" i="83"/>
  <c r="AA94" i="83"/>
  <c r="AB94" i="83"/>
  <c r="AC94" i="83"/>
  <c r="AD94" i="83"/>
  <c r="AE94" i="83"/>
  <c r="AF94" i="83"/>
  <c r="AG94" i="83"/>
  <c r="AH94" i="83"/>
  <c r="AI94" i="83"/>
  <c r="AJ94" i="83"/>
  <c r="AK94" i="83"/>
  <c r="AL94" i="83"/>
  <c r="AM94" i="83"/>
  <c r="AN94" i="83"/>
  <c r="AO94" i="83"/>
  <c r="AP94" i="83"/>
  <c r="AQ94" i="83"/>
  <c r="AR94" i="83"/>
  <c r="AS94" i="83"/>
  <c r="AT94" i="83"/>
  <c r="AU94" i="83"/>
  <c r="AV94" i="83"/>
  <c r="AW94" i="83"/>
  <c r="AX94" i="83"/>
  <c r="AY94" i="83"/>
  <c r="AZ94" i="83"/>
  <c r="B95" i="83"/>
  <c r="C95" i="83"/>
  <c r="D95" i="83"/>
  <c r="E95" i="83"/>
  <c r="F95" i="83"/>
  <c r="G95" i="83"/>
  <c r="H95" i="83"/>
  <c r="I95" i="83"/>
  <c r="J95" i="83"/>
  <c r="K95" i="83"/>
  <c r="L95" i="83"/>
  <c r="M95" i="83"/>
  <c r="N95" i="83"/>
  <c r="O95" i="83"/>
  <c r="Q95" i="83"/>
  <c r="R95" i="83"/>
  <c r="S95" i="83"/>
  <c r="T95" i="83"/>
  <c r="U95" i="83"/>
  <c r="V95" i="83"/>
  <c r="W95" i="83"/>
  <c r="X95" i="83"/>
  <c r="Y95" i="83"/>
  <c r="Z95" i="83"/>
  <c r="AA95" i="83"/>
  <c r="AB95" i="83"/>
  <c r="AC95" i="83"/>
  <c r="AD95" i="83"/>
  <c r="AE95" i="83"/>
  <c r="AF95" i="83"/>
  <c r="AG95" i="83"/>
  <c r="AH95" i="83"/>
  <c r="AI95" i="83"/>
  <c r="AJ95" i="83"/>
  <c r="AK95" i="83"/>
  <c r="AL95" i="83"/>
  <c r="AM95" i="83"/>
  <c r="AN95" i="83"/>
  <c r="AO95" i="83"/>
  <c r="AP95" i="83"/>
  <c r="AQ95" i="83"/>
  <c r="AR95" i="83"/>
  <c r="AS95" i="83"/>
  <c r="AT95" i="83"/>
  <c r="AU95" i="83"/>
  <c r="AV95" i="83"/>
  <c r="AW95" i="83"/>
  <c r="AX95" i="83"/>
  <c r="AY95" i="83"/>
  <c r="AZ95" i="83"/>
  <c r="B96" i="83"/>
  <c r="C96" i="83"/>
  <c r="D96" i="83"/>
  <c r="E96" i="83"/>
  <c r="F96" i="83"/>
  <c r="G96" i="83"/>
  <c r="H96" i="83"/>
  <c r="I96" i="83"/>
  <c r="J96" i="83"/>
  <c r="K96" i="83"/>
  <c r="L96" i="83"/>
  <c r="M96" i="83"/>
  <c r="N96" i="83"/>
  <c r="O96" i="83"/>
  <c r="Q96" i="83"/>
  <c r="R96" i="83"/>
  <c r="S96" i="83"/>
  <c r="T96" i="83"/>
  <c r="U96" i="83"/>
  <c r="V96" i="83"/>
  <c r="W96" i="83"/>
  <c r="X96" i="83"/>
  <c r="Y96" i="83"/>
  <c r="Z96" i="83"/>
  <c r="AA96" i="83"/>
  <c r="AB96" i="83"/>
  <c r="AC96" i="83"/>
  <c r="AD96" i="83"/>
  <c r="AE96" i="83"/>
  <c r="AF96" i="83"/>
  <c r="AG96" i="83"/>
  <c r="AH96" i="83"/>
  <c r="AI96" i="83"/>
  <c r="AJ96" i="83"/>
  <c r="AK96" i="83"/>
  <c r="AL96" i="83"/>
  <c r="AM96" i="83"/>
  <c r="AN96" i="83"/>
  <c r="AO96" i="83"/>
  <c r="AP96" i="83"/>
  <c r="AQ96" i="83"/>
  <c r="AR96" i="83"/>
  <c r="AS96" i="83"/>
  <c r="AT96" i="83"/>
  <c r="AU96" i="83"/>
  <c r="AV96" i="83"/>
  <c r="AW96" i="83"/>
  <c r="AX96" i="83"/>
  <c r="AY96" i="83"/>
  <c r="AZ96" i="83"/>
  <c r="B97" i="83"/>
  <c r="C97" i="83"/>
  <c r="D97" i="83"/>
  <c r="E97" i="83"/>
  <c r="F97" i="83"/>
  <c r="G97" i="83"/>
  <c r="H97" i="83"/>
  <c r="I97" i="83"/>
  <c r="J97" i="83"/>
  <c r="K97" i="83"/>
  <c r="L97" i="83"/>
  <c r="M97" i="83"/>
  <c r="N97" i="83"/>
  <c r="O97" i="83"/>
  <c r="Q97" i="83"/>
  <c r="R97" i="83"/>
  <c r="S97" i="83"/>
  <c r="T97" i="83"/>
  <c r="U97" i="83"/>
  <c r="V97" i="83"/>
  <c r="W97" i="83"/>
  <c r="X97" i="83"/>
  <c r="Y97" i="83"/>
  <c r="Z97" i="83"/>
  <c r="AA97" i="83"/>
  <c r="AB97" i="83"/>
  <c r="AC97" i="83"/>
  <c r="AD97" i="83"/>
  <c r="AE97" i="83"/>
  <c r="AF97" i="83"/>
  <c r="AG97" i="83"/>
  <c r="AH97" i="83"/>
  <c r="AI97" i="83"/>
  <c r="AJ97" i="83"/>
  <c r="AK97" i="83"/>
  <c r="AL97" i="83"/>
  <c r="AM97" i="83"/>
  <c r="AN97" i="83"/>
  <c r="AO97" i="83"/>
  <c r="AP97" i="83"/>
  <c r="AQ97" i="83"/>
  <c r="AR97" i="83"/>
  <c r="AS97" i="83"/>
  <c r="AT97" i="83"/>
  <c r="AU97" i="83"/>
  <c r="AV97" i="83"/>
  <c r="AW97" i="83"/>
  <c r="AX97" i="83"/>
  <c r="AY97" i="83"/>
  <c r="AZ97" i="83"/>
  <c r="B98" i="83"/>
  <c r="C98" i="83"/>
  <c r="D98" i="83"/>
  <c r="E98" i="83"/>
  <c r="F98" i="83"/>
  <c r="G98" i="83"/>
  <c r="H98" i="83"/>
  <c r="I98" i="83"/>
  <c r="J98" i="83"/>
  <c r="K98" i="83"/>
  <c r="L98" i="83"/>
  <c r="M98" i="83"/>
  <c r="N98" i="83"/>
  <c r="O98" i="83"/>
  <c r="Q98" i="83"/>
  <c r="R98" i="83"/>
  <c r="S98" i="83"/>
  <c r="T98" i="83"/>
  <c r="U98" i="83"/>
  <c r="V98" i="83"/>
  <c r="W98" i="83"/>
  <c r="X98" i="83"/>
  <c r="Y98" i="83"/>
  <c r="Z98" i="83"/>
  <c r="AA98" i="83"/>
  <c r="AB98" i="83"/>
  <c r="AC98" i="83"/>
  <c r="AD98" i="83"/>
  <c r="AE98" i="83"/>
  <c r="AF98" i="83"/>
  <c r="AG98" i="83"/>
  <c r="AH98" i="83"/>
  <c r="AI98" i="83"/>
  <c r="AJ98" i="83"/>
  <c r="AK98" i="83"/>
  <c r="AL98" i="83"/>
  <c r="AM98" i="83"/>
  <c r="AN98" i="83"/>
  <c r="AO98" i="83"/>
  <c r="AP98" i="83"/>
  <c r="AQ98" i="83"/>
  <c r="AR98" i="83"/>
  <c r="AS98" i="83"/>
  <c r="AT98" i="83"/>
  <c r="AU98" i="83"/>
  <c r="AV98" i="83"/>
  <c r="AW98" i="83"/>
  <c r="AX98" i="83"/>
  <c r="AY98" i="83"/>
  <c r="AZ98" i="83"/>
  <c r="B99" i="83"/>
  <c r="C99" i="83"/>
  <c r="D99" i="83"/>
  <c r="E99" i="83"/>
  <c r="F99" i="83"/>
  <c r="G99" i="83"/>
  <c r="H99" i="83"/>
  <c r="I99" i="83"/>
  <c r="J99" i="83"/>
  <c r="K99" i="83"/>
  <c r="L99" i="83"/>
  <c r="M99" i="83"/>
  <c r="N99" i="83"/>
  <c r="O99" i="83"/>
  <c r="Q99" i="83"/>
  <c r="R99" i="83"/>
  <c r="S99" i="83"/>
  <c r="T99" i="83"/>
  <c r="U99" i="83"/>
  <c r="V99" i="83"/>
  <c r="W99" i="83"/>
  <c r="X99" i="83"/>
  <c r="Y99" i="83"/>
  <c r="Z99" i="83"/>
  <c r="AA99" i="83"/>
  <c r="AB99" i="83"/>
  <c r="AC99" i="83"/>
  <c r="AD99" i="83"/>
  <c r="AE99" i="83"/>
  <c r="AF99" i="83"/>
  <c r="AG99" i="83"/>
  <c r="AH99" i="83"/>
  <c r="AI99" i="83"/>
  <c r="AJ99" i="83"/>
  <c r="AK99" i="83"/>
  <c r="AL99" i="83"/>
  <c r="AM99" i="83"/>
  <c r="AN99" i="83"/>
  <c r="AO99" i="83"/>
  <c r="AP99" i="83"/>
  <c r="AQ99" i="83"/>
  <c r="AR99" i="83"/>
  <c r="AS99" i="83"/>
  <c r="AT99" i="83"/>
  <c r="AU99" i="83"/>
  <c r="AV99" i="83"/>
  <c r="AW99" i="83"/>
  <c r="AX99" i="83"/>
  <c r="AY99" i="83"/>
  <c r="AZ99" i="83"/>
  <c r="B100" i="83"/>
  <c r="C100" i="83"/>
  <c r="D100" i="83"/>
  <c r="E100" i="83"/>
  <c r="F100" i="83"/>
  <c r="G100" i="83"/>
  <c r="H100" i="83"/>
  <c r="I100" i="83"/>
  <c r="J100" i="83"/>
  <c r="K100" i="83"/>
  <c r="L100" i="83"/>
  <c r="M100" i="83"/>
  <c r="N100" i="83"/>
  <c r="O100" i="83"/>
  <c r="Q100" i="83"/>
  <c r="R100" i="83"/>
  <c r="S100" i="83"/>
  <c r="T100" i="83"/>
  <c r="U100" i="83"/>
  <c r="V100" i="83"/>
  <c r="W100" i="83"/>
  <c r="X100" i="83"/>
  <c r="Y100" i="83"/>
  <c r="Z100" i="83"/>
  <c r="AA100" i="83"/>
  <c r="AB100" i="83"/>
  <c r="AC100" i="83"/>
  <c r="AD100" i="83"/>
  <c r="AE100" i="83"/>
  <c r="AF100" i="83"/>
  <c r="AG100" i="83"/>
  <c r="AH100" i="83"/>
  <c r="AI100" i="83"/>
  <c r="AJ100" i="83"/>
  <c r="AK100" i="83"/>
  <c r="AL100" i="83"/>
  <c r="AM100" i="83"/>
  <c r="AN100" i="83"/>
  <c r="AO100" i="83"/>
  <c r="AP100" i="83"/>
  <c r="AQ100" i="83"/>
  <c r="AR100" i="83"/>
  <c r="AS100" i="83"/>
  <c r="AT100" i="83"/>
  <c r="AU100" i="83"/>
  <c r="AV100" i="83"/>
  <c r="AW100" i="83"/>
  <c r="AX100" i="83"/>
  <c r="AY100" i="83"/>
  <c r="AZ100" i="83"/>
  <c r="B101" i="83"/>
  <c r="C101" i="83"/>
  <c r="D101" i="83"/>
  <c r="E101" i="83"/>
  <c r="F101" i="83"/>
  <c r="G101" i="83"/>
  <c r="H101" i="83"/>
  <c r="I101" i="83"/>
  <c r="J101" i="83"/>
  <c r="K101" i="83"/>
  <c r="L101" i="83"/>
  <c r="M101" i="83"/>
  <c r="N101" i="83"/>
  <c r="O101" i="83"/>
  <c r="Q101" i="83"/>
  <c r="R101" i="83"/>
  <c r="S101" i="83"/>
  <c r="T101" i="83"/>
  <c r="U101" i="83"/>
  <c r="V101" i="83"/>
  <c r="W101" i="83"/>
  <c r="X101" i="83"/>
  <c r="Y101" i="83"/>
  <c r="Z101" i="83"/>
  <c r="AA101" i="83"/>
  <c r="AB101" i="83"/>
  <c r="AC101" i="83"/>
  <c r="AD101" i="83"/>
  <c r="AE101" i="83"/>
  <c r="AF101" i="83"/>
  <c r="AG101" i="83"/>
  <c r="AH101" i="83"/>
  <c r="AI101" i="83"/>
  <c r="AJ101" i="83"/>
  <c r="AK101" i="83"/>
  <c r="AL101" i="83"/>
  <c r="AM101" i="83"/>
  <c r="AN101" i="83"/>
  <c r="AO101" i="83"/>
  <c r="AP101" i="83"/>
  <c r="AQ101" i="83"/>
  <c r="AR101" i="83"/>
  <c r="AS101" i="83"/>
  <c r="AT101" i="83"/>
  <c r="AU101" i="83"/>
  <c r="AV101" i="83"/>
  <c r="AW101" i="83"/>
  <c r="AX101" i="83"/>
  <c r="AY101" i="83"/>
  <c r="AZ101" i="83"/>
  <c r="B102" i="83"/>
  <c r="C102" i="83"/>
  <c r="D102" i="83"/>
  <c r="E102" i="83"/>
  <c r="F102" i="83"/>
  <c r="G102" i="83"/>
  <c r="H102" i="83"/>
  <c r="I102" i="83"/>
  <c r="J102" i="83"/>
  <c r="K102" i="83"/>
  <c r="L102" i="83"/>
  <c r="M102" i="83"/>
  <c r="N102" i="83"/>
  <c r="O102" i="83"/>
  <c r="Q102" i="83"/>
  <c r="R102" i="83"/>
  <c r="S102" i="83"/>
  <c r="T102" i="83"/>
  <c r="U102" i="83"/>
  <c r="V102" i="83"/>
  <c r="W102" i="83"/>
  <c r="X102" i="83"/>
  <c r="Y102" i="83"/>
  <c r="Z102" i="83"/>
  <c r="AA102" i="83"/>
  <c r="AB102" i="83"/>
  <c r="AC102" i="83"/>
  <c r="AD102" i="83"/>
  <c r="AE102" i="83"/>
  <c r="AF102" i="83"/>
  <c r="AG102" i="83"/>
  <c r="AH102" i="83"/>
  <c r="AI102" i="83"/>
  <c r="AJ102" i="83"/>
  <c r="AK102" i="83"/>
  <c r="AL102" i="83"/>
  <c r="AM102" i="83"/>
  <c r="AN102" i="83"/>
  <c r="AO102" i="83"/>
  <c r="AP102" i="83"/>
  <c r="AQ102" i="83"/>
  <c r="AR102" i="83"/>
  <c r="AS102" i="83"/>
  <c r="AT102" i="83"/>
  <c r="AU102" i="83"/>
  <c r="AV102" i="83"/>
  <c r="AW102" i="83"/>
  <c r="AX102" i="83"/>
  <c r="AY102" i="83"/>
  <c r="AZ102" i="83"/>
  <c r="B103" i="83"/>
  <c r="C103" i="83"/>
  <c r="D103" i="83"/>
  <c r="E103" i="83"/>
  <c r="F103" i="83"/>
  <c r="G103" i="83"/>
  <c r="H103" i="83"/>
  <c r="I103" i="83"/>
  <c r="J103" i="83"/>
  <c r="K103" i="83"/>
  <c r="L103" i="83"/>
  <c r="M103" i="83"/>
  <c r="N103" i="83"/>
  <c r="O103" i="83"/>
  <c r="Q103" i="83"/>
  <c r="R103" i="83"/>
  <c r="S103" i="83"/>
  <c r="T103" i="83"/>
  <c r="U103" i="83"/>
  <c r="V103" i="83"/>
  <c r="W103" i="83"/>
  <c r="X103" i="83"/>
  <c r="Y103" i="83"/>
  <c r="Z103" i="83"/>
  <c r="AA103" i="83"/>
  <c r="AB103" i="83"/>
  <c r="AC103" i="83"/>
  <c r="AD103" i="83"/>
  <c r="AE103" i="83"/>
  <c r="AF103" i="83"/>
  <c r="AG103" i="83"/>
  <c r="AH103" i="83"/>
  <c r="AI103" i="83"/>
  <c r="AJ103" i="83"/>
  <c r="AK103" i="83"/>
  <c r="AL103" i="83"/>
  <c r="AM103" i="83"/>
  <c r="AN103" i="83"/>
  <c r="AO103" i="83"/>
  <c r="AP103" i="83"/>
  <c r="AQ103" i="83"/>
  <c r="AR103" i="83"/>
  <c r="AS103" i="83"/>
  <c r="AT103" i="83"/>
  <c r="AU103" i="83"/>
  <c r="AV103" i="83"/>
  <c r="AW103" i="83"/>
  <c r="AX103" i="83"/>
  <c r="AY103" i="83"/>
  <c r="AZ103" i="83"/>
  <c r="B104" i="83"/>
  <c r="C104" i="83"/>
  <c r="D104" i="83"/>
  <c r="E104" i="83"/>
  <c r="F104" i="83"/>
  <c r="G104" i="83"/>
  <c r="H104" i="83"/>
  <c r="I104" i="83"/>
  <c r="J104" i="83"/>
  <c r="K104" i="83"/>
  <c r="L104" i="83"/>
  <c r="M104" i="83"/>
  <c r="N104" i="83"/>
  <c r="O104" i="83"/>
  <c r="Q104" i="83"/>
  <c r="R104" i="83"/>
  <c r="S104" i="83"/>
  <c r="T104" i="83"/>
  <c r="U104" i="83"/>
  <c r="V104" i="83"/>
  <c r="W104" i="83"/>
  <c r="X104" i="83"/>
  <c r="Y104" i="83"/>
  <c r="Z104" i="83"/>
  <c r="AA104" i="83"/>
  <c r="AB104" i="83"/>
  <c r="AC104" i="83"/>
  <c r="AD104" i="83"/>
  <c r="AE104" i="83"/>
  <c r="AF104" i="83"/>
  <c r="AG104" i="83"/>
  <c r="AH104" i="83"/>
  <c r="AI104" i="83"/>
  <c r="AJ104" i="83"/>
  <c r="AK104" i="83"/>
  <c r="AL104" i="83"/>
  <c r="AM104" i="83"/>
  <c r="AN104" i="83"/>
  <c r="AO104" i="83"/>
  <c r="AP104" i="83"/>
  <c r="AQ104" i="83"/>
  <c r="AR104" i="83"/>
  <c r="AS104" i="83"/>
  <c r="AT104" i="83"/>
  <c r="AU104" i="83"/>
  <c r="AV104" i="83"/>
  <c r="AW104" i="83"/>
  <c r="AX104" i="83"/>
  <c r="AY104" i="83"/>
  <c r="AZ104" i="83"/>
  <c r="B105" i="83"/>
  <c r="C105" i="83"/>
  <c r="D105" i="83"/>
  <c r="E105" i="83"/>
  <c r="F105" i="83"/>
  <c r="G105" i="83"/>
  <c r="H105" i="83"/>
  <c r="I105" i="83"/>
  <c r="J105" i="83"/>
  <c r="K105" i="83"/>
  <c r="L105" i="83"/>
  <c r="M105" i="83"/>
  <c r="N105" i="83"/>
  <c r="O105" i="83"/>
  <c r="Q105" i="83"/>
  <c r="R105" i="83"/>
  <c r="S105" i="83"/>
  <c r="T105" i="83"/>
  <c r="U105" i="83"/>
  <c r="V105" i="83"/>
  <c r="W105" i="83"/>
  <c r="X105" i="83"/>
  <c r="Y105" i="83"/>
  <c r="Z105" i="83"/>
  <c r="AA105" i="83"/>
  <c r="AB105" i="83"/>
  <c r="AC105" i="83"/>
  <c r="AD105" i="83"/>
  <c r="AE105" i="83"/>
  <c r="AF105" i="83"/>
  <c r="AG105" i="83"/>
  <c r="AH105" i="83"/>
  <c r="AI105" i="83"/>
  <c r="AJ105" i="83"/>
  <c r="AK105" i="83"/>
  <c r="AL105" i="83"/>
  <c r="AM105" i="83"/>
  <c r="AN105" i="83"/>
  <c r="AO105" i="83"/>
  <c r="AP105" i="83"/>
  <c r="AQ105" i="83"/>
  <c r="AR105" i="83"/>
  <c r="AS105" i="83"/>
  <c r="AT105" i="83"/>
  <c r="AU105" i="83"/>
  <c r="AV105" i="83"/>
  <c r="AW105" i="83"/>
  <c r="AX105" i="83"/>
  <c r="AY105" i="83"/>
  <c r="AZ105" i="83"/>
  <c r="B106" i="83"/>
  <c r="C106" i="83"/>
  <c r="D106" i="83"/>
  <c r="E106" i="83"/>
  <c r="F106" i="83"/>
  <c r="G106" i="83"/>
  <c r="H106" i="83"/>
  <c r="I106" i="83"/>
  <c r="J106" i="83"/>
  <c r="K106" i="83"/>
  <c r="L106" i="83"/>
  <c r="M106" i="83"/>
  <c r="N106" i="83"/>
  <c r="O106" i="83"/>
  <c r="Q106" i="83"/>
  <c r="R106" i="83"/>
  <c r="S106" i="83"/>
  <c r="T106" i="83"/>
  <c r="U106" i="83"/>
  <c r="V106" i="83"/>
  <c r="W106" i="83"/>
  <c r="X106" i="83"/>
  <c r="Y106" i="83"/>
  <c r="Z106" i="83"/>
  <c r="AA106" i="83"/>
  <c r="AB106" i="83"/>
  <c r="AC106" i="83"/>
  <c r="AD106" i="83"/>
  <c r="AE106" i="83"/>
  <c r="AF106" i="83"/>
  <c r="AG106" i="83"/>
  <c r="AH106" i="83"/>
  <c r="AI106" i="83"/>
  <c r="AJ106" i="83"/>
  <c r="AK106" i="83"/>
  <c r="AL106" i="83"/>
  <c r="AM106" i="83"/>
  <c r="AN106" i="83"/>
  <c r="AO106" i="83"/>
  <c r="AP106" i="83"/>
  <c r="AQ106" i="83"/>
  <c r="AR106" i="83"/>
  <c r="AS106" i="83"/>
  <c r="AT106" i="83"/>
  <c r="AU106" i="83"/>
  <c r="AV106" i="83"/>
  <c r="AW106" i="83"/>
  <c r="AX106" i="83"/>
  <c r="AY106" i="83"/>
  <c r="AZ106" i="83"/>
  <c r="B107" i="83"/>
  <c r="C107" i="83"/>
  <c r="D107" i="83"/>
  <c r="E107" i="83"/>
  <c r="F107" i="83"/>
  <c r="G107" i="83"/>
  <c r="H107" i="83"/>
  <c r="I107" i="83"/>
  <c r="J107" i="83"/>
  <c r="K107" i="83"/>
  <c r="L107" i="83"/>
  <c r="M107" i="83"/>
  <c r="N107" i="83"/>
  <c r="O107" i="83"/>
  <c r="Q107" i="83"/>
  <c r="R107" i="83"/>
  <c r="S107" i="83"/>
  <c r="T107" i="83"/>
  <c r="U107" i="83"/>
  <c r="V107" i="83"/>
  <c r="W107" i="83"/>
  <c r="X107" i="83"/>
  <c r="Y107" i="83"/>
  <c r="Z107" i="83"/>
  <c r="AA107" i="83"/>
  <c r="AB107" i="83"/>
  <c r="AC107" i="83"/>
  <c r="AD107" i="83"/>
  <c r="AE107" i="83"/>
  <c r="AF107" i="83"/>
  <c r="AG107" i="83"/>
  <c r="AH107" i="83"/>
  <c r="AI107" i="83"/>
  <c r="AJ107" i="83"/>
  <c r="AK107" i="83"/>
  <c r="AL107" i="83"/>
  <c r="AM107" i="83"/>
  <c r="AN107" i="83"/>
  <c r="AO107" i="83"/>
  <c r="AP107" i="83"/>
  <c r="AQ107" i="83"/>
  <c r="AR107" i="83"/>
  <c r="AS107" i="83"/>
  <c r="AT107" i="83"/>
  <c r="AU107" i="83"/>
  <c r="AV107" i="83"/>
  <c r="AW107" i="83"/>
  <c r="AX107" i="83"/>
  <c r="AY107" i="83"/>
  <c r="AZ107" i="83"/>
  <c r="B108" i="83"/>
  <c r="C108" i="83"/>
  <c r="D108" i="83"/>
  <c r="E108" i="83"/>
  <c r="F108" i="83"/>
  <c r="G108" i="83"/>
  <c r="H108" i="83"/>
  <c r="I108" i="83"/>
  <c r="J108" i="83"/>
  <c r="K108" i="83"/>
  <c r="L108" i="83"/>
  <c r="M108" i="83"/>
  <c r="N108" i="83"/>
  <c r="O108" i="83"/>
  <c r="Q108" i="83"/>
  <c r="R108" i="83"/>
  <c r="S108" i="83"/>
  <c r="T108" i="83"/>
  <c r="U108" i="83"/>
  <c r="V108" i="83"/>
  <c r="W108" i="83"/>
  <c r="X108" i="83"/>
  <c r="Y108" i="83"/>
  <c r="Z108" i="83"/>
  <c r="AA108" i="83"/>
  <c r="AB108" i="83"/>
  <c r="AC108" i="83"/>
  <c r="AD108" i="83"/>
  <c r="AE108" i="83"/>
  <c r="AF108" i="83"/>
  <c r="AG108" i="83"/>
  <c r="AH108" i="83"/>
  <c r="AI108" i="83"/>
  <c r="AJ108" i="83"/>
  <c r="AK108" i="83"/>
  <c r="AL108" i="83"/>
  <c r="AM108" i="83"/>
  <c r="AN108" i="83"/>
  <c r="AO108" i="83"/>
  <c r="AP108" i="83"/>
  <c r="AQ108" i="83"/>
  <c r="AR108" i="83"/>
  <c r="AS108" i="83"/>
  <c r="AT108" i="83"/>
  <c r="AU108" i="83"/>
  <c r="AV108" i="83"/>
  <c r="AW108" i="83"/>
  <c r="AX108" i="83"/>
  <c r="AY108" i="83"/>
  <c r="AZ108" i="83"/>
  <c r="B109" i="83"/>
  <c r="C109" i="83"/>
  <c r="D109" i="83"/>
  <c r="E109" i="83"/>
  <c r="F109" i="83"/>
  <c r="G109" i="83"/>
  <c r="H109" i="83"/>
  <c r="I109" i="83"/>
  <c r="J109" i="83"/>
  <c r="K109" i="83"/>
  <c r="L109" i="83"/>
  <c r="M109" i="83"/>
  <c r="N109" i="83"/>
  <c r="O109" i="83"/>
  <c r="Q109" i="83"/>
  <c r="R109" i="83"/>
  <c r="S109" i="83"/>
  <c r="T109" i="83"/>
  <c r="U109" i="83"/>
  <c r="V109" i="83"/>
  <c r="W109" i="83"/>
  <c r="X109" i="83"/>
  <c r="Y109" i="83"/>
  <c r="Z109" i="83"/>
  <c r="AA109" i="83"/>
  <c r="AB109" i="83"/>
  <c r="AC109" i="83"/>
  <c r="AD109" i="83"/>
  <c r="AE109" i="83"/>
  <c r="AF109" i="83"/>
  <c r="AG109" i="83"/>
  <c r="AH109" i="83"/>
  <c r="AI109" i="83"/>
  <c r="AJ109" i="83"/>
  <c r="AK109" i="83"/>
  <c r="AL109" i="83"/>
  <c r="AM109" i="83"/>
  <c r="AN109" i="83"/>
  <c r="AO109" i="83"/>
  <c r="AP109" i="83"/>
  <c r="AQ109" i="83"/>
  <c r="AR109" i="83"/>
  <c r="AS109" i="83"/>
  <c r="AT109" i="83"/>
  <c r="AU109" i="83"/>
  <c r="AV109" i="83"/>
  <c r="AW109" i="83"/>
  <c r="AX109" i="83"/>
  <c r="AY109" i="83"/>
  <c r="AZ109" i="83"/>
  <c r="B110" i="83"/>
  <c r="C110" i="83"/>
  <c r="D110" i="83"/>
  <c r="E110" i="83"/>
  <c r="F110" i="83"/>
  <c r="G110" i="83"/>
  <c r="H110" i="83"/>
  <c r="I110" i="83"/>
  <c r="J110" i="83"/>
  <c r="K110" i="83"/>
  <c r="L110" i="83"/>
  <c r="M110" i="83"/>
  <c r="N110" i="83"/>
  <c r="O110" i="83"/>
  <c r="Q110" i="83"/>
  <c r="R110" i="83"/>
  <c r="S110" i="83"/>
  <c r="T110" i="83"/>
  <c r="U110" i="83"/>
  <c r="V110" i="83"/>
  <c r="W110" i="83"/>
  <c r="X110" i="83"/>
  <c r="Y110" i="83"/>
  <c r="Z110" i="83"/>
  <c r="AA110" i="83"/>
  <c r="AB110" i="83"/>
  <c r="AC110" i="83"/>
  <c r="AD110" i="83"/>
  <c r="AE110" i="83"/>
  <c r="AF110" i="83"/>
  <c r="AG110" i="83"/>
  <c r="AH110" i="83"/>
  <c r="AI110" i="83"/>
  <c r="AJ110" i="83"/>
  <c r="AK110" i="83"/>
  <c r="AL110" i="83"/>
  <c r="AM110" i="83"/>
  <c r="AN110" i="83"/>
  <c r="AO110" i="83"/>
  <c r="AP110" i="83"/>
  <c r="AQ110" i="83"/>
  <c r="AR110" i="83"/>
  <c r="AS110" i="83"/>
  <c r="AT110" i="83"/>
  <c r="AU110" i="83"/>
  <c r="AV110" i="83"/>
  <c r="AW110" i="83"/>
  <c r="AX110" i="83"/>
  <c r="AY110" i="83"/>
  <c r="AZ110" i="83"/>
  <c r="B111" i="83"/>
  <c r="C111" i="83"/>
  <c r="D111" i="83"/>
  <c r="E111" i="83"/>
  <c r="F111" i="83"/>
  <c r="G111" i="83"/>
  <c r="H111" i="83"/>
  <c r="I111" i="83"/>
  <c r="J111" i="83"/>
  <c r="K111" i="83"/>
  <c r="L111" i="83"/>
  <c r="M111" i="83"/>
  <c r="N111" i="83"/>
  <c r="O111" i="83"/>
  <c r="Q111" i="83"/>
  <c r="R111" i="83"/>
  <c r="S111" i="83"/>
  <c r="T111" i="83"/>
  <c r="U111" i="83"/>
  <c r="V111" i="83"/>
  <c r="W111" i="83"/>
  <c r="X111" i="83"/>
  <c r="Y111" i="83"/>
  <c r="Z111" i="83"/>
  <c r="AA111" i="83"/>
  <c r="AB111" i="83"/>
  <c r="AC111" i="83"/>
  <c r="AD111" i="83"/>
  <c r="AE111" i="83"/>
  <c r="AF111" i="83"/>
  <c r="AG111" i="83"/>
  <c r="AH111" i="83"/>
  <c r="AI111" i="83"/>
  <c r="AJ111" i="83"/>
  <c r="AK111" i="83"/>
  <c r="AL111" i="83"/>
  <c r="AM111" i="83"/>
  <c r="AN111" i="83"/>
  <c r="AO111" i="83"/>
  <c r="AP111" i="83"/>
  <c r="AQ111" i="83"/>
  <c r="AR111" i="83"/>
  <c r="AS111" i="83"/>
  <c r="AT111" i="83"/>
  <c r="AU111" i="83"/>
  <c r="AV111" i="83"/>
  <c r="AW111" i="83"/>
  <c r="AX111" i="83"/>
  <c r="AY111" i="83"/>
  <c r="AZ111" i="83"/>
  <c r="B112" i="83"/>
  <c r="C112" i="83"/>
  <c r="D112" i="83"/>
  <c r="E112" i="83"/>
  <c r="F112" i="83"/>
  <c r="G112" i="83"/>
  <c r="H112" i="83"/>
  <c r="I112" i="83"/>
  <c r="J112" i="83"/>
  <c r="K112" i="83"/>
  <c r="L112" i="83"/>
  <c r="M112" i="83"/>
  <c r="N112" i="83"/>
  <c r="O112" i="83"/>
  <c r="Q112" i="83"/>
  <c r="R112" i="83"/>
  <c r="S112" i="83"/>
  <c r="T112" i="83"/>
  <c r="U112" i="83"/>
  <c r="V112" i="83"/>
  <c r="W112" i="83"/>
  <c r="X112" i="83"/>
  <c r="Y112" i="83"/>
  <c r="Z112" i="83"/>
  <c r="AA112" i="83"/>
  <c r="AB112" i="83"/>
  <c r="AC112" i="83"/>
  <c r="AD112" i="83"/>
  <c r="AE112" i="83"/>
  <c r="AF112" i="83"/>
  <c r="AG112" i="83"/>
  <c r="AH112" i="83"/>
  <c r="AI112" i="83"/>
  <c r="AJ112" i="83"/>
  <c r="AK112" i="83"/>
  <c r="AL112" i="83"/>
  <c r="AM112" i="83"/>
  <c r="AN112" i="83"/>
  <c r="AO112" i="83"/>
  <c r="AP112" i="83"/>
  <c r="AQ112" i="83"/>
  <c r="AR112" i="83"/>
  <c r="AS112" i="83"/>
  <c r="AT112" i="83"/>
  <c r="AU112" i="83"/>
  <c r="AV112" i="83"/>
  <c r="AW112" i="83"/>
  <c r="AX112" i="83"/>
  <c r="AY112" i="83"/>
  <c r="AZ112" i="83"/>
  <c r="B113" i="83"/>
  <c r="C113" i="83"/>
  <c r="D113" i="83"/>
  <c r="E113" i="83"/>
  <c r="F113" i="83"/>
  <c r="G113" i="83"/>
  <c r="H113" i="83"/>
  <c r="I113" i="83"/>
  <c r="J113" i="83"/>
  <c r="K113" i="83"/>
  <c r="L113" i="83"/>
  <c r="M113" i="83"/>
  <c r="N113" i="83"/>
  <c r="O113" i="83"/>
  <c r="Q113" i="83"/>
  <c r="R113" i="83"/>
  <c r="S113" i="83"/>
  <c r="T113" i="83"/>
  <c r="U113" i="83"/>
  <c r="V113" i="83"/>
  <c r="W113" i="83"/>
  <c r="X113" i="83"/>
  <c r="Y113" i="83"/>
  <c r="Z113" i="83"/>
  <c r="AA113" i="83"/>
  <c r="AB113" i="83"/>
  <c r="AC113" i="83"/>
  <c r="AD113" i="83"/>
  <c r="AE113" i="83"/>
  <c r="AF113" i="83"/>
  <c r="AG113" i="83"/>
  <c r="AH113" i="83"/>
  <c r="AI113" i="83"/>
  <c r="AJ113" i="83"/>
  <c r="AK113" i="83"/>
  <c r="AL113" i="83"/>
  <c r="AM113" i="83"/>
  <c r="AN113" i="83"/>
  <c r="AO113" i="83"/>
  <c r="AP113" i="83"/>
  <c r="AQ113" i="83"/>
  <c r="AR113" i="83"/>
  <c r="AS113" i="83"/>
  <c r="AT113" i="83"/>
  <c r="AU113" i="83"/>
  <c r="AV113" i="83"/>
  <c r="AW113" i="83"/>
  <c r="AX113" i="83"/>
  <c r="AY113" i="83"/>
  <c r="AZ113" i="83"/>
  <c r="B114" i="83"/>
  <c r="C114" i="83"/>
  <c r="D114" i="83"/>
  <c r="E114" i="83"/>
  <c r="F114" i="83"/>
  <c r="G114" i="83"/>
  <c r="H114" i="83"/>
  <c r="I114" i="83"/>
  <c r="J114" i="83"/>
  <c r="K114" i="83"/>
  <c r="L114" i="83"/>
  <c r="M114" i="83"/>
  <c r="N114" i="83"/>
  <c r="O114" i="83"/>
  <c r="Q114" i="83"/>
  <c r="R114" i="83"/>
  <c r="S114" i="83"/>
  <c r="T114" i="83"/>
  <c r="U114" i="83"/>
  <c r="V114" i="83"/>
  <c r="W114" i="83"/>
  <c r="X114" i="83"/>
  <c r="Y114" i="83"/>
  <c r="Z114" i="83"/>
  <c r="AA114" i="83"/>
  <c r="AB114" i="83"/>
  <c r="AC114" i="83"/>
  <c r="AD114" i="83"/>
  <c r="AE114" i="83"/>
  <c r="AF114" i="83"/>
  <c r="AG114" i="83"/>
  <c r="AH114" i="83"/>
  <c r="AI114" i="83"/>
  <c r="AJ114" i="83"/>
  <c r="AK114" i="83"/>
  <c r="AL114" i="83"/>
  <c r="AM114" i="83"/>
  <c r="AN114" i="83"/>
  <c r="AO114" i="83"/>
  <c r="AP114" i="83"/>
  <c r="AQ114" i="83"/>
  <c r="AR114" i="83"/>
  <c r="AS114" i="83"/>
  <c r="AT114" i="83"/>
  <c r="AU114" i="83"/>
  <c r="AV114" i="83"/>
  <c r="AW114" i="83"/>
  <c r="AX114" i="83"/>
  <c r="AY114" i="83"/>
  <c r="AZ114" i="83"/>
  <c r="B115" i="83"/>
  <c r="C115" i="83"/>
  <c r="D115" i="83"/>
  <c r="E115" i="83"/>
  <c r="F115" i="83"/>
  <c r="G115" i="83"/>
  <c r="H115" i="83"/>
  <c r="I115" i="83"/>
  <c r="J115" i="83"/>
  <c r="K115" i="83"/>
  <c r="L115" i="83"/>
  <c r="M115" i="83"/>
  <c r="N115" i="83"/>
  <c r="O115" i="83"/>
  <c r="Q115" i="83"/>
  <c r="R115" i="83"/>
  <c r="S115" i="83"/>
  <c r="T115" i="83"/>
  <c r="U115" i="83"/>
  <c r="V115" i="83"/>
  <c r="W115" i="83"/>
  <c r="X115" i="83"/>
  <c r="Y115" i="83"/>
  <c r="Z115" i="83"/>
  <c r="AA115" i="83"/>
  <c r="AB115" i="83"/>
  <c r="AC115" i="83"/>
  <c r="AD115" i="83"/>
  <c r="AE115" i="83"/>
  <c r="AF115" i="83"/>
  <c r="AG115" i="83"/>
  <c r="AH115" i="83"/>
  <c r="AI115" i="83"/>
  <c r="AJ115" i="83"/>
  <c r="AK115" i="83"/>
  <c r="AL115" i="83"/>
  <c r="AM115" i="83"/>
  <c r="AN115" i="83"/>
  <c r="AO115" i="83"/>
  <c r="AP115" i="83"/>
  <c r="AQ115" i="83"/>
  <c r="AR115" i="83"/>
  <c r="AS115" i="83"/>
  <c r="AT115" i="83"/>
  <c r="AU115" i="83"/>
  <c r="AV115" i="83"/>
  <c r="AW115" i="83"/>
  <c r="AX115" i="83"/>
  <c r="AY115" i="83"/>
  <c r="AZ115" i="83"/>
  <c r="B116" i="83"/>
  <c r="C116" i="83"/>
  <c r="D116" i="83"/>
  <c r="E116" i="83"/>
  <c r="F116" i="83"/>
  <c r="G116" i="83"/>
  <c r="H116" i="83"/>
  <c r="I116" i="83"/>
  <c r="J116" i="83"/>
  <c r="K116" i="83"/>
  <c r="L116" i="83"/>
  <c r="M116" i="83"/>
  <c r="N116" i="83"/>
  <c r="O116" i="83"/>
  <c r="Q116" i="83"/>
  <c r="R116" i="83"/>
  <c r="S116" i="83"/>
  <c r="T116" i="83"/>
  <c r="U116" i="83"/>
  <c r="V116" i="83"/>
  <c r="W116" i="83"/>
  <c r="X116" i="83"/>
  <c r="Y116" i="83"/>
  <c r="Z116" i="83"/>
  <c r="AA116" i="83"/>
  <c r="AB116" i="83"/>
  <c r="AC116" i="83"/>
  <c r="AD116" i="83"/>
  <c r="AE116" i="83"/>
  <c r="AF116" i="83"/>
  <c r="AG116" i="83"/>
  <c r="AH116" i="83"/>
  <c r="AI116" i="83"/>
  <c r="AJ116" i="83"/>
  <c r="AK116" i="83"/>
  <c r="AL116" i="83"/>
  <c r="AM116" i="83"/>
  <c r="AN116" i="83"/>
  <c r="AO116" i="83"/>
  <c r="AP116" i="83"/>
  <c r="AQ116" i="83"/>
  <c r="AR116" i="83"/>
  <c r="AS116" i="83"/>
  <c r="AT116" i="83"/>
  <c r="AU116" i="83"/>
  <c r="AV116" i="83"/>
  <c r="AW116" i="83"/>
  <c r="AX116" i="83"/>
  <c r="AY116" i="83"/>
  <c r="AZ116" i="83"/>
  <c r="B117" i="83"/>
  <c r="C117" i="83"/>
  <c r="D117" i="83"/>
  <c r="E117" i="83"/>
  <c r="F117" i="83"/>
  <c r="G117" i="83"/>
  <c r="H117" i="83"/>
  <c r="I117" i="83"/>
  <c r="J117" i="83"/>
  <c r="K117" i="83"/>
  <c r="L117" i="83"/>
  <c r="M117" i="83"/>
  <c r="N117" i="83"/>
  <c r="O117" i="83"/>
  <c r="Q117" i="83"/>
  <c r="R117" i="83"/>
  <c r="S117" i="83"/>
  <c r="T117" i="83"/>
  <c r="U117" i="83"/>
  <c r="V117" i="83"/>
  <c r="W117" i="83"/>
  <c r="X117" i="83"/>
  <c r="Y117" i="83"/>
  <c r="Z117" i="83"/>
  <c r="AA117" i="83"/>
  <c r="AB117" i="83"/>
  <c r="AC117" i="83"/>
  <c r="AD117" i="83"/>
  <c r="AE117" i="83"/>
  <c r="AF117" i="83"/>
  <c r="AG117" i="83"/>
  <c r="AH117" i="83"/>
  <c r="AI117" i="83"/>
  <c r="AJ117" i="83"/>
  <c r="AK117" i="83"/>
  <c r="AL117" i="83"/>
  <c r="AM117" i="83"/>
  <c r="AN117" i="83"/>
  <c r="AO117" i="83"/>
  <c r="AP117" i="83"/>
  <c r="AQ117" i="83"/>
  <c r="AR117" i="83"/>
  <c r="AS117" i="83"/>
  <c r="AT117" i="83"/>
  <c r="AU117" i="83"/>
  <c r="AV117" i="83"/>
  <c r="AW117" i="83"/>
  <c r="AX117" i="83"/>
  <c r="AY117" i="83"/>
  <c r="AZ117" i="83"/>
  <c r="B118" i="83"/>
  <c r="C118" i="83"/>
  <c r="D118" i="83"/>
  <c r="E118" i="83"/>
  <c r="F118" i="83"/>
  <c r="G118" i="83"/>
  <c r="H118" i="83"/>
  <c r="I118" i="83"/>
  <c r="J118" i="83"/>
  <c r="K118" i="83"/>
  <c r="L118" i="83"/>
  <c r="M118" i="83"/>
  <c r="N118" i="83"/>
  <c r="O118" i="83"/>
  <c r="Q118" i="83"/>
  <c r="R118" i="83"/>
  <c r="S118" i="83"/>
  <c r="T118" i="83"/>
  <c r="U118" i="83"/>
  <c r="V118" i="83"/>
  <c r="W118" i="83"/>
  <c r="X118" i="83"/>
  <c r="Y118" i="83"/>
  <c r="Z118" i="83"/>
  <c r="AA118" i="83"/>
  <c r="AB118" i="83"/>
  <c r="AC118" i="83"/>
  <c r="AD118" i="83"/>
  <c r="AE118" i="83"/>
  <c r="AF118" i="83"/>
  <c r="AG118" i="83"/>
  <c r="AH118" i="83"/>
  <c r="AI118" i="83"/>
  <c r="AJ118" i="83"/>
  <c r="AK118" i="83"/>
  <c r="AL118" i="83"/>
  <c r="AM118" i="83"/>
  <c r="AN118" i="83"/>
  <c r="AO118" i="83"/>
  <c r="AP118" i="83"/>
  <c r="AQ118" i="83"/>
  <c r="AR118" i="83"/>
  <c r="AS118" i="83"/>
  <c r="AT118" i="83"/>
  <c r="AU118" i="83"/>
  <c r="AV118" i="83"/>
  <c r="AW118" i="83"/>
  <c r="AX118" i="83"/>
  <c r="AY118" i="83"/>
  <c r="AZ118" i="83"/>
  <c r="B119" i="83"/>
  <c r="C119" i="83"/>
  <c r="D119" i="83"/>
  <c r="E119" i="83"/>
  <c r="F119" i="83"/>
  <c r="G119" i="83"/>
  <c r="H119" i="83"/>
  <c r="I119" i="83"/>
  <c r="J119" i="83"/>
  <c r="K119" i="83"/>
  <c r="L119" i="83"/>
  <c r="M119" i="83"/>
  <c r="N119" i="83"/>
  <c r="O119" i="83"/>
  <c r="Q119" i="83"/>
  <c r="R119" i="83"/>
  <c r="S119" i="83"/>
  <c r="T119" i="83"/>
  <c r="U119" i="83"/>
  <c r="V119" i="83"/>
  <c r="W119" i="83"/>
  <c r="X119" i="83"/>
  <c r="Y119" i="83"/>
  <c r="Z119" i="83"/>
  <c r="AA119" i="83"/>
  <c r="AB119" i="83"/>
  <c r="AC119" i="83"/>
  <c r="AD119" i="83"/>
  <c r="AE119" i="83"/>
  <c r="AF119" i="83"/>
  <c r="AG119" i="83"/>
  <c r="AH119" i="83"/>
  <c r="AI119" i="83"/>
  <c r="AJ119" i="83"/>
  <c r="AK119" i="83"/>
  <c r="AL119" i="83"/>
  <c r="AM119" i="83"/>
  <c r="AN119" i="83"/>
  <c r="AO119" i="83"/>
  <c r="AP119" i="83"/>
  <c r="AQ119" i="83"/>
  <c r="AR119" i="83"/>
  <c r="AS119" i="83"/>
  <c r="AT119" i="83"/>
  <c r="AU119" i="83"/>
  <c r="AV119" i="83"/>
  <c r="AW119" i="83"/>
  <c r="AX119" i="83"/>
  <c r="AY119" i="83"/>
  <c r="AZ119" i="83"/>
  <c r="B120" i="83"/>
  <c r="C120" i="83"/>
  <c r="D120" i="83"/>
  <c r="E120" i="83"/>
  <c r="F120" i="83"/>
  <c r="G120" i="83"/>
  <c r="H120" i="83"/>
  <c r="I120" i="83"/>
  <c r="J120" i="83"/>
  <c r="K120" i="83"/>
  <c r="L120" i="83"/>
  <c r="M120" i="83"/>
  <c r="N120" i="83"/>
  <c r="O120" i="83"/>
  <c r="Q120" i="83"/>
  <c r="R120" i="83"/>
  <c r="S120" i="83"/>
  <c r="T120" i="83"/>
  <c r="U120" i="83"/>
  <c r="V120" i="83"/>
  <c r="W120" i="83"/>
  <c r="X120" i="83"/>
  <c r="Y120" i="83"/>
  <c r="Z120" i="83"/>
  <c r="AA120" i="83"/>
  <c r="AB120" i="83"/>
  <c r="AC120" i="83"/>
  <c r="AD120" i="83"/>
  <c r="AE120" i="83"/>
  <c r="AF120" i="83"/>
  <c r="AG120" i="83"/>
  <c r="AH120" i="83"/>
  <c r="AI120" i="83"/>
  <c r="AJ120" i="83"/>
  <c r="AK120" i="83"/>
  <c r="AL120" i="83"/>
  <c r="AM120" i="83"/>
  <c r="AN120" i="83"/>
  <c r="AO120" i="83"/>
  <c r="AP120" i="83"/>
  <c r="AQ120" i="83"/>
  <c r="AR120" i="83"/>
  <c r="AS120" i="83"/>
  <c r="AT120" i="83"/>
  <c r="AU120" i="83"/>
  <c r="AV120" i="83"/>
  <c r="AW120" i="83"/>
  <c r="AX120" i="83"/>
  <c r="AY120" i="83"/>
  <c r="AZ120" i="83"/>
  <c r="B121" i="83"/>
  <c r="C121" i="83"/>
  <c r="D121" i="83"/>
  <c r="E121" i="83"/>
  <c r="F121" i="83"/>
  <c r="G121" i="83"/>
  <c r="H121" i="83"/>
  <c r="I121" i="83"/>
  <c r="J121" i="83"/>
  <c r="K121" i="83"/>
  <c r="L121" i="83"/>
  <c r="M121" i="83"/>
  <c r="N121" i="83"/>
  <c r="O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122" i="83"/>
  <c r="C122" i="83"/>
  <c r="D122" i="83"/>
  <c r="E122" i="83"/>
  <c r="F122" i="83"/>
  <c r="G122" i="83"/>
  <c r="H122" i="83"/>
  <c r="I122" i="83"/>
  <c r="J122" i="83"/>
  <c r="K122" i="83"/>
  <c r="L122" i="83"/>
  <c r="M122" i="83"/>
  <c r="N122" i="83"/>
  <c r="O122" i="83"/>
  <c r="Q122" i="83"/>
  <c r="R122" i="83"/>
  <c r="S122" i="83"/>
  <c r="T122" i="83"/>
  <c r="U122" i="83"/>
  <c r="V122" i="83"/>
  <c r="W122" i="83"/>
  <c r="X122" i="83"/>
  <c r="Y122" i="83"/>
  <c r="Z122" i="83"/>
  <c r="AA122" i="83"/>
  <c r="AB122" i="83"/>
  <c r="AC122" i="83"/>
  <c r="AD122" i="83"/>
  <c r="AE122" i="83"/>
  <c r="AF122" i="83"/>
  <c r="AG122" i="83"/>
  <c r="AH122" i="83"/>
  <c r="AI122" i="83"/>
  <c r="AJ122" i="83"/>
  <c r="AK122" i="83"/>
  <c r="AL122" i="83"/>
  <c r="AM122" i="83"/>
  <c r="AN122" i="83"/>
  <c r="AO122" i="83"/>
  <c r="AP122" i="83"/>
  <c r="AQ122" i="83"/>
  <c r="AR122" i="83"/>
  <c r="AS122" i="83"/>
  <c r="AT122" i="83"/>
  <c r="AU122" i="83"/>
  <c r="AV122" i="83"/>
  <c r="AW122" i="83"/>
  <c r="AX122" i="83"/>
  <c r="AY122" i="83"/>
  <c r="AZ122" i="83"/>
  <c r="B123" i="83"/>
  <c r="C123" i="83"/>
  <c r="D123" i="83"/>
  <c r="E123" i="83"/>
  <c r="F123" i="83"/>
  <c r="G123" i="83"/>
  <c r="H123" i="83"/>
  <c r="I123" i="83"/>
  <c r="J123" i="83"/>
  <c r="K123" i="83"/>
  <c r="L123" i="83"/>
  <c r="M123" i="83"/>
  <c r="N123" i="83"/>
  <c r="O123" i="83"/>
  <c r="Q123" i="83"/>
  <c r="R123" i="83"/>
  <c r="S123" i="83"/>
  <c r="T123" i="83"/>
  <c r="U123" i="83"/>
  <c r="V123" i="83"/>
  <c r="W123" i="83"/>
  <c r="X123" i="83"/>
  <c r="Y123" i="83"/>
  <c r="Z123" i="83"/>
  <c r="AA123" i="83"/>
  <c r="AB123" i="83"/>
  <c r="AC123" i="83"/>
  <c r="AD123" i="83"/>
  <c r="AE123" i="83"/>
  <c r="AF123" i="83"/>
  <c r="AG123" i="83"/>
  <c r="AH123" i="83"/>
  <c r="AI123" i="83"/>
  <c r="AJ123" i="83"/>
  <c r="AK123" i="83"/>
  <c r="AL123" i="83"/>
  <c r="AM123" i="83"/>
  <c r="AN123" i="83"/>
  <c r="AO123" i="83"/>
  <c r="AP123" i="83"/>
  <c r="AQ123" i="83"/>
  <c r="AR123" i="83"/>
  <c r="AS123" i="83"/>
  <c r="AT123" i="83"/>
  <c r="AU123" i="83"/>
  <c r="AV123" i="83"/>
  <c r="AW123" i="83"/>
  <c r="AX123" i="83"/>
  <c r="AY123" i="83"/>
  <c r="AZ123" i="83"/>
  <c r="B124" i="83"/>
  <c r="C124" i="83"/>
  <c r="D124" i="83"/>
  <c r="E124" i="83"/>
  <c r="F124" i="83"/>
  <c r="G124" i="83"/>
  <c r="H124" i="83"/>
  <c r="I124" i="83"/>
  <c r="J124" i="83"/>
  <c r="K124" i="83"/>
  <c r="L124" i="83"/>
  <c r="M124" i="83"/>
  <c r="N124" i="83"/>
  <c r="O124" i="83"/>
  <c r="Q124" i="83"/>
  <c r="R124" i="83"/>
  <c r="S124" i="83"/>
  <c r="T124" i="83"/>
  <c r="U124" i="83"/>
  <c r="V124" i="83"/>
  <c r="W124" i="83"/>
  <c r="X124" i="83"/>
  <c r="Y124" i="83"/>
  <c r="Z124" i="83"/>
  <c r="AA124" i="83"/>
  <c r="AB124" i="83"/>
  <c r="AC124" i="83"/>
  <c r="AD124" i="83"/>
  <c r="AE124" i="83"/>
  <c r="AF124" i="83"/>
  <c r="AG124" i="83"/>
  <c r="AH124" i="83"/>
  <c r="AI124" i="83"/>
  <c r="AJ124" i="83"/>
  <c r="AK124" i="83"/>
  <c r="AL124" i="83"/>
  <c r="AM124" i="83"/>
  <c r="AN124" i="83"/>
  <c r="AO124" i="83"/>
  <c r="AP124" i="83"/>
  <c r="AQ124" i="83"/>
  <c r="AR124" i="83"/>
  <c r="AS124" i="83"/>
  <c r="AT124" i="83"/>
  <c r="AU124" i="83"/>
  <c r="AV124" i="83"/>
  <c r="AW124" i="83"/>
  <c r="AX124" i="83"/>
  <c r="AY124" i="83"/>
  <c r="AZ124" i="83"/>
  <c r="B125" i="83"/>
  <c r="C125" i="83"/>
  <c r="D125" i="83"/>
  <c r="E125" i="83"/>
  <c r="F125" i="83"/>
  <c r="G125" i="83"/>
  <c r="H125" i="83"/>
  <c r="I125" i="83"/>
  <c r="J125" i="83"/>
  <c r="K125" i="83"/>
  <c r="L125" i="83"/>
  <c r="M125" i="83"/>
  <c r="N125" i="83"/>
  <c r="O125" i="83"/>
  <c r="Q125" i="83"/>
  <c r="R125" i="83"/>
  <c r="S125" i="83"/>
  <c r="T125" i="83"/>
  <c r="U125" i="83"/>
  <c r="V125" i="83"/>
  <c r="W125" i="83"/>
  <c r="X125" i="83"/>
  <c r="Y125" i="83"/>
  <c r="Z125" i="83"/>
  <c r="AA125" i="83"/>
  <c r="AB125" i="83"/>
  <c r="AC125" i="83"/>
  <c r="AD125" i="83"/>
  <c r="AE125" i="83"/>
  <c r="AF125" i="83"/>
  <c r="AG125" i="83"/>
  <c r="AH125" i="83"/>
  <c r="AI125" i="83"/>
  <c r="AJ125" i="83"/>
  <c r="AK125" i="83"/>
  <c r="AL125" i="83"/>
  <c r="AM125" i="83"/>
  <c r="AN125" i="83"/>
  <c r="AO125" i="83"/>
  <c r="AP125" i="83"/>
  <c r="AQ125" i="83"/>
  <c r="AR125" i="83"/>
  <c r="AS125" i="83"/>
  <c r="AT125" i="83"/>
  <c r="AU125" i="83"/>
  <c r="AV125" i="83"/>
  <c r="AW125" i="83"/>
  <c r="AX125" i="83"/>
  <c r="AY125" i="83"/>
  <c r="AZ125" i="83"/>
  <c r="B126" i="83"/>
  <c r="C126" i="83"/>
  <c r="D126" i="83"/>
  <c r="E126" i="83"/>
  <c r="F126" i="83"/>
  <c r="G126" i="83"/>
  <c r="H126" i="83"/>
  <c r="I126" i="83"/>
  <c r="J126" i="83"/>
  <c r="K126" i="83"/>
  <c r="L126" i="83"/>
  <c r="M126" i="83"/>
  <c r="N126" i="83"/>
  <c r="O126" i="83"/>
  <c r="Q126" i="83"/>
  <c r="R126" i="83"/>
  <c r="S126" i="83"/>
  <c r="T126" i="83"/>
  <c r="U126" i="83"/>
  <c r="V126" i="83"/>
  <c r="W126" i="83"/>
  <c r="X126" i="83"/>
  <c r="Y126" i="83"/>
  <c r="Z126" i="83"/>
  <c r="AA126" i="83"/>
  <c r="AB126" i="83"/>
  <c r="AC126" i="83"/>
  <c r="AD126" i="83"/>
  <c r="AE126" i="83"/>
  <c r="AF126" i="83"/>
  <c r="AG126" i="83"/>
  <c r="AH126" i="83"/>
  <c r="AI126" i="83"/>
  <c r="AJ126" i="83"/>
  <c r="AK126" i="83"/>
  <c r="AL126" i="83"/>
  <c r="AM126" i="83"/>
  <c r="AN126" i="83"/>
  <c r="AO126" i="83"/>
  <c r="AP126" i="83"/>
  <c r="AQ126" i="83"/>
  <c r="AR126" i="83"/>
  <c r="AS126" i="83"/>
  <c r="AT126" i="83"/>
  <c r="AU126" i="83"/>
  <c r="AV126" i="83"/>
  <c r="AW126" i="83"/>
  <c r="AX126" i="83"/>
  <c r="AY126" i="83"/>
  <c r="AZ126" i="83"/>
  <c r="B127" i="83"/>
  <c r="C127" i="83"/>
  <c r="D127" i="83"/>
  <c r="E127" i="83"/>
  <c r="F127" i="83"/>
  <c r="G127" i="83"/>
  <c r="H127" i="83"/>
  <c r="I127" i="83"/>
  <c r="J127" i="83"/>
  <c r="K127" i="83"/>
  <c r="L127" i="83"/>
  <c r="M127" i="83"/>
  <c r="N127" i="83"/>
  <c r="O127" i="83"/>
  <c r="Q127" i="83"/>
  <c r="R127" i="83"/>
  <c r="S127" i="83"/>
  <c r="T127" i="83"/>
  <c r="U127" i="83"/>
  <c r="V127" i="83"/>
  <c r="W127" i="83"/>
  <c r="X127" i="83"/>
  <c r="Y127" i="83"/>
  <c r="Z127" i="83"/>
  <c r="AA127" i="83"/>
  <c r="AB127" i="83"/>
  <c r="AC127" i="83"/>
  <c r="AD127" i="83"/>
  <c r="AE127" i="83"/>
  <c r="AF127" i="83"/>
  <c r="AG127" i="83"/>
  <c r="AH127" i="83"/>
  <c r="AI127" i="83"/>
  <c r="AJ127" i="83"/>
  <c r="AK127" i="83"/>
  <c r="AL127" i="83"/>
  <c r="AM127" i="83"/>
  <c r="AN127" i="83"/>
  <c r="AO127" i="83"/>
  <c r="AP127" i="83"/>
  <c r="AQ127" i="83"/>
  <c r="AR127" i="83"/>
  <c r="AS127" i="83"/>
  <c r="AT127" i="83"/>
  <c r="AU127" i="83"/>
  <c r="AV127" i="83"/>
  <c r="AW127" i="83"/>
  <c r="AX127" i="83"/>
  <c r="AY127" i="83"/>
  <c r="AZ127" i="83"/>
  <c r="B128" i="83"/>
  <c r="C128" i="83"/>
  <c r="D128" i="83"/>
  <c r="E128" i="83"/>
  <c r="F128" i="83"/>
  <c r="G128" i="83"/>
  <c r="H128" i="83"/>
  <c r="I128" i="83"/>
  <c r="J128" i="83"/>
  <c r="K128" i="83"/>
  <c r="L128" i="83"/>
  <c r="M128" i="83"/>
  <c r="N128" i="83"/>
  <c r="O128" i="83"/>
  <c r="Q128" i="83"/>
  <c r="R128" i="83"/>
  <c r="S128" i="83"/>
  <c r="T128" i="83"/>
  <c r="U128" i="83"/>
  <c r="V128" i="83"/>
  <c r="W128" i="83"/>
  <c r="X128" i="83"/>
  <c r="Y128" i="83"/>
  <c r="Z128" i="83"/>
  <c r="AA128" i="83"/>
  <c r="AB128" i="83"/>
  <c r="AC128" i="83"/>
  <c r="AD128" i="83"/>
  <c r="AE128" i="83"/>
  <c r="AF128" i="83"/>
  <c r="AG128" i="83"/>
  <c r="AH128" i="83"/>
  <c r="AI128" i="83"/>
  <c r="AJ128" i="83"/>
  <c r="AK128" i="83"/>
  <c r="AL128" i="83"/>
  <c r="AM128" i="83"/>
  <c r="AN128" i="83"/>
  <c r="AO128" i="83"/>
  <c r="AP128" i="83"/>
  <c r="AQ128" i="83"/>
  <c r="AR128" i="83"/>
  <c r="AS128" i="83"/>
  <c r="AT128" i="83"/>
  <c r="AU128" i="83"/>
  <c r="AV128" i="83"/>
  <c r="AW128" i="83"/>
  <c r="AX128" i="83"/>
  <c r="AY128" i="83"/>
  <c r="AZ128" i="83"/>
  <c r="B129" i="83"/>
  <c r="C129" i="83"/>
  <c r="D129" i="83"/>
  <c r="E129" i="83"/>
  <c r="F129" i="83"/>
  <c r="G129" i="83"/>
  <c r="H129" i="83"/>
  <c r="I129" i="83"/>
  <c r="J129" i="83"/>
  <c r="K129" i="83"/>
  <c r="L129" i="83"/>
  <c r="M129" i="83"/>
  <c r="N129" i="83"/>
  <c r="O129" i="83"/>
  <c r="Q129" i="83"/>
  <c r="R129" i="83"/>
  <c r="S129" i="83"/>
  <c r="T129" i="83"/>
  <c r="U129" i="83"/>
  <c r="V129" i="83"/>
  <c r="W129" i="83"/>
  <c r="X129" i="83"/>
  <c r="Y129" i="83"/>
  <c r="Z129" i="83"/>
  <c r="AA129" i="83"/>
  <c r="AB129" i="83"/>
  <c r="AC129" i="83"/>
  <c r="AD129" i="83"/>
  <c r="AE129" i="83"/>
  <c r="AF129" i="83"/>
  <c r="AG129" i="83"/>
  <c r="AH129" i="83"/>
  <c r="AI129" i="83"/>
  <c r="AJ129" i="83"/>
  <c r="AK129" i="83"/>
  <c r="AL129" i="83"/>
  <c r="AM129" i="83"/>
  <c r="AN129" i="83"/>
  <c r="AO129" i="83"/>
  <c r="AP129" i="83"/>
  <c r="AQ129" i="83"/>
  <c r="AR129" i="83"/>
  <c r="AS129" i="83"/>
  <c r="AT129" i="83"/>
  <c r="AU129" i="83"/>
  <c r="AV129" i="83"/>
  <c r="AW129" i="83"/>
  <c r="AX129" i="83"/>
  <c r="AY129" i="83"/>
  <c r="AZ129" i="83"/>
  <c r="B130" i="83"/>
  <c r="C130" i="83"/>
  <c r="D130" i="83"/>
  <c r="E130" i="83"/>
  <c r="F130" i="83"/>
  <c r="G130" i="83"/>
  <c r="H130" i="83"/>
  <c r="I130" i="83"/>
  <c r="J130" i="83"/>
  <c r="K130" i="83"/>
  <c r="L130" i="83"/>
  <c r="M130" i="83"/>
  <c r="N130" i="83"/>
  <c r="O130" i="83"/>
  <c r="Q130" i="83"/>
  <c r="R130" i="83"/>
  <c r="S130" i="83"/>
  <c r="T130" i="83"/>
  <c r="U130" i="83"/>
  <c r="V130" i="83"/>
  <c r="W130" i="83"/>
  <c r="X130" i="83"/>
  <c r="Y130" i="83"/>
  <c r="Z130" i="83"/>
  <c r="AA130" i="83"/>
  <c r="AB130" i="83"/>
  <c r="AC130" i="83"/>
  <c r="AD130" i="83"/>
  <c r="AE130" i="83"/>
  <c r="AF130" i="83"/>
  <c r="AG130" i="83"/>
  <c r="AH130" i="83"/>
  <c r="AI130" i="83"/>
  <c r="AJ130" i="83"/>
  <c r="AK130" i="83"/>
  <c r="AL130" i="83"/>
  <c r="AM130" i="83"/>
  <c r="AN130" i="83"/>
  <c r="AO130" i="83"/>
  <c r="AP130" i="83"/>
  <c r="AQ130" i="83"/>
  <c r="AR130" i="83"/>
  <c r="AS130" i="83"/>
  <c r="AT130" i="83"/>
  <c r="AU130" i="83"/>
  <c r="AV130" i="83"/>
  <c r="AW130" i="83"/>
  <c r="AX130" i="83"/>
  <c r="AY130" i="83"/>
  <c r="AZ130" i="83"/>
  <c r="B131" i="83"/>
  <c r="C131" i="83"/>
  <c r="D131" i="83"/>
  <c r="E131" i="83"/>
  <c r="F131" i="83"/>
  <c r="G131" i="83"/>
  <c r="H131" i="83"/>
  <c r="I131" i="83"/>
  <c r="J131" i="83"/>
  <c r="K131" i="83"/>
  <c r="L131" i="83"/>
  <c r="M131" i="83"/>
  <c r="N131" i="83"/>
  <c r="O131" i="83"/>
  <c r="Q131" i="83"/>
  <c r="R131" i="83"/>
  <c r="S131" i="83"/>
  <c r="T131" i="83"/>
  <c r="U131" i="83"/>
  <c r="V131" i="83"/>
  <c r="W131" i="83"/>
  <c r="X131" i="83"/>
  <c r="Y131" i="83"/>
  <c r="Z131" i="83"/>
  <c r="AA131" i="83"/>
  <c r="AB131" i="83"/>
  <c r="AC131" i="83"/>
  <c r="AD131" i="83"/>
  <c r="AE131" i="83"/>
  <c r="AF131" i="83"/>
  <c r="AG131" i="83"/>
  <c r="AH131" i="83"/>
  <c r="AI131" i="83"/>
  <c r="AJ131" i="83"/>
  <c r="AK131" i="83"/>
  <c r="AL131" i="83"/>
  <c r="AM131" i="83"/>
  <c r="AN131" i="83"/>
  <c r="AO131" i="83"/>
  <c r="AP131" i="83"/>
  <c r="AQ131" i="83"/>
  <c r="AR131" i="83"/>
  <c r="AS131" i="83"/>
  <c r="AT131" i="83"/>
  <c r="AU131" i="83"/>
  <c r="AV131" i="83"/>
  <c r="AW131" i="83"/>
  <c r="AX131" i="83"/>
  <c r="AY131" i="83"/>
  <c r="AZ131" i="83"/>
  <c r="B132" i="83"/>
  <c r="C132" i="83"/>
  <c r="D132" i="83"/>
  <c r="E132" i="83"/>
  <c r="F132" i="83"/>
  <c r="G132" i="83"/>
  <c r="H132" i="83"/>
  <c r="I132" i="83"/>
  <c r="J132" i="83"/>
  <c r="K132" i="83"/>
  <c r="L132" i="83"/>
  <c r="M132" i="83"/>
  <c r="N132" i="83"/>
  <c r="O132" i="83"/>
  <c r="Q132" i="83"/>
  <c r="R132" i="83"/>
  <c r="S132" i="83"/>
  <c r="T132" i="83"/>
  <c r="U132" i="83"/>
  <c r="V132" i="83"/>
  <c r="W132" i="83"/>
  <c r="X132" i="83"/>
  <c r="Y132" i="83"/>
  <c r="Z132" i="83"/>
  <c r="AA132" i="83"/>
  <c r="AB132" i="83"/>
  <c r="AC132" i="83"/>
  <c r="AD132" i="83"/>
  <c r="AE132" i="83"/>
  <c r="AF132" i="83"/>
  <c r="AG132" i="83"/>
  <c r="AH132" i="83"/>
  <c r="AI132" i="83"/>
  <c r="AJ132" i="83"/>
  <c r="AK132" i="83"/>
  <c r="AL132" i="83"/>
  <c r="AM132" i="83"/>
  <c r="AN132" i="83"/>
  <c r="AO132" i="83"/>
  <c r="AP132" i="83"/>
  <c r="AQ132" i="83"/>
  <c r="AR132" i="83"/>
  <c r="AS132" i="83"/>
  <c r="AT132" i="83"/>
  <c r="AU132" i="83"/>
  <c r="AV132" i="83"/>
  <c r="AW132" i="83"/>
  <c r="AX132" i="83"/>
  <c r="AY132" i="83"/>
  <c r="AZ132" i="83"/>
  <c r="B133" i="83"/>
  <c r="C133" i="83"/>
  <c r="D133" i="83"/>
  <c r="E133" i="83"/>
  <c r="F133" i="83"/>
  <c r="G133" i="83"/>
  <c r="H133" i="83"/>
  <c r="I133" i="83"/>
  <c r="J133" i="83"/>
  <c r="K133" i="83"/>
  <c r="L133" i="83"/>
  <c r="M133" i="83"/>
  <c r="N133" i="83"/>
  <c r="O133" i="83"/>
  <c r="Q133" i="83"/>
  <c r="R133" i="83"/>
  <c r="S133" i="83"/>
  <c r="T133" i="83"/>
  <c r="U133" i="83"/>
  <c r="V133" i="83"/>
  <c r="W133" i="83"/>
  <c r="X133" i="83"/>
  <c r="Y133" i="83"/>
  <c r="Z133" i="83"/>
  <c r="AA133" i="83"/>
  <c r="AB133" i="83"/>
  <c r="AC133" i="83"/>
  <c r="AD133" i="83"/>
  <c r="AE133" i="83"/>
  <c r="AF133" i="83"/>
  <c r="AG133" i="83"/>
  <c r="AH133" i="83"/>
  <c r="AI133" i="83"/>
  <c r="AJ133" i="83"/>
  <c r="AK133" i="83"/>
  <c r="AL133" i="83"/>
  <c r="AM133" i="83"/>
  <c r="AN133" i="83"/>
  <c r="AO133" i="83"/>
  <c r="AP133" i="83"/>
  <c r="AQ133" i="83"/>
  <c r="AR133" i="83"/>
  <c r="AS133" i="83"/>
  <c r="AT133" i="83"/>
  <c r="AU133" i="83"/>
  <c r="AV133" i="83"/>
  <c r="AW133" i="83"/>
  <c r="AX133" i="83"/>
  <c r="AY133" i="83"/>
  <c r="AZ133" i="83"/>
  <c r="B134" i="83"/>
  <c r="C134" i="83"/>
  <c r="D134" i="83"/>
  <c r="E134" i="83"/>
  <c r="F134" i="83"/>
  <c r="G134" i="83"/>
  <c r="H134" i="83"/>
  <c r="I134" i="83"/>
  <c r="J134" i="83"/>
  <c r="K134" i="83"/>
  <c r="L134" i="83"/>
  <c r="M134" i="83"/>
  <c r="N134" i="83"/>
  <c r="O134" i="83"/>
  <c r="Q134" i="83"/>
  <c r="R134" i="83"/>
  <c r="S134" i="83"/>
  <c r="T134" i="83"/>
  <c r="U134" i="83"/>
  <c r="V134" i="83"/>
  <c r="W134" i="83"/>
  <c r="X134" i="83"/>
  <c r="Y134" i="83"/>
  <c r="Z134" i="83"/>
  <c r="AA134" i="83"/>
  <c r="AB134" i="83"/>
  <c r="AC134" i="83"/>
  <c r="AD134" i="83"/>
  <c r="AE134" i="83"/>
  <c r="AF134" i="83"/>
  <c r="AG134" i="83"/>
  <c r="AH134" i="83"/>
  <c r="AI134" i="83"/>
  <c r="AJ134" i="83"/>
  <c r="AK134" i="83"/>
  <c r="AL134" i="83"/>
  <c r="AM134" i="83"/>
  <c r="AN134" i="83"/>
  <c r="AO134" i="83"/>
  <c r="AP134" i="83"/>
  <c r="AQ134" i="83"/>
  <c r="AR134" i="83"/>
  <c r="AS134" i="83"/>
  <c r="AT134" i="83"/>
  <c r="AU134" i="83"/>
  <c r="AV134" i="83"/>
  <c r="AW134" i="83"/>
  <c r="AX134" i="83"/>
  <c r="AY134" i="83"/>
  <c r="AZ134" i="83"/>
  <c r="B135" i="83"/>
  <c r="C135" i="83"/>
  <c r="D135" i="83"/>
  <c r="E135" i="83"/>
  <c r="F135" i="83"/>
  <c r="G135" i="83"/>
  <c r="H135" i="83"/>
  <c r="I135" i="83"/>
  <c r="J135" i="83"/>
  <c r="K135" i="83"/>
  <c r="L135" i="83"/>
  <c r="M135" i="83"/>
  <c r="N135" i="83"/>
  <c r="O135" i="83"/>
  <c r="Q135" i="83"/>
  <c r="R135" i="83"/>
  <c r="S135" i="83"/>
  <c r="T135" i="83"/>
  <c r="U135" i="83"/>
  <c r="V135" i="83"/>
  <c r="W135" i="83"/>
  <c r="X135" i="83"/>
  <c r="Y135" i="83"/>
  <c r="Z135" i="83"/>
  <c r="AA135" i="83"/>
  <c r="AB135" i="83"/>
  <c r="AC135" i="83"/>
  <c r="AD135" i="83"/>
  <c r="AE135" i="83"/>
  <c r="AF135" i="83"/>
  <c r="AG135" i="83"/>
  <c r="AH135" i="83"/>
  <c r="AI135" i="83"/>
  <c r="AJ135" i="83"/>
  <c r="AK135" i="83"/>
  <c r="AL135" i="83"/>
  <c r="AM135" i="83"/>
  <c r="AN135" i="83"/>
  <c r="AO135" i="83"/>
  <c r="AP135" i="83"/>
  <c r="AQ135" i="83"/>
  <c r="AR135" i="83"/>
  <c r="AS135" i="83"/>
  <c r="AT135" i="83"/>
  <c r="AU135" i="83"/>
  <c r="AV135" i="83"/>
  <c r="AW135" i="83"/>
  <c r="AX135" i="83"/>
  <c r="AY135" i="83"/>
  <c r="AZ135" i="83"/>
  <c r="B136" i="83"/>
  <c r="C136" i="83"/>
  <c r="D136" i="83"/>
  <c r="E136" i="83"/>
  <c r="F136" i="83"/>
  <c r="G136" i="83"/>
  <c r="H136" i="83"/>
  <c r="I136" i="83"/>
  <c r="J136" i="83"/>
  <c r="K136" i="83"/>
  <c r="L136" i="83"/>
  <c r="M136" i="83"/>
  <c r="N136" i="83"/>
  <c r="O136" i="83"/>
  <c r="Q136" i="83"/>
  <c r="R136" i="83"/>
  <c r="S136" i="83"/>
  <c r="T136" i="83"/>
  <c r="U136" i="83"/>
  <c r="V136" i="83"/>
  <c r="W136" i="83"/>
  <c r="X136" i="83"/>
  <c r="Y136" i="83"/>
  <c r="Z136" i="83"/>
  <c r="AA136" i="83"/>
  <c r="AB136" i="83"/>
  <c r="AC136" i="83"/>
  <c r="AD136" i="83"/>
  <c r="AE136" i="83"/>
  <c r="AF136" i="83"/>
  <c r="AG136" i="83"/>
  <c r="AH136" i="83"/>
  <c r="AI136" i="83"/>
  <c r="AJ136" i="83"/>
  <c r="AK136" i="83"/>
  <c r="AL136" i="83"/>
  <c r="AM136" i="83"/>
  <c r="AN136" i="83"/>
  <c r="AO136" i="83"/>
  <c r="AP136" i="83"/>
  <c r="AQ136" i="83"/>
  <c r="AR136" i="83"/>
  <c r="AS136" i="83"/>
  <c r="AT136" i="83"/>
  <c r="AU136" i="83"/>
  <c r="AV136" i="83"/>
  <c r="AW136" i="83"/>
  <c r="AX136" i="83"/>
  <c r="AY136" i="83"/>
  <c r="AZ136" i="83"/>
  <c r="B137" i="83"/>
  <c r="C137" i="83"/>
  <c r="D137" i="83"/>
  <c r="E137" i="83"/>
  <c r="F137" i="83"/>
  <c r="G137" i="83"/>
  <c r="H137" i="83"/>
  <c r="I137" i="83"/>
  <c r="J137" i="83"/>
  <c r="K137" i="83"/>
  <c r="L137" i="83"/>
  <c r="M137" i="83"/>
  <c r="N137" i="83"/>
  <c r="O137" i="83"/>
  <c r="Q137" i="83"/>
  <c r="R137" i="83"/>
  <c r="S137" i="83"/>
  <c r="T137" i="83"/>
  <c r="U137" i="83"/>
  <c r="V137" i="83"/>
  <c r="W137" i="83"/>
  <c r="X137" i="83"/>
  <c r="Y137" i="83"/>
  <c r="Z137" i="83"/>
  <c r="AA137" i="83"/>
  <c r="AB137" i="83"/>
  <c r="AC137" i="83"/>
  <c r="AD137" i="83"/>
  <c r="AE137" i="83"/>
  <c r="AF137" i="83"/>
  <c r="AG137" i="83"/>
  <c r="AH137" i="83"/>
  <c r="AI137" i="83"/>
  <c r="AJ137" i="83"/>
  <c r="AK137" i="83"/>
  <c r="AL137" i="83"/>
  <c r="AM137" i="83"/>
  <c r="AN137" i="83"/>
  <c r="AO137" i="83"/>
  <c r="AP137" i="83"/>
  <c r="AQ137" i="83"/>
  <c r="AR137" i="83"/>
  <c r="AS137" i="83"/>
  <c r="AT137" i="83"/>
  <c r="AU137" i="83"/>
  <c r="AV137" i="83"/>
  <c r="AW137" i="83"/>
  <c r="AX137" i="83"/>
  <c r="AY137" i="83"/>
  <c r="AZ137" i="83"/>
  <c r="B138" i="83"/>
  <c r="C138" i="83"/>
  <c r="D138" i="83"/>
  <c r="E138" i="83"/>
  <c r="F138" i="83"/>
  <c r="G138" i="83"/>
  <c r="H138" i="83"/>
  <c r="I138" i="83"/>
  <c r="J138" i="83"/>
  <c r="K138" i="83"/>
  <c r="L138" i="83"/>
  <c r="M138" i="83"/>
  <c r="N138" i="83"/>
  <c r="O138" i="83"/>
  <c r="Q138" i="83"/>
  <c r="R138" i="83"/>
  <c r="S138" i="83"/>
  <c r="T138" i="83"/>
  <c r="U138" i="83"/>
  <c r="V138" i="83"/>
  <c r="W138" i="83"/>
  <c r="X138" i="83"/>
  <c r="Y138" i="83"/>
  <c r="Z138" i="83"/>
  <c r="AA138" i="83"/>
  <c r="AB138" i="83"/>
  <c r="AC138" i="83"/>
  <c r="AD138" i="83"/>
  <c r="AE138" i="83"/>
  <c r="AF138" i="83"/>
  <c r="AG138" i="83"/>
  <c r="AH138" i="83"/>
  <c r="AI138" i="83"/>
  <c r="AJ138" i="83"/>
  <c r="AK138" i="83"/>
  <c r="AL138" i="83"/>
  <c r="AM138" i="83"/>
  <c r="AN138" i="83"/>
  <c r="AO138" i="83"/>
  <c r="AP138" i="83"/>
  <c r="AQ138" i="83"/>
  <c r="AR138" i="83"/>
  <c r="AS138" i="83"/>
  <c r="AT138" i="83"/>
  <c r="AU138" i="83"/>
  <c r="AV138" i="83"/>
  <c r="AW138" i="83"/>
  <c r="AX138" i="83"/>
  <c r="AY138" i="83"/>
  <c r="AZ138" i="83"/>
  <c r="B139" i="83"/>
  <c r="C139" i="83"/>
  <c r="D139" i="83"/>
  <c r="E139" i="83"/>
  <c r="F139" i="83"/>
  <c r="G139" i="83"/>
  <c r="H139" i="83"/>
  <c r="I139" i="83"/>
  <c r="J139" i="83"/>
  <c r="K139" i="83"/>
  <c r="L139" i="83"/>
  <c r="M139" i="83"/>
  <c r="N139" i="83"/>
  <c r="O139" i="83"/>
  <c r="Q139" i="83"/>
  <c r="R139" i="83"/>
  <c r="S139" i="83"/>
  <c r="T139" i="83"/>
  <c r="U139" i="83"/>
  <c r="V139" i="83"/>
  <c r="W139" i="83"/>
  <c r="X139" i="83"/>
  <c r="Y139" i="83"/>
  <c r="Z139" i="83"/>
  <c r="AA139" i="83"/>
  <c r="AB139" i="83"/>
  <c r="AC139" i="83"/>
  <c r="AD139" i="83"/>
  <c r="AE139" i="83"/>
  <c r="AF139" i="83"/>
  <c r="AG139" i="83"/>
  <c r="AH139" i="83"/>
  <c r="AI139" i="83"/>
  <c r="AJ139" i="83"/>
  <c r="AK139" i="83"/>
  <c r="AL139" i="83"/>
  <c r="AM139" i="83"/>
  <c r="AN139" i="83"/>
  <c r="AO139" i="83"/>
  <c r="AP139" i="83"/>
  <c r="AQ139" i="83"/>
  <c r="AR139" i="83"/>
  <c r="AS139" i="83"/>
  <c r="AT139" i="83"/>
  <c r="AU139" i="83"/>
  <c r="AV139" i="83"/>
  <c r="AW139" i="83"/>
  <c r="AX139" i="83"/>
  <c r="AY139" i="83"/>
  <c r="AZ139" i="83"/>
  <c r="B140" i="83"/>
  <c r="C140" i="83"/>
  <c r="D140" i="83"/>
  <c r="E140" i="83"/>
  <c r="F140" i="83"/>
  <c r="G140" i="83"/>
  <c r="H140" i="83"/>
  <c r="I140" i="83"/>
  <c r="J140" i="83"/>
  <c r="K140" i="83"/>
  <c r="L140" i="83"/>
  <c r="M140" i="83"/>
  <c r="N140" i="83"/>
  <c r="O140" i="83"/>
  <c r="Q140" i="83"/>
  <c r="R140" i="83"/>
  <c r="S140" i="83"/>
  <c r="T140" i="83"/>
  <c r="U140" i="83"/>
  <c r="V140" i="83"/>
  <c r="W140" i="83"/>
  <c r="X140" i="83"/>
  <c r="Y140" i="83"/>
  <c r="Z140" i="83"/>
  <c r="AA140" i="83"/>
  <c r="AB140" i="83"/>
  <c r="AC140" i="83"/>
  <c r="AD140" i="83"/>
  <c r="AE140" i="83"/>
  <c r="AF140" i="83"/>
  <c r="AG140" i="83"/>
  <c r="AH140" i="83"/>
  <c r="AI140" i="83"/>
  <c r="AJ140" i="83"/>
  <c r="AK140" i="83"/>
  <c r="AL140" i="83"/>
  <c r="AM140" i="83"/>
  <c r="AN140" i="83"/>
  <c r="AO140" i="83"/>
  <c r="AP140" i="83"/>
  <c r="AQ140" i="83"/>
  <c r="AR140" i="83"/>
  <c r="AS140" i="83"/>
  <c r="AT140" i="83"/>
  <c r="AU140" i="83"/>
  <c r="AV140" i="83"/>
  <c r="AW140" i="83"/>
  <c r="AX140" i="83"/>
  <c r="AY140" i="83"/>
  <c r="AZ140" i="83"/>
  <c r="B141" i="83"/>
  <c r="C141" i="83"/>
  <c r="D141" i="83"/>
  <c r="E141" i="83"/>
  <c r="F141" i="83"/>
  <c r="G141" i="83"/>
  <c r="H141" i="83"/>
  <c r="I141" i="83"/>
  <c r="J141" i="83"/>
  <c r="K141" i="83"/>
  <c r="L141" i="83"/>
  <c r="M141" i="83"/>
  <c r="N141" i="83"/>
  <c r="O141" i="83"/>
  <c r="Q141" i="83"/>
  <c r="R141" i="83"/>
  <c r="S141" i="83"/>
  <c r="T141" i="83"/>
  <c r="U141" i="83"/>
  <c r="V141" i="83"/>
  <c r="W141" i="83"/>
  <c r="X141" i="83"/>
  <c r="Y141" i="83"/>
  <c r="Z141" i="83"/>
  <c r="AA141" i="83"/>
  <c r="AB141" i="83"/>
  <c r="AC141" i="83"/>
  <c r="AD141" i="83"/>
  <c r="AE141" i="83"/>
  <c r="AF141" i="83"/>
  <c r="AG141" i="83"/>
  <c r="AH141" i="83"/>
  <c r="AI141" i="83"/>
  <c r="AJ141" i="83"/>
  <c r="AK141" i="83"/>
  <c r="AL141" i="83"/>
  <c r="AM141" i="83"/>
  <c r="AN141" i="83"/>
  <c r="AO141" i="83"/>
  <c r="AP141" i="83"/>
  <c r="AQ141" i="83"/>
  <c r="AR141" i="83"/>
  <c r="AS141" i="83"/>
  <c r="AT141" i="83"/>
  <c r="AU141" i="83"/>
  <c r="AV141" i="83"/>
  <c r="AW141" i="83"/>
  <c r="AX141" i="83"/>
  <c r="AY141" i="83"/>
  <c r="AZ141" i="83"/>
  <c r="B142" i="83"/>
  <c r="C142" i="83"/>
  <c r="D142" i="83"/>
  <c r="E142" i="83"/>
  <c r="F142" i="83"/>
  <c r="G142" i="83"/>
  <c r="H142" i="83"/>
  <c r="I142" i="83"/>
  <c r="J142" i="83"/>
  <c r="K142" i="83"/>
  <c r="L142" i="83"/>
  <c r="M142" i="83"/>
  <c r="N142" i="83"/>
  <c r="O142" i="83"/>
  <c r="Q142" i="83"/>
  <c r="R142" i="83"/>
  <c r="S142" i="83"/>
  <c r="T142" i="83"/>
  <c r="U142" i="83"/>
  <c r="V142" i="83"/>
  <c r="W142" i="83"/>
  <c r="X142" i="83"/>
  <c r="Y142" i="83"/>
  <c r="Z142" i="83"/>
  <c r="AA142" i="83"/>
  <c r="AB142" i="83"/>
  <c r="AC142" i="83"/>
  <c r="AD142" i="83"/>
  <c r="AE142" i="83"/>
  <c r="AF142" i="83"/>
  <c r="AG142" i="83"/>
  <c r="AH142" i="83"/>
  <c r="AI142" i="83"/>
  <c r="AJ142" i="83"/>
  <c r="AK142" i="83"/>
  <c r="AL142" i="83"/>
  <c r="AM142" i="83"/>
  <c r="AN142" i="83"/>
  <c r="AO142" i="83"/>
  <c r="AP142" i="83"/>
  <c r="AQ142" i="83"/>
  <c r="AR142" i="83"/>
  <c r="AS142" i="83"/>
  <c r="AT142" i="83"/>
  <c r="AU142" i="83"/>
  <c r="AV142" i="83"/>
  <c r="AW142" i="83"/>
  <c r="AX142" i="83"/>
  <c r="AY142" i="83"/>
  <c r="AZ142" i="83"/>
  <c r="B143" i="83"/>
  <c r="C143" i="83"/>
  <c r="D143" i="83"/>
  <c r="E143" i="83"/>
  <c r="F143" i="83"/>
  <c r="G143" i="83"/>
  <c r="H143" i="83"/>
  <c r="I143" i="83"/>
  <c r="J143" i="83"/>
  <c r="K143" i="83"/>
  <c r="L143" i="83"/>
  <c r="M143" i="83"/>
  <c r="N143" i="83"/>
  <c r="O143" i="83"/>
  <c r="Q143" i="83"/>
  <c r="R143" i="83"/>
  <c r="S143" i="83"/>
  <c r="T143" i="83"/>
  <c r="U143" i="83"/>
  <c r="V143" i="83"/>
  <c r="W143" i="83"/>
  <c r="X143" i="83"/>
  <c r="Y143" i="83"/>
  <c r="Z143" i="83"/>
  <c r="AA143" i="83"/>
  <c r="AB143" i="83"/>
  <c r="AC143" i="83"/>
  <c r="AD143" i="83"/>
  <c r="AE143" i="83"/>
  <c r="AF143" i="83"/>
  <c r="AG143" i="83"/>
  <c r="AH143" i="83"/>
  <c r="AI143" i="83"/>
  <c r="AJ143" i="83"/>
  <c r="AK143" i="83"/>
  <c r="AL143" i="83"/>
  <c r="AM143" i="83"/>
  <c r="AN143" i="83"/>
  <c r="AO143" i="83"/>
  <c r="AP143" i="83"/>
  <c r="AQ143" i="83"/>
  <c r="AR143" i="83"/>
  <c r="AS143" i="83"/>
  <c r="AT143" i="83"/>
  <c r="AU143" i="83"/>
  <c r="AV143" i="83"/>
  <c r="AW143" i="83"/>
  <c r="AX143" i="83"/>
  <c r="AY143" i="83"/>
  <c r="AZ143" i="83"/>
  <c r="B144" i="83"/>
  <c r="C144" i="83"/>
  <c r="D144" i="83"/>
  <c r="E144" i="83"/>
  <c r="F144" i="83"/>
  <c r="G144" i="83"/>
  <c r="H144" i="83"/>
  <c r="I144" i="83"/>
  <c r="J144" i="83"/>
  <c r="K144" i="83"/>
  <c r="L144" i="83"/>
  <c r="M144" i="83"/>
  <c r="N144" i="83"/>
  <c r="O144" i="83"/>
  <c r="Q144" i="83"/>
  <c r="R144" i="83"/>
  <c r="S144" i="83"/>
  <c r="T144" i="83"/>
  <c r="U144" i="83"/>
  <c r="V144" i="83"/>
  <c r="W144" i="83"/>
  <c r="X144" i="83"/>
  <c r="Y144" i="83"/>
  <c r="Z144" i="83"/>
  <c r="AA144" i="83"/>
  <c r="AB144" i="83"/>
  <c r="AC144" i="83"/>
  <c r="AD144" i="83"/>
  <c r="AE144" i="83"/>
  <c r="AF144" i="83"/>
  <c r="AG144" i="83"/>
  <c r="AH144" i="83"/>
  <c r="AI144" i="83"/>
  <c r="AJ144" i="83"/>
  <c r="AK144" i="83"/>
  <c r="AL144" i="83"/>
  <c r="AM144" i="83"/>
  <c r="AN144" i="83"/>
  <c r="AO144" i="83"/>
  <c r="AP144" i="83"/>
  <c r="AQ144" i="83"/>
  <c r="AR144" i="83"/>
  <c r="AS144" i="83"/>
  <c r="AT144" i="83"/>
  <c r="AU144" i="83"/>
  <c r="AV144" i="83"/>
  <c r="AW144" i="83"/>
  <c r="AX144" i="83"/>
  <c r="AY144" i="83"/>
  <c r="AZ144" i="83"/>
  <c r="B145" i="83"/>
  <c r="C145" i="83"/>
  <c r="D145" i="83"/>
  <c r="E145" i="83"/>
  <c r="F145" i="83"/>
  <c r="G145" i="83"/>
  <c r="H145" i="83"/>
  <c r="I145" i="83"/>
  <c r="J145" i="83"/>
  <c r="K145" i="83"/>
  <c r="L145" i="83"/>
  <c r="M145" i="83"/>
  <c r="N145" i="83"/>
  <c r="O145" i="83"/>
  <c r="Q145" i="83"/>
  <c r="R145" i="83"/>
  <c r="S145" i="83"/>
  <c r="T145" i="83"/>
  <c r="U145" i="83"/>
  <c r="V145" i="83"/>
  <c r="W145" i="83"/>
  <c r="X145" i="83"/>
  <c r="Y145" i="83"/>
  <c r="Z145" i="83"/>
  <c r="AA145" i="83"/>
  <c r="AB145" i="83"/>
  <c r="AC145" i="83"/>
  <c r="AD145" i="83"/>
  <c r="AE145" i="83"/>
  <c r="AF145" i="83"/>
  <c r="AG145" i="83"/>
  <c r="AH145" i="83"/>
  <c r="AI145" i="83"/>
  <c r="AJ145" i="83"/>
  <c r="AK145" i="83"/>
  <c r="AL145" i="83"/>
  <c r="AM145" i="83"/>
  <c r="AN145" i="83"/>
  <c r="AO145" i="83"/>
  <c r="AP145" i="83"/>
  <c r="AQ145" i="83"/>
  <c r="AR145" i="83"/>
  <c r="AS145" i="83"/>
  <c r="AT145" i="83"/>
  <c r="AU145" i="83"/>
  <c r="AV145" i="83"/>
  <c r="AW145" i="83"/>
  <c r="AX145" i="83"/>
  <c r="AY145" i="83"/>
  <c r="AZ145" i="83"/>
  <c r="B146" i="83"/>
  <c r="C146" i="83"/>
  <c r="D146" i="83"/>
  <c r="E146" i="83"/>
  <c r="F146" i="83"/>
  <c r="G146" i="83"/>
  <c r="H146" i="83"/>
  <c r="I146" i="83"/>
  <c r="J146" i="83"/>
  <c r="K146" i="83"/>
  <c r="L146" i="83"/>
  <c r="M146" i="83"/>
  <c r="N146" i="83"/>
  <c r="O146" i="83"/>
  <c r="Q146" i="83"/>
  <c r="R146" i="83"/>
  <c r="S146" i="83"/>
  <c r="T146" i="83"/>
  <c r="U146" i="83"/>
  <c r="V146" i="83"/>
  <c r="W146" i="83"/>
  <c r="X146" i="83"/>
  <c r="Y146" i="83"/>
  <c r="Z146" i="83"/>
  <c r="AA146" i="83"/>
  <c r="AB146" i="83"/>
  <c r="AC146" i="83"/>
  <c r="AD146" i="83"/>
  <c r="AE146" i="83"/>
  <c r="AF146" i="83"/>
  <c r="AG146" i="83"/>
  <c r="AH146" i="83"/>
  <c r="AI146" i="83"/>
  <c r="AJ146" i="83"/>
  <c r="AK146" i="83"/>
  <c r="AL146" i="83"/>
  <c r="AM146" i="83"/>
  <c r="AN146" i="83"/>
  <c r="AO146" i="83"/>
  <c r="AP146" i="83"/>
  <c r="AQ146" i="83"/>
  <c r="AR146" i="83"/>
  <c r="AS146" i="83"/>
  <c r="AT146" i="83"/>
  <c r="AU146" i="83"/>
  <c r="AV146" i="83"/>
  <c r="AW146" i="83"/>
  <c r="AX146" i="83"/>
  <c r="AY146" i="83"/>
  <c r="AZ146" i="83"/>
  <c r="B147" i="83"/>
  <c r="C147" i="83"/>
  <c r="D147" i="83"/>
  <c r="E147" i="83"/>
  <c r="F147" i="83"/>
  <c r="G147" i="83"/>
  <c r="H147" i="83"/>
  <c r="I147" i="83"/>
  <c r="J147" i="83"/>
  <c r="K147" i="83"/>
  <c r="L147" i="83"/>
  <c r="M147" i="83"/>
  <c r="N147" i="83"/>
  <c r="O147" i="83"/>
  <c r="Q147" i="83"/>
  <c r="R147" i="83"/>
  <c r="S147" i="83"/>
  <c r="T147" i="83"/>
  <c r="U147" i="83"/>
  <c r="V147" i="83"/>
  <c r="W147" i="83"/>
  <c r="X147" i="83"/>
  <c r="Y147" i="83"/>
  <c r="Z147" i="83"/>
  <c r="AA147" i="83"/>
  <c r="AB147" i="83"/>
  <c r="AC147" i="83"/>
  <c r="AD147" i="83"/>
  <c r="AE147" i="83"/>
  <c r="AF147" i="83"/>
  <c r="AG147" i="83"/>
  <c r="AH147" i="83"/>
  <c r="AI147" i="83"/>
  <c r="AJ147" i="83"/>
  <c r="AK147" i="83"/>
  <c r="AL147" i="83"/>
  <c r="AM147" i="83"/>
  <c r="AN147" i="83"/>
  <c r="AO147" i="83"/>
  <c r="AP147" i="83"/>
  <c r="AQ147" i="83"/>
  <c r="AR147" i="83"/>
  <c r="AS147" i="83"/>
  <c r="AT147" i="83"/>
  <c r="AU147" i="83"/>
  <c r="AV147" i="83"/>
  <c r="AW147" i="83"/>
  <c r="AX147" i="83"/>
  <c r="AY147" i="83"/>
  <c r="AZ147" i="83"/>
  <c r="B148" i="83"/>
  <c r="C148" i="83"/>
  <c r="D148" i="83"/>
  <c r="E148" i="83"/>
  <c r="F148" i="83"/>
  <c r="G148" i="83"/>
  <c r="H148" i="83"/>
  <c r="I148" i="83"/>
  <c r="J148" i="83"/>
  <c r="K148" i="83"/>
  <c r="L148" i="83"/>
  <c r="M148" i="83"/>
  <c r="N148" i="83"/>
  <c r="O148" i="83"/>
  <c r="Q148" i="83"/>
  <c r="R148" i="83"/>
  <c r="S148" i="83"/>
  <c r="T148" i="83"/>
  <c r="U148" i="83"/>
  <c r="V148" i="83"/>
  <c r="W148" i="83"/>
  <c r="X148" i="83"/>
  <c r="Y148" i="83"/>
  <c r="Z148" i="83"/>
  <c r="AA148" i="83"/>
  <c r="AB148" i="83"/>
  <c r="AC148" i="83"/>
  <c r="AD148" i="83"/>
  <c r="AE148" i="83"/>
  <c r="AF148" i="83"/>
  <c r="AG148" i="83"/>
  <c r="AH148" i="83"/>
  <c r="AI148" i="83"/>
  <c r="AJ148" i="83"/>
  <c r="AK148" i="83"/>
  <c r="AL148" i="83"/>
  <c r="AM148" i="83"/>
  <c r="AN148" i="83"/>
  <c r="AO148" i="83"/>
  <c r="AP148" i="83"/>
  <c r="AQ148" i="83"/>
  <c r="AR148" i="83"/>
  <c r="AS148" i="83"/>
  <c r="AT148" i="83"/>
  <c r="AU148" i="83"/>
  <c r="AV148" i="83"/>
  <c r="AW148" i="83"/>
  <c r="AX148" i="83"/>
  <c r="AY148" i="83"/>
  <c r="AZ148" i="83"/>
  <c r="B149" i="83"/>
  <c r="C149" i="83"/>
  <c r="D149" i="83"/>
  <c r="E149" i="83"/>
  <c r="F149" i="83"/>
  <c r="G149" i="83"/>
  <c r="H149" i="83"/>
  <c r="I149" i="83"/>
  <c r="J149" i="83"/>
  <c r="K149" i="83"/>
  <c r="L149" i="83"/>
  <c r="M149" i="83"/>
  <c r="N149" i="83"/>
  <c r="O149" i="83"/>
  <c r="Q149" i="83"/>
  <c r="R149" i="83"/>
  <c r="S149" i="83"/>
  <c r="T149" i="83"/>
  <c r="U149" i="83"/>
  <c r="V149" i="83"/>
  <c r="W149" i="83"/>
  <c r="X149" i="83"/>
  <c r="Y149" i="83"/>
  <c r="Z149" i="83"/>
  <c r="AA149" i="83"/>
  <c r="AB149" i="83"/>
  <c r="AC149" i="83"/>
  <c r="AD149" i="83"/>
  <c r="AE149" i="83"/>
  <c r="AF149" i="83"/>
  <c r="AG149" i="83"/>
  <c r="AH149" i="83"/>
  <c r="AI149" i="83"/>
  <c r="AJ149" i="83"/>
  <c r="AK149" i="83"/>
  <c r="AL149" i="83"/>
  <c r="AM149" i="83"/>
  <c r="AN149" i="83"/>
  <c r="AO149" i="83"/>
  <c r="AP149" i="83"/>
  <c r="AQ149" i="83"/>
  <c r="AR149" i="83"/>
  <c r="AS149" i="83"/>
  <c r="AT149" i="83"/>
  <c r="AU149" i="83"/>
  <c r="AV149" i="83"/>
  <c r="AW149" i="83"/>
  <c r="AX149" i="83"/>
  <c r="AY149" i="83"/>
  <c r="AZ149" i="83"/>
  <c r="B150" i="83"/>
  <c r="C150" i="83"/>
  <c r="D150" i="83"/>
  <c r="E150" i="83"/>
  <c r="F150" i="83"/>
  <c r="G150" i="83"/>
  <c r="H150" i="83"/>
  <c r="I150" i="83"/>
  <c r="J150" i="83"/>
  <c r="K150" i="83"/>
  <c r="L150" i="83"/>
  <c r="M150" i="83"/>
  <c r="N150" i="83"/>
  <c r="O150" i="83"/>
  <c r="Q150" i="83"/>
  <c r="R150" i="83"/>
  <c r="S150" i="83"/>
  <c r="T150" i="83"/>
  <c r="U150" i="83"/>
  <c r="V150" i="83"/>
  <c r="W150" i="83"/>
  <c r="X150" i="83"/>
  <c r="Y150" i="83"/>
  <c r="Z150" i="83"/>
  <c r="AA150" i="83"/>
  <c r="AB150" i="83"/>
  <c r="AC150" i="83"/>
  <c r="AD150" i="83"/>
  <c r="AE150" i="83"/>
  <c r="AF150" i="83"/>
  <c r="AG150" i="83"/>
  <c r="AH150" i="83"/>
  <c r="AI150" i="83"/>
  <c r="AJ150" i="83"/>
  <c r="AK150" i="83"/>
  <c r="AL150" i="83"/>
  <c r="AM150" i="83"/>
  <c r="AN150" i="83"/>
  <c r="AO150" i="83"/>
  <c r="AP150" i="83"/>
  <c r="AQ150" i="83"/>
  <c r="AR150" i="83"/>
  <c r="AS150" i="83"/>
  <c r="AT150" i="83"/>
  <c r="AU150" i="83"/>
  <c r="AV150" i="83"/>
  <c r="AW150" i="83"/>
  <c r="AX150" i="83"/>
  <c r="AY150" i="83"/>
  <c r="AZ150" i="83"/>
  <c r="B151" i="83"/>
  <c r="C151" i="83"/>
  <c r="D151" i="83"/>
  <c r="E151" i="83"/>
  <c r="F151" i="83"/>
  <c r="G151" i="83"/>
  <c r="H151" i="83"/>
  <c r="I151" i="83"/>
  <c r="J151" i="83"/>
  <c r="K151" i="83"/>
  <c r="L151" i="83"/>
  <c r="M151" i="83"/>
  <c r="N151" i="83"/>
  <c r="O151" i="83"/>
  <c r="Q151" i="83"/>
  <c r="R151" i="83"/>
  <c r="S151" i="83"/>
  <c r="T151" i="83"/>
  <c r="U151" i="83"/>
  <c r="V151" i="83"/>
  <c r="W151" i="83"/>
  <c r="X151" i="83"/>
  <c r="Y151" i="83"/>
  <c r="Z151" i="83"/>
  <c r="AA151" i="83"/>
  <c r="AB151" i="83"/>
  <c r="AC151" i="83"/>
  <c r="AD151" i="83"/>
  <c r="AE151" i="83"/>
  <c r="AF151" i="83"/>
  <c r="AG151" i="83"/>
  <c r="AH151" i="83"/>
  <c r="AI151" i="83"/>
  <c r="AJ151" i="83"/>
  <c r="AK151" i="83"/>
  <c r="AL151" i="83"/>
  <c r="AM151" i="83"/>
  <c r="AN151" i="83"/>
  <c r="AO151" i="83"/>
  <c r="AP151" i="83"/>
  <c r="AQ151" i="83"/>
  <c r="AR151" i="83"/>
  <c r="AS151" i="83"/>
  <c r="AT151" i="83"/>
  <c r="AU151" i="83"/>
  <c r="AV151" i="83"/>
  <c r="AW151" i="83"/>
  <c r="AX151" i="83"/>
  <c r="AY151" i="83"/>
  <c r="AZ151" i="83"/>
  <c r="B152" i="83"/>
  <c r="C152" i="83"/>
  <c r="D152" i="83"/>
  <c r="E152" i="83"/>
  <c r="F152" i="83"/>
  <c r="G152" i="83"/>
  <c r="H152" i="83"/>
  <c r="I152" i="83"/>
  <c r="J152" i="83"/>
  <c r="K152" i="83"/>
  <c r="L152" i="83"/>
  <c r="M152" i="83"/>
  <c r="N152" i="83"/>
  <c r="O152" i="83"/>
  <c r="Q152" i="83"/>
  <c r="R152" i="83"/>
  <c r="S152" i="83"/>
  <c r="T152" i="83"/>
  <c r="U152" i="83"/>
  <c r="V152" i="83"/>
  <c r="W152" i="83"/>
  <c r="X152" i="83"/>
  <c r="Y152" i="83"/>
  <c r="Z152" i="83"/>
  <c r="AA152" i="83"/>
  <c r="AB152" i="83"/>
  <c r="AC152" i="83"/>
  <c r="AD152" i="83"/>
  <c r="AE152" i="83"/>
  <c r="AF152" i="83"/>
  <c r="AG152" i="83"/>
  <c r="AH152" i="83"/>
  <c r="AI152" i="83"/>
  <c r="AJ152" i="83"/>
  <c r="AK152" i="83"/>
  <c r="AL152" i="83"/>
  <c r="AM152" i="83"/>
  <c r="AN152" i="83"/>
  <c r="AO152" i="83"/>
  <c r="AP152" i="83"/>
  <c r="AQ152" i="83"/>
  <c r="AR152" i="83"/>
  <c r="AS152" i="83"/>
  <c r="AT152" i="83"/>
  <c r="AU152" i="83"/>
  <c r="AV152" i="83"/>
  <c r="AW152" i="83"/>
  <c r="AX152" i="83"/>
  <c r="AY152" i="83"/>
  <c r="AZ152" i="83"/>
  <c r="B153" i="83"/>
  <c r="C153" i="83"/>
  <c r="D153" i="83"/>
  <c r="E153" i="83"/>
  <c r="F153" i="83"/>
  <c r="G153" i="83"/>
  <c r="H153" i="83"/>
  <c r="I153" i="83"/>
  <c r="J153" i="83"/>
  <c r="K153" i="83"/>
  <c r="L153" i="83"/>
  <c r="M153" i="83"/>
  <c r="N153" i="83"/>
  <c r="O153" i="83"/>
  <c r="Q153" i="83"/>
  <c r="R153" i="83"/>
  <c r="S153" i="83"/>
  <c r="T153" i="83"/>
  <c r="U153" i="83"/>
  <c r="V153" i="83"/>
  <c r="W153" i="83"/>
  <c r="X153" i="83"/>
  <c r="Y153" i="83"/>
  <c r="Z153" i="83"/>
  <c r="AA153" i="83"/>
  <c r="AB153" i="83"/>
  <c r="AC153" i="83"/>
  <c r="AD153" i="83"/>
  <c r="AE153" i="83"/>
  <c r="AF153" i="83"/>
  <c r="AG153" i="83"/>
  <c r="AH153" i="83"/>
  <c r="AI153" i="83"/>
  <c r="AJ153" i="83"/>
  <c r="AK153" i="83"/>
  <c r="AL153" i="83"/>
  <c r="AM153" i="83"/>
  <c r="AN153" i="83"/>
  <c r="AO153" i="83"/>
  <c r="AP153" i="83"/>
  <c r="AQ153" i="83"/>
  <c r="AR153" i="83"/>
  <c r="AS153" i="83"/>
  <c r="AT153" i="83"/>
  <c r="AU153" i="83"/>
  <c r="AV153" i="83"/>
  <c r="AW153" i="83"/>
  <c r="AX153" i="83"/>
  <c r="AY153" i="83"/>
  <c r="AZ153" i="83"/>
  <c r="B154" i="83"/>
  <c r="C154" i="83"/>
  <c r="D154" i="83"/>
  <c r="E154" i="83"/>
  <c r="F154" i="83"/>
  <c r="G154" i="83"/>
  <c r="H154" i="83"/>
  <c r="I154" i="83"/>
  <c r="J154" i="83"/>
  <c r="K154" i="83"/>
  <c r="L154" i="83"/>
  <c r="M154" i="83"/>
  <c r="N154" i="83"/>
  <c r="O154" i="83"/>
  <c r="Q154" i="83"/>
  <c r="R154" i="83"/>
  <c r="S154" i="83"/>
  <c r="T154" i="83"/>
  <c r="U154" i="83"/>
  <c r="V154" i="83"/>
  <c r="W154" i="83"/>
  <c r="X154" i="83"/>
  <c r="Y154" i="83"/>
  <c r="Z154" i="83"/>
  <c r="AA154" i="83"/>
  <c r="AB154" i="83"/>
  <c r="AC154" i="83"/>
  <c r="AD154" i="83"/>
  <c r="AE154" i="83"/>
  <c r="AF154" i="83"/>
  <c r="AG154" i="83"/>
  <c r="AH154" i="83"/>
  <c r="AI154" i="83"/>
  <c r="AJ154" i="83"/>
  <c r="AK154" i="83"/>
  <c r="AL154" i="83"/>
  <c r="AM154" i="83"/>
  <c r="AN154" i="83"/>
  <c r="AO154" i="83"/>
  <c r="AP154" i="83"/>
  <c r="AQ154" i="83"/>
  <c r="AR154" i="83"/>
  <c r="AS154" i="83"/>
  <c r="AT154" i="83"/>
  <c r="AU154" i="83"/>
  <c r="AV154" i="83"/>
  <c r="AW154" i="83"/>
  <c r="AX154" i="83"/>
  <c r="AY154" i="83"/>
  <c r="AZ154" i="83"/>
  <c r="B155" i="83"/>
  <c r="C155" i="83"/>
  <c r="D155" i="83"/>
  <c r="E155" i="83"/>
  <c r="F155" i="83"/>
  <c r="G155" i="83"/>
  <c r="H155" i="83"/>
  <c r="I155" i="83"/>
  <c r="J155" i="83"/>
  <c r="K155" i="83"/>
  <c r="L155" i="83"/>
  <c r="M155" i="83"/>
  <c r="N155" i="83"/>
  <c r="O155" i="83"/>
  <c r="Q155" i="83"/>
  <c r="R155" i="83"/>
  <c r="S155" i="83"/>
  <c r="T155" i="83"/>
  <c r="U155" i="83"/>
  <c r="V155" i="83"/>
  <c r="W155" i="83"/>
  <c r="X155" i="83"/>
  <c r="Y155" i="83"/>
  <c r="Z155" i="83"/>
  <c r="AA155" i="83"/>
  <c r="AB155" i="83"/>
  <c r="AC155" i="83"/>
  <c r="AD155" i="83"/>
  <c r="AE155" i="83"/>
  <c r="AF155" i="83"/>
  <c r="AG155" i="83"/>
  <c r="AH155" i="83"/>
  <c r="AI155" i="83"/>
  <c r="AJ155" i="83"/>
  <c r="AK155" i="83"/>
  <c r="AL155" i="83"/>
  <c r="AM155" i="83"/>
  <c r="AN155" i="83"/>
  <c r="AO155" i="83"/>
  <c r="AP155" i="83"/>
  <c r="AQ155" i="83"/>
  <c r="AR155" i="83"/>
  <c r="AS155" i="83"/>
  <c r="AT155" i="83"/>
  <c r="AU155" i="83"/>
  <c r="AV155" i="83"/>
  <c r="AW155" i="83"/>
  <c r="AX155" i="83"/>
  <c r="AY155" i="83"/>
  <c r="AZ155" i="83"/>
  <c r="B156" i="83"/>
  <c r="C156" i="83"/>
  <c r="D156" i="83"/>
  <c r="E156" i="83"/>
  <c r="F156" i="83"/>
  <c r="G156" i="83"/>
  <c r="H156" i="83"/>
  <c r="I156" i="83"/>
  <c r="J156" i="83"/>
  <c r="K156" i="83"/>
  <c r="L156" i="83"/>
  <c r="M156" i="83"/>
  <c r="N156" i="83"/>
  <c r="O156" i="83"/>
  <c r="Q156" i="83"/>
  <c r="R156" i="83"/>
  <c r="S156" i="83"/>
  <c r="T156" i="83"/>
  <c r="U156" i="83"/>
  <c r="V156" i="83"/>
  <c r="W156" i="83"/>
  <c r="X156" i="83"/>
  <c r="Y156" i="83"/>
  <c r="Z156" i="83"/>
  <c r="AA156" i="83"/>
  <c r="AB156" i="83"/>
  <c r="AC156" i="83"/>
  <c r="AD156" i="83"/>
  <c r="AE156" i="83"/>
  <c r="AF156" i="83"/>
  <c r="AG156" i="83"/>
  <c r="AH156" i="83"/>
  <c r="AI156" i="83"/>
  <c r="AJ156" i="83"/>
  <c r="AK156" i="83"/>
  <c r="AL156" i="83"/>
  <c r="AM156" i="83"/>
  <c r="AN156" i="83"/>
  <c r="AO156" i="83"/>
  <c r="AP156" i="83"/>
  <c r="AQ156" i="83"/>
  <c r="AR156" i="83"/>
  <c r="AS156" i="83"/>
  <c r="AT156" i="83"/>
  <c r="AU156" i="83"/>
  <c r="AV156" i="83"/>
  <c r="AW156" i="83"/>
  <c r="AX156" i="83"/>
  <c r="AY156" i="83"/>
  <c r="AZ156" i="83"/>
  <c r="B157" i="83"/>
  <c r="C157" i="83"/>
  <c r="D157" i="83"/>
  <c r="E157" i="83"/>
  <c r="F157" i="83"/>
  <c r="G157" i="83"/>
  <c r="H157" i="83"/>
  <c r="I157" i="83"/>
  <c r="J157" i="83"/>
  <c r="K157" i="83"/>
  <c r="L157" i="83"/>
  <c r="M157" i="83"/>
  <c r="N157" i="83"/>
  <c r="O157" i="83"/>
  <c r="Q157" i="83"/>
  <c r="R157" i="83"/>
  <c r="S157" i="83"/>
  <c r="T157" i="83"/>
  <c r="U157" i="83"/>
  <c r="V157" i="83"/>
  <c r="W157" i="83"/>
  <c r="X157" i="83"/>
  <c r="Y157" i="83"/>
  <c r="Z157" i="83"/>
  <c r="AA157" i="83"/>
  <c r="AB157" i="83"/>
  <c r="AC157" i="83"/>
  <c r="AD157" i="83"/>
  <c r="AE157" i="83"/>
  <c r="AF157" i="83"/>
  <c r="AG157" i="83"/>
  <c r="AH157" i="83"/>
  <c r="AI157" i="83"/>
  <c r="AJ157" i="83"/>
  <c r="AK157" i="83"/>
  <c r="AL157" i="83"/>
  <c r="AM157" i="83"/>
  <c r="AN157" i="83"/>
  <c r="AO157" i="83"/>
  <c r="AP157" i="83"/>
  <c r="AQ157" i="83"/>
  <c r="AR157" i="83"/>
  <c r="AS157" i="83"/>
  <c r="AT157" i="83"/>
  <c r="AU157" i="83"/>
  <c r="AV157" i="83"/>
  <c r="AW157" i="83"/>
  <c r="AX157" i="83"/>
  <c r="AY157" i="83"/>
  <c r="AZ157" i="83"/>
  <c r="B158" i="83"/>
  <c r="C158" i="83"/>
  <c r="D158" i="83"/>
  <c r="E158" i="83"/>
  <c r="F158" i="83"/>
  <c r="G158" i="83"/>
  <c r="H158" i="83"/>
  <c r="I158" i="83"/>
  <c r="J158" i="83"/>
  <c r="K158" i="83"/>
  <c r="L158" i="83"/>
  <c r="M158" i="83"/>
  <c r="N158" i="83"/>
  <c r="O158" i="83"/>
  <c r="Q158" i="83"/>
  <c r="R158" i="83"/>
  <c r="S158" i="83"/>
  <c r="T158" i="83"/>
  <c r="U158" i="83"/>
  <c r="V158" i="83"/>
  <c r="W158" i="83"/>
  <c r="X158" i="83"/>
  <c r="Y158" i="83"/>
  <c r="Z158" i="83"/>
  <c r="AA158" i="83"/>
  <c r="AB158" i="83"/>
  <c r="AC158" i="83"/>
  <c r="AD158" i="83"/>
  <c r="AE158" i="83"/>
  <c r="AF158" i="83"/>
  <c r="AG158" i="83"/>
  <c r="AH158" i="83"/>
  <c r="AI158" i="83"/>
  <c r="AJ158" i="83"/>
  <c r="AK158" i="83"/>
  <c r="AL158" i="83"/>
  <c r="AM158" i="83"/>
  <c r="AN158" i="83"/>
  <c r="AO158" i="83"/>
  <c r="AP158" i="83"/>
  <c r="AQ158" i="83"/>
  <c r="AR158" i="83"/>
  <c r="AS158" i="83"/>
  <c r="AT158" i="83"/>
  <c r="AU158" i="83"/>
  <c r="AV158" i="83"/>
  <c r="AW158" i="83"/>
  <c r="AX158" i="83"/>
  <c r="AY158" i="83"/>
  <c r="AZ158" i="83"/>
  <c r="B159" i="83"/>
  <c r="C159" i="83"/>
  <c r="D159" i="83"/>
  <c r="E159" i="83"/>
  <c r="F159" i="83"/>
  <c r="G159" i="83"/>
  <c r="H159" i="83"/>
  <c r="I159" i="83"/>
  <c r="J159" i="83"/>
  <c r="K159" i="83"/>
  <c r="L159" i="83"/>
  <c r="M159" i="83"/>
  <c r="N159" i="83"/>
  <c r="O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160" i="83"/>
  <c r="C160" i="83"/>
  <c r="D160" i="83"/>
  <c r="E160" i="83"/>
  <c r="F160" i="83"/>
  <c r="G160" i="83"/>
  <c r="H160" i="83"/>
  <c r="I160" i="83"/>
  <c r="J160" i="83"/>
  <c r="K160" i="83"/>
  <c r="L160" i="83"/>
  <c r="M160" i="83"/>
  <c r="N160" i="83"/>
  <c r="O160" i="83"/>
  <c r="Q160" i="83"/>
  <c r="R160" i="83"/>
  <c r="S160" i="83"/>
  <c r="T160" i="83"/>
  <c r="U160" i="83"/>
  <c r="V160" i="83"/>
  <c r="W160" i="83"/>
  <c r="X160" i="83"/>
  <c r="Y160" i="83"/>
  <c r="Z160" i="83"/>
  <c r="AA160" i="83"/>
  <c r="AB160" i="83"/>
  <c r="AC160" i="83"/>
  <c r="AD160" i="83"/>
  <c r="AE160" i="83"/>
  <c r="AF160" i="83"/>
  <c r="AG160" i="83"/>
  <c r="AH160" i="83"/>
  <c r="AI160" i="83"/>
  <c r="AJ160" i="83"/>
  <c r="AK160" i="83"/>
  <c r="AL160" i="83"/>
  <c r="AM160" i="83"/>
  <c r="AN160" i="83"/>
  <c r="AO160" i="83"/>
  <c r="AP160" i="83"/>
  <c r="AQ160" i="83"/>
  <c r="AR160" i="83"/>
  <c r="AS160" i="83"/>
  <c r="AT160" i="83"/>
  <c r="AU160" i="83"/>
  <c r="AV160" i="83"/>
  <c r="AW160" i="83"/>
  <c r="AX160" i="83"/>
  <c r="AY160" i="83"/>
  <c r="AZ160" i="83"/>
  <c r="B161" i="83"/>
  <c r="C161" i="83"/>
  <c r="D161" i="83"/>
  <c r="E161" i="83"/>
  <c r="F161" i="83"/>
  <c r="G161" i="83"/>
  <c r="H161" i="83"/>
  <c r="I161" i="83"/>
  <c r="J161" i="83"/>
  <c r="K161" i="83"/>
  <c r="L161" i="83"/>
  <c r="M161" i="83"/>
  <c r="N161" i="83"/>
  <c r="O161" i="83"/>
  <c r="Q161" i="83"/>
  <c r="R161" i="83"/>
  <c r="S161" i="83"/>
  <c r="T161" i="83"/>
  <c r="U161" i="83"/>
  <c r="V161" i="83"/>
  <c r="W161" i="83"/>
  <c r="X161" i="83"/>
  <c r="Y161" i="83"/>
  <c r="Z161" i="83"/>
  <c r="AA161" i="83"/>
  <c r="AB161" i="83"/>
  <c r="AC161" i="83"/>
  <c r="AD161" i="83"/>
  <c r="AE161" i="83"/>
  <c r="AF161" i="83"/>
  <c r="AG161" i="83"/>
  <c r="AH161" i="83"/>
  <c r="AI161" i="83"/>
  <c r="AJ161" i="83"/>
  <c r="AK161" i="83"/>
  <c r="AL161" i="83"/>
  <c r="AM161" i="83"/>
  <c r="AN161" i="83"/>
  <c r="AO161" i="83"/>
  <c r="AP161" i="83"/>
  <c r="AQ161" i="83"/>
  <c r="AR161" i="83"/>
  <c r="AS161" i="83"/>
  <c r="AT161" i="83"/>
  <c r="AU161" i="83"/>
  <c r="AV161" i="83"/>
  <c r="AW161" i="83"/>
  <c r="AX161" i="83"/>
  <c r="AY161" i="83"/>
  <c r="AZ161" i="83"/>
  <c r="B162" i="83"/>
  <c r="C162" i="83"/>
  <c r="D162" i="83"/>
  <c r="E162" i="83"/>
  <c r="F162" i="83"/>
  <c r="G162" i="83"/>
  <c r="H162" i="83"/>
  <c r="I162" i="83"/>
  <c r="J162" i="83"/>
  <c r="K162" i="83"/>
  <c r="L162" i="83"/>
  <c r="M162" i="83"/>
  <c r="N162" i="83"/>
  <c r="O162" i="83"/>
  <c r="Q162" i="83"/>
  <c r="R162" i="83"/>
  <c r="S162" i="83"/>
  <c r="T162" i="83"/>
  <c r="U162" i="83"/>
  <c r="V162" i="83"/>
  <c r="W162" i="83"/>
  <c r="X162" i="83"/>
  <c r="Y162" i="83"/>
  <c r="Z162" i="83"/>
  <c r="AA162" i="83"/>
  <c r="AB162" i="83"/>
  <c r="AC162" i="83"/>
  <c r="AD162" i="83"/>
  <c r="AE162" i="83"/>
  <c r="AF162" i="83"/>
  <c r="AG162" i="83"/>
  <c r="AH162" i="83"/>
  <c r="AI162" i="83"/>
  <c r="AJ162" i="83"/>
  <c r="AK162" i="83"/>
  <c r="AL162" i="83"/>
  <c r="AM162" i="83"/>
  <c r="AN162" i="83"/>
  <c r="AO162" i="83"/>
  <c r="AP162" i="83"/>
  <c r="AQ162" i="83"/>
  <c r="AR162" i="83"/>
  <c r="AS162" i="83"/>
  <c r="AT162" i="83"/>
  <c r="AU162" i="83"/>
  <c r="AV162" i="83"/>
  <c r="AW162" i="83"/>
  <c r="AX162" i="83"/>
  <c r="AY162" i="83"/>
  <c r="AZ162" i="83"/>
  <c r="B163" i="83"/>
  <c r="C163" i="83"/>
  <c r="D163" i="83"/>
  <c r="E163" i="83"/>
  <c r="F163" i="83"/>
  <c r="G163" i="83"/>
  <c r="H163" i="83"/>
  <c r="I163" i="83"/>
  <c r="J163" i="83"/>
  <c r="K163" i="83"/>
  <c r="L163" i="83"/>
  <c r="M163" i="83"/>
  <c r="N163" i="83"/>
  <c r="O163" i="83"/>
  <c r="Q163" i="83"/>
  <c r="R163" i="83"/>
  <c r="S163" i="83"/>
  <c r="T163" i="83"/>
  <c r="U163" i="83"/>
  <c r="V163" i="83"/>
  <c r="W163" i="83"/>
  <c r="X163" i="83"/>
  <c r="Y163" i="83"/>
  <c r="Z163" i="83"/>
  <c r="AA163" i="83"/>
  <c r="AB163" i="83"/>
  <c r="AC163" i="83"/>
  <c r="AD163" i="83"/>
  <c r="AE163" i="83"/>
  <c r="AF163" i="83"/>
  <c r="AG163" i="83"/>
  <c r="AH163" i="83"/>
  <c r="AI163" i="83"/>
  <c r="AJ163" i="83"/>
  <c r="AK163" i="83"/>
  <c r="AL163" i="83"/>
  <c r="AM163" i="83"/>
  <c r="AN163" i="83"/>
  <c r="AO163" i="83"/>
  <c r="AP163" i="83"/>
  <c r="AQ163" i="83"/>
  <c r="AR163" i="83"/>
  <c r="AS163" i="83"/>
  <c r="AT163" i="83"/>
  <c r="AU163" i="83"/>
  <c r="AV163" i="83"/>
  <c r="AW163" i="83"/>
  <c r="AX163" i="83"/>
  <c r="AY163" i="83"/>
  <c r="AZ163" i="83"/>
  <c r="B164" i="83"/>
  <c r="C164" i="83"/>
  <c r="D164" i="83"/>
  <c r="E164" i="83"/>
  <c r="F164" i="83"/>
  <c r="G164" i="83"/>
  <c r="H164" i="83"/>
  <c r="I164" i="83"/>
  <c r="J164" i="83"/>
  <c r="K164" i="83"/>
  <c r="L164" i="83"/>
  <c r="M164" i="83"/>
  <c r="N164" i="83"/>
  <c r="O164" i="83"/>
  <c r="Q164" i="83"/>
  <c r="R164" i="83"/>
  <c r="S164" i="83"/>
  <c r="T164" i="83"/>
  <c r="U164" i="83"/>
  <c r="V164" i="83"/>
  <c r="W164" i="83"/>
  <c r="X164" i="83"/>
  <c r="Y164" i="83"/>
  <c r="Z164" i="83"/>
  <c r="AA164" i="83"/>
  <c r="AB164" i="83"/>
  <c r="AC164" i="83"/>
  <c r="AD164" i="83"/>
  <c r="AE164" i="83"/>
  <c r="AF164" i="83"/>
  <c r="AG164" i="83"/>
  <c r="AH164" i="83"/>
  <c r="AI164" i="83"/>
  <c r="AJ164" i="83"/>
  <c r="AK164" i="83"/>
  <c r="AL164" i="83"/>
  <c r="AM164" i="83"/>
  <c r="AN164" i="83"/>
  <c r="AO164" i="83"/>
  <c r="AP164" i="83"/>
  <c r="AQ164" i="83"/>
  <c r="AR164" i="83"/>
  <c r="AS164" i="83"/>
  <c r="AT164" i="83"/>
  <c r="AU164" i="83"/>
  <c r="AV164" i="83"/>
  <c r="AW164" i="83"/>
  <c r="AX164" i="83"/>
  <c r="AY164" i="83"/>
  <c r="AZ164" i="83"/>
  <c r="B165" i="83"/>
  <c r="C165" i="83"/>
  <c r="D165" i="83"/>
  <c r="E165" i="83"/>
  <c r="F165" i="83"/>
  <c r="G165" i="83"/>
  <c r="H165" i="83"/>
  <c r="I165" i="83"/>
  <c r="J165" i="83"/>
  <c r="K165" i="83"/>
  <c r="L165" i="83"/>
  <c r="M165" i="83"/>
  <c r="N165" i="83"/>
  <c r="O165" i="83"/>
  <c r="Q165" i="83"/>
  <c r="R165" i="83"/>
  <c r="S165" i="83"/>
  <c r="T165" i="83"/>
  <c r="U165" i="83"/>
  <c r="V165" i="83"/>
  <c r="W165" i="83"/>
  <c r="X165" i="83"/>
  <c r="Y165" i="83"/>
  <c r="Z165" i="83"/>
  <c r="AA165" i="83"/>
  <c r="AB165" i="83"/>
  <c r="AC165" i="83"/>
  <c r="AD165" i="83"/>
  <c r="AE165" i="83"/>
  <c r="AF165" i="83"/>
  <c r="AG165" i="83"/>
  <c r="AH165" i="83"/>
  <c r="AI165" i="83"/>
  <c r="AJ165" i="83"/>
  <c r="AK165" i="83"/>
  <c r="AL165" i="83"/>
  <c r="AM165" i="83"/>
  <c r="AN165" i="83"/>
  <c r="AO165" i="83"/>
  <c r="AP165" i="83"/>
  <c r="AQ165" i="83"/>
  <c r="AR165" i="83"/>
  <c r="AS165" i="83"/>
  <c r="AT165" i="83"/>
  <c r="AU165" i="83"/>
  <c r="AV165" i="83"/>
  <c r="AW165" i="83"/>
  <c r="AX165" i="83"/>
  <c r="AY165" i="83"/>
  <c r="AZ165" i="83"/>
  <c r="B166" i="83"/>
  <c r="C166" i="83"/>
  <c r="D166" i="83"/>
  <c r="E166" i="83"/>
  <c r="F166" i="83"/>
  <c r="G166" i="83"/>
  <c r="H166" i="83"/>
  <c r="I166" i="83"/>
  <c r="J166" i="83"/>
  <c r="K166" i="83"/>
  <c r="L166" i="83"/>
  <c r="M166" i="83"/>
  <c r="N166" i="83"/>
  <c r="O166" i="83"/>
  <c r="Q166" i="83"/>
  <c r="R166" i="83"/>
  <c r="S166" i="83"/>
  <c r="T166" i="83"/>
  <c r="U166" i="83"/>
  <c r="V166" i="83"/>
  <c r="W166" i="83"/>
  <c r="X166" i="83"/>
  <c r="Y166" i="83"/>
  <c r="Z166" i="83"/>
  <c r="AA166" i="83"/>
  <c r="AB166" i="83"/>
  <c r="AC166" i="83"/>
  <c r="AD166" i="83"/>
  <c r="AE166" i="83"/>
  <c r="AF166" i="83"/>
  <c r="AG166" i="83"/>
  <c r="AH166" i="83"/>
  <c r="AI166" i="83"/>
  <c r="AJ166" i="83"/>
  <c r="AK166" i="83"/>
  <c r="AL166" i="83"/>
  <c r="AM166" i="83"/>
  <c r="AN166" i="83"/>
  <c r="AO166" i="83"/>
  <c r="AP166" i="83"/>
  <c r="AQ166" i="83"/>
  <c r="AR166" i="83"/>
  <c r="AS166" i="83"/>
  <c r="AT166" i="83"/>
  <c r="AU166" i="83"/>
  <c r="AV166" i="83"/>
  <c r="AW166" i="83"/>
  <c r="AX166" i="83"/>
  <c r="AY166" i="83"/>
  <c r="AZ166" i="83"/>
  <c r="B167" i="83"/>
  <c r="C167" i="83"/>
  <c r="D167" i="83"/>
  <c r="E167" i="83"/>
  <c r="F167" i="83"/>
  <c r="G167" i="83"/>
  <c r="H167" i="83"/>
  <c r="I167" i="83"/>
  <c r="J167" i="83"/>
  <c r="K167" i="83"/>
  <c r="L167" i="83"/>
  <c r="M167" i="83"/>
  <c r="N167" i="83"/>
  <c r="O167" i="83"/>
  <c r="Q167" i="83"/>
  <c r="R167" i="83"/>
  <c r="S167" i="83"/>
  <c r="T167" i="83"/>
  <c r="U167" i="83"/>
  <c r="V167" i="83"/>
  <c r="W167" i="83"/>
  <c r="X167" i="83"/>
  <c r="Y167" i="83"/>
  <c r="Z167" i="83"/>
  <c r="AA167" i="83"/>
  <c r="AB167" i="83"/>
  <c r="AC167" i="83"/>
  <c r="AD167" i="83"/>
  <c r="AE167" i="83"/>
  <c r="AF167" i="83"/>
  <c r="AG167" i="83"/>
  <c r="AH167" i="83"/>
  <c r="AI167" i="83"/>
  <c r="AJ167" i="83"/>
  <c r="AK167" i="83"/>
  <c r="AL167" i="83"/>
  <c r="AM167" i="83"/>
  <c r="AN167" i="83"/>
  <c r="AO167" i="83"/>
  <c r="AP167" i="83"/>
  <c r="AQ167" i="83"/>
  <c r="AR167" i="83"/>
  <c r="AS167" i="83"/>
  <c r="AT167" i="83"/>
  <c r="AU167" i="83"/>
  <c r="AV167" i="83"/>
  <c r="AW167" i="83"/>
  <c r="AX167" i="83"/>
  <c r="AY167" i="83"/>
  <c r="AZ167" i="83"/>
  <c r="B168" i="83"/>
  <c r="C168" i="83"/>
  <c r="D168" i="83"/>
  <c r="E168" i="83"/>
  <c r="F168" i="83"/>
  <c r="G168" i="83"/>
  <c r="H168" i="83"/>
  <c r="I168" i="83"/>
  <c r="J168" i="83"/>
  <c r="K168" i="83"/>
  <c r="L168" i="83"/>
  <c r="M168" i="83"/>
  <c r="N168" i="83"/>
  <c r="O168" i="83"/>
  <c r="Q168" i="83"/>
  <c r="R168" i="83"/>
  <c r="S168" i="83"/>
  <c r="T168" i="83"/>
  <c r="U168" i="83"/>
  <c r="V168" i="83"/>
  <c r="W168" i="83"/>
  <c r="X168" i="83"/>
  <c r="Y168" i="83"/>
  <c r="Z168" i="83"/>
  <c r="AA168" i="83"/>
  <c r="AB168" i="83"/>
  <c r="AC168" i="83"/>
  <c r="AD168" i="83"/>
  <c r="AE168" i="83"/>
  <c r="AF168" i="83"/>
  <c r="AG168" i="83"/>
  <c r="AH168" i="83"/>
  <c r="AI168" i="83"/>
  <c r="AJ168" i="83"/>
  <c r="AK168" i="83"/>
  <c r="AL168" i="83"/>
  <c r="AM168" i="83"/>
  <c r="AN168" i="83"/>
  <c r="AO168" i="83"/>
  <c r="AP168" i="83"/>
  <c r="AQ168" i="83"/>
  <c r="AR168" i="83"/>
  <c r="AS168" i="83"/>
  <c r="AT168" i="83"/>
  <c r="AU168" i="83"/>
  <c r="AV168" i="83"/>
  <c r="AW168" i="83"/>
  <c r="AX168" i="83"/>
  <c r="AY168" i="83"/>
  <c r="AZ168" i="83"/>
  <c r="B169" i="83"/>
  <c r="C169" i="83"/>
  <c r="D169" i="83"/>
  <c r="E169" i="83"/>
  <c r="F169" i="83"/>
  <c r="G169" i="83"/>
  <c r="H169" i="83"/>
  <c r="I169" i="83"/>
  <c r="J169" i="83"/>
  <c r="K169" i="83"/>
  <c r="L169" i="83"/>
  <c r="M169" i="83"/>
  <c r="N169" i="83"/>
  <c r="O169" i="83"/>
  <c r="Q169" i="83"/>
  <c r="R169" i="83"/>
  <c r="S169" i="83"/>
  <c r="T169" i="83"/>
  <c r="U169" i="83"/>
  <c r="V169" i="83"/>
  <c r="W169" i="83"/>
  <c r="X169" i="83"/>
  <c r="Y169" i="83"/>
  <c r="Z169" i="83"/>
  <c r="AA169" i="83"/>
  <c r="AB169" i="83"/>
  <c r="AC169" i="83"/>
  <c r="AD169" i="83"/>
  <c r="AE169" i="83"/>
  <c r="AF169" i="83"/>
  <c r="AG169" i="83"/>
  <c r="AH169" i="83"/>
  <c r="AI169" i="83"/>
  <c r="AJ169" i="83"/>
  <c r="AK169" i="83"/>
  <c r="AL169" i="83"/>
  <c r="AM169" i="83"/>
  <c r="AN169" i="83"/>
  <c r="AO169" i="83"/>
  <c r="AP169" i="83"/>
  <c r="AQ169" i="83"/>
  <c r="AR169" i="83"/>
  <c r="AS169" i="83"/>
  <c r="AT169" i="83"/>
  <c r="AU169" i="83"/>
  <c r="AV169" i="83"/>
  <c r="AW169" i="83"/>
  <c r="AX169" i="83"/>
  <c r="AY169" i="83"/>
  <c r="AZ169" i="83"/>
  <c r="B170" i="83"/>
  <c r="C170" i="83"/>
  <c r="D170" i="83"/>
  <c r="E170" i="83"/>
  <c r="F170" i="83"/>
  <c r="G170" i="83"/>
  <c r="H170" i="83"/>
  <c r="I170" i="83"/>
  <c r="J170" i="83"/>
  <c r="K170" i="83"/>
  <c r="L170" i="83"/>
  <c r="M170" i="83"/>
  <c r="N170" i="83"/>
  <c r="O170" i="83"/>
  <c r="Q170" i="83"/>
  <c r="R170" i="83"/>
  <c r="S170" i="83"/>
  <c r="T170" i="83"/>
  <c r="U170" i="83"/>
  <c r="V170" i="83"/>
  <c r="W170" i="83"/>
  <c r="X170" i="83"/>
  <c r="Y170" i="83"/>
  <c r="Z170" i="83"/>
  <c r="AA170" i="83"/>
  <c r="AB170" i="83"/>
  <c r="AC170" i="83"/>
  <c r="AD170" i="83"/>
  <c r="AE170" i="83"/>
  <c r="AF170" i="83"/>
  <c r="AG170" i="83"/>
  <c r="AH170" i="83"/>
  <c r="AI170" i="83"/>
  <c r="AJ170" i="83"/>
  <c r="AK170" i="83"/>
  <c r="AL170" i="83"/>
  <c r="AM170" i="83"/>
  <c r="AN170" i="83"/>
  <c r="AO170" i="83"/>
  <c r="AP170" i="83"/>
  <c r="AQ170" i="83"/>
  <c r="AR170" i="83"/>
  <c r="AS170" i="83"/>
  <c r="AT170" i="83"/>
  <c r="AU170" i="83"/>
  <c r="AV170" i="83"/>
  <c r="AW170" i="83"/>
  <c r="AX170" i="83"/>
  <c r="AY170" i="83"/>
  <c r="AZ170" i="83"/>
  <c r="B171" i="83"/>
  <c r="C171" i="83"/>
  <c r="D171" i="83"/>
  <c r="E171" i="83"/>
  <c r="F171" i="83"/>
  <c r="G171" i="83"/>
  <c r="H171" i="83"/>
  <c r="I171" i="83"/>
  <c r="J171" i="83"/>
  <c r="K171" i="83"/>
  <c r="L171" i="83"/>
  <c r="M171" i="83"/>
  <c r="N171" i="83"/>
  <c r="O171" i="83"/>
  <c r="Q171" i="83"/>
  <c r="R171" i="83"/>
  <c r="S171" i="83"/>
  <c r="T171" i="83"/>
  <c r="U171" i="83"/>
  <c r="V171" i="83"/>
  <c r="W171" i="83"/>
  <c r="X171" i="83"/>
  <c r="Y171" i="83"/>
  <c r="Z171" i="83"/>
  <c r="AA171" i="83"/>
  <c r="AB171" i="83"/>
  <c r="AC171" i="83"/>
  <c r="AD171" i="83"/>
  <c r="AE171" i="83"/>
  <c r="AF171" i="83"/>
  <c r="AG171" i="83"/>
  <c r="AH171" i="83"/>
  <c r="AI171" i="83"/>
  <c r="AJ171" i="83"/>
  <c r="AK171" i="83"/>
  <c r="AL171" i="83"/>
  <c r="AM171" i="83"/>
  <c r="AN171" i="83"/>
  <c r="AO171" i="83"/>
  <c r="AP171" i="83"/>
  <c r="AQ171" i="83"/>
  <c r="AR171" i="83"/>
  <c r="AS171" i="83"/>
  <c r="AT171" i="83"/>
  <c r="AU171" i="83"/>
  <c r="AV171" i="83"/>
  <c r="AW171" i="83"/>
  <c r="AX171" i="83"/>
  <c r="AY171" i="83"/>
  <c r="AZ171" i="83"/>
  <c r="B172" i="83"/>
  <c r="C172" i="83"/>
  <c r="D172" i="83"/>
  <c r="E172" i="83"/>
  <c r="F172" i="83"/>
  <c r="G172" i="83"/>
  <c r="H172" i="83"/>
  <c r="I172" i="83"/>
  <c r="J172" i="83"/>
  <c r="K172" i="83"/>
  <c r="L172" i="83"/>
  <c r="M172" i="83"/>
  <c r="N172" i="83"/>
  <c r="O172" i="83"/>
  <c r="Q172" i="83"/>
  <c r="R172" i="83"/>
  <c r="S172" i="83"/>
  <c r="T172" i="83"/>
  <c r="U172" i="83"/>
  <c r="V172" i="83"/>
  <c r="W172" i="83"/>
  <c r="X172" i="83"/>
  <c r="Y172" i="83"/>
  <c r="Z172" i="83"/>
  <c r="AA172" i="83"/>
  <c r="AB172" i="83"/>
  <c r="AC172" i="83"/>
  <c r="AD172" i="83"/>
  <c r="AE172" i="83"/>
  <c r="AF172" i="83"/>
  <c r="AG172" i="83"/>
  <c r="AH172" i="83"/>
  <c r="AI172" i="83"/>
  <c r="AJ172" i="83"/>
  <c r="AK172" i="83"/>
  <c r="AL172" i="83"/>
  <c r="AM172" i="83"/>
  <c r="AN172" i="83"/>
  <c r="AO172" i="83"/>
  <c r="AP172" i="83"/>
  <c r="AQ172" i="83"/>
  <c r="AR172" i="83"/>
  <c r="AS172" i="83"/>
  <c r="AT172" i="83"/>
  <c r="AU172" i="83"/>
  <c r="AV172" i="83"/>
  <c r="AW172" i="83"/>
  <c r="AX172" i="83"/>
  <c r="AY172" i="83"/>
  <c r="AZ172" i="83"/>
  <c r="B173" i="83"/>
  <c r="C173" i="83"/>
  <c r="D173" i="83"/>
  <c r="E173" i="83"/>
  <c r="F173" i="83"/>
  <c r="G173" i="83"/>
  <c r="H173" i="83"/>
  <c r="I173" i="83"/>
  <c r="J173" i="83"/>
  <c r="K173" i="83"/>
  <c r="L173" i="83"/>
  <c r="M173" i="83"/>
  <c r="N173" i="83"/>
  <c r="O173" i="83"/>
  <c r="Q173" i="83"/>
  <c r="R173" i="83"/>
  <c r="S173" i="83"/>
  <c r="T173" i="83"/>
  <c r="U173" i="83"/>
  <c r="V173" i="83"/>
  <c r="W173" i="83"/>
  <c r="X173" i="83"/>
  <c r="Y173" i="83"/>
  <c r="Z173" i="83"/>
  <c r="AA173" i="83"/>
  <c r="AB173" i="83"/>
  <c r="AC173" i="83"/>
  <c r="AD173" i="83"/>
  <c r="AE173" i="83"/>
  <c r="AF173" i="83"/>
  <c r="AG173" i="83"/>
  <c r="AH173" i="83"/>
  <c r="AI173" i="83"/>
  <c r="AJ173" i="83"/>
  <c r="AK173" i="83"/>
  <c r="AL173" i="83"/>
  <c r="AM173" i="83"/>
  <c r="AN173" i="83"/>
  <c r="AO173" i="83"/>
  <c r="AP173" i="83"/>
  <c r="AQ173" i="83"/>
  <c r="AR173" i="83"/>
  <c r="AS173" i="83"/>
  <c r="AT173" i="83"/>
  <c r="AU173" i="83"/>
  <c r="AV173" i="83"/>
  <c r="AW173" i="83"/>
  <c r="AX173" i="83"/>
  <c r="AY173" i="83"/>
  <c r="AZ173" i="83"/>
  <c r="B174" i="83"/>
  <c r="C174" i="83"/>
  <c r="D174" i="83"/>
  <c r="E174" i="83"/>
  <c r="F174" i="83"/>
  <c r="G174" i="83"/>
  <c r="H174" i="83"/>
  <c r="I174" i="83"/>
  <c r="J174" i="83"/>
  <c r="K174" i="83"/>
  <c r="L174" i="83"/>
  <c r="M174" i="83"/>
  <c r="N174" i="83"/>
  <c r="O174" i="83"/>
  <c r="Q174" i="83"/>
  <c r="R174" i="83"/>
  <c r="S174" i="83"/>
  <c r="T174" i="83"/>
  <c r="U174" i="83"/>
  <c r="V174" i="83"/>
  <c r="W174" i="83"/>
  <c r="X174" i="83"/>
  <c r="Y174" i="83"/>
  <c r="Z174" i="83"/>
  <c r="AA174" i="83"/>
  <c r="AB174" i="83"/>
  <c r="AC174" i="83"/>
  <c r="AD174" i="83"/>
  <c r="AE174" i="83"/>
  <c r="AF174" i="83"/>
  <c r="AG174" i="83"/>
  <c r="AH174" i="83"/>
  <c r="AI174" i="83"/>
  <c r="AJ174" i="83"/>
  <c r="AK174" i="83"/>
  <c r="AL174" i="83"/>
  <c r="AM174" i="83"/>
  <c r="AN174" i="83"/>
  <c r="AO174" i="83"/>
  <c r="AP174" i="83"/>
  <c r="AQ174" i="83"/>
  <c r="AR174" i="83"/>
  <c r="AS174" i="83"/>
  <c r="AT174" i="83"/>
  <c r="AU174" i="83"/>
  <c r="AV174" i="83"/>
  <c r="AW174" i="83"/>
  <c r="AX174" i="83"/>
  <c r="AY174" i="83"/>
  <c r="AZ174" i="83"/>
  <c r="B175" i="83"/>
  <c r="C175" i="83"/>
  <c r="D175" i="83"/>
  <c r="E175" i="83"/>
  <c r="F175" i="83"/>
  <c r="G175" i="83"/>
  <c r="H175" i="83"/>
  <c r="I175" i="83"/>
  <c r="J175" i="83"/>
  <c r="K175" i="83"/>
  <c r="L175" i="83"/>
  <c r="M175" i="83"/>
  <c r="N175" i="83"/>
  <c r="O175" i="83"/>
  <c r="Q175" i="83"/>
  <c r="R175" i="83"/>
  <c r="S175" i="83"/>
  <c r="T175" i="83"/>
  <c r="U175" i="83"/>
  <c r="V175" i="83"/>
  <c r="W175" i="83"/>
  <c r="X175" i="83"/>
  <c r="Y175" i="83"/>
  <c r="Z175" i="83"/>
  <c r="AA175" i="83"/>
  <c r="AB175" i="83"/>
  <c r="AC175" i="83"/>
  <c r="AD175" i="83"/>
  <c r="AE175" i="83"/>
  <c r="AF175" i="83"/>
  <c r="AG175" i="83"/>
  <c r="AH175" i="83"/>
  <c r="AI175" i="83"/>
  <c r="AJ175" i="83"/>
  <c r="AK175" i="83"/>
  <c r="AL175" i="83"/>
  <c r="AM175" i="83"/>
  <c r="AN175" i="83"/>
  <c r="AO175" i="83"/>
  <c r="AP175" i="83"/>
  <c r="AQ175" i="83"/>
  <c r="AR175" i="83"/>
  <c r="AS175" i="83"/>
  <c r="AT175" i="83"/>
  <c r="AU175" i="83"/>
  <c r="AV175" i="83"/>
  <c r="AW175" i="83"/>
  <c r="AX175" i="83"/>
  <c r="AY175" i="83"/>
  <c r="AZ175" i="83"/>
  <c r="B176" i="83"/>
  <c r="C176" i="83"/>
  <c r="D176" i="83"/>
  <c r="E176" i="83"/>
  <c r="F176" i="83"/>
  <c r="G176" i="83"/>
  <c r="H176" i="83"/>
  <c r="I176" i="83"/>
  <c r="J176" i="83"/>
  <c r="K176" i="83"/>
  <c r="L176" i="83"/>
  <c r="M176" i="83"/>
  <c r="N176" i="83"/>
  <c r="O176" i="83"/>
  <c r="Q176" i="83"/>
  <c r="R176" i="83"/>
  <c r="S176" i="83"/>
  <c r="T176" i="83"/>
  <c r="U176" i="83"/>
  <c r="V176" i="83"/>
  <c r="W176" i="83"/>
  <c r="X176" i="83"/>
  <c r="Y176" i="83"/>
  <c r="Z176" i="83"/>
  <c r="AA176" i="83"/>
  <c r="AB176" i="83"/>
  <c r="AC176" i="83"/>
  <c r="AD176" i="83"/>
  <c r="AE176" i="83"/>
  <c r="AF176" i="83"/>
  <c r="AG176" i="83"/>
  <c r="AH176" i="83"/>
  <c r="AI176" i="83"/>
  <c r="AJ176" i="83"/>
  <c r="AK176" i="83"/>
  <c r="AL176" i="83"/>
  <c r="AM176" i="83"/>
  <c r="AN176" i="83"/>
  <c r="AO176" i="83"/>
  <c r="AP176" i="83"/>
  <c r="AQ176" i="83"/>
  <c r="AR176" i="83"/>
  <c r="AS176" i="83"/>
  <c r="AT176" i="83"/>
  <c r="AU176" i="83"/>
  <c r="AV176" i="83"/>
  <c r="AW176" i="83"/>
  <c r="AX176" i="83"/>
  <c r="AY176" i="83"/>
  <c r="AZ176" i="83"/>
  <c r="B177" i="83"/>
  <c r="C177" i="83"/>
  <c r="D177" i="83"/>
  <c r="E177" i="83"/>
  <c r="F177" i="83"/>
  <c r="G177" i="83"/>
  <c r="H177" i="83"/>
  <c r="I177" i="83"/>
  <c r="J177" i="83"/>
  <c r="K177" i="83"/>
  <c r="L177" i="83"/>
  <c r="M177" i="83"/>
  <c r="N177" i="83"/>
  <c r="O177" i="83"/>
  <c r="Q177" i="83"/>
  <c r="R177" i="83"/>
  <c r="S177" i="83"/>
  <c r="T177" i="83"/>
  <c r="U177" i="83"/>
  <c r="V177" i="83"/>
  <c r="W177" i="83"/>
  <c r="X177" i="83"/>
  <c r="Y177" i="83"/>
  <c r="Z177" i="83"/>
  <c r="AA177" i="83"/>
  <c r="AB177" i="83"/>
  <c r="AC177" i="83"/>
  <c r="AD177" i="83"/>
  <c r="AE177" i="83"/>
  <c r="AF177" i="83"/>
  <c r="AG177" i="83"/>
  <c r="AH177" i="83"/>
  <c r="AI177" i="83"/>
  <c r="AJ177" i="83"/>
  <c r="AK177" i="83"/>
  <c r="AL177" i="83"/>
  <c r="AM177" i="83"/>
  <c r="AN177" i="83"/>
  <c r="AO177" i="83"/>
  <c r="AP177" i="83"/>
  <c r="AQ177" i="83"/>
  <c r="AR177" i="83"/>
  <c r="AS177" i="83"/>
  <c r="AT177" i="83"/>
  <c r="AU177" i="83"/>
  <c r="AV177" i="83"/>
  <c r="AW177" i="83"/>
  <c r="AX177" i="83"/>
  <c r="AY177" i="83"/>
  <c r="AZ177" i="83"/>
  <c r="B178" i="83"/>
  <c r="C178" i="83"/>
  <c r="D178" i="83"/>
  <c r="E178" i="83"/>
  <c r="F178" i="83"/>
  <c r="G178" i="83"/>
  <c r="H178" i="83"/>
  <c r="I178" i="83"/>
  <c r="J178" i="83"/>
  <c r="K178" i="83"/>
  <c r="L178" i="83"/>
  <c r="M178" i="83"/>
  <c r="N178" i="83"/>
  <c r="O178" i="83"/>
  <c r="Q178" i="83"/>
  <c r="R178" i="83"/>
  <c r="S178" i="83"/>
  <c r="T178" i="83"/>
  <c r="U178" i="83"/>
  <c r="V178" i="83"/>
  <c r="W178" i="83"/>
  <c r="X178" i="83"/>
  <c r="Y178" i="83"/>
  <c r="Z178" i="83"/>
  <c r="AA178" i="83"/>
  <c r="AB178" i="83"/>
  <c r="AC178" i="83"/>
  <c r="AD178" i="83"/>
  <c r="AE178" i="83"/>
  <c r="AF178" i="83"/>
  <c r="AG178" i="83"/>
  <c r="AH178" i="83"/>
  <c r="AI178" i="83"/>
  <c r="AJ178" i="83"/>
  <c r="AK178" i="83"/>
  <c r="AL178" i="83"/>
  <c r="AM178" i="83"/>
  <c r="AN178" i="83"/>
  <c r="AO178" i="83"/>
  <c r="AP178" i="83"/>
  <c r="AQ178" i="83"/>
  <c r="AR178" i="83"/>
  <c r="AS178" i="83"/>
  <c r="AT178" i="83"/>
  <c r="AU178" i="83"/>
  <c r="AV178" i="83"/>
  <c r="AW178" i="83"/>
  <c r="AX178" i="83"/>
  <c r="AY178" i="83"/>
  <c r="AZ178" i="83"/>
  <c r="B179" i="83"/>
  <c r="C179" i="83"/>
  <c r="D179" i="83"/>
  <c r="E179" i="83"/>
  <c r="F179" i="83"/>
  <c r="G179" i="83"/>
  <c r="H179" i="83"/>
  <c r="I179" i="83"/>
  <c r="J179" i="83"/>
  <c r="K179" i="83"/>
  <c r="L179" i="83"/>
  <c r="M179" i="83"/>
  <c r="N179" i="83"/>
  <c r="O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180" i="83"/>
  <c r="C180" i="83"/>
  <c r="D180" i="83"/>
  <c r="E180" i="83"/>
  <c r="F180" i="83"/>
  <c r="G180" i="83"/>
  <c r="H180" i="83"/>
  <c r="I180" i="83"/>
  <c r="J180" i="83"/>
  <c r="K180" i="83"/>
  <c r="L180" i="83"/>
  <c r="M180" i="83"/>
  <c r="N180" i="83"/>
  <c r="O180" i="83"/>
  <c r="Q180" i="83"/>
  <c r="R180" i="83"/>
  <c r="S180" i="83"/>
  <c r="T180" i="83"/>
  <c r="U180" i="83"/>
  <c r="V180" i="83"/>
  <c r="W180" i="83"/>
  <c r="X180" i="83"/>
  <c r="Y180" i="83"/>
  <c r="Z180" i="83"/>
  <c r="AA180" i="83"/>
  <c r="AB180" i="83"/>
  <c r="AC180" i="83"/>
  <c r="AD180" i="83"/>
  <c r="AE180" i="83"/>
  <c r="AF180" i="83"/>
  <c r="AG180" i="83"/>
  <c r="AH180" i="83"/>
  <c r="AI180" i="83"/>
  <c r="AJ180" i="83"/>
  <c r="AK180" i="83"/>
  <c r="AL180" i="83"/>
  <c r="AM180" i="83"/>
  <c r="AN180" i="83"/>
  <c r="AO180" i="83"/>
  <c r="AP180" i="83"/>
  <c r="AQ180" i="83"/>
  <c r="AR180" i="83"/>
  <c r="AS180" i="83"/>
  <c r="AT180" i="83"/>
  <c r="AU180" i="83"/>
  <c r="AV180" i="83"/>
  <c r="AW180" i="83"/>
  <c r="AX180" i="83"/>
  <c r="AY180" i="83"/>
  <c r="AZ180" i="83"/>
  <c r="B181" i="83"/>
  <c r="C181" i="83"/>
  <c r="D181" i="83"/>
  <c r="E181" i="83"/>
  <c r="F181" i="83"/>
  <c r="G181" i="83"/>
  <c r="H181" i="83"/>
  <c r="I181" i="83"/>
  <c r="J181" i="83"/>
  <c r="K181" i="83"/>
  <c r="L181" i="83"/>
  <c r="M181" i="83"/>
  <c r="N181" i="83"/>
  <c r="O181" i="83"/>
  <c r="Q181" i="83"/>
  <c r="R181" i="83"/>
  <c r="S181" i="83"/>
  <c r="T181" i="83"/>
  <c r="U181" i="83"/>
  <c r="V181" i="83"/>
  <c r="W181" i="83"/>
  <c r="X181" i="83"/>
  <c r="Y181" i="83"/>
  <c r="Z181" i="83"/>
  <c r="AA181" i="83"/>
  <c r="AB181" i="83"/>
  <c r="AC181" i="83"/>
  <c r="AD181" i="83"/>
  <c r="AE181" i="83"/>
  <c r="AF181" i="83"/>
  <c r="AG181" i="83"/>
  <c r="AH181" i="83"/>
  <c r="AI181" i="83"/>
  <c r="AJ181" i="83"/>
  <c r="AK181" i="83"/>
  <c r="AL181" i="83"/>
  <c r="AM181" i="83"/>
  <c r="AN181" i="83"/>
  <c r="AO181" i="83"/>
  <c r="AP181" i="83"/>
  <c r="AQ181" i="83"/>
  <c r="AR181" i="83"/>
  <c r="AS181" i="83"/>
  <c r="AT181" i="83"/>
  <c r="AU181" i="83"/>
  <c r="AV181" i="83"/>
  <c r="AW181" i="83"/>
  <c r="AX181" i="83"/>
  <c r="AY181" i="83"/>
  <c r="AZ181" i="83"/>
  <c r="B182" i="83"/>
  <c r="C182" i="83"/>
  <c r="D182" i="83"/>
  <c r="E182" i="83"/>
  <c r="F182" i="83"/>
  <c r="G182" i="83"/>
  <c r="H182" i="83"/>
  <c r="I182" i="83"/>
  <c r="J182" i="83"/>
  <c r="K182" i="83"/>
  <c r="L182" i="83"/>
  <c r="M182" i="83"/>
  <c r="N182" i="83"/>
  <c r="O182" i="83"/>
  <c r="Q182" i="83"/>
  <c r="R182" i="83"/>
  <c r="S182" i="83"/>
  <c r="T182" i="83"/>
  <c r="U182" i="83"/>
  <c r="V182" i="83"/>
  <c r="W182" i="83"/>
  <c r="X182" i="83"/>
  <c r="Y182" i="83"/>
  <c r="Z182" i="83"/>
  <c r="AA182" i="83"/>
  <c r="AB182" i="83"/>
  <c r="AC182" i="83"/>
  <c r="AD182" i="83"/>
  <c r="AE182" i="83"/>
  <c r="AF182" i="83"/>
  <c r="AG182" i="83"/>
  <c r="AH182" i="83"/>
  <c r="AI182" i="83"/>
  <c r="AJ182" i="83"/>
  <c r="AK182" i="83"/>
  <c r="AL182" i="83"/>
  <c r="AM182" i="83"/>
  <c r="AN182" i="83"/>
  <c r="AO182" i="83"/>
  <c r="AP182" i="83"/>
  <c r="AQ182" i="83"/>
  <c r="AR182" i="83"/>
  <c r="AS182" i="83"/>
  <c r="AT182" i="83"/>
  <c r="AU182" i="83"/>
  <c r="AV182" i="83"/>
  <c r="AW182" i="83"/>
  <c r="AX182" i="83"/>
  <c r="AY182" i="83"/>
  <c r="AZ182" i="83"/>
  <c r="B183" i="83"/>
  <c r="C183" i="83"/>
  <c r="D183" i="83"/>
  <c r="E183" i="83"/>
  <c r="F183" i="83"/>
  <c r="G183" i="83"/>
  <c r="H183" i="83"/>
  <c r="I183" i="83"/>
  <c r="J183" i="83"/>
  <c r="K183" i="83"/>
  <c r="L183" i="83"/>
  <c r="M183" i="83"/>
  <c r="N183" i="83"/>
  <c r="O183" i="83"/>
  <c r="Q183" i="83"/>
  <c r="R183" i="83"/>
  <c r="S183" i="83"/>
  <c r="T183" i="83"/>
  <c r="U183" i="83"/>
  <c r="V183" i="83"/>
  <c r="W183" i="83"/>
  <c r="X183" i="83"/>
  <c r="Y183" i="83"/>
  <c r="Z183" i="83"/>
  <c r="AA183" i="83"/>
  <c r="AB183" i="83"/>
  <c r="AC183" i="83"/>
  <c r="AD183" i="83"/>
  <c r="AE183" i="83"/>
  <c r="AF183" i="83"/>
  <c r="AG183" i="83"/>
  <c r="AH183" i="83"/>
  <c r="AI183" i="83"/>
  <c r="AJ183" i="83"/>
  <c r="AK183" i="83"/>
  <c r="AL183" i="83"/>
  <c r="AM183" i="83"/>
  <c r="AN183" i="83"/>
  <c r="AO183" i="83"/>
  <c r="AP183" i="83"/>
  <c r="AQ183" i="83"/>
  <c r="AR183" i="83"/>
  <c r="AS183" i="83"/>
  <c r="AT183" i="83"/>
  <c r="AU183" i="83"/>
  <c r="AV183" i="83"/>
  <c r="AW183" i="83"/>
  <c r="AX183" i="83"/>
  <c r="AY183" i="83"/>
  <c r="AZ183" i="83"/>
  <c r="B184" i="83"/>
  <c r="C184" i="83"/>
  <c r="D184" i="83"/>
  <c r="E184" i="83"/>
  <c r="F184" i="83"/>
  <c r="G184" i="83"/>
  <c r="H184" i="83"/>
  <c r="I184" i="83"/>
  <c r="J184" i="83"/>
  <c r="K184" i="83"/>
  <c r="L184" i="83"/>
  <c r="M184" i="83"/>
  <c r="N184" i="83"/>
  <c r="O184" i="83"/>
  <c r="Q184" i="83"/>
  <c r="R184" i="83"/>
  <c r="S184" i="83"/>
  <c r="T184" i="83"/>
  <c r="U184" i="83"/>
  <c r="V184" i="83"/>
  <c r="W184" i="83"/>
  <c r="X184" i="83"/>
  <c r="Y184" i="83"/>
  <c r="Z184" i="83"/>
  <c r="AA184" i="83"/>
  <c r="AB184" i="83"/>
  <c r="AC184" i="83"/>
  <c r="AD184" i="83"/>
  <c r="AE184" i="83"/>
  <c r="AF184" i="83"/>
  <c r="AG184" i="83"/>
  <c r="AH184" i="83"/>
  <c r="AI184" i="83"/>
  <c r="AJ184" i="83"/>
  <c r="AK184" i="83"/>
  <c r="AL184" i="83"/>
  <c r="AM184" i="83"/>
  <c r="AN184" i="83"/>
  <c r="AO184" i="83"/>
  <c r="AP184" i="83"/>
  <c r="AQ184" i="83"/>
  <c r="AR184" i="83"/>
  <c r="AS184" i="83"/>
  <c r="AT184" i="83"/>
  <c r="AU184" i="83"/>
  <c r="AV184" i="83"/>
  <c r="AW184" i="83"/>
  <c r="AX184" i="83"/>
  <c r="AY184" i="83"/>
  <c r="AZ184" i="83"/>
  <c r="B185" i="83"/>
  <c r="C185" i="83"/>
  <c r="D185" i="83"/>
  <c r="E185" i="83"/>
  <c r="F185" i="83"/>
  <c r="G185" i="83"/>
  <c r="H185" i="83"/>
  <c r="I185" i="83"/>
  <c r="J185" i="83"/>
  <c r="K185" i="83"/>
  <c r="L185" i="83"/>
  <c r="M185" i="83"/>
  <c r="N185" i="83"/>
  <c r="O185" i="83"/>
  <c r="Q185" i="83"/>
  <c r="R185" i="83"/>
  <c r="S185" i="83"/>
  <c r="T185" i="83"/>
  <c r="U185" i="83"/>
  <c r="V185" i="83"/>
  <c r="W185" i="83"/>
  <c r="X185" i="83"/>
  <c r="Y185" i="83"/>
  <c r="Z185" i="83"/>
  <c r="AA185" i="83"/>
  <c r="AB185" i="83"/>
  <c r="AC185" i="83"/>
  <c r="AD185" i="83"/>
  <c r="AE185" i="83"/>
  <c r="AF185" i="83"/>
  <c r="AG185" i="83"/>
  <c r="AH185" i="83"/>
  <c r="AI185" i="83"/>
  <c r="AJ185" i="83"/>
  <c r="AK185" i="83"/>
  <c r="AL185" i="83"/>
  <c r="AM185" i="83"/>
  <c r="AN185" i="83"/>
  <c r="AO185" i="83"/>
  <c r="AP185" i="83"/>
  <c r="AQ185" i="83"/>
  <c r="AR185" i="83"/>
  <c r="AS185" i="83"/>
  <c r="AT185" i="83"/>
  <c r="AU185" i="83"/>
  <c r="AV185" i="83"/>
  <c r="AW185" i="83"/>
  <c r="AX185" i="83"/>
  <c r="AY185" i="83"/>
  <c r="AZ185" i="83"/>
  <c r="B186" i="83"/>
  <c r="C186" i="83"/>
  <c r="D186" i="83"/>
  <c r="E186" i="83"/>
  <c r="F186" i="83"/>
  <c r="G186" i="83"/>
  <c r="H186" i="83"/>
  <c r="I186" i="83"/>
  <c r="J186" i="83"/>
  <c r="K186" i="83"/>
  <c r="L186" i="83"/>
  <c r="M186" i="83"/>
  <c r="N186" i="83"/>
  <c r="O186" i="83"/>
  <c r="Q186" i="83"/>
  <c r="R186" i="83"/>
  <c r="S186" i="83"/>
  <c r="T186" i="83"/>
  <c r="U186" i="83"/>
  <c r="V186" i="83"/>
  <c r="W186" i="83"/>
  <c r="X186" i="83"/>
  <c r="Y186" i="83"/>
  <c r="Z186" i="83"/>
  <c r="AA186" i="83"/>
  <c r="AB186" i="83"/>
  <c r="AC186" i="83"/>
  <c r="AD186" i="83"/>
  <c r="AE186" i="83"/>
  <c r="AF186" i="83"/>
  <c r="AG186" i="83"/>
  <c r="AH186" i="83"/>
  <c r="AI186" i="83"/>
  <c r="AJ186" i="83"/>
  <c r="AK186" i="83"/>
  <c r="AL186" i="83"/>
  <c r="AM186" i="83"/>
  <c r="AN186" i="83"/>
  <c r="AO186" i="83"/>
  <c r="AP186" i="83"/>
  <c r="AQ186" i="83"/>
  <c r="AR186" i="83"/>
  <c r="AS186" i="83"/>
  <c r="AT186" i="83"/>
  <c r="AU186" i="83"/>
  <c r="AV186" i="83"/>
  <c r="AW186" i="83"/>
  <c r="AX186" i="83"/>
  <c r="AY186" i="83"/>
  <c r="AZ186" i="83"/>
  <c r="B187" i="83"/>
  <c r="C187" i="83"/>
  <c r="D187" i="83"/>
  <c r="E187" i="83"/>
  <c r="F187" i="83"/>
  <c r="G187" i="83"/>
  <c r="H187" i="83"/>
  <c r="I187" i="83"/>
  <c r="J187" i="83"/>
  <c r="K187" i="83"/>
  <c r="L187" i="83"/>
  <c r="M187" i="83"/>
  <c r="N187" i="83"/>
  <c r="O187" i="83"/>
  <c r="Q187" i="83"/>
  <c r="R187" i="83"/>
  <c r="S187" i="83"/>
  <c r="T187" i="83"/>
  <c r="U187" i="83"/>
  <c r="V187" i="83"/>
  <c r="W187" i="83"/>
  <c r="X187" i="83"/>
  <c r="Y187" i="83"/>
  <c r="Z187" i="83"/>
  <c r="AA187" i="83"/>
  <c r="AB187" i="83"/>
  <c r="AC187" i="83"/>
  <c r="AD187" i="83"/>
  <c r="AE187" i="83"/>
  <c r="AF187" i="83"/>
  <c r="AG187" i="83"/>
  <c r="AH187" i="83"/>
  <c r="AI187" i="83"/>
  <c r="AJ187" i="83"/>
  <c r="AK187" i="83"/>
  <c r="AL187" i="83"/>
  <c r="AM187" i="83"/>
  <c r="AN187" i="83"/>
  <c r="AO187" i="83"/>
  <c r="AP187" i="83"/>
  <c r="AQ187" i="83"/>
  <c r="AR187" i="83"/>
  <c r="AS187" i="83"/>
  <c r="AT187" i="83"/>
  <c r="AU187" i="83"/>
  <c r="AV187" i="83"/>
  <c r="AW187" i="83"/>
  <c r="AX187" i="83"/>
  <c r="AY187" i="83"/>
  <c r="AZ187" i="83"/>
  <c r="B188" i="83"/>
  <c r="C188" i="83"/>
  <c r="D188" i="83"/>
  <c r="E188" i="83"/>
  <c r="F188" i="83"/>
  <c r="G188" i="83"/>
  <c r="H188" i="83"/>
  <c r="I188" i="83"/>
  <c r="J188" i="83"/>
  <c r="K188" i="83"/>
  <c r="L188" i="83"/>
  <c r="M188" i="83"/>
  <c r="N188" i="83"/>
  <c r="O188" i="83"/>
  <c r="Q188" i="83"/>
  <c r="R188" i="83"/>
  <c r="S188" i="83"/>
  <c r="T188" i="83"/>
  <c r="U188" i="83"/>
  <c r="V188" i="83"/>
  <c r="W188" i="83"/>
  <c r="X188" i="83"/>
  <c r="Y188" i="83"/>
  <c r="Z188" i="83"/>
  <c r="AA188" i="83"/>
  <c r="AB188" i="83"/>
  <c r="AC188" i="83"/>
  <c r="AD188" i="83"/>
  <c r="AE188" i="83"/>
  <c r="AF188" i="83"/>
  <c r="AG188" i="83"/>
  <c r="AH188" i="83"/>
  <c r="AI188" i="83"/>
  <c r="AJ188" i="83"/>
  <c r="AK188" i="83"/>
  <c r="AL188" i="83"/>
  <c r="AM188" i="83"/>
  <c r="AN188" i="83"/>
  <c r="AO188" i="83"/>
  <c r="AP188" i="83"/>
  <c r="AQ188" i="83"/>
  <c r="AR188" i="83"/>
  <c r="AS188" i="83"/>
  <c r="AT188" i="83"/>
  <c r="AU188" i="83"/>
  <c r="AV188" i="83"/>
  <c r="AW188" i="83"/>
  <c r="AX188" i="83"/>
  <c r="AY188" i="83"/>
  <c r="AZ188" i="83"/>
  <c r="B189"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190"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191"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192"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C2" i="83"/>
  <c r="D2" i="83"/>
  <c r="E2" i="83"/>
  <c r="F2" i="83"/>
  <c r="G2" i="83"/>
  <c r="H2" i="83"/>
  <c r="I2" i="83"/>
  <c r="J2" i="83"/>
  <c r="K2" i="83"/>
  <c r="L2" i="83"/>
  <c r="M2" i="83"/>
  <c r="N2" i="83"/>
  <c r="O2" i="83"/>
  <c r="Q2" i="83"/>
  <c r="R2" i="83"/>
  <c r="S2" i="83"/>
  <c r="T2" i="83"/>
  <c r="U2" i="83"/>
  <c r="V2" i="83"/>
  <c r="W2" i="83"/>
  <c r="X2" i="83"/>
  <c r="Y2" i="83"/>
  <c r="Z2" i="83"/>
  <c r="AA2" i="83"/>
  <c r="AB2" i="83"/>
  <c r="AC2" i="83"/>
  <c r="AD2" i="83"/>
  <c r="AE2" i="83"/>
  <c r="AF2" i="83"/>
  <c r="AG2" i="83"/>
  <c r="AH2" i="83"/>
  <c r="AI2" i="83"/>
  <c r="AJ2" i="83"/>
  <c r="AK2" i="83"/>
  <c r="AL2" i="83"/>
  <c r="AM2" i="83"/>
  <c r="AN2" i="83"/>
  <c r="AO2" i="83"/>
  <c r="AP2" i="83"/>
  <c r="AQ2" i="83"/>
  <c r="AR2" i="83"/>
  <c r="AS2" i="83"/>
  <c r="AT2" i="83"/>
  <c r="AU2" i="83"/>
  <c r="AV2" i="83"/>
  <c r="AW2" i="83"/>
  <c r="AX2" i="83"/>
  <c r="AY2" i="83"/>
  <c r="AZ2" i="83"/>
  <c r="B2" i="83"/>
  <c r="Q6" i="79"/>
  <c r="P3" i="83" s="1"/>
  <c r="Q7" i="79"/>
  <c r="P4" i="83" s="1"/>
  <c r="Q8" i="79"/>
  <c r="P5" i="83" s="1"/>
  <c r="Q9" i="79"/>
  <c r="P6" i="83" s="1"/>
  <c r="Q10" i="79"/>
  <c r="P7" i="83" s="1"/>
  <c r="Q11" i="79"/>
  <c r="P8" i="83" s="1"/>
  <c r="Q12" i="79"/>
  <c r="P9" i="83" s="1"/>
  <c r="Q13" i="79"/>
  <c r="P10" i="83" s="1"/>
  <c r="Q14" i="79"/>
  <c r="P11" i="83" s="1"/>
  <c r="Q15" i="79"/>
  <c r="P12" i="83" s="1"/>
  <c r="Q16" i="79"/>
  <c r="P13" i="83" s="1"/>
  <c r="Q17" i="79"/>
  <c r="P14" i="83" s="1"/>
  <c r="Q18" i="79"/>
  <c r="P15" i="83" s="1"/>
  <c r="Q19" i="79"/>
  <c r="P16" i="83" s="1"/>
  <c r="Q20" i="79"/>
  <c r="P17" i="83" s="1"/>
  <c r="Q21" i="79"/>
  <c r="P18" i="83" s="1"/>
  <c r="Q22" i="79"/>
  <c r="P19" i="83" s="1"/>
  <c r="Q23" i="79"/>
  <c r="P20" i="83" s="1"/>
  <c r="Q24" i="79"/>
  <c r="P21" i="83" s="1"/>
  <c r="Q25" i="79"/>
  <c r="P22" i="83" s="1"/>
  <c r="Q26" i="79"/>
  <c r="P23" i="83" s="1"/>
  <c r="Q27" i="79"/>
  <c r="P24" i="83" s="1"/>
  <c r="Q28" i="79"/>
  <c r="P25" i="83" s="1"/>
  <c r="Q29" i="79"/>
  <c r="P26" i="83" s="1"/>
  <c r="Q30" i="79"/>
  <c r="P27" i="83" s="1"/>
  <c r="Q31" i="79"/>
  <c r="P28" i="83" s="1"/>
  <c r="Q32" i="79"/>
  <c r="P29" i="83" s="1"/>
  <c r="Q33" i="79"/>
  <c r="P30" i="83" s="1"/>
  <c r="Q34" i="79"/>
  <c r="P31" i="83" s="1"/>
  <c r="Q35" i="79"/>
  <c r="P32" i="83" s="1"/>
  <c r="Q36" i="79"/>
  <c r="P33" i="83" s="1"/>
  <c r="Q37" i="79"/>
  <c r="P34" i="83" s="1"/>
  <c r="Q38" i="79"/>
  <c r="P35" i="83" s="1"/>
  <c r="Q39" i="79"/>
  <c r="P36" i="83" s="1"/>
  <c r="Q40" i="79"/>
  <c r="P37" i="83" s="1"/>
  <c r="Q41" i="79"/>
  <c r="P38" i="83" s="1"/>
  <c r="Q42" i="79"/>
  <c r="P39" i="83" s="1"/>
  <c r="Q43" i="79"/>
  <c r="P40" i="83" s="1"/>
  <c r="Q44" i="79"/>
  <c r="P41" i="83" s="1"/>
  <c r="Q45" i="79"/>
  <c r="P42" i="83" s="1"/>
  <c r="Q46" i="79"/>
  <c r="P43" i="83" s="1"/>
  <c r="Q47" i="79"/>
  <c r="P44" i="83" s="1"/>
  <c r="Q48" i="79"/>
  <c r="P45" i="83" s="1"/>
  <c r="Q49" i="79"/>
  <c r="P46" i="83" s="1"/>
  <c r="Q50" i="79"/>
  <c r="P47" i="83" s="1"/>
  <c r="Q51" i="79"/>
  <c r="P48" i="83" s="1"/>
  <c r="Q52" i="79"/>
  <c r="P49" i="83" s="1"/>
  <c r="Q53" i="79"/>
  <c r="P50" i="83" s="1"/>
  <c r="Q54" i="79"/>
  <c r="P51" i="83" s="1"/>
  <c r="Q55" i="79"/>
  <c r="P52" i="83" s="1"/>
  <c r="Q56" i="79"/>
  <c r="P53" i="83" s="1"/>
  <c r="Q57" i="79"/>
  <c r="P54" i="83" s="1"/>
  <c r="Q58" i="79"/>
  <c r="P55" i="83" s="1"/>
  <c r="Q59" i="79"/>
  <c r="P56" i="83" s="1"/>
  <c r="Q60" i="79"/>
  <c r="P57" i="83" s="1"/>
  <c r="Q61" i="79"/>
  <c r="P58" i="83" s="1"/>
  <c r="Q62" i="79"/>
  <c r="P59" i="83" s="1"/>
  <c r="Q63" i="79"/>
  <c r="P60" i="83" s="1"/>
  <c r="Q64" i="79"/>
  <c r="P61" i="83" s="1"/>
  <c r="Q65" i="79"/>
  <c r="P62" i="83" s="1"/>
  <c r="Q66" i="79"/>
  <c r="P63" i="83" s="1"/>
  <c r="Q67" i="79"/>
  <c r="P64" i="83" s="1"/>
  <c r="Q68" i="79"/>
  <c r="P65" i="83" s="1"/>
  <c r="Q69" i="79"/>
  <c r="P66" i="83" s="1"/>
  <c r="Q70" i="79"/>
  <c r="P67" i="83" s="1"/>
  <c r="Q71" i="79"/>
  <c r="P68" i="83" s="1"/>
  <c r="Q72" i="79"/>
  <c r="P69" i="83" s="1"/>
  <c r="Q73" i="79"/>
  <c r="P70" i="83" s="1"/>
  <c r="Q74" i="79"/>
  <c r="P71" i="83" s="1"/>
  <c r="Q75" i="79"/>
  <c r="P72" i="83" s="1"/>
  <c r="Q76" i="79"/>
  <c r="P73" i="83" s="1"/>
  <c r="Q77" i="79"/>
  <c r="P74" i="83" s="1"/>
  <c r="Q78" i="79"/>
  <c r="P75" i="83" s="1"/>
  <c r="Q79" i="79"/>
  <c r="P76" i="83" s="1"/>
  <c r="Q80" i="79"/>
  <c r="P77" i="83" s="1"/>
  <c r="Q81" i="79"/>
  <c r="P78" i="83" s="1"/>
  <c r="Q82" i="79"/>
  <c r="P79" i="83" s="1"/>
  <c r="Q83" i="79"/>
  <c r="P80" i="83" s="1"/>
  <c r="Q84" i="79"/>
  <c r="P81" i="83" s="1"/>
  <c r="Q85" i="79"/>
  <c r="P82" i="83" s="1"/>
  <c r="Q86" i="79"/>
  <c r="P83" i="83" s="1"/>
  <c r="Q87" i="79"/>
  <c r="P84" i="83" s="1"/>
  <c r="Q88" i="79"/>
  <c r="P85" i="83" s="1"/>
  <c r="Q89" i="79"/>
  <c r="P86" i="83" s="1"/>
  <c r="Q90" i="79"/>
  <c r="P87" i="83" s="1"/>
  <c r="Q91" i="79"/>
  <c r="P88" i="83" s="1"/>
  <c r="Q92" i="79"/>
  <c r="P89" i="83" s="1"/>
  <c r="Q93" i="79"/>
  <c r="P90" i="83" s="1"/>
  <c r="Q94" i="79"/>
  <c r="P91" i="83" s="1"/>
  <c r="Q95" i="79"/>
  <c r="P92" i="83" s="1"/>
  <c r="Q96" i="79"/>
  <c r="P93" i="83" s="1"/>
  <c r="Q97" i="79"/>
  <c r="P94" i="83" s="1"/>
  <c r="Q98" i="79"/>
  <c r="P95" i="83" s="1"/>
  <c r="Q99" i="79"/>
  <c r="P96" i="83" s="1"/>
  <c r="Q100" i="79"/>
  <c r="P97" i="83" s="1"/>
  <c r="Q101" i="79"/>
  <c r="P98" i="83" s="1"/>
  <c r="Q102" i="79"/>
  <c r="P99" i="83" s="1"/>
  <c r="Q103" i="79"/>
  <c r="P100" i="83" s="1"/>
  <c r="Q104" i="79"/>
  <c r="P101" i="83" s="1"/>
  <c r="Q105" i="79"/>
  <c r="P102" i="83" s="1"/>
  <c r="Q106" i="79"/>
  <c r="P103" i="83" s="1"/>
  <c r="Q107" i="79"/>
  <c r="P104" i="83" s="1"/>
  <c r="Q108" i="79"/>
  <c r="P105" i="83" s="1"/>
  <c r="Q109" i="79"/>
  <c r="P106" i="83" s="1"/>
  <c r="Q110" i="79"/>
  <c r="P107" i="83" s="1"/>
  <c r="Q111" i="79"/>
  <c r="P108" i="83" s="1"/>
  <c r="Q112" i="79"/>
  <c r="P109" i="83" s="1"/>
  <c r="Q113" i="79"/>
  <c r="P110" i="83" s="1"/>
  <c r="Q114" i="79"/>
  <c r="P111" i="83" s="1"/>
  <c r="Q115" i="79"/>
  <c r="P112" i="83" s="1"/>
  <c r="Q116" i="79"/>
  <c r="P113" i="83" s="1"/>
  <c r="Q117" i="79"/>
  <c r="P114" i="83" s="1"/>
  <c r="Q118" i="79"/>
  <c r="P115" i="83" s="1"/>
  <c r="Q119" i="79"/>
  <c r="P116" i="83" s="1"/>
  <c r="Q120" i="79"/>
  <c r="P117" i="83" s="1"/>
  <c r="Q121" i="79"/>
  <c r="P118" i="83" s="1"/>
  <c r="Q122" i="79"/>
  <c r="P119" i="83" s="1"/>
  <c r="Q123" i="79"/>
  <c r="P120" i="83" s="1"/>
  <c r="Q124" i="79"/>
  <c r="P121" i="83" s="1"/>
  <c r="Q125" i="79"/>
  <c r="P122" i="83" s="1"/>
  <c r="Q126" i="79"/>
  <c r="P123" i="83" s="1"/>
  <c r="Q127" i="79"/>
  <c r="P124" i="83" s="1"/>
  <c r="Q128" i="79"/>
  <c r="P125" i="83" s="1"/>
  <c r="Q129" i="79"/>
  <c r="P126" i="83" s="1"/>
  <c r="Q130" i="79"/>
  <c r="P127" i="83" s="1"/>
  <c r="Q131" i="79"/>
  <c r="P128" i="83" s="1"/>
  <c r="Q132" i="79"/>
  <c r="P129" i="83" s="1"/>
  <c r="Q133" i="79"/>
  <c r="P130" i="83" s="1"/>
  <c r="Q134" i="79"/>
  <c r="P131" i="83" s="1"/>
  <c r="Q135" i="79"/>
  <c r="P132" i="83" s="1"/>
  <c r="Q136" i="79"/>
  <c r="P133" i="83" s="1"/>
  <c r="Q137" i="79"/>
  <c r="P134" i="83" s="1"/>
  <c r="Q138" i="79"/>
  <c r="P135" i="83" s="1"/>
  <c r="Q139" i="79"/>
  <c r="P136" i="83" s="1"/>
  <c r="Q140" i="79"/>
  <c r="P137" i="83" s="1"/>
  <c r="Q141" i="79"/>
  <c r="P138" i="83" s="1"/>
  <c r="Q142" i="79"/>
  <c r="P139" i="83" s="1"/>
  <c r="Q143" i="79"/>
  <c r="P140" i="83" s="1"/>
  <c r="Q144" i="79"/>
  <c r="P141" i="83" s="1"/>
  <c r="Q145" i="79"/>
  <c r="P142" i="83" s="1"/>
  <c r="Q146" i="79"/>
  <c r="P143" i="83" s="1"/>
  <c r="Q147" i="79"/>
  <c r="P144" i="83" s="1"/>
  <c r="Q148" i="79"/>
  <c r="P145" i="83" s="1"/>
  <c r="Q149" i="79"/>
  <c r="P146" i="83" s="1"/>
  <c r="Q150" i="79"/>
  <c r="P147" i="83" s="1"/>
  <c r="Q151" i="79"/>
  <c r="P148" i="83" s="1"/>
  <c r="Q152" i="79"/>
  <c r="P149" i="83" s="1"/>
  <c r="Q153" i="79"/>
  <c r="P150" i="83" s="1"/>
  <c r="Q154" i="79"/>
  <c r="P151" i="83" s="1"/>
  <c r="Q155" i="79"/>
  <c r="P152" i="83" s="1"/>
  <c r="Q156" i="79"/>
  <c r="P153" i="83" s="1"/>
  <c r="Q157" i="79"/>
  <c r="P154" i="83" s="1"/>
  <c r="Q158" i="79"/>
  <c r="P155" i="83" s="1"/>
  <c r="Q159" i="79"/>
  <c r="P156" i="83" s="1"/>
  <c r="Q160" i="79"/>
  <c r="P157" i="83" s="1"/>
  <c r="Q161" i="79"/>
  <c r="P158" i="83" s="1"/>
  <c r="Q162" i="79"/>
  <c r="P159" i="83" s="1"/>
  <c r="Q163" i="79"/>
  <c r="P160" i="83" s="1"/>
  <c r="Q164" i="79"/>
  <c r="P161" i="83" s="1"/>
  <c r="Q165" i="79"/>
  <c r="P162" i="83" s="1"/>
  <c r="Q166" i="79"/>
  <c r="P163" i="83" s="1"/>
  <c r="Q167" i="79"/>
  <c r="P164" i="83" s="1"/>
  <c r="Q168" i="79"/>
  <c r="P165" i="83" s="1"/>
  <c r="Q169" i="79"/>
  <c r="P166" i="83" s="1"/>
  <c r="Q170" i="79"/>
  <c r="P167" i="83" s="1"/>
  <c r="Q171" i="79"/>
  <c r="P168" i="83" s="1"/>
  <c r="Q172" i="79"/>
  <c r="P169" i="83" s="1"/>
  <c r="Q173" i="79"/>
  <c r="P170" i="83" s="1"/>
  <c r="Q174" i="79"/>
  <c r="P171" i="83" s="1"/>
  <c r="Q175" i="79"/>
  <c r="P172" i="83" s="1"/>
  <c r="Q176" i="79"/>
  <c r="P173" i="83" s="1"/>
  <c r="Q177" i="79"/>
  <c r="P174" i="83" s="1"/>
  <c r="Q178" i="79"/>
  <c r="P175" i="83" s="1"/>
  <c r="Q179" i="79"/>
  <c r="P176" i="83" s="1"/>
  <c r="Q180" i="79"/>
  <c r="P177" i="83" s="1"/>
  <c r="Q181" i="79"/>
  <c r="P178" i="83" s="1"/>
  <c r="Q182" i="79"/>
  <c r="P179" i="83" s="1"/>
  <c r="Q183" i="79"/>
  <c r="P180" i="83" s="1"/>
  <c r="Q184" i="79"/>
  <c r="P181" i="83" s="1"/>
  <c r="Q185" i="79"/>
  <c r="P182" i="83" s="1"/>
  <c r="Q186" i="79"/>
  <c r="P183" i="83" s="1"/>
  <c r="Q187" i="79"/>
  <c r="P184" i="83" s="1"/>
  <c r="Q188" i="79"/>
  <c r="P185" i="83" s="1"/>
  <c r="Q189" i="79"/>
  <c r="P186" i="83" s="1"/>
  <c r="Q190" i="79"/>
  <c r="P187" i="83" s="1"/>
  <c r="Q191" i="79"/>
  <c r="P188" i="83" s="1"/>
  <c r="Q192" i="79"/>
  <c r="P189" i="83" s="1"/>
  <c r="Q193" i="79"/>
  <c r="P190" i="83" s="1"/>
  <c r="Q194" i="79"/>
  <c r="P191" i="83" s="1"/>
  <c r="Q195" i="79"/>
  <c r="P192" i="83" s="1"/>
  <c r="Q5" i="79"/>
  <c r="P2" i="83" s="1"/>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AZ3" i="82"/>
  <c r="AY3" i="82"/>
  <c r="AX3" i="82"/>
  <c r="AW3" i="82"/>
  <c r="AV3" i="82"/>
  <c r="AU3" i="82"/>
  <c r="AT3" i="82"/>
  <c r="AS3" i="82"/>
  <c r="AR3" i="82"/>
  <c r="AQ3" i="82"/>
  <c r="AP3" i="82"/>
  <c r="AO3" i="82"/>
  <c r="AN3" i="82"/>
  <c r="AM3" i="82"/>
  <c r="AL3" i="82"/>
  <c r="AK3" i="82"/>
  <c r="AJ3" i="82"/>
  <c r="AI3" i="82"/>
  <c r="AH3" i="82"/>
  <c r="AG3" i="82"/>
  <c r="AF3" i="82"/>
  <c r="AE3" i="82"/>
  <c r="AD3" i="82"/>
  <c r="AC3" i="82"/>
  <c r="AB3" i="82"/>
  <c r="AA3" i="82"/>
  <c r="Z3" i="82"/>
  <c r="Y3" i="82"/>
  <c r="X3" i="82"/>
  <c r="W3" i="82"/>
  <c r="V3" i="82"/>
  <c r="U3" i="82"/>
  <c r="T3" i="82"/>
  <c r="S3" i="82"/>
  <c r="R3" i="82"/>
  <c r="Q3" i="82"/>
  <c r="P3" i="82"/>
  <c r="O3" i="82"/>
  <c r="N3" i="82"/>
  <c r="M3" i="82"/>
  <c r="L3" i="82"/>
  <c r="K3" i="82"/>
  <c r="J3" i="82"/>
  <c r="I3" i="82"/>
  <c r="H3" i="82"/>
  <c r="G3" i="82"/>
  <c r="F3" i="82"/>
  <c r="E3" i="82"/>
  <c r="D3" i="82"/>
  <c r="C3" i="82"/>
  <c r="B3" i="82"/>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3" i="4"/>
  <c r="D4" i="75"/>
  <c r="H4" i="75"/>
  <c r="I4" i="75"/>
  <c r="K4" i="75"/>
  <c r="N4" i="75"/>
  <c r="O4" i="75"/>
  <c r="W4" i="75" s="1"/>
  <c r="Q4" i="75"/>
  <c r="R4" i="75"/>
  <c r="AA4" i="75" s="1"/>
  <c r="S4" i="75"/>
  <c r="AB4" i="75" s="1"/>
  <c r="AK4" i="75" s="1"/>
  <c r="T4" i="75"/>
  <c r="U4" i="75"/>
  <c r="AZ4" i="75"/>
  <c r="BA4" i="75"/>
  <c r="D5" i="75"/>
  <c r="H5" i="75"/>
  <c r="I5" i="75"/>
  <c r="K5" i="75"/>
  <c r="M5" i="75"/>
  <c r="N5" i="75"/>
  <c r="O5" i="75"/>
  <c r="Q5" i="75"/>
  <c r="R5" i="75"/>
  <c r="AA5" i="75" s="1"/>
  <c r="AC5" i="75" s="1"/>
  <c r="S5" i="75"/>
  <c r="AB5" i="75" s="1"/>
  <c r="T5" i="75"/>
  <c r="AD5" i="75" s="1"/>
  <c r="U5" i="75"/>
  <c r="AF5" i="75" s="1"/>
  <c r="AN5" i="75" s="1"/>
  <c r="AS5" i="75" s="1"/>
  <c r="AU5" i="75" s="1"/>
  <c r="G6" i="5" s="1"/>
  <c r="AG5" i="75"/>
  <c r="AZ5" i="75"/>
  <c r="BA5" i="75"/>
  <c r="C6" i="75"/>
  <c r="D6" i="75"/>
  <c r="G6" i="75"/>
  <c r="H6" i="75"/>
  <c r="I6" i="75"/>
  <c r="K6" i="75"/>
  <c r="N6" i="75"/>
  <c r="O6" i="75"/>
  <c r="Q6" i="75"/>
  <c r="R6" i="75"/>
  <c r="S6" i="75"/>
  <c r="AB6" i="75" s="1"/>
  <c r="T6" i="75"/>
  <c r="AD6" i="75" s="1"/>
  <c r="U6" i="75"/>
  <c r="AF6" i="75" s="1"/>
  <c r="AZ6" i="75"/>
  <c r="BA6" i="75"/>
  <c r="F7" i="75"/>
  <c r="P7" i="75" s="1"/>
  <c r="Y7" i="75" s="1"/>
  <c r="AP7" i="75" s="1"/>
  <c r="G7" i="75"/>
  <c r="M7" i="75"/>
  <c r="N7" i="75"/>
  <c r="O7" i="75"/>
  <c r="W7" i="75" s="1"/>
  <c r="Q7" i="75"/>
  <c r="Z7" i="75" s="1"/>
  <c r="AQ7" i="75" s="1"/>
  <c r="E8" i="5" s="1"/>
  <c r="R7" i="75"/>
  <c r="S7" i="75"/>
  <c r="T7" i="75"/>
  <c r="U7" i="75"/>
  <c r="AG7" i="75"/>
  <c r="AZ7" i="75"/>
  <c r="BA7" i="75"/>
  <c r="G8" i="75"/>
  <c r="H8" i="75"/>
  <c r="I8" i="75"/>
  <c r="K8" i="75"/>
  <c r="M8" i="75"/>
  <c r="N8" i="75"/>
  <c r="V8" i="75" s="1"/>
  <c r="O8" i="75"/>
  <c r="W8" i="75" s="1"/>
  <c r="Q8" i="75"/>
  <c r="Z8" i="75" s="1"/>
  <c r="R8" i="75"/>
  <c r="AA8" i="75" s="1"/>
  <c r="AJ8" i="75" s="1"/>
  <c r="S8" i="75"/>
  <c r="T8" i="75"/>
  <c r="U8" i="75"/>
  <c r="AZ8" i="75"/>
  <c r="BA8" i="75"/>
  <c r="G9" i="75"/>
  <c r="H9" i="75"/>
  <c r="I9" i="75"/>
  <c r="K9" i="75"/>
  <c r="N9" i="75"/>
  <c r="O9" i="75"/>
  <c r="Q9" i="75"/>
  <c r="R9" i="75"/>
  <c r="AA9" i="75" s="1"/>
  <c r="S9" i="75"/>
  <c r="AB9" i="75" s="1"/>
  <c r="T9" i="75"/>
  <c r="AD9" i="75" s="1"/>
  <c r="U9" i="75"/>
  <c r="AF9" i="75" s="1"/>
  <c r="AZ9" i="75"/>
  <c r="BA9" i="75"/>
  <c r="D10" i="75"/>
  <c r="N10" i="75"/>
  <c r="O10" i="75"/>
  <c r="W10" i="75" s="1"/>
  <c r="AI10" i="75" s="1"/>
  <c r="Q10" i="75"/>
  <c r="R10" i="75"/>
  <c r="AA10" i="75" s="1"/>
  <c r="S10" i="75"/>
  <c r="AB10" i="75" s="1"/>
  <c r="T10" i="75"/>
  <c r="U10" i="75"/>
  <c r="AZ10" i="75"/>
  <c r="BA10" i="75"/>
  <c r="D11" i="75"/>
  <c r="G11" i="75"/>
  <c r="H11" i="75"/>
  <c r="I11" i="75"/>
  <c r="K11" i="75"/>
  <c r="M11" i="75"/>
  <c r="N11" i="75"/>
  <c r="O11" i="75"/>
  <c r="Q11" i="75"/>
  <c r="R11" i="75"/>
  <c r="AA11" i="75" s="1"/>
  <c r="S11" i="75"/>
  <c r="AB11" i="75" s="1"/>
  <c r="T11" i="75"/>
  <c r="AD11" i="75" s="1"/>
  <c r="AM11" i="75" s="1"/>
  <c r="U11" i="75"/>
  <c r="AG11" i="75"/>
  <c r="AZ11" i="75"/>
  <c r="BA11" i="75"/>
  <c r="G12" i="75"/>
  <c r="H12" i="75"/>
  <c r="I12" i="75"/>
  <c r="K12" i="75"/>
  <c r="M12" i="75"/>
  <c r="N12" i="75"/>
  <c r="O12" i="75"/>
  <c r="Q12" i="75"/>
  <c r="R12" i="75"/>
  <c r="AA12" i="75" s="1"/>
  <c r="S12" i="75"/>
  <c r="AB12" i="75" s="1"/>
  <c r="T12" i="75"/>
  <c r="AD12" i="75" s="1"/>
  <c r="U12" i="75"/>
  <c r="AF12" i="75" s="1"/>
  <c r="AN12" i="75" s="1"/>
  <c r="AZ12" i="75"/>
  <c r="BA12" i="75"/>
  <c r="C13" i="75"/>
  <c r="D13" i="75"/>
  <c r="F13" i="75"/>
  <c r="P13" i="75" s="1"/>
  <c r="Y13" i="75" s="1"/>
  <c r="AP13" i="75" s="1"/>
  <c r="D14" i="5" s="1"/>
  <c r="G13" i="75"/>
  <c r="M13" i="75"/>
  <c r="N13" i="75"/>
  <c r="V13" i="75" s="1"/>
  <c r="O13" i="75"/>
  <c r="Q13" i="75"/>
  <c r="R13" i="75"/>
  <c r="AA13" i="75" s="1"/>
  <c r="S13" i="75"/>
  <c r="T13" i="75"/>
  <c r="AD13" i="75" s="1"/>
  <c r="U13" i="75"/>
  <c r="AG13" i="75"/>
  <c r="AZ13" i="75"/>
  <c r="BB13" i="75" s="1"/>
  <c r="J14" i="5" s="1"/>
  <c r="AM14" i="5" s="1"/>
  <c r="BA13" i="75"/>
  <c r="C14" i="75"/>
  <c r="D14" i="75"/>
  <c r="F14" i="75"/>
  <c r="P14" i="75" s="1"/>
  <c r="Y14" i="75" s="1"/>
  <c r="AP14" i="75" s="1"/>
  <c r="D15" i="5" s="1"/>
  <c r="G14" i="75"/>
  <c r="H14" i="75"/>
  <c r="I14" i="75"/>
  <c r="K14" i="75"/>
  <c r="M14" i="75"/>
  <c r="N14" i="75"/>
  <c r="O14" i="75"/>
  <c r="Q14" i="75"/>
  <c r="R14" i="75"/>
  <c r="AA14" i="75" s="1"/>
  <c r="S14" i="75"/>
  <c r="AB14" i="75" s="1"/>
  <c r="T14" i="75"/>
  <c r="U14" i="75"/>
  <c r="AF14" i="75" s="1"/>
  <c r="AN14" i="75" s="1"/>
  <c r="AS14" i="75" s="1"/>
  <c r="AU14" i="75" s="1"/>
  <c r="G15" i="5" s="1"/>
  <c r="AG14" i="75"/>
  <c r="AZ14" i="75"/>
  <c r="BA14" i="75"/>
  <c r="N15" i="75"/>
  <c r="O15" i="75"/>
  <c r="W15" i="75" s="1"/>
  <c r="Q15" i="75"/>
  <c r="R15" i="75"/>
  <c r="AA15" i="75" s="1"/>
  <c r="S15" i="75"/>
  <c r="AB15" i="75" s="1"/>
  <c r="T15" i="75"/>
  <c r="U15" i="75"/>
  <c r="AZ15" i="75"/>
  <c r="BA15" i="75"/>
  <c r="C16" i="75"/>
  <c r="D16" i="75"/>
  <c r="F16" i="75"/>
  <c r="P16" i="75" s="1"/>
  <c r="Y16" i="75" s="1"/>
  <c r="AP16" i="75" s="1"/>
  <c r="D17" i="5" s="1"/>
  <c r="H16" i="75"/>
  <c r="M16" i="75"/>
  <c r="N16" i="75"/>
  <c r="O16" i="75"/>
  <c r="Q16" i="75"/>
  <c r="R16" i="75"/>
  <c r="AA16" i="75" s="1"/>
  <c r="S16" i="75"/>
  <c r="AB16" i="75" s="1"/>
  <c r="T16" i="75"/>
  <c r="AD16" i="75" s="1"/>
  <c r="U16" i="75"/>
  <c r="AF16" i="75" s="1"/>
  <c r="AN16" i="75" s="1"/>
  <c r="AZ16" i="75"/>
  <c r="BA16" i="75"/>
  <c r="C17" i="75"/>
  <c r="D17" i="75"/>
  <c r="G17" i="75"/>
  <c r="H17" i="75"/>
  <c r="I17" i="75"/>
  <c r="K17" i="75"/>
  <c r="M17" i="75"/>
  <c r="N17" i="75"/>
  <c r="O17" i="75"/>
  <c r="Q17" i="75"/>
  <c r="R17" i="75"/>
  <c r="AA17" i="75" s="1"/>
  <c r="S17" i="75"/>
  <c r="T17" i="75"/>
  <c r="AD17" i="75" s="1"/>
  <c r="U17" i="75"/>
  <c r="AF17" i="75" s="1"/>
  <c r="AN17" i="75" s="1"/>
  <c r="AS17" i="75" s="1"/>
  <c r="AU17" i="75" s="1"/>
  <c r="G18" i="5" s="1"/>
  <c r="AG17" i="75"/>
  <c r="AZ17" i="75"/>
  <c r="BA17" i="75"/>
  <c r="D18" i="75"/>
  <c r="G18" i="75"/>
  <c r="H18" i="75"/>
  <c r="I18" i="75"/>
  <c r="K18" i="75"/>
  <c r="M18" i="75"/>
  <c r="N18" i="75"/>
  <c r="O18" i="75"/>
  <c r="Q18" i="75"/>
  <c r="R18" i="75"/>
  <c r="AA18" i="75" s="1"/>
  <c r="S18" i="75"/>
  <c r="AB18" i="75" s="1"/>
  <c r="T18" i="75"/>
  <c r="AD18" i="75" s="1"/>
  <c r="U18" i="75"/>
  <c r="AF18" i="75" s="1"/>
  <c r="AN18" i="75" s="1"/>
  <c r="AS18" i="75" s="1"/>
  <c r="AU18" i="75" s="1"/>
  <c r="G19" i="5" s="1"/>
  <c r="AG18" i="75"/>
  <c r="AZ18" i="75"/>
  <c r="BA18" i="75"/>
  <c r="D19" i="75"/>
  <c r="M19" i="75"/>
  <c r="N19" i="75"/>
  <c r="O19" i="75"/>
  <c r="W19" i="75" s="1"/>
  <c r="Q19" i="75"/>
  <c r="Z19" i="75" s="1"/>
  <c r="R19" i="75"/>
  <c r="S19" i="75"/>
  <c r="T19" i="75"/>
  <c r="AD19" i="75" s="1"/>
  <c r="U19" i="75"/>
  <c r="AF19" i="75" s="1"/>
  <c r="AG19" i="75"/>
  <c r="AZ19" i="75"/>
  <c r="BA19" i="75"/>
  <c r="C20" i="75"/>
  <c r="E20" i="75" s="1"/>
  <c r="D20" i="75"/>
  <c r="G20" i="75"/>
  <c r="H20" i="75"/>
  <c r="I20" i="75"/>
  <c r="K20" i="75"/>
  <c r="M20" i="75"/>
  <c r="N20" i="75"/>
  <c r="V20" i="75" s="1"/>
  <c r="O20" i="75"/>
  <c r="W20" i="75" s="1"/>
  <c r="AI20" i="75" s="1"/>
  <c r="Q20" i="75"/>
  <c r="R20" i="75"/>
  <c r="S20" i="75"/>
  <c r="T20" i="75"/>
  <c r="U20" i="75"/>
  <c r="AF20" i="75" s="1"/>
  <c r="AN20" i="75" s="1"/>
  <c r="AS20" i="75" s="1"/>
  <c r="AU20" i="75" s="1"/>
  <c r="G21" i="5" s="1"/>
  <c r="AG20" i="75"/>
  <c r="AZ20" i="75"/>
  <c r="BA20" i="75"/>
  <c r="G21" i="75"/>
  <c r="H21" i="75"/>
  <c r="I21" i="75"/>
  <c r="K21" i="75"/>
  <c r="M21" i="75"/>
  <c r="N21" i="75"/>
  <c r="O21" i="75"/>
  <c r="W21" i="75" s="1"/>
  <c r="Q21" i="75"/>
  <c r="Z21" i="75" s="1"/>
  <c r="AQ21" i="75" s="1"/>
  <c r="E22" i="5" s="1"/>
  <c r="R21" i="75"/>
  <c r="S21" i="75"/>
  <c r="T21" i="75"/>
  <c r="AD21" i="75" s="1"/>
  <c r="U21" i="75"/>
  <c r="AF21" i="75" s="1"/>
  <c r="AG21" i="75"/>
  <c r="AZ21" i="75"/>
  <c r="BA21" i="75"/>
  <c r="D22" i="75"/>
  <c r="G22" i="75"/>
  <c r="H22" i="75"/>
  <c r="I22" i="75"/>
  <c r="K22" i="75"/>
  <c r="N22" i="75"/>
  <c r="V22" i="75" s="1"/>
  <c r="O22" i="75"/>
  <c r="W22" i="75" s="1"/>
  <c r="Q22" i="75"/>
  <c r="Z22" i="75" s="1"/>
  <c r="AQ22" i="75" s="1"/>
  <c r="E23" i="5" s="1"/>
  <c r="R22" i="75"/>
  <c r="AA22" i="75" s="1"/>
  <c r="S22" i="75"/>
  <c r="T22" i="75"/>
  <c r="U22" i="75"/>
  <c r="AZ22" i="75"/>
  <c r="BA22" i="75"/>
  <c r="BB22" i="75" s="1"/>
  <c r="D23" i="75"/>
  <c r="H23" i="75"/>
  <c r="I23" i="75"/>
  <c r="K23" i="75"/>
  <c r="N23" i="75"/>
  <c r="O23" i="75"/>
  <c r="Q23" i="75"/>
  <c r="R23" i="75"/>
  <c r="AA23" i="75" s="1"/>
  <c r="S23" i="75"/>
  <c r="AB23" i="75" s="1"/>
  <c r="T23" i="75"/>
  <c r="AD23" i="75" s="1"/>
  <c r="AM23" i="75" s="1"/>
  <c r="U23" i="75"/>
  <c r="AF23" i="75" s="1"/>
  <c r="AZ23" i="75"/>
  <c r="BA23" i="75"/>
  <c r="C24" i="75"/>
  <c r="D24" i="75"/>
  <c r="G24" i="75"/>
  <c r="H24" i="75"/>
  <c r="I24" i="75"/>
  <c r="K24" i="75"/>
  <c r="N24" i="75"/>
  <c r="O24" i="75"/>
  <c r="Q24" i="75"/>
  <c r="R24" i="75"/>
  <c r="S24" i="75"/>
  <c r="AB24" i="75" s="1"/>
  <c r="T24" i="75"/>
  <c r="AD24" i="75" s="1"/>
  <c r="U24" i="75"/>
  <c r="AF24" i="75" s="1"/>
  <c r="AZ24" i="75"/>
  <c r="BB24" i="75" s="1"/>
  <c r="C28" i="84" s="1"/>
  <c r="F28" i="84" s="1"/>
  <c r="BA24" i="75"/>
  <c r="D25" i="75"/>
  <c r="G25" i="75"/>
  <c r="H25" i="75"/>
  <c r="I25" i="75"/>
  <c r="K25" i="75"/>
  <c r="N25" i="75"/>
  <c r="V25" i="75" s="1"/>
  <c r="O25" i="75"/>
  <c r="W25" i="75" s="1"/>
  <c r="AI25" i="75" s="1"/>
  <c r="Q25" i="75"/>
  <c r="R25" i="75"/>
  <c r="S25" i="75"/>
  <c r="T25" i="75"/>
  <c r="U25" i="75"/>
  <c r="AF25" i="75" s="1"/>
  <c r="AZ25" i="75"/>
  <c r="BA25" i="75"/>
  <c r="C26" i="75"/>
  <c r="E26" i="75" s="1"/>
  <c r="D26" i="75"/>
  <c r="I26" i="75"/>
  <c r="M26" i="75"/>
  <c r="N26" i="75"/>
  <c r="O26" i="75"/>
  <c r="W26" i="75" s="1"/>
  <c r="Q26" i="75"/>
  <c r="R26" i="75"/>
  <c r="AA26" i="75" s="1"/>
  <c r="S26" i="75"/>
  <c r="AB26" i="75" s="1"/>
  <c r="AK26" i="75" s="1"/>
  <c r="T26" i="75"/>
  <c r="U26" i="75"/>
  <c r="AG26" i="75"/>
  <c r="AZ26" i="75"/>
  <c r="BA26" i="75"/>
  <c r="BB26" i="75" s="1"/>
  <c r="C26" i="84" s="1"/>
  <c r="F26" i="84" s="1"/>
  <c r="G27" i="75"/>
  <c r="H27" i="75"/>
  <c r="I27" i="75"/>
  <c r="K27" i="75"/>
  <c r="M27" i="75"/>
  <c r="N27" i="75"/>
  <c r="O27" i="75"/>
  <c r="Q27" i="75"/>
  <c r="Z27" i="75" s="1"/>
  <c r="R27" i="75"/>
  <c r="AA27" i="75" s="1"/>
  <c r="S27" i="75"/>
  <c r="AB27" i="75" s="1"/>
  <c r="T27" i="75"/>
  <c r="AD27" i="75" s="1"/>
  <c r="AM27" i="75" s="1"/>
  <c r="U27" i="75"/>
  <c r="AZ27" i="75"/>
  <c r="BA27" i="75"/>
  <c r="C28" i="75"/>
  <c r="D28" i="75"/>
  <c r="E28" i="75" s="1"/>
  <c r="G28" i="75"/>
  <c r="H28" i="75"/>
  <c r="I28" i="75"/>
  <c r="K28" i="75"/>
  <c r="N28" i="75"/>
  <c r="O28" i="75"/>
  <c r="Q28" i="75"/>
  <c r="R28" i="75"/>
  <c r="AA28" i="75" s="1"/>
  <c r="S28" i="75"/>
  <c r="T28" i="75"/>
  <c r="AD28" i="75" s="1"/>
  <c r="AM28" i="75" s="1"/>
  <c r="U28" i="75"/>
  <c r="AF28" i="75" s="1"/>
  <c r="AN28" i="75" s="1"/>
  <c r="AZ28" i="75"/>
  <c r="BA28" i="75"/>
  <c r="D29" i="75"/>
  <c r="G29" i="75"/>
  <c r="H29" i="75"/>
  <c r="J29" i="75" s="1"/>
  <c r="I29" i="75"/>
  <c r="K29" i="75"/>
  <c r="N29" i="75"/>
  <c r="V29" i="75" s="1"/>
  <c r="O29" i="75"/>
  <c r="Q29" i="75"/>
  <c r="R29" i="75"/>
  <c r="AA29" i="75" s="1"/>
  <c r="S29" i="75"/>
  <c r="T29" i="75"/>
  <c r="AD29" i="75" s="1"/>
  <c r="U29" i="75"/>
  <c r="AZ29" i="75"/>
  <c r="BA29" i="75"/>
  <c r="C30" i="75"/>
  <c r="D30" i="75"/>
  <c r="F30" i="75"/>
  <c r="P30" i="75" s="1"/>
  <c r="G30" i="75"/>
  <c r="H30" i="75"/>
  <c r="I30" i="75"/>
  <c r="K30" i="75"/>
  <c r="M30" i="75"/>
  <c r="N30" i="75"/>
  <c r="O30" i="75"/>
  <c r="Q30" i="75"/>
  <c r="R30" i="75"/>
  <c r="S30" i="75"/>
  <c r="AB30" i="75" s="1"/>
  <c r="T30" i="75"/>
  <c r="AD30" i="75" s="1"/>
  <c r="U30" i="75"/>
  <c r="AF30" i="75" s="1"/>
  <c r="AZ30" i="75"/>
  <c r="BB30" i="75" s="1"/>
  <c r="C40" i="84" s="1"/>
  <c r="F40" i="84" s="1"/>
  <c r="BA30" i="75"/>
  <c r="C31" i="75"/>
  <c r="D31" i="75"/>
  <c r="N31" i="75"/>
  <c r="O31" i="75"/>
  <c r="W31" i="75" s="1"/>
  <c r="AI31" i="75" s="1"/>
  <c r="Q31" i="75"/>
  <c r="R31" i="75"/>
  <c r="AA31" i="75" s="1"/>
  <c r="S31" i="75"/>
  <c r="AB31" i="75" s="1"/>
  <c r="T31" i="75"/>
  <c r="U31" i="75"/>
  <c r="AZ31" i="75"/>
  <c r="BA31" i="75"/>
  <c r="D32" i="75"/>
  <c r="G32" i="75"/>
  <c r="H32" i="75"/>
  <c r="I32" i="75"/>
  <c r="K32" i="75"/>
  <c r="N32" i="75"/>
  <c r="O32" i="75"/>
  <c r="Q32" i="75"/>
  <c r="R32" i="75"/>
  <c r="AA32" i="75" s="1"/>
  <c r="S32" i="75"/>
  <c r="AB32" i="75" s="1"/>
  <c r="T32" i="75"/>
  <c r="AD32" i="75" s="1"/>
  <c r="AM32" i="75" s="1"/>
  <c r="U32" i="75"/>
  <c r="AF32" i="75" s="1"/>
  <c r="AN32" i="75" s="1"/>
  <c r="AZ32" i="75"/>
  <c r="BA32" i="75"/>
  <c r="N33" i="75"/>
  <c r="O33" i="75"/>
  <c r="Q33" i="75"/>
  <c r="Z33" i="75" s="1"/>
  <c r="R33" i="75"/>
  <c r="AA33" i="75" s="1"/>
  <c r="S33" i="75"/>
  <c r="AB33" i="75" s="1"/>
  <c r="T33" i="75"/>
  <c r="AD33" i="75" s="1"/>
  <c r="U33" i="75"/>
  <c r="AZ33" i="75"/>
  <c r="BA33" i="75"/>
  <c r="D34" i="75"/>
  <c r="G34" i="75"/>
  <c r="H34" i="75"/>
  <c r="I34" i="75"/>
  <c r="K34" i="75"/>
  <c r="M34" i="75"/>
  <c r="N34" i="75"/>
  <c r="O34" i="75"/>
  <c r="Q34" i="75"/>
  <c r="R34" i="75"/>
  <c r="AA34" i="75" s="1"/>
  <c r="S34" i="75"/>
  <c r="AB34" i="75" s="1"/>
  <c r="T34" i="75"/>
  <c r="AD34" i="75" s="1"/>
  <c r="U34" i="75"/>
  <c r="AF34" i="75" s="1"/>
  <c r="AN34" i="75" s="1"/>
  <c r="AS34" i="75" s="1"/>
  <c r="AU34" i="75" s="1"/>
  <c r="G35" i="5" s="1"/>
  <c r="AG34" i="75"/>
  <c r="AZ34" i="75"/>
  <c r="BA34" i="75"/>
  <c r="C35" i="75"/>
  <c r="D35" i="75"/>
  <c r="E35" i="75" s="1"/>
  <c r="G35" i="75"/>
  <c r="H35" i="75"/>
  <c r="I35" i="75"/>
  <c r="K35" i="75"/>
  <c r="N35" i="75"/>
  <c r="O35" i="75"/>
  <c r="Q35" i="75"/>
  <c r="R35" i="75"/>
  <c r="AA35" i="75" s="1"/>
  <c r="S35" i="75"/>
  <c r="AB35" i="75" s="1"/>
  <c r="T35" i="75"/>
  <c r="AD35" i="75" s="1"/>
  <c r="AM35" i="75" s="1"/>
  <c r="U35" i="75"/>
  <c r="AF35" i="75" s="1"/>
  <c r="AZ35" i="75"/>
  <c r="BA35" i="75"/>
  <c r="H36" i="75"/>
  <c r="I36" i="75"/>
  <c r="K36" i="75"/>
  <c r="M36" i="75"/>
  <c r="N36" i="75"/>
  <c r="V36" i="75" s="1"/>
  <c r="O36" i="75"/>
  <c r="W36" i="75" s="1"/>
  <c r="Q36" i="75"/>
  <c r="R36" i="75"/>
  <c r="S36" i="75"/>
  <c r="T36" i="75"/>
  <c r="U36" i="75"/>
  <c r="AF36" i="75" s="1"/>
  <c r="AN36" i="75" s="1"/>
  <c r="AZ36" i="75"/>
  <c r="BA36" i="75"/>
  <c r="N37" i="75"/>
  <c r="V37" i="75" s="1"/>
  <c r="O37" i="75"/>
  <c r="Q37" i="75"/>
  <c r="R37" i="75"/>
  <c r="AA37" i="75" s="1"/>
  <c r="S37" i="75"/>
  <c r="T37" i="75"/>
  <c r="AD37" i="75" s="1"/>
  <c r="U37" i="75"/>
  <c r="AZ37" i="75"/>
  <c r="BA37" i="75"/>
  <c r="K38" i="75"/>
  <c r="N38" i="75"/>
  <c r="O38" i="75"/>
  <c r="Q38" i="75"/>
  <c r="R38" i="75"/>
  <c r="AA38" i="75" s="1"/>
  <c r="S38" i="75"/>
  <c r="AB38" i="75" s="1"/>
  <c r="T38" i="75"/>
  <c r="AD38" i="75" s="1"/>
  <c r="AM38" i="75" s="1"/>
  <c r="U38" i="75"/>
  <c r="AF38" i="75" s="1"/>
  <c r="AZ38" i="75"/>
  <c r="BA38" i="75"/>
  <c r="C39" i="75"/>
  <c r="D39" i="75"/>
  <c r="F39" i="75"/>
  <c r="P39" i="75" s="1"/>
  <c r="Y39" i="75" s="1"/>
  <c r="AP39" i="75" s="1"/>
  <c r="D40" i="5" s="1"/>
  <c r="K39" i="75"/>
  <c r="M39" i="75"/>
  <c r="N39" i="75"/>
  <c r="V39" i="75" s="1"/>
  <c r="AH39" i="75" s="1"/>
  <c r="O39" i="75"/>
  <c r="Q39" i="75"/>
  <c r="R39" i="75"/>
  <c r="S39" i="75"/>
  <c r="T39" i="75"/>
  <c r="AD39" i="75" s="1"/>
  <c r="U39" i="75"/>
  <c r="AG39" i="75"/>
  <c r="AZ39" i="75"/>
  <c r="BB39" i="75" s="1"/>
  <c r="BA39" i="75"/>
  <c r="D40" i="75"/>
  <c r="G40" i="75"/>
  <c r="H40" i="75"/>
  <c r="I40" i="75"/>
  <c r="J40" i="75" s="1"/>
  <c r="K40" i="75"/>
  <c r="M40" i="75"/>
  <c r="N40" i="75"/>
  <c r="V40" i="75" s="1"/>
  <c r="O40" i="75"/>
  <c r="Q40" i="75"/>
  <c r="R40" i="75"/>
  <c r="S40" i="75"/>
  <c r="T40" i="75"/>
  <c r="AD40" i="75" s="1"/>
  <c r="U40" i="75"/>
  <c r="AG40" i="75"/>
  <c r="AZ40" i="75"/>
  <c r="BA40" i="75"/>
  <c r="D41" i="75"/>
  <c r="G41" i="75"/>
  <c r="H41" i="75"/>
  <c r="I41" i="75"/>
  <c r="J41" i="75" s="1"/>
  <c r="L41" i="75" s="1"/>
  <c r="K41" i="75"/>
  <c r="N41" i="75"/>
  <c r="V41" i="75" s="1"/>
  <c r="O41" i="75"/>
  <c r="W41" i="75" s="1"/>
  <c r="AI41" i="75" s="1"/>
  <c r="Q41" i="75"/>
  <c r="R41" i="75"/>
  <c r="S41" i="75"/>
  <c r="T41" i="75"/>
  <c r="U41" i="75"/>
  <c r="AF41" i="75" s="1"/>
  <c r="AZ41" i="75"/>
  <c r="BA41" i="75"/>
  <c r="I42" i="75"/>
  <c r="M42" i="75"/>
  <c r="N42" i="75"/>
  <c r="O42" i="75"/>
  <c r="Q42" i="75"/>
  <c r="R42" i="75"/>
  <c r="AA42" i="75" s="1"/>
  <c r="AC42" i="75" s="1"/>
  <c r="S42" i="75"/>
  <c r="AB42" i="75" s="1"/>
  <c r="T42" i="75"/>
  <c r="AD42" i="75" s="1"/>
  <c r="U42" i="75"/>
  <c r="AF42" i="75" s="1"/>
  <c r="AN42" i="75" s="1"/>
  <c r="AZ42" i="75"/>
  <c r="BA42" i="75"/>
  <c r="C43" i="75"/>
  <c r="D43" i="75"/>
  <c r="H43" i="75"/>
  <c r="I43" i="75"/>
  <c r="K43" i="75"/>
  <c r="M43" i="75"/>
  <c r="N43" i="75"/>
  <c r="O43" i="75"/>
  <c r="Q43" i="75"/>
  <c r="R43" i="75"/>
  <c r="S43" i="75"/>
  <c r="AB43" i="75" s="1"/>
  <c r="T43" i="75"/>
  <c r="AD43" i="75" s="1"/>
  <c r="U43" i="75"/>
  <c r="AF43" i="75" s="1"/>
  <c r="AG43" i="75"/>
  <c r="AZ43" i="75"/>
  <c r="BA43" i="75"/>
  <c r="H44" i="75"/>
  <c r="I44" i="75"/>
  <c r="K44" i="75"/>
  <c r="M44" i="75"/>
  <c r="N44" i="75"/>
  <c r="V44" i="75" s="1"/>
  <c r="O44" i="75"/>
  <c r="W44" i="75" s="1"/>
  <c r="Q44" i="75"/>
  <c r="R44" i="75"/>
  <c r="S44" i="75"/>
  <c r="T44" i="75"/>
  <c r="U44" i="75"/>
  <c r="AF44" i="75" s="1"/>
  <c r="AN44" i="75" s="1"/>
  <c r="AZ44" i="75"/>
  <c r="BA44" i="75"/>
  <c r="H45" i="75"/>
  <c r="K45" i="75"/>
  <c r="N45" i="75"/>
  <c r="O45" i="75"/>
  <c r="Q45" i="75"/>
  <c r="R45" i="75"/>
  <c r="AA45" i="75" s="1"/>
  <c r="S45" i="75"/>
  <c r="T45" i="75"/>
  <c r="AD45" i="75" s="1"/>
  <c r="AM45" i="75" s="1"/>
  <c r="U45" i="75"/>
  <c r="AF45" i="75" s="1"/>
  <c r="AZ45" i="75"/>
  <c r="BA45" i="75"/>
  <c r="H46" i="75"/>
  <c r="H10" i="75"/>
  <c r="I46" i="75"/>
  <c r="I7" i="75"/>
  <c r="K46" i="75"/>
  <c r="K16" i="75"/>
  <c r="M46" i="75"/>
  <c r="M32" i="75"/>
  <c r="N46" i="75"/>
  <c r="O46" i="75"/>
  <c r="Q46" i="75"/>
  <c r="Z46" i="75" s="1"/>
  <c r="R46" i="75"/>
  <c r="AA46" i="75" s="1"/>
  <c r="S46" i="75"/>
  <c r="AB46" i="75" s="1"/>
  <c r="T46" i="75"/>
  <c r="AD46" i="75" s="1"/>
  <c r="U46" i="75"/>
  <c r="AZ46" i="75"/>
  <c r="BA46" i="75"/>
  <c r="D47" i="75"/>
  <c r="G47" i="75"/>
  <c r="H47" i="75"/>
  <c r="I47" i="75"/>
  <c r="K47" i="75"/>
  <c r="M47" i="75"/>
  <c r="N47" i="75"/>
  <c r="O47" i="75"/>
  <c r="Q47" i="75"/>
  <c r="R47" i="75"/>
  <c r="AA47" i="75" s="1"/>
  <c r="S47" i="75"/>
  <c r="AB47" i="75" s="1"/>
  <c r="T47" i="75"/>
  <c r="AD47" i="75" s="1"/>
  <c r="U47" i="75"/>
  <c r="AF47" i="75" s="1"/>
  <c r="AN47" i="75" s="1"/>
  <c r="AS47" i="75" s="1"/>
  <c r="AU47" i="75" s="1"/>
  <c r="G48" i="5" s="1"/>
  <c r="AG47" i="75"/>
  <c r="AZ47" i="75"/>
  <c r="BA47" i="75"/>
  <c r="C48" i="75"/>
  <c r="D48" i="75"/>
  <c r="E48" i="75" s="1"/>
  <c r="G48" i="75"/>
  <c r="H48" i="75"/>
  <c r="I48" i="75"/>
  <c r="K48" i="75"/>
  <c r="M48" i="75"/>
  <c r="N48" i="75"/>
  <c r="O48" i="75"/>
  <c r="Q48" i="75"/>
  <c r="Z48" i="75" s="1"/>
  <c r="AQ48" i="75" s="1"/>
  <c r="E49" i="5" s="1"/>
  <c r="R48" i="75"/>
  <c r="S48" i="75"/>
  <c r="AB48" i="75" s="1"/>
  <c r="T48" i="75"/>
  <c r="AD48" i="75" s="1"/>
  <c r="AM48" i="75" s="1"/>
  <c r="U48" i="75"/>
  <c r="AZ48" i="75"/>
  <c r="BA48" i="75"/>
  <c r="D49" i="75"/>
  <c r="H49" i="75"/>
  <c r="I49" i="75"/>
  <c r="K49" i="75"/>
  <c r="M49" i="75"/>
  <c r="N49" i="75"/>
  <c r="O49" i="75"/>
  <c r="Q49" i="75"/>
  <c r="R49" i="75"/>
  <c r="S49" i="75"/>
  <c r="AB49" i="75" s="1"/>
  <c r="T49" i="75"/>
  <c r="AD49" i="75" s="1"/>
  <c r="U49" i="75"/>
  <c r="AF49" i="75" s="1"/>
  <c r="AZ49" i="75"/>
  <c r="BA49" i="75"/>
  <c r="D50" i="75"/>
  <c r="F50" i="75"/>
  <c r="P50" i="75" s="1"/>
  <c r="Y50" i="75" s="1"/>
  <c r="AP50" i="75" s="1"/>
  <c r="D51" i="5" s="1"/>
  <c r="H50" i="75"/>
  <c r="K50" i="75"/>
  <c r="M50" i="75"/>
  <c r="N50" i="75"/>
  <c r="V50" i="75" s="1"/>
  <c r="O50" i="75"/>
  <c r="W50" i="75" s="1"/>
  <c r="AI50" i="75" s="1"/>
  <c r="Q50" i="75"/>
  <c r="R50" i="75"/>
  <c r="S50" i="75"/>
  <c r="T50" i="75"/>
  <c r="U50" i="75"/>
  <c r="AF50" i="75" s="1"/>
  <c r="AN50" i="75" s="1"/>
  <c r="AS50" i="75" s="1"/>
  <c r="AU50" i="75" s="1"/>
  <c r="AG50" i="75"/>
  <c r="AZ50" i="75"/>
  <c r="BA50" i="75"/>
  <c r="H51" i="75"/>
  <c r="K51" i="75"/>
  <c r="M51" i="75"/>
  <c r="N51" i="75"/>
  <c r="O51" i="75"/>
  <c r="W51" i="75" s="1"/>
  <c r="Q51" i="75"/>
  <c r="R51" i="75"/>
  <c r="AA51" i="75" s="1"/>
  <c r="AJ51" i="75" s="1"/>
  <c r="S51" i="75"/>
  <c r="AB51" i="75" s="1"/>
  <c r="T51" i="75"/>
  <c r="AD51" i="75" s="1"/>
  <c r="U51" i="75"/>
  <c r="AG51" i="75"/>
  <c r="AZ51" i="75"/>
  <c r="BA51" i="75"/>
  <c r="H52" i="75"/>
  <c r="I52" i="75"/>
  <c r="K52" i="75"/>
  <c r="M52" i="75"/>
  <c r="N52" i="75"/>
  <c r="O52" i="75"/>
  <c r="Q52" i="75"/>
  <c r="R52" i="75"/>
  <c r="AA52" i="75" s="1"/>
  <c r="S52" i="75"/>
  <c r="T52" i="75"/>
  <c r="AD52" i="75" s="1"/>
  <c r="U52" i="75"/>
  <c r="AF52" i="75" s="1"/>
  <c r="AN52" i="75" s="1"/>
  <c r="AZ52" i="75"/>
  <c r="BA52" i="75"/>
  <c r="D53" i="75"/>
  <c r="H53" i="75"/>
  <c r="I53" i="75"/>
  <c r="K53" i="75"/>
  <c r="M53" i="75"/>
  <c r="N53" i="75"/>
  <c r="V53" i="75" s="1"/>
  <c r="O53" i="75"/>
  <c r="Q53" i="75"/>
  <c r="R53" i="75"/>
  <c r="AA53" i="75" s="1"/>
  <c r="S53" i="75"/>
  <c r="T53" i="75"/>
  <c r="AD53" i="75" s="1"/>
  <c r="U53" i="75"/>
  <c r="AG53" i="75"/>
  <c r="AZ53" i="75"/>
  <c r="BB53" i="75" s="1"/>
  <c r="BA53" i="75"/>
  <c r="H54" i="75"/>
  <c r="K54" i="75"/>
  <c r="M54" i="75"/>
  <c r="N54" i="75"/>
  <c r="V54" i="75" s="1"/>
  <c r="O54" i="75"/>
  <c r="W54" i="75" s="1"/>
  <c r="Q54" i="75"/>
  <c r="Z54" i="75" s="1"/>
  <c r="R54" i="75"/>
  <c r="AA54" i="75" s="1"/>
  <c r="S54" i="75"/>
  <c r="T54" i="75"/>
  <c r="U54" i="75"/>
  <c r="AF54" i="75" s="1"/>
  <c r="AZ54" i="75"/>
  <c r="BA54" i="75"/>
  <c r="D55" i="75"/>
  <c r="G55" i="75"/>
  <c r="H55" i="75"/>
  <c r="J55" i="75" s="1"/>
  <c r="L55" i="75" s="1"/>
  <c r="I55" i="75"/>
  <c r="K55" i="75"/>
  <c r="M55" i="75"/>
  <c r="N55" i="75"/>
  <c r="O55" i="75"/>
  <c r="W55" i="75" s="1"/>
  <c r="Q55" i="75"/>
  <c r="Z55" i="75" s="1"/>
  <c r="R55" i="75"/>
  <c r="AA55" i="75" s="1"/>
  <c r="S55" i="75"/>
  <c r="AB55" i="75" s="1"/>
  <c r="AK55" i="75" s="1"/>
  <c r="T55" i="75"/>
  <c r="U55" i="75"/>
  <c r="AG55" i="75"/>
  <c r="AZ55" i="75"/>
  <c r="BA55" i="75"/>
  <c r="D56" i="75"/>
  <c r="G56" i="75"/>
  <c r="H56" i="75"/>
  <c r="J56" i="75" s="1"/>
  <c r="L56" i="75" s="1"/>
  <c r="I56" i="75"/>
  <c r="K56" i="75"/>
  <c r="M56" i="75"/>
  <c r="N56" i="75"/>
  <c r="O56" i="75"/>
  <c r="W56" i="75" s="1"/>
  <c r="AI56" i="75" s="1"/>
  <c r="Q56" i="75"/>
  <c r="R56" i="75"/>
  <c r="AA56" i="75" s="1"/>
  <c r="S56" i="75"/>
  <c r="AB56" i="75" s="1"/>
  <c r="AK56" i="75" s="1"/>
  <c r="T56" i="75"/>
  <c r="AD56" i="75" s="1"/>
  <c r="U56" i="75"/>
  <c r="AZ56" i="75"/>
  <c r="BA56" i="75"/>
  <c r="C57" i="75"/>
  <c r="D57" i="75"/>
  <c r="G57" i="75"/>
  <c r="H57" i="75"/>
  <c r="J57" i="75" s="1"/>
  <c r="L57" i="75" s="1"/>
  <c r="I57" i="75"/>
  <c r="K57" i="75"/>
  <c r="M57" i="75"/>
  <c r="N57" i="75"/>
  <c r="O57" i="75"/>
  <c r="W57" i="75" s="1"/>
  <c r="Q57" i="75"/>
  <c r="Z57" i="75" s="1"/>
  <c r="R57" i="75"/>
  <c r="AA57" i="75" s="1"/>
  <c r="S57" i="75"/>
  <c r="AB57" i="75" s="1"/>
  <c r="AK57" i="75" s="1"/>
  <c r="T57" i="75"/>
  <c r="AD57" i="75" s="1"/>
  <c r="U57" i="75"/>
  <c r="AG57" i="75"/>
  <c r="AZ57" i="75"/>
  <c r="BA57" i="75"/>
  <c r="D58" i="75"/>
  <c r="G58" i="75"/>
  <c r="H58" i="75"/>
  <c r="J58" i="75" s="1"/>
  <c r="L58" i="75" s="1"/>
  <c r="I58" i="75"/>
  <c r="K58" i="75"/>
  <c r="M58" i="75"/>
  <c r="N58" i="75"/>
  <c r="O58" i="75"/>
  <c r="W58" i="75" s="1"/>
  <c r="Q58" i="75"/>
  <c r="R58" i="75"/>
  <c r="AA58" i="75" s="1"/>
  <c r="S58" i="75"/>
  <c r="AB58" i="75" s="1"/>
  <c r="AK58" i="75" s="1"/>
  <c r="T58" i="75"/>
  <c r="U58" i="75"/>
  <c r="AZ58" i="75"/>
  <c r="BA58" i="75"/>
  <c r="D59" i="75"/>
  <c r="F59" i="75"/>
  <c r="P59" i="75" s="1"/>
  <c r="Y59" i="75" s="1"/>
  <c r="AP59" i="75" s="1"/>
  <c r="D60" i="5" s="1"/>
  <c r="H59" i="75"/>
  <c r="K59" i="75"/>
  <c r="M59" i="75"/>
  <c r="N59" i="75"/>
  <c r="O59" i="75"/>
  <c r="Q59" i="75"/>
  <c r="R59" i="75"/>
  <c r="AA59" i="75" s="1"/>
  <c r="S59" i="75"/>
  <c r="T59" i="75"/>
  <c r="AD59" i="75" s="1"/>
  <c r="U59" i="75"/>
  <c r="AF59" i="75" s="1"/>
  <c r="AN59" i="75" s="1"/>
  <c r="AZ59" i="75"/>
  <c r="BA59" i="75"/>
  <c r="C60" i="75"/>
  <c r="D60" i="75"/>
  <c r="F60" i="75"/>
  <c r="P60" i="75" s="1"/>
  <c r="Y60" i="75" s="1"/>
  <c r="AP60" i="75" s="1"/>
  <c r="D61" i="5" s="1"/>
  <c r="G60" i="75"/>
  <c r="H60" i="75"/>
  <c r="I60" i="75"/>
  <c r="K60" i="75"/>
  <c r="M60" i="75"/>
  <c r="N60" i="75"/>
  <c r="O60" i="75"/>
  <c r="Q60" i="75"/>
  <c r="Z60" i="75" s="1"/>
  <c r="AQ60" i="75" s="1"/>
  <c r="E61" i="5" s="1"/>
  <c r="R60" i="75"/>
  <c r="AA60" i="75" s="1"/>
  <c r="S60" i="75"/>
  <c r="AB60" i="75" s="1"/>
  <c r="T60" i="75"/>
  <c r="AD60" i="75" s="1"/>
  <c r="AM60" i="75" s="1"/>
  <c r="U60" i="75"/>
  <c r="AG60" i="75"/>
  <c r="AZ60" i="75"/>
  <c r="BA60" i="75"/>
  <c r="D61" i="75"/>
  <c r="H61" i="75"/>
  <c r="I61" i="75"/>
  <c r="K61" i="75"/>
  <c r="M61" i="75"/>
  <c r="N61" i="75"/>
  <c r="O61" i="75"/>
  <c r="Q61" i="75"/>
  <c r="R61" i="75"/>
  <c r="AA61" i="75" s="1"/>
  <c r="AC61" i="75" s="1"/>
  <c r="S61" i="75"/>
  <c r="AB61" i="75" s="1"/>
  <c r="T61" i="75"/>
  <c r="AD61" i="75" s="1"/>
  <c r="U61" i="75"/>
  <c r="AF61" i="75" s="1"/>
  <c r="AN61" i="75" s="1"/>
  <c r="AZ61" i="75"/>
  <c r="BA61" i="75"/>
  <c r="D62" i="75"/>
  <c r="G62" i="75"/>
  <c r="H62" i="75"/>
  <c r="I62" i="75"/>
  <c r="K62" i="75"/>
  <c r="M62" i="75"/>
  <c r="N62" i="75"/>
  <c r="O62" i="75"/>
  <c r="Q62" i="75"/>
  <c r="R62" i="75"/>
  <c r="S62" i="75"/>
  <c r="AB62" i="75" s="1"/>
  <c r="T62" i="75"/>
  <c r="AD62" i="75" s="1"/>
  <c r="U62" i="75"/>
  <c r="AF62" i="75" s="1"/>
  <c r="AG62" i="75"/>
  <c r="AZ62" i="75"/>
  <c r="BA62" i="75"/>
  <c r="C63" i="75"/>
  <c r="D63" i="75"/>
  <c r="H63" i="75"/>
  <c r="I63" i="75"/>
  <c r="K63" i="75"/>
  <c r="M63" i="75"/>
  <c r="N63" i="75"/>
  <c r="O63" i="75"/>
  <c r="Q63" i="75"/>
  <c r="R63" i="75"/>
  <c r="S63" i="75"/>
  <c r="AB63" i="75" s="1"/>
  <c r="T63" i="75"/>
  <c r="AD63" i="75" s="1"/>
  <c r="U63" i="75"/>
  <c r="AF63" i="75" s="1"/>
  <c r="AZ63" i="75"/>
  <c r="BB63" i="75" s="1"/>
  <c r="BA63" i="75"/>
  <c r="G64" i="75"/>
  <c r="H64" i="75"/>
  <c r="I64" i="75"/>
  <c r="K64" i="75"/>
  <c r="M64" i="75"/>
  <c r="N64" i="75"/>
  <c r="V64" i="75" s="1"/>
  <c r="O64" i="75"/>
  <c r="W64" i="75" s="1"/>
  <c r="Q64" i="75"/>
  <c r="Z64" i="75" s="1"/>
  <c r="R64" i="75"/>
  <c r="S64" i="75"/>
  <c r="T64" i="75"/>
  <c r="U64" i="75"/>
  <c r="AF64" i="75" s="1"/>
  <c r="AN64" i="75" s="1"/>
  <c r="AZ64" i="75"/>
  <c r="BA64" i="75"/>
  <c r="D65" i="75"/>
  <c r="G65" i="75"/>
  <c r="H65" i="75"/>
  <c r="I65" i="75"/>
  <c r="K65" i="75"/>
  <c r="M65" i="75"/>
  <c r="N65" i="75"/>
  <c r="O65" i="75"/>
  <c r="W65" i="75" s="1"/>
  <c r="Q65" i="75"/>
  <c r="Z65" i="75" s="1"/>
  <c r="AQ65" i="75" s="1"/>
  <c r="E66" i="5" s="1"/>
  <c r="R65" i="75"/>
  <c r="S65" i="75"/>
  <c r="T65" i="75"/>
  <c r="AD65" i="75" s="1"/>
  <c r="U65" i="75"/>
  <c r="AG65" i="75"/>
  <c r="AZ65" i="75"/>
  <c r="BA65" i="75"/>
  <c r="C66" i="75"/>
  <c r="E66" i="75" s="1"/>
  <c r="D66" i="75"/>
  <c r="H66" i="75"/>
  <c r="I66" i="75"/>
  <c r="K66" i="75"/>
  <c r="M66" i="75"/>
  <c r="N66" i="75"/>
  <c r="O66" i="75"/>
  <c r="W66" i="75" s="1"/>
  <c r="AI66" i="75" s="1"/>
  <c r="Q66" i="75"/>
  <c r="Z66" i="75" s="1"/>
  <c r="R66" i="75"/>
  <c r="S66" i="75"/>
  <c r="T66" i="75"/>
  <c r="U66" i="75"/>
  <c r="AG66" i="75"/>
  <c r="AZ66" i="75"/>
  <c r="BA66" i="75"/>
  <c r="H67" i="75"/>
  <c r="J67" i="75" s="1"/>
  <c r="L67" i="75" s="1"/>
  <c r="I67" i="75"/>
  <c r="K67" i="75"/>
  <c r="M67" i="75"/>
  <c r="N67" i="75"/>
  <c r="O67" i="75"/>
  <c r="W67" i="75" s="1"/>
  <c r="Q67" i="75"/>
  <c r="R67" i="75"/>
  <c r="AA67" i="75" s="1"/>
  <c r="S67" i="75"/>
  <c r="AB67" i="75" s="1"/>
  <c r="AK67" i="75" s="1"/>
  <c r="T67" i="75"/>
  <c r="AD67" i="75" s="1"/>
  <c r="U67" i="75"/>
  <c r="AZ67" i="75"/>
  <c r="BA67" i="75"/>
  <c r="D68" i="75"/>
  <c r="F68" i="75"/>
  <c r="P68" i="75" s="1"/>
  <c r="Y68" i="75" s="1"/>
  <c r="AP68" i="75" s="1"/>
  <c r="D69" i="5" s="1"/>
  <c r="G68" i="75"/>
  <c r="H68" i="75"/>
  <c r="J68" i="75" s="1"/>
  <c r="L68" i="75" s="1"/>
  <c r="I68" i="75"/>
  <c r="K68" i="75"/>
  <c r="M68" i="75"/>
  <c r="N68" i="75"/>
  <c r="O68" i="75"/>
  <c r="W68" i="75" s="1"/>
  <c r="Q68" i="75"/>
  <c r="Z68" i="75" s="1"/>
  <c r="R68" i="75"/>
  <c r="AA68" i="75" s="1"/>
  <c r="S68" i="75"/>
  <c r="AB68" i="75" s="1"/>
  <c r="AK68" i="75" s="1"/>
  <c r="T68" i="75"/>
  <c r="U68" i="75"/>
  <c r="AZ68" i="75"/>
  <c r="BA68" i="75"/>
  <c r="H69" i="75"/>
  <c r="I69" i="75"/>
  <c r="K69" i="75"/>
  <c r="M69" i="75"/>
  <c r="N69" i="75"/>
  <c r="O69" i="75"/>
  <c r="Q69" i="75"/>
  <c r="R69" i="75"/>
  <c r="S69" i="75"/>
  <c r="AB69" i="75" s="1"/>
  <c r="T69" i="75"/>
  <c r="AD69" i="75" s="1"/>
  <c r="U69" i="75"/>
  <c r="AF69" i="75" s="1"/>
  <c r="AZ69" i="75"/>
  <c r="BA69" i="75"/>
  <c r="C70" i="75"/>
  <c r="D70" i="75"/>
  <c r="H70" i="75"/>
  <c r="I70" i="75"/>
  <c r="K70" i="75"/>
  <c r="M70" i="75"/>
  <c r="N70" i="75"/>
  <c r="V70" i="75" s="1"/>
  <c r="O70" i="75"/>
  <c r="Q70" i="75"/>
  <c r="R70" i="75"/>
  <c r="S70" i="75"/>
  <c r="T70" i="75"/>
  <c r="AD70" i="75" s="1"/>
  <c r="U70" i="75"/>
  <c r="AZ70" i="75"/>
  <c r="BA70" i="75"/>
  <c r="C71" i="75"/>
  <c r="D71" i="75"/>
  <c r="H71" i="75"/>
  <c r="I71" i="75"/>
  <c r="K71" i="75"/>
  <c r="M71" i="75"/>
  <c r="N71" i="75"/>
  <c r="V71" i="75" s="1"/>
  <c r="O71" i="75"/>
  <c r="W71" i="75" s="1"/>
  <c r="AI71" i="75" s="1"/>
  <c r="Q71" i="75"/>
  <c r="R71" i="75"/>
  <c r="S71" i="75"/>
  <c r="T71" i="75"/>
  <c r="U71" i="75"/>
  <c r="AF71" i="75" s="1"/>
  <c r="AN71" i="75" s="1"/>
  <c r="AZ71" i="75"/>
  <c r="BA71" i="75"/>
  <c r="C72" i="75"/>
  <c r="E72" i="75" s="1"/>
  <c r="D72" i="75"/>
  <c r="H72" i="75"/>
  <c r="I72" i="75"/>
  <c r="K72" i="75"/>
  <c r="M72" i="75"/>
  <c r="N72" i="75"/>
  <c r="O72" i="75"/>
  <c r="W72" i="75" s="1"/>
  <c r="Q72" i="75"/>
  <c r="Z72" i="75" s="1"/>
  <c r="R72" i="75"/>
  <c r="S72" i="75"/>
  <c r="T72" i="75"/>
  <c r="U72" i="75"/>
  <c r="AZ72" i="75"/>
  <c r="BA72" i="75"/>
  <c r="D73" i="75"/>
  <c r="H73" i="75"/>
  <c r="J73" i="75" s="1"/>
  <c r="L73" i="75" s="1"/>
  <c r="I73" i="75"/>
  <c r="K73" i="75"/>
  <c r="M73" i="75"/>
  <c r="N73" i="75"/>
  <c r="O73" i="75"/>
  <c r="W73" i="75" s="1"/>
  <c r="Q73" i="75"/>
  <c r="R73" i="75"/>
  <c r="AA73" i="75" s="1"/>
  <c r="S73" i="75"/>
  <c r="AB73" i="75" s="1"/>
  <c r="T73" i="75"/>
  <c r="U73" i="75"/>
  <c r="AZ73" i="75"/>
  <c r="BA73" i="75"/>
  <c r="D74" i="75"/>
  <c r="H74" i="75"/>
  <c r="I74" i="75"/>
  <c r="K74" i="75"/>
  <c r="M74" i="75"/>
  <c r="N74" i="75"/>
  <c r="O74" i="75"/>
  <c r="Q74" i="75"/>
  <c r="R74" i="75"/>
  <c r="AA74" i="75" s="1"/>
  <c r="S74" i="75"/>
  <c r="AB74" i="75" s="1"/>
  <c r="T74" i="75"/>
  <c r="AD74" i="75" s="1"/>
  <c r="U74" i="75"/>
  <c r="AF74" i="75" s="1"/>
  <c r="AN74" i="75" s="1"/>
  <c r="AZ74" i="75"/>
  <c r="BA74" i="75"/>
  <c r="D75" i="75"/>
  <c r="G75" i="75"/>
  <c r="H75" i="75"/>
  <c r="I75" i="75"/>
  <c r="K75" i="75"/>
  <c r="M75" i="75"/>
  <c r="N75" i="75"/>
  <c r="O75" i="75"/>
  <c r="Q75" i="75"/>
  <c r="R75" i="75"/>
  <c r="S75" i="75"/>
  <c r="AB75" i="75" s="1"/>
  <c r="T75" i="75"/>
  <c r="AD75" i="75" s="1"/>
  <c r="U75" i="75"/>
  <c r="AF75" i="75" s="1"/>
  <c r="AZ75" i="75"/>
  <c r="BB75" i="75" s="1"/>
  <c r="BA75" i="75"/>
  <c r="F76" i="75"/>
  <c r="P76" i="75" s="1"/>
  <c r="G76" i="75"/>
  <c r="H76" i="75"/>
  <c r="I76" i="75"/>
  <c r="K76" i="75"/>
  <c r="M76" i="75"/>
  <c r="N76" i="75"/>
  <c r="V76" i="75" s="1"/>
  <c r="O76" i="75"/>
  <c r="Q76" i="75"/>
  <c r="R76" i="75"/>
  <c r="S76" i="75"/>
  <c r="T76" i="75"/>
  <c r="AD76" i="75" s="1"/>
  <c r="U76" i="75"/>
  <c r="AG76" i="75"/>
  <c r="AZ76" i="75"/>
  <c r="BA76" i="75"/>
  <c r="H77" i="75"/>
  <c r="I77" i="75"/>
  <c r="K77" i="75"/>
  <c r="M77" i="75"/>
  <c r="N77" i="75"/>
  <c r="O77" i="75"/>
  <c r="W77" i="75" s="1"/>
  <c r="Q77" i="75"/>
  <c r="Z77" i="75" s="1"/>
  <c r="R77" i="75"/>
  <c r="S77" i="75"/>
  <c r="T77" i="75"/>
  <c r="AD77" i="75" s="1"/>
  <c r="U77" i="75"/>
  <c r="AZ77" i="75"/>
  <c r="BB77" i="75" s="1"/>
  <c r="BA77" i="75"/>
  <c r="H78" i="75"/>
  <c r="I78" i="75"/>
  <c r="K78" i="75"/>
  <c r="M78" i="75"/>
  <c r="N78" i="75"/>
  <c r="O78" i="75"/>
  <c r="Q78" i="75"/>
  <c r="Z78" i="75" s="1"/>
  <c r="R78" i="75"/>
  <c r="AA78" i="75" s="1"/>
  <c r="S78" i="75"/>
  <c r="AB78" i="75" s="1"/>
  <c r="T78" i="75"/>
  <c r="AD78" i="75" s="1"/>
  <c r="AM78" i="75" s="1"/>
  <c r="U78" i="75"/>
  <c r="AZ78" i="75"/>
  <c r="BA78" i="75"/>
  <c r="H79" i="75"/>
  <c r="I79" i="75"/>
  <c r="K79" i="75"/>
  <c r="M79" i="75"/>
  <c r="N79" i="75"/>
  <c r="V79" i="75" s="1"/>
  <c r="O79" i="75"/>
  <c r="Q79" i="75"/>
  <c r="R79" i="75"/>
  <c r="AA79" i="75" s="1"/>
  <c r="S79" i="75"/>
  <c r="T79" i="75"/>
  <c r="AD79" i="75" s="1"/>
  <c r="U79" i="75"/>
  <c r="AZ79" i="75"/>
  <c r="BA79" i="75"/>
  <c r="G80" i="75"/>
  <c r="H80" i="75"/>
  <c r="I80" i="75"/>
  <c r="K80" i="75"/>
  <c r="M80" i="75"/>
  <c r="N80" i="75"/>
  <c r="O80" i="75"/>
  <c r="W80" i="75" s="1"/>
  <c r="Q80" i="75"/>
  <c r="Z80" i="75" s="1"/>
  <c r="R80" i="75"/>
  <c r="S80" i="75"/>
  <c r="T80" i="75"/>
  <c r="AD80" i="75" s="1"/>
  <c r="U80" i="75"/>
  <c r="AZ80" i="75"/>
  <c r="BB80" i="75" s="1"/>
  <c r="BA80" i="75"/>
  <c r="C81" i="75"/>
  <c r="D81" i="75"/>
  <c r="H81" i="75"/>
  <c r="I81" i="75"/>
  <c r="K81" i="75"/>
  <c r="M81" i="75"/>
  <c r="N81" i="75"/>
  <c r="V81" i="75" s="1"/>
  <c r="O81" i="75"/>
  <c r="W81" i="75" s="1"/>
  <c r="Q81" i="75"/>
  <c r="Z81" i="75" s="1"/>
  <c r="R81" i="75"/>
  <c r="AA81" i="75" s="1"/>
  <c r="AJ81" i="75" s="1"/>
  <c r="S81" i="75"/>
  <c r="T81" i="75"/>
  <c r="U81" i="75"/>
  <c r="AF81" i="75" s="1"/>
  <c r="AG81" i="75"/>
  <c r="AZ81" i="75"/>
  <c r="BB81" i="75" s="1"/>
  <c r="BA81" i="75"/>
  <c r="D82" i="75"/>
  <c r="H82" i="75"/>
  <c r="J82" i="75" s="1"/>
  <c r="L82" i="75" s="1"/>
  <c r="I82" i="75"/>
  <c r="K82" i="75"/>
  <c r="M82" i="75"/>
  <c r="N82" i="75"/>
  <c r="O82" i="75"/>
  <c r="W82" i="75" s="1"/>
  <c r="Q82" i="75"/>
  <c r="R82" i="75"/>
  <c r="AA82" i="75" s="1"/>
  <c r="S82" i="75"/>
  <c r="AB82" i="75" s="1"/>
  <c r="AK82" i="75" s="1"/>
  <c r="T82" i="75"/>
  <c r="AD82" i="75" s="1"/>
  <c r="U82" i="75"/>
  <c r="AZ82" i="75"/>
  <c r="BA82" i="75"/>
  <c r="D83" i="75"/>
  <c r="H83" i="75"/>
  <c r="I83" i="75"/>
  <c r="K83" i="75"/>
  <c r="M83" i="75"/>
  <c r="N83" i="75"/>
  <c r="O83" i="75"/>
  <c r="Q83" i="75"/>
  <c r="R83" i="75"/>
  <c r="AA83" i="75" s="1"/>
  <c r="S83" i="75"/>
  <c r="T83" i="75"/>
  <c r="AD83" i="75" s="1"/>
  <c r="U83" i="75"/>
  <c r="AF83" i="75" s="1"/>
  <c r="AN83" i="75" s="1"/>
  <c r="AZ83" i="75"/>
  <c r="BA83" i="75"/>
  <c r="D84" i="75"/>
  <c r="G84" i="75"/>
  <c r="H84" i="75"/>
  <c r="I84" i="75"/>
  <c r="K84" i="75"/>
  <c r="M84" i="75"/>
  <c r="N84" i="75"/>
  <c r="O84" i="75"/>
  <c r="Q84" i="75"/>
  <c r="R84" i="75"/>
  <c r="S84" i="75"/>
  <c r="AB84" i="75" s="1"/>
  <c r="T84" i="75"/>
  <c r="U84" i="75"/>
  <c r="AF84" i="75" s="1"/>
  <c r="AZ84" i="75"/>
  <c r="BA84" i="75"/>
  <c r="H85" i="75"/>
  <c r="I85" i="75"/>
  <c r="K85" i="75"/>
  <c r="M85" i="75"/>
  <c r="N85" i="75"/>
  <c r="O85" i="75"/>
  <c r="W85" i="75" s="1"/>
  <c r="Q85" i="75"/>
  <c r="Z85" i="75" s="1"/>
  <c r="R85" i="75"/>
  <c r="S85" i="75"/>
  <c r="T85" i="75"/>
  <c r="AD85" i="75" s="1"/>
  <c r="U85" i="75"/>
  <c r="AG85" i="75"/>
  <c r="AZ85" i="75"/>
  <c r="BA85" i="75"/>
  <c r="D86" i="75"/>
  <c r="G86" i="75"/>
  <c r="H86" i="75"/>
  <c r="I86" i="75"/>
  <c r="K86" i="75"/>
  <c r="M86" i="75"/>
  <c r="N86" i="75"/>
  <c r="O86" i="75"/>
  <c r="W86" i="75" s="1"/>
  <c r="Q86" i="75"/>
  <c r="Z86" i="75" s="1"/>
  <c r="AQ86" i="75" s="1"/>
  <c r="E87" i="5" s="1"/>
  <c r="R86" i="75"/>
  <c r="S86" i="75"/>
  <c r="T86" i="75"/>
  <c r="U86" i="75"/>
  <c r="AZ86" i="75"/>
  <c r="BB86" i="75" s="1"/>
  <c r="BA86" i="75"/>
  <c r="G87" i="75"/>
  <c r="H87" i="75"/>
  <c r="J87" i="75" s="1"/>
  <c r="L87" i="75" s="1"/>
  <c r="I87" i="75"/>
  <c r="K87" i="75"/>
  <c r="M87" i="75"/>
  <c r="N87" i="75"/>
  <c r="O87" i="75"/>
  <c r="W87" i="75" s="1"/>
  <c r="Q87" i="75"/>
  <c r="Z87" i="75" s="1"/>
  <c r="R87" i="75"/>
  <c r="AA87" i="75" s="1"/>
  <c r="S87" i="75"/>
  <c r="AB87" i="75" s="1"/>
  <c r="AK87" i="75" s="1"/>
  <c r="T87" i="75"/>
  <c r="AD87" i="75" s="1"/>
  <c r="U87" i="75"/>
  <c r="AG87" i="75"/>
  <c r="AZ87" i="75"/>
  <c r="BA87" i="75"/>
  <c r="BB87" i="75" s="1"/>
  <c r="D88" i="75"/>
  <c r="H88" i="75"/>
  <c r="I88" i="75"/>
  <c r="K88" i="75"/>
  <c r="M88" i="75"/>
  <c r="N88" i="75"/>
  <c r="O88" i="75"/>
  <c r="Q88" i="75"/>
  <c r="Z88" i="75" s="1"/>
  <c r="R88" i="75"/>
  <c r="S88" i="75"/>
  <c r="AB88" i="75" s="1"/>
  <c r="T88" i="75"/>
  <c r="AD88" i="75" s="1"/>
  <c r="U88" i="75"/>
  <c r="AZ88" i="75"/>
  <c r="BA88" i="75"/>
  <c r="C89" i="75"/>
  <c r="D89" i="75"/>
  <c r="E89" i="75" s="1"/>
  <c r="F89" i="75"/>
  <c r="P89" i="75" s="1"/>
  <c r="Y89" i="75" s="1"/>
  <c r="AP89" i="75" s="1"/>
  <c r="D90" i="5" s="1"/>
  <c r="I89" i="75"/>
  <c r="K89" i="75"/>
  <c r="M89" i="75"/>
  <c r="N89" i="75"/>
  <c r="O89" i="75"/>
  <c r="Q89" i="75"/>
  <c r="R89" i="75"/>
  <c r="AA89" i="75" s="1"/>
  <c r="AJ89" i="75" s="1"/>
  <c r="S89" i="75"/>
  <c r="AB89" i="75" s="1"/>
  <c r="T89" i="75"/>
  <c r="AD89" i="75" s="1"/>
  <c r="U89" i="75"/>
  <c r="AF89" i="75" s="1"/>
  <c r="AN89" i="75" s="1"/>
  <c r="AZ89" i="75"/>
  <c r="BA89" i="75"/>
  <c r="D90" i="75"/>
  <c r="H90" i="75"/>
  <c r="I90" i="75"/>
  <c r="K90" i="75"/>
  <c r="M90" i="75"/>
  <c r="N90" i="75"/>
  <c r="V90" i="75" s="1"/>
  <c r="O90" i="75"/>
  <c r="Q90" i="75"/>
  <c r="R90" i="75"/>
  <c r="AA90" i="75" s="1"/>
  <c r="S90" i="75"/>
  <c r="T90" i="75"/>
  <c r="AD90" i="75" s="1"/>
  <c r="U90" i="75"/>
  <c r="AZ90" i="75"/>
  <c r="BA90" i="75"/>
  <c r="C91" i="75"/>
  <c r="D91" i="75"/>
  <c r="H91" i="75"/>
  <c r="I91" i="75"/>
  <c r="K91" i="75"/>
  <c r="M91" i="75"/>
  <c r="N91" i="75"/>
  <c r="V91" i="75" s="1"/>
  <c r="AH91" i="75" s="1"/>
  <c r="O91" i="75"/>
  <c r="W91" i="75" s="1"/>
  <c r="AI91" i="75" s="1"/>
  <c r="Q91" i="75"/>
  <c r="R91" i="75"/>
  <c r="S91" i="75"/>
  <c r="T91" i="75"/>
  <c r="U91" i="75"/>
  <c r="AF91" i="75" s="1"/>
  <c r="AN91" i="75" s="1"/>
  <c r="AZ91" i="75"/>
  <c r="BA91" i="75"/>
  <c r="D92" i="75"/>
  <c r="G92" i="75"/>
  <c r="H92" i="75"/>
  <c r="I92" i="75"/>
  <c r="K92" i="75"/>
  <c r="M92" i="75"/>
  <c r="N92" i="75"/>
  <c r="O92" i="75"/>
  <c r="W92" i="75" s="1"/>
  <c r="Q92" i="75"/>
  <c r="Z92" i="75" s="1"/>
  <c r="AQ92" i="75" s="1"/>
  <c r="E93" i="5" s="1"/>
  <c r="R92" i="75"/>
  <c r="S92" i="75"/>
  <c r="T92" i="75"/>
  <c r="AD92" i="75" s="1"/>
  <c r="U92" i="75"/>
  <c r="AG92" i="75"/>
  <c r="AZ92" i="75"/>
  <c r="BA92" i="75"/>
  <c r="G93" i="75"/>
  <c r="H93" i="75"/>
  <c r="I93" i="75"/>
  <c r="K93" i="75"/>
  <c r="M93" i="75"/>
  <c r="N93" i="75"/>
  <c r="V93" i="75" s="1"/>
  <c r="O93" i="75"/>
  <c r="W93" i="75" s="1"/>
  <c r="Q93" i="75"/>
  <c r="Z93" i="75" s="1"/>
  <c r="R93" i="75"/>
  <c r="AA93" i="75" s="1"/>
  <c r="AJ93" i="75" s="1"/>
  <c r="S93" i="75"/>
  <c r="T93" i="75"/>
  <c r="U93" i="75"/>
  <c r="AZ93" i="75"/>
  <c r="BA93" i="75"/>
  <c r="BB93" i="75" s="1"/>
  <c r="D94" i="75"/>
  <c r="G94" i="75"/>
  <c r="H94" i="75"/>
  <c r="J94" i="75" s="1"/>
  <c r="L94" i="75" s="1"/>
  <c r="I94" i="75"/>
  <c r="K94" i="75"/>
  <c r="M94" i="75"/>
  <c r="N94" i="75"/>
  <c r="O94" i="75"/>
  <c r="W94" i="75" s="1"/>
  <c r="Q94" i="75"/>
  <c r="Z94" i="75" s="1"/>
  <c r="R94" i="75"/>
  <c r="AA94" i="75" s="1"/>
  <c r="S94" i="75"/>
  <c r="AB94" i="75" s="1"/>
  <c r="AK94" i="75" s="1"/>
  <c r="T94" i="75"/>
  <c r="U94" i="75"/>
  <c r="AF94" i="75" s="1"/>
  <c r="AZ94" i="75"/>
  <c r="BA94" i="75"/>
  <c r="C95" i="75"/>
  <c r="D95" i="75"/>
  <c r="G95" i="75"/>
  <c r="H95" i="75"/>
  <c r="J95" i="75" s="1"/>
  <c r="L95" i="75" s="1"/>
  <c r="I95" i="75"/>
  <c r="K95" i="75"/>
  <c r="M95" i="75"/>
  <c r="N95" i="75"/>
  <c r="O95" i="75"/>
  <c r="W95" i="75" s="1"/>
  <c r="Q95" i="75"/>
  <c r="R95" i="75"/>
  <c r="AA95" i="75" s="1"/>
  <c r="S95" i="75"/>
  <c r="AB95" i="75" s="1"/>
  <c r="AK95" i="75" s="1"/>
  <c r="T95" i="75"/>
  <c r="U95" i="75"/>
  <c r="AF95" i="75" s="1"/>
  <c r="AG95" i="75"/>
  <c r="AZ95" i="75"/>
  <c r="BA95" i="75"/>
  <c r="BB95" i="75" s="1"/>
  <c r="D96" i="75"/>
  <c r="H96" i="75"/>
  <c r="I96" i="75"/>
  <c r="K96" i="75"/>
  <c r="M96" i="75"/>
  <c r="N96" i="75"/>
  <c r="O96" i="75"/>
  <c r="Q96" i="75"/>
  <c r="Z96" i="75" s="1"/>
  <c r="R96" i="75"/>
  <c r="AA96" i="75" s="1"/>
  <c r="S96" i="75"/>
  <c r="AB96" i="75" s="1"/>
  <c r="T96" i="75"/>
  <c r="AD96" i="75" s="1"/>
  <c r="AM96" i="75" s="1"/>
  <c r="U96" i="75"/>
  <c r="AG96" i="75"/>
  <c r="AZ96" i="75"/>
  <c r="BA96" i="75"/>
  <c r="C97" i="75"/>
  <c r="D97" i="75"/>
  <c r="G97" i="75"/>
  <c r="H97" i="75"/>
  <c r="J97" i="75" s="1"/>
  <c r="L97" i="75" s="1"/>
  <c r="I97" i="75"/>
  <c r="K97" i="75"/>
  <c r="M97" i="75"/>
  <c r="N97" i="75"/>
  <c r="O97" i="75"/>
  <c r="W97" i="75" s="1"/>
  <c r="Q97" i="75"/>
  <c r="R97" i="75"/>
  <c r="AA97" i="75" s="1"/>
  <c r="S97" i="75"/>
  <c r="AB97" i="75" s="1"/>
  <c r="AK97" i="75" s="1"/>
  <c r="T97" i="75"/>
  <c r="U97" i="75"/>
  <c r="AF97" i="75" s="1"/>
  <c r="AZ97" i="75"/>
  <c r="BA97" i="75"/>
  <c r="C98" i="75"/>
  <c r="D98" i="75"/>
  <c r="H98" i="75"/>
  <c r="I98" i="75"/>
  <c r="K98" i="75"/>
  <c r="M98" i="75"/>
  <c r="N98" i="75"/>
  <c r="O98" i="75"/>
  <c r="Q98" i="75"/>
  <c r="Z98" i="75" s="1"/>
  <c r="R98" i="75"/>
  <c r="AA98" i="75" s="1"/>
  <c r="S98" i="75"/>
  <c r="AB98" i="75" s="1"/>
  <c r="T98" i="75"/>
  <c r="AD98" i="75" s="1"/>
  <c r="AM98" i="75" s="1"/>
  <c r="U98" i="75"/>
  <c r="AG98" i="75"/>
  <c r="AZ98" i="75"/>
  <c r="BA98" i="75"/>
  <c r="D99" i="75"/>
  <c r="H99" i="75"/>
  <c r="I99" i="75"/>
  <c r="K99" i="75"/>
  <c r="M99" i="75"/>
  <c r="N99" i="75"/>
  <c r="O99" i="75"/>
  <c r="Q99" i="75"/>
  <c r="R99" i="75"/>
  <c r="AA99" i="75" s="1"/>
  <c r="S99" i="75"/>
  <c r="AB99" i="75" s="1"/>
  <c r="T99" i="75"/>
  <c r="AD99" i="75" s="1"/>
  <c r="U99" i="75"/>
  <c r="AF99" i="75" s="1"/>
  <c r="AN99" i="75" s="1"/>
  <c r="AS99" i="75" s="1"/>
  <c r="AU99" i="75" s="1"/>
  <c r="G100" i="5" s="1"/>
  <c r="AG99" i="75"/>
  <c r="AZ99" i="75"/>
  <c r="BA99" i="75"/>
  <c r="D100" i="75"/>
  <c r="F100" i="75"/>
  <c r="P100" i="75" s="1"/>
  <c r="Y100" i="75" s="1"/>
  <c r="AP100" i="75" s="1"/>
  <c r="D101" i="5" s="1"/>
  <c r="G100" i="75"/>
  <c r="H100" i="75"/>
  <c r="I100" i="75"/>
  <c r="K100" i="75"/>
  <c r="M100" i="75"/>
  <c r="N100" i="75"/>
  <c r="O100" i="75"/>
  <c r="Q100" i="75"/>
  <c r="Z100" i="75" s="1"/>
  <c r="AQ100" i="75" s="1"/>
  <c r="E101" i="5" s="1"/>
  <c r="R100" i="75"/>
  <c r="S100" i="75"/>
  <c r="AB100" i="75" s="1"/>
  <c r="T100" i="75"/>
  <c r="AD100" i="75" s="1"/>
  <c r="AM100" i="75" s="1"/>
  <c r="U100" i="75"/>
  <c r="AF100" i="75" s="1"/>
  <c r="AG100" i="75"/>
  <c r="AZ100" i="75"/>
  <c r="BA100" i="75"/>
  <c r="C101" i="75"/>
  <c r="D101" i="75"/>
  <c r="G101" i="75"/>
  <c r="H101" i="75"/>
  <c r="J101" i="75" s="1"/>
  <c r="L101" i="75" s="1"/>
  <c r="I101" i="75"/>
  <c r="K101" i="75"/>
  <c r="M101" i="75"/>
  <c r="N101" i="75"/>
  <c r="O101" i="75"/>
  <c r="W101" i="75" s="1"/>
  <c r="Q101" i="75"/>
  <c r="R101" i="75"/>
  <c r="AA101" i="75" s="1"/>
  <c r="S101" i="75"/>
  <c r="AB101" i="75" s="1"/>
  <c r="AK101" i="75" s="1"/>
  <c r="T101" i="75"/>
  <c r="U101" i="75"/>
  <c r="AZ101" i="75"/>
  <c r="BA101" i="75"/>
  <c r="C102" i="75"/>
  <c r="D102" i="75"/>
  <c r="G102" i="75"/>
  <c r="H102" i="75"/>
  <c r="J102" i="75" s="1"/>
  <c r="L102" i="75" s="1"/>
  <c r="I102" i="75"/>
  <c r="K102" i="75"/>
  <c r="M102" i="75"/>
  <c r="N102" i="75"/>
  <c r="O102" i="75"/>
  <c r="W102" i="75" s="1"/>
  <c r="Q102" i="75"/>
  <c r="R102" i="75"/>
  <c r="AA102" i="75" s="1"/>
  <c r="S102" i="75"/>
  <c r="AB102" i="75" s="1"/>
  <c r="AK102" i="75" s="1"/>
  <c r="T102" i="75"/>
  <c r="U102" i="75"/>
  <c r="AG102" i="75"/>
  <c r="AZ102" i="75"/>
  <c r="BA102" i="75"/>
  <c r="BB102" i="75" s="1"/>
  <c r="C103" i="75"/>
  <c r="D103" i="75"/>
  <c r="H103" i="75"/>
  <c r="J103" i="75" s="1"/>
  <c r="L103" i="75" s="1"/>
  <c r="I103" i="75"/>
  <c r="K103" i="75"/>
  <c r="M103" i="75"/>
  <c r="N103" i="75"/>
  <c r="O103" i="75"/>
  <c r="W103" i="75" s="1"/>
  <c r="Q103" i="75"/>
  <c r="R103" i="75"/>
  <c r="AA103" i="75" s="1"/>
  <c r="S103" i="75"/>
  <c r="AB103" i="75" s="1"/>
  <c r="T103" i="75"/>
  <c r="U103" i="75"/>
  <c r="AZ103" i="75"/>
  <c r="BA103" i="75"/>
  <c r="D104" i="75"/>
  <c r="G104" i="75"/>
  <c r="H104" i="75"/>
  <c r="I104" i="75"/>
  <c r="K104" i="75"/>
  <c r="M104" i="75"/>
  <c r="N104" i="75"/>
  <c r="O104" i="75"/>
  <c r="Q104" i="75"/>
  <c r="Z104" i="75" s="1"/>
  <c r="AQ104" i="75" s="1"/>
  <c r="E105" i="5" s="1"/>
  <c r="R104" i="75"/>
  <c r="AA104" i="75" s="1"/>
  <c r="S104" i="75"/>
  <c r="AB104" i="75" s="1"/>
  <c r="T104" i="75"/>
  <c r="AD104" i="75" s="1"/>
  <c r="AM104" i="75" s="1"/>
  <c r="U104" i="75"/>
  <c r="AF104" i="75" s="1"/>
  <c r="AZ104" i="75"/>
  <c r="BA104" i="75"/>
  <c r="D105" i="75"/>
  <c r="H105" i="75"/>
  <c r="I105" i="75"/>
  <c r="K105" i="75"/>
  <c r="M105" i="75"/>
  <c r="N105" i="75"/>
  <c r="O105" i="75"/>
  <c r="Q105" i="75"/>
  <c r="R105" i="75"/>
  <c r="S105" i="75"/>
  <c r="AB105" i="75" s="1"/>
  <c r="T105" i="75"/>
  <c r="AD105" i="75" s="1"/>
  <c r="U105" i="75"/>
  <c r="AF105" i="75" s="1"/>
  <c r="AZ105" i="75"/>
  <c r="BB105" i="75" s="1"/>
  <c r="BA105" i="75"/>
  <c r="C106" i="75"/>
  <c r="D106" i="75"/>
  <c r="F106" i="75"/>
  <c r="P106" i="75" s="1"/>
  <c r="H106" i="75"/>
  <c r="I106" i="75"/>
  <c r="K106" i="75"/>
  <c r="M106" i="75"/>
  <c r="N106" i="75"/>
  <c r="O106" i="75"/>
  <c r="Q106" i="75"/>
  <c r="R106" i="75"/>
  <c r="AA106" i="75" s="1"/>
  <c r="S106" i="75"/>
  <c r="AB106" i="75" s="1"/>
  <c r="T106" i="75"/>
  <c r="U106" i="75"/>
  <c r="AF106" i="75" s="1"/>
  <c r="AG106" i="75"/>
  <c r="AZ106" i="75"/>
  <c r="BA106" i="75"/>
  <c r="C107" i="75"/>
  <c r="D107" i="75"/>
  <c r="G107" i="75"/>
  <c r="H107" i="75"/>
  <c r="I107" i="75"/>
  <c r="K107" i="75"/>
  <c r="M107" i="75"/>
  <c r="N107" i="75"/>
  <c r="O107" i="75"/>
  <c r="Q107" i="75"/>
  <c r="R107" i="75"/>
  <c r="AA107" i="75" s="1"/>
  <c r="S107" i="75"/>
  <c r="T107" i="75"/>
  <c r="AD107" i="75" s="1"/>
  <c r="U107" i="75"/>
  <c r="AF107" i="75" s="1"/>
  <c r="AZ107" i="75"/>
  <c r="BA107" i="75"/>
  <c r="C108" i="75"/>
  <c r="D108" i="75"/>
  <c r="F108" i="75"/>
  <c r="P108" i="75" s="1"/>
  <c r="Y108" i="75" s="1"/>
  <c r="AP108" i="75" s="1"/>
  <c r="D109" i="5" s="1"/>
  <c r="H108" i="75"/>
  <c r="I108" i="75"/>
  <c r="K108" i="75"/>
  <c r="M108" i="75"/>
  <c r="N108" i="75"/>
  <c r="O108" i="75"/>
  <c r="Q108" i="75"/>
  <c r="R108" i="75"/>
  <c r="AA108" i="75" s="1"/>
  <c r="S108" i="75"/>
  <c r="T108" i="75"/>
  <c r="AD108" i="75" s="1"/>
  <c r="U108" i="75"/>
  <c r="AF108" i="75" s="1"/>
  <c r="AG108" i="75"/>
  <c r="AZ108" i="75"/>
  <c r="BA108" i="75"/>
  <c r="C109" i="75"/>
  <c r="D109" i="75"/>
  <c r="F109" i="75"/>
  <c r="P109" i="75" s="1"/>
  <c r="Y109" i="75" s="1"/>
  <c r="H109" i="75"/>
  <c r="K109" i="75"/>
  <c r="M109" i="75"/>
  <c r="N109" i="75"/>
  <c r="O109" i="75"/>
  <c r="Q109" i="75"/>
  <c r="R109" i="75"/>
  <c r="AA109" i="75" s="1"/>
  <c r="S109" i="75"/>
  <c r="T109" i="75"/>
  <c r="AD109" i="75" s="1"/>
  <c r="U109" i="75"/>
  <c r="AF109" i="75" s="1"/>
  <c r="AZ109" i="75"/>
  <c r="BA109" i="75"/>
  <c r="C110" i="75"/>
  <c r="D110" i="75"/>
  <c r="H110" i="75"/>
  <c r="I110" i="75"/>
  <c r="K110" i="75"/>
  <c r="M110" i="75"/>
  <c r="N110" i="75"/>
  <c r="O110" i="75"/>
  <c r="Q110" i="75"/>
  <c r="R110" i="75"/>
  <c r="S110" i="75"/>
  <c r="AB110" i="75" s="1"/>
  <c r="T110" i="75"/>
  <c r="AD110" i="75" s="1"/>
  <c r="U110" i="75"/>
  <c r="AF110" i="75" s="1"/>
  <c r="AZ110" i="75"/>
  <c r="BB110" i="75" s="1"/>
  <c r="BA110" i="75"/>
  <c r="C111" i="75"/>
  <c r="D111" i="75"/>
  <c r="F111" i="75"/>
  <c r="P111" i="75" s="1"/>
  <c r="H111" i="75"/>
  <c r="I111" i="75"/>
  <c r="K111" i="75"/>
  <c r="M111" i="75"/>
  <c r="N111" i="75"/>
  <c r="O111" i="75"/>
  <c r="Q111" i="75"/>
  <c r="R111" i="75"/>
  <c r="AA111" i="75" s="1"/>
  <c r="S111" i="75"/>
  <c r="AB111" i="75" s="1"/>
  <c r="T111" i="75"/>
  <c r="U111" i="75"/>
  <c r="AF111" i="75" s="1"/>
  <c r="AZ111" i="75"/>
  <c r="BB111" i="75" s="1"/>
  <c r="BA111" i="75"/>
  <c r="H112" i="75"/>
  <c r="I112" i="75"/>
  <c r="K112" i="75"/>
  <c r="M112" i="75"/>
  <c r="N112" i="75"/>
  <c r="V112" i="75" s="1"/>
  <c r="O112" i="75"/>
  <c r="W112" i="75" s="1"/>
  <c r="Q112" i="75"/>
  <c r="Z112" i="75" s="1"/>
  <c r="R112" i="75"/>
  <c r="S112" i="75"/>
  <c r="T112" i="75"/>
  <c r="U112" i="75"/>
  <c r="AZ112" i="75"/>
  <c r="BA112" i="75"/>
  <c r="D113" i="75"/>
  <c r="F113" i="75"/>
  <c r="P113" i="75" s="1"/>
  <c r="Y113" i="75" s="1"/>
  <c r="AP113" i="75" s="1"/>
  <c r="D114" i="5" s="1"/>
  <c r="H113" i="75"/>
  <c r="I113" i="75"/>
  <c r="K113" i="75"/>
  <c r="M113" i="75"/>
  <c r="N113" i="75"/>
  <c r="V113" i="75" s="1"/>
  <c r="O113" i="75"/>
  <c r="Q113" i="75"/>
  <c r="Z113" i="75" s="1"/>
  <c r="R113" i="75"/>
  <c r="AA113" i="75" s="1"/>
  <c r="AJ113" i="75" s="1"/>
  <c r="S113" i="75"/>
  <c r="T113" i="75"/>
  <c r="AD113" i="75" s="1"/>
  <c r="U113" i="75"/>
  <c r="AZ113" i="75"/>
  <c r="BA113" i="75"/>
  <c r="D114" i="75"/>
  <c r="G114" i="75"/>
  <c r="H114" i="75"/>
  <c r="J114" i="75" s="1"/>
  <c r="I114" i="75"/>
  <c r="K114" i="75"/>
  <c r="M114" i="75"/>
  <c r="N114" i="75"/>
  <c r="O114" i="75"/>
  <c r="W114" i="75" s="1"/>
  <c r="Q114" i="75"/>
  <c r="Z114" i="75" s="1"/>
  <c r="R114" i="75"/>
  <c r="AA114" i="75" s="1"/>
  <c r="S114" i="75"/>
  <c r="AB114" i="75" s="1"/>
  <c r="AK114" i="75" s="1"/>
  <c r="T114" i="75"/>
  <c r="U114" i="75"/>
  <c r="AZ114" i="75"/>
  <c r="BA114" i="75"/>
  <c r="G115" i="75"/>
  <c r="H115" i="75"/>
  <c r="I115" i="75"/>
  <c r="K115" i="75"/>
  <c r="M115" i="75"/>
  <c r="N115" i="75"/>
  <c r="O115" i="75"/>
  <c r="Q115" i="75"/>
  <c r="R115" i="75"/>
  <c r="AA115" i="75" s="1"/>
  <c r="AJ115" i="75" s="1"/>
  <c r="S115" i="75"/>
  <c r="T115" i="75"/>
  <c r="AD115" i="75" s="1"/>
  <c r="U115" i="75"/>
  <c r="AF115" i="75" s="1"/>
  <c r="AN115" i="75" s="1"/>
  <c r="AZ115" i="75"/>
  <c r="BA115" i="75"/>
  <c r="D116" i="75"/>
  <c r="H116" i="75"/>
  <c r="I116" i="75"/>
  <c r="K116" i="75"/>
  <c r="M116" i="75"/>
  <c r="N116" i="75"/>
  <c r="V116" i="75" s="1"/>
  <c r="O116" i="75"/>
  <c r="Q116" i="75"/>
  <c r="R116" i="75"/>
  <c r="AA116" i="75" s="1"/>
  <c r="S116" i="75"/>
  <c r="T116" i="75"/>
  <c r="AD116" i="75" s="1"/>
  <c r="U116" i="75"/>
  <c r="AG116" i="75"/>
  <c r="AZ116" i="75"/>
  <c r="BA116" i="75"/>
  <c r="D117" i="75"/>
  <c r="H117" i="75"/>
  <c r="I117" i="75"/>
  <c r="K117" i="75"/>
  <c r="M117" i="75"/>
  <c r="N117" i="75"/>
  <c r="V117" i="75" s="1"/>
  <c r="O117" i="75"/>
  <c r="W117" i="75" s="1"/>
  <c r="AI117" i="75" s="1"/>
  <c r="Q117" i="75"/>
  <c r="R117" i="75"/>
  <c r="S117" i="75"/>
  <c r="AB117" i="75" s="1"/>
  <c r="AK117" i="75" s="1"/>
  <c r="T117" i="75"/>
  <c r="AD117" i="75" s="1"/>
  <c r="U117" i="75"/>
  <c r="AF117" i="75" s="1"/>
  <c r="AN117" i="75" s="1"/>
  <c r="AZ117" i="75"/>
  <c r="BA117" i="75"/>
  <c r="D118" i="75"/>
  <c r="H118" i="75"/>
  <c r="I118" i="75"/>
  <c r="K118" i="75"/>
  <c r="M118" i="75"/>
  <c r="N118" i="75"/>
  <c r="V118" i="75" s="1"/>
  <c r="O118" i="75"/>
  <c r="Q118" i="75"/>
  <c r="Z118" i="75" s="1"/>
  <c r="R118" i="75"/>
  <c r="AA118" i="75" s="1"/>
  <c r="S118" i="75"/>
  <c r="T118" i="75"/>
  <c r="AD118" i="75" s="1"/>
  <c r="U118" i="75"/>
  <c r="AF118" i="75" s="1"/>
  <c r="AN118" i="75" s="1"/>
  <c r="AZ118" i="75"/>
  <c r="BA118" i="75"/>
  <c r="BB118" i="75" s="1"/>
  <c r="H119" i="75"/>
  <c r="I119" i="75"/>
  <c r="K119" i="75"/>
  <c r="M119" i="75"/>
  <c r="N119" i="75"/>
  <c r="O119" i="75"/>
  <c r="Q119" i="75"/>
  <c r="R119" i="75"/>
  <c r="AA119" i="75" s="1"/>
  <c r="S119" i="75"/>
  <c r="T119" i="75"/>
  <c r="AD119" i="75" s="1"/>
  <c r="U119" i="75"/>
  <c r="AF119" i="75" s="1"/>
  <c r="AN119" i="75" s="1"/>
  <c r="AS119" i="75" s="1"/>
  <c r="AU119" i="75" s="1"/>
  <c r="AG119" i="75"/>
  <c r="AZ119" i="75"/>
  <c r="BA119" i="75"/>
  <c r="C120" i="75"/>
  <c r="D120" i="75"/>
  <c r="G120" i="75"/>
  <c r="H120" i="75"/>
  <c r="I120" i="75"/>
  <c r="K120" i="75"/>
  <c r="M120" i="75"/>
  <c r="N120" i="75"/>
  <c r="V120" i="75" s="1"/>
  <c r="AH120" i="75" s="1"/>
  <c r="O120" i="75"/>
  <c r="Q120" i="75"/>
  <c r="Z120" i="75" s="1"/>
  <c r="R120" i="75"/>
  <c r="S120" i="75"/>
  <c r="AB120" i="75" s="1"/>
  <c r="T120" i="75"/>
  <c r="AD120" i="75" s="1"/>
  <c r="AM120" i="75" s="1"/>
  <c r="U120" i="75"/>
  <c r="AZ120" i="75"/>
  <c r="BA120" i="75"/>
  <c r="BB120" i="75" s="1"/>
  <c r="C121" i="75"/>
  <c r="D121" i="75"/>
  <c r="F121" i="75"/>
  <c r="P121" i="75" s="1"/>
  <c r="Y121" i="75" s="1"/>
  <c r="AP121" i="75" s="1"/>
  <c r="D122" i="5" s="1"/>
  <c r="H121" i="75"/>
  <c r="I121" i="75"/>
  <c r="K121" i="75"/>
  <c r="M121" i="75"/>
  <c r="N121" i="75"/>
  <c r="V121" i="75" s="1"/>
  <c r="AH121" i="75" s="1"/>
  <c r="O121" i="75"/>
  <c r="Q121" i="75"/>
  <c r="Z121" i="75" s="1"/>
  <c r="R121" i="75"/>
  <c r="S121" i="75"/>
  <c r="AB121" i="75" s="1"/>
  <c r="T121" i="75"/>
  <c r="AD121" i="75" s="1"/>
  <c r="AM121" i="75" s="1"/>
  <c r="U121" i="75"/>
  <c r="AG121" i="75"/>
  <c r="AZ121" i="75"/>
  <c r="BA121" i="75"/>
  <c r="G122" i="75"/>
  <c r="H122" i="75"/>
  <c r="I122" i="75"/>
  <c r="K122" i="75"/>
  <c r="M122" i="75"/>
  <c r="N122" i="75"/>
  <c r="O122" i="75"/>
  <c r="Q122" i="75"/>
  <c r="R122" i="75"/>
  <c r="AA122" i="75" s="1"/>
  <c r="S122" i="75"/>
  <c r="T122" i="75"/>
  <c r="AD122" i="75" s="1"/>
  <c r="U122" i="75"/>
  <c r="AF122" i="75" s="1"/>
  <c r="AN122" i="75" s="1"/>
  <c r="AZ122" i="75"/>
  <c r="BA122" i="75"/>
  <c r="D123" i="75"/>
  <c r="G123" i="75"/>
  <c r="H123" i="75"/>
  <c r="I123" i="75"/>
  <c r="K123" i="75"/>
  <c r="M123" i="75"/>
  <c r="N123" i="75"/>
  <c r="O123" i="75"/>
  <c r="Q123" i="75"/>
  <c r="R123" i="75"/>
  <c r="AA123" i="75" s="1"/>
  <c r="S123" i="75"/>
  <c r="AB123" i="75" s="1"/>
  <c r="T123" i="75"/>
  <c r="AD123" i="75" s="1"/>
  <c r="U123" i="75"/>
  <c r="AF123" i="75" s="1"/>
  <c r="AG123" i="75"/>
  <c r="AZ123" i="75"/>
  <c r="BA123" i="75"/>
  <c r="H124" i="75"/>
  <c r="I124" i="75"/>
  <c r="K124" i="75"/>
  <c r="M124" i="75"/>
  <c r="N124" i="75"/>
  <c r="V124" i="75" s="1"/>
  <c r="O124" i="75"/>
  <c r="W124" i="75" s="1"/>
  <c r="Q124" i="75"/>
  <c r="R124" i="75"/>
  <c r="S124" i="75"/>
  <c r="AB124" i="75" s="1"/>
  <c r="T124" i="75"/>
  <c r="AD124" i="75" s="1"/>
  <c r="U124" i="75"/>
  <c r="AF124" i="75" s="1"/>
  <c r="AN124" i="75" s="1"/>
  <c r="AZ124" i="75"/>
  <c r="BA124" i="75"/>
  <c r="H125" i="75"/>
  <c r="J125" i="75" s="1"/>
  <c r="I125" i="75"/>
  <c r="K125" i="75"/>
  <c r="M125" i="75"/>
  <c r="N125" i="75"/>
  <c r="O125" i="75"/>
  <c r="W125" i="75" s="1"/>
  <c r="Q125" i="75"/>
  <c r="Z125" i="75" s="1"/>
  <c r="R125" i="75"/>
  <c r="AA125" i="75" s="1"/>
  <c r="S125" i="75"/>
  <c r="AB125" i="75" s="1"/>
  <c r="AK125" i="75" s="1"/>
  <c r="T125" i="75"/>
  <c r="U125" i="75"/>
  <c r="AZ125" i="75"/>
  <c r="BA125" i="75"/>
  <c r="C126" i="75"/>
  <c r="E126" i="75" s="1"/>
  <c r="D126" i="75"/>
  <c r="G126" i="75"/>
  <c r="H126" i="75"/>
  <c r="J126" i="75" s="1"/>
  <c r="I126" i="75"/>
  <c r="K126" i="75"/>
  <c r="M126" i="75"/>
  <c r="N126" i="75"/>
  <c r="O126" i="75"/>
  <c r="W126" i="75" s="1"/>
  <c r="Q126" i="75"/>
  <c r="Z126" i="75" s="1"/>
  <c r="R126" i="75"/>
  <c r="AA126" i="75" s="1"/>
  <c r="S126" i="75"/>
  <c r="AB126" i="75" s="1"/>
  <c r="AK126" i="75" s="1"/>
  <c r="T126" i="75"/>
  <c r="U126" i="75"/>
  <c r="AZ126" i="75"/>
  <c r="BA126" i="75"/>
  <c r="C127" i="75"/>
  <c r="E127" i="75" s="1"/>
  <c r="D127" i="75"/>
  <c r="G127" i="75"/>
  <c r="H127" i="75"/>
  <c r="J127" i="75" s="1"/>
  <c r="I127" i="75"/>
  <c r="K127" i="75"/>
  <c r="M127" i="75"/>
  <c r="N127" i="75"/>
  <c r="O127" i="75"/>
  <c r="W127" i="75" s="1"/>
  <c r="Q127" i="75"/>
  <c r="Z127" i="75" s="1"/>
  <c r="R127" i="75"/>
  <c r="AA127" i="75" s="1"/>
  <c r="S127" i="75"/>
  <c r="AB127" i="75" s="1"/>
  <c r="AK127" i="75" s="1"/>
  <c r="T127" i="75"/>
  <c r="U127" i="75"/>
  <c r="AG127" i="75"/>
  <c r="AZ127" i="75"/>
  <c r="BA127" i="75"/>
  <c r="BB127" i="75" s="1"/>
  <c r="D128" i="75"/>
  <c r="F128" i="75"/>
  <c r="P128" i="75" s="1"/>
  <c r="Y128" i="75" s="1"/>
  <c r="AP128" i="75" s="1"/>
  <c r="D129" i="5" s="1"/>
  <c r="G128" i="75"/>
  <c r="H128" i="75"/>
  <c r="I128" i="75"/>
  <c r="J128" i="75" s="1"/>
  <c r="K128" i="75"/>
  <c r="M128" i="75"/>
  <c r="N128" i="75"/>
  <c r="V128" i="75" s="1"/>
  <c r="O128" i="75"/>
  <c r="Q128" i="75"/>
  <c r="Z128" i="75" s="1"/>
  <c r="R128" i="75"/>
  <c r="AA128" i="75" s="1"/>
  <c r="AJ128" i="75" s="1"/>
  <c r="S128" i="75"/>
  <c r="T128" i="75"/>
  <c r="AD128" i="75" s="1"/>
  <c r="U128" i="75"/>
  <c r="AG128" i="75"/>
  <c r="AZ128" i="75"/>
  <c r="BB128" i="75" s="1"/>
  <c r="BA128" i="75"/>
  <c r="H129" i="75"/>
  <c r="I129" i="75"/>
  <c r="K129" i="75"/>
  <c r="M129" i="75"/>
  <c r="N129" i="75"/>
  <c r="O129" i="75"/>
  <c r="Q129" i="75"/>
  <c r="Z129" i="75" s="1"/>
  <c r="R129" i="75"/>
  <c r="S129" i="75"/>
  <c r="AB129" i="75" s="1"/>
  <c r="T129" i="75"/>
  <c r="AD129" i="75" s="1"/>
  <c r="AM129" i="75" s="1"/>
  <c r="U129" i="75"/>
  <c r="AG129" i="75"/>
  <c r="AZ129" i="75"/>
  <c r="BA129" i="75"/>
  <c r="H130" i="75"/>
  <c r="I130" i="75"/>
  <c r="K130" i="75"/>
  <c r="M130" i="75"/>
  <c r="N130" i="75"/>
  <c r="O130" i="75"/>
  <c r="Q130" i="75"/>
  <c r="Z130" i="75" s="1"/>
  <c r="R130" i="75"/>
  <c r="AA130" i="75" s="1"/>
  <c r="S130" i="75"/>
  <c r="AB130" i="75" s="1"/>
  <c r="AK130" i="75" s="1"/>
  <c r="T130" i="75"/>
  <c r="AD130" i="75" s="1"/>
  <c r="U130" i="75"/>
  <c r="AF130" i="75" s="1"/>
  <c r="AZ130" i="75"/>
  <c r="BB130" i="75" s="1"/>
  <c r="BA130" i="75"/>
  <c r="D131" i="75"/>
  <c r="F131" i="75"/>
  <c r="P131" i="75" s="1"/>
  <c r="Y131" i="75" s="1"/>
  <c r="AP131" i="75" s="1"/>
  <c r="D132" i="5" s="1"/>
  <c r="H131" i="75"/>
  <c r="I131" i="75"/>
  <c r="K131" i="75"/>
  <c r="M131" i="75"/>
  <c r="N131" i="75"/>
  <c r="V131" i="75" s="1"/>
  <c r="O131" i="75"/>
  <c r="Q131" i="75"/>
  <c r="R131" i="75"/>
  <c r="S131" i="75"/>
  <c r="AB131" i="75" s="1"/>
  <c r="T131" i="75"/>
  <c r="AD131" i="75" s="1"/>
  <c r="U131" i="75"/>
  <c r="AG131" i="75"/>
  <c r="AZ131" i="75"/>
  <c r="BA131" i="75"/>
  <c r="D132" i="75"/>
  <c r="H132" i="75"/>
  <c r="I132" i="75"/>
  <c r="K132" i="75"/>
  <c r="M132" i="75"/>
  <c r="N132" i="75"/>
  <c r="V132" i="75" s="1"/>
  <c r="O132" i="75"/>
  <c r="W132" i="75" s="1"/>
  <c r="AI132" i="75" s="1"/>
  <c r="Q132" i="75"/>
  <c r="R132" i="75"/>
  <c r="S132" i="75"/>
  <c r="AB132" i="75" s="1"/>
  <c r="T132" i="75"/>
  <c r="AD132" i="75" s="1"/>
  <c r="U132" i="75"/>
  <c r="AF132" i="75" s="1"/>
  <c r="AN132" i="75" s="1"/>
  <c r="AS132" i="75" s="1"/>
  <c r="AU132" i="75" s="1"/>
  <c r="G133" i="5" s="1"/>
  <c r="AG132" i="75"/>
  <c r="AZ132" i="75"/>
  <c r="BA132" i="75"/>
  <c r="H133" i="75"/>
  <c r="I133" i="75"/>
  <c r="J133" i="75" s="1"/>
  <c r="K133" i="75"/>
  <c r="M133" i="75"/>
  <c r="N133" i="75"/>
  <c r="V133" i="75" s="1"/>
  <c r="O133" i="75"/>
  <c r="Q133" i="75"/>
  <c r="Z133" i="75" s="1"/>
  <c r="R133" i="75"/>
  <c r="AA133" i="75" s="1"/>
  <c r="AJ133" i="75" s="1"/>
  <c r="S133" i="75"/>
  <c r="T133" i="75"/>
  <c r="AD133" i="75" s="1"/>
  <c r="U133" i="75"/>
  <c r="AF133" i="75" s="1"/>
  <c r="AN133" i="75" s="1"/>
  <c r="AZ133" i="75"/>
  <c r="BA133" i="75"/>
  <c r="BB133" i="75" s="1"/>
  <c r="H134" i="75"/>
  <c r="I134" i="75"/>
  <c r="K134" i="75"/>
  <c r="M134" i="75"/>
  <c r="N134" i="75"/>
  <c r="O134" i="75"/>
  <c r="Q134" i="75"/>
  <c r="R134" i="75"/>
  <c r="AA134" i="75" s="1"/>
  <c r="S134" i="75"/>
  <c r="T134" i="75"/>
  <c r="AD134" i="75" s="1"/>
  <c r="U134" i="75"/>
  <c r="AF134" i="75" s="1"/>
  <c r="AN134" i="75" s="1"/>
  <c r="AZ134" i="75"/>
  <c r="BA134" i="75"/>
  <c r="C135" i="75"/>
  <c r="D135" i="75"/>
  <c r="G135" i="75"/>
  <c r="H135" i="75"/>
  <c r="I135" i="75"/>
  <c r="K135" i="75"/>
  <c r="M135" i="75"/>
  <c r="N135" i="75"/>
  <c r="O135" i="75"/>
  <c r="W135" i="75" s="1"/>
  <c r="AI135" i="75" s="1"/>
  <c r="Q135" i="75"/>
  <c r="R135" i="75"/>
  <c r="AA135" i="75" s="1"/>
  <c r="S135" i="75"/>
  <c r="T135" i="75"/>
  <c r="AD135" i="75" s="1"/>
  <c r="U135" i="75"/>
  <c r="AF135" i="75" s="1"/>
  <c r="AN135" i="75" s="1"/>
  <c r="AZ135" i="75"/>
  <c r="BA135" i="75"/>
  <c r="H136" i="75"/>
  <c r="I136" i="75"/>
  <c r="K136" i="75"/>
  <c r="M136" i="75"/>
  <c r="N136" i="75"/>
  <c r="V136" i="75" s="1"/>
  <c r="O136" i="75"/>
  <c r="W136" i="75" s="1"/>
  <c r="Q136" i="75"/>
  <c r="R136" i="75"/>
  <c r="AA136" i="75" s="1"/>
  <c r="S136" i="75"/>
  <c r="AB136" i="75" s="1"/>
  <c r="AK136" i="75" s="1"/>
  <c r="T136" i="75"/>
  <c r="AD136" i="75" s="1"/>
  <c r="U136" i="75"/>
  <c r="AF136" i="75" s="1"/>
  <c r="AN136" i="75" s="1"/>
  <c r="AZ136" i="75"/>
  <c r="BA136" i="75"/>
  <c r="H137" i="75"/>
  <c r="J137" i="75" s="1"/>
  <c r="I137" i="75"/>
  <c r="K137" i="75"/>
  <c r="M137" i="75"/>
  <c r="N137" i="75"/>
  <c r="O137" i="75"/>
  <c r="W137" i="75" s="1"/>
  <c r="Q137" i="75"/>
  <c r="Z137" i="75" s="1"/>
  <c r="R137" i="75"/>
  <c r="AA137" i="75" s="1"/>
  <c r="S137" i="75"/>
  <c r="AB137" i="75" s="1"/>
  <c r="AK137" i="75" s="1"/>
  <c r="T137" i="75"/>
  <c r="U137" i="75"/>
  <c r="AZ137" i="75"/>
  <c r="BB137" i="75" s="1"/>
  <c r="BA137" i="75"/>
  <c r="D138" i="75"/>
  <c r="G138" i="75"/>
  <c r="H138" i="75"/>
  <c r="I138" i="75"/>
  <c r="K138" i="75"/>
  <c r="M138" i="75"/>
  <c r="N138" i="75"/>
  <c r="V138" i="75" s="1"/>
  <c r="O138" i="75"/>
  <c r="Q138" i="75"/>
  <c r="Z138" i="75" s="1"/>
  <c r="R138" i="75"/>
  <c r="S138" i="75"/>
  <c r="AB138" i="75" s="1"/>
  <c r="T138" i="75"/>
  <c r="AD138" i="75" s="1"/>
  <c r="AM138" i="75" s="1"/>
  <c r="U138" i="75"/>
  <c r="AG138" i="75"/>
  <c r="AZ138" i="75"/>
  <c r="BA138" i="75"/>
  <c r="D139" i="75"/>
  <c r="H139" i="75"/>
  <c r="I139" i="75"/>
  <c r="K139" i="75"/>
  <c r="M139" i="75"/>
  <c r="N139" i="75"/>
  <c r="O139" i="75"/>
  <c r="W139" i="75" s="1"/>
  <c r="Q139" i="75"/>
  <c r="R139" i="75"/>
  <c r="AA139" i="75" s="1"/>
  <c r="S139" i="75"/>
  <c r="T139" i="75"/>
  <c r="AD139" i="75" s="1"/>
  <c r="U139" i="75"/>
  <c r="AF139" i="75" s="1"/>
  <c r="AN139" i="75" s="1"/>
  <c r="AZ139" i="75"/>
  <c r="BA139" i="75"/>
  <c r="D140" i="75"/>
  <c r="G140" i="75"/>
  <c r="H140" i="75"/>
  <c r="H89" i="75"/>
  <c r="I140" i="75"/>
  <c r="I109" i="75"/>
  <c r="K140" i="75"/>
  <c r="M140" i="75"/>
  <c r="N140" i="75"/>
  <c r="V140" i="75" s="1"/>
  <c r="O140" i="75"/>
  <c r="Q140" i="75"/>
  <c r="Z140" i="75" s="1"/>
  <c r="AQ140" i="75" s="1"/>
  <c r="E141" i="5" s="1"/>
  <c r="R140" i="75"/>
  <c r="S140" i="75"/>
  <c r="AB140" i="75" s="1"/>
  <c r="AK140" i="75" s="1"/>
  <c r="T140" i="75"/>
  <c r="AD140" i="75" s="1"/>
  <c r="AM140" i="75" s="1"/>
  <c r="U140" i="75"/>
  <c r="AG140" i="75"/>
  <c r="AZ140" i="75"/>
  <c r="BB140" i="75" s="1"/>
  <c r="BA140" i="75"/>
  <c r="G141" i="75"/>
  <c r="H141" i="75"/>
  <c r="I141" i="75"/>
  <c r="K141" i="75"/>
  <c r="M141" i="75"/>
  <c r="N141" i="75"/>
  <c r="O141" i="75"/>
  <c r="W141" i="75" s="1"/>
  <c r="Q141" i="75"/>
  <c r="R141" i="75"/>
  <c r="AA141" i="75" s="1"/>
  <c r="S141" i="75"/>
  <c r="T141" i="75"/>
  <c r="AD141" i="75" s="1"/>
  <c r="U141" i="75"/>
  <c r="AF141" i="75" s="1"/>
  <c r="AN141" i="75" s="1"/>
  <c r="AZ141" i="75"/>
  <c r="BA141" i="75"/>
  <c r="H142" i="75"/>
  <c r="I142" i="75"/>
  <c r="K142" i="75"/>
  <c r="M142" i="75"/>
  <c r="N142" i="75"/>
  <c r="V142" i="75" s="1"/>
  <c r="O142" i="75"/>
  <c r="W142" i="75" s="1"/>
  <c r="Q142" i="75"/>
  <c r="R142" i="75"/>
  <c r="S142" i="75"/>
  <c r="T142" i="75"/>
  <c r="AD142" i="75" s="1"/>
  <c r="U142" i="75"/>
  <c r="AZ142" i="75"/>
  <c r="BA142" i="75"/>
  <c r="D143" i="75"/>
  <c r="G143" i="75"/>
  <c r="H143" i="75"/>
  <c r="I143" i="75"/>
  <c r="K143" i="75"/>
  <c r="M143" i="75"/>
  <c r="N143" i="75"/>
  <c r="V143" i="75" s="1"/>
  <c r="O143" i="75"/>
  <c r="W143" i="75" s="1"/>
  <c r="Q143" i="75"/>
  <c r="Z143" i="75" s="1"/>
  <c r="AQ143" i="75" s="1"/>
  <c r="E144" i="5" s="1"/>
  <c r="R143" i="75"/>
  <c r="S143" i="75"/>
  <c r="AB143" i="75" s="1"/>
  <c r="T143" i="75"/>
  <c r="U143" i="75"/>
  <c r="AZ143" i="75"/>
  <c r="BA143" i="75"/>
  <c r="C144" i="75"/>
  <c r="D144" i="75"/>
  <c r="F144" i="75"/>
  <c r="P144" i="75" s="1"/>
  <c r="Y144" i="75" s="1"/>
  <c r="AP144" i="75" s="1"/>
  <c r="G144" i="75"/>
  <c r="H144" i="75"/>
  <c r="I144" i="75"/>
  <c r="K144" i="75"/>
  <c r="AM144" i="75" s="1"/>
  <c r="M144" i="75"/>
  <c r="N144" i="75"/>
  <c r="V144" i="75" s="1"/>
  <c r="O144" i="75"/>
  <c r="W144" i="75" s="1"/>
  <c r="AI144" i="75" s="1"/>
  <c r="Q144" i="75"/>
  <c r="Z144" i="75" s="1"/>
  <c r="R144" i="75"/>
  <c r="AA144" i="75" s="1"/>
  <c r="S144" i="75"/>
  <c r="AB144" i="75" s="1"/>
  <c r="T144" i="75"/>
  <c r="AD144" i="75" s="1"/>
  <c r="U144" i="75"/>
  <c r="AF144" i="75" s="1"/>
  <c r="AN144" i="75" s="1"/>
  <c r="AS144" i="75" s="1"/>
  <c r="AU144" i="75" s="1"/>
  <c r="G145" i="5" s="1"/>
  <c r="AG144" i="75"/>
  <c r="AZ144" i="75"/>
  <c r="BA144" i="75"/>
  <c r="D145" i="75"/>
  <c r="F145" i="75"/>
  <c r="P145" i="75" s="1"/>
  <c r="G145" i="75"/>
  <c r="H145" i="75"/>
  <c r="I145" i="75"/>
  <c r="K145" i="75"/>
  <c r="M145" i="75"/>
  <c r="N145" i="75"/>
  <c r="V145" i="75" s="1"/>
  <c r="O145" i="75"/>
  <c r="Q145" i="75"/>
  <c r="R145" i="75"/>
  <c r="S145" i="75"/>
  <c r="AB145" i="75" s="1"/>
  <c r="T145" i="75"/>
  <c r="AD145" i="75" s="1"/>
  <c r="AM145" i="75" s="1"/>
  <c r="U145" i="75"/>
  <c r="AZ145" i="75"/>
  <c r="BA145" i="75"/>
  <c r="D146" i="75"/>
  <c r="F146" i="75"/>
  <c r="P146" i="75" s="1"/>
  <c r="G146" i="75"/>
  <c r="H146" i="75"/>
  <c r="I146" i="75"/>
  <c r="K146" i="75"/>
  <c r="M146" i="75"/>
  <c r="N146" i="75"/>
  <c r="V146" i="75" s="1"/>
  <c r="O146" i="75"/>
  <c r="Q146" i="75"/>
  <c r="R146" i="75"/>
  <c r="AA146" i="75" s="1"/>
  <c r="S146" i="75"/>
  <c r="T146" i="75"/>
  <c r="AD146" i="75" s="1"/>
  <c r="U146" i="75"/>
  <c r="AZ146" i="75"/>
  <c r="BA146" i="75"/>
  <c r="C147" i="75"/>
  <c r="D147" i="75"/>
  <c r="F147" i="75"/>
  <c r="P147" i="75" s="1"/>
  <c r="Y147" i="75" s="1"/>
  <c r="AP147" i="75" s="1"/>
  <c r="D148" i="5" s="1"/>
  <c r="H147" i="75"/>
  <c r="I147" i="75"/>
  <c r="K147" i="75"/>
  <c r="M147" i="75"/>
  <c r="N147" i="75"/>
  <c r="V147" i="75" s="1"/>
  <c r="AH147" i="75" s="1"/>
  <c r="O147" i="75"/>
  <c r="Q147" i="75"/>
  <c r="R147" i="75"/>
  <c r="AA147" i="75" s="1"/>
  <c r="S147" i="75"/>
  <c r="AB147" i="75" s="1"/>
  <c r="T147" i="75"/>
  <c r="AD147" i="75" s="1"/>
  <c r="U147" i="75"/>
  <c r="AZ147" i="75"/>
  <c r="BA147" i="75"/>
  <c r="C148" i="75"/>
  <c r="D148" i="75"/>
  <c r="F148" i="75"/>
  <c r="P148" i="75" s="1"/>
  <c r="Y148" i="75" s="1"/>
  <c r="AP148" i="75" s="1"/>
  <c r="D149" i="5" s="1"/>
  <c r="G148" i="75"/>
  <c r="H148" i="75"/>
  <c r="I148" i="75"/>
  <c r="K148" i="75"/>
  <c r="M148" i="75"/>
  <c r="N148" i="75"/>
  <c r="O148" i="75"/>
  <c r="Q148" i="75"/>
  <c r="Z148" i="75" s="1"/>
  <c r="AQ148" i="75" s="1"/>
  <c r="E149" i="5" s="1"/>
  <c r="R148" i="75"/>
  <c r="S148" i="75"/>
  <c r="AB148" i="75" s="1"/>
  <c r="AK148" i="75" s="1"/>
  <c r="T148" i="75"/>
  <c r="U148" i="75"/>
  <c r="AF148" i="75" s="1"/>
  <c r="AG148" i="75"/>
  <c r="AZ148" i="75"/>
  <c r="BA148" i="75"/>
  <c r="D149" i="75"/>
  <c r="G149" i="75"/>
  <c r="H149" i="75"/>
  <c r="I149" i="75"/>
  <c r="K149" i="75"/>
  <c r="M149" i="75"/>
  <c r="N149" i="75"/>
  <c r="O149" i="75"/>
  <c r="Q149" i="75"/>
  <c r="Z149" i="75" s="1"/>
  <c r="AQ149" i="75" s="1"/>
  <c r="E150" i="5" s="1"/>
  <c r="R149" i="75"/>
  <c r="S149" i="75"/>
  <c r="AB149" i="75" s="1"/>
  <c r="T149" i="75"/>
  <c r="U149" i="75"/>
  <c r="AF149" i="75" s="1"/>
  <c r="AG149" i="75"/>
  <c r="AZ149" i="75"/>
  <c r="BA149" i="75"/>
  <c r="C150" i="75"/>
  <c r="E150" i="75" s="1"/>
  <c r="D150" i="75"/>
  <c r="H150" i="75"/>
  <c r="I150" i="75"/>
  <c r="K150" i="75"/>
  <c r="M150" i="75"/>
  <c r="N150" i="75"/>
  <c r="O150" i="75"/>
  <c r="Q150" i="75"/>
  <c r="R150" i="75"/>
  <c r="AA150" i="75" s="1"/>
  <c r="S150" i="75"/>
  <c r="AB150" i="75" s="1"/>
  <c r="T150" i="75"/>
  <c r="U150" i="75"/>
  <c r="AF150" i="75" s="1"/>
  <c r="AZ150" i="75"/>
  <c r="BA150" i="75"/>
  <c r="D151" i="75"/>
  <c r="G151" i="75"/>
  <c r="H151" i="75"/>
  <c r="I151" i="75"/>
  <c r="K151" i="75"/>
  <c r="M151" i="75"/>
  <c r="N151" i="75"/>
  <c r="V151" i="75" s="1"/>
  <c r="O151" i="75"/>
  <c r="Q151" i="75"/>
  <c r="R151" i="75"/>
  <c r="AA151" i="75" s="1"/>
  <c r="AC151" i="75" s="1"/>
  <c r="S151" i="75"/>
  <c r="AB151" i="75" s="1"/>
  <c r="T151" i="75"/>
  <c r="AD151" i="75" s="1"/>
  <c r="U151" i="75"/>
  <c r="AG151" i="75"/>
  <c r="AZ151" i="75"/>
  <c r="BB151" i="75" s="1"/>
  <c r="BA151" i="75"/>
  <c r="C152" i="75"/>
  <c r="D152" i="75"/>
  <c r="E152" i="75" s="1"/>
  <c r="F152" i="75"/>
  <c r="P152" i="75" s="1"/>
  <c r="Y152" i="75" s="1"/>
  <c r="AP152" i="75" s="1"/>
  <c r="D153" i="5" s="1"/>
  <c r="H152" i="75"/>
  <c r="I152" i="75"/>
  <c r="K152" i="75"/>
  <c r="M152" i="75"/>
  <c r="N152" i="75"/>
  <c r="O152" i="75"/>
  <c r="Q152" i="75"/>
  <c r="Z152" i="75" s="1"/>
  <c r="R152" i="75"/>
  <c r="AA152" i="75" s="1"/>
  <c r="S152" i="75"/>
  <c r="AB152" i="75" s="1"/>
  <c r="T152" i="75"/>
  <c r="U152" i="75"/>
  <c r="AF152" i="75" s="1"/>
  <c r="AG152" i="75"/>
  <c r="AZ152" i="75"/>
  <c r="BA152" i="75"/>
  <c r="C153" i="75"/>
  <c r="D153" i="75"/>
  <c r="H153" i="75"/>
  <c r="I153" i="75"/>
  <c r="K153" i="75"/>
  <c r="M153" i="75"/>
  <c r="N153" i="75"/>
  <c r="O153" i="75"/>
  <c r="Q153" i="75"/>
  <c r="Z153" i="75" s="1"/>
  <c r="R153" i="75"/>
  <c r="AA153" i="75" s="1"/>
  <c r="S153" i="75"/>
  <c r="AB153" i="75" s="1"/>
  <c r="AK153" i="75" s="1"/>
  <c r="T153" i="75"/>
  <c r="U153" i="75"/>
  <c r="AF153" i="75" s="1"/>
  <c r="AG153" i="75"/>
  <c r="AZ153" i="75"/>
  <c r="BA153" i="75"/>
  <c r="C154" i="75"/>
  <c r="E154" i="75" s="1"/>
  <c r="D154" i="75"/>
  <c r="F154" i="75"/>
  <c r="P154" i="75" s="1"/>
  <c r="Y154" i="75" s="1"/>
  <c r="AP154" i="75" s="1"/>
  <c r="D155" i="5" s="1"/>
  <c r="G154" i="75"/>
  <c r="H154" i="75"/>
  <c r="I154" i="75"/>
  <c r="K154" i="75"/>
  <c r="M154" i="75"/>
  <c r="N154" i="75"/>
  <c r="O154" i="75"/>
  <c r="Q154" i="75"/>
  <c r="Z154" i="75" s="1"/>
  <c r="R154" i="75"/>
  <c r="S154" i="75"/>
  <c r="AB154" i="75" s="1"/>
  <c r="T154" i="75"/>
  <c r="AD154" i="75" s="1"/>
  <c r="AM154" i="75" s="1"/>
  <c r="U154" i="75"/>
  <c r="AG154" i="75"/>
  <c r="AZ154" i="75"/>
  <c r="BB154" i="75" s="1"/>
  <c r="BA154" i="75"/>
  <c r="D155" i="75"/>
  <c r="G155" i="75"/>
  <c r="H155" i="75"/>
  <c r="I155" i="75"/>
  <c r="K155" i="75"/>
  <c r="M155" i="75"/>
  <c r="N155" i="75"/>
  <c r="O155" i="75"/>
  <c r="Q155" i="75"/>
  <c r="Z155" i="75" s="1"/>
  <c r="R155" i="75"/>
  <c r="S155" i="75"/>
  <c r="AB155" i="75" s="1"/>
  <c r="T155" i="75"/>
  <c r="AD155" i="75" s="1"/>
  <c r="AM155" i="75" s="1"/>
  <c r="U155" i="75"/>
  <c r="AG155" i="75"/>
  <c r="AZ155" i="75"/>
  <c r="BA155" i="75"/>
  <c r="H156" i="75"/>
  <c r="J156" i="75" s="1"/>
  <c r="I156" i="75"/>
  <c r="K156" i="75"/>
  <c r="M156" i="75"/>
  <c r="N156" i="75"/>
  <c r="O156" i="75"/>
  <c r="Q156" i="75"/>
  <c r="Z156" i="75" s="1"/>
  <c r="R156" i="75"/>
  <c r="AA156" i="75" s="1"/>
  <c r="S156" i="75"/>
  <c r="AB156" i="75" s="1"/>
  <c r="T156" i="75"/>
  <c r="U156" i="75"/>
  <c r="AF156" i="75" s="1"/>
  <c r="AG156" i="75"/>
  <c r="AZ156" i="75"/>
  <c r="BA156" i="75"/>
  <c r="F157" i="75"/>
  <c r="P157" i="75" s="1"/>
  <c r="Y157" i="75" s="1"/>
  <c r="AP157" i="75" s="1"/>
  <c r="D158" i="5" s="1"/>
  <c r="H157" i="75"/>
  <c r="I157" i="75"/>
  <c r="K157" i="75"/>
  <c r="M157" i="75"/>
  <c r="N157" i="75"/>
  <c r="V157" i="75" s="1"/>
  <c r="O157" i="75"/>
  <c r="Q157" i="75"/>
  <c r="R157" i="75"/>
  <c r="AA157" i="75" s="1"/>
  <c r="AJ157" i="75" s="1"/>
  <c r="S157" i="75"/>
  <c r="AB157" i="75" s="1"/>
  <c r="T157" i="75"/>
  <c r="AD157" i="75" s="1"/>
  <c r="U157" i="75"/>
  <c r="AZ157" i="75"/>
  <c r="BA157" i="75"/>
  <c r="D158" i="75"/>
  <c r="H158" i="75"/>
  <c r="I158" i="75"/>
  <c r="K158" i="75"/>
  <c r="M158" i="75"/>
  <c r="N158" i="75"/>
  <c r="V158" i="75" s="1"/>
  <c r="O158" i="75"/>
  <c r="W158" i="75" s="1"/>
  <c r="AI158" i="75" s="1"/>
  <c r="Q158" i="75"/>
  <c r="Z158" i="75" s="1"/>
  <c r="R158" i="75"/>
  <c r="S158" i="75"/>
  <c r="T158" i="75"/>
  <c r="AD158" i="75" s="1"/>
  <c r="U158" i="75"/>
  <c r="AZ158" i="75"/>
  <c r="BB158" i="75" s="1"/>
  <c r="BA158" i="75"/>
  <c r="D159" i="75"/>
  <c r="H159" i="75"/>
  <c r="J159" i="75" s="1"/>
  <c r="I159" i="75"/>
  <c r="K159" i="75"/>
  <c r="M159" i="75"/>
  <c r="N159" i="75"/>
  <c r="O159" i="75"/>
  <c r="W159" i="75" s="1"/>
  <c r="Q159" i="75"/>
  <c r="Z159" i="75" s="1"/>
  <c r="R159" i="75"/>
  <c r="AA159" i="75" s="1"/>
  <c r="S159" i="75"/>
  <c r="AB159" i="75" s="1"/>
  <c r="AK159" i="75" s="1"/>
  <c r="T159" i="75"/>
  <c r="U159" i="75"/>
  <c r="AZ159" i="75"/>
  <c r="BB159" i="75" s="1"/>
  <c r="BA159" i="75"/>
  <c r="D160" i="75"/>
  <c r="G160" i="75"/>
  <c r="H160" i="75"/>
  <c r="I160" i="75"/>
  <c r="K160" i="75"/>
  <c r="M160" i="75"/>
  <c r="N160" i="75"/>
  <c r="V160" i="75" s="1"/>
  <c r="O160" i="75"/>
  <c r="Q160" i="75"/>
  <c r="Z160" i="75" s="1"/>
  <c r="R160" i="75"/>
  <c r="S160" i="75"/>
  <c r="AB160" i="75" s="1"/>
  <c r="T160" i="75"/>
  <c r="AD160" i="75" s="1"/>
  <c r="AM160" i="75" s="1"/>
  <c r="U160" i="75"/>
  <c r="AZ160" i="75"/>
  <c r="BA160" i="75"/>
  <c r="D161" i="75"/>
  <c r="H161" i="75"/>
  <c r="J161" i="75" s="1"/>
  <c r="I161" i="75"/>
  <c r="K161" i="75"/>
  <c r="M161" i="75"/>
  <c r="N161" i="75"/>
  <c r="O161" i="75"/>
  <c r="Q161" i="75"/>
  <c r="R161" i="75"/>
  <c r="AA161" i="75" s="1"/>
  <c r="S161" i="75"/>
  <c r="AB161" i="75" s="1"/>
  <c r="T161" i="75"/>
  <c r="U161" i="75"/>
  <c r="AF161" i="75" s="1"/>
  <c r="AZ161" i="75"/>
  <c r="BA161" i="75"/>
  <c r="C162" i="75"/>
  <c r="D162" i="75"/>
  <c r="E162" i="75" s="1"/>
  <c r="H162" i="75"/>
  <c r="I162" i="75"/>
  <c r="K162" i="75"/>
  <c r="M162" i="75"/>
  <c r="N162" i="75"/>
  <c r="V162" i="75" s="1"/>
  <c r="AH162" i="75" s="1"/>
  <c r="O162" i="75"/>
  <c r="Q162" i="75"/>
  <c r="R162" i="75"/>
  <c r="AA162" i="75" s="1"/>
  <c r="S162" i="75"/>
  <c r="AB162" i="75" s="1"/>
  <c r="T162" i="75"/>
  <c r="AD162" i="75" s="1"/>
  <c r="U162" i="75"/>
  <c r="AZ162" i="75"/>
  <c r="BA162" i="75"/>
  <c r="C163" i="75"/>
  <c r="D163" i="75"/>
  <c r="G163" i="75"/>
  <c r="H163" i="75"/>
  <c r="I163" i="75"/>
  <c r="K163" i="75"/>
  <c r="M163" i="75"/>
  <c r="N163" i="75"/>
  <c r="V163" i="75" s="1"/>
  <c r="AH163" i="75" s="1"/>
  <c r="O163" i="75"/>
  <c r="Q163" i="75"/>
  <c r="R163" i="75"/>
  <c r="AA163" i="75" s="1"/>
  <c r="S163" i="75"/>
  <c r="AB163" i="75" s="1"/>
  <c r="T163" i="75"/>
  <c r="AD163" i="75" s="1"/>
  <c r="U163" i="75"/>
  <c r="AZ163" i="75"/>
  <c r="BA163" i="75"/>
  <c r="C164" i="75"/>
  <c r="D164" i="75"/>
  <c r="H164" i="75"/>
  <c r="I164" i="75"/>
  <c r="K164" i="75"/>
  <c r="M164" i="75"/>
  <c r="N164" i="75"/>
  <c r="V164" i="75" s="1"/>
  <c r="O164" i="75"/>
  <c r="W164" i="75" s="1"/>
  <c r="AI164" i="75" s="1"/>
  <c r="Q164" i="75"/>
  <c r="R164" i="75"/>
  <c r="AA164" i="75" s="1"/>
  <c r="S164" i="75"/>
  <c r="AB164" i="75" s="1"/>
  <c r="T164" i="75"/>
  <c r="AD164" i="75" s="1"/>
  <c r="U164" i="75"/>
  <c r="AF164" i="75" s="1"/>
  <c r="AN164" i="75" s="1"/>
  <c r="AS164" i="75" s="1"/>
  <c r="AU164" i="75" s="1"/>
  <c r="G165" i="5" s="1"/>
  <c r="AG164" i="75"/>
  <c r="AZ164" i="75"/>
  <c r="BA164" i="75"/>
  <c r="C165" i="75"/>
  <c r="D165" i="75"/>
  <c r="G165" i="75"/>
  <c r="H165" i="75"/>
  <c r="I165" i="75"/>
  <c r="K165" i="75"/>
  <c r="M165" i="75"/>
  <c r="N165" i="75"/>
  <c r="V165" i="75" s="1"/>
  <c r="AH165" i="75" s="1"/>
  <c r="O165" i="75"/>
  <c r="Q165" i="75"/>
  <c r="R165" i="75"/>
  <c r="AA165" i="75" s="1"/>
  <c r="AC165" i="75" s="1"/>
  <c r="S165" i="75"/>
  <c r="AB165" i="75" s="1"/>
  <c r="T165" i="75"/>
  <c r="AD165" i="75" s="1"/>
  <c r="U165" i="75"/>
  <c r="AZ165" i="75"/>
  <c r="BA165" i="75"/>
  <c r="C166" i="75"/>
  <c r="D166" i="75"/>
  <c r="G166" i="75"/>
  <c r="H166" i="75"/>
  <c r="I166" i="75"/>
  <c r="K166" i="75"/>
  <c r="M166" i="75"/>
  <c r="N166" i="75"/>
  <c r="V166" i="75" s="1"/>
  <c r="AH166" i="75" s="1"/>
  <c r="O166" i="75"/>
  <c r="Q166" i="75"/>
  <c r="R166" i="75"/>
  <c r="S166" i="75"/>
  <c r="AB166" i="75" s="1"/>
  <c r="T166" i="75"/>
  <c r="AD166" i="75" s="1"/>
  <c r="U166" i="75"/>
  <c r="AG166" i="75"/>
  <c r="AZ166" i="75"/>
  <c r="BB166" i="75" s="1"/>
  <c r="BA166" i="75"/>
  <c r="D167" i="75"/>
  <c r="G167" i="75"/>
  <c r="H167" i="75"/>
  <c r="I167" i="75"/>
  <c r="K167" i="75"/>
  <c r="M167" i="75"/>
  <c r="N167" i="75"/>
  <c r="V167" i="75" s="1"/>
  <c r="O167" i="75"/>
  <c r="Q167" i="75"/>
  <c r="R167" i="75"/>
  <c r="AA167" i="75" s="1"/>
  <c r="AJ167" i="75" s="1"/>
  <c r="S167" i="75"/>
  <c r="T167" i="75"/>
  <c r="AD167" i="75" s="1"/>
  <c r="U167" i="75"/>
  <c r="AG167" i="75"/>
  <c r="AZ167" i="75"/>
  <c r="BA167" i="75"/>
  <c r="H168" i="75"/>
  <c r="I168" i="75"/>
  <c r="K168" i="75"/>
  <c r="M168" i="75"/>
  <c r="N168" i="75"/>
  <c r="V168" i="75" s="1"/>
  <c r="O168" i="75"/>
  <c r="W168" i="75" s="1"/>
  <c r="Q168" i="75"/>
  <c r="Z168" i="75" s="1"/>
  <c r="R168" i="75"/>
  <c r="S168" i="75"/>
  <c r="AB168" i="75" s="1"/>
  <c r="T168" i="75"/>
  <c r="AD168" i="75" s="1"/>
  <c r="AM168" i="75" s="1"/>
  <c r="U168" i="75"/>
  <c r="AZ168" i="75"/>
  <c r="BB168" i="75" s="1"/>
  <c r="BA168" i="75"/>
  <c r="G169" i="75"/>
  <c r="H169" i="75"/>
  <c r="J169" i="75" s="1"/>
  <c r="I169" i="75"/>
  <c r="K169" i="75"/>
  <c r="M169" i="75"/>
  <c r="N169" i="75"/>
  <c r="O169" i="75"/>
  <c r="W169" i="75" s="1"/>
  <c r="Q169" i="75"/>
  <c r="Z169" i="75" s="1"/>
  <c r="R169" i="75"/>
  <c r="AA169" i="75" s="1"/>
  <c r="S169" i="75"/>
  <c r="AB169" i="75" s="1"/>
  <c r="AK169" i="75" s="1"/>
  <c r="T169" i="75"/>
  <c r="U169" i="75"/>
  <c r="AZ169" i="75"/>
  <c r="BB169" i="75" s="1"/>
  <c r="BA169" i="75"/>
  <c r="D170" i="75"/>
  <c r="H170" i="75"/>
  <c r="I170" i="75"/>
  <c r="K170" i="75"/>
  <c r="M170" i="75"/>
  <c r="N170" i="75"/>
  <c r="O170" i="75"/>
  <c r="W170" i="75" s="1"/>
  <c r="Q170" i="75"/>
  <c r="R170" i="75"/>
  <c r="AA170" i="75" s="1"/>
  <c r="AJ170" i="75" s="1"/>
  <c r="S170" i="75"/>
  <c r="T170" i="75"/>
  <c r="AD170" i="75" s="1"/>
  <c r="U170" i="75"/>
  <c r="AF170" i="75" s="1"/>
  <c r="AN170" i="75" s="1"/>
  <c r="AZ170" i="75"/>
  <c r="BA170" i="75"/>
  <c r="D171" i="75"/>
  <c r="H171" i="75"/>
  <c r="I171" i="75"/>
  <c r="K171" i="75"/>
  <c r="M171" i="75"/>
  <c r="N171" i="75"/>
  <c r="V171" i="75" s="1"/>
  <c r="O171" i="75"/>
  <c r="Q171" i="75"/>
  <c r="R171" i="75"/>
  <c r="S171" i="75"/>
  <c r="AB171" i="75" s="1"/>
  <c r="T171" i="75"/>
  <c r="AD171" i="75" s="1"/>
  <c r="U171" i="75"/>
  <c r="AZ171" i="75"/>
  <c r="BA171" i="75"/>
  <c r="G172" i="75"/>
  <c r="H172" i="75"/>
  <c r="I172" i="75"/>
  <c r="J172" i="75" s="1"/>
  <c r="L172" i="75" s="1"/>
  <c r="K172" i="75"/>
  <c r="M172" i="75"/>
  <c r="N172" i="75"/>
  <c r="V172" i="75" s="1"/>
  <c r="O172" i="75"/>
  <c r="W172" i="75" s="1"/>
  <c r="Q172" i="75"/>
  <c r="Z172" i="75" s="1"/>
  <c r="AQ172" i="75" s="1"/>
  <c r="E173" i="5" s="1"/>
  <c r="R172" i="75"/>
  <c r="S172" i="75"/>
  <c r="AB172" i="75" s="1"/>
  <c r="T172" i="75"/>
  <c r="AD172" i="75" s="1"/>
  <c r="U172" i="75"/>
  <c r="AZ172" i="75"/>
  <c r="BA172" i="75"/>
  <c r="D173" i="75"/>
  <c r="H173" i="75"/>
  <c r="J173" i="75" s="1"/>
  <c r="I173" i="75"/>
  <c r="K173" i="75"/>
  <c r="M173" i="75"/>
  <c r="N173" i="75"/>
  <c r="O173" i="75"/>
  <c r="W173" i="75" s="1"/>
  <c r="Q173" i="75"/>
  <c r="Z173" i="75" s="1"/>
  <c r="R173" i="75"/>
  <c r="AA173" i="75" s="1"/>
  <c r="S173" i="75"/>
  <c r="AB173" i="75" s="1"/>
  <c r="AK173" i="75" s="1"/>
  <c r="T173" i="75"/>
  <c r="U173" i="75"/>
  <c r="AZ173" i="75"/>
  <c r="BB173" i="75" s="1"/>
  <c r="BA173" i="75"/>
  <c r="C174" i="75"/>
  <c r="E174" i="75" s="1"/>
  <c r="D174" i="75"/>
  <c r="G174" i="75"/>
  <c r="H174" i="75"/>
  <c r="J174" i="75" s="1"/>
  <c r="I174" i="75"/>
  <c r="K174" i="75"/>
  <c r="M174" i="75"/>
  <c r="N174" i="75"/>
  <c r="O174" i="75"/>
  <c r="W174" i="75" s="1"/>
  <c r="Q174" i="75"/>
  <c r="Z174" i="75" s="1"/>
  <c r="R174" i="75"/>
  <c r="AA174" i="75" s="1"/>
  <c r="S174" i="75"/>
  <c r="AB174" i="75" s="1"/>
  <c r="AK174" i="75" s="1"/>
  <c r="T174" i="75"/>
  <c r="U174" i="75"/>
  <c r="AZ174" i="75"/>
  <c r="BB174" i="75" s="1"/>
  <c r="C168" i="84" s="1"/>
  <c r="F168" i="84" s="1"/>
  <c r="BA174" i="75"/>
  <c r="C175" i="75"/>
  <c r="E175" i="75" s="1"/>
  <c r="D175" i="75"/>
  <c r="F175" i="75"/>
  <c r="P175" i="75" s="1"/>
  <c r="Y175" i="75" s="1"/>
  <c r="AP175" i="75" s="1"/>
  <c r="D176" i="5" s="1"/>
  <c r="H175" i="75"/>
  <c r="J175" i="75" s="1"/>
  <c r="I175" i="75"/>
  <c r="K175" i="75"/>
  <c r="M175" i="75"/>
  <c r="N175" i="75"/>
  <c r="O175" i="75"/>
  <c r="W175" i="75" s="1"/>
  <c r="AI175" i="75" s="1"/>
  <c r="Q175" i="75"/>
  <c r="Z175" i="75" s="1"/>
  <c r="R175" i="75"/>
  <c r="AA175" i="75" s="1"/>
  <c r="S175" i="75"/>
  <c r="AB175" i="75" s="1"/>
  <c r="AK175" i="75" s="1"/>
  <c r="T175" i="75"/>
  <c r="U175" i="75"/>
  <c r="AZ175" i="75"/>
  <c r="BA175" i="75"/>
  <c r="G176" i="75"/>
  <c r="H176" i="75"/>
  <c r="I176" i="75"/>
  <c r="K176" i="75"/>
  <c r="M176" i="75"/>
  <c r="N176" i="75"/>
  <c r="O176" i="75"/>
  <c r="W176" i="75" s="1"/>
  <c r="Q176" i="75"/>
  <c r="Z176" i="75" s="1"/>
  <c r="R176" i="75"/>
  <c r="AA176" i="75" s="1"/>
  <c r="S176" i="75"/>
  <c r="T176" i="75"/>
  <c r="AD176" i="75" s="1"/>
  <c r="U176" i="75"/>
  <c r="AF176" i="75" s="1"/>
  <c r="AN176" i="75" s="1"/>
  <c r="AZ176" i="75"/>
  <c r="BA176" i="75"/>
  <c r="D177" i="75"/>
  <c r="H177" i="75"/>
  <c r="I177" i="75"/>
  <c r="K177" i="75"/>
  <c r="M177" i="75"/>
  <c r="N177" i="75"/>
  <c r="V177" i="75" s="1"/>
  <c r="O177" i="75"/>
  <c r="Q177" i="75"/>
  <c r="R177" i="75"/>
  <c r="S177" i="75"/>
  <c r="AB177" i="75" s="1"/>
  <c r="T177" i="75"/>
  <c r="AD177" i="75" s="1"/>
  <c r="U177" i="75"/>
  <c r="AZ177" i="75"/>
  <c r="BA177" i="75"/>
  <c r="H178" i="75"/>
  <c r="I178" i="75"/>
  <c r="J178" i="75" s="1"/>
  <c r="K178" i="75"/>
  <c r="M178" i="75"/>
  <c r="N178" i="75"/>
  <c r="V178" i="75" s="1"/>
  <c r="O178" i="75"/>
  <c r="Q178" i="75"/>
  <c r="Z178" i="75" s="1"/>
  <c r="R178" i="75"/>
  <c r="AA178" i="75" s="1"/>
  <c r="AJ178" i="75" s="1"/>
  <c r="S178" i="75"/>
  <c r="T178" i="75"/>
  <c r="AD178" i="75" s="1"/>
  <c r="U178" i="75"/>
  <c r="AF178" i="75" s="1"/>
  <c r="AN178" i="75" s="1"/>
  <c r="AS178" i="75" s="1"/>
  <c r="AU178" i="75" s="1"/>
  <c r="G179" i="5" s="1"/>
  <c r="AG178" i="75"/>
  <c r="AZ178" i="75"/>
  <c r="BA178" i="75"/>
  <c r="G179" i="75"/>
  <c r="H179" i="75"/>
  <c r="J179" i="75" s="1"/>
  <c r="I179" i="75"/>
  <c r="K179" i="75"/>
  <c r="M179" i="75"/>
  <c r="N179" i="75"/>
  <c r="O179" i="75"/>
  <c r="W179" i="75" s="1"/>
  <c r="Q179" i="75"/>
  <c r="Z179" i="75" s="1"/>
  <c r="R179" i="75"/>
  <c r="AA179" i="75" s="1"/>
  <c r="S179" i="75"/>
  <c r="AB179" i="75" s="1"/>
  <c r="AK179" i="75" s="1"/>
  <c r="T179" i="75"/>
  <c r="U179" i="75"/>
  <c r="AG179" i="75"/>
  <c r="AZ179" i="75"/>
  <c r="BA179" i="75"/>
  <c r="C180" i="75"/>
  <c r="D180" i="75"/>
  <c r="F180" i="75"/>
  <c r="P180" i="75" s="1"/>
  <c r="Y180" i="75" s="1"/>
  <c r="AP180" i="75" s="1"/>
  <c r="D181" i="5" s="1"/>
  <c r="H180" i="75"/>
  <c r="I180" i="75"/>
  <c r="K180" i="75"/>
  <c r="M180" i="75"/>
  <c r="N180" i="75"/>
  <c r="V180" i="75" s="1"/>
  <c r="O180" i="75"/>
  <c r="Q180" i="75"/>
  <c r="Z180" i="75" s="1"/>
  <c r="R180" i="75"/>
  <c r="AA180" i="75" s="1"/>
  <c r="S180" i="75"/>
  <c r="T180" i="75"/>
  <c r="AD180" i="75" s="1"/>
  <c r="U180" i="75"/>
  <c r="AZ180" i="75"/>
  <c r="BA180" i="75"/>
  <c r="D181" i="75"/>
  <c r="G181" i="75"/>
  <c r="H181" i="75"/>
  <c r="J181" i="75" s="1"/>
  <c r="L181" i="75" s="1"/>
  <c r="I181" i="75"/>
  <c r="K181" i="75"/>
  <c r="M181" i="75"/>
  <c r="N181" i="75"/>
  <c r="O181" i="75"/>
  <c r="W181" i="75" s="1"/>
  <c r="Q181" i="75"/>
  <c r="Z181" i="75" s="1"/>
  <c r="R181" i="75"/>
  <c r="AA181" i="75" s="1"/>
  <c r="S181" i="75"/>
  <c r="AB181" i="75" s="1"/>
  <c r="AK181" i="75" s="1"/>
  <c r="T181" i="75"/>
  <c r="U181" i="75"/>
  <c r="AZ181" i="75"/>
  <c r="BA181" i="75"/>
  <c r="D182" i="75"/>
  <c r="G182" i="75"/>
  <c r="H182" i="75"/>
  <c r="I182" i="75"/>
  <c r="K182" i="75"/>
  <c r="M182" i="75"/>
  <c r="N182" i="75"/>
  <c r="O182" i="75"/>
  <c r="Q182" i="75"/>
  <c r="Z182" i="75" s="1"/>
  <c r="R182" i="75"/>
  <c r="S182" i="75"/>
  <c r="AB182" i="75" s="1"/>
  <c r="T182" i="75"/>
  <c r="AD182" i="75" s="1"/>
  <c r="AM182" i="75" s="1"/>
  <c r="U182" i="75"/>
  <c r="AZ182" i="75"/>
  <c r="BA182" i="75"/>
  <c r="BB182" i="75" s="1"/>
  <c r="H183" i="75"/>
  <c r="I183" i="75"/>
  <c r="K183" i="75"/>
  <c r="M183" i="75"/>
  <c r="N183" i="75"/>
  <c r="V183" i="75" s="1"/>
  <c r="O183" i="75"/>
  <c r="Q183" i="75"/>
  <c r="R183" i="75"/>
  <c r="AA183" i="75" s="1"/>
  <c r="AJ183" i="75" s="1"/>
  <c r="S183" i="75"/>
  <c r="AB183" i="75" s="1"/>
  <c r="T183" i="75"/>
  <c r="AD183" i="75" s="1"/>
  <c r="U183" i="75"/>
  <c r="AG183" i="75"/>
  <c r="AZ183" i="75"/>
  <c r="BB183" i="75" s="1"/>
  <c r="BA183" i="75"/>
  <c r="C184" i="75"/>
  <c r="D184" i="75"/>
  <c r="E184" i="75" s="1"/>
  <c r="H184" i="75"/>
  <c r="I184" i="75"/>
  <c r="K184" i="75"/>
  <c r="M184" i="75"/>
  <c r="N184" i="75"/>
  <c r="V184" i="75" s="1"/>
  <c r="AH184" i="75" s="1"/>
  <c r="O184" i="75"/>
  <c r="Q184" i="75"/>
  <c r="R184" i="75"/>
  <c r="AA184" i="75" s="1"/>
  <c r="S184" i="75"/>
  <c r="T184" i="75"/>
  <c r="AD184" i="75" s="1"/>
  <c r="U184" i="75"/>
  <c r="AG184" i="75"/>
  <c r="AZ184" i="75"/>
  <c r="BB184" i="75" s="1"/>
  <c r="BA184" i="75"/>
  <c r="H185" i="75"/>
  <c r="I185" i="75"/>
  <c r="K185" i="75"/>
  <c r="M185" i="75"/>
  <c r="N185" i="75"/>
  <c r="V185" i="75" s="1"/>
  <c r="O185" i="75"/>
  <c r="W185" i="75" s="1"/>
  <c r="Q185" i="75"/>
  <c r="Z185" i="75" s="1"/>
  <c r="R185" i="75"/>
  <c r="S185" i="75"/>
  <c r="AB185" i="75" s="1"/>
  <c r="T185" i="75"/>
  <c r="AD185" i="75" s="1"/>
  <c r="AM185" i="75" s="1"/>
  <c r="U185" i="75"/>
  <c r="AZ185" i="75"/>
  <c r="BB185" i="75" s="1"/>
  <c r="BA185" i="75"/>
  <c r="C186" i="75"/>
  <c r="D186" i="75"/>
  <c r="G186" i="75"/>
  <c r="H186" i="75"/>
  <c r="I186" i="75"/>
  <c r="J186" i="75" s="1"/>
  <c r="K186" i="75"/>
  <c r="M186" i="75"/>
  <c r="N186" i="75"/>
  <c r="V186" i="75" s="1"/>
  <c r="O186" i="75"/>
  <c r="W186" i="75" s="1"/>
  <c r="Q186" i="75"/>
  <c r="Z186" i="75" s="1"/>
  <c r="AQ186" i="75" s="1"/>
  <c r="E187" i="5" s="1"/>
  <c r="R186" i="75"/>
  <c r="S186" i="75"/>
  <c r="AB186" i="75" s="1"/>
  <c r="T186" i="75"/>
  <c r="AD186" i="75" s="1"/>
  <c r="U186" i="75"/>
  <c r="AZ186" i="75"/>
  <c r="BA186" i="75"/>
  <c r="G187" i="75"/>
  <c r="H187" i="75"/>
  <c r="J187" i="75" s="1"/>
  <c r="I187" i="75"/>
  <c r="K187" i="75"/>
  <c r="M187" i="75"/>
  <c r="N187" i="75"/>
  <c r="O187" i="75"/>
  <c r="W187" i="75" s="1"/>
  <c r="Q187" i="75"/>
  <c r="Z187" i="75" s="1"/>
  <c r="R187" i="75"/>
  <c r="AA187" i="75" s="1"/>
  <c r="S187" i="75"/>
  <c r="AB187" i="75" s="1"/>
  <c r="AK187" i="75" s="1"/>
  <c r="T187" i="75"/>
  <c r="U187" i="75"/>
  <c r="AZ187" i="75"/>
  <c r="BA187" i="75"/>
  <c r="F188" i="75"/>
  <c r="P188" i="75" s="1"/>
  <c r="Y188" i="75" s="1"/>
  <c r="AP188" i="75" s="1"/>
  <c r="D189" i="5" s="1"/>
  <c r="H188" i="75"/>
  <c r="I188" i="75"/>
  <c r="K188" i="75"/>
  <c r="M188" i="75"/>
  <c r="N188" i="75"/>
  <c r="O188" i="75"/>
  <c r="W188" i="75" s="1"/>
  <c r="Q188" i="75"/>
  <c r="R188" i="75"/>
  <c r="AA188" i="75" s="1"/>
  <c r="S188" i="75"/>
  <c r="T188" i="75"/>
  <c r="AD188" i="75" s="1"/>
  <c r="U188" i="75"/>
  <c r="AF188" i="75" s="1"/>
  <c r="AN188" i="75" s="1"/>
  <c r="AS188" i="75" s="1"/>
  <c r="AU188" i="75" s="1"/>
  <c r="G189" i="5" s="1"/>
  <c r="AG188" i="75"/>
  <c r="AZ188" i="75"/>
  <c r="BA188" i="75"/>
  <c r="H189" i="75"/>
  <c r="I189" i="75"/>
  <c r="K189" i="75"/>
  <c r="M189" i="75"/>
  <c r="N189" i="75"/>
  <c r="V189" i="75" s="1"/>
  <c r="O189" i="75"/>
  <c r="Q189" i="75"/>
  <c r="R189" i="75"/>
  <c r="AA189" i="75" s="1"/>
  <c r="S189" i="75"/>
  <c r="AB189" i="75" s="1"/>
  <c r="T189" i="75"/>
  <c r="AD189" i="75" s="1"/>
  <c r="U189" i="75"/>
  <c r="AZ189" i="75"/>
  <c r="BA189" i="75"/>
  <c r="D190" i="75"/>
  <c r="H190" i="75"/>
  <c r="I190" i="75"/>
  <c r="J190" i="75" s="1"/>
  <c r="L190" i="75" s="1"/>
  <c r="K190" i="75"/>
  <c r="M190" i="75"/>
  <c r="N190" i="75"/>
  <c r="V190" i="75" s="1"/>
  <c r="O190" i="75"/>
  <c r="W190" i="75" s="1"/>
  <c r="AI190" i="75" s="1"/>
  <c r="Q190" i="75"/>
  <c r="Z190" i="75" s="1"/>
  <c r="R190" i="75"/>
  <c r="S190" i="75"/>
  <c r="AB190" i="75" s="1"/>
  <c r="T190" i="75"/>
  <c r="AD190" i="75" s="1"/>
  <c r="U190" i="75"/>
  <c r="AZ190" i="75"/>
  <c r="BA190" i="75"/>
  <c r="C191" i="75"/>
  <c r="D191" i="75"/>
  <c r="H191" i="75"/>
  <c r="I191" i="75"/>
  <c r="J191" i="75" s="1"/>
  <c r="K191" i="75"/>
  <c r="AM191" i="75" s="1"/>
  <c r="M191" i="75"/>
  <c r="N191" i="75"/>
  <c r="O191" i="75"/>
  <c r="Q191" i="75"/>
  <c r="Z191" i="75" s="1"/>
  <c r="R191" i="75"/>
  <c r="AA191" i="75" s="1"/>
  <c r="AJ191" i="75" s="1"/>
  <c r="S191" i="75"/>
  <c r="T191" i="75"/>
  <c r="AD191" i="75" s="1"/>
  <c r="U191" i="75"/>
  <c r="AF191" i="75" s="1"/>
  <c r="AN191" i="75" s="1"/>
  <c r="AS191" i="75" s="1"/>
  <c r="AU191" i="75" s="1"/>
  <c r="G192" i="5" s="1"/>
  <c r="AG191" i="75"/>
  <c r="AZ191" i="75"/>
  <c r="BB191" i="75" s="1"/>
  <c r="BA191" i="75"/>
  <c r="D192" i="75"/>
  <c r="G192" i="75"/>
  <c r="H192" i="75"/>
  <c r="I192" i="75"/>
  <c r="J192" i="75" s="1"/>
  <c r="K192" i="75"/>
  <c r="M192" i="75"/>
  <c r="N192" i="75"/>
  <c r="V192" i="75" s="1"/>
  <c r="O192" i="75"/>
  <c r="Q192" i="75"/>
  <c r="R192" i="75"/>
  <c r="AA192" i="75" s="1"/>
  <c r="AJ192" i="75" s="1"/>
  <c r="S192" i="75"/>
  <c r="T192" i="75"/>
  <c r="AD192" i="75" s="1"/>
  <c r="U192" i="75"/>
  <c r="AF192" i="75" s="1"/>
  <c r="AN192" i="75" s="1"/>
  <c r="AZ192" i="75"/>
  <c r="BA192" i="75"/>
  <c r="BB192" i="75" s="1"/>
  <c r="C191" i="84" s="1"/>
  <c r="F191" i="84" s="1"/>
  <c r="D193" i="75"/>
  <c r="G193" i="75"/>
  <c r="H193" i="75"/>
  <c r="J193" i="75" s="1"/>
  <c r="I193" i="75"/>
  <c r="K193" i="75"/>
  <c r="M193" i="75"/>
  <c r="N193" i="75"/>
  <c r="O193" i="75"/>
  <c r="W193" i="75" s="1"/>
  <c r="Q193" i="75"/>
  <c r="Z193" i="75" s="1"/>
  <c r="R193" i="75"/>
  <c r="AA193" i="75" s="1"/>
  <c r="S193" i="75"/>
  <c r="AB193" i="75" s="1"/>
  <c r="AK193" i="75" s="1"/>
  <c r="T193" i="75"/>
  <c r="U193" i="75"/>
  <c r="AZ193" i="75"/>
  <c r="BA193" i="75"/>
  <c r="C4" i="3"/>
  <c r="E4" i="3" s="1"/>
  <c r="M5" i="5" s="1"/>
  <c r="F4" i="3"/>
  <c r="G4" i="3"/>
  <c r="I4" i="3"/>
  <c r="J4" i="3" s="1"/>
  <c r="K4" i="3" s="1"/>
  <c r="M4" i="3" s="1"/>
  <c r="O5" i="5" s="1"/>
  <c r="L4" i="3"/>
  <c r="O4" i="3"/>
  <c r="Q4" i="3" s="1"/>
  <c r="R4" i="3" s="1"/>
  <c r="T4" i="3"/>
  <c r="U4" i="3"/>
  <c r="V4" i="3"/>
  <c r="X4" i="3"/>
  <c r="Y4" i="3"/>
  <c r="AA4" i="3"/>
  <c r="AB4" i="3" s="1"/>
  <c r="AC4" i="3" s="1"/>
  <c r="T5" i="5" s="1"/>
  <c r="AD4" i="3"/>
  <c r="AE4" i="3"/>
  <c r="AF4" i="3"/>
  <c r="AG4" i="3"/>
  <c r="C5" i="3"/>
  <c r="E5" i="3" s="1"/>
  <c r="M6" i="5" s="1"/>
  <c r="F5" i="3"/>
  <c r="G5" i="3"/>
  <c r="H5" i="3" s="1"/>
  <c r="N6" i="5" s="1"/>
  <c r="I5" i="3"/>
  <c r="J5" i="3" s="1"/>
  <c r="K5" i="3" s="1"/>
  <c r="L5" i="3"/>
  <c r="O5" i="3"/>
  <c r="P5" i="3" s="1"/>
  <c r="T5" i="3"/>
  <c r="U5" i="3"/>
  <c r="V5" i="3"/>
  <c r="W5" i="3" s="1"/>
  <c r="X5" i="3"/>
  <c r="Y5" i="3"/>
  <c r="Z5" i="3" s="1"/>
  <c r="S6" i="5" s="1"/>
  <c r="AA5" i="3"/>
  <c r="AB5" i="3" s="1"/>
  <c r="AC5" i="3" s="1"/>
  <c r="T6" i="5" s="1"/>
  <c r="AD5" i="3"/>
  <c r="AE5" i="3"/>
  <c r="AF5" i="3"/>
  <c r="AH5" i="3" s="1"/>
  <c r="AG5" i="3"/>
  <c r="C6" i="3"/>
  <c r="E6" i="3" s="1"/>
  <c r="M7" i="5" s="1"/>
  <c r="F6" i="3"/>
  <c r="G6" i="3"/>
  <c r="H6" i="3" s="1"/>
  <c r="N7" i="5" s="1"/>
  <c r="I6" i="3"/>
  <c r="J6" i="3" s="1"/>
  <c r="K6" i="3" s="1"/>
  <c r="L6" i="3"/>
  <c r="O6" i="3"/>
  <c r="P6" i="3" s="1"/>
  <c r="T6" i="3"/>
  <c r="U6" i="3"/>
  <c r="V6" i="3"/>
  <c r="W6" i="3" s="1"/>
  <c r="X6" i="3"/>
  <c r="Y6" i="3"/>
  <c r="Z6" i="3" s="1"/>
  <c r="S7" i="5" s="1"/>
  <c r="AA6" i="3"/>
  <c r="AB6" i="3" s="1"/>
  <c r="AC6" i="3" s="1"/>
  <c r="T7" i="5" s="1"/>
  <c r="AD6" i="3"/>
  <c r="AE6" i="3"/>
  <c r="AF6" i="3"/>
  <c r="AH6" i="3" s="1"/>
  <c r="AG6" i="3"/>
  <c r="C7" i="3"/>
  <c r="F7" i="3"/>
  <c r="G7" i="3"/>
  <c r="I7" i="3"/>
  <c r="J7" i="3" s="1"/>
  <c r="K7" i="3" s="1"/>
  <c r="L7" i="3"/>
  <c r="O7" i="3"/>
  <c r="P7" i="3" s="1"/>
  <c r="T7" i="3"/>
  <c r="U7" i="3"/>
  <c r="V7" i="3"/>
  <c r="X7" i="3"/>
  <c r="Y7" i="3"/>
  <c r="AA7" i="3"/>
  <c r="AB7" i="3" s="1"/>
  <c r="AC7" i="3" s="1"/>
  <c r="T8" i="5" s="1"/>
  <c r="AD7" i="3"/>
  <c r="AE7" i="3"/>
  <c r="AF7" i="3"/>
  <c r="AH7" i="3" s="1"/>
  <c r="AI7" i="3" s="1"/>
  <c r="U8" i="5" s="1"/>
  <c r="AG7" i="3"/>
  <c r="C8" i="3"/>
  <c r="F8" i="3"/>
  <c r="G8" i="3"/>
  <c r="I8" i="3"/>
  <c r="J8" i="3" s="1"/>
  <c r="K8" i="3" s="1"/>
  <c r="L8" i="3"/>
  <c r="O8" i="3"/>
  <c r="P8" i="3" s="1"/>
  <c r="T8" i="3"/>
  <c r="U8" i="3"/>
  <c r="V8" i="3"/>
  <c r="W8" i="3" s="1"/>
  <c r="R9" i="5" s="1"/>
  <c r="X8" i="3"/>
  <c r="Y8" i="3"/>
  <c r="AA8" i="3"/>
  <c r="AB8" i="3" s="1"/>
  <c r="AC8" i="3" s="1"/>
  <c r="T9" i="5" s="1"/>
  <c r="AD8" i="3"/>
  <c r="AE8" i="3"/>
  <c r="AF8" i="3"/>
  <c r="AH8" i="3" s="1"/>
  <c r="AI8" i="3" s="1"/>
  <c r="U9" i="5" s="1"/>
  <c r="AG8" i="3"/>
  <c r="C9" i="3"/>
  <c r="F9" i="3"/>
  <c r="G9" i="3"/>
  <c r="H9" i="3" s="1"/>
  <c r="N10" i="5" s="1"/>
  <c r="I9" i="3"/>
  <c r="J9" i="3" s="1"/>
  <c r="K9" i="3" s="1"/>
  <c r="L9" i="3"/>
  <c r="O9" i="3"/>
  <c r="P9" i="3" s="1"/>
  <c r="T9" i="3"/>
  <c r="U9" i="3"/>
  <c r="V9" i="3"/>
  <c r="W9" i="3" s="1"/>
  <c r="R10" i="5" s="1"/>
  <c r="X9" i="3"/>
  <c r="Y9" i="3"/>
  <c r="Z9" i="3" s="1"/>
  <c r="S10" i="5" s="1"/>
  <c r="AA9" i="3"/>
  <c r="AB9" i="3" s="1"/>
  <c r="AC9" i="3" s="1"/>
  <c r="T10" i="5" s="1"/>
  <c r="AD9" i="3"/>
  <c r="AE9" i="3"/>
  <c r="AF9" i="3"/>
  <c r="AH9" i="3" s="1"/>
  <c r="AI9" i="3" s="1"/>
  <c r="U10" i="5" s="1"/>
  <c r="AG9" i="3"/>
  <c r="C10" i="3"/>
  <c r="F10" i="3"/>
  <c r="G10" i="3"/>
  <c r="I10" i="3"/>
  <c r="J10" i="3" s="1"/>
  <c r="K10" i="3" s="1"/>
  <c r="L10" i="3"/>
  <c r="O10" i="3"/>
  <c r="Q10" i="3" s="1"/>
  <c r="R10" i="3" s="1"/>
  <c r="T10" i="3"/>
  <c r="U10" i="3"/>
  <c r="V10" i="3"/>
  <c r="X10" i="3"/>
  <c r="Y10" i="3"/>
  <c r="AA10" i="3"/>
  <c r="AB10" i="3" s="1"/>
  <c r="AC10" i="3" s="1"/>
  <c r="T11" i="5" s="1"/>
  <c r="AD10" i="3"/>
  <c r="AE10" i="3"/>
  <c r="AF10" i="3"/>
  <c r="AH10" i="3" s="1"/>
  <c r="AI10" i="3" s="1"/>
  <c r="U11" i="5" s="1"/>
  <c r="AG10" i="3"/>
  <c r="C11" i="3"/>
  <c r="F11" i="3"/>
  <c r="G11" i="3"/>
  <c r="I11" i="3"/>
  <c r="J11" i="3" s="1"/>
  <c r="K11" i="3" s="1"/>
  <c r="L11" i="3"/>
  <c r="O11" i="3"/>
  <c r="P11" i="3" s="1"/>
  <c r="T11" i="3"/>
  <c r="U11" i="3"/>
  <c r="V11" i="3"/>
  <c r="X11" i="3"/>
  <c r="Y11" i="3"/>
  <c r="AA11" i="3"/>
  <c r="AB11" i="3" s="1"/>
  <c r="AC11" i="3" s="1"/>
  <c r="T12" i="5" s="1"/>
  <c r="AD11" i="3"/>
  <c r="AE11" i="3"/>
  <c r="AF11" i="3"/>
  <c r="AH11" i="3" s="1"/>
  <c r="AI11" i="3" s="1"/>
  <c r="U12" i="5" s="1"/>
  <c r="AG11" i="3"/>
  <c r="C12" i="3"/>
  <c r="E12" i="3" s="1"/>
  <c r="M13" i="5" s="1"/>
  <c r="F12" i="3"/>
  <c r="G12" i="3"/>
  <c r="H12" i="3" s="1"/>
  <c r="N13" i="5" s="1"/>
  <c r="I12" i="3"/>
  <c r="J12" i="3" s="1"/>
  <c r="K12" i="3" s="1"/>
  <c r="L12" i="3"/>
  <c r="O12" i="3"/>
  <c r="P12" i="3" s="1"/>
  <c r="T12" i="3"/>
  <c r="U12" i="3"/>
  <c r="V12" i="3"/>
  <c r="W12" i="3" s="1"/>
  <c r="R13" i="5" s="1"/>
  <c r="X12" i="3"/>
  <c r="Y12" i="3"/>
  <c r="Z12" i="3" s="1"/>
  <c r="S13" i="5" s="1"/>
  <c r="AA12" i="3"/>
  <c r="AB12" i="3" s="1"/>
  <c r="AC12" i="3" s="1"/>
  <c r="AD12" i="3"/>
  <c r="AE12" i="3"/>
  <c r="AF12" i="3"/>
  <c r="AH12" i="3" s="1"/>
  <c r="AG12" i="3"/>
  <c r="C13" i="3"/>
  <c r="F13" i="3"/>
  <c r="G13" i="3"/>
  <c r="H13" i="3" s="1"/>
  <c r="N14" i="5" s="1"/>
  <c r="I13" i="3"/>
  <c r="J13" i="3" s="1"/>
  <c r="K13" i="3" s="1"/>
  <c r="L13" i="3"/>
  <c r="O13" i="3"/>
  <c r="T13" i="3"/>
  <c r="U13" i="3"/>
  <c r="V13" i="3"/>
  <c r="X13" i="3"/>
  <c r="Y13" i="3"/>
  <c r="Z13" i="3" s="1"/>
  <c r="S14" i="5" s="1"/>
  <c r="AA13" i="3"/>
  <c r="AB13" i="3" s="1"/>
  <c r="AC13" i="3" s="1"/>
  <c r="T14" i="5" s="1"/>
  <c r="AD13" i="3"/>
  <c r="AE13" i="3"/>
  <c r="AF13" i="3"/>
  <c r="AH13" i="3" s="1"/>
  <c r="AI13" i="3" s="1"/>
  <c r="U14" i="5" s="1"/>
  <c r="AG13" i="3"/>
  <c r="C14" i="3"/>
  <c r="E14" i="3" s="1"/>
  <c r="M15" i="5" s="1"/>
  <c r="F14" i="3"/>
  <c r="G14" i="3"/>
  <c r="I14" i="3"/>
  <c r="J14" i="3" s="1"/>
  <c r="K14" i="3" s="1"/>
  <c r="L14" i="3"/>
  <c r="O14" i="3"/>
  <c r="P14" i="3" s="1"/>
  <c r="T14" i="3"/>
  <c r="U14" i="3"/>
  <c r="V14" i="3"/>
  <c r="W14" i="3" s="1"/>
  <c r="R15" i="5" s="1"/>
  <c r="X14" i="3"/>
  <c r="Y14" i="3"/>
  <c r="AA14" i="3"/>
  <c r="AB14" i="3" s="1"/>
  <c r="AC14" i="3" s="1"/>
  <c r="AD14" i="3"/>
  <c r="AE14" i="3"/>
  <c r="AF14" i="3"/>
  <c r="AH14" i="3" s="1"/>
  <c r="AI14" i="3" s="1"/>
  <c r="U15" i="5" s="1"/>
  <c r="AG14" i="3"/>
  <c r="C15" i="3"/>
  <c r="F15" i="3"/>
  <c r="G15" i="3"/>
  <c r="I15" i="3"/>
  <c r="J15" i="3" s="1"/>
  <c r="K15" i="3" s="1"/>
  <c r="L15" i="3"/>
  <c r="O15" i="3"/>
  <c r="P15" i="3" s="1"/>
  <c r="T15" i="3"/>
  <c r="U15" i="3"/>
  <c r="V15" i="3"/>
  <c r="X15" i="3"/>
  <c r="Y15" i="3"/>
  <c r="AA15" i="3"/>
  <c r="AB15" i="3" s="1"/>
  <c r="AC15" i="3" s="1"/>
  <c r="AD15" i="3"/>
  <c r="AE15" i="3"/>
  <c r="AF15" i="3"/>
  <c r="AH15" i="3" s="1"/>
  <c r="AI15" i="3" s="1"/>
  <c r="U16" i="5" s="1"/>
  <c r="AG15" i="3"/>
  <c r="C16" i="3"/>
  <c r="F16" i="3"/>
  <c r="G16" i="3"/>
  <c r="I16" i="3"/>
  <c r="J16" i="3" s="1"/>
  <c r="K16" i="3" s="1"/>
  <c r="L16" i="3"/>
  <c r="O16" i="3"/>
  <c r="Q16" i="3" s="1"/>
  <c r="R16" i="3" s="1"/>
  <c r="T16" i="3"/>
  <c r="U16" i="3"/>
  <c r="V16" i="3"/>
  <c r="X16" i="3"/>
  <c r="Y16" i="3"/>
  <c r="Z16" i="3" s="1"/>
  <c r="S17" i="5" s="1"/>
  <c r="AA16" i="3"/>
  <c r="AB16" i="3" s="1"/>
  <c r="AC16" i="3" s="1"/>
  <c r="AD16" i="3"/>
  <c r="AE16" i="3"/>
  <c r="AF16" i="3"/>
  <c r="AG16" i="3"/>
  <c r="C17" i="3"/>
  <c r="F17" i="3"/>
  <c r="G17" i="3"/>
  <c r="H17" i="3" s="1"/>
  <c r="N18" i="5" s="1"/>
  <c r="I17" i="3"/>
  <c r="J17" i="3" s="1"/>
  <c r="K17" i="3" s="1"/>
  <c r="L17" i="3"/>
  <c r="O17" i="3"/>
  <c r="P17" i="3" s="1"/>
  <c r="T17" i="3"/>
  <c r="U17" i="3"/>
  <c r="V17" i="3"/>
  <c r="X17" i="3"/>
  <c r="Y17" i="3"/>
  <c r="Z17" i="3" s="1"/>
  <c r="S18" i="5" s="1"/>
  <c r="AA17" i="3"/>
  <c r="AB17" i="3" s="1"/>
  <c r="AC17" i="3" s="1"/>
  <c r="T18" i="5" s="1"/>
  <c r="AD17" i="3"/>
  <c r="AE17" i="3"/>
  <c r="AF17" i="3"/>
  <c r="AH17" i="3" s="1"/>
  <c r="AI17" i="3" s="1"/>
  <c r="AG17" i="3"/>
  <c r="C18" i="3"/>
  <c r="F18" i="3"/>
  <c r="G18" i="3"/>
  <c r="H18" i="3" s="1"/>
  <c r="N19" i="5" s="1"/>
  <c r="I18" i="3"/>
  <c r="J18" i="3" s="1"/>
  <c r="K18" i="3" s="1"/>
  <c r="L18" i="3"/>
  <c r="O18" i="3"/>
  <c r="T18" i="3"/>
  <c r="U18" i="3"/>
  <c r="V18" i="3"/>
  <c r="X18" i="3"/>
  <c r="Y18" i="3"/>
  <c r="AA18" i="3"/>
  <c r="AB18" i="3" s="1"/>
  <c r="AC18" i="3" s="1"/>
  <c r="AD18" i="3"/>
  <c r="AE18" i="3"/>
  <c r="AF18" i="3"/>
  <c r="AG18" i="3"/>
  <c r="C19" i="3"/>
  <c r="E19" i="3" s="1"/>
  <c r="F19" i="3"/>
  <c r="G19" i="3"/>
  <c r="I19" i="3"/>
  <c r="J19" i="3" s="1"/>
  <c r="K19" i="3" s="1"/>
  <c r="L19" i="3"/>
  <c r="O19" i="3"/>
  <c r="T19" i="3"/>
  <c r="U19" i="3"/>
  <c r="V19" i="3"/>
  <c r="X19" i="3"/>
  <c r="Y19" i="3"/>
  <c r="AA19" i="3"/>
  <c r="AB19" i="3" s="1"/>
  <c r="AC19" i="3" s="1"/>
  <c r="T20" i="5" s="1"/>
  <c r="AD19" i="3"/>
  <c r="AE19" i="3"/>
  <c r="AF19" i="3"/>
  <c r="AH19" i="3" s="1"/>
  <c r="AG19" i="3"/>
  <c r="C20" i="3"/>
  <c r="F20" i="3"/>
  <c r="G20" i="3"/>
  <c r="H20" i="3" s="1"/>
  <c r="N21" i="5" s="1"/>
  <c r="I20" i="3"/>
  <c r="J20" i="3" s="1"/>
  <c r="K20" i="3" s="1"/>
  <c r="L20" i="3"/>
  <c r="O20" i="3"/>
  <c r="P20" i="3" s="1"/>
  <c r="T20" i="3"/>
  <c r="U20" i="3"/>
  <c r="V20" i="3"/>
  <c r="W20" i="3" s="1"/>
  <c r="R21" i="5" s="1"/>
  <c r="X20" i="3"/>
  <c r="Y20" i="3"/>
  <c r="Z20" i="3" s="1"/>
  <c r="S21" i="5" s="1"/>
  <c r="AA20" i="3"/>
  <c r="AB20" i="3" s="1"/>
  <c r="AC20" i="3" s="1"/>
  <c r="T21" i="5" s="1"/>
  <c r="AD20" i="3"/>
  <c r="AE20" i="3"/>
  <c r="AF20" i="3"/>
  <c r="AH20" i="3" s="1"/>
  <c r="AI20" i="3" s="1"/>
  <c r="U21" i="5" s="1"/>
  <c r="AG20" i="3"/>
  <c r="C21" i="3"/>
  <c r="F21" i="3"/>
  <c r="G21" i="3"/>
  <c r="I21" i="3"/>
  <c r="J21" i="3" s="1"/>
  <c r="K21" i="3" s="1"/>
  <c r="L21" i="3"/>
  <c r="O21" i="3"/>
  <c r="P21" i="3" s="1"/>
  <c r="T21" i="3"/>
  <c r="U21" i="3"/>
  <c r="V21" i="3"/>
  <c r="X21" i="3"/>
  <c r="Y21" i="3"/>
  <c r="AA21" i="3"/>
  <c r="AB21" i="3" s="1"/>
  <c r="AC21" i="3" s="1"/>
  <c r="T22" i="5" s="1"/>
  <c r="AD21" i="3"/>
  <c r="AE21" i="3"/>
  <c r="AF21" i="3"/>
  <c r="AH21" i="3" s="1"/>
  <c r="AI21" i="3" s="1"/>
  <c r="U22" i="5" s="1"/>
  <c r="AG21" i="3"/>
  <c r="C22" i="3"/>
  <c r="E22" i="3" s="1"/>
  <c r="M23" i="5" s="1"/>
  <c r="F22" i="3"/>
  <c r="G22" i="3"/>
  <c r="I22" i="3"/>
  <c r="J22" i="3" s="1"/>
  <c r="K22" i="3" s="1"/>
  <c r="L22" i="3"/>
  <c r="O22" i="3"/>
  <c r="Q22" i="3" s="1"/>
  <c r="R22" i="3" s="1"/>
  <c r="T22" i="3"/>
  <c r="U22" i="3"/>
  <c r="V22" i="3"/>
  <c r="W22" i="3" s="1"/>
  <c r="R23" i="5" s="1"/>
  <c r="X22" i="3"/>
  <c r="Y22" i="3"/>
  <c r="Z22" i="3" s="1"/>
  <c r="S23" i="5" s="1"/>
  <c r="AA22" i="3"/>
  <c r="AB22" i="3" s="1"/>
  <c r="AC22" i="3" s="1"/>
  <c r="T23" i="5" s="1"/>
  <c r="AD22" i="3"/>
  <c r="AE22" i="3"/>
  <c r="AF22" i="3"/>
  <c r="AH22" i="3" s="1"/>
  <c r="AI22" i="3" s="1"/>
  <c r="U23" i="5" s="1"/>
  <c r="AG22" i="3"/>
  <c r="C23" i="3"/>
  <c r="F23" i="3"/>
  <c r="G23" i="3"/>
  <c r="I23" i="3"/>
  <c r="J23" i="3" s="1"/>
  <c r="K23" i="3" s="1"/>
  <c r="L23" i="3"/>
  <c r="O23" i="3"/>
  <c r="P23" i="3" s="1"/>
  <c r="T23" i="3"/>
  <c r="U23" i="3"/>
  <c r="V23" i="3"/>
  <c r="X23" i="3"/>
  <c r="Y23" i="3"/>
  <c r="AA23" i="3"/>
  <c r="AB23" i="3" s="1"/>
  <c r="AC23" i="3" s="1"/>
  <c r="T24" i="5" s="1"/>
  <c r="AD23" i="3"/>
  <c r="AE23" i="3"/>
  <c r="AF23" i="3"/>
  <c r="AH23" i="3" s="1"/>
  <c r="AI23" i="3" s="1"/>
  <c r="U24" i="5" s="1"/>
  <c r="AG23" i="3"/>
  <c r="C24" i="3"/>
  <c r="F24" i="3"/>
  <c r="G24" i="3"/>
  <c r="H24" i="3" s="1"/>
  <c r="N25" i="5" s="1"/>
  <c r="I24" i="3"/>
  <c r="J24" i="3" s="1"/>
  <c r="K24" i="3" s="1"/>
  <c r="L24" i="3"/>
  <c r="O24" i="3"/>
  <c r="P24" i="3" s="1"/>
  <c r="T24" i="3"/>
  <c r="U24" i="3"/>
  <c r="V24" i="3"/>
  <c r="X24" i="3"/>
  <c r="Y24" i="3"/>
  <c r="Z24" i="3" s="1"/>
  <c r="S25" i="5" s="1"/>
  <c r="AA24" i="3"/>
  <c r="AB24" i="3" s="1"/>
  <c r="AC24" i="3" s="1"/>
  <c r="T25" i="5" s="1"/>
  <c r="AD24" i="3"/>
  <c r="AE24" i="3"/>
  <c r="AF24" i="3"/>
  <c r="AG24" i="3"/>
  <c r="C25" i="3"/>
  <c r="F25" i="3"/>
  <c r="G25" i="3"/>
  <c r="I25" i="3"/>
  <c r="J25" i="3" s="1"/>
  <c r="K25" i="3" s="1"/>
  <c r="L25" i="3"/>
  <c r="O25" i="3"/>
  <c r="P25" i="3" s="1"/>
  <c r="T25" i="3"/>
  <c r="U25" i="3"/>
  <c r="V25" i="3"/>
  <c r="W25" i="3" s="1"/>
  <c r="R26" i="5" s="1"/>
  <c r="X25" i="3"/>
  <c r="Y25" i="3"/>
  <c r="Z25" i="3" s="1"/>
  <c r="S26" i="5" s="1"/>
  <c r="AA25" i="3"/>
  <c r="AB25" i="3" s="1"/>
  <c r="AC25" i="3" s="1"/>
  <c r="AD25" i="3"/>
  <c r="AE25" i="3"/>
  <c r="AF25" i="3"/>
  <c r="AG25" i="3"/>
  <c r="C26" i="3"/>
  <c r="F26" i="3"/>
  <c r="G26" i="3"/>
  <c r="H26" i="3" s="1"/>
  <c r="N27" i="5" s="1"/>
  <c r="I26" i="3"/>
  <c r="J26" i="3" s="1"/>
  <c r="K26" i="3" s="1"/>
  <c r="L26" i="3"/>
  <c r="O26" i="3"/>
  <c r="Q26" i="3" s="1"/>
  <c r="R26" i="3" s="1"/>
  <c r="T26" i="3"/>
  <c r="U26" i="3"/>
  <c r="V26" i="3"/>
  <c r="X26" i="3"/>
  <c r="Y26" i="3"/>
  <c r="AA26" i="3"/>
  <c r="AB26" i="3" s="1"/>
  <c r="AC26" i="3" s="1"/>
  <c r="T27" i="5" s="1"/>
  <c r="AD26" i="3"/>
  <c r="AE26" i="3"/>
  <c r="AF26" i="3"/>
  <c r="AG26" i="3"/>
  <c r="C27" i="3"/>
  <c r="E27" i="3" s="1"/>
  <c r="F27" i="3"/>
  <c r="G27" i="3"/>
  <c r="H27" i="3" s="1"/>
  <c r="N28" i="5" s="1"/>
  <c r="I27" i="3"/>
  <c r="J27" i="3" s="1"/>
  <c r="K27" i="3" s="1"/>
  <c r="L27" i="3"/>
  <c r="O27" i="3"/>
  <c r="Q27" i="3" s="1"/>
  <c r="R27" i="3" s="1"/>
  <c r="T27" i="3"/>
  <c r="U27" i="3"/>
  <c r="V27" i="3"/>
  <c r="X27" i="3"/>
  <c r="Y27" i="3"/>
  <c r="AA27" i="3"/>
  <c r="AB27" i="3" s="1"/>
  <c r="AC27" i="3" s="1"/>
  <c r="AD27" i="3"/>
  <c r="AE27" i="3"/>
  <c r="AF27" i="3"/>
  <c r="AH27" i="3" s="1"/>
  <c r="AG27" i="3"/>
  <c r="C28" i="3"/>
  <c r="F28" i="3"/>
  <c r="G28" i="3"/>
  <c r="H28" i="3" s="1"/>
  <c r="N29" i="5" s="1"/>
  <c r="I28" i="3"/>
  <c r="J28" i="3" s="1"/>
  <c r="K28" i="3" s="1"/>
  <c r="L28" i="3"/>
  <c r="O28" i="3"/>
  <c r="P28" i="3" s="1"/>
  <c r="T28" i="3"/>
  <c r="U28" i="3"/>
  <c r="V28" i="3"/>
  <c r="W28" i="3" s="1"/>
  <c r="R29" i="5" s="1"/>
  <c r="X28" i="3"/>
  <c r="Y28" i="3"/>
  <c r="AA28" i="3"/>
  <c r="AB28" i="3" s="1"/>
  <c r="AC28" i="3" s="1"/>
  <c r="AD28" i="3"/>
  <c r="AE28" i="3"/>
  <c r="AF28" i="3"/>
  <c r="AH28" i="3" s="1"/>
  <c r="AI28" i="3" s="1"/>
  <c r="U29" i="5" s="1"/>
  <c r="AG28" i="3"/>
  <c r="C29" i="3"/>
  <c r="E29" i="3" s="1"/>
  <c r="M30" i="5" s="1"/>
  <c r="F29" i="3"/>
  <c r="G29" i="3"/>
  <c r="I29" i="3"/>
  <c r="J29" i="3" s="1"/>
  <c r="K29" i="3" s="1"/>
  <c r="L29" i="3"/>
  <c r="O29" i="3"/>
  <c r="P29" i="3" s="1"/>
  <c r="T29" i="3"/>
  <c r="U29" i="3"/>
  <c r="V29" i="3"/>
  <c r="W29" i="3" s="1"/>
  <c r="X29" i="3"/>
  <c r="Y29" i="3"/>
  <c r="AA29" i="3"/>
  <c r="AB29" i="3" s="1"/>
  <c r="AC29" i="3" s="1"/>
  <c r="T30" i="5" s="1"/>
  <c r="AD29" i="3"/>
  <c r="AE29" i="3"/>
  <c r="AF29" i="3"/>
  <c r="AH29" i="3" s="1"/>
  <c r="AI29" i="3" s="1"/>
  <c r="U30" i="5" s="1"/>
  <c r="AG29" i="3"/>
  <c r="C30" i="3"/>
  <c r="E30" i="3" s="1"/>
  <c r="F30" i="3"/>
  <c r="G30" i="3"/>
  <c r="I30" i="3"/>
  <c r="J30" i="3" s="1"/>
  <c r="K30" i="3" s="1"/>
  <c r="L30" i="3"/>
  <c r="O30" i="3"/>
  <c r="P30" i="3" s="1"/>
  <c r="T30" i="3"/>
  <c r="U30" i="3"/>
  <c r="V30" i="3"/>
  <c r="W30" i="3" s="1"/>
  <c r="R31" i="5" s="1"/>
  <c r="X30" i="3"/>
  <c r="Y30" i="3"/>
  <c r="AA30" i="3"/>
  <c r="AB30" i="3" s="1"/>
  <c r="AC30" i="3" s="1"/>
  <c r="T31" i="5" s="1"/>
  <c r="AD30" i="3"/>
  <c r="AE30" i="3"/>
  <c r="AF30" i="3"/>
  <c r="AH30" i="3" s="1"/>
  <c r="AI30" i="3" s="1"/>
  <c r="U31" i="5" s="1"/>
  <c r="AG30" i="3"/>
  <c r="C31" i="3"/>
  <c r="F31" i="3"/>
  <c r="G31" i="3"/>
  <c r="I31" i="3"/>
  <c r="J31" i="3" s="1"/>
  <c r="K31" i="3" s="1"/>
  <c r="L31" i="3"/>
  <c r="O31" i="3"/>
  <c r="P31" i="3" s="1"/>
  <c r="T31" i="3"/>
  <c r="U31" i="3"/>
  <c r="V31" i="3"/>
  <c r="X31" i="3"/>
  <c r="Y31" i="3"/>
  <c r="AA31" i="3"/>
  <c r="AB31" i="3" s="1"/>
  <c r="AC31" i="3" s="1"/>
  <c r="T32" i="5" s="1"/>
  <c r="AD31" i="3"/>
  <c r="AE31" i="3"/>
  <c r="AF31" i="3"/>
  <c r="AG31" i="3"/>
  <c r="C32" i="3"/>
  <c r="F32" i="3"/>
  <c r="G32" i="3"/>
  <c r="H32" i="3" s="1"/>
  <c r="N33" i="5" s="1"/>
  <c r="I32" i="3"/>
  <c r="J32" i="3" s="1"/>
  <c r="K32" i="3" s="1"/>
  <c r="L32" i="3"/>
  <c r="O32" i="3"/>
  <c r="P32" i="3" s="1"/>
  <c r="T32" i="3"/>
  <c r="U32" i="3"/>
  <c r="V32" i="3"/>
  <c r="X32" i="3"/>
  <c r="Y32" i="3"/>
  <c r="Z32" i="3" s="1"/>
  <c r="S33" i="5" s="1"/>
  <c r="AA32" i="3"/>
  <c r="AB32" i="3" s="1"/>
  <c r="AC32" i="3" s="1"/>
  <c r="T33" i="5" s="1"/>
  <c r="AD32" i="3"/>
  <c r="AE32" i="3"/>
  <c r="AF32" i="3"/>
  <c r="AH32" i="3" s="1"/>
  <c r="AI32" i="3" s="1"/>
  <c r="U33" i="5" s="1"/>
  <c r="AG32" i="3"/>
  <c r="C33" i="3"/>
  <c r="F33" i="3"/>
  <c r="G33" i="3"/>
  <c r="H33" i="3" s="1"/>
  <c r="N34" i="5" s="1"/>
  <c r="I33" i="3"/>
  <c r="J33" i="3" s="1"/>
  <c r="K33" i="3" s="1"/>
  <c r="L33" i="3"/>
  <c r="O33" i="3"/>
  <c r="T33" i="3"/>
  <c r="U33" i="3"/>
  <c r="V33" i="3"/>
  <c r="X33" i="3"/>
  <c r="Y33" i="3"/>
  <c r="Z33" i="3" s="1"/>
  <c r="S34" i="5" s="1"/>
  <c r="AA33" i="3"/>
  <c r="AB33" i="3" s="1"/>
  <c r="AC33" i="3" s="1"/>
  <c r="T34" i="5" s="1"/>
  <c r="AD33" i="3"/>
  <c r="AE33" i="3"/>
  <c r="AF33" i="3"/>
  <c r="AH33" i="3" s="1"/>
  <c r="AI33" i="3" s="1"/>
  <c r="U34" i="5" s="1"/>
  <c r="AG33" i="3"/>
  <c r="C34" i="3"/>
  <c r="E34" i="3" s="1"/>
  <c r="M35" i="5" s="1"/>
  <c r="F34" i="3"/>
  <c r="G34" i="3"/>
  <c r="I34" i="3"/>
  <c r="J34" i="3" s="1"/>
  <c r="K34" i="3" s="1"/>
  <c r="L34" i="3"/>
  <c r="O34" i="3"/>
  <c r="Q34" i="3" s="1"/>
  <c r="R34" i="3" s="1"/>
  <c r="T34" i="3"/>
  <c r="U34" i="3"/>
  <c r="V34" i="3"/>
  <c r="X34" i="3"/>
  <c r="Y34" i="3"/>
  <c r="AA34" i="3"/>
  <c r="AB34" i="3" s="1"/>
  <c r="AC34" i="3" s="1"/>
  <c r="T35" i="5" s="1"/>
  <c r="AD34" i="3"/>
  <c r="AE34" i="3"/>
  <c r="AF34" i="3"/>
  <c r="AH34" i="3" s="1"/>
  <c r="AG34" i="3"/>
  <c r="C35" i="3"/>
  <c r="E35" i="3" s="1"/>
  <c r="M36" i="5" s="1"/>
  <c r="F35" i="3"/>
  <c r="G35" i="3"/>
  <c r="H35" i="3" s="1"/>
  <c r="N36" i="5" s="1"/>
  <c r="I35" i="3"/>
  <c r="J35" i="3" s="1"/>
  <c r="K35" i="3" s="1"/>
  <c r="L35" i="3"/>
  <c r="O35" i="3"/>
  <c r="Q35" i="3" s="1"/>
  <c r="R35" i="3" s="1"/>
  <c r="T35" i="3"/>
  <c r="U35" i="3"/>
  <c r="V35" i="3"/>
  <c r="W35" i="3" s="1"/>
  <c r="R36" i="5" s="1"/>
  <c r="X35" i="3"/>
  <c r="Y35" i="3"/>
  <c r="AA35" i="3"/>
  <c r="AB35" i="3" s="1"/>
  <c r="AC35" i="3" s="1"/>
  <c r="AD35" i="3"/>
  <c r="AE35" i="3"/>
  <c r="AF35" i="3"/>
  <c r="AH35" i="3" s="1"/>
  <c r="AI35" i="3" s="1"/>
  <c r="U36" i="5" s="1"/>
  <c r="AG35" i="3"/>
  <c r="C36" i="3"/>
  <c r="E36" i="3" s="1"/>
  <c r="M37" i="5" s="1"/>
  <c r="F36" i="3"/>
  <c r="G36" i="3"/>
  <c r="H36" i="3" s="1"/>
  <c r="N37" i="5" s="1"/>
  <c r="I36" i="3"/>
  <c r="J36" i="3" s="1"/>
  <c r="K36" i="3" s="1"/>
  <c r="L36" i="3"/>
  <c r="O36" i="3"/>
  <c r="Q36" i="3" s="1"/>
  <c r="R36" i="3" s="1"/>
  <c r="T36" i="3"/>
  <c r="U36" i="3"/>
  <c r="V36" i="3"/>
  <c r="W36" i="3" s="1"/>
  <c r="R37" i="5" s="1"/>
  <c r="X36" i="3"/>
  <c r="Y36" i="3"/>
  <c r="Z36" i="3" s="1"/>
  <c r="S37" i="5" s="1"/>
  <c r="AA36" i="3"/>
  <c r="AB36" i="3" s="1"/>
  <c r="AC36" i="3" s="1"/>
  <c r="AD36" i="3"/>
  <c r="AE36" i="3"/>
  <c r="AF36" i="3"/>
  <c r="AH36" i="3" s="1"/>
  <c r="AG36" i="3"/>
  <c r="C37" i="3"/>
  <c r="E37" i="3" s="1"/>
  <c r="M38" i="5" s="1"/>
  <c r="F37" i="3"/>
  <c r="G37" i="3"/>
  <c r="H37" i="3" s="1"/>
  <c r="N38" i="5" s="1"/>
  <c r="I37" i="3"/>
  <c r="J37" i="3" s="1"/>
  <c r="K37" i="3" s="1"/>
  <c r="L37" i="3"/>
  <c r="O37" i="3"/>
  <c r="P37" i="3" s="1"/>
  <c r="T37" i="3"/>
  <c r="U37" i="3"/>
  <c r="V37" i="3"/>
  <c r="X37" i="3"/>
  <c r="Y37" i="3"/>
  <c r="Z37" i="3" s="1"/>
  <c r="S38" i="5" s="1"/>
  <c r="AA37" i="3"/>
  <c r="AB37" i="3" s="1"/>
  <c r="AC37" i="3" s="1"/>
  <c r="T38" i="5" s="1"/>
  <c r="AD37" i="3"/>
  <c r="AE37" i="3"/>
  <c r="AF37" i="3"/>
  <c r="AH37" i="3" s="1"/>
  <c r="AI37" i="3" s="1"/>
  <c r="U38" i="5" s="1"/>
  <c r="AG37" i="3"/>
  <c r="C38" i="3"/>
  <c r="E38" i="3" s="1"/>
  <c r="M39" i="5" s="1"/>
  <c r="F38" i="3"/>
  <c r="G38" i="3"/>
  <c r="I38" i="3"/>
  <c r="J38" i="3" s="1"/>
  <c r="K38" i="3" s="1"/>
  <c r="L38" i="3"/>
  <c r="O38" i="3"/>
  <c r="P38" i="3" s="1"/>
  <c r="T38" i="3"/>
  <c r="U38" i="3"/>
  <c r="V38" i="3"/>
  <c r="X38" i="3"/>
  <c r="Y38" i="3"/>
  <c r="AA38" i="3"/>
  <c r="AB38" i="3" s="1"/>
  <c r="AC38" i="3" s="1"/>
  <c r="AD38" i="3"/>
  <c r="AE38" i="3"/>
  <c r="AF38" i="3"/>
  <c r="AH38" i="3" s="1"/>
  <c r="AI38" i="3" s="1"/>
  <c r="U39" i="5" s="1"/>
  <c r="AG38" i="3"/>
  <c r="C39" i="3"/>
  <c r="F39" i="3"/>
  <c r="G39" i="3"/>
  <c r="H39" i="3" s="1"/>
  <c r="N40" i="5" s="1"/>
  <c r="I39" i="3"/>
  <c r="J39" i="3" s="1"/>
  <c r="K39" i="3" s="1"/>
  <c r="L39" i="3"/>
  <c r="O39" i="3"/>
  <c r="P39" i="3" s="1"/>
  <c r="T39" i="3"/>
  <c r="U39" i="3"/>
  <c r="V39" i="3"/>
  <c r="X39" i="3"/>
  <c r="Y39" i="3"/>
  <c r="AA39" i="3"/>
  <c r="AB39" i="3" s="1"/>
  <c r="AC39" i="3" s="1"/>
  <c r="T40" i="5" s="1"/>
  <c r="AD39" i="3"/>
  <c r="AE39" i="3"/>
  <c r="AF39" i="3"/>
  <c r="AH39" i="3" s="1"/>
  <c r="AG39" i="3"/>
  <c r="C40" i="3"/>
  <c r="E40" i="3" s="1"/>
  <c r="M41" i="5" s="1"/>
  <c r="F40" i="3"/>
  <c r="G40" i="3"/>
  <c r="H40" i="3" s="1"/>
  <c r="N41" i="5" s="1"/>
  <c r="I40" i="3"/>
  <c r="J40" i="3" s="1"/>
  <c r="K40" i="3" s="1"/>
  <c r="L40" i="3"/>
  <c r="O40" i="3"/>
  <c r="Q40" i="3" s="1"/>
  <c r="R40" i="3" s="1"/>
  <c r="T40" i="3"/>
  <c r="U40" i="3"/>
  <c r="V40" i="3"/>
  <c r="X40" i="3"/>
  <c r="Y40" i="3"/>
  <c r="Z40" i="3" s="1"/>
  <c r="S41" i="5" s="1"/>
  <c r="AA40" i="3"/>
  <c r="AB40" i="3" s="1"/>
  <c r="AC40" i="3" s="1"/>
  <c r="T41" i="5" s="1"/>
  <c r="AD40" i="3"/>
  <c r="AE40" i="3"/>
  <c r="AF40" i="3"/>
  <c r="AG40" i="3"/>
  <c r="C41" i="3"/>
  <c r="E41" i="3" s="1"/>
  <c r="M42" i="5" s="1"/>
  <c r="F41" i="3"/>
  <c r="G41" i="3"/>
  <c r="I41" i="3"/>
  <c r="J41" i="3" s="1"/>
  <c r="K41" i="3" s="1"/>
  <c r="L41" i="3"/>
  <c r="O41" i="3"/>
  <c r="T41" i="3"/>
  <c r="U41" i="3"/>
  <c r="V41" i="3"/>
  <c r="W41" i="3" s="1"/>
  <c r="R42" i="5" s="1"/>
  <c r="X41" i="3"/>
  <c r="Y41" i="3"/>
  <c r="Z41" i="3" s="1"/>
  <c r="S42" i="5" s="1"/>
  <c r="AA41" i="3"/>
  <c r="AB41" i="3" s="1"/>
  <c r="AC41" i="3" s="1"/>
  <c r="AD41" i="3"/>
  <c r="AE41" i="3"/>
  <c r="AF41" i="3"/>
  <c r="AH41" i="3" s="1"/>
  <c r="AI41" i="3" s="1"/>
  <c r="U42" i="5" s="1"/>
  <c r="AG41" i="3"/>
  <c r="C42" i="3"/>
  <c r="F42" i="3"/>
  <c r="G42" i="3"/>
  <c r="I42" i="3"/>
  <c r="J42" i="3" s="1"/>
  <c r="K42" i="3" s="1"/>
  <c r="L42" i="3"/>
  <c r="O42" i="3"/>
  <c r="P42" i="3" s="1"/>
  <c r="T42" i="3"/>
  <c r="U42" i="3"/>
  <c r="V42" i="3"/>
  <c r="W42" i="3" s="1"/>
  <c r="R43" i="5" s="1"/>
  <c r="X42" i="3"/>
  <c r="Y42" i="3"/>
  <c r="AA42" i="3"/>
  <c r="AB42" i="3" s="1"/>
  <c r="AC42" i="3" s="1"/>
  <c r="AD42" i="3"/>
  <c r="AE42" i="3"/>
  <c r="AF42" i="3"/>
  <c r="AH42" i="3" s="1"/>
  <c r="AI42" i="3" s="1"/>
  <c r="U43" i="5" s="1"/>
  <c r="AG42" i="3"/>
  <c r="C43" i="3"/>
  <c r="F43" i="3"/>
  <c r="G43" i="3"/>
  <c r="I43" i="3"/>
  <c r="J43" i="3" s="1"/>
  <c r="K43" i="3" s="1"/>
  <c r="L43" i="3"/>
  <c r="O43" i="3"/>
  <c r="Q43" i="3" s="1"/>
  <c r="R43" i="3" s="1"/>
  <c r="T43" i="3"/>
  <c r="U43" i="3"/>
  <c r="V43" i="3"/>
  <c r="X43" i="3"/>
  <c r="Y43" i="3"/>
  <c r="AA43" i="3"/>
  <c r="AB43" i="3" s="1"/>
  <c r="AC43" i="3" s="1"/>
  <c r="AD43" i="3"/>
  <c r="AE43" i="3"/>
  <c r="AF43" i="3"/>
  <c r="AH43" i="3" s="1"/>
  <c r="AI43" i="3" s="1"/>
  <c r="U44" i="5" s="1"/>
  <c r="AG43" i="3"/>
  <c r="C44" i="3"/>
  <c r="F44" i="3"/>
  <c r="G44" i="3"/>
  <c r="I44" i="3"/>
  <c r="J44" i="3" s="1"/>
  <c r="K44" i="3" s="1"/>
  <c r="L44" i="3"/>
  <c r="O44" i="3"/>
  <c r="Q44" i="3" s="1"/>
  <c r="R44" i="3" s="1"/>
  <c r="T44" i="3"/>
  <c r="U44" i="3"/>
  <c r="V44" i="3"/>
  <c r="X44" i="3"/>
  <c r="Y44" i="3"/>
  <c r="Z44" i="3" s="1"/>
  <c r="S45" i="5" s="1"/>
  <c r="AA44" i="3"/>
  <c r="AB44" i="3" s="1"/>
  <c r="AC44" i="3" s="1"/>
  <c r="AD44" i="3"/>
  <c r="AE44" i="3"/>
  <c r="AF44" i="3"/>
  <c r="AH44" i="3" s="1"/>
  <c r="AI44" i="3" s="1"/>
  <c r="U45" i="5" s="1"/>
  <c r="AG44" i="3"/>
  <c r="C45" i="3"/>
  <c r="F45" i="3"/>
  <c r="G45" i="3"/>
  <c r="I45" i="3"/>
  <c r="J45" i="3" s="1"/>
  <c r="K45" i="3" s="1"/>
  <c r="L45" i="3"/>
  <c r="O45" i="3"/>
  <c r="P45" i="3" s="1"/>
  <c r="T45" i="3"/>
  <c r="U45" i="3"/>
  <c r="V45" i="3"/>
  <c r="X45" i="3"/>
  <c r="Y45" i="3"/>
  <c r="AA45" i="3"/>
  <c r="AB45" i="3" s="1"/>
  <c r="AC45" i="3" s="1"/>
  <c r="AD45" i="3"/>
  <c r="AE45" i="3"/>
  <c r="AF45" i="3"/>
  <c r="AH45" i="3" s="1"/>
  <c r="AI45" i="3" s="1"/>
  <c r="U46" i="5" s="1"/>
  <c r="AG45" i="3"/>
  <c r="C46" i="3"/>
  <c r="F46" i="3"/>
  <c r="G46" i="3"/>
  <c r="H46" i="3" s="1"/>
  <c r="N47" i="5" s="1"/>
  <c r="I46" i="3"/>
  <c r="J46" i="3" s="1"/>
  <c r="K46" i="3" s="1"/>
  <c r="L46" i="3"/>
  <c r="O46" i="3"/>
  <c r="P46" i="3" s="1"/>
  <c r="T46" i="3"/>
  <c r="U46" i="3"/>
  <c r="V46" i="3"/>
  <c r="X46" i="3"/>
  <c r="Y46" i="3"/>
  <c r="Z46" i="3" s="1"/>
  <c r="S47" i="5" s="1"/>
  <c r="AA46" i="3"/>
  <c r="AB46" i="3" s="1"/>
  <c r="AC46" i="3" s="1"/>
  <c r="T47" i="5" s="1"/>
  <c r="AD46" i="3"/>
  <c r="AE46" i="3"/>
  <c r="AF46" i="3"/>
  <c r="AG46" i="3"/>
  <c r="C47" i="3"/>
  <c r="F47" i="3"/>
  <c r="G47" i="3"/>
  <c r="I47" i="3"/>
  <c r="J47" i="3" s="1"/>
  <c r="K47" i="3" s="1"/>
  <c r="L47" i="3"/>
  <c r="O47" i="3"/>
  <c r="Q47" i="3" s="1"/>
  <c r="R47" i="3" s="1"/>
  <c r="T47" i="3"/>
  <c r="U47" i="3"/>
  <c r="V47" i="3"/>
  <c r="X47" i="3"/>
  <c r="Y47" i="3"/>
  <c r="AA47" i="3"/>
  <c r="AB47" i="3" s="1"/>
  <c r="AC47" i="3" s="1"/>
  <c r="T48" i="5" s="1"/>
  <c r="AD47" i="3"/>
  <c r="AE47" i="3"/>
  <c r="AF47" i="3"/>
  <c r="AG47" i="3"/>
  <c r="C48" i="3"/>
  <c r="F48" i="3"/>
  <c r="G48" i="3"/>
  <c r="I48" i="3"/>
  <c r="J48" i="3" s="1"/>
  <c r="K48" i="3" s="1"/>
  <c r="L48" i="3"/>
  <c r="O48" i="3"/>
  <c r="P48" i="3" s="1"/>
  <c r="T48" i="3"/>
  <c r="U48" i="3"/>
  <c r="V48" i="3"/>
  <c r="W48" i="3" s="1"/>
  <c r="R49" i="5" s="1"/>
  <c r="X48" i="3"/>
  <c r="Y48" i="3"/>
  <c r="Z48" i="3" s="1"/>
  <c r="S49" i="5" s="1"/>
  <c r="AA48" i="3"/>
  <c r="AB48" i="3" s="1"/>
  <c r="AC48" i="3" s="1"/>
  <c r="T49" i="5" s="1"/>
  <c r="AD48" i="3"/>
  <c r="AE48" i="3"/>
  <c r="AF48" i="3"/>
  <c r="AH48" i="3" s="1"/>
  <c r="AG48" i="3"/>
  <c r="C49" i="3"/>
  <c r="E49" i="3" s="1"/>
  <c r="M50" i="5" s="1"/>
  <c r="F49" i="3"/>
  <c r="G49" i="3"/>
  <c r="I49" i="3"/>
  <c r="J49" i="3" s="1"/>
  <c r="K49" i="3" s="1"/>
  <c r="L49" i="3"/>
  <c r="O49" i="3"/>
  <c r="P49" i="3" s="1"/>
  <c r="T49" i="3"/>
  <c r="U49" i="3"/>
  <c r="V49" i="3"/>
  <c r="W49" i="3" s="1"/>
  <c r="R50" i="5" s="1"/>
  <c r="X49" i="3"/>
  <c r="Y49" i="3"/>
  <c r="Z49" i="3" s="1"/>
  <c r="S50" i="5" s="1"/>
  <c r="AA49" i="3"/>
  <c r="AB49" i="3" s="1"/>
  <c r="AC49" i="3" s="1"/>
  <c r="AD49" i="3"/>
  <c r="AE49" i="3"/>
  <c r="AF49" i="3"/>
  <c r="AH49" i="3" s="1"/>
  <c r="AG49" i="3"/>
  <c r="C50" i="3"/>
  <c r="E50" i="3" s="1"/>
  <c r="M51" i="5" s="1"/>
  <c r="F50" i="3"/>
  <c r="G50" i="3"/>
  <c r="H50" i="3" s="1"/>
  <c r="N51" i="5" s="1"/>
  <c r="I50" i="3"/>
  <c r="J50" i="3" s="1"/>
  <c r="K50" i="3" s="1"/>
  <c r="L50" i="3"/>
  <c r="O50" i="3"/>
  <c r="P50" i="3" s="1"/>
  <c r="T50" i="3"/>
  <c r="U50" i="3"/>
  <c r="V50" i="3"/>
  <c r="W50" i="3" s="1"/>
  <c r="X50" i="3"/>
  <c r="Y50" i="3"/>
  <c r="AA50" i="3"/>
  <c r="AB50" i="3" s="1"/>
  <c r="AC50" i="3" s="1"/>
  <c r="T51" i="5" s="1"/>
  <c r="AD50" i="3"/>
  <c r="AE50" i="3"/>
  <c r="AF50" i="3"/>
  <c r="AH50" i="3" s="1"/>
  <c r="AG50" i="3"/>
  <c r="C51" i="3"/>
  <c r="E51" i="3" s="1"/>
  <c r="M52" i="5" s="1"/>
  <c r="F51" i="3"/>
  <c r="G51" i="3"/>
  <c r="I51" i="3"/>
  <c r="J51" i="3" s="1"/>
  <c r="K51" i="3" s="1"/>
  <c r="L51" i="3"/>
  <c r="O51" i="3"/>
  <c r="Q51" i="3" s="1"/>
  <c r="R51" i="3" s="1"/>
  <c r="T51" i="3"/>
  <c r="U51" i="3"/>
  <c r="V51" i="3"/>
  <c r="W51" i="3" s="1"/>
  <c r="R52" i="5" s="1"/>
  <c r="X51" i="3"/>
  <c r="Y51" i="3"/>
  <c r="AA51" i="3"/>
  <c r="AB51" i="3" s="1"/>
  <c r="AC51" i="3" s="1"/>
  <c r="AD51" i="3"/>
  <c r="AE51" i="3"/>
  <c r="AF51" i="3"/>
  <c r="AG51" i="3"/>
  <c r="C52" i="3"/>
  <c r="F52" i="3"/>
  <c r="G52" i="3"/>
  <c r="I52" i="3"/>
  <c r="J52" i="3" s="1"/>
  <c r="K52" i="3" s="1"/>
  <c r="L52" i="3"/>
  <c r="O52" i="3"/>
  <c r="P52" i="3" s="1"/>
  <c r="T52" i="3"/>
  <c r="U52" i="3"/>
  <c r="V52" i="3"/>
  <c r="W52" i="3" s="1"/>
  <c r="R53" i="5" s="1"/>
  <c r="X52" i="3"/>
  <c r="Y52" i="3"/>
  <c r="Z52" i="3" s="1"/>
  <c r="S53" i="5" s="1"/>
  <c r="AA52" i="3"/>
  <c r="AB52" i="3" s="1"/>
  <c r="AC52" i="3" s="1"/>
  <c r="T53" i="5" s="1"/>
  <c r="AD52" i="3"/>
  <c r="AE52" i="3"/>
  <c r="AF52" i="3"/>
  <c r="AH52" i="3" s="1"/>
  <c r="AI52" i="3" s="1"/>
  <c r="U53" i="5" s="1"/>
  <c r="AG52" i="3"/>
  <c r="C53" i="3"/>
  <c r="F53" i="3"/>
  <c r="G53" i="3"/>
  <c r="H53" i="3" s="1"/>
  <c r="N54" i="5" s="1"/>
  <c r="I53" i="3"/>
  <c r="J53" i="3" s="1"/>
  <c r="K53" i="3" s="1"/>
  <c r="L53" i="3"/>
  <c r="O53" i="3"/>
  <c r="P53" i="3" s="1"/>
  <c r="T53" i="3"/>
  <c r="U53" i="3"/>
  <c r="V53" i="3"/>
  <c r="X53" i="3"/>
  <c r="Y53" i="3"/>
  <c r="Z53" i="3" s="1"/>
  <c r="S54" i="5" s="1"/>
  <c r="AA53" i="3"/>
  <c r="AB53" i="3" s="1"/>
  <c r="AC53" i="3" s="1"/>
  <c r="T54" i="5" s="1"/>
  <c r="AD53" i="3"/>
  <c r="AE53" i="3"/>
  <c r="AF53" i="3"/>
  <c r="AH53" i="3" s="1"/>
  <c r="AI53" i="3" s="1"/>
  <c r="U54" i="5" s="1"/>
  <c r="AG53" i="3"/>
  <c r="C54" i="3"/>
  <c r="E54" i="3" s="1"/>
  <c r="F54" i="3"/>
  <c r="G54" i="3"/>
  <c r="H54" i="3" s="1"/>
  <c r="N55" i="5" s="1"/>
  <c r="I54" i="3"/>
  <c r="J54" i="3" s="1"/>
  <c r="K54" i="3" s="1"/>
  <c r="L54" i="3"/>
  <c r="O54" i="3"/>
  <c r="P54" i="3" s="1"/>
  <c r="T54" i="3"/>
  <c r="U54" i="3"/>
  <c r="V54" i="3"/>
  <c r="X54" i="3"/>
  <c r="Y54" i="3"/>
  <c r="AA54" i="3"/>
  <c r="AB54" i="3" s="1"/>
  <c r="AC54" i="3" s="1"/>
  <c r="T55" i="5" s="1"/>
  <c r="AD54" i="3"/>
  <c r="AE54" i="3"/>
  <c r="AF54" i="3"/>
  <c r="AG54" i="3"/>
  <c r="C55" i="3"/>
  <c r="F55" i="3"/>
  <c r="G55" i="3"/>
  <c r="I55" i="3"/>
  <c r="J55" i="3" s="1"/>
  <c r="K55" i="3" s="1"/>
  <c r="L55" i="3"/>
  <c r="O55" i="3"/>
  <c r="P55" i="3" s="1"/>
  <c r="T55" i="3"/>
  <c r="U55" i="3"/>
  <c r="V55" i="3"/>
  <c r="X55" i="3"/>
  <c r="Y55" i="3"/>
  <c r="AA55" i="3"/>
  <c r="AB55" i="3" s="1"/>
  <c r="AC55" i="3" s="1"/>
  <c r="T56" i="5" s="1"/>
  <c r="AD55" i="3"/>
  <c r="AE55" i="3"/>
  <c r="AF55" i="3"/>
  <c r="AH55" i="3" s="1"/>
  <c r="AG55" i="3"/>
  <c r="C56" i="3"/>
  <c r="E56" i="3" s="1"/>
  <c r="F56" i="3"/>
  <c r="G56" i="3"/>
  <c r="H56" i="3" s="1"/>
  <c r="N57" i="5" s="1"/>
  <c r="I56" i="3"/>
  <c r="J56" i="3" s="1"/>
  <c r="K56" i="3" s="1"/>
  <c r="L56" i="3"/>
  <c r="O56" i="3"/>
  <c r="T56" i="3"/>
  <c r="U56" i="3"/>
  <c r="V56" i="3"/>
  <c r="X56" i="3"/>
  <c r="Y56" i="3"/>
  <c r="Z56" i="3" s="1"/>
  <c r="S57" i="5" s="1"/>
  <c r="AA56" i="3"/>
  <c r="AB56" i="3" s="1"/>
  <c r="AC56" i="3" s="1"/>
  <c r="AD56" i="3"/>
  <c r="AE56" i="3"/>
  <c r="AF56" i="3"/>
  <c r="AH56" i="3" s="1"/>
  <c r="AG56" i="3"/>
  <c r="C57" i="3"/>
  <c r="F57" i="3"/>
  <c r="G57" i="3"/>
  <c r="H57" i="3" s="1"/>
  <c r="N58" i="5" s="1"/>
  <c r="I57" i="3"/>
  <c r="J57" i="3" s="1"/>
  <c r="K57" i="3" s="1"/>
  <c r="L57" i="3"/>
  <c r="O57" i="3"/>
  <c r="P57" i="3" s="1"/>
  <c r="T57" i="3"/>
  <c r="U57" i="3"/>
  <c r="V57" i="3"/>
  <c r="X57" i="3"/>
  <c r="Y57" i="3"/>
  <c r="Z57" i="3" s="1"/>
  <c r="S58" i="5" s="1"/>
  <c r="AA57" i="3"/>
  <c r="AB57" i="3" s="1"/>
  <c r="AC57" i="3" s="1"/>
  <c r="T58" i="5" s="1"/>
  <c r="AD57" i="3"/>
  <c r="AE57" i="3"/>
  <c r="AF57" i="3"/>
  <c r="AH57" i="3" s="1"/>
  <c r="AI57" i="3" s="1"/>
  <c r="U58" i="5" s="1"/>
  <c r="AG57" i="3"/>
  <c r="C58" i="3"/>
  <c r="E58" i="3" s="1"/>
  <c r="M59" i="5" s="1"/>
  <c r="F58" i="3"/>
  <c r="G58" i="3"/>
  <c r="I58" i="3"/>
  <c r="J58" i="3" s="1"/>
  <c r="K58" i="3" s="1"/>
  <c r="L58" i="3"/>
  <c r="O58" i="3"/>
  <c r="P58" i="3" s="1"/>
  <c r="T58" i="3"/>
  <c r="U58" i="3"/>
  <c r="V58" i="3"/>
  <c r="X58" i="3"/>
  <c r="Y58" i="3"/>
  <c r="Z58" i="3" s="1"/>
  <c r="S59" i="5" s="1"/>
  <c r="AA58" i="3"/>
  <c r="AB58" i="3" s="1"/>
  <c r="AC58" i="3" s="1"/>
  <c r="AD58" i="3"/>
  <c r="AE58" i="3"/>
  <c r="AF58" i="3"/>
  <c r="AH58" i="3" s="1"/>
  <c r="AI58" i="3" s="1"/>
  <c r="U59" i="5" s="1"/>
  <c r="AG58" i="3"/>
  <c r="C59" i="3"/>
  <c r="E59" i="3" s="1"/>
  <c r="F59" i="3"/>
  <c r="G59" i="3"/>
  <c r="H59" i="3" s="1"/>
  <c r="N60" i="5" s="1"/>
  <c r="I59" i="3"/>
  <c r="J59" i="3" s="1"/>
  <c r="K59" i="3" s="1"/>
  <c r="L59" i="3"/>
  <c r="O59" i="3"/>
  <c r="Q59" i="3" s="1"/>
  <c r="R59" i="3" s="1"/>
  <c r="T59" i="3"/>
  <c r="U59" i="3"/>
  <c r="V59" i="3"/>
  <c r="W59" i="3" s="1"/>
  <c r="X59" i="3"/>
  <c r="Y59" i="3"/>
  <c r="AA59" i="3"/>
  <c r="AB59" i="3" s="1"/>
  <c r="AC59" i="3" s="1"/>
  <c r="T60" i="5" s="1"/>
  <c r="AD59" i="3"/>
  <c r="AE59" i="3"/>
  <c r="AF59" i="3"/>
  <c r="AH59" i="3" s="1"/>
  <c r="AI59" i="3" s="1"/>
  <c r="U60" i="5" s="1"/>
  <c r="AG59" i="3"/>
  <c r="C60" i="3"/>
  <c r="F60" i="3"/>
  <c r="G60" i="3"/>
  <c r="I60" i="3"/>
  <c r="J60" i="3" s="1"/>
  <c r="K60" i="3" s="1"/>
  <c r="L60" i="3"/>
  <c r="O60" i="3"/>
  <c r="P60" i="3" s="1"/>
  <c r="T60" i="3"/>
  <c r="U60" i="3"/>
  <c r="V60" i="3"/>
  <c r="X60" i="3"/>
  <c r="Y60" i="3"/>
  <c r="Z60" i="3" s="1"/>
  <c r="S61" i="5" s="1"/>
  <c r="AA60" i="3"/>
  <c r="AB60" i="3" s="1"/>
  <c r="AC60" i="3" s="1"/>
  <c r="T61" i="5" s="1"/>
  <c r="AD60" i="3"/>
  <c r="AE60" i="3"/>
  <c r="AF60" i="3"/>
  <c r="AH60" i="3" s="1"/>
  <c r="AI60" i="3" s="1"/>
  <c r="U61" i="5" s="1"/>
  <c r="AG60" i="3"/>
  <c r="C61" i="3"/>
  <c r="F61" i="3"/>
  <c r="G61" i="3"/>
  <c r="I61" i="3"/>
  <c r="J61" i="3" s="1"/>
  <c r="K61" i="3" s="1"/>
  <c r="L61" i="3"/>
  <c r="O61" i="3"/>
  <c r="P61" i="3" s="1"/>
  <c r="T61" i="3"/>
  <c r="U61" i="3"/>
  <c r="V61" i="3"/>
  <c r="W61" i="3" s="1"/>
  <c r="X61" i="3"/>
  <c r="Y61" i="3"/>
  <c r="Z61" i="3" s="1"/>
  <c r="S62" i="5" s="1"/>
  <c r="AA61" i="3"/>
  <c r="AB61" i="3" s="1"/>
  <c r="AC61" i="3" s="1"/>
  <c r="T62" i="5" s="1"/>
  <c r="AD61" i="3"/>
  <c r="AE61" i="3"/>
  <c r="AF61" i="3"/>
  <c r="AH61" i="3" s="1"/>
  <c r="AG61" i="3"/>
  <c r="C62" i="3"/>
  <c r="F62" i="3"/>
  <c r="G62" i="3"/>
  <c r="I62" i="3"/>
  <c r="J62" i="3" s="1"/>
  <c r="K62" i="3" s="1"/>
  <c r="L62" i="3"/>
  <c r="O62" i="3"/>
  <c r="P62" i="3" s="1"/>
  <c r="T62" i="3"/>
  <c r="U62" i="3"/>
  <c r="V62" i="3"/>
  <c r="X62" i="3"/>
  <c r="Y62" i="3"/>
  <c r="Z62" i="3" s="1"/>
  <c r="S63" i="5" s="1"/>
  <c r="AA62" i="3"/>
  <c r="AB62" i="3" s="1"/>
  <c r="AC62" i="3" s="1"/>
  <c r="T63" i="5" s="1"/>
  <c r="AD62" i="3"/>
  <c r="AE62" i="3"/>
  <c r="AF62" i="3"/>
  <c r="AH62" i="3" s="1"/>
  <c r="AI62" i="3" s="1"/>
  <c r="U63" i="5" s="1"/>
  <c r="AG62" i="3"/>
  <c r="C63" i="3"/>
  <c r="E63" i="3" s="1"/>
  <c r="M64" i="5" s="1"/>
  <c r="F63" i="3"/>
  <c r="G63" i="3"/>
  <c r="H63" i="3" s="1"/>
  <c r="N64" i="5" s="1"/>
  <c r="I63" i="3"/>
  <c r="J63" i="3" s="1"/>
  <c r="K63" i="3" s="1"/>
  <c r="L63" i="3"/>
  <c r="O63" i="3"/>
  <c r="P63" i="3" s="1"/>
  <c r="T63" i="3"/>
  <c r="U63" i="3"/>
  <c r="V63" i="3"/>
  <c r="X63" i="3"/>
  <c r="Y63" i="3"/>
  <c r="Z63" i="3" s="1"/>
  <c r="S64" i="5" s="1"/>
  <c r="AA63" i="3"/>
  <c r="AB63" i="3" s="1"/>
  <c r="AC63" i="3" s="1"/>
  <c r="T64" i="5" s="1"/>
  <c r="AD63" i="3"/>
  <c r="AE63" i="3"/>
  <c r="AF63" i="3"/>
  <c r="AH63" i="3" s="1"/>
  <c r="AI63" i="3" s="1"/>
  <c r="U64" i="5" s="1"/>
  <c r="AG63" i="3"/>
  <c r="C64" i="3"/>
  <c r="E64" i="3" s="1"/>
  <c r="M65" i="5" s="1"/>
  <c r="F64" i="3"/>
  <c r="G64" i="3"/>
  <c r="H64" i="3" s="1"/>
  <c r="N65" i="5" s="1"/>
  <c r="I64" i="3"/>
  <c r="J64" i="3" s="1"/>
  <c r="K64" i="3" s="1"/>
  <c r="L64" i="3"/>
  <c r="O64" i="3"/>
  <c r="P64" i="3" s="1"/>
  <c r="T64" i="3"/>
  <c r="U64" i="3"/>
  <c r="V64" i="3"/>
  <c r="X64" i="3"/>
  <c r="Y64" i="3"/>
  <c r="Z64" i="3" s="1"/>
  <c r="S65" i="5" s="1"/>
  <c r="AA64" i="3"/>
  <c r="AB64" i="3" s="1"/>
  <c r="AC64" i="3" s="1"/>
  <c r="T65" i="5" s="1"/>
  <c r="AD64" i="3"/>
  <c r="AE64" i="3"/>
  <c r="AF64" i="3"/>
  <c r="AG64" i="3"/>
  <c r="C65" i="3"/>
  <c r="F65" i="3"/>
  <c r="G65" i="3"/>
  <c r="I65" i="3"/>
  <c r="J65" i="3" s="1"/>
  <c r="K65" i="3" s="1"/>
  <c r="L65" i="3"/>
  <c r="O65" i="3"/>
  <c r="P65" i="3" s="1"/>
  <c r="T65" i="3"/>
  <c r="U65" i="3"/>
  <c r="V65" i="3"/>
  <c r="W65" i="3" s="1"/>
  <c r="X65" i="3"/>
  <c r="Y65" i="3"/>
  <c r="Z65" i="3" s="1"/>
  <c r="S66" i="5" s="1"/>
  <c r="AA65" i="3"/>
  <c r="AB65" i="3" s="1"/>
  <c r="AC65" i="3" s="1"/>
  <c r="T66" i="5" s="1"/>
  <c r="AD65" i="3"/>
  <c r="AE65" i="3"/>
  <c r="AF65" i="3"/>
  <c r="AH65" i="3" s="1"/>
  <c r="AI65" i="3" s="1"/>
  <c r="U66" i="5" s="1"/>
  <c r="AG65" i="3"/>
  <c r="C66" i="3"/>
  <c r="E66" i="3" s="1"/>
  <c r="M67" i="5" s="1"/>
  <c r="F66" i="3"/>
  <c r="G66" i="3"/>
  <c r="I66" i="3"/>
  <c r="J66" i="3" s="1"/>
  <c r="K66" i="3" s="1"/>
  <c r="L66" i="3"/>
  <c r="O66" i="3"/>
  <c r="Q66" i="3" s="1"/>
  <c r="R66" i="3" s="1"/>
  <c r="T66" i="3"/>
  <c r="U66" i="3"/>
  <c r="V66" i="3"/>
  <c r="W66" i="3" s="1"/>
  <c r="R67" i="5" s="1"/>
  <c r="X66" i="3"/>
  <c r="Y66" i="3"/>
  <c r="Z66" i="3" s="1"/>
  <c r="S67" i="5" s="1"/>
  <c r="AA66" i="3"/>
  <c r="AB66" i="3" s="1"/>
  <c r="AC66" i="3" s="1"/>
  <c r="AD66" i="3"/>
  <c r="AE66" i="3"/>
  <c r="AF66" i="3"/>
  <c r="AH66" i="3" s="1"/>
  <c r="AI66" i="3" s="1"/>
  <c r="U67" i="5" s="1"/>
  <c r="AG66" i="3"/>
  <c r="C67" i="3"/>
  <c r="F67" i="3"/>
  <c r="G67" i="3"/>
  <c r="I67" i="3"/>
  <c r="J67" i="3" s="1"/>
  <c r="K67" i="3" s="1"/>
  <c r="L67" i="3"/>
  <c r="O67" i="3"/>
  <c r="Q67" i="3" s="1"/>
  <c r="R67" i="3" s="1"/>
  <c r="T67" i="3"/>
  <c r="U67" i="3"/>
  <c r="V67" i="3"/>
  <c r="X67" i="3"/>
  <c r="Y67" i="3"/>
  <c r="AA67" i="3"/>
  <c r="AB67" i="3" s="1"/>
  <c r="AC67" i="3" s="1"/>
  <c r="T68" i="5" s="1"/>
  <c r="AD67" i="3"/>
  <c r="AE67" i="3"/>
  <c r="AF67" i="3"/>
  <c r="AH67" i="3" s="1"/>
  <c r="AI67" i="3" s="1"/>
  <c r="U68" i="5" s="1"/>
  <c r="AG67" i="3"/>
  <c r="C68" i="3"/>
  <c r="F68" i="3"/>
  <c r="G68" i="3"/>
  <c r="I68" i="3"/>
  <c r="J68" i="3" s="1"/>
  <c r="K68" i="3" s="1"/>
  <c r="M68" i="3" s="1"/>
  <c r="O69" i="5" s="1"/>
  <c r="L68" i="3"/>
  <c r="O68" i="3"/>
  <c r="P68" i="3" s="1"/>
  <c r="T68" i="3"/>
  <c r="U68" i="3"/>
  <c r="V68" i="3"/>
  <c r="X68" i="3"/>
  <c r="Y68" i="3"/>
  <c r="AA68" i="3"/>
  <c r="AB68" i="3" s="1"/>
  <c r="AC68" i="3" s="1"/>
  <c r="AD68" i="3"/>
  <c r="AE68" i="3"/>
  <c r="AF68" i="3"/>
  <c r="AG68" i="3"/>
  <c r="C69" i="3"/>
  <c r="F69" i="3"/>
  <c r="G69" i="3"/>
  <c r="H69" i="3" s="1"/>
  <c r="N70" i="5" s="1"/>
  <c r="I69" i="3"/>
  <c r="J69" i="3" s="1"/>
  <c r="K69" i="3" s="1"/>
  <c r="L69" i="3"/>
  <c r="O69" i="3"/>
  <c r="P69" i="3" s="1"/>
  <c r="T69" i="3"/>
  <c r="U69" i="3"/>
  <c r="V69" i="3"/>
  <c r="X69" i="3"/>
  <c r="Y69" i="3"/>
  <c r="Z69" i="3" s="1"/>
  <c r="S70" i="5" s="1"/>
  <c r="AA69" i="3"/>
  <c r="AB69" i="3" s="1"/>
  <c r="AC69" i="3" s="1"/>
  <c r="T70" i="5" s="1"/>
  <c r="AD69" i="3"/>
  <c r="AE69" i="3"/>
  <c r="AF69" i="3"/>
  <c r="AH69" i="3" s="1"/>
  <c r="AI69" i="3" s="1"/>
  <c r="U70" i="5" s="1"/>
  <c r="AG69" i="3"/>
  <c r="C70" i="3"/>
  <c r="E70" i="3" s="1"/>
  <c r="M71" i="5" s="1"/>
  <c r="F70" i="3"/>
  <c r="G70" i="3"/>
  <c r="I70" i="3"/>
  <c r="J70" i="3" s="1"/>
  <c r="K70" i="3" s="1"/>
  <c r="L70" i="3"/>
  <c r="O70" i="3"/>
  <c r="P70" i="3" s="1"/>
  <c r="T70" i="3"/>
  <c r="U70" i="3"/>
  <c r="V70" i="3"/>
  <c r="X70" i="3"/>
  <c r="Y70" i="3"/>
  <c r="Z70" i="3" s="1"/>
  <c r="S71" i="5" s="1"/>
  <c r="AA70" i="3"/>
  <c r="AB70" i="3" s="1"/>
  <c r="AC70" i="3" s="1"/>
  <c r="T71" i="5" s="1"/>
  <c r="AD70" i="3"/>
  <c r="AE70" i="3"/>
  <c r="AF70" i="3"/>
  <c r="AG70" i="3"/>
  <c r="C71" i="3"/>
  <c r="E71" i="3" s="1"/>
  <c r="F71" i="3"/>
  <c r="G71" i="3"/>
  <c r="H71" i="3" s="1"/>
  <c r="N72" i="5" s="1"/>
  <c r="I71" i="3"/>
  <c r="J71" i="3" s="1"/>
  <c r="K71" i="3" s="1"/>
  <c r="L71" i="3"/>
  <c r="O71" i="3"/>
  <c r="P71" i="3" s="1"/>
  <c r="T71" i="3"/>
  <c r="U71" i="3"/>
  <c r="V71" i="3"/>
  <c r="X71" i="3"/>
  <c r="Y71" i="3"/>
  <c r="Z71" i="3" s="1"/>
  <c r="S72" i="5" s="1"/>
  <c r="AA71" i="3"/>
  <c r="AB71" i="3" s="1"/>
  <c r="AC71" i="3" s="1"/>
  <c r="T72" i="5" s="1"/>
  <c r="AD71" i="3"/>
  <c r="AE71" i="3"/>
  <c r="AF71" i="3"/>
  <c r="AG71" i="3"/>
  <c r="C72" i="3"/>
  <c r="F72" i="3"/>
  <c r="G72" i="3"/>
  <c r="H72" i="3" s="1"/>
  <c r="N73" i="5" s="1"/>
  <c r="I72" i="3"/>
  <c r="J72" i="3" s="1"/>
  <c r="K72" i="3" s="1"/>
  <c r="L72" i="3"/>
  <c r="O72" i="3"/>
  <c r="Q72" i="3" s="1"/>
  <c r="R72" i="3" s="1"/>
  <c r="T72" i="3"/>
  <c r="U72" i="3"/>
  <c r="V72" i="3"/>
  <c r="W72" i="3" s="1"/>
  <c r="X72" i="3"/>
  <c r="Y72" i="3"/>
  <c r="Z72" i="3" s="1"/>
  <c r="S73" i="5" s="1"/>
  <c r="AA72" i="3"/>
  <c r="AB72" i="3" s="1"/>
  <c r="AC72" i="3" s="1"/>
  <c r="T73" i="5" s="1"/>
  <c r="AD72" i="3"/>
  <c r="AE72" i="3"/>
  <c r="AF72" i="3"/>
  <c r="AH72" i="3" s="1"/>
  <c r="AG72" i="3"/>
  <c r="C73" i="3"/>
  <c r="E73" i="3" s="1"/>
  <c r="M74" i="5" s="1"/>
  <c r="F73" i="3"/>
  <c r="G73" i="3"/>
  <c r="I73" i="3"/>
  <c r="J73" i="3" s="1"/>
  <c r="K73" i="3" s="1"/>
  <c r="L73" i="3"/>
  <c r="O73" i="3"/>
  <c r="P73" i="3" s="1"/>
  <c r="T73" i="3"/>
  <c r="U73" i="3"/>
  <c r="V73" i="3"/>
  <c r="W73" i="3" s="1"/>
  <c r="X73" i="3"/>
  <c r="Y73" i="3"/>
  <c r="Z73" i="3" s="1"/>
  <c r="S74" i="5" s="1"/>
  <c r="AA73" i="3"/>
  <c r="AB73" i="3" s="1"/>
  <c r="AC73" i="3" s="1"/>
  <c r="T74" i="5" s="1"/>
  <c r="AD73" i="3"/>
  <c r="AE73" i="3"/>
  <c r="AF73" i="3"/>
  <c r="AH73" i="3" s="1"/>
  <c r="AG73" i="3"/>
  <c r="C74" i="3"/>
  <c r="F74" i="3"/>
  <c r="G74" i="3"/>
  <c r="H74" i="3" s="1"/>
  <c r="N75" i="5" s="1"/>
  <c r="I74" i="3"/>
  <c r="J74" i="3" s="1"/>
  <c r="K74" i="3" s="1"/>
  <c r="L74" i="3"/>
  <c r="O74" i="3"/>
  <c r="P74" i="3" s="1"/>
  <c r="T74" i="3"/>
  <c r="U74" i="3"/>
  <c r="V74" i="3"/>
  <c r="X74" i="3"/>
  <c r="Y74" i="3"/>
  <c r="Z74" i="3" s="1"/>
  <c r="S75" i="5" s="1"/>
  <c r="AA74" i="3"/>
  <c r="AB74" i="3" s="1"/>
  <c r="AC74" i="3" s="1"/>
  <c r="T75" i="5" s="1"/>
  <c r="AD74" i="3"/>
  <c r="AE74" i="3"/>
  <c r="AF74" i="3"/>
  <c r="AG74" i="3"/>
  <c r="C75" i="3"/>
  <c r="F75" i="3"/>
  <c r="G75" i="3"/>
  <c r="I75" i="3"/>
  <c r="J75" i="3" s="1"/>
  <c r="K75" i="3" s="1"/>
  <c r="L75" i="3"/>
  <c r="O75" i="3"/>
  <c r="P75" i="3" s="1"/>
  <c r="T75" i="3"/>
  <c r="U75" i="3"/>
  <c r="V75" i="3"/>
  <c r="X75" i="3"/>
  <c r="Y75" i="3"/>
  <c r="AA75" i="3"/>
  <c r="AB75" i="3" s="1"/>
  <c r="AC75" i="3" s="1"/>
  <c r="T76" i="5" s="1"/>
  <c r="AD75" i="3"/>
  <c r="AE75" i="3"/>
  <c r="AF75" i="3"/>
  <c r="AH75" i="3" s="1"/>
  <c r="AI75" i="3" s="1"/>
  <c r="U76" i="5" s="1"/>
  <c r="AG75" i="3"/>
  <c r="C76" i="3"/>
  <c r="F76" i="3"/>
  <c r="G76" i="3"/>
  <c r="I76" i="3"/>
  <c r="J76" i="3" s="1"/>
  <c r="K76" i="3" s="1"/>
  <c r="M76" i="3" s="1"/>
  <c r="O77" i="5" s="1"/>
  <c r="L76" i="3"/>
  <c r="O76" i="3"/>
  <c r="P76" i="3" s="1"/>
  <c r="T76" i="3"/>
  <c r="U76" i="3"/>
  <c r="V76" i="3"/>
  <c r="W76" i="3" s="1"/>
  <c r="R77" i="5" s="1"/>
  <c r="X76" i="3"/>
  <c r="Y76" i="3"/>
  <c r="AA76" i="3"/>
  <c r="AB76" i="3" s="1"/>
  <c r="AC76" i="3" s="1"/>
  <c r="AD76" i="3"/>
  <c r="AE76" i="3"/>
  <c r="AF76" i="3"/>
  <c r="AH76" i="3" s="1"/>
  <c r="AI76" i="3" s="1"/>
  <c r="U77" i="5" s="1"/>
  <c r="AG76" i="3"/>
  <c r="C77" i="3"/>
  <c r="F77" i="3"/>
  <c r="G77" i="3"/>
  <c r="H77" i="3" s="1"/>
  <c r="N78" i="5" s="1"/>
  <c r="I77" i="3"/>
  <c r="J77" i="3" s="1"/>
  <c r="K77" i="3" s="1"/>
  <c r="L77" i="3"/>
  <c r="O77" i="3"/>
  <c r="Q77" i="3" s="1"/>
  <c r="R77" i="3" s="1"/>
  <c r="T77" i="3"/>
  <c r="U77" i="3"/>
  <c r="V77" i="3"/>
  <c r="X77" i="3"/>
  <c r="Y77" i="3"/>
  <c r="Z77" i="3" s="1"/>
  <c r="S78" i="5" s="1"/>
  <c r="AA77" i="3"/>
  <c r="AB77" i="3" s="1"/>
  <c r="AC77" i="3" s="1"/>
  <c r="T78" i="5" s="1"/>
  <c r="AD77" i="3"/>
  <c r="AE77" i="3"/>
  <c r="AF77" i="3"/>
  <c r="AG77" i="3"/>
  <c r="C78" i="3"/>
  <c r="F78" i="3"/>
  <c r="G78" i="3"/>
  <c r="I78" i="3"/>
  <c r="J78" i="3" s="1"/>
  <c r="K78" i="3" s="1"/>
  <c r="L78" i="3"/>
  <c r="O78" i="3"/>
  <c r="P78" i="3" s="1"/>
  <c r="T78" i="3"/>
  <c r="U78" i="3"/>
  <c r="V78" i="3"/>
  <c r="X78" i="3"/>
  <c r="Y78" i="3"/>
  <c r="Z78" i="3" s="1"/>
  <c r="S79" i="5" s="1"/>
  <c r="AA78" i="3"/>
  <c r="AB78" i="3" s="1"/>
  <c r="AC78" i="3" s="1"/>
  <c r="AD78" i="3"/>
  <c r="AE78" i="3"/>
  <c r="AF78" i="3"/>
  <c r="AG78" i="3"/>
  <c r="C79" i="3"/>
  <c r="F79" i="3"/>
  <c r="G79" i="3"/>
  <c r="H79" i="3" s="1"/>
  <c r="N80" i="5" s="1"/>
  <c r="I79" i="3"/>
  <c r="J79" i="3" s="1"/>
  <c r="K79" i="3" s="1"/>
  <c r="L79" i="3"/>
  <c r="O79" i="3"/>
  <c r="T79" i="3"/>
  <c r="U79" i="3"/>
  <c r="V79" i="3"/>
  <c r="X79" i="3"/>
  <c r="Y79" i="3"/>
  <c r="AA79" i="3"/>
  <c r="AB79" i="3" s="1"/>
  <c r="AC79" i="3" s="1"/>
  <c r="AD79" i="3"/>
  <c r="AE79" i="3"/>
  <c r="AF79" i="3"/>
  <c r="AG79" i="3"/>
  <c r="C80" i="3"/>
  <c r="E80" i="3" s="1"/>
  <c r="M81" i="5" s="1"/>
  <c r="F80" i="3"/>
  <c r="G80" i="3"/>
  <c r="H80" i="3" s="1"/>
  <c r="N81" i="5" s="1"/>
  <c r="I80" i="3"/>
  <c r="J80" i="3" s="1"/>
  <c r="K80" i="3" s="1"/>
  <c r="L80" i="3"/>
  <c r="O80" i="3"/>
  <c r="T80" i="3"/>
  <c r="U80" i="3"/>
  <c r="V80" i="3"/>
  <c r="X80" i="3"/>
  <c r="Y80" i="3"/>
  <c r="Z80" i="3" s="1"/>
  <c r="S81" i="5" s="1"/>
  <c r="AA80" i="3"/>
  <c r="AB80" i="3" s="1"/>
  <c r="AC80" i="3" s="1"/>
  <c r="T81" i="5" s="1"/>
  <c r="AD80" i="3"/>
  <c r="AE80" i="3"/>
  <c r="AF80" i="3"/>
  <c r="AG80" i="3"/>
  <c r="C81" i="3"/>
  <c r="F81" i="3"/>
  <c r="G81" i="3"/>
  <c r="I81" i="3"/>
  <c r="J81" i="3" s="1"/>
  <c r="K81" i="3" s="1"/>
  <c r="L81" i="3"/>
  <c r="O81" i="3"/>
  <c r="P81" i="3" s="1"/>
  <c r="T81" i="3"/>
  <c r="U81" i="3"/>
  <c r="V81" i="3"/>
  <c r="W81" i="3" s="1"/>
  <c r="X81" i="3"/>
  <c r="Y81" i="3"/>
  <c r="Z81" i="3" s="1"/>
  <c r="S82" i="5" s="1"/>
  <c r="AA81" i="3"/>
  <c r="AB81" i="3" s="1"/>
  <c r="AC81" i="3" s="1"/>
  <c r="T82" i="5" s="1"/>
  <c r="AD81" i="3"/>
  <c r="AE81" i="3"/>
  <c r="AF81" i="3"/>
  <c r="AG81" i="3"/>
  <c r="C82" i="3"/>
  <c r="F82" i="3"/>
  <c r="G82" i="3"/>
  <c r="H82" i="3" s="1"/>
  <c r="N83" i="5" s="1"/>
  <c r="I82" i="3"/>
  <c r="J82" i="3" s="1"/>
  <c r="K82" i="3" s="1"/>
  <c r="L82" i="3"/>
  <c r="O82" i="3"/>
  <c r="P82" i="3" s="1"/>
  <c r="T82" i="3"/>
  <c r="U82" i="3"/>
  <c r="V82" i="3"/>
  <c r="X82" i="3"/>
  <c r="Y82" i="3"/>
  <c r="Z82" i="3" s="1"/>
  <c r="S83" i="5" s="1"/>
  <c r="AA82" i="3"/>
  <c r="AB82" i="3" s="1"/>
  <c r="AC82" i="3" s="1"/>
  <c r="T83" i="5" s="1"/>
  <c r="AD82" i="3"/>
  <c r="AE82" i="3"/>
  <c r="AF82" i="3"/>
  <c r="AH82" i="3" s="1"/>
  <c r="AG82" i="3"/>
  <c r="C83" i="3"/>
  <c r="F83" i="3"/>
  <c r="G83" i="3"/>
  <c r="I83" i="3"/>
  <c r="J83" i="3" s="1"/>
  <c r="K83" i="3" s="1"/>
  <c r="L83" i="3"/>
  <c r="O83" i="3"/>
  <c r="P83" i="3" s="1"/>
  <c r="T83" i="3"/>
  <c r="U83" i="3"/>
  <c r="V83" i="3"/>
  <c r="X83" i="3"/>
  <c r="Y83" i="3"/>
  <c r="AA83" i="3"/>
  <c r="AB83" i="3" s="1"/>
  <c r="AC83" i="3" s="1"/>
  <c r="T84" i="5" s="1"/>
  <c r="AD83" i="3"/>
  <c r="AE83" i="3"/>
  <c r="AF83" i="3"/>
  <c r="AH83" i="3" s="1"/>
  <c r="AI83" i="3" s="1"/>
  <c r="U84" i="5" s="1"/>
  <c r="AG83" i="3"/>
  <c r="C84" i="3"/>
  <c r="F84" i="3"/>
  <c r="G84" i="3"/>
  <c r="I84" i="3"/>
  <c r="J84" i="3" s="1"/>
  <c r="K84" i="3" s="1"/>
  <c r="L84" i="3"/>
  <c r="O84" i="3"/>
  <c r="P84" i="3" s="1"/>
  <c r="T84" i="3"/>
  <c r="U84" i="3"/>
  <c r="V84" i="3"/>
  <c r="X84" i="3"/>
  <c r="Y84" i="3"/>
  <c r="AA84" i="3"/>
  <c r="AB84" i="3" s="1"/>
  <c r="AC84" i="3" s="1"/>
  <c r="AD84" i="3"/>
  <c r="AE84" i="3"/>
  <c r="AF84" i="3"/>
  <c r="AH84" i="3" s="1"/>
  <c r="AI84" i="3" s="1"/>
  <c r="U85" i="5" s="1"/>
  <c r="AG84" i="3"/>
  <c r="C85" i="3"/>
  <c r="F85" i="3"/>
  <c r="G85" i="3"/>
  <c r="H85" i="3" s="1"/>
  <c r="N86" i="5" s="1"/>
  <c r="I85" i="3"/>
  <c r="J85" i="3" s="1"/>
  <c r="K85" i="3" s="1"/>
  <c r="L85" i="3"/>
  <c r="O85" i="3"/>
  <c r="Q85" i="3" s="1"/>
  <c r="R85" i="3" s="1"/>
  <c r="T85" i="3"/>
  <c r="U85" i="3"/>
  <c r="V85" i="3"/>
  <c r="X85" i="3"/>
  <c r="Y85" i="3"/>
  <c r="Z85" i="3" s="1"/>
  <c r="S86" i="5" s="1"/>
  <c r="AA85" i="3"/>
  <c r="AB85" i="3" s="1"/>
  <c r="AC85" i="3" s="1"/>
  <c r="T86" i="5" s="1"/>
  <c r="AD85" i="3"/>
  <c r="AE85" i="3"/>
  <c r="AF85" i="3"/>
  <c r="AH85" i="3" s="1"/>
  <c r="AI85" i="3" s="1"/>
  <c r="U86" i="5" s="1"/>
  <c r="AG85" i="3"/>
  <c r="C86" i="3"/>
  <c r="E86" i="3" s="1"/>
  <c r="M87" i="5" s="1"/>
  <c r="F86" i="3"/>
  <c r="G86" i="3"/>
  <c r="I86" i="3"/>
  <c r="J86" i="3" s="1"/>
  <c r="K86" i="3" s="1"/>
  <c r="L86" i="3"/>
  <c r="O86" i="3"/>
  <c r="P86" i="3" s="1"/>
  <c r="T86" i="3"/>
  <c r="U86" i="3"/>
  <c r="V86" i="3"/>
  <c r="X86" i="3"/>
  <c r="Y86" i="3"/>
  <c r="Z86" i="3" s="1"/>
  <c r="S87" i="5" s="1"/>
  <c r="AA86" i="3"/>
  <c r="AB86" i="3" s="1"/>
  <c r="AC86" i="3" s="1"/>
  <c r="T87" i="5" s="1"/>
  <c r="AD86" i="3"/>
  <c r="AE86" i="3"/>
  <c r="AF86" i="3"/>
  <c r="AG86" i="3"/>
  <c r="C87" i="3"/>
  <c r="E87" i="3" s="1"/>
  <c r="M88" i="5" s="1"/>
  <c r="F87" i="3"/>
  <c r="G87" i="3"/>
  <c r="I87" i="3"/>
  <c r="J87" i="3" s="1"/>
  <c r="K87" i="3" s="1"/>
  <c r="M87" i="3" s="1"/>
  <c r="O88" i="5" s="1"/>
  <c r="L87" i="3"/>
  <c r="O87" i="3"/>
  <c r="T87" i="3"/>
  <c r="U87" i="3"/>
  <c r="V87" i="3"/>
  <c r="X87" i="3"/>
  <c r="Y87" i="3"/>
  <c r="Z87" i="3" s="1"/>
  <c r="S88" i="5" s="1"/>
  <c r="AA87" i="3"/>
  <c r="AB87" i="3" s="1"/>
  <c r="AC87" i="3" s="1"/>
  <c r="T88" i="5" s="1"/>
  <c r="AD87" i="3"/>
  <c r="AE87" i="3"/>
  <c r="AF87" i="3"/>
  <c r="AG87" i="3"/>
  <c r="C88" i="3"/>
  <c r="F88" i="3"/>
  <c r="G88" i="3"/>
  <c r="H88" i="3" s="1"/>
  <c r="N89" i="5" s="1"/>
  <c r="I88" i="3"/>
  <c r="J88" i="3" s="1"/>
  <c r="K88" i="3" s="1"/>
  <c r="L88" i="3"/>
  <c r="O88" i="3"/>
  <c r="Q88" i="3" s="1"/>
  <c r="R88" i="3" s="1"/>
  <c r="T88" i="3"/>
  <c r="U88" i="3"/>
  <c r="V88" i="3"/>
  <c r="X88" i="3"/>
  <c r="Y88" i="3"/>
  <c r="Z88" i="3" s="1"/>
  <c r="S89" i="5" s="1"/>
  <c r="AA88" i="3"/>
  <c r="AB88" i="3" s="1"/>
  <c r="AC88" i="3" s="1"/>
  <c r="AD88" i="3"/>
  <c r="AE88" i="3"/>
  <c r="AF88" i="3"/>
  <c r="AH88" i="3" s="1"/>
  <c r="AG88" i="3"/>
  <c r="C89" i="3"/>
  <c r="E89" i="3" s="1"/>
  <c r="M90" i="5" s="1"/>
  <c r="F89" i="3"/>
  <c r="G89" i="3"/>
  <c r="H89" i="3" s="1"/>
  <c r="N90" i="5" s="1"/>
  <c r="I89" i="3"/>
  <c r="J89" i="3" s="1"/>
  <c r="K89" i="3" s="1"/>
  <c r="L89" i="3"/>
  <c r="O89" i="3"/>
  <c r="Q89" i="3" s="1"/>
  <c r="R89" i="3" s="1"/>
  <c r="T89" i="3"/>
  <c r="U89" i="3"/>
  <c r="V89" i="3"/>
  <c r="X89" i="3"/>
  <c r="Y89" i="3"/>
  <c r="Z89" i="3" s="1"/>
  <c r="S90" i="5" s="1"/>
  <c r="AA89" i="3"/>
  <c r="AB89" i="3" s="1"/>
  <c r="AC89" i="3" s="1"/>
  <c r="T90" i="5" s="1"/>
  <c r="AD89" i="3"/>
  <c r="AE89" i="3"/>
  <c r="AF89" i="3"/>
  <c r="AG89" i="3"/>
  <c r="C90" i="3"/>
  <c r="E90" i="3" s="1"/>
  <c r="M91" i="5" s="1"/>
  <c r="F90" i="3"/>
  <c r="G90" i="3"/>
  <c r="I90" i="3"/>
  <c r="J90" i="3" s="1"/>
  <c r="K90" i="3" s="1"/>
  <c r="L90" i="3"/>
  <c r="O90" i="3"/>
  <c r="Q90" i="3" s="1"/>
  <c r="R90" i="3" s="1"/>
  <c r="T90" i="3"/>
  <c r="U90" i="3"/>
  <c r="V90" i="3"/>
  <c r="X90" i="3"/>
  <c r="Y90" i="3"/>
  <c r="Z90" i="3" s="1"/>
  <c r="S91" i="5" s="1"/>
  <c r="AA90" i="3"/>
  <c r="AB90" i="3" s="1"/>
  <c r="AC90" i="3" s="1"/>
  <c r="T91" i="5" s="1"/>
  <c r="AD90" i="3"/>
  <c r="AE90" i="3"/>
  <c r="AF90" i="3"/>
  <c r="AH90" i="3" s="1"/>
  <c r="AI90" i="3" s="1"/>
  <c r="U91" i="5" s="1"/>
  <c r="AG90" i="3"/>
  <c r="C91" i="3"/>
  <c r="E91" i="3" s="1"/>
  <c r="M92" i="5" s="1"/>
  <c r="F91" i="3"/>
  <c r="G91" i="3"/>
  <c r="I91" i="3"/>
  <c r="J91" i="3" s="1"/>
  <c r="K91" i="3" s="1"/>
  <c r="L91" i="3"/>
  <c r="O91" i="3"/>
  <c r="P91" i="3" s="1"/>
  <c r="T91" i="3"/>
  <c r="U91" i="3"/>
  <c r="V91" i="3"/>
  <c r="X91" i="3"/>
  <c r="Y91" i="3"/>
  <c r="AA91" i="3"/>
  <c r="AB91" i="3" s="1"/>
  <c r="AC91" i="3" s="1"/>
  <c r="AD91" i="3"/>
  <c r="AE91" i="3"/>
  <c r="AF91" i="3"/>
  <c r="AG91" i="3"/>
  <c r="C92" i="3"/>
  <c r="F92" i="3"/>
  <c r="G92" i="3"/>
  <c r="H92" i="3" s="1"/>
  <c r="N93" i="5" s="1"/>
  <c r="I92" i="3"/>
  <c r="J92" i="3" s="1"/>
  <c r="K92" i="3" s="1"/>
  <c r="L92" i="3"/>
  <c r="O92" i="3"/>
  <c r="Q92" i="3" s="1"/>
  <c r="R92" i="3" s="1"/>
  <c r="T92" i="3"/>
  <c r="U92" i="3"/>
  <c r="V92" i="3"/>
  <c r="X92" i="3"/>
  <c r="Y92" i="3"/>
  <c r="AA92" i="3"/>
  <c r="AB92" i="3" s="1"/>
  <c r="AC92" i="3" s="1"/>
  <c r="T93" i="5" s="1"/>
  <c r="AD92" i="3"/>
  <c r="AE92" i="3"/>
  <c r="AF92" i="3"/>
  <c r="AH92" i="3" s="1"/>
  <c r="AI92" i="3" s="1"/>
  <c r="U93" i="5" s="1"/>
  <c r="AG92" i="3"/>
  <c r="C93" i="3"/>
  <c r="F93" i="3"/>
  <c r="G93" i="3"/>
  <c r="I93" i="3"/>
  <c r="J93" i="3" s="1"/>
  <c r="K93" i="3" s="1"/>
  <c r="L93" i="3"/>
  <c r="O93" i="3"/>
  <c r="P93" i="3" s="1"/>
  <c r="T93" i="3"/>
  <c r="U93" i="3"/>
  <c r="V93" i="3"/>
  <c r="X93" i="3"/>
  <c r="Y93" i="3"/>
  <c r="Z93" i="3" s="1"/>
  <c r="S94" i="5" s="1"/>
  <c r="AA93" i="3"/>
  <c r="AB93" i="3" s="1"/>
  <c r="AC93" i="3" s="1"/>
  <c r="AD93" i="3"/>
  <c r="AE93" i="3"/>
  <c r="AF93" i="3"/>
  <c r="AG93" i="3"/>
  <c r="C94" i="3"/>
  <c r="E94" i="3" s="1"/>
  <c r="M95" i="5" s="1"/>
  <c r="F94" i="3"/>
  <c r="G94" i="3"/>
  <c r="H94" i="3" s="1"/>
  <c r="N95" i="5" s="1"/>
  <c r="I94" i="3"/>
  <c r="J94" i="3" s="1"/>
  <c r="K94" i="3" s="1"/>
  <c r="L94" i="3"/>
  <c r="O94" i="3"/>
  <c r="P94" i="3" s="1"/>
  <c r="T94" i="3"/>
  <c r="U94" i="3"/>
  <c r="V94" i="3"/>
  <c r="X94" i="3"/>
  <c r="Y94" i="3"/>
  <c r="AA94" i="3"/>
  <c r="AB94" i="3" s="1"/>
  <c r="AC94" i="3" s="1"/>
  <c r="T95" i="5" s="1"/>
  <c r="AD94" i="3"/>
  <c r="AE94" i="3"/>
  <c r="AF94" i="3"/>
  <c r="AH94" i="3" s="1"/>
  <c r="AI94" i="3" s="1"/>
  <c r="U95" i="5" s="1"/>
  <c r="AG94" i="3"/>
  <c r="C95" i="3"/>
  <c r="F95" i="3"/>
  <c r="G95" i="3"/>
  <c r="H95" i="3" s="1"/>
  <c r="N96" i="5" s="1"/>
  <c r="I95" i="3"/>
  <c r="J95" i="3" s="1"/>
  <c r="K95" i="3" s="1"/>
  <c r="L95" i="3"/>
  <c r="O95" i="3"/>
  <c r="P95" i="3" s="1"/>
  <c r="T95" i="3"/>
  <c r="U95" i="3"/>
  <c r="V95" i="3"/>
  <c r="X95" i="3"/>
  <c r="Y95" i="3"/>
  <c r="AA95" i="3"/>
  <c r="AB95" i="3" s="1"/>
  <c r="AC95" i="3" s="1"/>
  <c r="T96" i="5" s="1"/>
  <c r="AD95" i="3"/>
  <c r="AE95" i="3"/>
  <c r="AF95" i="3"/>
  <c r="AH95" i="3" s="1"/>
  <c r="AG95" i="3"/>
  <c r="C96" i="3"/>
  <c r="F96" i="3"/>
  <c r="G96" i="3"/>
  <c r="I96" i="3"/>
  <c r="J96" i="3" s="1"/>
  <c r="K96" i="3" s="1"/>
  <c r="L96" i="3"/>
  <c r="O96" i="3"/>
  <c r="P96" i="3" s="1"/>
  <c r="T96" i="3"/>
  <c r="U96" i="3"/>
  <c r="V96" i="3"/>
  <c r="X96" i="3"/>
  <c r="Y96" i="3"/>
  <c r="Z96" i="3" s="1"/>
  <c r="S97" i="5" s="1"/>
  <c r="AA96" i="3"/>
  <c r="AB96" i="3" s="1"/>
  <c r="AC96" i="3" s="1"/>
  <c r="T97" i="5" s="1"/>
  <c r="AD96" i="3"/>
  <c r="AE96" i="3"/>
  <c r="AF96" i="3"/>
  <c r="AG96" i="3"/>
  <c r="C97" i="3"/>
  <c r="F97" i="3"/>
  <c r="G97" i="3"/>
  <c r="I97" i="3"/>
  <c r="J97" i="3" s="1"/>
  <c r="K97" i="3" s="1"/>
  <c r="L97" i="3"/>
  <c r="O97" i="3"/>
  <c r="Q97" i="3" s="1"/>
  <c r="R97" i="3" s="1"/>
  <c r="T97" i="3"/>
  <c r="U97" i="3"/>
  <c r="V97" i="3"/>
  <c r="X97" i="3"/>
  <c r="Y97" i="3"/>
  <c r="Z97" i="3" s="1"/>
  <c r="S98" i="5" s="1"/>
  <c r="AA97" i="3"/>
  <c r="AB97" i="3" s="1"/>
  <c r="AC97" i="3" s="1"/>
  <c r="T98" i="5" s="1"/>
  <c r="AD97" i="3"/>
  <c r="AE97" i="3"/>
  <c r="AF97" i="3"/>
  <c r="AH97" i="3" s="1"/>
  <c r="AI97" i="3" s="1"/>
  <c r="U98" i="5" s="1"/>
  <c r="AG97" i="3"/>
  <c r="C98" i="3"/>
  <c r="E98" i="3" s="1"/>
  <c r="M99" i="5" s="1"/>
  <c r="F98" i="3"/>
  <c r="G98" i="3"/>
  <c r="I98" i="3"/>
  <c r="J98" i="3" s="1"/>
  <c r="K98" i="3" s="1"/>
  <c r="L98" i="3"/>
  <c r="O98" i="3"/>
  <c r="P98" i="3" s="1"/>
  <c r="T98" i="3"/>
  <c r="U98" i="3"/>
  <c r="V98" i="3"/>
  <c r="X98" i="3"/>
  <c r="Y98" i="3"/>
  <c r="AA98" i="3"/>
  <c r="AB98" i="3" s="1"/>
  <c r="AC98" i="3" s="1"/>
  <c r="T99" i="5" s="1"/>
  <c r="AD98" i="3"/>
  <c r="AE98" i="3"/>
  <c r="AF98" i="3"/>
  <c r="AG98" i="3"/>
  <c r="C99" i="3"/>
  <c r="F99" i="3"/>
  <c r="G99" i="3"/>
  <c r="I99" i="3"/>
  <c r="J99" i="3" s="1"/>
  <c r="K99" i="3" s="1"/>
  <c r="L99" i="3"/>
  <c r="O99" i="3"/>
  <c r="P99" i="3" s="1"/>
  <c r="T99" i="3"/>
  <c r="U99" i="3"/>
  <c r="V99" i="3"/>
  <c r="X99" i="3"/>
  <c r="Y99" i="3"/>
  <c r="AA99" i="3"/>
  <c r="AB99" i="3" s="1"/>
  <c r="AC99" i="3" s="1"/>
  <c r="AD99" i="3"/>
  <c r="AE99" i="3"/>
  <c r="AF99" i="3"/>
  <c r="AH99" i="3" s="1"/>
  <c r="AI99" i="3" s="1"/>
  <c r="U100" i="5" s="1"/>
  <c r="AG99" i="3"/>
  <c r="C100" i="3"/>
  <c r="F100" i="3"/>
  <c r="G100" i="3"/>
  <c r="I100" i="3"/>
  <c r="J100" i="3" s="1"/>
  <c r="K100" i="3" s="1"/>
  <c r="L100" i="3"/>
  <c r="O100" i="3"/>
  <c r="Q100" i="3" s="1"/>
  <c r="R100" i="3" s="1"/>
  <c r="T100" i="3"/>
  <c r="U100" i="3"/>
  <c r="V100" i="3"/>
  <c r="X100" i="3"/>
  <c r="Y100" i="3"/>
  <c r="Z100" i="3" s="1"/>
  <c r="S101" i="5" s="1"/>
  <c r="AA100" i="3"/>
  <c r="AB100" i="3" s="1"/>
  <c r="AC100" i="3" s="1"/>
  <c r="T101" i="5" s="1"/>
  <c r="AD100" i="3"/>
  <c r="AE100" i="3"/>
  <c r="AF100" i="3"/>
  <c r="AH100" i="3" s="1"/>
  <c r="AI100" i="3" s="1"/>
  <c r="U101" i="5" s="1"/>
  <c r="AG100" i="3"/>
  <c r="C101" i="3"/>
  <c r="E101" i="3" s="1"/>
  <c r="F101" i="3"/>
  <c r="G101" i="3"/>
  <c r="H101" i="3" s="1"/>
  <c r="N102" i="5" s="1"/>
  <c r="I101" i="3"/>
  <c r="J101" i="3" s="1"/>
  <c r="K101" i="3" s="1"/>
  <c r="L101" i="3"/>
  <c r="O101" i="3"/>
  <c r="T101" i="3"/>
  <c r="U101" i="3"/>
  <c r="V101" i="3"/>
  <c r="X101" i="3"/>
  <c r="Y101" i="3"/>
  <c r="AA101" i="3"/>
  <c r="AB101" i="3" s="1"/>
  <c r="AC101" i="3" s="1"/>
  <c r="T102" i="5" s="1"/>
  <c r="AD101" i="3"/>
  <c r="AE101" i="3"/>
  <c r="AF101" i="3"/>
  <c r="AG101" i="3"/>
  <c r="C102" i="3"/>
  <c r="E102" i="3" s="1"/>
  <c r="M103" i="5" s="1"/>
  <c r="F102" i="3"/>
  <c r="G102" i="3"/>
  <c r="I102" i="3"/>
  <c r="J102" i="3" s="1"/>
  <c r="K102" i="3" s="1"/>
  <c r="L102" i="3"/>
  <c r="O102" i="3"/>
  <c r="P102" i="3" s="1"/>
  <c r="T102" i="3"/>
  <c r="U102" i="3"/>
  <c r="V102" i="3"/>
  <c r="X102" i="3"/>
  <c r="Y102" i="3"/>
  <c r="Z102" i="3" s="1"/>
  <c r="S103" i="5" s="1"/>
  <c r="AA102" i="3"/>
  <c r="AB102" i="3" s="1"/>
  <c r="AC102" i="3" s="1"/>
  <c r="T103" i="5" s="1"/>
  <c r="AD102" i="3"/>
  <c r="AE102" i="3"/>
  <c r="AF102" i="3"/>
  <c r="AH102" i="3" s="1"/>
  <c r="AG102" i="3"/>
  <c r="C103" i="3"/>
  <c r="F103" i="3"/>
  <c r="G103" i="3"/>
  <c r="H103" i="3" s="1"/>
  <c r="N104" i="5" s="1"/>
  <c r="I103" i="3"/>
  <c r="J103" i="3" s="1"/>
  <c r="K103" i="3" s="1"/>
  <c r="L103" i="3"/>
  <c r="O103" i="3"/>
  <c r="P103" i="3" s="1"/>
  <c r="T103" i="3"/>
  <c r="U103" i="3"/>
  <c r="V103" i="3"/>
  <c r="W103" i="3" s="1"/>
  <c r="X103" i="3"/>
  <c r="Y103" i="3"/>
  <c r="Z103" i="3" s="1"/>
  <c r="S104" i="5" s="1"/>
  <c r="AA103" i="3"/>
  <c r="AB103" i="3" s="1"/>
  <c r="AC103" i="3" s="1"/>
  <c r="T104" i="5" s="1"/>
  <c r="AD103" i="3"/>
  <c r="AE103" i="3"/>
  <c r="AF103" i="3"/>
  <c r="AH103" i="3" s="1"/>
  <c r="AG103" i="3"/>
  <c r="C104" i="3"/>
  <c r="F104" i="3"/>
  <c r="G104" i="3"/>
  <c r="I104" i="3"/>
  <c r="J104" i="3" s="1"/>
  <c r="K104" i="3" s="1"/>
  <c r="L104" i="3"/>
  <c r="O104" i="3"/>
  <c r="Q104" i="3" s="1"/>
  <c r="R104" i="3" s="1"/>
  <c r="T104" i="3"/>
  <c r="U104" i="3"/>
  <c r="V104" i="3"/>
  <c r="X104" i="3"/>
  <c r="Y104" i="3"/>
  <c r="AA104" i="3"/>
  <c r="AB104" i="3" s="1"/>
  <c r="AC104" i="3" s="1"/>
  <c r="T105" i="5" s="1"/>
  <c r="AD104" i="3"/>
  <c r="AE104" i="3"/>
  <c r="AF104" i="3"/>
  <c r="AH104" i="3" s="1"/>
  <c r="AG104" i="3"/>
  <c r="C105" i="3"/>
  <c r="F105" i="3"/>
  <c r="G105" i="3"/>
  <c r="I105" i="3"/>
  <c r="J105" i="3" s="1"/>
  <c r="K105" i="3" s="1"/>
  <c r="M105" i="3" s="1"/>
  <c r="O106" i="5" s="1"/>
  <c r="L105" i="3"/>
  <c r="O105" i="3"/>
  <c r="Q105" i="3" s="1"/>
  <c r="R105" i="3" s="1"/>
  <c r="T105" i="3"/>
  <c r="U105" i="3"/>
  <c r="V105" i="3"/>
  <c r="X105" i="3"/>
  <c r="Y105" i="3"/>
  <c r="AA105" i="3"/>
  <c r="AB105" i="3" s="1"/>
  <c r="AC105" i="3" s="1"/>
  <c r="T106" i="5" s="1"/>
  <c r="AD105" i="3"/>
  <c r="AE105" i="3"/>
  <c r="AF105" i="3"/>
  <c r="AH105" i="3" s="1"/>
  <c r="AI105" i="3" s="1"/>
  <c r="U106" i="5" s="1"/>
  <c r="AG105" i="3"/>
  <c r="C106" i="3"/>
  <c r="F106" i="3"/>
  <c r="G106" i="3"/>
  <c r="I106" i="3"/>
  <c r="J106" i="3" s="1"/>
  <c r="K106" i="3" s="1"/>
  <c r="L106" i="3"/>
  <c r="O106" i="3"/>
  <c r="Q106" i="3" s="1"/>
  <c r="R106" i="3" s="1"/>
  <c r="T106" i="3"/>
  <c r="U106" i="3"/>
  <c r="V106" i="3"/>
  <c r="X106" i="3"/>
  <c r="Y106" i="3"/>
  <c r="AA106" i="3"/>
  <c r="AB106" i="3" s="1"/>
  <c r="AC106" i="3" s="1"/>
  <c r="T107" i="5" s="1"/>
  <c r="AD106" i="3"/>
  <c r="AE106" i="3"/>
  <c r="AF106" i="3"/>
  <c r="AH106" i="3" s="1"/>
  <c r="AI106" i="3" s="1"/>
  <c r="U107" i="5" s="1"/>
  <c r="AG106" i="3"/>
  <c r="C107" i="3"/>
  <c r="F107" i="3"/>
  <c r="G107" i="3"/>
  <c r="I107" i="3"/>
  <c r="J107" i="3" s="1"/>
  <c r="K107" i="3" s="1"/>
  <c r="L107" i="3"/>
  <c r="O107" i="3"/>
  <c r="Q107" i="3" s="1"/>
  <c r="R107" i="3" s="1"/>
  <c r="T107" i="3"/>
  <c r="U107" i="3"/>
  <c r="V107" i="3"/>
  <c r="X107" i="3"/>
  <c r="Y107" i="3"/>
  <c r="Z107" i="3" s="1"/>
  <c r="S108" i="5" s="1"/>
  <c r="AA107" i="3"/>
  <c r="AB107" i="3" s="1"/>
  <c r="AC107" i="3" s="1"/>
  <c r="T108" i="5" s="1"/>
  <c r="AD107" i="3"/>
  <c r="AE107" i="3"/>
  <c r="AF107" i="3"/>
  <c r="AG107" i="3"/>
  <c r="C108" i="3"/>
  <c r="F108" i="3"/>
  <c r="G108" i="3"/>
  <c r="I108" i="3"/>
  <c r="J108" i="3" s="1"/>
  <c r="K108" i="3" s="1"/>
  <c r="L108" i="3"/>
  <c r="O108" i="3"/>
  <c r="Q108" i="3" s="1"/>
  <c r="R108" i="3" s="1"/>
  <c r="T108" i="3"/>
  <c r="U108" i="3"/>
  <c r="V108" i="3"/>
  <c r="X108" i="3"/>
  <c r="Y108" i="3"/>
  <c r="Z108" i="3" s="1"/>
  <c r="S109" i="5" s="1"/>
  <c r="AA108" i="3"/>
  <c r="AB108" i="3" s="1"/>
  <c r="AC108" i="3" s="1"/>
  <c r="T109" i="5" s="1"/>
  <c r="AD108" i="3"/>
  <c r="AE108" i="3"/>
  <c r="AF108" i="3"/>
  <c r="AG108" i="3"/>
  <c r="C109" i="3"/>
  <c r="E109" i="3" s="1"/>
  <c r="M110" i="5" s="1"/>
  <c r="F109" i="3"/>
  <c r="G109" i="3"/>
  <c r="I109" i="3"/>
  <c r="J109" i="3" s="1"/>
  <c r="K109" i="3" s="1"/>
  <c r="M109" i="3" s="1"/>
  <c r="O110" i="5" s="1"/>
  <c r="L109" i="3"/>
  <c r="O109" i="3"/>
  <c r="T109" i="3"/>
  <c r="U109" i="3"/>
  <c r="V109" i="3"/>
  <c r="X109" i="3"/>
  <c r="Y109" i="3"/>
  <c r="AA109" i="3"/>
  <c r="AB109" i="3" s="1"/>
  <c r="AC109" i="3" s="1"/>
  <c r="AD109" i="3"/>
  <c r="AE109" i="3"/>
  <c r="AF109" i="3"/>
  <c r="AG109" i="3"/>
  <c r="C110" i="3"/>
  <c r="F110" i="3"/>
  <c r="G110" i="3"/>
  <c r="H110" i="3" s="1"/>
  <c r="N111" i="5" s="1"/>
  <c r="I110" i="3"/>
  <c r="J110" i="3" s="1"/>
  <c r="K110" i="3" s="1"/>
  <c r="L110" i="3"/>
  <c r="O110" i="3"/>
  <c r="Q110" i="3" s="1"/>
  <c r="R110" i="3" s="1"/>
  <c r="T110" i="3"/>
  <c r="U110" i="3"/>
  <c r="V110" i="3"/>
  <c r="X110" i="3"/>
  <c r="Y110" i="3"/>
  <c r="AA110" i="3"/>
  <c r="AB110" i="3" s="1"/>
  <c r="AC110" i="3" s="1"/>
  <c r="T111" i="5" s="1"/>
  <c r="AD110" i="3"/>
  <c r="AE110" i="3"/>
  <c r="AF110" i="3"/>
  <c r="AH110" i="3" s="1"/>
  <c r="AI110" i="3" s="1"/>
  <c r="U111" i="5" s="1"/>
  <c r="AG110" i="3"/>
  <c r="C111" i="3"/>
  <c r="F111" i="3"/>
  <c r="G111" i="3"/>
  <c r="I111" i="3"/>
  <c r="J111" i="3" s="1"/>
  <c r="K111" i="3" s="1"/>
  <c r="L111" i="3"/>
  <c r="O111" i="3"/>
  <c r="P111" i="3" s="1"/>
  <c r="T111" i="3"/>
  <c r="U111" i="3"/>
  <c r="V111" i="3"/>
  <c r="X111" i="3"/>
  <c r="Y111" i="3"/>
  <c r="AA111" i="3"/>
  <c r="AB111" i="3" s="1"/>
  <c r="AC111" i="3" s="1"/>
  <c r="AD111" i="3"/>
  <c r="AE111" i="3"/>
  <c r="AF111" i="3"/>
  <c r="AH111" i="3" s="1"/>
  <c r="AG111" i="3"/>
  <c r="C112" i="3"/>
  <c r="F112" i="3"/>
  <c r="G112" i="3"/>
  <c r="I112" i="3"/>
  <c r="J112" i="3" s="1"/>
  <c r="K112" i="3" s="1"/>
  <c r="M112" i="3" s="1"/>
  <c r="O113" i="5" s="1"/>
  <c r="L112" i="3"/>
  <c r="O112" i="3"/>
  <c r="P112" i="3" s="1"/>
  <c r="T112" i="3"/>
  <c r="U112" i="3"/>
  <c r="V112" i="3"/>
  <c r="X112" i="3"/>
  <c r="Y112" i="3"/>
  <c r="AA112" i="3"/>
  <c r="AB112" i="3" s="1"/>
  <c r="AC112" i="3" s="1"/>
  <c r="AD112" i="3"/>
  <c r="AE112" i="3"/>
  <c r="AF112" i="3"/>
  <c r="AH112" i="3" s="1"/>
  <c r="AI112" i="3" s="1"/>
  <c r="U113" i="5" s="1"/>
  <c r="AG112" i="3"/>
  <c r="C113" i="3"/>
  <c r="F113" i="3"/>
  <c r="G113" i="3"/>
  <c r="I113" i="3"/>
  <c r="J113" i="3" s="1"/>
  <c r="K113" i="3" s="1"/>
  <c r="L113" i="3"/>
  <c r="O113" i="3"/>
  <c r="Q113" i="3" s="1"/>
  <c r="R113" i="3" s="1"/>
  <c r="T113" i="3"/>
  <c r="U113" i="3"/>
  <c r="V113" i="3"/>
  <c r="X113" i="3"/>
  <c r="Y113" i="3"/>
  <c r="AA113" i="3"/>
  <c r="AB113" i="3" s="1"/>
  <c r="AC113" i="3" s="1"/>
  <c r="T114" i="5" s="1"/>
  <c r="AD113" i="3"/>
  <c r="AE113" i="3"/>
  <c r="AF113" i="3"/>
  <c r="AG113" i="3"/>
  <c r="C114" i="3"/>
  <c r="F114" i="3"/>
  <c r="G114" i="3"/>
  <c r="H114" i="3" s="1"/>
  <c r="N115" i="5" s="1"/>
  <c r="I114" i="3"/>
  <c r="J114" i="3" s="1"/>
  <c r="K114" i="3" s="1"/>
  <c r="L114" i="3"/>
  <c r="O114" i="3"/>
  <c r="P114" i="3" s="1"/>
  <c r="T114" i="3"/>
  <c r="U114" i="3"/>
  <c r="V114" i="3"/>
  <c r="X114" i="3"/>
  <c r="Y114" i="3"/>
  <c r="Z114" i="3" s="1"/>
  <c r="S115" i="5" s="1"/>
  <c r="AA114" i="3"/>
  <c r="AB114" i="3" s="1"/>
  <c r="AC114" i="3" s="1"/>
  <c r="T115" i="5" s="1"/>
  <c r="AD114" i="3"/>
  <c r="AE114" i="3"/>
  <c r="AF114" i="3"/>
  <c r="AG114" i="3"/>
  <c r="C115" i="3"/>
  <c r="F115" i="3"/>
  <c r="G115" i="3"/>
  <c r="I115" i="3"/>
  <c r="J115" i="3" s="1"/>
  <c r="K115" i="3" s="1"/>
  <c r="L115" i="3"/>
  <c r="O115" i="3"/>
  <c r="T115" i="3"/>
  <c r="U115" i="3"/>
  <c r="V115" i="3"/>
  <c r="X115" i="3"/>
  <c r="Y115" i="3"/>
  <c r="Z115" i="3" s="1"/>
  <c r="S116" i="5" s="1"/>
  <c r="AA115" i="3"/>
  <c r="AB115" i="3" s="1"/>
  <c r="AC115" i="3" s="1"/>
  <c r="T116" i="5" s="1"/>
  <c r="AD115" i="3"/>
  <c r="AE115" i="3"/>
  <c r="AF115" i="3"/>
  <c r="AH115" i="3" s="1"/>
  <c r="AI115" i="3" s="1"/>
  <c r="U116" i="5" s="1"/>
  <c r="AG115" i="3"/>
  <c r="C116" i="3"/>
  <c r="E116" i="3" s="1"/>
  <c r="M117" i="5" s="1"/>
  <c r="F116" i="3"/>
  <c r="G116" i="3"/>
  <c r="I116" i="3"/>
  <c r="J116" i="3" s="1"/>
  <c r="K116" i="3" s="1"/>
  <c r="L116" i="3"/>
  <c r="O116" i="3"/>
  <c r="P116" i="3" s="1"/>
  <c r="T116" i="3"/>
  <c r="U116" i="3"/>
  <c r="V116" i="3"/>
  <c r="X116" i="3"/>
  <c r="Y116" i="3"/>
  <c r="Z116" i="3" s="1"/>
  <c r="S117" i="5" s="1"/>
  <c r="AA116" i="3"/>
  <c r="AB116" i="3" s="1"/>
  <c r="AC116" i="3" s="1"/>
  <c r="AD116" i="3"/>
  <c r="AE116" i="3"/>
  <c r="AF116" i="3"/>
  <c r="AH116" i="3" s="1"/>
  <c r="AG116" i="3"/>
  <c r="C117" i="3"/>
  <c r="E117" i="3" s="1"/>
  <c r="M118" i="5" s="1"/>
  <c r="F117" i="3"/>
  <c r="G117" i="3"/>
  <c r="H117" i="3" s="1"/>
  <c r="N118" i="5" s="1"/>
  <c r="I117" i="3"/>
  <c r="J117" i="3" s="1"/>
  <c r="K117" i="3" s="1"/>
  <c r="L117" i="3"/>
  <c r="O117" i="3"/>
  <c r="P117" i="3" s="1"/>
  <c r="T117" i="3"/>
  <c r="U117" i="3"/>
  <c r="V117" i="3"/>
  <c r="X117" i="3"/>
  <c r="Y117" i="3"/>
  <c r="AA117" i="3"/>
  <c r="AB117" i="3" s="1"/>
  <c r="AC117" i="3" s="1"/>
  <c r="T118" i="5" s="1"/>
  <c r="AD117" i="3"/>
  <c r="AE117" i="3"/>
  <c r="AF117" i="3"/>
  <c r="AH117" i="3" s="1"/>
  <c r="AG117" i="3"/>
  <c r="C118" i="3"/>
  <c r="F118" i="3"/>
  <c r="G118" i="3"/>
  <c r="I118" i="3"/>
  <c r="J118" i="3" s="1"/>
  <c r="K118" i="3" s="1"/>
  <c r="L118" i="3"/>
  <c r="O118" i="3"/>
  <c r="P118" i="3" s="1"/>
  <c r="T118" i="3"/>
  <c r="U118" i="3"/>
  <c r="V118" i="3"/>
  <c r="X118" i="3"/>
  <c r="Y118" i="3"/>
  <c r="AA118" i="3"/>
  <c r="AB118" i="3" s="1"/>
  <c r="AC118" i="3" s="1"/>
  <c r="T119" i="5" s="1"/>
  <c r="AD118" i="3"/>
  <c r="AE118" i="3"/>
  <c r="AF118" i="3"/>
  <c r="AG118" i="3"/>
  <c r="C119" i="3"/>
  <c r="E119" i="3" s="1"/>
  <c r="M120" i="5" s="1"/>
  <c r="F119" i="3"/>
  <c r="G119" i="3"/>
  <c r="I119" i="3"/>
  <c r="J119" i="3" s="1"/>
  <c r="K119" i="3" s="1"/>
  <c r="L119" i="3"/>
  <c r="O119" i="3"/>
  <c r="P119" i="3" s="1"/>
  <c r="T119" i="3"/>
  <c r="U119" i="3"/>
  <c r="V119" i="3"/>
  <c r="X119" i="3"/>
  <c r="Y119" i="3"/>
  <c r="AA119" i="3"/>
  <c r="AB119" i="3" s="1"/>
  <c r="AC119" i="3" s="1"/>
  <c r="AD119" i="3"/>
  <c r="AE119" i="3"/>
  <c r="AF119" i="3"/>
  <c r="AH119" i="3" s="1"/>
  <c r="AG119" i="3"/>
  <c r="C120" i="3"/>
  <c r="F120" i="3"/>
  <c r="G120" i="3"/>
  <c r="H120" i="3" s="1"/>
  <c r="I120" i="3"/>
  <c r="J120" i="3" s="1"/>
  <c r="K120" i="3" s="1"/>
  <c r="M120" i="3" s="1"/>
  <c r="O121" i="5" s="1"/>
  <c r="L120" i="3"/>
  <c r="O120" i="3"/>
  <c r="P120" i="3" s="1"/>
  <c r="T120" i="3"/>
  <c r="U120" i="3"/>
  <c r="V120" i="3"/>
  <c r="X120" i="3"/>
  <c r="Y120" i="3"/>
  <c r="AA120" i="3"/>
  <c r="AB120" i="3" s="1"/>
  <c r="AC120" i="3" s="1"/>
  <c r="T121" i="5" s="1"/>
  <c r="AD120" i="3"/>
  <c r="AE120" i="3"/>
  <c r="AF120" i="3"/>
  <c r="AH120" i="3" s="1"/>
  <c r="AG120" i="3"/>
  <c r="C121" i="3"/>
  <c r="F121" i="3"/>
  <c r="G121" i="3"/>
  <c r="I121" i="3"/>
  <c r="J121" i="3" s="1"/>
  <c r="K121" i="3" s="1"/>
  <c r="L121" i="3"/>
  <c r="O121" i="3"/>
  <c r="P121" i="3" s="1"/>
  <c r="T121" i="3"/>
  <c r="U121" i="3"/>
  <c r="V121" i="3"/>
  <c r="X121" i="3"/>
  <c r="Y121" i="3"/>
  <c r="AA121" i="3"/>
  <c r="AB121" i="3" s="1"/>
  <c r="AC121" i="3" s="1"/>
  <c r="AD121" i="3"/>
  <c r="AE121" i="3"/>
  <c r="AF121" i="3"/>
  <c r="AG121" i="3"/>
  <c r="C122" i="3"/>
  <c r="F122" i="3"/>
  <c r="G122" i="3"/>
  <c r="I122" i="3"/>
  <c r="J122" i="3" s="1"/>
  <c r="K122" i="3" s="1"/>
  <c r="L122" i="3"/>
  <c r="O122" i="3"/>
  <c r="Q122" i="3" s="1"/>
  <c r="R122" i="3" s="1"/>
  <c r="T122" i="3"/>
  <c r="U122" i="3"/>
  <c r="V122" i="3"/>
  <c r="X122" i="3"/>
  <c r="Y122" i="3"/>
  <c r="Z122" i="3" s="1"/>
  <c r="S123" i="5" s="1"/>
  <c r="AA122" i="3"/>
  <c r="AB122" i="3" s="1"/>
  <c r="AC122" i="3" s="1"/>
  <c r="AD122" i="3"/>
  <c r="AE122" i="3"/>
  <c r="AF122" i="3"/>
  <c r="AG122" i="3"/>
  <c r="C123" i="3"/>
  <c r="E123" i="3" s="1"/>
  <c r="M124" i="5" s="1"/>
  <c r="F123" i="3"/>
  <c r="G123" i="3"/>
  <c r="I123" i="3"/>
  <c r="J123" i="3" s="1"/>
  <c r="K123" i="3" s="1"/>
  <c r="L123" i="3"/>
  <c r="O123" i="3"/>
  <c r="Q123" i="3" s="1"/>
  <c r="R123" i="3" s="1"/>
  <c r="T123" i="3"/>
  <c r="U123" i="3"/>
  <c r="V123" i="3"/>
  <c r="X123" i="3"/>
  <c r="Y123" i="3"/>
  <c r="Z123" i="3" s="1"/>
  <c r="S124" i="5" s="1"/>
  <c r="AA123" i="3"/>
  <c r="AB123" i="3" s="1"/>
  <c r="AC123" i="3" s="1"/>
  <c r="T124" i="5" s="1"/>
  <c r="AD123" i="3"/>
  <c r="AE123" i="3"/>
  <c r="AF123" i="3"/>
  <c r="AG123" i="3"/>
  <c r="C124" i="3"/>
  <c r="E124" i="3" s="1"/>
  <c r="M125" i="5" s="1"/>
  <c r="F124" i="3"/>
  <c r="G124" i="3"/>
  <c r="H124" i="3" s="1"/>
  <c r="N125" i="5" s="1"/>
  <c r="I124" i="3"/>
  <c r="J124" i="3" s="1"/>
  <c r="K124" i="3" s="1"/>
  <c r="L124" i="3"/>
  <c r="O124" i="3"/>
  <c r="Q124" i="3" s="1"/>
  <c r="R124" i="3" s="1"/>
  <c r="T124" i="3"/>
  <c r="U124" i="3"/>
  <c r="V124" i="3"/>
  <c r="X124" i="3"/>
  <c r="Y124" i="3"/>
  <c r="Z124" i="3" s="1"/>
  <c r="S125" i="5" s="1"/>
  <c r="AA124" i="3"/>
  <c r="AB124" i="3" s="1"/>
  <c r="AC124" i="3" s="1"/>
  <c r="T125" i="5" s="1"/>
  <c r="AD124" i="3"/>
  <c r="AE124" i="3"/>
  <c r="AF124" i="3"/>
  <c r="AH124" i="3" s="1"/>
  <c r="AG124" i="3"/>
  <c r="C125" i="3"/>
  <c r="F125" i="3"/>
  <c r="G125" i="3"/>
  <c r="I125" i="3"/>
  <c r="J125" i="3" s="1"/>
  <c r="K125" i="3" s="1"/>
  <c r="M125" i="3" s="1"/>
  <c r="O126" i="5" s="1"/>
  <c r="L125" i="3"/>
  <c r="O125" i="3"/>
  <c r="P125" i="3" s="1"/>
  <c r="T125" i="3"/>
  <c r="U125" i="3"/>
  <c r="V125" i="3"/>
  <c r="X125" i="3"/>
  <c r="Y125" i="3"/>
  <c r="AA125" i="3"/>
  <c r="AB125" i="3" s="1"/>
  <c r="AC125" i="3" s="1"/>
  <c r="AD125" i="3"/>
  <c r="AE125" i="3"/>
  <c r="AF125" i="3"/>
  <c r="AH125" i="3" s="1"/>
  <c r="AG125" i="3"/>
  <c r="C126" i="3"/>
  <c r="F126" i="3"/>
  <c r="G126" i="3"/>
  <c r="I126" i="3"/>
  <c r="J126" i="3" s="1"/>
  <c r="K126" i="3" s="1"/>
  <c r="L126" i="3"/>
  <c r="O126" i="3"/>
  <c r="P126" i="3" s="1"/>
  <c r="T126" i="3"/>
  <c r="U126" i="3"/>
  <c r="V126" i="3"/>
  <c r="X126" i="3"/>
  <c r="Y126" i="3"/>
  <c r="AA126" i="3"/>
  <c r="AB126" i="3" s="1"/>
  <c r="AC126" i="3" s="1"/>
  <c r="AD126" i="3"/>
  <c r="AE126" i="3"/>
  <c r="AF126" i="3"/>
  <c r="AH126" i="3" s="1"/>
  <c r="AG126" i="3"/>
  <c r="C127" i="3"/>
  <c r="E127" i="3" s="1"/>
  <c r="M128" i="5" s="1"/>
  <c r="F127" i="3"/>
  <c r="G127" i="3"/>
  <c r="I127" i="3"/>
  <c r="J127" i="3" s="1"/>
  <c r="K127" i="3" s="1"/>
  <c r="L127" i="3"/>
  <c r="O127" i="3"/>
  <c r="P127" i="3" s="1"/>
  <c r="T127" i="3"/>
  <c r="U127" i="3"/>
  <c r="V127" i="3"/>
  <c r="X127" i="3"/>
  <c r="Y127" i="3"/>
  <c r="AA127" i="3"/>
  <c r="AB127" i="3" s="1"/>
  <c r="AC127" i="3" s="1"/>
  <c r="T128" i="5" s="1"/>
  <c r="AD127" i="3"/>
  <c r="AE127" i="3"/>
  <c r="AF127" i="3"/>
  <c r="AG127" i="3"/>
  <c r="C128" i="3"/>
  <c r="F128" i="3"/>
  <c r="G128" i="3"/>
  <c r="I128" i="3"/>
  <c r="J128" i="3" s="1"/>
  <c r="K128" i="3" s="1"/>
  <c r="M128" i="3" s="1"/>
  <c r="O129" i="5" s="1"/>
  <c r="L128" i="3"/>
  <c r="O128" i="3"/>
  <c r="P128" i="3" s="1"/>
  <c r="T128" i="3"/>
  <c r="U128" i="3"/>
  <c r="V128" i="3"/>
  <c r="X128" i="3"/>
  <c r="Y128" i="3"/>
  <c r="AA128" i="3"/>
  <c r="AB128" i="3" s="1"/>
  <c r="AC128" i="3" s="1"/>
  <c r="AD128" i="3"/>
  <c r="AE128" i="3"/>
  <c r="AF128" i="3"/>
  <c r="AH128" i="3" s="1"/>
  <c r="AI128" i="3" s="1"/>
  <c r="U129" i="5" s="1"/>
  <c r="AG128" i="3"/>
  <c r="C129" i="3"/>
  <c r="F129" i="3"/>
  <c r="G129" i="3"/>
  <c r="H129" i="3" s="1"/>
  <c r="N130" i="5" s="1"/>
  <c r="I129" i="3"/>
  <c r="J129" i="3" s="1"/>
  <c r="K129" i="3" s="1"/>
  <c r="L129" i="3"/>
  <c r="O129" i="3"/>
  <c r="P129" i="3" s="1"/>
  <c r="T129" i="3"/>
  <c r="U129" i="3"/>
  <c r="V129" i="3"/>
  <c r="X129" i="3"/>
  <c r="Y129" i="3"/>
  <c r="AA129" i="3"/>
  <c r="AB129" i="3" s="1"/>
  <c r="AC129" i="3" s="1"/>
  <c r="T130" i="5" s="1"/>
  <c r="AD129" i="3"/>
  <c r="AE129" i="3"/>
  <c r="AF129" i="3"/>
  <c r="AG129" i="3"/>
  <c r="C130" i="3"/>
  <c r="F130" i="3"/>
  <c r="G130" i="3"/>
  <c r="I130" i="3"/>
  <c r="J130" i="3" s="1"/>
  <c r="K130" i="3" s="1"/>
  <c r="L130" i="3"/>
  <c r="O130" i="3"/>
  <c r="Q130" i="3" s="1"/>
  <c r="R130" i="3" s="1"/>
  <c r="T130" i="3"/>
  <c r="U130" i="3"/>
  <c r="V130" i="3"/>
  <c r="X130" i="3"/>
  <c r="Y130" i="3"/>
  <c r="Z130" i="3" s="1"/>
  <c r="S131" i="5" s="1"/>
  <c r="AA130" i="3"/>
  <c r="AB130" i="3" s="1"/>
  <c r="AC130" i="3" s="1"/>
  <c r="T131" i="5" s="1"/>
  <c r="AD130" i="3"/>
  <c r="AE130" i="3"/>
  <c r="AF130" i="3"/>
  <c r="AG130" i="3"/>
  <c r="C131" i="3"/>
  <c r="E131" i="3" s="1"/>
  <c r="F131" i="3"/>
  <c r="G131" i="3"/>
  <c r="H131" i="3" s="1"/>
  <c r="N132" i="5" s="1"/>
  <c r="I131" i="3"/>
  <c r="J131" i="3" s="1"/>
  <c r="K131" i="3" s="1"/>
  <c r="L131" i="3"/>
  <c r="O131" i="3"/>
  <c r="Q131" i="3" s="1"/>
  <c r="R131" i="3" s="1"/>
  <c r="T131" i="3"/>
  <c r="U131" i="3"/>
  <c r="V131" i="3"/>
  <c r="X131" i="3"/>
  <c r="Y131" i="3"/>
  <c r="Z131" i="3" s="1"/>
  <c r="S132" i="5" s="1"/>
  <c r="AA131" i="3"/>
  <c r="AB131" i="3" s="1"/>
  <c r="AC131" i="3" s="1"/>
  <c r="T132" i="5" s="1"/>
  <c r="AD131" i="3"/>
  <c r="AE131" i="3"/>
  <c r="AF131" i="3"/>
  <c r="AG131" i="3"/>
  <c r="C132" i="3"/>
  <c r="E132" i="3" s="1"/>
  <c r="F132" i="3"/>
  <c r="G132" i="3"/>
  <c r="I132" i="3"/>
  <c r="J132" i="3" s="1"/>
  <c r="K132" i="3" s="1"/>
  <c r="L132" i="3"/>
  <c r="O132" i="3"/>
  <c r="P132" i="3" s="1"/>
  <c r="T132" i="3"/>
  <c r="U132" i="3"/>
  <c r="V132" i="3"/>
  <c r="W132" i="3" s="1"/>
  <c r="R133" i="5" s="1"/>
  <c r="X132" i="3"/>
  <c r="Y132" i="3"/>
  <c r="AA132" i="3"/>
  <c r="AB132" i="3" s="1"/>
  <c r="AC132" i="3" s="1"/>
  <c r="T133" i="5" s="1"/>
  <c r="AD132" i="3"/>
  <c r="AE132" i="3"/>
  <c r="AF132" i="3"/>
  <c r="AG132" i="3"/>
  <c r="C133" i="3"/>
  <c r="E133" i="3" s="1"/>
  <c r="M134" i="5" s="1"/>
  <c r="F133" i="3"/>
  <c r="G133" i="3"/>
  <c r="I133" i="3"/>
  <c r="J133" i="3" s="1"/>
  <c r="K133" i="3" s="1"/>
  <c r="L133" i="3"/>
  <c r="O133" i="3"/>
  <c r="P133" i="3" s="1"/>
  <c r="T133" i="3"/>
  <c r="U133" i="3"/>
  <c r="V133" i="3"/>
  <c r="X133" i="3"/>
  <c r="Y133" i="3"/>
  <c r="AA133" i="3"/>
  <c r="AB133" i="3" s="1"/>
  <c r="AC133" i="3" s="1"/>
  <c r="T134" i="5" s="1"/>
  <c r="AD133" i="3"/>
  <c r="AE133" i="3"/>
  <c r="AF133" i="3"/>
  <c r="AH133" i="3" s="1"/>
  <c r="AG133" i="3"/>
  <c r="C134" i="3"/>
  <c r="F134" i="3"/>
  <c r="G134" i="3"/>
  <c r="I134" i="3"/>
  <c r="J134" i="3" s="1"/>
  <c r="K134" i="3" s="1"/>
  <c r="L134" i="3"/>
  <c r="O134" i="3"/>
  <c r="P134" i="3" s="1"/>
  <c r="T134" i="3"/>
  <c r="U134" i="3"/>
  <c r="V134" i="3"/>
  <c r="X134" i="3"/>
  <c r="Y134" i="3"/>
  <c r="AA134" i="3"/>
  <c r="AB134" i="3" s="1"/>
  <c r="AC134" i="3" s="1"/>
  <c r="AD134" i="3"/>
  <c r="AE134" i="3"/>
  <c r="AF134" i="3"/>
  <c r="AH134" i="3" s="1"/>
  <c r="AI134" i="3" s="1"/>
  <c r="U135" i="5" s="1"/>
  <c r="AG134" i="3"/>
  <c r="C135" i="3"/>
  <c r="F135" i="3"/>
  <c r="G135" i="3"/>
  <c r="I135" i="3"/>
  <c r="J135" i="3" s="1"/>
  <c r="K135" i="3" s="1"/>
  <c r="L135" i="3"/>
  <c r="O135" i="3"/>
  <c r="P135" i="3" s="1"/>
  <c r="T135" i="3"/>
  <c r="U135" i="3"/>
  <c r="V135" i="3"/>
  <c r="X135" i="3"/>
  <c r="Y135" i="3"/>
  <c r="AA135" i="3"/>
  <c r="AB135" i="3" s="1"/>
  <c r="AC135" i="3" s="1"/>
  <c r="AD135" i="3"/>
  <c r="AE135" i="3"/>
  <c r="AF135" i="3"/>
  <c r="AH135" i="3" s="1"/>
  <c r="AI135" i="3" s="1"/>
  <c r="U136" i="5" s="1"/>
  <c r="AG135" i="3"/>
  <c r="C136" i="3"/>
  <c r="F136" i="3"/>
  <c r="G136" i="3"/>
  <c r="I136" i="3"/>
  <c r="J136" i="3" s="1"/>
  <c r="K136" i="3" s="1"/>
  <c r="M136" i="3" s="1"/>
  <c r="L136" i="3"/>
  <c r="O136" i="3"/>
  <c r="P136" i="3" s="1"/>
  <c r="T136" i="3"/>
  <c r="U136" i="3"/>
  <c r="V136" i="3"/>
  <c r="X136" i="3"/>
  <c r="Y136" i="3"/>
  <c r="Z136" i="3" s="1"/>
  <c r="S137" i="5" s="1"/>
  <c r="AA136" i="3"/>
  <c r="AB136" i="3" s="1"/>
  <c r="AC136" i="3" s="1"/>
  <c r="T137" i="5" s="1"/>
  <c r="AD136" i="3"/>
  <c r="AE136" i="3"/>
  <c r="AF136" i="3"/>
  <c r="AH136" i="3" s="1"/>
  <c r="AG136" i="3"/>
  <c r="C137" i="3"/>
  <c r="F137" i="3"/>
  <c r="G137" i="3"/>
  <c r="I137" i="3"/>
  <c r="J137" i="3" s="1"/>
  <c r="K137" i="3" s="1"/>
  <c r="L137" i="3"/>
  <c r="O137" i="3"/>
  <c r="P137" i="3" s="1"/>
  <c r="T137" i="3"/>
  <c r="U137" i="3"/>
  <c r="V137" i="3"/>
  <c r="X137" i="3"/>
  <c r="Y137" i="3"/>
  <c r="AA137" i="3"/>
  <c r="AB137" i="3" s="1"/>
  <c r="AC137" i="3" s="1"/>
  <c r="T138" i="5" s="1"/>
  <c r="AD137" i="3"/>
  <c r="AE137" i="3"/>
  <c r="AF137" i="3"/>
  <c r="AH137" i="3" s="1"/>
  <c r="AI137" i="3" s="1"/>
  <c r="U138" i="5" s="1"/>
  <c r="AG137" i="3"/>
  <c r="C138" i="3"/>
  <c r="F138" i="3"/>
  <c r="G138" i="3"/>
  <c r="I138" i="3"/>
  <c r="J138" i="3" s="1"/>
  <c r="K138" i="3" s="1"/>
  <c r="L138" i="3"/>
  <c r="O138" i="3"/>
  <c r="Q138" i="3" s="1"/>
  <c r="R138" i="3" s="1"/>
  <c r="T138" i="3"/>
  <c r="U138" i="3"/>
  <c r="V138" i="3"/>
  <c r="X138" i="3"/>
  <c r="Y138" i="3"/>
  <c r="Z138" i="3" s="1"/>
  <c r="S139" i="5" s="1"/>
  <c r="AA138" i="3"/>
  <c r="AB138" i="3" s="1"/>
  <c r="AC138" i="3" s="1"/>
  <c r="T139" i="5" s="1"/>
  <c r="AD138" i="3"/>
  <c r="AE138" i="3"/>
  <c r="AF138" i="3"/>
  <c r="AG138" i="3"/>
  <c r="C139" i="3"/>
  <c r="E139" i="3" s="1"/>
  <c r="M140" i="5" s="1"/>
  <c r="F139" i="3"/>
  <c r="G139" i="3"/>
  <c r="H139" i="3" s="1"/>
  <c r="N140" i="5" s="1"/>
  <c r="I139" i="3"/>
  <c r="J139" i="3" s="1"/>
  <c r="K139" i="3" s="1"/>
  <c r="L139" i="3"/>
  <c r="O139" i="3"/>
  <c r="P139" i="3" s="1"/>
  <c r="T139" i="3"/>
  <c r="U139" i="3"/>
  <c r="V139" i="3"/>
  <c r="X139" i="3"/>
  <c r="Y139" i="3"/>
  <c r="Z139" i="3" s="1"/>
  <c r="S140" i="5" s="1"/>
  <c r="AA139" i="3"/>
  <c r="AB139" i="3" s="1"/>
  <c r="AC139" i="3" s="1"/>
  <c r="T140" i="5" s="1"/>
  <c r="AD139" i="3"/>
  <c r="AE139" i="3"/>
  <c r="AF139" i="3"/>
  <c r="AH139" i="3" s="1"/>
  <c r="AI139" i="3" s="1"/>
  <c r="U140" i="5" s="1"/>
  <c r="AG139" i="3"/>
  <c r="C140" i="3"/>
  <c r="E140" i="3" s="1"/>
  <c r="F140" i="3"/>
  <c r="G140" i="3"/>
  <c r="H140" i="3" s="1"/>
  <c r="N141" i="5" s="1"/>
  <c r="I140" i="3"/>
  <c r="J140" i="3" s="1"/>
  <c r="K140" i="3" s="1"/>
  <c r="L140" i="3"/>
  <c r="O140" i="3"/>
  <c r="P140" i="3" s="1"/>
  <c r="T140" i="3"/>
  <c r="U140" i="3"/>
  <c r="V140" i="3"/>
  <c r="X140" i="3"/>
  <c r="Y140" i="3"/>
  <c r="Z140" i="3" s="1"/>
  <c r="S141" i="5" s="1"/>
  <c r="AA140" i="3"/>
  <c r="AB140" i="3" s="1"/>
  <c r="AC140" i="3" s="1"/>
  <c r="T141" i="5" s="1"/>
  <c r="AD140" i="3"/>
  <c r="AE140" i="3"/>
  <c r="AF140" i="3"/>
  <c r="AH140" i="3" s="1"/>
  <c r="AG140" i="3"/>
  <c r="C141" i="3"/>
  <c r="F141" i="3"/>
  <c r="G141" i="3"/>
  <c r="I141" i="3"/>
  <c r="J141" i="3" s="1"/>
  <c r="K141" i="3" s="1"/>
  <c r="L141" i="3"/>
  <c r="O141" i="3"/>
  <c r="Q141" i="3" s="1"/>
  <c r="R141" i="3" s="1"/>
  <c r="T141" i="3"/>
  <c r="U141" i="3"/>
  <c r="V141" i="3"/>
  <c r="X141" i="3"/>
  <c r="Y141" i="3"/>
  <c r="AA141" i="3"/>
  <c r="AB141" i="3" s="1"/>
  <c r="AC141" i="3" s="1"/>
  <c r="T142" i="5" s="1"/>
  <c r="AD141" i="3"/>
  <c r="AE141" i="3"/>
  <c r="AF141" i="3"/>
  <c r="AH141" i="3" s="1"/>
  <c r="AG141" i="3"/>
  <c r="C142" i="3"/>
  <c r="F142" i="3"/>
  <c r="G142" i="3"/>
  <c r="I142" i="3"/>
  <c r="J142" i="3" s="1"/>
  <c r="K142" i="3" s="1"/>
  <c r="L142" i="3"/>
  <c r="O142" i="3"/>
  <c r="P142" i="3" s="1"/>
  <c r="T142" i="3"/>
  <c r="U142" i="3"/>
  <c r="V142" i="3"/>
  <c r="X142" i="3"/>
  <c r="Y142" i="3"/>
  <c r="Z142" i="3" s="1"/>
  <c r="S143" i="5" s="1"/>
  <c r="AA142" i="3"/>
  <c r="AB142" i="3" s="1"/>
  <c r="AC142" i="3" s="1"/>
  <c r="AD142" i="3"/>
  <c r="AE142" i="3"/>
  <c r="AF142" i="3"/>
  <c r="AG142" i="3"/>
  <c r="C143" i="3"/>
  <c r="F143" i="3"/>
  <c r="G143" i="3"/>
  <c r="I143" i="3"/>
  <c r="J143" i="3" s="1"/>
  <c r="K143" i="3" s="1"/>
  <c r="L143" i="3"/>
  <c r="O143" i="3"/>
  <c r="P143" i="3" s="1"/>
  <c r="T143" i="3"/>
  <c r="U143" i="3"/>
  <c r="V143" i="3"/>
  <c r="X143" i="3"/>
  <c r="Y143" i="3"/>
  <c r="AA143" i="3"/>
  <c r="AB143" i="3" s="1"/>
  <c r="AC143" i="3" s="1"/>
  <c r="AD143" i="3"/>
  <c r="AE143" i="3"/>
  <c r="AF143" i="3"/>
  <c r="AG143" i="3"/>
  <c r="C144" i="3"/>
  <c r="F144" i="3"/>
  <c r="G144" i="3"/>
  <c r="H144" i="3" s="1"/>
  <c r="N145" i="5" s="1"/>
  <c r="I144" i="3"/>
  <c r="J144" i="3" s="1"/>
  <c r="K144" i="3" s="1"/>
  <c r="M144" i="3" s="1"/>
  <c r="O145" i="5" s="1"/>
  <c r="L144" i="3"/>
  <c r="O144" i="3"/>
  <c r="P144" i="3" s="1"/>
  <c r="T144" i="3"/>
  <c r="U144" i="3"/>
  <c r="V144" i="3"/>
  <c r="X144" i="3"/>
  <c r="Y144" i="3"/>
  <c r="Z144" i="3" s="1"/>
  <c r="S145" i="5" s="1"/>
  <c r="AA144" i="3"/>
  <c r="AB144" i="3" s="1"/>
  <c r="AC144" i="3" s="1"/>
  <c r="AD144" i="3"/>
  <c r="AE144" i="3"/>
  <c r="AF144" i="3"/>
  <c r="AG144" i="3"/>
  <c r="C145" i="3"/>
  <c r="E145" i="3" s="1"/>
  <c r="M146" i="5" s="1"/>
  <c r="F145" i="3"/>
  <c r="G145" i="3"/>
  <c r="H145" i="3" s="1"/>
  <c r="N146" i="5" s="1"/>
  <c r="I145" i="3"/>
  <c r="J145" i="3" s="1"/>
  <c r="K145" i="3" s="1"/>
  <c r="L145" i="3"/>
  <c r="O145" i="3"/>
  <c r="T145" i="3"/>
  <c r="U145" i="3"/>
  <c r="V145" i="3"/>
  <c r="X145" i="3"/>
  <c r="Y145" i="3"/>
  <c r="AA145" i="3"/>
  <c r="AB145" i="3" s="1"/>
  <c r="AC145" i="3" s="1"/>
  <c r="AD145" i="3"/>
  <c r="AE145" i="3"/>
  <c r="AF145" i="3"/>
  <c r="AG145" i="3"/>
  <c r="C146" i="3"/>
  <c r="E146" i="3" s="1"/>
  <c r="F146" i="3"/>
  <c r="G146" i="3"/>
  <c r="H146" i="3" s="1"/>
  <c r="N147" i="5" s="1"/>
  <c r="I146" i="3"/>
  <c r="J146" i="3" s="1"/>
  <c r="K146" i="3" s="1"/>
  <c r="L146" i="3"/>
  <c r="O146" i="3"/>
  <c r="P146" i="3" s="1"/>
  <c r="T146" i="3"/>
  <c r="U146" i="3"/>
  <c r="V146" i="3"/>
  <c r="X146" i="3"/>
  <c r="Y146" i="3"/>
  <c r="Z146" i="3" s="1"/>
  <c r="S147" i="5" s="1"/>
  <c r="AA146" i="3"/>
  <c r="AB146" i="3" s="1"/>
  <c r="AC146" i="3" s="1"/>
  <c r="AD146" i="3"/>
  <c r="AE146" i="3"/>
  <c r="AF146" i="3"/>
  <c r="AH146" i="3" s="1"/>
  <c r="AG146" i="3"/>
  <c r="C147" i="3"/>
  <c r="F147" i="3"/>
  <c r="G147" i="3"/>
  <c r="I147" i="3"/>
  <c r="J147" i="3" s="1"/>
  <c r="K147" i="3" s="1"/>
  <c r="L147" i="3"/>
  <c r="O147" i="3"/>
  <c r="Q147" i="3" s="1"/>
  <c r="R147" i="3" s="1"/>
  <c r="T147" i="3"/>
  <c r="U147" i="3"/>
  <c r="V147" i="3"/>
  <c r="X147" i="3"/>
  <c r="Y147" i="3"/>
  <c r="AA147" i="3"/>
  <c r="AB147" i="3" s="1"/>
  <c r="AC147" i="3" s="1"/>
  <c r="AD147" i="3"/>
  <c r="AE147" i="3"/>
  <c r="AF147" i="3"/>
  <c r="AG147" i="3"/>
  <c r="C148" i="3"/>
  <c r="E148" i="3" s="1"/>
  <c r="M149" i="5" s="1"/>
  <c r="F148" i="3"/>
  <c r="G148" i="3"/>
  <c r="I148" i="3"/>
  <c r="J148" i="3" s="1"/>
  <c r="K148" i="3" s="1"/>
  <c r="L148" i="3"/>
  <c r="O148" i="3"/>
  <c r="P148" i="3" s="1"/>
  <c r="T148" i="3"/>
  <c r="U148" i="3"/>
  <c r="V148" i="3"/>
  <c r="X148" i="3"/>
  <c r="Y148" i="3"/>
  <c r="AA148" i="3"/>
  <c r="AB148" i="3" s="1"/>
  <c r="AC148" i="3" s="1"/>
  <c r="AD148" i="3"/>
  <c r="AE148" i="3"/>
  <c r="AF148" i="3"/>
  <c r="AH148" i="3" s="1"/>
  <c r="AI148" i="3" s="1"/>
  <c r="U149" i="5" s="1"/>
  <c r="AG148" i="3"/>
  <c r="C149" i="3"/>
  <c r="F149" i="3"/>
  <c r="G149" i="3"/>
  <c r="I149" i="3"/>
  <c r="J149" i="3" s="1"/>
  <c r="K149" i="3" s="1"/>
  <c r="L149" i="3"/>
  <c r="O149" i="3"/>
  <c r="P149" i="3" s="1"/>
  <c r="T149" i="3"/>
  <c r="U149" i="3"/>
  <c r="V149" i="3"/>
  <c r="X149" i="3"/>
  <c r="Y149" i="3"/>
  <c r="AA149" i="3"/>
  <c r="AB149" i="3" s="1"/>
  <c r="AC149" i="3" s="1"/>
  <c r="AD149" i="3"/>
  <c r="AE149" i="3"/>
  <c r="AF149" i="3"/>
  <c r="AG149" i="3"/>
  <c r="C150" i="3"/>
  <c r="F150" i="3"/>
  <c r="G150" i="3"/>
  <c r="I150" i="3"/>
  <c r="J150" i="3" s="1"/>
  <c r="K150" i="3" s="1"/>
  <c r="L150" i="3"/>
  <c r="O150" i="3"/>
  <c r="P150" i="3" s="1"/>
  <c r="T150" i="3"/>
  <c r="U150" i="3"/>
  <c r="V150" i="3"/>
  <c r="X150" i="3"/>
  <c r="Y150" i="3"/>
  <c r="Z150" i="3" s="1"/>
  <c r="S151" i="5" s="1"/>
  <c r="AA150" i="3"/>
  <c r="AB150" i="3" s="1"/>
  <c r="AC150" i="3" s="1"/>
  <c r="AD150" i="3"/>
  <c r="AE150" i="3"/>
  <c r="AF150" i="3"/>
  <c r="AG150" i="3"/>
  <c r="C151" i="3"/>
  <c r="F151" i="3"/>
  <c r="G151" i="3"/>
  <c r="H151" i="3" s="1"/>
  <c r="N152" i="5" s="1"/>
  <c r="I151" i="3"/>
  <c r="J151" i="3" s="1"/>
  <c r="K151" i="3" s="1"/>
  <c r="L151" i="3"/>
  <c r="O151" i="3"/>
  <c r="P151" i="3" s="1"/>
  <c r="T151" i="3"/>
  <c r="U151" i="3"/>
  <c r="V151" i="3"/>
  <c r="X151" i="3"/>
  <c r="Y151" i="3"/>
  <c r="AA151" i="3"/>
  <c r="AB151" i="3" s="1"/>
  <c r="AC151" i="3" s="1"/>
  <c r="AD151" i="3"/>
  <c r="AE151" i="3"/>
  <c r="AF151" i="3"/>
  <c r="AG151" i="3"/>
  <c r="C152" i="3"/>
  <c r="F152" i="3"/>
  <c r="G152" i="3"/>
  <c r="I152" i="3"/>
  <c r="J152" i="3" s="1"/>
  <c r="K152" i="3" s="1"/>
  <c r="L152" i="3"/>
  <c r="O152" i="3"/>
  <c r="P152" i="3" s="1"/>
  <c r="T152" i="3"/>
  <c r="U152" i="3"/>
  <c r="V152" i="3"/>
  <c r="X152" i="3"/>
  <c r="Y152" i="3"/>
  <c r="AA152" i="3"/>
  <c r="AB152" i="3" s="1"/>
  <c r="AC152" i="3" s="1"/>
  <c r="AD152" i="3"/>
  <c r="AE152" i="3"/>
  <c r="AF152" i="3"/>
  <c r="AG152" i="3"/>
  <c r="C153" i="3"/>
  <c r="F153" i="3"/>
  <c r="G153" i="3"/>
  <c r="I153" i="3"/>
  <c r="J153" i="3" s="1"/>
  <c r="K153" i="3" s="1"/>
  <c r="L153" i="3"/>
  <c r="O153" i="3"/>
  <c r="P153" i="3" s="1"/>
  <c r="T153" i="3"/>
  <c r="U153" i="3"/>
  <c r="V153" i="3"/>
  <c r="X153" i="3"/>
  <c r="Y153" i="3"/>
  <c r="AA153" i="3"/>
  <c r="AB153" i="3" s="1"/>
  <c r="AC153" i="3" s="1"/>
  <c r="AD153" i="3"/>
  <c r="AE153" i="3"/>
  <c r="AF153" i="3"/>
  <c r="AG153" i="3"/>
  <c r="C154" i="3"/>
  <c r="E154" i="3" s="1"/>
  <c r="F154" i="3"/>
  <c r="G154" i="3"/>
  <c r="H154" i="3" s="1"/>
  <c r="N155" i="5" s="1"/>
  <c r="I154" i="3"/>
  <c r="J154" i="3" s="1"/>
  <c r="K154" i="3" s="1"/>
  <c r="L154" i="3"/>
  <c r="O154" i="3"/>
  <c r="P154" i="3" s="1"/>
  <c r="T154" i="3"/>
  <c r="U154" i="3"/>
  <c r="V154" i="3"/>
  <c r="X154" i="3"/>
  <c r="Y154" i="3"/>
  <c r="Z154" i="3" s="1"/>
  <c r="S155" i="5" s="1"/>
  <c r="AA154" i="3"/>
  <c r="AB154" i="3" s="1"/>
  <c r="AC154" i="3" s="1"/>
  <c r="T155" i="5" s="1"/>
  <c r="AD154" i="3"/>
  <c r="AE154" i="3"/>
  <c r="AF154" i="3"/>
  <c r="AH154" i="3" s="1"/>
  <c r="AG154" i="3"/>
  <c r="C155" i="3"/>
  <c r="F155" i="3"/>
  <c r="G155" i="3"/>
  <c r="I155" i="3"/>
  <c r="J155" i="3" s="1"/>
  <c r="K155" i="3" s="1"/>
  <c r="L155" i="3"/>
  <c r="O155" i="3"/>
  <c r="Q155" i="3" s="1"/>
  <c r="R155" i="3" s="1"/>
  <c r="T155" i="3"/>
  <c r="U155" i="3"/>
  <c r="V155" i="3"/>
  <c r="X155" i="3"/>
  <c r="Y155" i="3"/>
  <c r="AA155" i="3"/>
  <c r="AB155" i="3" s="1"/>
  <c r="AC155" i="3" s="1"/>
  <c r="AD155" i="3"/>
  <c r="AE155" i="3"/>
  <c r="AF155" i="3"/>
  <c r="AH155" i="3" s="1"/>
  <c r="AG155" i="3"/>
  <c r="C156" i="3"/>
  <c r="F156" i="3"/>
  <c r="G156" i="3"/>
  <c r="I156" i="3"/>
  <c r="J156" i="3" s="1"/>
  <c r="K156" i="3" s="1"/>
  <c r="L156" i="3"/>
  <c r="O156" i="3"/>
  <c r="P156" i="3" s="1"/>
  <c r="T156" i="3"/>
  <c r="U156" i="3"/>
  <c r="V156" i="3"/>
  <c r="X156" i="3"/>
  <c r="Y156" i="3"/>
  <c r="AA156" i="3"/>
  <c r="AB156" i="3" s="1"/>
  <c r="AC156" i="3" s="1"/>
  <c r="T157" i="5" s="1"/>
  <c r="AD156" i="3"/>
  <c r="AE156" i="3"/>
  <c r="AF156" i="3"/>
  <c r="AH156" i="3" s="1"/>
  <c r="AG156" i="3"/>
  <c r="C157" i="3"/>
  <c r="F157" i="3"/>
  <c r="G157" i="3"/>
  <c r="I157" i="3"/>
  <c r="J157" i="3" s="1"/>
  <c r="K157" i="3" s="1"/>
  <c r="L157" i="3"/>
  <c r="O157" i="3"/>
  <c r="P157" i="3" s="1"/>
  <c r="T157" i="3"/>
  <c r="U157" i="3"/>
  <c r="V157" i="3"/>
  <c r="X157" i="3"/>
  <c r="Y157" i="3"/>
  <c r="AA157" i="3"/>
  <c r="AB157" i="3" s="1"/>
  <c r="AC157" i="3" s="1"/>
  <c r="AD157" i="3"/>
  <c r="AE157" i="3"/>
  <c r="AF157" i="3"/>
  <c r="AG157" i="3"/>
  <c r="C158" i="3"/>
  <c r="F158" i="3"/>
  <c r="G158" i="3"/>
  <c r="I158" i="3"/>
  <c r="J158" i="3" s="1"/>
  <c r="K158" i="3" s="1"/>
  <c r="L158" i="3"/>
  <c r="O158" i="3"/>
  <c r="Q158" i="3" s="1"/>
  <c r="R158" i="3" s="1"/>
  <c r="T158" i="3"/>
  <c r="U158" i="3"/>
  <c r="V158" i="3"/>
  <c r="X158" i="3"/>
  <c r="Y158" i="3"/>
  <c r="Z158" i="3" s="1"/>
  <c r="S159" i="5" s="1"/>
  <c r="AA158" i="3"/>
  <c r="AB158" i="3" s="1"/>
  <c r="AC158" i="3" s="1"/>
  <c r="T159" i="5" s="1"/>
  <c r="AD158" i="3"/>
  <c r="AE158" i="3"/>
  <c r="AF158" i="3"/>
  <c r="AG158" i="3"/>
  <c r="C159" i="3"/>
  <c r="F159" i="3"/>
  <c r="G159" i="3"/>
  <c r="H159" i="3" s="1"/>
  <c r="N160" i="5" s="1"/>
  <c r="I159" i="3"/>
  <c r="J159" i="3" s="1"/>
  <c r="K159" i="3" s="1"/>
  <c r="L159" i="3"/>
  <c r="O159" i="3"/>
  <c r="P159" i="3" s="1"/>
  <c r="T159" i="3"/>
  <c r="U159" i="3"/>
  <c r="V159" i="3"/>
  <c r="X159" i="3"/>
  <c r="Y159" i="3"/>
  <c r="AA159" i="3"/>
  <c r="AB159" i="3" s="1"/>
  <c r="AC159" i="3" s="1"/>
  <c r="T160" i="5" s="1"/>
  <c r="AD159" i="3"/>
  <c r="AE159" i="3"/>
  <c r="AF159" i="3"/>
  <c r="AG159" i="3"/>
  <c r="C160" i="3"/>
  <c r="E160" i="3" s="1"/>
  <c r="M161" i="5" s="1"/>
  <c r="F160" i="3"/>
  <c r="G160" i="3"/>
  <c r="I160" i="3"/>
  <c r="J160" i="3" s="1"/>
  <c r="K160" i="3" s="1"/>
  <c r="L160" i="3"/>
  <c r="O160" i="3"/>
  <c r="T160" i="3"/>
  <c r="U160" i="3"/>
  <c r="V160" i="3"/>
  <c r="X160" i="3"/>
  <c r="Y160" i="3"/>
  <c r="AA160" i="3"/>
  <c r="AB160" i="3" s="1"/>
  <c r="AC160" i="3" s="1"/>
  <c r="AD160" i="3"/>
  <c r="AE160" i="3"/>
  <c r="AF160" i="3"/>
  <c r="AH160" i="3" s="1"/>
  <c r="AG160" i="3"/>
  <c r="C161" i="3"/>
  <c r="E161" i="3" s="1"/>
  <c r="M162" i="5" s="1"/>
  <c r="F161" i="3"/>
  <c r="G161" i="3"/>
  <c r="I161" i="3"/>
  <c r="J161" i="3" s="1"/>
  <c r="K161" i="3" s="1"/>
  <c r="L161" i="3"/>
  <c r="O161" i="3"/>
  <c r="Q161" i="3" s="1"/>
  <c r="R161" i="3" s="1"/>
  <c r="T161" i="3"/>
  <c r="U161" i="3"/>
  <c r="V161" i="3"/>
  <c r="X161" i="3"/>
  <c r="Y161" i="3"/>
  <c r="AA161" i="3"/>
  <c r="AB161" i="3" s="1"/>
  <c r="AC161" i="3" s="1"/>
  <c r="AD161" i="3"/>
  <c r="AE161" i="3"/>
  <c r="AF161" i="3"/>
  <c r="AH161" i="3" s="1"/>
  <c r="AG161" i="3"/>
  <c r="C162" i="3"/>
  <c r="F162" i="3"/>
  <c r="G162" i="3"/>
  <c r="I162" i="3"/>
  <c r="J162" i="3" s="1"/>
  <c r="K162" i="3" s="1"/>
  <c r="M162" i="3" s="1"/>
  <c r="O163" i="5" s="1"/>
  <c r="L162" i="3"/>
  <c r="O162" i="3"/>
  <c r="P162" i="3" s="1"/>
  <c r="T162" i="3"/>
  <c r="U162" i="3"/>
  <c r="V162" i="3"/>
  <c r="X162" i="3"/>
  <c r="Y162" i="3"/>
  <c r="Z162" i="3" s="1"/>
  <c r="S163" i="5" s="1"/>
  <c r="AA162" i="3"/>
  <c r="AB162" i="3" s="1"/>
  <c r="AC162" i="3" s="1"/>
  <c r="T163" i="5" s="1"/>
  <c r="AD162" i="3"/>
  <c r="AE162" i="3"/>
  <c r="AF162" i="3"/>
  <c r="AG162" i="3"/>
  <c r="C163" i="3"/>
  <c r="F163" i="3"/>
  <c r="G163" i="3"/>
  <c r="I163" i="3"/>
  <c r="J163" i="3" s="1"/>
  <c r="K163" i="3" s="1"/>
  <c r="L163" i="3"/>
  <c r="O163" i="3"/>
  <c r="Q163" i="3" s="1"/>
  <c r="R163" i="3" s="1"/>
  <c r="T163" i="3"/>
  <c r="U163" i="3"/>
  <c r="V163" i="3"/>
  <c r="X163" i="3"/>
  <c r="Y163" i="3"/>
  <c r="AA163" i="3"/>
  <c r="AB163" i="3" s="1"/>
  <c r="AC163" i="3" s="1"/>
  <c r="AD163" i="3"/>
  <c r="AE163" i="3"/>
  <c r="AF163" i="3"/>
  <c r="AG163" i="3"/>
  <c r="C164" i="3"/>
  <c r="F164" i="3"/>
  <c r="G164" i="3"/>
  <c r="I164" i="3"/>
  <c r="J164" i="3" s="1"/>
  <c r="K164" i="3" s="1"/>
  <c r="L164" i="3"/>
  <c r="O164" i="3"/>
  <c r="Q164" i="3" s="1"/>
  <c r="R164" i="3" s="1"/>
  <c r="T164" i="3"/>
  <c r="U164" i="3"/>
  <c r="V164" i="3"/>
  <c r="X164" i="3"/>
  <c r="Y164" i="3"/>
  <c r="AA164" i="3"/>
  <c r="AB164" i="3" s="1"/>
  <c r="AC164" i="3" s="1"/>
  <c r="AD164" i="3"/>
  <c r="AE164" i="3"/>
  <c r="AF164" i="3"/>
  <c r="AH164" i="3" s="1"/>
  <c r="AG164" i="3"/>
  <c r="C165" i="3"/>
  <c r="F165" i="3"/>
  <c r="G165" i="3"/>
  <c r="I165" i="3"/>
  <c r="J165" i="3" s="1"/>
  <c r="K165" i="3" s="1"/>
  <c r="L165" i="3"/>
  <c r="O165" i="3"/>
  <c r="P165" i="3" s="1"/>
  <c r="T165" i="3"/>
  <c r="U165" i="3"/>
  <c r="V165" i="3"/>
  <c r="X165" i="3"/>
  <c r="Y165" i="3"/>
  <c r="AA165" i="3"/>
  <c r="AB165" i="3" s="1"/>
  <c r="AC165" i="3" s="1"/>
  <c r="T166" i="5" s="1"/>
  <c r="AD165" i="3"/>
  <c r="AE165" i="3"/>
  <c r="AF165" i="3"/>
  <c r="AH165" i="3" s="1"/>
  <c r="AI165" i="3" s="1"/>
  <c r="U166" i="5" s="1"/>
  <c r="AG165" i="3"/>
  <c r="C166" i="3"/>
  <c r="F166" i="3"/>
  <c r="G166" i="3"/>
  <c r="I166" i="3"/>
  <c r="J166" i="3" s="1"/>
  <c r="K166" i="3" s="1"/>
  <c r="L166" i="3"/>
  <c r="O166" i="3"/>
  <c r="P166" i="3" s="1"/>
  <c r="T166" i="3"/>
  <c r="U166" i="3"/>
  <c r="V166" i="3"/>
  <c r="X166" i="3"/>
  <c r="Y166" i="3"/>
  <c r="Z166" i="3" s="1"/>
  <c r="S167" i="5" s="1"/>
  <c r="AA166" i="3"/>
  <c r="AB166" i="3" s="1"/>
  <c r="AC166" i="3" s="1"/>
  <c r="AD166" i="3"/>
  <c r="AE166" i="3"/>
  <c r="AF166" i="3"/>
  <c r="AG166" i="3"/>
  <c r="C167" i="3"/>
  <c r="F167" i="3"/>
  <c r="G167" i="3"/>
  <c r="H167" i="3" s="1"/>
  <c r="N168" i="5" s="1"/>
  <c r="I167" i="3"/>
  <c r="J167" i="3" s="1"/>
  <c r="K167" i="3" s="1"/>
  <c r="L167" i="3"/>
  <c r="O167" i="3"/>
  <c r="Q167" i="3" s="1"/>
  <c r="R167" i="3" s="1"/>
  <c r="T167" i="3"/>
  <c r="U167" i="3"/>
  <c r="V167" i="3"/>
  <c r="X167" i="3"/>
  <c r="Y167" i="3"/>
  <c r="AA167" i="3"/>
  <c r="AB167" i="3" s="1"/>
  <c r="AC167" i="3" s="1"/>
  <c r="T168" i="5" s="1"/>
  <c r="AD167" i="3"/>
  <c r="AE167" i="3"/>
  <c r="AF167" i="3"/>
  <c r="AG167" i="3"/>
  <c r="C168" i="3"/>
  <c r="F168" i="3"/>
  <c r="G168" i="3"/>
  <c r="I168" i="3"/>
  <c r="J168" i="3" s="1"/>
  <c r="K168" i="3" s="1"/>
  <c r="L168" i="3"/>
  <c r="O168" i="3"/>
  <c r="T168" i="3"/>
  <c r="U168" i="3"/>
  <c r="V168" i="3"/>
  <c r="X168" i="3"/>
  <c r="Y168" i="3"/>
  <c r="Z168" i="3" s="1"/>
  <c r="S169" i="5" s="1"/>
  <c r="AA168" i="3"/>
  <c r="AB168" i="3" s="1"/>
  <c r="AC168" i="3" s="1"/>
  <c r="T169" i="5" s="1"/>
  <c r="AD168" i="3"/>
  <c r="AE168" i="3"/>
  <c r="AF168" i="3"/>
  <c r="AG168" i="3"/>
  <c r="C169" i="3"/>
  <c r="E169" i="3" s="1"/>
  <c r="M170" i="5" s="1"/>
  <c r="F169" i="3"/>
  <c r="G169" i="3"/>
  <c r="H169" i="3" s="1"/>
  <c r="N170" i="5" s="1"/>
  <c r="I169" i="3"/>
  <c r="J169" i="3" s="1"/>
  <c r="K169" i="3" s="1"/>
  <c r="L169" i="3"/>
  <c r="O169" i="3"/>
  <c r="P169" i="3" s="1"/>
  <c r="T169" i="3"/>
  <c r="U169" i="3"/>
  <c r="V169" i="3"/>
  <c r="X169" i="3"/>
  <c r="Y169" i="3"/>
  <c r="AA169" i="3"/>
  <c r="AB169" i="3" s="1"/>
  <c r="AC169" i="3" s="1"/>
  <c r="AD169" i="3"/>
  <c r="AE169" i="3"/>
  <c r="AF169" i="3"/>
  <c r="AH169" i="3" s="1"/>
  <c r="AG169" i="3"/>
  <c r="C170" i="3"/>
  <c r="E170" i="3" s="1"/>
  <c r="M171" i="5" s="1"/>
  <c r="F170" i="3"/>
  <c r="G170" i="3"/>
  <c r="I170" i="3"/>
  <c r="J170" i="3" s="1"/>
  <c r="K170" i="3" s="1"/>
  <c r="L170" i="3"/>
  <c r="O170" i="3"/>
  <c r="P170" i="3" s="1"/>
  <c r="T170" i="3"/>
  <c r="U170" i="3"/>
  <c r="V170" i="3"/>
  <c r="X170" i="3"/>
  <c r="Y170" i="3"/>
  <c r="AA170" i="3"/>
  <c r="AB170" i="3" s="1"/>
  <c r="AC170" i="3" s="1"/>
  <c r="T171" i="5" s="1"/>
  <c r="AD170" i="3"/>
  <c r="AE170" i="3"/>
  <c r="AF170" i="3"/>
  <c r="AH170" i="3" s="1"/>
  <c r="AI170" i="3" s="1"/>
  <c r="U171" i="5" s="1"/>
  <c r="AG170" i="3"/>
  <c r="C171" i="3"/>
  <c r="F171" i="3"/>
  <c r="G171" i="3"/>
  <c r="I171" i="3"/>
  <c r="J171" i="3" s="1"/>
  <c r="K171" i="3" s="1"/>
  <c r="L171" i="3"/>
  <c r="O171" i="3"/>
  <c r="Q171" i="3" s="1"/>
  <c r="R171" i="3" s="1"/>
  <c r="T171" i="3"/>
  <c r="U171" i="3"/>
  <c r="V171" i="3"/>
  <c r="X171" i="3"/>
  <c r="Y171" i="3"/>
  <c r="AA171" i="3"/>
  <c r="AB171" i="3" s="1"/>
  <c r="AC171" i="3" s="1"/>
  <c r="AD171" i="3"/>
  <c r="AE171" i="3"/>
  <c r="AF171" i="3"/>
  <c r="AH171" i="3" s="1"/>
  <c r="AG171" i="3"/>
  <c r="C172" i="3"/>
  <c r="F172" i="3"/>
  <c r="G172" i="3"/>
  <c r="I172" i="3"/>
  <c r="J172" i="3" s="1"/>
  <c r="K172" i="3" s="1"/>
  <c r="L172" i="3"/>
  <c r="O172" i="3"/>
  <c r="Q172" i="3" s="1"/>
  <c r="R172" i="3" s="1"/>
  <c r="T172" i="3"/>
  <c r="U172" i="3"/>
  <c r="V172" i="3"/>
  <c r="X172" i="3"/>
  <c r="Y172" i="3"/>
  <c r="AA172" i="3"/>
  <c r="AB172" i="3" s="1"/>
  <c r="AC172" i="3" s="1"/>
  <c r="AD172" i="3"/>
  <c r="AE172" i="3"/>
  <c r="AF172" i="3"/>
  <c r="AG172" i="3"/>
  <c r="C173" i="3"/>
  <c r="F173" i="3"/>
  <c r="G173" i="3"/>
  <c r="I173" i="3"/>
  <c r="J173" i="3" s="1"/>
  <c r="K173" i="3" s="1"/>
  <c r="L173" i="3"/>
  <c r="O173" i="3"/>
  <c r="Q173" i="3" s="1"/>
  <c r="R173" i="3" s="1"/>
  <c r="T173" i="3"/>
  <c r="U173" i="3"/>
  <c r="V173" i="3"/>
  <c r="X173" i="3"/>
  <c r="Y173" i="3"/>
  <c r="AA173" i="3"/>
  <c r="AB173" i="3" s="1"/>
  <c r="AC173" i="3" s="1"/>
  <c r="T174" i="5" s="1"/>
  <c r="AD173" i="3"/>
  <c r="AE173" i="3"/>
  <c r="AF173" i="3"/>
  <c r="AH173" i="3" s="1"/>
  <c r="AG173" i="3"/>
  <c r="C174" i="3"/>
  <c r="E174" i="3" s="1"/>
  <c r="F174" i="3"/>
  <c r="G174" i="3"/>
  <c r="I174" i="3"/>
  <c r="J174" i="3" s="1"/>
  <c r="K174" i="3" s="1"/>
  <c r="L174" i="3"/>
  <c r="O174" i="3"/>
  <c r="P174" i="3" s="1"/>
  <c r="T174" i="3"/>
  <c r="U174" i="3"/>
  <c r="V174" i="3"/>
  <c r="X174" i="3"/>
  <c r="Y174" i="3"/>
  <c r="Z174" i="3" s="1"/>
  <c r="S175" i="5" s="1"/>
  <c r="AA174" i="3"/>
  <c r="AB174" i="3" s="1"/>
  <c r="AC174" i="3" s="1"/>
  <c r="AD174" i="3"/>
  <c r="AE174" i="3"/>
  <c r="AF174" i="3"/>
  <c r="AH174" i="3" s="1"/>
  <c r="AI174" i="3" s="1"/>
  <c r="U175" i="5" s="1"/>
  <c r="AG174" i="3"/>
  <c r="C175" i="3"/>
  <c r="F175" i="3"/>
  <c r="G175" i="3"/>
  <c r="H175" i="3" s="1"/>
  <c r="N176" i="5" s="1"/>
  <c r="I175" i="3"/>
  <c r="J175" i="3" s="1"/>
  <c r="K175" i="3" s="1"/>
  <c r="L175" i="3"/>
  <c r="O175" i="3"/>
  <c r="P175" i="3" s="1"/>
  <c r="T175" i="3"/>
  <c r="U175" i="3"/>
  <c r="V175" i="3"/>
  <c r="X175" i="3"/>
  <c r="Y175" i="3"/>
  <c r="AA175" i="3"/>
  <c r="AB175" i="3" s="1"/>
  <c r="AC175" i="3" s="1"/>
  <c r="AD175" i="3"/>
  <c r="AE175" i="3"/>
  <c r="AF175" i="3"/>
  <c r="AH175" i="3" s="1"/>
  <c r="AG175" i="3"/>
  <c r="C176" i="3"/>
  <c r="E176" i="3" s="1"/>
  <c r="M177" i="5" s="1"/>
  <c r="F176" i="3"/>
  <c r="G176" i="3"/>
  <c r="I176" i="3"/>
  <c r="J176" i="3" s="1"/>
  <c r="K176" i="3" s="1"/>
  <c r="L176" i="3"/>
  <c r="O176" i="3"/>
  <c r="T176" i="3"/>
  <c r="U176" i="3"/>
  <c r="V176" i="3"/>
  <c r="X176" i="3"/>
  <c r="Y176" i="3"/>
  <c r="AA176" i="3"/>
  <c r="AB176" i="3" s="1"/>
  <c r="AC176" i="3" s="1"/>
  <c r="AD176" i="3"/>
  <c r="AE176" i="3"/>
  <c r="AF176" i="3"/>
  <c r="AH176" i="3" s="1"/>
  <c r="AG176" i="3"/>
  <c r="C177" i="3"/>
  <c r="F177" i="3"/>
  <c r="G177" i="3"/>
  <c r="I177" i="3"/>
  <c r="J177" i="3" s="1"/>
  <c r="K177" i="3" s="1"/>
  <c r="L177" i="3"/>
  <c r="O177" i="3"/>
  <c r="Q177" i="3" s="1"/>
  <c r="R177" i="3" s="1"/>
  <c r="T177" i="3"/>
  <c r="U177" i="3"/>
  <c r="V177" i="3"/>
  <c r="X177" i="3"/>
  <c r="Y177" i="3"/>
  <c r="AA177" i="3"/>
  <c r="AB177" i="3" s="1"/>
  <c r="AC177" i="3" s="1"/>
  <c r="T178" i="5" s="1"/>
  <c r="AD177" i="3"/>
  <c r="AE177" i="3"/>
  <c r="AF177" i="3"/>
  <c r="AH177" i="3" s="1"/>
  <c r="AG177" i="3"/>
  <c r="C178" i="3"/>
  <c r="E178" i="3" s="1"/>
  <c r="M179" i="5" s="1"/>
  <c r="F178" i="3"/>
  <c r="G178" i="3"/>
  <c r="I178" i="3"/>
  <c r="J178" i="3" s="1"/>
  <c r="K178" i="3" s="1"/>
  <c r="L178" i="3"/>
  <c r="O178" i="3"/>
  <c r="P178" i="3" s="1"/>
  <c r="T178" i="3"/>
  <c r="U178" i="3"/>
  <c r="V178" i="3"/>
  <c r="X178" i="3"/>
  <c r="Y178" i="3"/>
  <c r="AA178" i="3"/>
  <c r="AB178" i="3" s="1"/>
  <c r="AC178" i="3" s="1"/>
  <c r="T179" i="5" s="1"/>
  <c r="AD178" i="3"/>
  <c r="AE178" i="3"/>
  <c r="AF178" i="3"/>
  <c r="AH178" i="3" s="1"/>
  <c r="AI178" i="3" s="1"/>
  <c r="U179" i="5" s="1"/>
  <c r="AG178" i="3"/>
  <c r="C179" i="3"/>
  <c r="E179" i="3" s="1"/>
  <c r="M180" i="5" s="1"/>
  <c r="F179" i="3"/>
  <c r="G179" i="3"/>
  <c r="I179" i="3"/>
  <c r="J179" i="3" s="1"/>
  <c r="K179" i="3" s="1"/>
  <c r="L179" i="3"/>
  <c r="O179" i="3"/>
  <c r="P179" i="3" s="1"/>
  <c r="T179" i="3"/>
  <c r="U179" i="3"/>
  <c r="V179" i="3"/>
  <c r="X179" i="3"/>
  <c r="Y179" i="3"/>
  <c r="AA179" i="3"/>
  <c r="AB179" i="3" s="1"/>
  <c r="AC179" i="3" s="1"/>
  <c r="T180" i="5" s="1"/>
  <c r="AD179" i="3"/>
  <c r="AE179" i="3"/>
  <c r="AF179" i="3"/>
  <c r="AH179" i="3" s="1"/>
  <c r="AG179" i="3"/>
  <c r="C180" i="3"/>
  <c r="E180" i="3" s="1"/>
  <c r="M181" i="5" s="1"/>
  <c r="F180" i="3"/>
  <c r="G180" i="3"/>
  <c r="I180" i="3"/>
  <c r="J180" i="3" s="1"/>
  <c r="K180" i="3" s="1"/>
  <c r="L180" i="3"/>
  <c r="O180" i="3"/>
  <c r="P180" i="3" s="1"/>
  <c r="T180" i="3"/>
  <c r="U180" i="3"/>
  <c r="V180" i="3"/>
  <c r="X180" i="3"/>
  <c r="Y180" i="3"/>
  <c r="AA180" i="3"/>
  <c r="AB180" i="3" s="1"/>
  <c r="AC180" i="3" s="1"/>
  <c r="T181" i="5" s="1"/>
  <c r="AD180" i="3"/>
  <c r="AE180" i="3"/>
  <c r="AF180" i="3"/>
  <c r="AH180" i="3" s="1"/>
  <c r="AG180" i="3"/>
  <c r="C181" i="3"/>
  <c r="E181" i="3" s="1"/>
  <c r="M182" i="5" s="1"/>
  <c r="F181" i="3"/>
  <c r="G181" i="3"/>
  <c r="I181" i="3"/>
  <c r="J181" i="3" s="1"/>
  <c r="K181" i="3" s="1"/>
  <c r="L181" i="3"/>
  <c r="O181" i="3"/>
  <c r="Q181" i="3" s="1"/>
  <c r="R181" i="3" s="1"/>
  <c r="T181" i="3"/>
  <c r="U181" i="3"/>
  <c r="V181" i="3"/>
  <c r="X181" i="3"/>
  <c r="Y181" i="3"/>
  <c r="AA181" i="3"/>
  <c r="AB181" i="3" s="1"/>
  <c r="AC181" i="3" s="1"/>
  <c r="AD181" i="3"/>
  <c r="AE181" i="3"/>
  <c r="AF181" i="3"/>
  <c r="AG181" i="3"/>
  <c r="C182" i="3"/>
  <c r="E182" i="3" s="1"/>
  <c r="M183" i="5" s="1"/>
  <c r="F182" i="3"/>
  <c r="G182" i="3"/>
  <c r="I182" i="3"/>
  <c r="J182" i="3" s="1"/>
  <c r="K182" i="3" s="1"/>
  <c r="L182" i="3"/>
  <c r="O182" i="3"/>
  <c r="P182" i="3" s="1"/>
  <c r="T182" i="3"/>
  <c r="U182" i="3"/>
  <c r="V182" i="3"/>
  <c r="X182" i="3"/>
  <c r="Y182" i="3"/>
  <c r="AA182" i="3"/>
  <c r="AB182" i="3" s="1"/>
  <c r="AC182" i="3" s="1"/>
  <c r="AD182" i="3"/>
  <c r="AE182" i="3"/>
  <c r="AF182" i="3"/>
  <c r="AH182" i="3" s="1"/>
  <c r="AG182" i="3"/>
  <c r="C183" i="3"/>
  <c r="F183" i="3"/>
  <c r="G183" i="3"/>
  <c r="I183" i="3"/>
  <c r="J183" i="3" s="1"/>
  <c r="K183" i="3" s="1"/>
  <c r="L183" i="3"/>
  <c r="O183" i="3"/>
  <c r="T183" i="3"/>
  <c r="U183" i="3"/>
  <c r="V183" i="3"/>
  <c r="X183" i="3"/>
  <c r="Y183" i="3"/>
  <c r="AA183" i="3"/>
  <c r="AB183" i="3" s="1"/>
  <c r="AC183" i="3" s="1"/>
  <c r="T184" i="5" s="1"/>
  <c r="AD183" i="3"/>
  <c r="AE183" i="3"/>
  <c r="AF183" i="3"/>
  <c r="AH183" i="3" s="1"/>
  <c r="AG183" i="3"/>
  <c r="C184" i="3"/>
  <c r="E184" i="3" s="1"/>
  <c r="M185" i="5" s="1"/>
  <c r="F184" i="3"/>
  <c r="G184" i="3"/>
  <c r="I184" i="3"/>
  <c r="J184" i="3" s="1"/>
  <c r="K184" i="3" s="1"/>
  <c r="L184" i="3"/>
  <c r="O184" i="3"/>
  <c r="P184" i="3" s="1"/>
  <c r="T184" i="3"/>
  <c r="U184" i="3"/>
  <c r="V184" i="3"/>
  <c r="X184" i="3"/>
  <c r="Y184" i="3"/>
  <c r="AA184" i="3"/>
  <c r="AB184" i="3" s="1"/>
  <c r="AC184" i="3" s="1"/>
  <c r="T185" i="5" s="1"/>
  <c r="AD184" i="3"/>
  <c r="AE184" i="3"/>
  <c r="AF184" i="3"/>
  <c r="AG184" i="3"/>
  <c r="C185" i="3"/>
  <c r="F185" i="3"/>
  <c r="G185" i="3"/>
  <c r="I185" i="3"/>
  <c r="J185" i="3" s="1"/>
  <c r="K185" i="3" s="1"/>
  <c r="L185" i="3"/>
  <c r="O185" i="3"/>
  <c r="Q185" i="3" s="1"/>
  <c r="R185" i="3" s="1"/>
  <c r="T185" i="3"/>
  <c r="U185" i="3"/>
  <c r="V185" i="3"/>
  <c r="X185" i="3"/>
  <c r="Y185" i="3"/>
  <c r="AA185" i="3"/>
  <c r="AB185" i="3" s="1"/>
  <c r="AC185" i="3" s="1"/>
  <c r="AD185" i="3"/>
  <c r="AE185" i="3"/>
  <c r="AF185" i="3"/>
  <c r="AG185" i="3"/>
  <c r="C186" i="3"/>
  <c r="F186" i="3"/>
  <c r="G186" i="3"/>
  <c r="I186" i="3"/>
  <c r="J186" i="3" s="1"/>
  <c r="K186" i="3" s="1"/>
  <c r="L186" i="3"/>
  <c r="O186" i="3"/>
  <c r="P186" i="3" s="1"/>
  <c r="T186" i="3"/>
  <c r="U186" i="3"/>
  <c r="V186" i="3"/>
  <c r="X186" i="3"/>
  <c r="Y186" i="3"/>
  <c r="AA186" i="3"/>
  <c r="AB186" i="3" s="1"/>
  <c r="AC186" i="3" s="1"/>
  <c r="T187" i="5" s="1"/>
  <c r="AD186" i="3"/>
  <c r="AE186" i="3"/>
  <c r="AF186" i="3"/>
  <c r="AH186" i="3" s="1"/>
  <c r="AG186" i="3"/>
  <c r="C187" i="3"/>
  <c r="F187" i="3"/>
  <c r="G187" i="3"/>
  <c r="I187" i="3"/>
  <c r="J187" i="3" s="1"/>
  <c r="K187" i="3" s="1"/>
  <c r="L187" i="3"/>
  <c r="O187" i="3"/>
  <c r="Q187" i="3" s="1"/>
  <c r="R187" i="3" s="1"/>
  <c r="T187" i="3"/>
  <c r="U187" i="3"/>
  <c r="V187" i="3"/>
  <c r="X187" i="3"/>
  <c r="Y187" i="3"/>
  <c r="AA187" i="3"/>
  <c r="AB187" i="3" s="1"/>
  <c r="AC187" i="3" s="1"/>
  <c r="T188" i="5" s="1"/>
  <c r="AD187" i="3"/>
  <c r="AE187" i="3"/>
  <c r="AF187" i="3"/>
  <c r="AH187" i="3" s="1"/>
  <c r="AG187" i="3"/>
  <c r="C188" i="3"/>
  <c r="F188" i="3"/>
  <c r="G188" i="3"/>
  <c r="I188" i="3"/>
  <c r="J188" i="3" s="1"/>
  <c r="K188" i="3" s="1"/>
  <c r="L188" i="3"/>
  <c r="O188" i="3"/>
  <c r="P188" i="3" s="1"/>
  <c r="T188" i="3"/>
  <c r="U188" i="3"/>
  <c r="V188" i="3"/>
  <c r="X188" i="3"/>
  <c r="Y188" i="3"/>
  <c r="AA188" i="3"/>
  <c r="AB188" i="3" s="1"/>
  <c r="AC188" i="3" s="1"/>
  <c r="AD188" i="3"/>
  <c r="AE188" i="3"/>
  <c r="AF188" i="3"/>
  <c r="AH188" i="3" s="1"/>
  <c r="AG188" i="3"/>
  <c r="C189" i="3"/>
  <c r="F189" i="3"/>
  <c r="G189" i="3"/>
  <c r="I189" i="3"/>
  <c r="J189" i="3" s="1"/>
  <c r="K189" i="3" s="1"/>
  <c r="L189" i="3"/>
  <c r="O189" i="3"/>
  <c r="P189" i="3" s="1"/>
  <c r="T189" i="3"/>
  <c r="U189" i="3"/>
  <c r="V189" i="3"/>
  <c r="X189" i="3"/>
  <c r="Y189" i="3"/>
  <c r="AA189" i="3"/>
  <c r="AB189" i="3" s="1"/>
  <c r="AC189" i="3" s="1"/>
  <c r="AD189" i="3"/>
  <c r="AE189" i="3"/>
  <c r="AF189" i="3"/>
  <c r="AG189" i="3"/>
  <c r="C190" i="3"/>
  <c r="F190" i="3"/>
  <c r="G190" i="3"/>
  <c r="I190" i="3"/>
  <c r="J190" i="3" s="1"/>
  <c r="K190" i="3" s="1"/>
  <c r="L190" i="3"/>
  <c r="O190" i="3"/>
  <c r="P190" i="3" s="1"/>
  <c r="T190" i="3"/>
  <c r="U190" i="3"/>
  <c r="V190" i="3"/>
  <c r="X190" i="3"/>
  <c r="Y190" i="3"/>
  <c r="AA190" i="3"/>
  <c r="AB190" i="3" s="1"/>
  <c r="AC190" i="3" s="1"/>
  <c r="AD190" i="3"/>
  <c r="AE190" i="3"/>
  <c r="AF190" i="3"/>
  <c r="AH190" i="3" s="1"/>
  <c r="AG190" i="3"/>
  <c r="C191" i="3"/>
  <c r="E191" i="3" s="1"/>
  <c r="M192" i="5" s="1"/>
  <c r="F191" i="3"/>
  <c r="G191" i="3"/>
  <c r="I191" i="3"/>
  <c r="J191" i="3" s="1"/>
  <c r="K191" i="3" s="1"/>
  <c r="L191" i="3"/>
  <c r="O191" i="3"/>
  <c r="Q191" i="3" s="1"/>
  <c r="R191" i="3" s="1"/>
  <c r="T191" i="3"/>
  <c r="U191" i="3"/>
  <c r="V191" i="3"/>
  <c r="X191" i="3"/>
  <c r="Y191" i="3"/>
  <c r="AA191" i="3"/>
  <c r="AB191" i="3" s="1"/>
  <c r="AC191" i="3" s="1"/>
  <c r="T192" i="5" s="1"/>
  <c r="AD191" i="3"/>
  <c r="AE191" i="3"/>
  <c r="AF191" i="3"/>
  <c r="AG191" i="3"/>
  <c r="C192" i="3"/>
  <c r="E192" i="3" s="1"/>
  <c r="M193" i="5" s="1"/>
  <c r="F192" i="3"/>
  <c r="G192" i="3"/>
  <c r="I192" i="3"/>
  <c r="J192" i="3" s="1"/>
  <c r="K192" i="3" s="1"/>
  <c r="L192" i="3"/>
  <c r="O192" i="3"/>
  <c r="Q192" i="3" s="1"/>
  <c r="R192" i="3" s="1"/>
  <c r="T192" i="3"/>
  <c r="U192" i="3"/>
  <c r="V192" i="3"/>
  <c r="X192" i="3"/>
  <c r="Y192" i="3"/>
  <c r="AA192" i="3"/>
  <c r="AB192" i="3" s="1"/>
  <c r="AC192" i="3" s="1"/>
  <c r="T193" i="5" s="1"/>
  <c r="AD192" i="3"/>
  <c r="AE192" i="3"/>
  <c r="AF192" i="3"/>
  <c r="AH192" i="3" s="1"/>
  <c r="AG192" i="3"/>
  <c r="C193" i="3"/>
  <c r="F193" i="3"/>
  <c r="G193" i="3"/>
  <c r="I193" i="3"/>
  <c r="J193" i="3" s="1"/>
  <c r="K193" i="3" s="1"/>
  <c r="L193" i="3"/>
  <c r="O193" i="3"/>
  <c r="Q193" i="3" s="1"/>
  <c r="R193" i="3" s="1"/>
  <c r="T193" i="3"/>
  <c r="U193" i="3"/>
  <c r="V193" i="3"/>
  <c r="X193" i="3"/>
  <c r="Y193" i="3"/>
  <c r="AA193" i="3"/>
  <c r="AB193" i="3" s="1"/>
  <c r="AC193" i="3" s="1"/>
  <c r="AD193" i="3"/>
  <c r="AE193" i="3"/>
  <c r="AF193" i="3"/>
  <c r="AH193" i="3" s="1"/>
  <c r="AG193" i="3"/>
  <c r="C4" i="4"/>
  <c r="D4" i="4" s="1"/>
  <c r="Y5" i="5" s="1"/>
  <c r="E4" i="4"/>
  <c r="F4" i="4"/>
  <c r="I4" i="4"/>
  <c r="J4" i="4"/>
  <c r="K4" i="4"/>
  <c r="L4" i="4"/>
  <c r="N4" i="4"/>
  <c r="O4" i="4" s="1"/>
  <c r="P4" i="4"/>
  <c r="R4" i="4" s="1"/>
  <c r="AC5" i="5" s="1"/>
  <c r="Q4" i="4"/>
  <c r="S4" i="4"/>
  <c r="T4" i="4"/>
  <c r="U4" i="4"/>
  <c r="C5" i="4"/>
  <c r="D5" i="4" s="1"/>
  <c r="Y6" i="5" s="1"/>
  <c r="E5" i="4"/>
  <c r="F5" i="4"/>
  <c r="I5" i="4"/>
  <c r="J5" i="4"/>
  <c r="K5" i="4"/>
  <c r="L5" i="4"/>
  <c r="N5" i="4"/>
  <c r="O5" i="4" s="1"/>
  <c r="P5" i="4"/>
  <c r="Q5" i="4"/>
  <c r="S5" i="4"/>
  <c r="T5" i="4"/>
  <c r="U5" i="4"/>
  <c r="C6" i="4"/>
  <c r="D6" i="4" s="1"/>
  <c r="Y7" i="5" s="1"/>
  <c r="E6" i="4"/>
  <c r="F6" i="4"/>
  <c r="I6" i="4"/>
  <c r="J6" i="4"/>
  <c r="K6" i="4"/>
  <c r="L6" i="4"/>
  <c r="N6" i="4"/>
  <c r="O6" i="4" s="1"/>
  <c r="P6" i="4"/>
  <c r="Q6" i="4"/>
  <c r="S6" i="4"/>
  <c r="T6" i="4"/>
  <c r="U6" i="4"/>
  <c r="C7" i="4"/>
  <c r="D7" i="4" s="1"/>
  <c r="E7" i="4"/>
  <c r="G7" i="4" s="1"/>
  <c r="F7" i="4"/>
  <c r="I7" i="4"/>
  <c r="J7" i="4"/>
  <c r="K7" i="4"/>
  <c r="L7" i="4"/>
  <c r="N7" i="4"/>
  <c r="O7" i="4" s="1"/>
  <c r="P7" i="4"/>
  <c r="Q7" i="4"/>
  <c r="R7" i="4" s="1"/>
  <c r="AC8" i="5" s="1"/>
  <c r="S7" i="4"/>
  <c r="T7" i="4"/>
  <c r="U7" i="4"/>
  <c r="C8" i="4"/>
  <c r="D8" i="4" s="1"/>
  <c r="Y9" i="5" s="1"/>
  <c r="E8" i="4"/>
  <c r="F8" i="4"/>
  <c r="G8" i="4" s="1"/>
  <c r="H8" i="4" s="1"/>
  <c r="AA9" i="5" s="1"/>
  <c r="I8" i="4"/>
  <c r="J8" i="4"/>
  <c r="K8" i="4"/>
  <c r="L8" i="4"/>
  <c r="N8" i="4"/>
  <c r="O8" i="4" s="1"/>
  <c r="P8" i="4"/>
  <c r="Q8" i="4"/>
  <c r="S8" i="4"/>
  <c r="T8" i="4"/>
  <c r="U8" i="4"/>
  <c r="C9" i="4"/>
  <c r="D9" i="4" s="1"/>
  <c r="Y10" i="5" s="1"/>
  <c r="E9" i="4"/>
  <c r="F9" i="4"/>
  <c r="I9" i="4"/>
  <c r="J9" i="4"/>
  <c r="K9" i="4"/>
  <c r="L9" i="4"/>
  <c r="N9" i="4"/>
  <c r="O9" i="4" s="1"/>
  <c r="P9" i="4"/>
  <c r="Q9" i="4"/>
  <c r="S9" i="4"/>
  <c r="T9" i="4"/>
  <c r="U9" i="4"/>
  <c r="C10" i="4"/>
  <c r="D10" i="4" s="1"/>
  <c r="Y11" i="5" s="1"/>
  <c r="E10" i="4"/>
  <c r="F10" i="4"/>
  <c r="I10" i="4"/>
  <c r="J10" i="4"/>
  <c r="K10" i="4"/>
  <c r="L10" i="4"/>
  <c r="N10" i="4"/>
  <c r="O10" i="4" s="1"/>
  <c r="P10" i="4"/>
  <c r="R10" i="4" s="1"/>
  <c r="AC11" i="5" s="1"/>
  <c r="Q10" i="4"/>
  <c r="S10" i="4"/>
  <c r="T10" i="4"/>
  <c r="U10" i="4"/>
  <c r="C11" i="4"/>
  <c r="D11" i="4" s="1"/>
  <c r="Y12" i="5" s="1"/>
  <c r="E11" i="4"/>
  <c r="F11" i="4"/>
  <c r="I11" i="4"/>
  <c r="J11" i="4"/>
  <c r="K11" i="4"/>
  <c r="L11" i="4"/>
  <c r="N11" i="4"/>
  <c r="O11" i="4" s="1"/>
  <c r="P11" i="4"/>
  <c r="Q11" i="4"/>
  <c r="S11" i="4"/>
  <c r="T11" i="4"/>
  <c r="U11" i="4"/>
  <c r="C12" i="4"/>
  <c r="D12" i="4" s="1"/>
  <c r="Y13" i="5" s="1"/>
  <c r="E12" i="4"/>
  <c r="F12" i="4"/>
  <c r="I12" i="4"/>
  <c r="J12" i="4"/>
  <c r="K12" i="4"/>
  <c r="L12" i="4"/>
  <c r="N12" i="4"/>
  <c r="O12" i="4" s="1"/>
  <c r="P12" i="4"/>
  <c r="Q12" i="4"/>
  <c r="S12" i="4"/>
  <c r="T12" i="4"/>
  <c r="U12" i="4"/>
  <c r="C13" i="4"/>
  <c r="D13" i="4" s="1"/>
  <c r="Y14" i="5" s="1"/>
  <c r="E13" i="4"/>
  <c r="F13" i="4"/>
  <c r="I13" i="4"/>
  <c r="J13" i="4"/>
  <c r="K13" i="4"/>
  <c r="L13" i="4"/>
  <c r="N13" i="4"/>
  <c r="O13" i="4"/>
  <c r="P13" i="4"/>
  <c r="Q13" i="4"/>
  <c r="S13" i="4"/>
  <c r="T13" i="4"/>
  <c r="U13" i="4"/>
  <c r="C14" i="4"/>
  <c r="D14" i="4" s="1"/>
  <c r="Y15" i="5" s="1"/>
  <c r="E14" i="4"/>
  <c r="F14" i="4"/>
  <c r="G14" i="4" s="1"/>
  <c r="I14" i="4"/>
  <c r="J14" i="4"/>
  <c r="K14" i="4"/>
  <c r="L14" i="4"/>
  <c r="N14" i="4"/>
  <c r="O14" i="4" s="1"/>
  <c r="P14" i="4"/>
  <c r="Q14" i="4"/>
  <c r="S14" i="4"/>
  <c r="T14" i="4"/>
  <c r="U14" i="4"/>
  <c r="C15" i="4"/>
  <c r="D15" i="4" s="1"/>
  <c r="Y16" i="5" s="1"/>
  <c r="E15" i="4"/>
  <c r="F15" i="4"/>
  <c r="I15" i="4"/>
  <c r="J15" i="4"/>
  <c r="K15" i="4"/>
  <c r="L15" i="4"/>
  <c r="N15" i="4"/>
  <c r="O15" i="4" s="1"/>
  <c r="P15" i="4"/>
  <c r="Q15" i="4"/>
  <c r="S15" i="4"/>
  <c r="T15" i="4"/>
  <c r="U15" i="4"/>
  <c r="C16" i="4"/>
  <c r="D16" i="4" s="1"/>
  <c r="Y17" i="5" s="1"/>
  <c r="E16" i="4"/>
  <c r="F16" i="4"/>
  <c r="I16" i="4"/>
  <c r="J16" i="4"/>
  <c r="K16" i="4"/>
  <c r="L16" i="4"/>
  <c r="N16" i="4"/>
  <c r="O16" i="4" s="1"/>
  <c r="P16" i="4"/>
  <c r="Q16" i="4"/>
  <c r="S16" i="4"/>
  <c r="T16" i="4"/>
  <c r="U16" i="4"/>
  <c r="C17" i="4"/>
  <c r="D17" i="4" s="1"/>
  <c r="Y18" i="5" s="1"/>
  <c r="E17" i="4"/>
  <c r="F17" i="4"/>
  <c r="I17" i="4"/>
  <c r="J17" i="4"/>
  <c r="K17" i="4"/>
  <c r="L17" i="4"/>
  <c r="N17" i="4"/>
  <c r="O17" i="4" s="1"/>
  <c r="P17" i="4"/>
  <c r="Q17" i="4"/>
  <c r="S17" i="4"/>
  <c r="T17" i="4"/>
  <c r="U17" i="4"/>
  <c r="C18" i="4"/>
  <c r="D18" i="4" s="1"/>
  <c r="Y19" i="5" s="1"/>
  <c r="E18" i="4"/>
  <c r="G18" i="4" s="1"/>
  <c r="Z19" i="5" s="1"/>
  <c r="F18" i="4"/>
  <c r="I18" i="4"/>
  <c r="J18" i="4"/>
  <c r="K18" i="4"/>
  <c r="L18" i="4"/>
  <c r="N18" i="4"/>
  <c r="O18" i="4" s="1"/>
  <c r="P18" i="4"/>
  <c r="Q18" i="4"/>
  <c r="S18" i="4"/>
  <c r="T18" i="4"/>
  <c r="U18" i="4"/>
  <c r="C19" i="4"/>
  <c r="D19" i="4" s="1"/>
  <c r="Y20" i="5" s="1"/>
  <c r="E19" i="4"/>
  <c r="F19" i="4"/>
  <c r="I19" i="4"/>
  <c r="J19" i="4"/>
  <c r="K19" i="4"/>
  <c r="L19" i="4"/>
  <c r="N19" i="4"/>
  <c r="O19" i="4" s="1"/>
  <c r="R19" i="4" s="1"/>
  <c r="AC20" i="5" s="1"/>
  <c r="P19" i="4"/>
  <c r="Q19" i="4"/>
  <c r="S19" i="4"/>
  <c r="T19" i="4"/>
  <c r="U19" i="4"/>
  <c r="C20" i="4"/>
  <c r="D20" i="4" s="1"/>
  <c r="E20" i="4"/>
  <c r="F20" i="4"/>
  <c r="I20" i="4"/>
  <c r="J20" i="4"/>
  <c r="K20" i="4"/>
  <c r="L20" i="4"/>
  <c r="N20" i="4"/>
  <c r="O20" i="4" s="1"/>
  <c r="P20" i="4"/>
  <c r="Q20" i="4"/>
  <c r="S20" i="4"/>
  <c r="T20" i="4"/>
  <c r="U20" i="4"/>
  <c r="C21" i="4"/>
  <c r="D21" i="4" s="1"/>
  <c r="Y22" i="5" s="1"/>
  <c r="E21" i="4"/>
  <c r="F21" i="4"/>
  <c r="I21" i="4"/>
  <c r="J21" i="4"/>
  <c r="K21" i="4"/>
  <c r="L21" i="4"/>
  <c r="N21" i="4"/>
  <c r="O21" i="4" s="1"/>
  <c r="P21" i="4"/>
  <c r="Q21" i="4"/>
  <c r="S21" i="4"/>
  <c r="T21" i="4"/>
  <c r="U21" i="4"/>
  <c r="C22" i="4"/>
  <c r="D22" i="4" s="1"/>
  <c r="Y23" i="5" s="1"/>
  <c r="E22" i="4"/>
  <c r="F22" i="4"/>
  <c r="I22" i="4"/>
  <c r="J22" i="4"/>
  <c r="K22" i="4"/>
  <c r="L22" i="4"/>
  <c r="N22" i="4"/>
  <c r="O22" i="4" s="1"/>
  <c r="P22" i="4"/>
  <c r="Q22" i="4"/>
  <c r="S22" i="4"/>
  <c r="T22" i="4"/>
  <c r="U22" i="4"/>
  <c r="C23" i="4"/>
  <c r="D23" i="4" s="1"/>
  <c r="Y24" i="5" s="1"/>
  <c r="E23" i="4"/>
  <c r="F23" i="4"/>
  <c r="I23" i="4"/>
  <c r="M23" i="4" s="1"/>
  <c r="AB24" i="5" s="1"/>
  <c r="J23" i="4"/>
  <c r="K23" i="4"/>
  <c r="L23" i="4"/>
  <c r="N23" i="4"/>
  <c r="O23" i="4" s="1"/>
  <c r="P23" i="4"/>
  <c r="Q23" i="4"/>
  <c r="S23" i="4"/>
  <c r="T23" i="4"/>
  <c r="U23" i="4"/>
  <c r="C24" i="4"/>
  <c r="D24" i="4" s="1"/>
  <c r="Y25" i="5" s="1"/>
  <c r="E24" i="4"/>
  <c r="F24" i="4"/>
  <c r="I24" i="4"/>
  <c r="J24" i="4"/>
  <c r="K24" i="4"/>
  <c r="L24" i="4"/>
  <c r="N24" i="4"/>
  <c r="O24" i="4" s="1"/>
  <c r="P24" i="4"/>
  <c r="Q24" i="4"/>
  <c r="S24" i="4"/>
  <c r="T24" i="4"/>
  <c r="U24" i="4"/>
  <c r="C25" i="4"/>
  <c r="D25" i="4" s="1"/>
  <c r="Y26" i="5" s="1"/>
  <c r="E25" i="4"/>
  <c r="F25" i="4"/>
  <c r="I25" i="4"/>
  <c r="J25" i="4"/>
  <c r="K25" i="4"/>
  <c r="L25" i="4"/>
  <c r="N25" i="4"/>
  <c r="O25" i="4" s="1"/>
  <c r="P25" i="4"/>
  <c r="Q25" i="4"/>
  <c r="S25" i="4"/>
  <c r="T25" i="4"/>
  <c r="U25" i="4"/>
  <c r="C26" i="4"/>
  <c r="D26" i="4" s="1"/>
  <c r="Y27" i="5" s="1"/>
  <c r="E26" i="4"/>
  <c r="F26" i="4"/>
  <c r="I26" i="4"/>
  <c r="J26" i="4"/>
  <c r="K26" i="4"/>
  <c r="L26" i="4"/>
  <c r="N26" i="4"/>
  <c r="O26" i="4" s="1"/>
  <c r="P26" i="4"/>
  <c r="Q26" i="4"/>
  <c r="R26" i="4" s="1"/>
  <c r="AC27" i="5" s="1"/>
  <c r="S26" i="4"/>
  <c r="T26" i="4"/>
  <c r="U26" i="4"/>
  <c r="C27" i="4"/>
  <c r="D27" i="4" s="1"/>
  <c r="Y28" i="5" s="1"/>
  <c r="E27" i="4"/>
  <c r="F27" i="4"/>
  <c r="I27" i="4"/>
  <c r="J27" i="4"/>
  <c r="K27" i="4"/>
  <c r="L27" i="4"/>
  <c r="N27" i="4"/>
  <c r="O27" i="4" s="1"/>
  <c r="R27" i="4" s="1"/>
  <c r="AC28" i="5" s="1"/>
  <c r="P27" i="4"/>
  <c r="Q27" i="4"/>
  <c r="S27" i="4"/>
  <c r="T27" i="4"/>
  <c r="U27" i="4"/>
  <c r="C28" i="4"/>
  <c r="D28" i="4" s="1"/>
  <c r="E28" i="4"/>
  <c r="F28" i="4"/>
  <c r="I28" i="4"/>
  <c r="J28" i="4"/>
  <c r="K28" i="4"/>
  <c r="L28" i="4"/>
  <c r="N28" i="4"/>
  <c r="O28" i="4" s="1"/>
  <c r="P28" i="4"/>
  <c r="Q28" i="4"/>
  <c r="S28" i="4"/>
  <c r="T28" i="4"/>
  <c r="U28" i="4"/>
  <c r="C29" i="4"/>
  <c r="D29" i="4" s="1"/>
  <c r="Y30" i="5" s="1"/>
  <c r="E29" i="4"/>
  <c r="F29" i="4"/>
  <c r="I29" i="4"/>
  <c r="J29" i="4"/>
  <c r="K29" i="4"/>
  <c r="L29" i="4"/>
  <c r="N29" i="4"/>
  <c r="O29" i="4" s="1"/>
  <c r="P29" i="4"/>
  <c r="Q29" i="4"/>
  <c r="S29" i="4"/>
  <c r="T29" i="4"/>
  <c r="U29" i="4"/>
  <c r="C30" i="4"/>
  <c r="D30" i="4" s="1"/>
  <c r="Y31" i="5" s="1"/>
  <c r="E30" i="4"/>
  <c r="F30" i="4"/>
  <c r="G30" i="4" s="1"/>
  <c r="I30" i="4"/>
  <c r="J30" i="4"/>
  <c r="K30" i="4"/>
  <c r="L30" i="4"/>
  <c r="N30" i="4"/>
  <c r="O30" i="4" s="1"/>
  <c r="P30" i="4"/>
  <c r="Q30" i="4"/>
  <c r="S30" i="4"/>
  <c r="T30" i="4"/>
  <c r="U30" i="4"/>
  <c r="C31" i="4"/>
  <c r="D31" i="4" s="1"/>
  <c r="Y32" i="5" s="1"/>
  <c r="E31" i="4"/>
  <c r="F31" i="4"/>
  <c r="I31" i="4"/>
  <c r="J31" i="4"/>
  <c r="K31" i="4"/>
  <c r="L31" i="4"/>
  <c r="N31" i="4"/>
  <c r="O31" i="4" s="1"/>
  <c r="P31" i="4"/>
  <c r="Q31" i="4"/>
  <c r="S31" i="4"/>
  <c r="T31" i="4"/>
  <c r="U31" i="4"/>
  <c r="C32" i="4"/>
  <c r="D32" i="4" s="1"/>
  <c r="Y33" i="5" s="1"/>
  <c r="E32" i="4"/>
  <c r="G32" i="4" s="1"/>
  <c r="F32" i="4"/>
  <c r="I32" i="4"/>
  <c r="J32" i="4"/>
  <c r="K32" i="4"/>
  <c r="L32" i="4"/>
  <c r="N32" i="4"/>
  <c r="O32" i="4" s="1"/>
  <c r="P32" i="4"/>
  <c r="Q32" i="4"/>
  <c r="S32" i="4"/>
  <c r="T32" i="4"/>
  <c r="U32" i="4"/>
  <c r="C33" i="4"/>
  <c r="D33" i="4" s="1"/>
  <c r="Y34" i="5" s="1"/>
  <c r="E33" i="4"/>
  <c r="F33" i="4"/>
  <c r="I33" i="4"/>
  <c r="J33" i="4"/>
  <c r="K33" i="4"/>
  <c r="L33" i="4"/>
  <c r="N33" i="4"/>
  <c r="O33" i="4" s="1"/>
  <c r="P33" i="4"/>
  <c r="Q33" i="4"/>
  <c r="S33" i="4"/>
  <c r="T33" i="4"/>
  <c r="U33" i="4"/>
  <c r="C34" i="4"/>
  <c r="D34" i="4" s="1"/>
  <c r="Y35" i="5" s="1"/>
  <c r="E34" i="4"/>
  <c r="F34" i="4"/>
  <c r="I34" i="4"/>
  <c r="J34" i="4"/>
  <c r="K34" i="4"/>
  <c r="L34" i="4"/>
  <c r="N34" i="4"/>
  <c r="O34" i="4" s="1"/>
  <c r="P34" i="4"/>
  <c r="Q34" i="4"/>
  <c r="R34" i="4" s="1"/>
  <c r="AC35" i="5" s="1"/>
  <c r="S34" i="4"/>
  <c r="T34" i="4"/>
  <c r="U34" i="4"/>
  <c r="C35" i="4"/>
  <c r="D35" i="4" s="1"/>
  <c r="Y36" i="5" s="1"/>
  <c r="E35" i="4"/>
  <c r="F35" i="4"/>
  <c r="I35" i="4"/>
  <c r="J35" i="4"/>
  <c r="K35" i="4"/>
  <c r="L35" i="4"/>
  <c r="N35" i="4"/>
  <c r="O35" i="4" s="1"/>
  <c r="P35" i="4"/>
  <c r="Q35" i="4"/>
  <c r="S35" i="4"/>
  <c r="T35" i="4"/>
  <c r="U35" i="4"/>
  <c r="C36" i="4"/>
  <c r="D36" i="4" s="1"/>
  <c r="Y37" i="5" s="1"/>
  <c r="E36" i="4"/>
  <c r="F36" i="4"/>
  <c r="I36" i="4"/>
  <c r="J36" i="4"/>
  <c r="K36" i="4"/>
  <c r="L36" i="4"/>
  <c r="N36" i="4"/>
  <c r="O36" i="4" s="1"/>
  <c r="P36" i="4"/>
  <c r="Q36" i="4"/>
  <c r="S36" i="4"/>
  <c r="T36" i="4"/>
  <c r="U36" i="4"/>
  <c r="C37" i="4"/>
  <c r="D37" i="4" s="1"/>
  <c r="Y38" i="5" s="1"/>
  <c r="E37" i="4"/>
  <c r="F37" i="4"/>
  <c r="I37" i="4"/>
  <c r="J37" i="4"/>
  <c r="K37" i="4"/>
  <c r="L37" i="4"/>
  <c r="N37" i="4"/>
  <c r="O37" i="4" s="1"/>
  <c r="P37" i="4"/>
  <c r="R37" i="4" s="1"/>
  <c r="AC38" i="5" s="1"/>
  <c r="Q37" i="4"/>
  <c r="S37" i="4"/>
  <c r="T37" i="4"/>
  <c r="U37" i="4"/>
  <c r="C38" i="4"/>
  <c r="D38" i="4" s="1"/>
  <c r="Y39" i="5" s="1"/>
  <c r="E38" i="4"/>
  <c r="F38" i="4"/>
  <c r="I38" i="4"/>
  <c r="J38" i="4"/>
  <c r="K38" i="4"/>
  <c r="L38" i="4"/>
  <c r="N38" i="4"/>
  <c r="O38" i="4" s="1"/>
  <c r="P38" i="4"/>
  <c r="Q38" i="4"/>
  <c r="S38" i="4"/>
  <c r="T38" i="4"/>
  <c r="U38" i="4"/>
  <c r="C39" i="4"/>
  <c r="D39" i="4" s="1"/>
  <c r="E39" i="4"/>
  <c r="F39" i="4"/>
  <c r="I39" i="4"/>
  <c r="M39" i="4" s="1"/>
  <c r="J39" i="4"/>
  <c r="K39" i="4"/>
  <c r="L39" i="4"/>
  <c r="N39" i="4"/>
  <c r="O39" i="4" s="1"/>
  <c r="P39" i="4"/>
  <c r="Q39" i="4"/>
  <c r="S39" i="4"/>
  <c r="T39" i="4"/>
  <c r="U39" i="4"/>
  <c r="C40" i="4"/>
  <c r="D40" i="4" s="1"/>
  <c r="Y41" i="5" s="1"/>
  <c r="E40" i="4"/>
  <c r="G40" i="4" s="1"/>
  <c r="F40" i="4"/>
  <c r="I40" i="4"/>
  <c r="J40" i="4"/>
  <c r="K40" i="4"/>
  <c r="L40" i="4"/>
  <c r="N40" i="4"/>
  <c r="O40" i="4" s="1"/>
  <c r="P40" i="4"/>
  <c r="Q40" i="4"/>
  <c r="S40" i="4"/>
  <c r="T40" i="4"/>
  <c r="U40" i="4"/>
  <c r="C41" i="4"/>
  <c r="D41" i="4" s="1"/>
  <c r="Y42" i="5" s="1"/>
  <c r="E41" i="4"/>
  <c r="F41" i="4"/>
  <c r="I41" i="4"/>
  <c r="J41" i="4"/>
  <c r="K41" i="4"/>
  <c r="L41" i="4"/>
  <c r="N41" i="4"/>
  <c r="O41" i="4" s="1"/>
  <c r="P41" i="4"/>
  <c r="Q41" i="4"/>
  <c r="S41" i="4"/>
  <c r="T41" i="4"/>
  <c r="U41" i="4"/>
  <c r="C42" i="4"/>
  <c r="D42" i="4" s="1"/>
  <c r="E42" i="4"/>
  <c r="F42" i="4"/>
  <c r="I42" i="4"/>
  <c r="J42" i="4"/>
  <c r="K42" i="4"/>
  <c r="L42" i="4"/>
  <c r="N42" i="4"/>
  <c r="O42" i="4" s="1"/>
  <c r="P42" i="4"/>
  <c r="Q42" i="4"/>
  <c r="S42" i="4"/>
  <c r="T42" i="4"/>
  <c r="U42" i="4"/>
  <c r="C43" i="4"/>
  <c r="D43" i="4" s="1"/>
  <c r="E43" i="4"/>
  <c r="F43" i="4"/>
  <c r="I43" i="4"/>
  <c r="J43" i="4"/>
  <c r="K43" i="4"/>
  <c r="L43" i="4"/>
  <c r="N43" i="4"/>
  <c r="O43" i="4" s="1"/>
  <c r="R43" i="4" s="1"/>
  <c r="AC44" i="5" s="1"/>
  <c r="P43" i="4"/>
  <c r="Q43" i="4"/>
  <c r="S43" i="4"/>
  <c r="T43" i="4"/>
  <c r="U43" i="4"/>
  <c r="C44" i="4"/>
  <c r="D44" i="4" s="1"/>
  <c r="Y45" i="5" s="1"/>
  <c r="E44" i="4"/>
  <c r="F44" i="4"/>
  <c r="I44" i="4"/>
  <c r="J44" i="4"/>
  <c r="K44" i="4"/>
  <c r="L44" i="4"/>
  <c r="N44" i="4"/>
  <c r="O44" i="4" s="1"/>
  <c r="P44" i="4"/>
  <c r="Q44" i="4"/>
  <c r="S44" i="4"/>
  <c r="T44" i="4"/>
  <c r="U44" i="4"/>
  <c r="C45" i="4"/>
  <c r="D45" i="4" s="1"/>
  <c r="E45" i="4"/>
  <c r="F45" i="4"/>
  <c r="I45" i="4"/>
  <c r="J45" i="4"/>
  <c r="K45" i="4"/>
  <c r="L45" i="4"/>
  <c r="N45" i="4"/>
  <c r="O45" i="4" s="1"/>
  <c r="P45" i="4"/>
  <c r="Q45" i="4"/>
  <c r="S45" i="4"/>
  <c r="T45" i="4"/>
  <c r="U45" i="4"/>
  <c r="C46" i="4"/>
  <c r="D46" i="4" s="1"/>
  <c r="Y47" i="5" s="1"/>
  <c r="E46" i="4"/>
  <c r="F46" i="4"/>
  <c r="I46" i="4"/>
  <c r="J46" i="4"/>
  <c r="K46" i="4"/>
  <c r="L46" i="4"/>
  <c r="N46" i="4"/>
  <c r="O46" i="4" s="1"/>
  <c r="P46" i="4"/>
  <c r="Q46" i="4"/>
  <c r="S46" i="4"/>
  <c r="T46" i="4"/>
  <c r="U46" i="4"/>
  <c r="C47" i="4"/>
  <c r="D47" i="4" s="1"/>
  <c r="Y48" i="5" s="1"/>
  <c r="E47" i="4"/>
  <c r="F47" i="4"/>
  <c r="I47" i="4"/>
  <c r="M47" i="4" s="1"/>
  <c r="AB48" i="5" s="1"/>
  <c r="J47" i="4"/>
  <c r="K47" i="4"/>
  <c r="L47" i="4"/>
  <c r="N47" i="4"/>
  <c r="O47" i="4" s="1"/>
  <c r="P47" i="4"/>
  <c r="Q47" i="4"/>
  <c r="S47" i="4"/>
  <c r="T47" i="4"/>
  <c r="U47" i="4"/>
  <c r="C48" i="4"/>
  <c r="D48" i="4" s="1"/>
  <c r="Y49" i="5" s="1"/>
  <c r="E48" i="4"/>
  <c r="F48" i="4"/>
  <c r="I48" i="4"/>
  <c r="J48" i="4"/>
  <c r="K48" i="4"/>
  <c r="L48" i="4"/>
  <c r="N48" i="4"/>
  <c r="O48" i="4" s="1"/>
  <c r="P48" i="4"/>
  <c r="Q48" i="4"/>
  <c r="R48" i="4" s="1"/>
  <c r="AC49" i="5" s="1"/>
  <c r="S48" i="4"/>
  <c r="T48" i="4"/>
  <c r="U48" i="4"/>
  <c r="C49" i="4"/>
  <c r="D49" i="4" s="1"/>
  <c r="Y50" i="5" s="1"/>
  <c r="E49" i="4"/>
  <c r="F49" i="4"/>
  <c r="I49" i="4"/>
  <c r="J49" i="4"/>
  <c r="K49" i="4"/>
  <c r="L49" i="4"/>
  <c r="N49" i="4"/>
  <c r="O49" i="4" s="1"/>
  <c r="P49" i="4"/>
  <c r="Q49" i="4"/>
  <c r="S49" i="4"/>
  <c r="T49" i="4"/>
  <c r="U49" i="4"/>
  <c r="C50" i="4"/>
  <c r="D50" i="4" s="1"/>
  <c r="Y51" i="5" s="1"/>
  <c r="E50" i="4"/>
  <c r="F50" i="4"/>
  <c r="I50" i="4"/>
  <c r="J50" i="4"/>
  <c r="K50" i="4"/>
  <c r="L50" i="4"/>
  <c r="N50" i="4"/>
  <c r="O50" i="4" s="1"/>
  <c r="P50" i="4"/>
  <c r="Q50" i="4"/>
  <c r="S50" i="4"/>
  <c r="T50" i="4"/>
  <c r="U50" i="4"/>
  <c r="C51" i="4"/>
  <c r="D51" i="4" s="1"/>
  <c r="Y52" i="5" s="1"/>
  <c r="E51" i="4"/>
  <c r="F51" i="4"/>
  <c r="I51" i="4"/>
  <c r="J51" i="4"/>
  <c r="K51" i="4"/>
  <c r="L51" i="4"/>
  <c r="N51" i="4"/>
  <c r="O51" i="4" s="1"/>
  <c r="R51" i="4" s="1"/>
  <c r="AC52" i="5" s="1"/>
  <c r="P51" i="4"/>
  <c r="Q51" i="4"/>
  <c r="S51" i="4"/>
  <c r="T51" i="4"/>
  <c r="U51" i="4"/>
  <c r="C52" i="4"/>
  <c r="D52" i="4" s="1"/>
  <c r="Y53" i="5" s="1"/>
  <c r="E52" i="4"/>
  <c r="F52" i="4"/>
  <c r="I52" i="4"/>
  <c r="J52" i="4"/>
  <c r="K52" i="4"/>
  <c r="L52" i="4"/>
  <c r="N52" i="4"/>
  <c r="O52" i="4" s="1"/>
  <c r="P52" i="4"/>
  <c r="Q52" i="4"/>
  <c r="S52" i="4"/>
  <c r="T52" i="4"/>
  <c r="U52" i="4"/>
  <c r="C53" i="4"/>
  <c r="D53" i="4" s="1"/>
  <c r="Y54" i="5" s="1"/>
  <c r="E53" i="4"/>
  <c r="F53" i="4"/>
  <c r="I53" i="4"/>
  <c r="J53" i="4"/>
  <c r="K53" i="4"/>
  <c r="L53" i="4"/>
  <c r="N53" i="4"/>
  <c r="O53" i="4" s="1"/>
  <c r="P53" i="4"/>
  <c r="Q53" i="4"/>
  <c r="S53" i="4"/>
  <c r="T53" i="4"/>
  <c r="U53" i="4"/>
  <c r="C54" i="4"/>
  <c r="D54" i="4" s="1"/>
  <c r="Y55" i="5" s="1"/>
  <c r="E54" i="4"/>
  <c r="F54" i="4"/>
  <c r="I54" i="4"/>
  <c r="J54" i="4"/>
  <c r="K54" i="4"/>
  <c r="L54" i="4"/>
  <c r="N54" i="4"/>
  <c r="O54" i="4" s="1"/>
  <c r="P54" i="4"/>
  <c r="Q54" i="4"/>
  <c r="S54" i="4"/>
  <c r="T54" i="4"/>
  <c r="U54" i="4"/>
  <c r="C55" i="4"/>
  <c r="D55" i="4" s="1"/>
  <c r="Y56" i="5" s="1"/>
  <c r="E55" i="4"/>
  <c r="F55" i="4"/>
  <c r="I55" i="4"/>
  <c r="J55" i="4"/>
  <c r="K55" i="4"/>
  <c r="L55" i="4"/>
  <c r="N55" i="4"/>
  <c r="O55" i="4" s="1"/>
  <c r="P55" i="4"/>
  <c r="Q55" i="4"/>
  <c r="S55" i="4"/>
  <c r="T55" i="4"/>
  <c r="U55" i="4"/>
  <c r="C56" i="4"/>
  <c r="D56" i="4" s="1"/>
  <c r="E56" i="4"/>
  <c r="F56" i="4"/>
  <c r="I56" i="4"/>
  <c r="J56" i="4"/>
  <c r="K56" i="4"/>
  <c r="L56" i="4"/>
  <c r="N56" i="4"/>
  <c r="O56" i="4" s="1"/>
  <c r="P56" i="4"/>
  <c r="Q56" i="4"/>
  <c r="S56" i="4"/>
  <c r="T56" i="4"/>
  <c r="U56" i="4"/>
  <c r="C57" i="4"/>
  <c r="D57" i="4" s="1"/>
  <c r="Y58" i="5" s="1"/>
  <c r="E57" i="4"/>
  <c r="F57" i="4"/>
  <c r="I57" i="4"/>
  <c r="J57" i="4"/>
  <c r="K57" i="4"/>
  <c r="L57" i="4"/>
  <c r="N57" i="4"/>
  <c r="O57" i="4" s="1"/>
  <c r="P57" i="4"/>
  <c r="Q57" i="4"/>
  <c r="S57" i="4"/>
  <c r="T57" i="4"/>
  <c r="U57" i="4"/>
  <c r="C58" i="4"/>
  <c r="D58" i="4" s="1"/>
  <c r="E58" i="4"/>
  <c r="F58" i="4"/>
  <c r="I58" i="4"/>
  <c r="J58" i="4"/>
  <c r="K58" i="4"/>
  <c r="L58" i="4"/>
  <c r="N58" i="4"/>
  <c r="O58" i="4" s="1"/>
  <c r="P58" i="4"/>
  <c r="Q58" i="4"/>
  <c r="S58" i="4"/>
  <c r="T58" i="4"/>
  <c r="U58" i="4"/>
  <c r="C59" i="4"/>
  <c r="D59" i="4" s="1"/>
  <c r="E59" i="4"/>
  <c r="F59" i="4"/>
  <c r="I59" i="4"/>
  <c r="J59" i="4"/>
  <c r="K59" i="4"/>
  <c r="L59" i="4"/>
  <c r="N59" i="4"/>
  <c r="O59" i="4" s="1"/>
  <c r="R59" i="4" s="1"/>
  <c r="AC60" i="5" s="1"/>
  <c r="P59" i="4"/>
  <c r="Q59" i="4"/>
  <c r="S59" i="4"/>
  <c r="T59" i="4"/>
  <c r="U59" i="4"/>
  <c r="C60" i="4"/>
  <c r="D60" i="4" s="1"/>
  <c r="Y61" i="5" s="1"/>
  <c r="E60" i="4"/>
  <c r="F60" i="4"/>
  <c r="I60" i="4"/>
  <c r="J60" i="4"/>
  <c r="K60" i="4"/>
  <c r="L60" i="4"/>
  <c r="N60" i="4"/>
  <c r="O60" i="4" s="1"/>
  <c r="P60" i="4"/>
  <c r="Q60" i="4"/>
  <c r="S60" i="4"/>
  <c r="T60" i="4"/>
  <c r="U60" i="4"/>
  <c r="C61" i="4"/>
  <c r="D61" i="4" s="1"/>
  <c r="Y62" i="5" s="1"/>
  <c r="E61" i="4"/>
  <c r="F61" i="4"/>
  <c r="I61" i="4"/>
  <c r="J61" i="4"/>
  <c r="K61" i="4"/>
  <c r="L61" i="4"/>
  <c r="N61" i="4"/>
  <c r="O61" i="4" s="1"/>
  <c r="P61" i="4"/>
  <c r="Q61" i="4"/>
  <c r="S61" i="4"/>
  <c r="T61" i="4"/>
  <c r="U61" i="4"/>
  <c r="C62" i="4"/>
  <c r="D62" i="4" s="1"/>
  <c r="Y63" i="5" s="1"/>
  <c r="E62" i="4"/>
  <c r="F62" i="4"/>
  <c r="I62" i="4"/>
  <c r="J62" i="4"/>
  <c r="K62" i="4"/>
  <c r="L62" i="4"/>
  <c r="N62" i="4"/>
  <c r="O62" i="4" s="1"/>
  <c r="P62" i="4"/>
  <c r="Q62" i="4"/>
  <c r="S62" i="4"/>
  <c r="T62" i="4"/>
  <c r="U62" i="4"/>
  <c r="C63" i="4"/>
  <c r="D63" i="4" s="1"/>
  <c r="Y64" i="5" s="1"/>
  <c r="E63" i="4"/>
  <c r="F63" i="4"/>
  <c r="I63" i="4"/>
  <c r="M63" i="4" s="1"/>
  <c r="AB64" i="5" s="1"/>
  <c r="J63" i="4"/>
  <c r="K63" i="4"/>
  <c r="L63" i="4"/>
  <c r="N63" i="4"/>
  <c r="O63" i="4" s="1"/>
  <c r="P63" i="4"/>
  <c r="Q63" i="4"/>
  <c r="S63" i="4"/>
  <c r="T63" i="4"/>
  <c r="U63" i="4"/>
  <c r="C64" i="4"/>
  <c r="D64" i="4" s="1"/>
  <c r="Y65" i="5" s="1"/>
  <c r="E64" i="4"/>
  <c r="F64" i="4"/>
  <c r="I64" i="4"/>
  <c r="J64" i="4"/>
  <c r="K64" i="4"/>
  <c r="L64" i="4"/>
  <c r="N64" i="4"/>
  <c r="O64" i="4" s="1"/>
  <c r="P64" i="4"/>
  <c r="Q64" i="4"/>
  <c r="S64" i="4"/>
  <c r="T64" i="4"/>
  <c r="U64" i="4"/>
  <c r="C65" i="4"/>
  <c r="D65" i="4" s="1"/>
  <c r="Y66" i="5" s="1"/>
  <c r="E65" i="4"/>
  <c r="F65" i="4"/>
  <c r="I65" i="4"/>
  <c r="J65" i="4"/>
  <c r="K65" i="4"/>
  <c r="L65" i="4"/>
  <c r="N65" i="4"/>
  <c r="O65" i="4" s="1"/>
  <c r="P65" i="4"/>
  <c r="Q65" i="4"/>
  <c r="S65" i="4"/>
  <c r="T65" i="4"/>
  <c r="U65" i="4"/>
  <c r="C66" i="4"/>
  <c r="D66" i="4" s="1"/>
  <c r="E66" i="4"/>
  <c r="F66" i="4"/>
  <c r="I66" i="4"/>
  <c r="J66" i="4"/>
  <c r="K66" i="4"/>
  <c r="L66" i="4"/>
  <c r="N66" i="4"/>
  <c r="O66" i="4" s="1"/>
  <c r="P66" i="4"/>
  <c r="Q66" i="4"/>
  <c r="S66" i="4"/>
  <c r="T66" i="4"/>
  <c r="U66" i="4"/>
  <c r="C67" i="4"/>
  <c r="D67" i="4" s="1"/>
  <c r="E67" i="4"/>
  <c r="F67" i="4"/>
  <c r="I67" i="4"/>
  <c r="J67" i="4"/>
  <c r="K67" i="4"/>
  <c r="L67" i="4"/>
  <c r="N67" i="4"/>
  <c r="O67" i="4" s="1"/>
  <c r="P67" i="4"/>
  <c r="Q67" i="4"/>
  <c r="S67" i="4"/>
  <c r="T67" i="4"/>
  <c r="U67" i="4"/>
  <c r="C68" i="4"/>
  <c r="D68" i="4" s="1"/>
  <c r="Y69" i="5" s="1"/>
  <c r="E68" i="4"/>
  <c r="F68" i="4"/>
  <c r="I68" i="4"/>
  <c r="J68" i="4"/>
  <c r="K68" i="4"/>
  <c r="L68" i="4"/>
  <c r="N68" i="4"/>
  <c r="O68" i="4" s="1"/>
  <c r="P68" i="4"/>
  <c r="Q68" i="4"/>
  <c r="S68" i="4"/>
  <c r="T68" i="4"/>
  <c r="U68" i="4"/>
  <c r="C69" i="4"/>
  <c r="D69" i="4" s="1"/>
  <c r="Y70" i="5" s="1"/>
  <c r="E69" i="4"/>
  <c r="F69" i="4"/>
  <c r="I69" i="4"/>
  <c r="J69" i="4"/>
  <c r="K69" i="4"/>
  <c r="L69" i="4"/>
  <c r="N69" i="4"/>
  <c r="O69" i="4" s="1"/>
  <c r="P69" i="4"/>
  <c r="Q69" i="4"/>
  <c r="S69" i="4"/>
  <c r="T69" i="4"/>
  <c r="U69" i="4"/>
  <c r="C70" i="4"/>
  <c r="D70" i="4" s="1"/>
  <c r="Y71" i="5" s="1"/>
  <c r="E70" i="4"/>
  <c r="F70" i="4"/>
  <c r="I70" i="4"/>
  <c r="J70" i="4"/>
  <c r="K70" i="4"/>
  <c r="L70" i="4"/>
  <c r="N70" i="4"/>
  <c r="O70" i="4" s="1"/>
  <c r="P70" i="4"/>
  <c r="Q70" i="4"/>
  <c r="S70" i="4"/>
  <c r="T70" i="4"/>
  <c r="U70" i="4"/>
  <c r="C71" i="4"/>
  <c r="D71" i="4" s="1"/>
  <c r="Y72" i="5" s="1"/>
  <c r="E71" i="4"/>
  <c r="F71" i="4"/>
  <c r="I71" i="4"/>
  <c r="J71" i="4"/>
  <c r="K71" i="4"/>
  <c r="L71" i="4"/>
  <c r="N71" i="4"/>
  <c r="O71" i="4" s="1"/>
  <c r="P71" i="4"/>
  <c r="Q71" i="4"/>
  <c r="S71" i="4"/>
  <c r="T71" i="4"/>
  <c r="U71" i="4"/>
  <c r="C72" i="4"/>
  <c r="D72" i="4" s="1"/>
  <c r="Y73" i="5" s="1"/>
  <c r="E72" i="4"/>
  <c r="F72" i="4"/>
  <c r="I72" i="4"/>
  <c r="J72" i="4"/>
  <c r="K72" i="4"/>
  <c r="L72" i="4"/>
  <c r="N72" i="4"/>
  <c r="O72" i="4" s="1"/>
  <c r="P72" i="4"/>
  <c r="Q72" i="4"/>
  <c r="S72" i="4"/>
  <c r="T72" i="4"/>
  <c r="U72" i="4"/>
  <c r="C73" i="4"/>
  <c r="D73" i="4" s="1"/>
  <c r="Y74" i="5" s="1"/>
  <c r="E73" i="4"/>
  <c r="F73" i="4"/>
  <c r="I73" i="4"/>
  <c r="J73" i="4"/>
  <c r="K73" i="4"/>
  <c r="L73" i="4"/>
  <c r="N73" i="4"/>
  <c r="O73" i="4" s="1"/>
  <c r="P73" i="4"/>
  <c r="Q73" i="4"/>
  <c r="S73" i="4"/>
  <c r="T73" i="4"/>
  <c r="U73" i="4"/>
  <c r="C74" i="4"/>
  <c r="D74" i="4" s="1"/>
  <c r="E74" i="4"/>
  <c r="F74" i="4"/>
  <c r="I74" i="4"/>
  <c r="J74" i="4"/>
  <c r="K74" i="4"/>
  <c r="L74" i="4"/>
  <c r="N74" i="4"/>
  <c r="O74" i="4" s="1"/>
  <c r="P74" i="4"/>
  <c r="Q74" i="4"/>
  <c r="S74" i="4"/>
  <c r="T74" i="4"/>
  <c r="U74" i="4"/>
  <c r="C75" i="4"/>
  <c r="D75" i="4" s="1"/>
  <c r="Y76" i="5" s="1"/>
  <c r="E75" i="4"/>
  <c r="F75" i="4"/>
  <c r="I75" i="4"/>
  <c r="J75" i="4"/>
  <c r="K75" i="4"/>
  <c r="L75" i="4"/>
  <c r="N75" i="4"/>
  <c r="O75" i="4" s="1"/>
  <c r="P75" i="4"/>
  <c r="Q75" i="4"/>
  <c r="S75" i="4"/>
  <c r="T75" i="4"/>
  <c r="U75" i="4"/>
  <c r="C76" i="4"/>
  <c r="D76" i="4" s="1"/>
  <c r="Y77" i="5" s="1"/>
  <c r="E76" i="4"/>
  <c r="F76" i="4"/>
  <c r="I76" i="4"/>
  <c r="J76" i="4"/>
  <c r="K76" i="4"/>
  <c r="L76" i="4"/>
  <c r="N76" i="4"/>
  <c r="O76" i="4" s="1"/>
  <c r="P76" i="4"/>
  <c r="Q76" i="4"/>
  <c r="S76" i="4"/>
  <c r="T76" i="4"/>
  <c r="U76" i="4"/>
  <c r="C77" i="4"/>
  <c r="D77" i="4" s="1"/>
  <c r="Y78" i="5" s="1"/>
  <c r="E77" i="4"/>
  <c r="F77" i="4"/>
  <c r="I77" i="4"/>
  <c r="J77" i="4"/>
  <c r="K77" i="4"/>
  <c r="L77" i="4"/>
  <c r="N77" i="4"/>
  <c r="O77" i="4" s="1"/>
  <c r="P77" i="4"/>
  <c r="Q77" i="4"/>
  <c r="S77" i="4"/>
  <c r="T77" i="4"/>
  <c r="U77" i="4"/>
  <c r="C78" i="4"/>
  <c r="D78" i="4" s="1"/>
  <c r="Y79" i="5" s="1"/>
  <c r="E78" i="4"/>
  <c r="F78" i="4"/>
  <c r="I78" i="4"/>
  <c r="J78" i="4"/>
  <c r="K78" i="4"/>
  <c r="L78" i="4"/>
  <c r="N78" i="4"/>
  <c r="O78" i="4" s="1"/>
  <c r="P78" i="4"/>
  <c r="Q78" i="4"/>
  <c r="S78" i="4"/>
  <c r="T78" i="4"/>
  <c r="U78" i="4"/>
  <c r="C79" i="4"/>
  <c r="D79" i="4" s="1"/>
  <c r="Y80" i="5" s="1"/>
  <c r="E79" i="4"/>
  <c r="F79" i="4"/>
  <c r="I79" i="4"/>
  <c r="J79" i="4"/>
  <c r="K79" i="4"/>
  <c r="L79" i="4"/>
  <c r="N79" i="4"/>
  <c r="O79" i="4" s="1"/>
  <c r="P79" i="4"/>
  <c r="Q79" i="4"/>
  <c r="S79" i="4"/>
  <c r="T79" i="4"/>
  <c r="U79" i="4"/>
  <c r="C80" i="4"/>
  <c r="D80" i="4" s="1"/>
  <c r="Y81" i="5" s="1"/>
  <c r="E80" i="4"/>
  <c r="F80" i="4"/>
  <c r="I80" i="4"/>
  <c r="J80" i="4"/>
  <c r="K80" i="4"/>
  <c r="L80" i="4"/>
  <c r="N80" i="4"/>
  <c r="O80" i="4" s="1"/>
  <c r="P80" i="4"/>
  <c r="Q80" i="4"/>
  <c r="S80" i="4"/>
  <c r="T80" i="4"/>
  <c r="U80" i="4"/>
  <c r="C81" i="4"/>
  <c r="D81" i="4" s="1"/>
  <c r="Y82" i="5" s="1"/>
  <c r="E81" i="4"/>
  <c r="F81" i="4"/>
  <c r="I81" i="4"/>
  <c r="J81" i="4"/>
  <c r="K81" i="4"/>
  <c r="L81" i="4"/>
  <c r="N81" i="4"/>
  <c r="O81" i="4" s="1"/>
  <c r="P81" i="4"/>
  <c r="Q81" i="4"/>
  <c r="S81" i="4"/>
  <c r="T81" i="4"/>
  <c r="U81" i="4"/>
  <c r="C82" i="4"/>
  <c r="D82" i="4" s="1"/>
  <c r="E82" i="4"/>
  <c r="F82" i="4"/>
  <c r="I82" i="4"/>
  <c r="J82" i="4"/>
  <c r="K82" i="4"/>
  <c r="L82" i="4"/>
  <c r="N82" i="4"/>
  <c r="O82" i="4" s="1"/>
  <c r="P82" i="4"/>
  <c r="Q82" i="4"/>
  <c r="S82" i="4"/>
  <c r="T82" i="4"/>
  <c r="U82" i="4"/>
  <c r="C83" i="4"/>
  <c r="D83" i="4" s="1"/>
  <c r="Y84" i="5" s="1"/>
  <c r="E83" i="4"/>
  <c r="F83" i="4"/>
  <c r="I83" i="4"/>
  <c r="J83" i="4"/>
  <c r="K83" i="4"/>
  <c r="L83" i="4"/>
  <c r="N83" i="4"/>
  <c r="O83" i="4" s="1"/>
  <c r="P83" i="4"/>
  <c r="Q83" i="4"/>
  <c r="S83" i="4"/>
  <c r="T83" i="4"/>
  <c r="U83" i="4"/>
  <c r="C84" i="4"/>
  <c r="D84" i="4" s="1"/>
  <c r="Y85" i="5" s="1"/>
  <c r="E84" i="4"/>
  <c r="F84" i="4"/>
  <c r="I84" i="4"/>
  <c r="J84" i="4"/>
  <c r="K84" i="4"/>
  <c r="L84" i="4"/>
  <c r="N84" i="4"/>
  <c r="O84" i="4" s="1"/>
  <c r="P84" i="4"/>
  <c r="Q84" i="4"/>
  <c r="S84" i="4"/>
  <c r="T84" i="4"/>
  <c r="U84" i="4"/>
  <c r="C85" i="4"/>
  <c r="D85" i="4" s="1"/>
  <c r="Y86" i="5" s="1"/>
  <c r="E85" i="4"/>
  <c r="F85" i="4"/>
  <c r="I85" i="4"/>
  <c r="J85" i="4"/>
  <c r="K85" i="4"/>
  <c r="L85" i="4"/>
  <c r="N85" i="4"/>
  <c r="O85" i="4" s="1"/>
  <c r="P85" i="4"/>
  <c r="Q85" i="4"/>
  <c r="S85" i="4"/>
  <c r="T85" i="4"/>
  <c r="U85" i="4"/>
  <c r="C86" i="4"/>
  <c r="D86" i="4" s="1"/>
  <c r="Y87" i="5" s="1"/>
  <c r="E86" i="4"/>
  <c r="F86" i="4"/>
  <c r="I86" i="4"/>
  <c r="J86" i="4"/>
  <c r="K86" i="4"/>
  <c r="L86" i="4"/>
  <c r="N86" i="4"/>
  <c r="O86" i="4" s="1"/>
  <c r="P86" i="4"/>
  <c r="Q86" i="4"/>
  <c r="S86" i="4"/>
  <c r="T86" i="4"/>
  <c r="U86" i="4"/>
  <c r="C87" i="4"/>
  <c r="D87" i="4" s="1"/>
  <c r="Y88" i="5" s="1"/>
  <c r="E87" i="4"/>
  <c r="F87" i="4"/>
  <c r="I87" i="4"/>
  <c r="J87" i="4"/>
  <c r="K87" i="4"/>
  <c r="L87" i="4"/>
  <c r="N87" i="4"/>
  <c r="O87" i="4" s="1"/>
  <c r="P87" i="4"/>
  <c r="Q87" i="4"/>
  <c r="S87" i="4"/>
  <c r="T87" i="4"/>
  <c r="U87" i="4"/>
  <c r="C88" i="4"/>
  <c r="D88" i="4" s="1"/>
  <c r="Y89" i="5" s="1"/>
  <c r="E88" i="4"/>
  <c r="F88" i="4"/>
  <c r="I88" i="4"/>
  <c r="J88" i="4"/>
  <c r="K88" i="4"/>
  <c r="L88" i="4"/>
  <c r="N88" i="4"/>
  <c r="O88" i="4" s="1"/>
  <c r="P88" i="4"/>
  <c r="Q88" i="4"/>
  <c r="S88" i="4"/>
  <c r="T88" i="4"/>
  <c r="U88" i="4"/>
  <c r="C89" i="4"/>
  <c r="D89" i="4" s="1"/>
  <c r="Y90" i="5" s="1"/>
  <c r="E89" i="4"/>
  <c r="F89" i="4"/>
  <c r="I89" i="4"/>
  <c r="J89" i="4"/>
  <c r="K89" i="4"/>
  <c r="L89" i="4"/>
  <c r="N89" i="4"/>
  <c r="O89" i="4" s="1"/>
  <c r="P89" i="4"/>
  <c r="Q89" i="4"/>
  <c r="S89" i="4"/>
  <c r="T89" i="4"/>
  <c r="U89" i="4"/>
  <c r="C90" i="4"/>
  <c r="D90" i="4" s="1"/>
  <c r="Y91" i="5" s="1"/>
  <c r="E90" i="4"/>
  <c r="F90" i="4"/>
  <c r="I90" i="4"/>
  <c r="J90" i="4"/>
  <c r="K90" i="4"/>
  <c r="L90" i="4"/>
  <c r="N90" i="4"/>
  <c r="O90" i="4" s="1"/>
  <c r="P90" i="4"/>
  <c r="Q90" i="4"/>
  <c r="S90" i="4"/>
  <c r="T90" i="4"/>
  <c r="U90" i="4"/>
  <c r="C91" i="4"/>
  <c r="D91" i="4" s="1"/>
  <c r="Y92" i="5" s="1"/>
  <c r="E91" i="4"/>
  <c r="F91" i="4"/>
  <c r="G91" i="4" s="1"/>
  <c r="Z92" i="5" s="1"/>
  <c r="I91" i="4"/>
  <c r="J91" i="4"/>
  <c r="K91" i="4"/>
  <c r="L91" i="4"/>
  <c r="N91" i="4"/>
  <c r="O91" i="4" s="1"/>
  <c r="P91" i="4"/>
  <c r="Q91" i="4"/>
  <c r="S91" i="4"/>
  <c r="T91" i="4"/>
  <c r="U91" i="4"/>
  <c r="C92" i="4"/>
  <c r="D92" i="4" s="1"/>
  <c r="Y93" i="5" s="1"/>
  <c r="E92" i="4"/>
  <c r="F92" i="4"/>
  <c r="I92" i="4"/>
  <c r="J92" i="4"/>
  <c r="K92" i="4"/>
  <c r="L92" i="4"/>
  <c r="N92" i="4"/>
  <c r="O92" i="4" s="1"/>
  <c r="P92" i="4"/>
  <c r="Q92" i="4"/>
  <c r="S92" i="4"/>
  <c r="T92" i="4"/>
  <c r="U92" i="4"/>
  <c r="C93" i="4"/>
  <c r="D93" i="4" s="1"/>
  <c r="E93" i="4"/>
  <c r="F93" i="4"/>
  <c r="I93" i="4"/>
  <c r="J93" i="4"/>
  <c r="K93" i="4"/>
  <c r="L93" i="4"/>
  <c r="N93" i="4"/>
  <c r="O93" i="4" s="1"/>
  <c r="P93" i="4"/>
  <c r="Q93" i="4"/>
  <c r="S93" i="4"/>
  <c r="T93" i="4"/>
  <c r="U93" i="4"/>
  <c r="C94" i="4"/>
  <c r="D94" i="4" s="1"/>
  <c r="Y95" i="5" s="1"/>
  <c r="E94" i="4"/>
  <c r="F94" i="4"/>
  <c r="G94" i="4" s="1"/>
  <c r="Z95" i="5" s="1"/>
  <c r="I94" i="4"/>
  <c r="J94" i="4"/>
  <c r="K94" i="4"/>
  <c r="L94" i="4"/>
  <c r="N94" i="4"/>
  <c r="O94" i="4" s="1"/>
  <c r="P94" i="4"/>
  <c r="Q94" i="4"/>
  <c r="S94" i="4"/>
  <c r="T94" i="4"/>
  <c r="U94" i="4"/>
  <c r="C95" i="4"/>
  <c r="D95" i="4" s="1"/>
  <c r="Y96" i="5" s="1"/>
  <c r="E95" i="4"/>
  <c r="F95" i="4"/>
  <c r="I95" i="4"/>
  <c r="J95" i="4"/>
  <c r="K95" i="4"/>
  <c r="L95" i="4"/>
  <c r="N95" i="4"/>
  <c r="O95" i="4" s="1"/>
  <c r="P95" i="4"/>
  <c r="Q95" i="4"/>
  <c r="S95" i="4"/>
  <c r="T95" i="4"/>
  <c r="U95" i="4"/>
  <c r="C96" i="4"/>
  <c r="D96" i="4" s="1"/>
  <c r="Y97" i="5" s="1"/>
  <c r="E96" i="4"/>
  <c r="F96" i="4"/>
  <c r="I96" i="4"/>
  <c r="J96" i="4"/>
  <c r="K96" i="4"/>
  <c r="L96" i="4"/>
  <c r="N96" i="4"/>
  <c r="O96" i="4" s="1"/>
  <c r="P96" i="4"/>
  <c r="Q96" i="4"/>
  <c r="R96" i="4" s="1"/>
  <c r="AC97" i="5" s="1"/>
  <c r="S96" i="4"/>
  <c r="T96" i="4"/>
  <c r="U96" i="4"/>
  <c r="C97" i="4"/>
  <c r="D97" i="4" s="1"/>
  <c r="Y98" i="5" s="1"/>
  <c r="E97" i="4"/>
  <c r="F97" i="4"/>
  <c r="I97" i="4"/>
  <c r="J97" i="4"/>
  <c r="K97" i="4"/>
  <c r="L97" i="4"/>
  <c r="N97" i="4"/>
  <c r="O97" i="4" s="1"/>
  <c r="P97" i="4"/>
  <c r="Q97" i="4"/>
  <c r="S97" i="4"/>
  <c r="T97" i="4"/>
  <c r="U97" i="4"/>
  <c r="C98" i="4"/>
  <c r="D98" i="4" s="1"/>
  <c r="E98" i="4"/>
  <c r="F98" i="4"/>
  <c r="I98" i="4"/>
  <c r="J98" i="4"/>
  <c r="K98" i="4"/>
  <c r="L98" i="4"/>
  <c r="N98" i="4"/>
  <c r="O98" i="4" s="1"/>
  <c r="P98" i="4"/>
  <c r="Q98" i="4"/>
  <c r="S98" i="4"/>
  <c r="T98" i="4"/>
  <c r="U98" i="4"/>
  <c r="C99" i="4"/>
  <c r="D99" i="4" s="1"/>
  <c r="Y100" i="5" s="1"/>
  <c r="E99" i="4"/>
  <c r="F99" i="4"/>
  <c r="I99" i="4"/>
  <c r="J99" i="4"/>
  <c r="K99" i="4"/>
  <c r="L99" i="4"/>
  <c r="N99" i="4"/>
  <c r="O99" i="4" s="1"/>
  <c r="R99" i="4" s="1"/>
  <c r="AC100" i="5" s="1"/>
  <c r="P99" i="4"/>
  <c r="Q99" i="4"/>
  <c r="S99" i="4"/>
  <c r="T99" i="4"/>
  <c r="U99" i="4"/>
  <c r="C100" i="4"/>
  <c r="D100" i="4" s="1"/>
  <c r="Y101" i="5" s="1"/>
  <c r="E100" i="4"/>
  <c r="F100" i="4"/>
  <c r="I100" i="4"/>
  <c r="J100" i="4"/>
  <c r="K100" i="4"/>
  <c r="L100" i="4"/>
  <c r="N100" i="4"/>
  <c r="O100" i="4" s="1"/>
  <c r="P100" i="4"/>
  <c r="Q100" i="4"/>
  <c r="S100" i="4"/>
  <c r="T100" i="4"/>
  <c r="U100" i="4"/>
  <c r="C101" i="4"/>
  <c r="D101" i="4" s="1"/>
  <c r="Y102" i="5" s="1"/>
  <c r="E101" i="4"/>
  <c r="F101" i="4"/>
  <c r="I101" i="4"/>
  <c r="J101" i="4"/>
  <c r="K101" i="4"/>
  <c r="L101" i="4"/>
  <c r="N101" i="4"/>
  <c r="O101" i="4" s="1"/>
  <c r="P101" i="4"/>
  <c r="Q101" i="4"/>
  <c r="S101" i="4"/>
  <c r="T101" i="4"/>
  <c r="U101" i="4"/>
  <c r="C102" i="4"/>
  <c r="D102" i="4" s="1"/>
  <c r="Y103" i="5" s="1"/>
  <c r="E102" i="4"/>
  <c r="F102" i="4"/>
  <c r="G102" i="4" s="1"/>
  <c r="Z103" i="5" s="1"/>
  <c r="I102" i="4"/>
  <c r="J102" i="4"/>
  <c r="K102" i="4"/>
  <c r="L102" i="4"/>
  <c r="N102" i="4"/>
  <c r="O102" i="4" s="1"/>
  <c r="P102" i="4"/>
  <c r="Q102" i="4"/>
  <c r="S102" i="4"/>
  <c r="T102" i="4"/>
  <c r="U102" i="4"/>
  <c r="C103" i="4"/>
  <c r="D103" i="4" s="1"/>
  <c r="Y104" i="5" s="1"/>
  <c r="E103" i="4"/>
  <c r="F103" i="4"/>
  <c r="I103" i="4"/>
  <c r="M103" i="4" s="1"/>
  <c r="AB104" i="5" s="1"/>
  <c r="J103" i="4"/>
  <c r="K103" i="4"/>
  <c r="L103" i="4"/>
  <c r="N103" i="4"/>
  <c r="O103" i="4" s="1"/>
  <c r="P103" i="4"/>
  <c r="Q103" i="4"/>
  <c r="S103" i="4"/>
  <c r="T103" i="4"/>
  <c r="U103" i="4"/>
  <c r="C104" i="4"/>
  <c r="D104" i="4" s="1"/>
  <c r="Y105" i="5" s="1"/>
  <c r="E104" i="4"/>
  <c r="G104" i="4" s="1"/>
  <c r="Z105" i="5" s="1"/>
  <c r="F104" i="4"/>
  <c r="I104" i="4"/>
  <c r="J104" i="4"/>
  <c r="K104" i="4"/>
  <c r="L104" i="4"/>
  <c r="N104" i="4"/>
  <c r="O104" i="4" s="1"/>
  <c r="P104" i="4"/>
  <c r="Q104" i="4"/>
  <c r="S104" i="4"/>
  <c r="T104" i="4"/>
  <c r="U104" i="4"/>
  <c r="C105" i="4"/>
  <c r="D105" i="4" s="1"/>
  <c r="Y106" i="5" s="1"/>
  <c r="E105" i="4"/>
  <c r="F105" i="4"/>
  <c r="I105" i="4"/>
  <c r="J105" i="4"/>
  <c r="K105" i="4"/>
  <c r="L105" i="4"/>
  <c r="N105" i="4"/>
  <c r="O105" i="4" s="1"/>
  <c r="P105" i="4"/>
  <c r="Q105" i="4"/>
  <c r="S105" i="4"/>
  <c r="T105" i="4"/>
  <c r="U105" i="4"/>
  <c r="C106" i="4"/>
  <c r="D106" i="4" s="1"/>
  <c r="Y107" i="5" s="1"/>
  <c r="E106" i="4"/>
  <c r="F106" i="4"/>
  <c r="I106" i="4"/>
  <c r="J106" i="4"/>
  <c r="K106" i="4"/>
  <c r="L106" i="4"/>
  <c r="N106" i="4"/>
  <c r="O106" i="4" s="1"/>
  <c r="P106" i="4"/>
  <c r="Q106" i="4"/>
  <c r="R106" i="4" s="1"/>
  <c r="AC107" i="5" s="1"/>
  <c r="S106" i="4"/>
  <c r="T106" i="4"/>
  <c r="U106" i="4"/>
  <c r="C107" i="4"/>
  <c r="D107" i="4" s="1"/>
  <c r="E107" i="4"/>
  <c r="F107" i="4"/>
  <c r="I107" i="4"/>
  <c r="J107" i="4"/>
  <c r="K107" i="4"/>
  <c r="L107" i="4"/>
  <c r="N107" i="4"/>
  <c r="O107" i="4" s="1"/>
  <c r="R107" i="4" s="1"/>
  <c r="AC108" i="5" s="1"/>
  <c r="P107" i="4"/>
  <c r="Q107" i="4"/>
  <c r="S107" i="4"/>
  <c r="T107" i="4"/>
  <c r="U107" i="4"/>
  <c r="C108" i="4"/>
  <c r="D108" i="4" s="1"/>
  <c r="Y109" i="5" s="1"/>
  <c r="E108" i="4"/>
  <c r="F108" i="4"/>
  <c r="I108" i="4"/>
  <c r="J108" i="4"/>
  <c r="K108" i="4"/>
  <c r="L108" i="4"/>
  <c r="N108" i="4"/>
  <c r="O108" i="4" s="1"/>
  <c r="P108" i="4"/>
  <c r="Q108" i="4"/>
  <c r="S108" i="4"/>
  <c r="T108" i="4"/>
  <c r="U108" i="4"/>
  <c r="C109" i="4"/>
  <c r="D109" i="4" s="1"/>
  <c r="Y110" i="5" s="1"/>
  <c r="E109" i="4"/>
  <c r="F109" i="4"/>
  <c r="I109" i="4"/>
  <c r="J109" i="4"/>
  <c r="K109" i="4"/>
  <c r="L109" i="4"/>
  <c r="N109" i="4"/>
  <c r="O109" i="4" s="1"/>
  <c r="P109" i="4"/>
  <c r="Q109" i="4"/>
  <c r="S109" i="4"/>
  <c r="T109" i="4"/>
  <c r="U109" i="4"/>
  <c r="C110" i="4"/>
  <c r="D110" i="4" s="1"/>
  <c r="Y111" i="5" s="1"/>
  <c r="E110" i="4"/>
  <c r="F110" i="4"/>
  <c r="I110" i="4"/>
  <c r="J110" i="4"/>
  <c r="K110" i="4"/>
  <c r="L110" i="4"/>
  <c r="N110" i="4"/>
  <c r="O110" i="4" s="1"/>
  <c r="P110" i="4"/>
  <c r="Q110" i="4"/>
  <c r="S110" i="4"/>
  <c r="T110" i="4"/>
  <c r="U110" i="4"/>
  <c r="C111" i="4"/>
  <c r="D111" i="4" s="1"/>
  <c r="Y112" i="5" s="1"/>
  <c r="E111" i="4"/>
  <c r="F111" i="4"/>
  <c r="I111" i="4"/>
  <c r="M111" i="4" s="1"/>
  <c r="AB112" i="5" s="1"/>
  <c r="J111" i="4"/>
  <c r="K111" i="4"/>
  <c r="L111" i="4"/>
  <c r="N111" i="4"/>
  <c r="O111" i="4" s="1"/>
  <c r="P111" i="4"/>
  <c r="Q111" i="4"/>
  <c r="S111" i="4"/>
  <c r="T111" i="4"/>
  <c r="U111" i="4"/>
  <c r="C112" i="4"/>
  <c r="D112" i="4" s="1"/>
  <c r="Y113" i="5" s="1"/>
  <c r="E112" i="4"/>
  <c r="F112" i="4"/>
  <c r="I112" i="4"/>
  <c r="J112" i="4"/>
  <c r="K112" i="4"/>
  <c r="L112" i="4"/>
  <c r="N112" i="4"/>
  <c r="O112" i="4" s="1"/>
  <c r="P112" i="4"/>
  <c r="Q112" i="4"/>
  <c r="S112" i="4"/>
  <c r="T112" i="4"/>
  <c r="U112" i="4"/>
  <c r="C113" i="4"/>
  <c r="D113" i="4" s="1"/>
  <c r="Y114" i="5" s="1"/>
  <c r="E113" i="4"/>
  <c r="F113" i="4"/>
  <c r="I113" i="4"/>
  <c r="J113" i="4"/>
  <c r="K113" i="4"/>
  <c r="L113" i="4"/>
  <c r="N113" i="4"/>
  <c r="O113" i="4" s="1"/>
  <c r="P113" i="4"/>
  <c r="Q113" i="4"/>
  <c r="S113" i="4"/>
  <c r="T113" i="4"/>
  <c r="U113" i="4"/>
  <c r="C114" i="4"/>
  <c r="D114" i="4" s="1"/>
  <c r="Y115" i="5" s="1"/>
  <c r="E114" i="4"/>
  <c r="F114" i="4"/>
  <c r="I114" i="4"/>
  <c r="J114" i="4"/>
  <c r="K114" i="4"/>
  <c r="L114" i="4"/>
  <c r="N114" i="4"/>
  <c r="O114" i="4" s="1"/>
  <c r="P114" i="4"/>
  <c r="Q114" i="4"/>
  <c r="S114" i="4"/>
  <c r="T114" i="4"/>
  <c r="U114" i="4"/>
  <c r="C115" i="4"/>
  <c r="D115" i="4" s="1"/>
  <c r="Y116" i="5" s="1"/>
  <c r="E115" i="4"/>
  <c r="F115" i="4"/>
  <c r="I115" i="4"/>
  <c r="J115" i="4"/>
  <c r="K115" i="4"/>
  <c r="L115" i="4"/>
  <c r="N115" i="4"/>
  <c r="O115" i="4" s="1"/>
  <c r="R115" i="4" s="1"/>
  <c r="AC116" i="5" s="1"/>
  <c r="P115" i="4"/>
  <c r="Q115" i="4"/>
  <c r="S115" i="4"/>
  <c r="T115" i="4"/>
  <c r="U115" i="4"/>
  <c r="C116" i="4"/>
  <c r="D116" i="4" s="1"/>
  <c r="Y117" i="5" s="1"/>
  <c r="E116" i="4"/>
  <c r="F116" i="4"/>
  <c r="I116" i="4"/>
  <c r="J116" i="4"/>
  <c r="K116" i="4"/>
  <c r="L116" i="4"/>
  <c r="N116" i="4"/>
  <c r="O116" i="4" s="1"/>
  <c r="P116" i="4"/>
  <c r="Q116" i="4"/>
  <c r="S116" i="4"/>
  <c r="T116" i="4"/>
  <c r="U116" i="4"/>
  <c r="C117" i="4"/>
  <c r="D117" i="4" s="1"/>
  <c r="E117" i="4"/>
  <c r="F117" i="4"/>
  <c r="I117" i="4"/>
  <c r="J117" i="4"/>
  <c r="K117" i="4"/>
  <c r="L117" i="4"/>
  <c r="N117" i="4"/>
  <c r="O117" i="4" s="1"/>
  <c r="P117" i="4"/>
  <c r="Q117" i="4"/>
  <c r="S117" i="4"/>
  <c r="T117" i="4"/>
  <c r="U117" i="4"/>
  <c r="C118" i="4"/>
  <c r="D118" i="4" s="1"/>
  <c r="Y119" i="5" s="1"/>
  <c r="E118" i="4"/>
  <c r="F118" i="4"/>
  <c r="G118" i="4" s="1"/>
  <c r="Z119" i="5" s="1"/>
  <c r="I118" i="4"/>
  <c r="J118" i="4"/>
  <c r="K118" i="4"/>
  <c r="L118" i="4"/>
  <c r="N118" i="4"/>
  <c r="O118" i="4" s="1"/>
  <c r="P118" i="4"/>
  <c r="Q118" i="4"/>
  <c r="S118" i="4"/>
  <c r="T118" i="4"/>
  <c r="U118" i="4"/>
  <c r="C119" i="4"/>
  <c r="D119" i="4" s="1"/>
  <c r="Y120" i="5" s="1"/>
  <c r="E119" i="4"/>
  <c r="F119" i="4"/>
  <c r="I119" i="4"/>
  <c r="J119" i="4"/>
  <c r="K119" i="4"/>
  <c r="L119" i="4"/>
  <c r="N119" i="4"/>
  <c r="O119" i="4" s="1"/>
  <c r="P119" i="4"/>
  <c r="Q119" i="4"/>
  <c r="S119" i="4"/>
  <c r="T119" i="4"/>
  <c r="U119" i="4"/>
  <c r="C120" i="4"/>
  <c r="D120" i="4" s="1"/>
  <c r="Y121" i="5" s="1"/>
  <c r="E120" i="4"/>
  <c r="F120" i="4"/>
  <c r="I120" i="4"/>
  <c r="J120" i="4"/>
  <c r="K120" i="4"/>
  <c r="L120" i="4"/>
  <c r="N120" i="4"/>
  <c r="O120" i="4" s="1"/>
  <c r="P120" i="4"/>
  <c r="Q120" i="4"/>
  <c r="S120" i="4"/>
  <c r="T120" i="4"/>
  <c r="U120" i="4"/>
  <c r="C121" i="4"/>
  <c r="D121" i="4" s="1"/>
  <c r="Y122" i="5" s="1"/>
  <c r="E121" i="4"/>
  <c r="F121" i="4"/>
  <c r="I121" i="4"/>
  <c r="J121" i="4"/>
  <c r="K121" i="4"/>
  <c r="L121" i="4"/>
  <c r="N121" i="4"/>
  <c r="O121" i="4" s="1"/>
  <c r="P121" i="4"/>
  <c r="Q121" i="4"/>
  <c r="S121" i="4"/>
  <c r="T121" i="4"/>
  <c r="U121" i="4"/>
  <c r="C122" i="4"/>
  <c r="D122" i="4" s="1"/>
  <c r="E122" i="4"/>
  <c r="F122" i="4"/>
  <c r="I122" i="4"/>
  <c r="J122" i="4"/>
  <c r="K122" i="4"/>
  <c r="L122" i="4"/>
  <c r="N122" i="4"/>
  <c r="O122" i="4" s="1"/>
  <c r="P122" i="4"/>
  <c r="Q122" i="4"/>
  <c r="S122" i="4"/>
  <c r="T122" i="4"/>
  <c r="U122" i="4"/>
  <c r="C123" i="4"/>
  <c r="D123" i="4" s="1"/>
  <c r="Y124" i="5" s="1"/>
  <c r="E123" i="4"/>
  <c r="F123" i="4"/>
  <c r="I123" i="4"/>
  <c r="J123" i="4"/>
  <c r="K123" i="4"/>
  <c r="L123" i="4"/>
  <c r="N123" i="4"/>
  <c r="O123" i="4" s="1"/>
  <c r="P123" i="4"/>
  <c r="Q123" i="4"/>
  <c r="S123" i="4"/>
  <c r="T123" i="4"/>
  <c r="U123" i="4"/>
  <c r="C124" i="4"/>
  <c r="D124" i="4" s="1"/>
  <c r="Y125" i="5" s="1"/>
  <c r="E124" i="4"/>
  <c r="F124" i="4"/>
  <c r="I124" i="4"/>
  <c r="J124" i="4"/>
  <c r="K124" i="4"/>
  <c r="L124" i="4"/>
  <c r="N124" i="4"/>
  <c r="O124" i="4" s="1"/>
  <c r="P124" i="4"/>
  <c r="Q124" i="4"/>
  <c r="S124" i="4"/>
  <c r="T124" i="4"/>
  <c r="U124" i="4"/>
  <c r="C125" i="4"/>
  <c r="D125" i="4" s="1"/>
  <c r="Y126" i="5" s="1"/>
  <c r="E125" i="4"/>
  <c r="F125" i="4"/>
  <c r="I125" i="4"/>
  <c r="J125" i="4"/>
  <c r="K125" i="4"/>
  <c r="L125" i="4"/>
  <c r="N125" i="4"/>
  <c r="O125" i="4" s="1"/>
  <c r="P125" i="4"/>
  <c r="Q125" i="4"/>
  <c r="S125" i="4"/>
  <c r="T125" i="4"/>
  <c r="U125" i="4"/>
  <c r="C126" i="4"/>
  <c r="D126" i="4" s="1"/>
  <c r="Y127" i="5" s="1"/>
  <c r="E126" i="4"/>
  <c r="F126" i="4"/>
  <c r="I126" i="4"/>
  <c r="J126" i="4"/>
  <c r="K126" i="4"/>
  <c r="L126" i="4"/>
  <c r="N126" i="4"/>
  <c r="O126" i="4" s="1"/>
  <c r="P126" i="4"/>
  <c r="Q126" i="4"/>
  <c r="S126" i="4"/>
  <c r="T126" i="4"/>
  <c r="U126" i="4"/>
  <c r="C127" i="4"/>
  <c r="D127" i="4" s="1"/>
  <c r="Y128" i="5" s="1"/>
  <c r="E127" i="4"/>
  <c r="F127" i="4"/>
  <c r="I127" i="4"/>
  <c r="J127" i="4"/>
  <c r="K127" i="4"/>
  <c r="L127" i="4"/>
  <c r="N127" i="4"/>
  <c r="O127" i="4" s="1"/>
  <c r="P127" i="4"/>
  <c r="Q127" i="4"/>
  <c r="S127" i="4"/>
  <c r="T127" i="4"/>
  <c r="U127" i="4"/>
  <c r="C128" i="4"/>
  <c r="D128" i="4" s="1"/>
  <c r="Y129" i="5" s="1"/>
  <c r="E128" i="4"/>
  <c r="F128" i="4"/>
  <c r="I128" i="4"/>
  <c r="J128" i="4"/>
  <c r="K128" i="4"/>
  <c r="L128" i="4"/>
  <c r="N128" i="4"/>
  <c r="O128" i="4" s="1"/>
  <c r="P128" i="4"/>
  <c r="Q128" i="4"/>
  <c r="S128" i="4"/>
  <c r="T128" i="4"/>
  <c r="U128" i="4"/>
  <c r="C129" i="4"/>
  <c r="D129" i="4" s="1"/>
  <c r="Y130" i="5" s="1"/>
  <c r="E129" i="4"/>
  <c r="F129" i="4"/>
  <c r="I129" i="4"/>
  <c r="J129" i="4"/>
  <c r="K129" i="4"/>
  <c r="L129" i="4"/>
  <c r="N129" i="4"/>
  <c r="O129" i="4" s="1"/>
  <c r="P129" i="4"/>
  <c r="Q129" i="4"/>
  <c r="S129" i="4"/>
  <c r="T129" i="4"/>
  <c r="U129" i="4"/>
  <c r="C130" i="4"/>
  <c r="D130" i="4" s="1"/>
  <c r="Y131" i="5" s="1"/>
  <c r="E130" i="4"/>
  <c r="G130" i="4" s="1"/>
  <c r="F130" i="4"/>
  <c r="I130" i="4"/>
  <c r="J130" i="4"/>
  <c r="K130" i="4"/>
  <c r="L130" i="4"/>
  <c r="N130" i="4"/>
  <c r="O130" i="4" s="1"/>
  <c r="P130" i="4"/>
  <c r="Q130" i="4"/>
  <c r="S130" i="4"/>
  <c r="T130" i="4"/>
  <c r="U130" i="4"/>
  <c r="C131" i="4"/>
  <c r="D131" i="4" s="1"/>
  <c r="Y132" i="5" s="1"/>
  <c r="E131" i="4"/>
  <c r="F131" i="4"/>
  <c r="I131" i="4"/>
  <c r="J131" i="4"/>
  <c r="K131" i="4"/>
  <c r="L131" i="4"/>
  <c r="N131" i="4"/>
  <c r="O131" i="4" s="1"/>
  <c r="R131" i="4" s="1"/>
  <c r="AC132" i="5" s="1"/>
  <c r="P131" i="4"/>
  <c r="Q131" i="4"/>
  <c r="S131" i="4"/>
  <c r="T131" i="4"/>
  <c r="U131" i="4"/>
  <c r="C132" i="4"/>
  <c r="D132" i="4" s="1"/>
  <c r="Y133" i="5" s="1"/>
  <c r="E132" i="4"/>
  <c r="F132" i="4"/>
  <c r="I132" i="4"/>
  <c r="J132" i="4"/>
  <c r="K132" i="4"/>
  <c r="L132" i="4"/>
  <c r="N132" i="4"/>
  <c r="O132" i="4" s="1"/>
  <c r="P132" i="4"/>
  <c r="Q132" i="4"/>
  <c r="S132" i="4"/>
  <c r="T132" i="4"/>
  <c r="U132" i="4"/>
  <c r="C133" i="4"/>
  <c r="D133" i="4" s="1"/>
  <c r="Y134" i="5" s="1"/>
  <c r="E133" i="4"/>
  <c r="F133" i="4"/>
  <c r="I133" i="4"/>
  <c r="J133" i="4"/>
  <c r="K133" i="4"/>
  <c r="L133" i="4"/>
  <c r="N133" i="4"/>
  <c r="O133" i="4" s="1"/>
  <c r="P133" i="4"/>
  <c r="Q133" i="4"/>
  <c r="S133" i="4"/>
  <c r="T133" i="4"/>
  <c r="U133" i="4"/>
  <c r="C134" i="4"/>
  <c r="D134" i="4" s="1"/>
  <c r="Y135" i="5" s="1"/>
  <c r="E134" i="4"/>
  <c r="F134" i="4"/>
  <c r="I134" i="4"/>
  <c r="J134" i="4"/>
  <c r="K134" i="4"/>
  <c r="L134" i="4"/>
  <c r="N134" i="4"/>
  <c r="O134" i="4" s="1"/>
  <c r="P134" i="4"/>
  <c r="Q134" i="4"/>
  <c r="S134" i="4"/>
  <c r="T134" i="4"/>
  <c r="U134" i="4"/>
  <c r="C135" i="4"/>
  <c r="D135" i="4" s="1"/>
  <c r="Y136" i="5" s="1"/>
  <c r="E135" i="4"/>
  <c r="F135" i="4"/>
  <c r="I135" i="4"/>
  <c r="J135" i="4"/>
  <c r="K135" i="4"/>
  <c r="L135" i="4"/>
  <c r="N135" i="4"/>
  <c r="O135" i="4" s="1"/>
  <c r="P135" i="4"/>
  <c r="Q135" i="4"/>
  <c r="S135" i="4"/>
  <c r="T135" i="4"/>
  <c r="U135" i="4"/>
  <c r="C136" i="4"/>
  <c r="D136" i="4" s="1"/>
  <c r="E136" i="4"/>
  <c r="F136" i="4"/>
  <c r="I136" i="4"/>
  <c r="J136" i="4"/>
  <c r="K136" i="4"/>
  <c r="L136" i="4"/>
  <c r="N136" i="4"/>
  <c r="O136" i="4" s="1"/>
  <c r="P136" i="4"/>
  <c r="Q136" i="4"/>
  <c r="S136" i="4"/>
  <c r="T136" i="4"/>
  <c r="U136" i="4"/>
  <c r="C137" i="4"/>
  <c r="D137" i="4" s="1"/>
  <c r="Y138" i="5" s="1"/>
  <c r="E137" i="4"/>
  <c r="F137" i="4"/>
  <c r="I137" i="4"/>
  <c r="J137" i="4"/>
  <c r="K137" i="4"/>
  <c r="L137" i="4"/>
  <c r="N137" i="4"/>
  <c r="O137" i="4" s="1"/>
  <c r="P137" i="4"/>
  <c r="Q137" i="4"/>
  <c r="S137" i="4"/>
  <c r="T137" i="4"/>
  <c r="U137" i="4"/>
  <c r="C138" i="4"/>
  <c r="D138" i="4" s="1"/>
  <c r="Y139" i="5" s="1"/>
  <c r="E138" i="4"/>
  <c r="F138" i="4"/>
  <c r="I138" i="4"/>
  <c r="J138" i="4"/>
  <c r="K138" i="4"/>
  <c r="L138" i="4"/>
  <c r="N138" i="4"/>
  <c r="O138" i="4" s="1"/>
  <c r="P138" i="4"/>
  <c r="Q138" i="4"/>
  <c r="R138" i="4" s="1"/>
  <c r="AC139" i="5" s="1"/>
  <c r="S138" i="4"/>
  <c r="T138" i="4"/>
  <c r="U138" i="4"/>
  <c r="C139" i="4"/>
  <c r="D139" i="4" s="1"/>
  <c r="Y140" i="5" s="1"/>
  <c r="E139" i="4"/>
  <c r="F139" i="4"/>
  <c r="I139" i="4"/>
  <c r="J139" i="4"/>
  <c r="K139" i="4"/>
  <c r="L139" i="4"/>
  <c r="N139" i="4"/>
  <c r="O139" i="4" s="1"/>
  <c r="P139" i="4"/>
  <c r="Q139" i="4"/>
  <c r="S139" i="4"/>
  <c r="T139" i="4"/>
  <c r="U139" i="4"/>
  <c r="C140" i="4"/>
  <c r="D140" i="4" s="1"/>
  <c r="Y141" i="5" s="1"/>
  <c r="E140" i="4"/>
  <c r="F140" i="4"/>
  <c r="I140" i="4"/>
  <c r="J140" i="4"/>
  <c r="K140" i="4"/>
  <c r="L140" i="4"/>
  <c r="N140" i="4"/>
  <c r="O140" i="4" s="1"/>
  <c r="P140" i="4"/>
  <c r="Q140" i="4"/>
  <c r="S140" i="4"/>
  <c r="T140" i="4"/>
  <c r="U140" i="4"/>
  <c r="C141" i="4"/>
  <c r="D141" i="4" s="1"/>
  <c r="Y142" i="5" s="1"/>
  <c r="E141" i="4"/>
  <c r="F141" i="4"/>
  <c r="I141" i="4"/>
  <c r="J141" i="4"/>
  <c r="K141" i="4"/>
  <c r="L141" i="4"/>
  <c r="N141" i="4"/>
  <c r="O141" i="4" s="1"/>
  <c r="P141" i="4"/>
  <c r="Q141" i="4"/>
  <c r="S141" i="4"/>
  <c r="T141" i="4"/>
  <c r="U141" i="4"/>
  <c r="C142" i="4"/>
  <c r="D142" i="4" s="1"/>
  <c r="Y143" i="5" s="1"/>
  <c r="E142" i="4"/>
  <c r="F142" i="4"/>
  <c r="I142" i="4"/>
  <c r="J142" i="4"/>
  <c r="K142" i="4"/>
  <c r="L142" i="4"/>
  <c r="N142" i="4"/>
  <c r="O142" i="4" s="1"/>
  <c r="P142" i="4"/>
  <c r="Q142" i="4"/>
  <c r="S142" i="4"/>
  <c r="T142" i="4"/>
  <c r="U142" i="4"/>
  <c r="C143" i="4"/>
  <c r="D143" i="4" s="1"/>
  <c r="Y144" i="5" s="1"/>
  <c r="E143" i="4"/>
  <c r="F143" i="4"/>
  <c r="I143" i="4"/>
  <c r="J143" i="4"/>
  <c r="K143" i="4"/>
  <c r="L143" i="4"/>
  <c r="N143" i="4"/>
  <c r="O143" i="4" s="1"/>
  <c r="P143" i="4"/>
  <c r="Q143" i="4"/>
  <c r="S143" i="4"/>
  <c r="T143" i="4"/>
  <c r="U143" i="4"/>
  <c r="C144" i="4"/>
  <c r="D144" i="4" s="1"/>
  <c r="Y145" i="5" s="1"/>
  <c r="E144" i="4"/>
  <c r="F144" i="4"/>
  <c r="I144" i="4"/>
  <c r="J144" i="4"/>
  <c r="K144" i="4"/>
  <c r="L144" i="4"/>
  <c r="N144" i="4"/>
  <c r="O144" i="4" s="1"/>
  <c r="P144" i="4"/>
  <c r="Q144" i="4"/>
  <c r="S144" i="4"/>
  <c r="T144" i="4"/>
  <c r="U144" i="4"/>
  <c r="C145" i="4"/>
  <c r="D145" i="4" s="1"/>
  <c r="Y146" i="5" s="1"/>
  <c r="E145" i="4"/>
  <c r="F145" i="4"/>
  <c r="I145" i="4"/>
  <c r="J145" i="4"/>
  <c r="K145" i="4"/>
  <c r="L145" i="4"/>
  <c r="N145" i="4"/>
  <c r="O145" i="4" s="1"/>
  <c r="P145" i="4"/>
  <c r="Q145" i="4"/>
  <c r="S145" i="4"/>
  <c r="T145" i="4"/>
  <c r="U145" i="4"/>
  <c r="C146" i="4"/>
  <c r="D146" i="4" s="1"/>
  <c r="Y147" i="5" s="1"/>
  <c r="E146" i="4"/>
  <c r="F146" i="4"/>
  <c r="I146" i="4"/>
  <c r="J146" i="4"/>
  <c r="K146" i="4"/>
  <c r="L146" i="4"/>
  <c r="N146" i="4"/>
  <c r="O146" i="4" s="1"/>
  <c r="P146" i="4"/>
  <c r="Q146" i="4"/>
  <c r="S146" i="4"/>
  <c r="T146" i="4"/>
  <c r="U146" i="4"/>
  <c r="C147" i="4"/>
  <c r="D147" i="4" s="1"/>
  <c r="E147" i="4"/>
  <c r="F147" i="4"/>
  <c r="I147" i="4"/>
  <c r="J147" i="4"/>
  <c r="K147" i="4"/>
  <c r="L147" i="4"/>
  <c r="N147" i="4"/>
  <c r="O147" i="4" s="1"/>
  <c r="P147" i="4"/>
  <c r="Q147" i="4"/>
  <c r="S147" i="4"/>
  <c r="T147" i="4"/>
  <c r="U147" i="4"/>
  <c r="C148" i="4"/>
  <c r="D148" i="4" s="1"/>
  <c r="Y149" i="5" s="1"/>
  <c r="E148" i="4"/>
  <c r="F148" i="4"/>
  <c r="I148" i="4"/>
  <c r="J148" i="4"/>
  <c r="K148" i="4"/>
  <c r="L148" i="4"/>
  <c r="N148" i="4"/>
  <c r="O148" i="4" s="1"/>
  <c r="P148" i="4"/>
  <c r="Q148" i="4"/>
  <c r="S148" i="4"/>
  <c r="T148" i="4"/>
  <c r="U148" i="4"/>
  <c r="C149" i="4"/>
  <c r="D149" i="4" s="1"/>
  <c r="Y150" i="5" s="1"/>
  <c r="E149" i="4"/>
  <c r="F149" i="4"/>
  <c r="I149" i="4"/>
  <c r="J149" i="4"/>
  <c r="K149" i="4"/>
  <c r="L149" i="4"/>
  <c r="N149" i="4"/>
  <c r="O149" i="4" s="1"/>
  <c r="P149" i="4"/>
  <c r="Q149" i="4"/>
  <c r="S149" i="4"/>
  <c r="T149" i="4"/>
  <c r="U149" i="4"/>
  <c r="C150" i="4"/>
  <c r="D150" i="4" s="1"/>
  <c r="Y151" i="5" s="1"/>
  <c r="E150" i="4"/>
  <c r="F150" i="4"/>
  <c r="I150" i="4"/>
  <c r="J150" i="4"/>
  <c r="K150" i="4"/>
  <c r="L150" i="4"/>
  <c r="N150" i="4"/>
  <c r="O150" i="4" s="1"/>
  <c r="P150" i="4"/>
  <c r="Q150" i="4"/>
  <c r="S150" i="4"/>
  <c r="T150" i="4"/>
  <c r="U150" i="4"/>
  <c r="C151" i="4"/>
  <c r="D151" i="4" s="1"/>
  <c r="Y152" i="5" s="1"/>
  <c r="E151" i="4"/>
  <c r="F151" i="4"/>
  <c r="I151" i="4"/>
  <c r="J151" i="4"/>
  <c r="K151" i="4"/>
  <c r="L151" i="4"/>
  <c r="N151" i="4"/>
  <c r="O151" i="4" s="1"/>
  <c r="P151" i="4"/>
  <c r="Q151" i="4"/>
  <c r="S151" i="4"/>
  <c r="T151" i="4"/>
  <c r="U151" i="4"/>
  <c r="C152" i="4"/>
  <c r="D152" i="4" s="1"/>
  <c r="Y153" i="5" s="1"/>
  <c r="E152" i="4"/>
  <c r="G152" i="4" s="1"/>
  <c r="F152" i="4"/>
  <c r="I152" i="4"/>
  <c r="J152" i="4"/>
  <c r="K152" i="4"/>
  <c r="L152" i="4"/>
  <c r="N152" i="4"/>
  <c r="O152" i="4" s="1"/>
  <c r="P152" i="4"/>
  <c r="Q152" i="4"/>
  <c r="S152" i="4"/>
  <c r="T152" i="4"/>
  <c r="U152" i="4"/>
  <c r="C153" i="4"/>
  <c r="D153" i="4" s="1"/>
  <c r="Y154" i="5" s="1"/>
  <c r="E153" i="4"/>
  <c r="F153" i="4"/>
  <c r="I153" i="4"/>
  <c r="J153" i="4"/>
  <c r="K153" i="4"/>
  <c r="L153" i="4"/>
  <c r="N153" i="4"/>
  <c r="O153" i="4" s="1"/>
  <c r="P153" i="4"/>
  <c r="Q153" i="4"/>
  <c r="S153" i="4"/>
  <c r="T153" i="4"/>
  <c r="U153" i="4"/>
  <c r="C154" i="4"/>
  <c r="D154" i="4" s="1"/>
  <c r="Y155" i="5" s="1"/>
  <c r="E154" i="4"/>
  <c r="F154" i="4"/>
  <c r="I154" i="4"/>
  <c r="J154" i="4"/>
  <c r="K154" i="4"/>
  <c r="L154" i="4"/>
  <c r="N154" i="4"/>
  <c r="O154" i="4" s="1"/>
  <c r="P154" i="4"/>
  <c r="Q154" i="4"/>
  <c r="R154" i="4" s="1"/>
  <c r="AC155" i="5" s="1"/>
  <c r="S154" i="4"/>
  <c r="T154" i="4"/>
  <c r="U154" i="4"/>
  <c r="C155" i="4"/>
  <c r="D155" i="4" s="1"/>
  <c r="Y156" i="5" s="1"/>
  <c r="E155" i="4"/>
  <c r="F155" i="4"/>
  <c r="I155" i="4"/>
  <c r="J155" i="4"/>
  <c r="K155" i="4"/>
  <c r="L155" i="4"/>
  <c r="N155" i="4"/>
  <c r="O155" i="4" s="1"/>
  <c r="P155" i="4"/>
  <c r="Q155" i="4"/>
  <c r="S155" i="4"/>
  <c r="T155" i="4"/>
  <c r="U155" i="4"/>
  <c r="C156" i="4"/>
  <c r="D156" i="4" s="1"/>
  <c r="E156" i="4"/>
  <c r="F156" i="4"/>
  <c r="I156" i="4"/>
  <c r="J156" i="4"/>
  <c r="K156" i="4"/>
  <c r="L156" i="4"/>
  <c r="N156" i="4"/>
  <c r="O156" i="4" s="1"/>
  <c r="P156" i="4"/>
  <c r="Q156" i="4"/>
  <c r="S156" i="4"/>
  <c r="T156" i="4"/>
  <c r="U156" i="4"/>
  <c r="C157" i="4"/>
  <c r="D157" i="4" s="1"/>
  <c r="Y158" i="5" s="1"/>
  <c r="E157" i="4"/>
  <c r="F157" i="4"/>
  <c r="I157" i="4"/>
  <c r="J157" i="4"/>
  <c r="K157" i="4"/>
  <c r="L157" i="4"/>
  <c r="N157" i="4"/>
  <c r="O157" i="4" s="1"/>
  <c r="P157" i="4"/>
  <c r="Q157" i="4"/>
  <c r="S157" i="4"/>
  <c r="T157" i="4"/>
  <c r="U157" i="4"/>
  <c r="C158" i="4"/>
  <c r="D158" i="4" s="1"/>
  <c r="Y159" i="5" s="1"/>
  <c r="E158" i="4"/>
  <c r="F158" i="4"/>
  <c r="I158" i="4"/>
  <c r="J158" i="4"/>
  <c r="K158" i="4"/>
  <c r="L158" i="4"/>
  <c r="N158" i="4"/>
  <c r="O158" i="4" s="1"/>
  <c r="P158" i="4"/>
  <c r="Q158" i="4"/>
  <c r="S158" i="4"/>
  <c r="T158" i="4"/>
  <c r="U158" i="4"/>
  <c r="C159" i="4"/>
  <c r="D159" i="4" s="1"/>
  <c r="Y160" i="5" s="1"/>
  <c r="E159" i="4"/>
  <c r="F159" i="4"/>
  <c r="I159" i="4"/>
  <c r="J159" i="4"/>
  <c r="K159" i="4"/>
  <c r="L159" i="4"/>
  <c r="N159" i="4"/>
  <c r="O159" i="4" s="1"/>
  <c r="P159" i="4"/>
  <c r="Q159" i="4"/>
  <c r="S159" i="4"/>
  <c r="T159" i="4"/>
  <c r="U159" i="4"/>
  <c r="C160" i="4"/>
  <c r="D160" i="4" s="1"/>
  <c r="Y161" i="5" s="1"/>
  <c r="E160" i="4"/>
  <c r="F160" i="4"/>
  <c r="I160" i="4"/>
  <c r="J160" i="4"/>
  <c r="K160" i="4"/>
  <c r="L160" i="4"/>
  <c r="N160" i="4"/>
  <c r="O160" i="4" s="1"/>
  <c r="P160" i="4"/>
  <c r="Q160" i="4"/>
  <c r="S160" i="4"/>
  <c r="T160" i="4"/>
  <c r="U160" i="4"/>
  <c r="C161" i="4"/>
  <c r="D161" i="4" s="1"/>
  <c r="Y162" i="5" s="1"/>
  <c r="E161" i="4"/>
  <c r="F161" i="4"/>
  <c r="I161" i="4"/>
  <c r="J161" i="4"/>
  <c r="K161" i="4"/>
  <c r="L161" i="4"/>
  <c r="N161" i="4"/>
  <c r="O161" i="4" s="1"/>
  <c r="P161" i="4"/>
  <c r="Q161" i="4"/>
  <c r="S161" i="4"/>
  <c r="T161" i="4"/>
  <c r="U161" i="4"/>
  <c r="C162" i="4"/>
  <c r="D162" i="4" s="1"/>
  <c r="Y163" i="5" s="1"/>
  <c r="E162" i="4"/>
  <c r="F162" i="4"/>
  <c r="I162" i="4"/>
  <c r="J162" i="4"/>
  <c r="K162" i="4"/>
  <c r="L162" i="4"/>
  <c r="N162" i="4"/>
  <c r="O162" i="4" s="1"/>
  <c r="P162" i="4"/>
  <c r="Q162" i="4"/>
  <c r="S162" i="4"/>
  <c r="T162" i="4"/>
  <c r="U162" i="4"/>
  <c r="C163" i="4"/>
  <c r="D163" i="4" s="1"/>
  <c r="Y164" i="5" s="1"/>
  <c r="E163" i="4"/>
  <c r="F163" i="4"/>
  <c r="I163" i="4"/>
  <c r="J163" i="4"/>
  <c r="K163" i="4"/>
  <c r="L163" i="4"/>
  <c r="N163" i="4"/>
  <c r="O163" i="4" s="1"/>
  <c r="P163" i="4"/>
  <c r="Q163" i="4"/>
  <c r="S163" i="4"/>
  <c r="T163" i="4"/>
  <c r="U163" i="4"/>
  <c r="C164" i="4"/>
  <c r="D164" i="4" s="1"/>
  <c r="Y165" i="5" s="1"/>
  <c r="E164" i="4"/>
  <c r="F164" i="4"/>
  <c r="I164" i="4"/>
  <c r="J164" i="4"/>
  <c r="K164" i="4"/>
  <c r="L164" i="4"/>
  <c r="N164" i="4"/>
  <c r="O164" i="4" s="1"/>
  <c r="P164" i="4"/>
  <c r="Q164" i="4"/>
  <c r="S164" i="4"/>
  <c r="T164" i="4"/>
  <c r="U164" i="4"/>
  <c r="C165" i="4"/>
  <c r="D165" i="4" s="1"/>
  <c r="Y166" i="5" s="1"/>
  <c r="E165" i="4"/>
  <c r="F165" i="4"/>
  <c r="I165" i="4"/>
  <c r="J165" i="4"/>
  <c r="K165" i="4"/>
  <c r="L165" i="4"/>
  <c r="N165" i="4"/>
  <c r="O165" i="4" s="1"/>
  <c r="P165" i="4"/>
  <c r="Q165" i="4"/>
  <c r="S165" i="4"/>
  <c r="T165" i="4"/>
  <c r="U165" i="4"/>
  <c r="C166" i="4"/>
  <c r="D166" i="4" s="1"/>
  <c r="Y167" i="5" s="1"/>
  <c r="E166" i="4"/>
  <c r="F166" i="4"/>
  <c r="I166" i="4"/>
  <c r="J166" i="4"/>
  <c r="K166" i="4"/>
  <c r="L166" i="4"/>
  <c r="N166" i="4"/>
  <c r="O166" i="4" s="1"/>
  <c r="P166" i="4"/>
  <c r="Q166" i="4"/>
  <c r="S166" i="4"/>
  <c r="T166" i="4"/>
  <c r="U166" i="4"/>
  <c r="C167" i="4"/>
  <c r="D167" i="4" s="1"/>
  <c r="Y168" i="5" s="1"/>
  <c r="E167" i="4"/>
  <c r="F167" i="4"/>
  <c r="I167" i="4"/>
  <c r="J167" i="4"/>
  <c r="K167" i="4"/>
  <c r="L167" i="4"/>
  <c r="N167" i="4"/>
  <c r="O167" i="4" s="1"/>
  <c r="P167" i="4"/>
  <c r="R167" i="4" s="1"/>
  <c r="AC168" i="5" s="1"/>
  <c r="Q167" i="4"/>
  <c r="S167" i="4"/>
  <c r="T167" i="4"/>
  <c r="U167" i="4"/>
  <c r="C168" i="4"/>
  <c r="D168" i="4" s="1"/>
  <c r="Y169" i="5" s="1"/>
  <c r="E168" i="4"/>
  <c r="G168" i="4" s="1"/>
  <c r="Z169" i="5" s="1"/>
  <c r="F168" i="4"/>
  <c r="I168" i="4"/>
  <c r="J168" i="4"/>
  <c r="K168" i="4"/>
  <c r="L168" i="4"/>
  <c r="N168" i="4"/>
  <c r="O168" i="4" s="1"/>
  <c r="P168" i="4"/>
  <c r="Q168" i="4"/>
  <c r="S168" i="4"/>
  <c r="T168" i="4"/>
  <c r="U168" i="4"/>
  <c r="C169" i="4"/>
  <c r="D169" i="4" s="1"/>
  <c r="E169" i="4"/>
  <c r="F169" i="4"/>
  <c r="I169" i="4"/>
  <c r="J169" i="4"/>
  <c r="K169" i="4"/>
  <c r="L169" i="4"/>
  <c r="N169" i="4"/>
  <c r="O169" i="4" s="1"/>
  <c r="P169" i="4"/>
  <c r="Q169" i="4"/>
  <c r="S169" i="4"/>
  <c r="T169" i="4"/>
  <c r="U169" i="4"/>
  <c r="C170" i="4"/>
  <c r="D170" i="4" s="1"/>
  <c r="Y171" i="5" s="1"/>
  <c r="E170" i="4"/>
  <c r="F170" i="4"/>
  <c r="I170" i="4"/>
  <c r="J170" i="4"/>
  <c r="K170" i="4"/>
  <c r="L170" i="4"/>
  <c r="N170" i="4"/>
  <c r="O170" i="4" s="1"/>
  <c r="P170" i="4"/>
  <c r="Q170" i="4"/>
  <c r="S170" i="4"/>
  <c r="T170" i="4"/>
  <c r="U170" i="4"/>
  <c r="C171" i="4"/>
  <c r="D171" i="4" s="1"/>
  <c r="Y172" i="5" s="1"/>
  <c r="E171" i="4"/>
  <c r="F171" i="4"/>
  <c r="I171" i="4"/>
  <c r="J171" i="4"/>
  <c r="K171" i="4"/>
  <c r="L171" i="4"/>
  <c r="N171" i="4"/>
  <c r="O171" i="4" s="1"/>
  <c r="R171" i="4" s="1"/>
  <c r="AC172" i="5" s="1"/>
  <c r="P171" i="4"/>
  <c r="Q171" i="4"/>
  <c r="S171" i="4"/>
  <c r="T171" i="4"/>
  <c r="U171" i="4"/>
  <c r="C172" i="4"/>
  <c r="D172" i="4" s="1"/>
  <c r="Y173" i="5" s="1"/>
  <c r="E172" i="4"/>
  <c r="F172" i="4"/>
  <c r="I172" i="4"/>
  <c r="J172" i="4"/>
  <c r="K172" i="4"/>
  <c r="L172" i="4"/>
  <c r="N172" i="4"/>
  <c r="O172" i="4" s="1"/>
  <c r="P172" i="4"/>
  <c r="Q172" i="4"/>
  <c r="S172" i="4"/>
  <c r="T172" i="4"/>
  <c r="U172" i="4"/>
  <c r="C173" i="4"/>
  <c r="D173" i="4" s="1"/>
  <c r="Y174" i="5" s="1"/>
  <c r="E173" i="4"/>
  <c r="F173" i="4"/>
  <c r="I173" i="4"/>
  <c r="J173" i="4"/>
  <c r="K173" i="4"/>
  <c r="L173" i="4"/>
  <c r="N173" i="4"/>
  <c r="O173" i="4" s="1"/>
  <c r="P173" i="4"/>
  <c r="Q173" i="4"/>
  <c r="S173" i="4"/>
  <c r="T173" i="4"/>
  <c r="U173" i="4"/>
  <c r="C174" i="4"/>
  <c r="D174" i="4" s="1"/>
  <c r="Y175" i="5" s="1"/>
  <c r="E174" i="4"/>
  <c r="F174" i="4"/>
  <c r="I174" i="4"/>
  <c r="J174" i="4"/>
  <c r="K174" i="4"/>
  <c r="L174" i="4"/>
  <c r="N174" i="4"/>
  <c r="O174" i="4" s="1"/>
  <c r="P174" i="4"/>
  <c r="Q174" i="4"/>
  <c r="S174" i="4"/>
  <c r="T174" i="4"/>
  <c r="U174" i="4"/>
  <c r="C175" i="4"/>
  <c r="D175" i="4" s="1"/>
  <c r="Y176" i="5" s="1"/>
  <c r="E175" i="4"/>
  <c r="F175" i="4"/>
  <c r="I175" i="4"/>
  <c r="J175" i="4"/>
  <c r="K175" i="4"/>
  <c r="L175" i="4"/>
  <c r="N175" i="4"/>
  <c r="O175" i="4" s="1"/>
  <c r="P175" i="4"/>
  <c r="Q175" i="4"/>
  <c r="S175" i="4"/>
  <c r="T175" i="4"/>
  <c r="U175" i="4"/>
  <c r="C176" i="4"/>
  <c r="D176" i="4" s="1"/>
  <c r="Y177" i="5" s="1"/>
  <c r="E176" i="4"/>
  <c r="F176" i="4"/>
  <c r="I176" i="4"/>
  <c r="J176" i="4"/>
  <c r="K176" i="4"/>
  <c r="L176" i="4"/>
  <c r="N176" i="4"/>
  <c r="O176" i="4" s="1"/>
  <c r="P176" i="4"/>
  <c r="Q176" i="4"/>
  <c r="S176" i="4"/>
  <c r="T176" i="4"/>
  <c r="U176" i="4"/>
  <c r="C177" i="4"/>
  <c r="D177" i="4" s="1"/>
  <c r="Y178" i="5" s="1"/>
  <c r="E177" i="4"/>
  <c r="F177" i="4"/>
  <c r="I177" i="4"/>
  <c r="J177" i="4"/>
  <c r="K177" i="4"/>
  <c r="L177" i="4"/>
  <c r="N177" i="4"/>
  <c r="O177" i="4" s="1"/>
  <c r="P177" i="4"/>
  <c r="Q177" i="4"/>
  <c r="S177" i="4"/>
  <c r="T177" i="4"/>
  <c r="U177" i="4"/>
  <c r="C178" i="4"/>
  <c r="D178" i="4" s="1"/>
  <c r="E178" i="4"/>
  <c r="F178" i="4"/>
  <c r="I178" i="4"/>
  <c r="J178" i="4"/>
  <c r="K178" i="4"/>
  <c r="L178" i="4"/>
  <c r="N178" i="4"/>
  <c r="O178" i="4" s="1"/>
  <c r="P178" i="4"/>
  <c r="Q178" i="4"/>
  <c r="S178" i="4"/>
  <c r="T178" i="4"/>
  <c r="U178" i="4"/>
  <c r="C179" i="4"/>
  <c r="D179" i="4" s="1"/>
  <c r="E179" i="4"/>
  <c r="F179" i="4"/>
  <c r="I179" i="4"/>
  <c r="J179" i="4"/>
  <c r="K179" i="4"/>
  <c r="L179" i="4"/>
  <c r="N179" i="4"/>
  <c r="O179" i="4" s="1"/>
  <c r="R179" i="4" s="1"/>
  <c r="AC180" i="5" s="1"/>
  <c r="P179" i="4"/>
  <c r="Q179" i="4"/>
  <c r="S179" i="4"/>
  <c r="T179" i="4"/>
  <c r="U179" i="4"/>
  <c r="C180" i="4"/>
  <c r="D180" i="4" s="1"/>
  <c r="E180" i="4"/>
  <c r="F180" i="4"/>
  <c r="I180" i="4"/>
  <c r="J180" i="4"/>
  <c r="K180" i="4"/>
  <c r="L180" i="4"/>
  <c r="N180" i="4"/>
  <c r="O180" i="4" s="1"/>
  <c r="P180" i="4"/>
  <c r="Q180" i="4"/>
  <c r="S180" i="4"/>
  <c r="T180" i="4"/>
  <c r="U180" i="4"/>
  <c r="C181" i="4"/>
  <c r="D181" i="4" s="1"/>
  <c r="Y182" i="5" s="1"/>
  <c r="E181" i="4"/>
  <c r="F181" i="4"/>
  <c r="I181" i="4"/>
  <c r="J181" i="4"/>
  <c r="K181" i="4"/>
  <c r="L181" i="4"/>
  <c r="N181" i="4"/>
  <c r="O181" i="4" s="1"/>
  <c r="P181" i="4"/>
  <c r="Q181" i="4"/>
  <c r="S181" i="4"/>
  <c r="T181" i="4"/>
  <c r="U181" i="4"/>
  <c r="C182" i="4"/>
  <c r="D182" i="4" s="1"/>
  <c r="Y183" i="5" s="1"/>
  <c r="E182" i="4"/>
  <c r="F182" i="4"/>
  <c r="I182" i="4"/>
  <c r="J182" i="4"/>
  <c r="K182" i="4"/>
  <c r="L182" i="4"/>
  <c r="N182" i="4"/>
  <c r="O182" i="4" s="1"/>
  <c r="P182" i="4"/>
  <c r="Q182" i="4"/>
  <c r="S182" i="4"/>
  <c r="T182" i="4"/>
  <c r="U182" i="4"/>
  <c r="C183" i="4"/>
  <c r="D183" i="4" s="1"/>
  <c r="Y184" i="5" s="1"/>
  <c r="E183" i="4"/>
  <c r="F183" i="4"/>
  <c r="I183" i="4"/>
  <c r="J183" i="4"/>
  <c r="K183" i="4"/>
  <c r="L183" i="4"/>
  <c r="N183" i="4"/>
  <c r="O183" i="4" s="1"/>
  <c r="P183" i="4"/>
  <c r="Q183" i="4"/>
  <c r="S183" i="4"/>
  <c r="T183" i="4"/>
  <c r="U183" i="4"/>
  <c r="C184" i="4"/>
  <c r="D184" i="4" s="1"/>
  <c r="E184" i="4"/>
  <c r="F184" i="4"/>
  <c r="I184" i="4"/>
  <c r="J184" i="4"/>
  <c r="K184" i="4"/>
  <c r="L184" i="4"/>
  <c r="N184" i="4"/>
  <c r="O184" i="4" s="1"/>
  <c r="P184" i="4"/>
  <c r="Q184" i="4"/>
  <c r="S184" i="4"/>
  <c r="T184" i="4"/>
  <c r="U184" i="4"/>
  <c r="C185" i="4"/>
  <c r="D185" i="4" s="1"/>
  <c r="Y186" i="5" s="1"/>
  <c r="E185" i="4"/>
  <c r="F185" i="4"/>
  <c r="I185" i="4"/>
  <c r="J185" i="4"/>
  <c r="K185" i="4"/>
  <c r="L185" i="4"/>
  <c r="N185" i="4"/>
  <c r="O185" i="4" s="1"/>
  <c r="P185" i="4"/>
  <c r="Q185" i="4"/>
  <c r="S185" i="4"/>
  <c r="T185" i="4"/>
  <c r="U185" i="4"/>
  <c r="C186" i="4"/>
  <c r="D186" i="4" s="1"/>
  <c r="Y187" i="5" s="1"/>
  <c r="E186" i="4"/>
  <c r="F186" i="4"/>
  <c r="I186" i="4"/>
  <c r="J186" i="4"/>
  <c r="K186" i="4"/>
  <c r="L186" i="4"/>
  <c r="N186" i="4"/>
  <c r="O186" i="4" s="1"/>
  <c r="P186" i="4"/>
  <c r="Q186" i="4"/>
  <c r="S186" i="4"/>
  <c r="T186" i="4"/>
  <c r="U186" i="4"/>
  <c r="C187" i="4"/>
  <c r="D187" i="4" s="1"/>
  <c r="Y188" i="5" s="1"/>
  <c r="E187" i="4"/>
  <c r="F187" i="4"/>
  <c r="I187" i="4"/>
  <c r="J187" i="4"/>
  <c r="K187" i="4"/>
  <c r="L187" i="4"/>
  <c r="N187" i="4"/>
  <c r="O187" i="4" s="1"/>
  <c r="P187" i="4"/>
  <c r="Q187" i="4"/>
  <c r="S187" i="4"/>
  <c r="T187" i="4"/>
  <c r="U187" i="4"/>
  <c r="C188" i="4"/>
  <c r="D188" i="4" s="1"/>
  <c r="Y189" i="5" s="1"/>
  <c r="E188" i="4"/>
  <c r="F188" i="4"/>
  <c r="I188" i="4"/>
  <c r="J188" i="4"/>
  <c r="K188" i="4"/>
  <c r="L188" i="4"/>
  <c r="N188" i="4"/>
  <c r="O188" i="4" s="1"/>
  <c r="P188" i="4"/>
  <c r="Q188" i="4"/>
  <c r="S188" i="4"/>
  <c r="T188" i="4"/>
  <c r="U188" i="4"/>
  <c r="C189" i="4"/>
  <c r="D189" i="4" s="1"/>
  <c r="Y190" i="5" s="1"/>
  <c r="E189" i="4"/>
  <c r="F189" i="4"/>
  <c r="I189" i="4"/>
  <c r="J189" i="4"/>
  <c r="K189" i="4"/>
  <c r="L189" i="4"/>
  <c r="N189" i="4"/>
  <c r="O189" i="4" s="1"/>
  <c r="P189" i="4"/>
  <c r="Q189" i="4"/>
  <c r="S189" i="4"/>
  <c r="T189" i="4"/>
  <c r="U189" i="4"/>
  <c r="C190" i="4"/>
  <c r="D190" i="4" s="1"/>
  <c r="Y191" i="5" s="1"/>
  <c r="E190" i="4"/>
  <c r="F190" i="4"/>
  <c r="I190" i="4"/>
  <c r="J190" i="4"/>
  <c r="K190" i="4"/>
  <c r="L190" i="4"/>
  <c r="N190" i="4"/>
  <c r="O190" i="4" s="1"/>
  <c r="P190" i="4"/>
  <c r="Q190" i="4"/>
  <c r="S190" i="4"/>
  <c r="T190" i="4"/>
  <c r="U190" i="4"/>
  <c r="C191" i="4"/>
  <c r="D191" i="4" s="1"/>
  <c r="Y192" i="5" s="1"/>
  <c r="E191" i="4"/>
  <c r="F191" i="4"/>
  <c r="I191" i="4"/>
  <c r="J191" i="4"/>
  <c r="K191" i="4"/>
  <c r="L191" i="4"/>
  <c r="N191" i="4"/>
  <c r="O191" i="4" s="1"/>
  <c r="P191" i="4"/>
  <c r="Q191" i="4"/>
  <c r="S191" i="4"/>
  <c r="T191" i="4"/>
  <c r="U191" i="4"/>
  <c r="C192" i="4"/>
  <c r="D192" i="4" s="1"/>
  <c r="Y193" i="5" s="1"/>
  <c r="E192" i="4"/>
  <c r="F192" i="4"/>
  <c r="I192" i="4"/>
  <c r="J192" i="4"/>
  <c r="K192" i="4"/>
  <c r="L192" i="4"/>
  <c r="N192" i="4"/>
  <c r="O192" i="4" s="1"/>
  <c r="P192" i="4"/>
  <c r="Q192" i="4"/>
  <c r="S192" i="4"/>
  <c r="T192" i="4"/>
  <c r="U192" i="4"/>
  <c r="C193" i="4"/>
  <c r="D193" i="4" s="1"/>
  <c r="Y194" i="5" s="1"/>
  <c r="E193" i="4"/>
  <c r="F193" i="4"/>
  <c r="I193" i="4"/>
  <c r="J193" i="4"/>
  <c r="K193" i="4"/>
  <c r="L193" i="4"/>
  <c r="N193" i="4"/>
  <c r="O193" i="4" s="1"/>
  <c r="P193" i="4"/>
  <c r="Q193" i="4"/>
  <c r="S193" i="4"/>
  <c r="T193" i="4"/>
  <c r="U193" i="4"/>
  <c r="BB72" i="75"/>
  <c r="Q11" i="3"/>
  <c r="R11" i="3" s="1"/>
  <c r="Z34" i="75"/>
  <c r="Z165" i="75"/>
  <c r="AD187" i="75"/>
  <c r="AD169" i="75"/>
  <c r="AM169" i="75" s="1"/>
  <c r="AD193" i="75"/>
  <c r="Z192" i="75"/>
  <c r="AD161" i="75"/>
  <c r="AD174" i="75"/>
  <c r="AD152" i="75"/>
  <c r="Z151" i="75"/>
  <c r="AD102" i="75"/>
  <c r="AM102" i="75" s="1"/>
  <c r="AD150" i="75"/>
  <c r="Z146" i="75"/>
  <c r="AQ146" i="75" s="1"/>
  <c r="E147" i="5" s="1"/>
  <c r="Y146" i="75"/>
  <c r="AP146" i="75" s="1"/>
  <c r="D147" i="5" s="1"/>
  <c r="Z135" i="75"/>
  <c r="AD125" i="75"/>
  <c r="AP109" i="75"/>
  <c r="D110" i="5" s="1"/>
  <c r="AD175" i="75"/>
  <c r="Z163" i="75"/>
  <c r="AD156" i="75"/>
  <c r="AD153" i="75"/>
  <c r="Z141" i="75"/>
  <c r="Z75" i="75"/>
  <c r="AQ75" i="75" s="1"/>
  <c r="E76" i="5" s="1"/>
  <c r="Z166" i="75"/>
  <c r="AD159" i="75"/>
  <c r="AM159" i="75" s="1"/>
  <c r="Z122" i="75"/>
  <c r="Z97" i="75"/>
  <c r="AD68" i="75"/>
  <c r="AM68" i="75" s="1"/>
  <c r="AD7" i="75"/>
  <c r="AD181" i="75"/>
  <c r="AM181" i="75" s="1"/>
  <c r="AD173" i="75"/>
  <c r="AD148" i="75"/>
  <c r="AD137" i="75"/>
  <c r="AD126" i="75"/>
  <c r="AM126" i="75" s="1"/>
  <c r="AD143" i="75"/>
  <c r="AD179" i="75"/>
  <c r="Z167" i="75"/>
  <c r="AD149" i="75"/>
  <c r="Z145" i="75"/>
  <c r="Y145" i="75"/>
  <c r="AP145" i="75" s="1"/>
  <c r="D146" i="5" s="1"/>
  <c r="AD127" i="75"/>
  <c r="AM127" i="75" s="1"/>
  <c r="AD84" i="75"/>
  <c r="AD114" i="75"/>
  <c r="AD106" i="75"/>
  <c r="BB97" i="75"/>
  <c r="AD95" i="75"/>
  <c r="AM95" i="75" s="1"/>
  <c r="AD81" i="75"/>
  <c r="AM81" i="75" s="1"/>
  <c r="AD73" i="75"/>
  <c r="AM73" i="75" s="1"/>
  <c r="I19" i="75"/>
  <c r="AD112" i="75"/>
  <c r="Y111" i="75"/>
  <c r="AP111" i="75" s="1"/>
  <c r="D112" i="5" s="1"/>
  <c r="AD101" i="75"/>
  <c r="AM101" i="75" s="1"/>
  <c r="AD71" i="75"/>
  <c r="Z62" i="75"/>
  <c r="AQ62" i="75" s="1"/>
  <c r="E63" i="5" s="1"/>
  <c r="I13" i="75"/>
  <c r="I37" i="75"/>
  <c r="I54" i="75"/>
  <c r="J54" i="75" s="1"/>
  <c r="L54" i="75" s="1"/>
  <c r="I10" i="75"/>
  <c r="J10" i="75" s="1"/>
  <c r="I31" i="75"/>
  <c r="I45" i="75"/>
  <c r="I15" i="75"/>
  <c r="I39" i="75"/>
  <c r="I50" i="75"/>
  <c r="J50" i="75" s="1"/>
  <c r="I59" i="75"/>
  <c r="I33" i="75"/>
  <c r="I38" i="75"/>
  <c r="I16" i="75"/>
  <c r="I51" i="75"/>
  <c r="J51" i="75" s="1"/>
  <c r="L51" i="75" s="1"/>
  <c r="Z18" i="75"/>
  <c r="Z6" i="75"/>
  <c r="Y106" i="75"/>
  <c r="AP106" i="75" s="1"/>
  <c r="D107" i="5" s="1"/>
  <c r="Z95" i="75"/>
  <c r="AD93" i="75"/>
  <c r="AD66" i="75"/>
  <c r="AM66" i="75" s="1"/>
  <c r="Z84" i="75"/>
  <c r="AQ84" i="75" s="1"/>
  <c r="E85" i="5" s="1"/>
  <c r="Z76" i="75"/>
  <c r="AQ76" i="75" s="1"/>
  <c r="E77" i="5" s="1"/>
  <c r="Y76" i="75"/>
  <c r="AP76" i="75" s="1"/>
  <c r="D77" i="5" s="1"/>
  <c r="Z101" i="75"/>
  <c r="AD94" i="75"/>
  <c r="AM94" i="75" s="1"/>
  <c r="AD91" i="75"/>
  <c r="AD72" i="75"/>
  <c r="AM72" i="75" s="1"/>
  <c r="Z123" i="75"/>
  <c r="AQ123" i="75" s="1"/>
  <c r="E124" i="5" s="1"/>
  <c r="Z115" i="75"/>
  <c r="Z107" i="75"/>
  <c r="AD97" i="75"/>
  <c r="AM97" i="75" s="1"/>
  <c r="AD86" i="75"/>
  <c r="AM86" i="75" s="1"/>
  <c r="AD111" i="75"/>
  <c r="AD103" i="75"/>
  <c r="AM103" i="75" s="1"/>
  <c r="Z102" i="75"/>
  <c r="M41" i="75"/>
  <c r="M38" i="75"/>
  <c r="H37" i="75"/>
  <c r="M29" i="75"/>
  <c r="M25" i="75"/>
  <c r="M22" i="75"/>
  <c r="K19" i="75"/>
  <c r="H13" i="75"/>
  <c r="K7" i="75"/>
  <c r="AD58" i="75"/>
  <c r="AM58" i="75" s="1"/>
  <c r="AD55" i="75"/>
  <c r="AM55" i="75" s="1"/>
  <c r="AD41" i="75"/>
  <c r="Z40" i="75"/>
  <c r="AQ40" i="75" s="1"/>
  <c r="E41" i="5" s="1"/>
  <c r="M33" i="75"/>
  <c r="Z28" i="75"/>
  <c r="AD25" i="75"/>
  <c r="Z24" i="75"/>
  <c r="M23" i="75"/>
  <c r="AD22" i="75"/>
  <c r="AM22" i="75" s="1"/>
  <c r="H19" i="75"/>
  <c r="AD14" i="75"/>
  <c r="Z13" i="75"/>
  <c r="H7" i="75"/>
  <c r="M4" i="75"/>
  <c r="AD44" i="75"/>
  <c r="H38" i="75"/>
  <c r="K33" i="75"/>
  <c r="M15" i="75"/>
  <c r="M9" i="75"/>
  <c r="AD8" i="75"/>
  <c r="AD4" i="75"/>
  <c r="AM4" i="75" s="1"/>
  <c r="AD64" i="75"/>
  <c r="AM56" i="75"/>
  <c r="M45" i="75"/>
  <c r="K42" i="75"/>
  <c r="AD36" i="75"/>
  <c r="Z35" i="75"/>
  <c r="AQ35" i="75" s="1"/>
  <c r="E36" i="5" s="1"/>
  <c r="Z32" i="75"/>
  <c r="AQ32" i="75" s="1"/>
  <c r="E33" i="5" s="1"/>
  <c r="M31" i="75"/>
  <c r="Z29" i="75"/>
  <c r="AQ29" i="75" s="1"/>
  <c r="E30" i="5" s="1"/>
  <c r="K26" i="75"/>
  <c r="AD20" i="75"/>
  <c r="K15" i="75"/>
  <c r="Z11" i="75"/>
  <c r="AQ11" i="75" s="1"/>
  <c r="E12" i="5" s="1"/>
  <c r="M10" i="75"/>
  <c r="M6" i="75"/>
  <c r="Z58" i="75"/>
  <c r="AD50" i="75"/>
  <c r="Z41" i="75"/>
  <c r="AQ41" i="75" s="1"/>
  <c r="E42" i="5" s="1"/>
  <c r="M37" i="75"/>
  <c r="H33" i="75"/>
  <c r="K31" i="75"/>
  <c r="AD26" i="75"/>
  <c r="Z25" i="75"/>
  <c r="AQ25" i="75" s="1"/>
  <c r="M24" i="75"/>
  <c r="AD15" i="75"/>
  <c r="Z14" i="75"/>
  <c r="K10" i="75"/>
  <c r="H42" i="75"/>
  <c r="H39" i="75"/>
  <c r="K37" i="75"/>
  <c r="AD31" i="75"/>
  <c r="Z30" i="75"/>
  <c r="AQ30" i="75" s="1"/>
  <c r="E31" i="5" s="1"/>
  <c r="Y30" i="75"/>
  <c r="AP30" i="75" s="1"/>
  <c r="D31" i="5" s="1"/>
  <c r="M28" i="75"/>
  <c r="H26" i="75"/>
  <c r="J26" i="75" s="1"/>
  <c r="Z17" i="75"/>
  <c r="H15" i="75"/>
  <c r="K13" i="75"/>
  <c r="AD10" i="75"/>
  <c r="Z56" i="75"/>
  <c r="AD54" i="75"/>
  <c r="Z47" i="75"/>
  <c r="M35" i="75"/>
  <c r="H31" i="75"/>
  <c r="Z20" i="75"/>
  <c r="AQ20" i="75" s="1"/>
  <c r="E21" i="5" s="1"/>
  <c r="Z12" i="75"/>
  <c r="Z9" i="75"/>
  <c r="AQ9" i="75" s="1"/>
  <c r="E10" i="5" s="1"/>
  <c r="E111" i="75"/>
  <c r="E147" i="75"/>
  <c r="E17" i="75"/>
  <c r="E43" i="75"/>
  <c r="E163" i="75"/>
  <c r="E166" i="75"/>
  <c r="E60" i="75"/>
  <c r="BB175" i="75"/>
  <c r="J180" i="75"/>
  <c r="AH68" i="3"/>
  <c r="AI68" i="3" s="1"/>
  <c r="U69" i="5" s="1"/>
  <c r="AH16" i="3"/>
  <c r="AI16" i="3" s="1"/>
  <c r="U17" i="5" s="1"/>
  <c r="AQ144" i="75"/>
  <c r="E145" i="5" s="1"/>
  <c r="P10" i="3"/>
  <c r="S10" i="3" s="1"/>
  <c r="Q11" i="5" s="1"/>
  <c r="BB89" i="75"/>
  <c r="J20" i="75"/>
  <c r="J92" i="75"/>
  <c r="L92" i="75" s="1"/>
  <c r="E14" i="75"/>
  <c r="BB94" i="75"/>
  <c r="AM82" i="75"/>
  <c r="BB45" i="75"/>
  <c r="C42" i="84" s="1"/>
  <c r="F42" i="84" s="1"/>
  <c r="AH162" i="3"/>
  <c r="AI162" i="3" s="1"/>
  <c r="U163" i="5" s="1"/>
  <c r="AH91" i="3"/>
  <c r="AI91" i="3" s="1"/>
  <c r="U92" i="5" s="1"/>
  <c r="AH51" i="3"/>
  <c r="AI51" i="3" s="1"/>
  <c r="U52" i="5" s="1"/>
  <c r="J118" i="75"/>
  <c r="L118" i="75" s="1"/>
  <c r="E110" i="75"/>
  <c r="P4" i="3"/>
  <c r="E107" i="75"/>
  <c r="J81" i="75"/>
  <c r="J44" i="75"/>
  <c r="BB31" i="75"/>
  <c r="J21" i="75"/>
  <c r="L21" i="75" s="1"/>
  <c r="BB15" i="75"/>
  <c r="J16" i="5" s="1"/>
  <c r="AM16" i="5" s="1"/>
  <c r="J36" i="75"/>
  <c r="BB104" i="75"/>
  <c r="BB101" i="75"/>
  <c r="AM87" i="75"/>
  <c r="BB61" i="75"/>
  <c r="E39" i="75"/>
  <c r="J8" i="75"/>
  <c r="L8" i="75" s="1"/>
  <c r="E71" i="75"/>
  <c r="J66" i="75"/>
  <c r="L66" i="75" s="1"/>
  <c r="J4" i="75"/>
  <c r="L4" i="75" s="1"/>
  <c r="BB52" i="75"/>
  <c r="BB23" i="75"/>
  <c r="C20" i="84" s="1"/>
  <c r="F20" i="84" s="1"/>
  <c r="BB18" i="75"/>
  <c r="BB14" i="75"/>
  <c r="C18" i="84" s="1"/>
  <c r="F18" i="84" s="1"/>
  <c r="BB11" i="75"/>
  <c r="C10" i="84" s="1"/>
  <c r="F10" i="84" s="1"/>
  <c r="BB68" i="75"/>
  <c r="BB62" i="75"/>
  <c r="BB48" i="75"/>
  <c r="C48" i="84" s="1"/>
  <c r="F48" i="84" s="1"/>
  <c r="BB6" i="75"/>
  <c r="C3" i="84" s="1"/>
  <c r="F3" i="84" s="1"/>
  <c r="BB103" i="75"/>
  <c r="BB32" i="75"/>
  <c r="C35" i="84" s="1"/>
  <c r="F35" i="84" s="1"/>
  <c r="BB122" i="75"/>
  <c r="J123" i="5" s="1"/>
  <c r="AM123" i="5" s="1"/>
  <c r="BB83" i="75"/>
  <c r="BB155" i="75"/>
  <c r="BB88" i="75"/>
  <c r="BB73" i="75"/>
  <c r="J74" i="5" s="1"/>
  <c r="AM74" i="5" s="1"/>
  <c r="BB46" i="75"/>
  <c r="C43" i="84" s="1"/>
  <c r="F43" i="84" s="1"/>
  <c r="Y180" i="5"/>
  <c r="Y123" i="5"/>
  <c r="Y29" i="5"/>
  <c r="Y99" i="5"/>
  <c r="Y148" i="5"/>
  <c r="Y67" i="5"/>
  <c r="Y21" i="5"/>
  <c r="Y75" i="5"/>
  <c r="AH185" i="3"/>
  <c r="AH149" i="3"/>
  <c r="AI149" i="3" s="1"/>
  <c r="U150" i="5" s="1"/>
  <c r="P33" i="3"/>
  <c r="Q33" i="3"/>
  <c r="R33" i="3" s="1"/>
  <c r="Y59" i="5"/>
  <c r="Y46" i="5"/>
  <c r="Y44" i="5"/>
  <c r="Y43" i="5"/>
  <c r="Y83" i="5"/>
  <c r="Y60" i="5"/>
  <c r="Y68" i="5"/>
  <c r="Y57" i="5"/>
  <c r="AH184" i="3"/>
  <c r="P47" i="3"/>
  <c r="Y8" i="5"/>
  <c r="Z28" i="3"/>
  <c r="S29" i="5" s="1"/>
  <c r="Q15" i="3"/>
  <c r="R15" i="3" s="1"/>
  <c r="Q14" i="3"/>
  <c r="R14" i="3" s="1"/>
  <c r="S14" i="3" s="1"/>
  <c r="Q15" i="5" s="1"/>
  <c r="Q6" i="3"/>
  <c r="R6" i="3" s="1"/>
  <c r="BB176" i="75"/>
  <c r="J168" i="75"/>
  <c r="L168" i="75" s="1"/>
  <c r="Q9" i="3"/>
  <c r="R9" i="3" s="1"/>
  <c r="AI39" i="3"/>
  <c r="U40" i="5" s="1"/>
  <c r="BB129" i="75"/>
  <c r="E106" i="75"/>
  <c r="BB100" i="75"/>
  <c r="E164" i="75"/>
  <c r="BB139" i="75"/>
  <c r="BB138" i="75"/>
  <c r="J139" i="5" s="1"/>
  <c r="AM139" i="5" s="1"/>
  <c r="E70" i="75"/>
  <c r="BB98" i="75"/>
  <c r="J93" i="75"/>
  <c r="BB58" i="75"/>
  <c r="E24" i="75"/>
  <c r="J132" i="75"/>
  <c r="BB109" i="75"/>
  <c r="E91" i="75"/>
  <c r="BB123" i="75"/>
  <c r="BB114" i="75"/>
  <c r="J77" i="75"/>
  <c r="L77" i="75" s="1"/>
  <c r="BB42" i="75"/>
  <c r="C41" i="84" s="1"/>
  <c r="F41" i="84" s="1"/>
  <c r="E13" i="75"/>
  <c r="AH74" i="3"/>
  <c r="AI74" i="3" s="1"/>
  <c r="U75" i="5" s="1"/>
  <c r="AI180" i="3"/>
  <c r="U181" i="5" s="1"/>
  <c r="BB152" i="75"/>
  <c r="E165" i="75"/>
  <c r="E153" i="75"/>
  <c r="E148" i="75"/>
  <c r="BB160" i="75"/>
  <c r="BC160" i="75" s="1"/>
  <c r="K161" i="5" s="1"/>
  <c r="E135" i="75"/>
  <c r="E108" i="75"/>
  <c r="BB106" i="75"/>
  <c r="J113" i="75"/>
  <c r="L113" i="75" s="1"/>
  <c r="BB96" i="75"/>
  <c r="J86" i="75"/>
  <c r="L86" i="75" s="1"/>
  <c r="AM57" i="75"/>
  <c r="BB107" i="75"/>
  <c r="BB108" i="75"/>
  <c r="E63" i="75"/>
  <c r="E31" i="75"/>
  <c r="J72" i="75"/>
  <c r="L72" i="75" s="1"/>
  <c r="AM21" i="75"/>
  <c r="BB59" i="75"/>
  <c r="BB16" i="75"/>
  <c r="C25" i="84" s="1"/>
  <c r="F25" i="84" s="1"/>
  <c r="BB17" i="75"/>
  <c r="C21" i="84" s="1"/>
  <c r="F21" i="84" s="1"/>
  <c r="BB43" i="75"/>
  <c r="E30" i="75"/>
  <c r="BB28" i="75"/>
  <c r="BB67" i="75"/>
  <c r="BB35" i="75"/>
  <c r="BB27" i="75"/>
  <c r="C17" i="84" s="1"/>
  <c r="F17" i="84" s="1"/>
  <c r="BB5" i="75"/>
  <c r="J6" i="5" s="1"/>
  <c r="AM6" i="5" s="1"/>
  <c r="AI187" i="3"/>
  <c r="U188" i="5" s="1"/>
  <c r="AH80" i="3"/>
  <c r="H48" i="3"/>
  <c r="N49" i="5" s="1"/>
  <c r="AH31" i="3"/>
  <c r="AI31" i="3" s="1"/>
  <c r="Q46" i="3"/>
  <c r="R46" i="3" s="1"/>
  <c r="P13" i="3"/>
  <c r="Q13" i="3"/>
  <c r="R13" i="3" s="1"/>
  <c r="Q5" i="3"/>
  <c r="R5" i="3" s="1"/>
  <c r="W11" i="3"/>
  <c r="R12" i="5" s="1"/>
  <c r="G3" i="75"/>
  <c r="K3" i="75"/>
  <c r="I3" i="75"/>
  <c r="H3" i="75"/>
  <c r="U3" i="4"/>
  <c r="T3" i="4"/>
  <c r="S3" i="4"/>
  <c r="Q3" i="4"/>
  <c r="P3" i="4"/>
  <c r="L3" i="4"/>
  <c r="K3" i="4"/>
  <c r="J3" i="4"/>
  <c r="I3" i="4"/>
  <c r="F3" i="4"/>
  <c r="E3" i="4"/>
  <c r="C3" i="4"/>
  <c r="D3" i="4" s="1"/>
  <c r="Y4" i="5" s="1"/>
  <c r="AG3" i="3"/>
  <c r="AF3" i="3"/>
  <c r="AH3" i="3" s="1"/>
  <c r="AE3" i="3"/>
  <c r="AD3" i="3"/>
  <c r="Y3" i="3"/>
  <c r="X3" i="3"/>
  <c r="V3" i="3"/>
  <c r="U3" i="3"/>
  <c r="T3" i="3"/>
  <c r="L3" i="3"/>
  <c r="G3" i="3"/>
  <c r="F3" i="3"/>
  <c r="C3" i="3"/>
  <c r="M3" i="75"/>
  <c r="U3" i="75"/>
  <c r="AF3" i="75" s="1"/>
  <c r="T3" i="75"/>
  <c r="AD3" i="75" s="1"/>
  <c r="S3" i="75"/>
  <c r="AB3" i="75" s="1"/>
  <c r="R3" i="75"/>
  <c r="AA3" i="75" s="1"/>
  <c r="Q3" i="75"/>
  <c r="Z3" i="75" s="1"/>
  <c r="O3" i="75"/>
  <c r="W3" i="75" s="1"/>
  <c r="N3" i="75"/>
  <c r="V3" i="75" s="1"/>
  <c r="AA3" i="3"/>
  <c r="AB3" i="3" s="1"/>
  <c r="AC3" i="3" s="1"/>
  <c r="T4" i="5" s="1"/>
  <c r="I3" i="3"/>
  <c r="J3" i="3" s="1"/>
  <c r="K3" i="3" s="1"/>
  <c r="N3" i="4"/>
  <c r="O3" i="4" s="1"/>
  <c r="BA3" i="75"/>
  <c r="AZ3" i="75"/>
  <c r="BB3" i="75" s="1"/>
  <c r="J4" i="5" s="1"/>
  <c r="AM4" i="5" s="1"/>
  <c r="O3" i="3"/>
  <c r="Q3" i="3" s="1"/>
  <c r="R3" i="3" s="1"/>
  <c r="D8" i="5"/>
  <c r="D145" i="5"/>
  <c r="V152" i="75"/>
  <c r="AH152" i="75" s="1"/>
  <c r="V174" i="75"/>
  <c r="G112" i="75"/>
  <c r="G15" i="75"/>
  <c r="G111" i="75"/>
  <c r="V106" i="75"/>
  <c r="AH106" i="75" s="1"/>
  <c r="V63" i="75"/>
  <c r="AH63" i="75" s="1"/>
  <c r="AA72" i="75"/>
  <c r="AJ72" i="75" s="1"/>
  <c r="V89" i="75"/>
  <c r="AH89" i="75" s="1"/>
  <c r="AG15" i="75"/>
  <c r="F140" i="75"/>
  <c r="P140" i="75" s="1"/>
  <c r="Y140" i="75" s="1"/>
  <c r="AP140" i="75" s="1"/>
  <c r="AW60" i="75"/>
  <c r="AY60" i="75" s="1"/>
  <c r="I61" i="5" s="1"/>
  <c r="AW177" i="75"/>
  <c r="AY177" i="75" s="1"/>
  <c r="I178" i="5" s="1"/>
  <c r="G130" i="75"/>
  <c r="V57" i="75"/>
  <c r="V127" i="75"/>
  <c r="AA50" i="75"/>
  <c r="AJ50" i="75" s="1"/>
  <c r="V16" i="75"/>
  <c r="AA43" i="75"/>
  <c r="V72" i="75"/>
  <c r="V43" i="75"/>
  <c r="AH43" i="75" s="1"/>
  <c r="G53" i="75"/>
  <c r="G121" i="75"/>
  <c r="AW64" i="75"/>
  <c r="AY64" i="75" s="1"/>
  <c r="I65" i="5" s="1"/>
  <c r="AW44" i="75"/>
  <c r="AY44" i="75" s="1"/>
  <c r="I45" i="5" s="1"/>
  <c r="AA76" i="75"/>
  <c r="AJ76" i="75" s="1"/>
  <c r="V35" i="75"/>
  <c r="G105" i="75"/>
  <c r="AW32" i="75"/>
  <c r="AG112" i="75"/>
  <c r="AW100" i="75"/>
  <c r="AY100" i="75" s="1"/>
  <c r="I101" i="5" s="1"/>
  <c r="V66" i="75"/>
  <c r="V26" i="75"/>
  <c r="AW70" i="75"/>
  <c r="AY70" i="75" s="1"/>
  <c r="I71" i="5" s="1"/>
  <c r="AW14" i="75"/>
  <c r="AY14" i="75" s="1"/>
  <c r="V30" i="75"/>
  <c r="AH30" i="75" s="1"/>
  <c r="V28" i="75"/>
  <c r="AH28" i="75" s="1"/>
  <c r="AA182" i="75"/>
  <c r="G116" i="75"/>
  <c r="G63" i="75"/>
  <c r="AA149" i="75"/>
  <c r="AW118" i="75"/>
  <c r="AY118" i="75" s="1"/>
  <c r="I119" i="5" s="1"/>
  <c r="V60" i="75"/>
  <c r="AH60" i="75" s="1"/>
  <c r="AW6" i="75"/>
  <c r="AY6" i="75" s="1"/>
  <c r="I7" i="5" s="1"/>
  <c r="AA112" i="75"/>
  <c r="AW107" i="75"/>
  <c r="AW81" i="75"/>
  <c r="AY81" i="75" s="1"/>
  <c r="V175" i="75"/>
  <c r="AW117" i="75"/>
  <c r="AY117" i="75" s="1"/>
  <c r="I118" i="5" s="1"/>
  <c r="G177" i="75"/>
  <c r="G36" i="75"/>
  <c r="AW19" i="75"/>
  <c r="G171" i="75"/>
  <c r="G83" i="75"/>
  <c r="AW165" i="75"/>
  <c r="AY165" i="75" s="1"/>
  <c r="I166" i="5" s="1"/>
  <c r="G19" i="75"/>
  <c r="G173" i="75"/>
  <c r="AW57" i="75"/>
  <c r="AY57" i="75" s="1"/>
  <c r="I58" i="5" s="1"/>
  <c r="G178" i="75"/>
  <c r="G180" i="75"/>
  <c r="AG172" i="75"/>
  <c r="AA105" i="75"/>
  <c r="V126" i="75"/>
  <c r="G170" i="75"/>
  <c r="AW126" i="75"/>
  <c r="AY126" i="75" s="1"/>
  <c r="I127" i="5" s="1"/>
  <c r="AW41" i="75"/>
  <c r="AY41" i="75" s="1"/>
  <c r="I42" i="5" s="1"/>
  <c r="AW171" i="75"/>
  <c r="AW77" i="75"/>
  <c r="AY77" i="75" s="1"/>
  <c r="I78" i="5" s="1"/>
  <c r="G124" i="75"/>
  <c r="AF76" i="75"/>
  <c r="G70" i="75"/>
  <c r="AW58" i="75"/>
  <c r="G133" i="75"/>
  <c r="AW90" i="75"/>
  <c r="AW61" i="75"/>
  <c r="AY61" i="75" s="1"/>
  <c r="I62" i="5" s="1"/>
  <c r="AA85" i="75"/>
  <c r="AJ85" i="75" s="1"/>
  <c r="AA69" i="75"/>
  <c r="AA155" i="75"/>
  <c r="AA63" i="75"/>
  <c r="G125" i="75"/>
  <c r="C9" i="75"/>
  <c r="C42" i="75"/>
  <c r="C49" i="75"/>
  <c r="C4" i="75"/>
  <c r="C115" i="75"/>
  <c r="C32" i="75"/>
  <c r="C61" i="75"/>
  <c r="C128" i="75"/>
  <c r="E128" i="75" s="1"/>
  <c r="C84" i="75"/>
  <c r="E84" i="75" s="1"/>
  <c r="C132" i="75"/>
  <c r="E132" i="75" s="1"/>
  <c r="C37" i="75"/>
  <c r="C19" i="75"/>
  <c r="C22" i="75"/>
  <c r="C85" i="75"/>
  <c r="C41" i="75"/>
  <c r="E41" i="75" s="1"/>
  <c r="C112" i="75"/>
  <c r="C64" i="75"/>
  <c r="C105" i="75"/>
  <c r="E105" i="75" s="1"/>
  <c r="C45" i="75"/>
  <c r="C18" i="75"/>
  <c r="C65" i="75"/>
  <c r="C129" i="75"/>
  <c r="C190" i="75"/>
  <c r="E190" i="75" s="1"/>
  <c r="C80" i="75"/>
  <c r="C68" i="75"/>
  <c r="C79" i="75"/>
  <c r="C25" i="75"/>
  <c r="E25" i="75" s="1"/>
  <c r="C122" i="75"/>
  <c r="C51" i="75"/>
  <c r="C10" i="75"/>
  <c r="E10" i="75" s="1"/>
  <c r="C23" i="75"/>
  <c r="C183" i="75"/>
  <c r="C146" i="75"/>
  <c r="C193" i="75"/>
  <c r="E193" i="75" s="1"/>
  <c r="C21" i="75"/>
  <c r="C173" i="75"/>
  <c r="C151" i="75"/>
  <c r="C7" i="75"/>
  <c r="C118" i="75"/>
  <c r="C82" i="75"/>
  <c r="C149" i="75"/>
  <c r="C130" i="75"/>
  <c r="C178" i="75"/>
  <c r="C181" i="75"/>
  <c r="E181" i="75" s="1"/>
  <c r="C33" i="75"/>
  <c r="C143" i="75"/>
  <c r="C137" i="75"/>
  <c r="C141" i="75"/>
  <c r="C53" i="75"/>
  <c r="E53" i="75" s="1"/>
  <c r="C189" i="75"/>
  <c r="C27" i="75"/>
  <c r="C92" i="75"/>
  <c r="C99" i="75"/>
  <c r="C158" i="75"/>
  <c r="E158" i="75" s="1"/>
  <c r="C159" i="75"/>
  <c r="C171" i="75"/>
  <c r="E171" i="75" s="1"/>
  <c r="C11" i="75"/>
  <c r="C131" i="75"/>
  <c r="E131" i="75" s="1"/>
  <c r="C94" i="75"/>
  <c r="AA88" i="75"/>
  <c r="V111" i="75"/>
  <c r="AH111" i="75" s="1"/>
  <c r="V24" i="75"/>
  <c r="G153" i="75"/>
  <c r="AG124" i="75"/>
  <c r="AW152" i="75"/>
  <c r="AY152" i="75" s="1"/>
  <c r="I153" i="5" s="1"/>
  <c r="C117" i="75"/>
  <c r="E117" i="75" s="1"/>
  <c r="C87" i="75"/>
  <c r="AW16" i="75"/>
  <c r="AY16" i="75" s="1"/>
  <c r="C67" i="75"/>
  <c r="G98" i="75"/>
  <c r="AW130" i="75"/>
  <c r="AA66" i="75"/>
  <c r="AJ66" i="75" s="1"/>
  <c r="V17" i="75"/>
  <c r="AH17" i="75" s="1"/>
  <c r="V31" i="75"/>
  <c r="AH31" i="75" s="1"/>
  <c r="C34" i="75"/>
  <c r="E34" i="75" s="1"/>
  <c r="AA110" i="75"/>
  <c r="G184" i="75"/>
  <c r="AW91" i="75"/>
  <c r="AW34" i="75"/>
  <c r="C188" i="75"/>
  <c r="AA44" i="75"/>
  <c r="AJ44" i="75" s="1"/>
  <c r="G152" i="75"/>
  <c r="G164" i="75"/>
  <c r="AW92" i="75"/>
  <c r="AY92" i="75" s="1"/>
  <c r="I93" i="5" s="1"/>
  <c r="AW20" i="75"/>
  <c r="AY20" i="75" s="1"/>
  <c r="I21" i="5" s="1"/>
  <c r="G44" i="75"/>
  <c r="AW80" i="75"/>
  <c r="AY80" i="75" s="1"/>
  <c r="I81" i="5" s="1"/>
  <c r="AW108" i="75"/>
  <c r="G45" i="75"/>
  <c r="AW163" i="75"/>
  <c r="C113" i="75"/>
  <c r="V86" i="75"/>
  <c r="AW7" i="75"/>
  <c r="AY7" i="75" s="1"/>
  <c r="I8" i="5" s="1"/>
  <c r="C185" i="75"/>
  <c r="V97" i="75"/>
  <c r="G81" i="75"/>
  <c r="AA140" i="75"/>
  <c r="G52" i="75"/>
  <c r="AW68" i="75"/>
  <c r="AY68" i="75" s="1"/>
  <c r="V153" i="75"/>
  <c r="AH153" i="75" s="1"/>
  <c r="G129" i="75"/>
  <c r="AA120" i="75"/>
  <c r="G189" i="75"/>
  <c r="AW146" i="75"/>
  <c r="C124" i="75"/>
  <c r="G137" i="75"/>
  <c r="AF66" i="75"/>
  <c r="AW135" i="75"/>
  <c r="V14" i="75"/>
  <c r="AH14" i="75" s="1"/>
  <c r="V150" i="75"/>
  <c r="AA190" i="75"/>
  <c r="AJ190" i="75" s="1"/>
  <c r="C36" i="75"/>
  <c r="C3" i="75"/>
  <c r="G131" i="75"/>
  <c r="AW89" i="75"/>
  <c r="V148" i="75"/>
  <c r="G31" i="75"/>
  <c r="C136" i="75"/>
  <c r="AA131" i="75"/>
  <c r="C38" i="75"/>
  <c r="V110" i="75"/>
  <c r="AH110" i="75" s="1"/>
  <c r="AW38" i="75"/>
  <c r="AY38" i="75" s="1"/>
  <c r="I39" i="5" s="1"/>
  <c r="AW21" i="75"/>
  <c r="AY21" i="75" s="1"/>
  <c r="I22" i="5" s="1"/>
  <c r="AW138" i="75"/>
  <c r="C140" i="75"/>
  <c r="E140" i="75" s="1"/>
  <c r="AW154" i="75"/>
  <c r="AW12" i="75"/>
  <c r="AY12" i="75" s="1"/>
  <c r="I13" i="5" s="1"/>
  <c r="AW179" i="75"/>
  <c r="AA168" i="75"/>
  <c r="AC168" i="75" s="1"/>
  <c r="C75" i="75"/>
  <c r="E75" i="75" s="1"/>
  <c r="C169" i="75"/>
  <c r="AW9" i="75"/>
  <c r="AY9" i="75" s="1"/>
  <c r="I10" i="5" s="1"/>
  <c r="C83" i="75"/>
  <c r="AA36" i="75"/>
  <c r="AJ36" i="75" s="1"/>
  <c r="V108" i="75"/>
  <c r="C90" i="75"/>
  <c r="E90" i="75" s="1"/>
  <c r="AA71" i="75"/>
  <c r="G85" i="75"/>
  <c r="G59" i="75"/>
  <c r="AW142" i="75"/>
  <c r="AY142" i="75" s="1"/>
  <c r="I143" i="5" s="1"/>
  <c r="AW63" i="75"/>
  <c r="AY63" i="75" s="1"/>
  <c r="I64" i="5" s="1"/>
  <c r="AW88" i="75"/>
  <c r="AY88" i="75" s="1"/>
  <c r="I89" i="5" s="1"/>
  <c r="C15" i="75"/>
  <c r="V135" i="75"/>
  <c r="AW125" i="75"/>
  <c r="AY125" i="75" s="1"/>
  <c r="I126" i="5" s="1"/>
  <c r="V6" i="75"/>
  <c r="AA49" i="75"/>
  <c r="G161" i="75"/>
  <c r="C59" i="75"/>
  <c r="AA143" i="75"/>
  <c r="AJ143" i="75" s="1"/>
  <c r="AW113" i="75"/>
  <c r="AW147" i="75"/>
  <c r="V154" i="75"/>
  <c r="AH154" i="75" s="1"/>
  <c r="C62" i="75"/>
  <c r="E62" i="75" s="1"/>
  <c r="C157" i="75"/>
  <c r="AA185" i="75"/>
  <c r="V107" i="75"/>
  <c r="AH107" i="75" s="1"/>
  <c r="AA117" i="75"/>
  <c r="AJ117" i="75" s="1"/>
  <c r="AA24" i="75"/>
  <c r="AW157" i="75"/>
  <c r="AY157" i="75" s="1"/>
  <c r="AG54" i="75"/>
  <c r="C160" i="75"/>
  <c r="G99" i="75"/>
  <c r="AG36" i="75"/>
  <c r="AF57" i="75"/>
  <c r="AA20" i="75"/>
  <c r="AJ20" i="75" s="1"/>
  <c r="G33" i="75"/>
  <c r="AW28" i="75"/>
  <c r="AY28" i="75" s="1"/>
  <c r="I29" i="5" s="1"/>
  <c r="AW31" i="75"/>
  <c r="D115" i="75"/>
  <c r="AF31" i="75"/>
  <c r="D12" i="75"/>
  <c r="W99" i="75"/>
  <c r="W12" i="75"/>
  <c r="W38" i="75"/>
  <c r="W134" i="75"/>
  <c r="W52" i="75"/>
  <c r="W9" i="75"/>
  <c r="W79" i="75"/>
  <c r="W189" i="75"/>
  <c r="W78" i="75"/>
  <c r="W45" i="75"/>
  <c r="W115" i="75"/>
  <c r="W27" i="75"/>
  <c r="W76" i="75"/>
  <c r="W33" i="75"/>
  <c r="W156" i="75"/>
  <c r="W130" i="75"/>
  <c r="W37" i="75"/>
  <c r="W119" i="75"/>
  <c r="W157" i="75"/>
  <c r="W122" i="75"/>
  <c r="W69" i="75"/>
  <c r="W183" i="75"/>
  <c r="W42" i="75"/>
  <c r="W129" i="75"/>
  <c r="W133" i="75"/>
  <c r="W178" i="75"/>
  <c r="AW30" i="75"/>
  <c r="AY30" i="75" s="1"/>
  <c r="V68" i="75"/>
  <c r="AB135" i="75"/>
  <c r="V130" i="75"/>
  <c r="W148" i="75"/>
  <c r="AI148" i="75" s="1"/>
  <c r="V149" i="75"/>
  <c r="AB80" i="75"/>
  <c r="AF158" i="75"/>
  <c r="AB17" i="75"/>
  <c r="G43" i="75"/>
  <c r="V101" i="75"/>
  <c r="AW132" i="75"/>
  <c r="AY132" i="75" s="1"/>
  <c r="I133" i="5" s="1"/>
  <c r="C125" i="75"/>
  <c r="C96" i="75"/>
  <c r="AW119" i="75"/>
  <c r="AG33" i="75"/>
  <c r="C142" i="75"/>
  <c r="G113" i="75"/>
  <c r="AW155" i="75"/>
  <c r="AG78" i="75"/>
  <c r="AA166" i="75"/>
  <c r="G118" i="75"/>
  <c r="AW156" i="75"/>
  <c r="AY156" i="75" s="1"/>
  <c r="I157" i="5" s="1"/>
  <c r="AW145" i="75"/>
  <c r="AW123" i="75"/>
  <c r="AG86" i="75"/>
  <c r="G139" i="75"/>
  <c r="V115" i="75"/>
  <c r="AB107" i="75"/>
  <c r="AW158" i="75"/>
  <c r="AY158" i="75" s="1"/>
  <c r="I159" i="5" s="1"/>
  <c r="G106" i="75"/>
  <c r="AW99" i="75"/>
  <c r="C8" i="75"/>
  <c r="G37" i="75"/>
  <c r="AB29" i="75"/>
  <c r="AK29" i="75" s="1"/>
  <c r="V75" i="75"/>
  <c r="W23" i="75"/>
  <c r="W177" i="75"/>
  <c r="W171" i="75"/>
  <c r="V58" i="75"/>
  <c r="AF147" i="75"/>
  <c r="W100" i="75"/>
  <c r="AI100" i="75" s="1"/>
  <c r="D168" i="75"/>
  <c r="AW105" i="75"/>
  <c r="AY105" i="75" s="1"/>
  <c r="AA160" i="75"/>
  <c r="AG174" i="75"/>
  <c r="C145" i="75"/>
  <c r="E145" i="75" s="1"/>
  <c r="C133" i="75"/>
  <c r="V102" i="75"/>
  <c r="AA77" i="75"/>
  <c r="AJ77" i="75" s="1"/>
  <c r="AA86" i="75"/>
  <c r="AJ86" i="75" s="1"/>
  <c r="AA84" i="75"/>
  <c r="G71" i="75"/>
  <c r="C54" i="75"/>
  <c r="G42" i="75"/>
  <c r="AA121" i="75"/>
  <c r="C29" i="75"/>
  <c r="E29" i="75" s="1"/>
  <c r="AW83" i="75"/>
  <c r="AG56" i="75"/>
  <c r="G78" i="75"/>
  <c r="AW174" i="75"/>
  <c r="AY174" i="75" s="1"/>
  <c r="AG137" i="75"/>
  <c r="V19" i="75"/>
  <c r="V55" i="75"/>
  <c r="W118" i="75"/>
  <c r="W34" i="75"/>
  <c r="AI34" i="75" s="1"/>
  <c r="V12" i="75"/>
  <c r="AW73" i="75"/>
  <c r="AY73" i="75" s="1"/>
  <c r="V80" i="75"/>
  <c r="AG38" i="75"/>
  <c r="W75" i="75"/>
  <c r="AI75" i="75" s="1"/>
  <c r="AG135" i="75"/>
  <c r="AB81" i="75"/>
  <c r="AK81" i="75" s="1"/>
  <c r="AB115" i="75"/>
  <c r="AW178" i="75"/>
  <c r="AW47" i="75"/>
  <c r="AY47" i="75" s="1"/>
  <c r="I48" i="5" s="1"/>
  <c r="AG48" i="75"/>
  <c r="V42" i="75"/>
  <c r="D27" i="75"/>
  <c r="AW87" i="75"/>
  <c r="AA6" i="75"/>
  <c r="C74" i="75"/>
  <c r="C170" i="75"/>
  <c r="C40" i="75"/>
  <c r="E40" i="75" s="1"/>
  <c r="AW5" i="75"/>
  <c r="AY5" i="75" s="1"/>
  <c r="I6" i="5" s="1"/>
  <c r="AW76" i="75"/>
  <c r="AY76" i="75" s="1"/>
  <c r="I77" i="5" s="1"/>
  <c r="G147" i="75"/>
  <c r="AW143" i="75"/>
  <c r="C134" i="75"/>
  <c r="AW49" i="75"/>
  <c r="AY49" i="75" s="1"/>
  <c r="I50" i="5" s="1"/>
  <c r="AA148" i="75"/>
  <c r="C139" i="75"/>
  <c r="G159" i="75"/>
  <c r="AW94" i="75"/>
  <c r="AY94" i="75" s="1"/>
  <c r="I95" i="5" s="1"/>
  <c r="AW82" i="75"/>
  <c r="AA154" i="75"/>
  <c r="C78" i="75"/>
  <c r="C55" i="75"/>
  <c r="G136" i="75"/>
  <c r="G119" i="75"/>
  <c r="AA158" i="75"/>
  <c r="V95" i="75"/>
  <c r="C100" i="75"/>
  <c r="E100" i="75" s="1"/>
  <c r="C161" i="75"/>
  <c r="E161" i="75" s="1"/>
  <c r="C69" i="75"/>
  <c r="AW121" i="75"/>
  <c r="AY121" i="75" s="1"/>
  <c r="I122" i="5" s="1"/>
  <c r="AW75" i="75"/>
  <c r="C44" i="75"/>
  <c r="V48" i="75"/>
  <c r="AH48" i="75" s="1"/>
  <c r="C123" i="75"/>
  <c r="G142" i="75"/>
  <c r="AW159" i="75"/>
  <c r="AY159" i="75" s="1"/>
  <c r="AW54" i="75"/>
  <c r="AY54" i="75" s="1"/>
  <c r="I55" i="5" s="1"/>
  <c r="AW148" i="75"/>
  <c r="AY148" i="75" s="1"/>
  <c r="I149" i="5" s="1"/>
  <c r="C77" i="75"/>
  <c r="AA138" i="75"/>
  <c r="G89" i="75"/>
  <c r="AW164" i="75"/>
  <c r="AY164" i="75" s="1"/>
  <c r="I165" i="5" s="1"/>
  <c r="AG118" i="75"/>
  <c r="AA129" i="75"/>
  <c r="C86" i="75"/>
  <c r="C179" i="75"/>
  <c r="AW95" i="75"/>
  <c r="AY95" i="75" s="1"/>
  <c r="I96" i="5" s="1"/>
  <c r="AW23" i="75"/>
  <c r="AY23" i="75" s="1"/>
  <c r="I24" i="5" s="1"/>
  <c r="AA177" i="75"/>
  <c r="C192" i="75"/>
  <c r="V98" i="75"/>
  <c r="G74" i="75"/>
  <c r="C93" i="75"/>
  <c r="AW101" i="75"/>
  <c r="AY101" i="75" s="1"/>
  <c r="AW191" i="75"/>
  <c r="AA172" i="75"/>
  <c r="AC172" i="75" s="1"/>
  <c r="C88" i="75"/>
  <c r="C138" i="75"/>
  <c r="V109" i="75"/>
  <c r="AH109" i="75" s="1"/>
  <c r="AW98" i="75"/>
  <c r="C168" i="75"/>
  <c r="AW180" i="75"/>
  <c r="AY180" i="75" s="1"/>
  <c r="I181" i="5" s="1"/>
  <c r="G188" i="75"/>
  <c r="AA41" i="75"/>
  <c r="AJ41" i="75" s="1"/>
  <c r="C50" i="75"/>
  <c r="E50" i="75" s="1"/>
  <c r="AA171" i="75"/>
  <c r="C119" i="75"/>
  <c r="G108" i="75"/>
  <c r="AB54" i="75"/>
  <c r="W106" i="75"/>
  <c r="AI106" i="75" s="1"/>
  <c r="AG117" i="75"/>
  <c r="AW169" i="75"/>
  <c r="AY169" i="75" s="1"/>
  <c r="AG3" i="75"/>
  <c r="D42" i="75"/>
  <c r="W182" i="75"/>
  <c r="D77" i="75"/>
  <c r="AW168" i="75"/>
  <c r="W35" i="75"/>
  <c r="V7" i="75"/>
  <c r="W167" i="75"/>
  <c r="AI167" i="75" s="1"/>
  <c r="W149" i="75"/>
  <c r="AF165" i="75"/>
  <c r="AB22" i="75"/>
  <c r="AK22" i="75" s="1"/>
  <c r="AW175" i="75"/>
  <c r="W155" i="75"/>
  <c r="AF67" i="75"/>
  <c r="AF114" i="75"/>
  <c r="W83" i="75"/>
  <c r="W160" i="75"/>
  <c r="V84" i="75"/>
  <c r="AB92" i="75"/>
  <c r="AK92" i="75" s="1"/>
  <c r="D178" i="75"/>
  <c r="D36" i="75"/>
  <c r="G162" i="75"/>
  <c r="G91" i="75"/>
  <c r="C104" i="75"/>
  <c r="AW106" i="75"/>
  <c r="AA40" i="75"/>
  <c r="AJ40" i="75" s="1"/>
  <c r="G103" i="75"/>
  <c r="AW160" i="75"/>
  <c r="AY160" i="75" s="1"/>
  <c r="I161" i="5" s="1"/>
  <c r="AW51" i="75"/>
  <c r="C114" i="75"/>
  <c r="C177" i="75"/>
  <c r="AA142" i="75"/>
  <c r="AJ142" i="75" s="1"/>
  <c r="AA48" i="75"/>
  <c r="G73" i="75"/>
  <c r="G10" i="75"/>
  <c r="W131" i="75"/>
  <c r="AI131" i="75" s="1"/>
  <c r="W138" i="75"/>
  <c r="AW93" i="75"/>
  <c r="AY93" i="75" s="1"/>
  <c r="AG186" i="75"/>
  <c r="AG70" i="75"/>
  <c r="AF11" i="75"/>
  <c r="AN11" i="75" s="1"/>
  <c r="AS11" i="75" s="1"/>
  <c r="AU11" i="75" s="1"/>
  <c r="G12" i="5" s="1"/>
  <c r="AF183" i="75"/>
  <c r="W14" i="75"/>
  <c r="AF33" i="75"/>
  <c r="AB50" i="75"/>
  <c r="AW50" i="75"/>
  <c r="V96" i="75"/>
  <c r="AG90" i="75"/>
  <c r="W109" i="75"/>
  <c r="AF120" i="75"/>
  <c r="AN120" i="75" s="1"/>
  <c r="D38" i="75"/>
  <c r="D44" i="75"/>
  <c r="D122" i="75"/>
  <c r="W48" i="75"/>
  <c r="G23" i="75"/>
  <c r="D87" i="75"/>
  <c r="E87" i="75" s="1"/>
  <c r="C58" i="75"/>
  <c r="AW45" i="75"/>
  <c r="AY45" i="75" s="1"/>
  <c r="G72" i="75"/>
  <c r="C182" i="75"/>
  <c r="C76" i="75"/>
  <c r="AW42" i="75"/>
  <c r="AW74" i="75"/>
  <c r="C12" i="75"/>
  <c r="E12" i="75" s="1"/>
  <c r="W13" i="75"/>
  <c r="AI13" i="75" s="1"/>
  <c r="V61" i="75"/>
  <c r="C5" i="75"/>
  <c r="V99" i="75"/>
  <c r="W113" i="75"/>
  <c r="AG134" i="75"/>
  <c r="AB133" i="75"/>
  <c r="AW188" i="75"/>
  <c r="AY188" i="75" s="1"/>
  <c r="I189" i="5" s="1"/>
  <c r="AB191" i="75"/>
  <c r="AG126" i="75"/>
  <c r="AW186" i="75"/>
  <c r="G69" i="75"/>
  <c r="AF127" i="75"/>
  <c r="AN127" i="75" s="1"/>
  <c r="AS127" i="75" s="1"/>
  <c r="AU127" i="75" s="1"/>
  <c r="G128" i="5" s="1"/>
  <c r="AW161" i="75"/>
  <c r="AY161" i="75" s="1"/>
  <c r="I162" i="5" s="1"/>
  <c r="D136" i="75"/>
  <c r="W140" i="75"/>
  <c r="AI140" i="75" s="1"/>
  <c r="D141" i="75"/>
  <c r="W17" i="75"/>
  <c r="AI17" i="75" s="1"/>
  <c r="AF180" i="75"/>
  <c r="AN180" i="75" s="1"/>
  <c r="V88" i="75"/>
  <c r="V141" i="75"/>
  <c r="AG146" i="75"/>
  <c r="AF113" i="75"/>
  <c r="AN113" i="75" s="1"/>
  <c r="AF146" i="75"/>
  <c r="AB122" i="75"/>
  <c r="AW187" i="75"/>
  <c r="AW166" i="75"/>
  <c r="AY166" i="75" s="1"/>
  <c r="AA7" i="75"/>
  <c r="C47" i="75"/>
  <c r="E47" i="75" s="1"/>
  <c r="G39" i="75"/>
  <c r="AW37" i="75"/>
  <c r="AY37" i="75" s="1"/>
  <c r="C187" i="75"/>
  <c r="AA19" i="75"/>
  <c r="C156" i="75"/>
  <c r="AA80" i="75"/>
  <c r="G117" i="75"/>
  <c r="AF102" i="75"/>
  <c r="AN102" i="75" s="1"/>
  <c r="AS102" i="75" s="1"/>
  <c r="AW183" i="75"/>
  <c r="D134" i="75"/>
  <c r="AG171" i="75"/>
  <c r="D112" i="75"/>
  <c r="W6" i="75"/>
  <c r="V23" i="75"/>
  <c r="V33" i="75"/>
  <c r="AG162" i="75"/>
  <c r="AG110" i="75"/>
  <c r="AF179" i="75"/>
  <c r="AG23" i="75"/>
  <c r="AW104" i="75"/>
  <c r="AY104" i="75" s="1"/>
  <c r="I105" i="5" s="1"/>
  <c r="V74" i="75"/>
  <c r="AW36" i="75"/>
  <c r="AY36" i="75" s="1"/>
  <c r="I37" i="5" s="1"/>
  <c r="W28" i="75"/>
  <c r="AW129" i="75"/>
  <c r="AY129" i="75" s="1"/>
  <c r="I130" i="5" s="1"/>
  <c r="D130" i="75"/>
  <c r="D7" i="75"/>
  <c r="V21" i="75"/>
  <c r="AG94" i="75"/>
  <c r="AG71" i="75"/>
  <c r="AG165" i="75"/>
  <c r="AG113" i="75"/>
  <c r="AW110" i="75"/>
  <c r="AY110" i="75" s="1"/>
  <c r="I111" i="5" s="1"/>
  <c r="AG163" i="75"/>
  <c r="AW176" i="75"/>
  <c r="AY176" i="75" s="1"/>
  <c r="I177" i="5" s="1"/>
  <c r="W121" i="75"/>
  <c r="G191" i="75"/>
  <c r="G110" i="75"/>
  <c r="AG89" i="75"/>
  <c r="V137" i="75"/>
  <c r="AB52" i="75"/>
  <c r="AW85" i="75"/>
  <c r="AY85" i="75" s="1"/>
  <c r="I86" i="5" s="1"/>
  <c r="G157" i="75"/>
  <c r="W90" i="75"/>
  <c r="AI90" i="75" s="1"/>
  <c r="AA92" i="75"/>
  <c r="AJ92" i="75" s="1"/>
  <c r="AA25" i="75"/>
  <c r="AJ25" i="75" s="1"/>
  <c r="AA186" i="75"/>
  <c r="AG10" i="75"/>
  <c r="AG6" i="75"/>
  <c r="AW136" i="75"/>
  <c r="AW149" i="75"/>
  <c r="AY149" i="75" s="1"/>
  <c r="I150" i="5" s="1"/>
  <c r="AG190" i="75"/>
  <c r="V49" i="75"/>
  <c r="W107" i="75"/>
  <c r="AW185" i="75"/>
  <c r="AY185" i="75" s="1"/>
  <c r="I186" i="5" s="1"/>
  <c r="AG69" i="75"/>
  <c r="AG189" i="75"/>
  <c r="AG27" i="75"/>
  <c r="AF125" i="75"/>
  <c r="V4" i="75"/>
  <c r="AB7" i="75"/>
  <c r="C167" i="75"/>
  <c r="E167" i="75" s="1"/>
  <c r="C172" i="75"/>
  <c r="AA65" i="75"/>
  <c r="G90" i="75"/>
  <c r="G38" i="75"/>
  <c r="E26" i="5"/>
  <c r="AA132" i="75"/>
  <c r="AJ132" i="75" s="1"/>
  <c r="AG64" i="75"/>
  <c r="AF26" i="75"/>
  <c r="AN26" i="75" s="1"/>
  <c r="AS26" i="75" s="1"/>
  <c r="AU26" i="75" s="1"/>
  <c r="G27" i="5" s="1"/>
  <c r="AF27" i="75"/>
  <c r="AN27" i="75" s="1"/>
  <c r="AG83" i="75"/>
  <c r="AF82" i="75"/>
  <c r="D54" i="75"/>
  <c r="AW192" i="75"/>
  <c r="AY192" i="75" s="1"/>
  <c r="AB66" i="75"/>
  <c r="AK66" i="75" s="1"/>
  <c r="AW27" i="75"/>
  <c r="AF174" i="75"/>
  <c r="W88" i="75"/>
  <c r="AF126" i="75"/>
  <c r="W60" i="75"/>
  <c r="AI60" i="75" s="1"/>
  <c r="AW69" i="75"/>
  <c r="AY69" i="75" s="1"/>
  <c r="I70" i="5" s="1"/>
  <c r="AB176" i="75"/>
  <c r="AB86" i="75"/>
  <c r="AW13" i="75"/>
  <c r="AY13" i="75" s="1"/>
  <c r="I14" i="5" s="1"/>
  <c r="V123" i="75"/>
  <c r="V139" i="75"/>
  <c r="AF175" i="75"/>
  <c r="D133" i="75"/>
  <c r="W145" i="75"/>
  <c r="AI145" i="75" s="1"/>
  <c r="AB21" i="75"/>
  <c r="AK21" i="75" s="1"/>
  <c r="AB20" i="75"/>
  <c r="AK20" i="75" s="1"/>
  <c r="AF68" i="75"/>
  <c r="AF70" i="75"/>
  <c r="V170" i="75"/>
  <c r="V56" i="75"/>
  <c r="W29" i="75"/>
  <c r="AI29" i="75" s="1"/>
  <c r="W128" i="75"/>
  <c r="AI128" i="75" s="1"/>
  <c r="V87" i="75"/>
  <c r="AB65" i="75"/>
  <c r="AB113" i="75"/>
  <c r="AF103" i="75"/>
  <c r="AN103" i="75" s="1"/>
  <c r="V114" i="75"/>
  <c r="V59" i="75"/>
  <c r="AF181" i="75"/>
  <c r="AF168" i="75"/>
  <c r="AF80" i="75"/>
  <c r="AF4" i="75"/>
  <c r="AF142" i="75"/>
  <c r="AN142" i="75" s="1"/>
  <c r="AF143" i="75"/>
  <c r="AF186" i="75"/>
  <c r="AF73" i="75"/>
  <c r="AF58" i="75"/>
  <c r="Z103" i="75"/>
  <c r="Z111" i="75"/>
  <c r="Z188" i="75"/>
  <c r="Z139" i="75"/>
  <c r="Z119" i="75"/>
  <c r="Z52" i="75"/>
  <c r="Z150" i="75"/>
  <c r="Z90" i="75"/>
  <c r="Z4" i="75"/>
  <c r="Z5" i="75"/>
  <c r="Z53" i="75"/>
  <c r="Z39" i="75"/>
  <c r="AQ39" i="75" s="1"/>
  <c r="E40" i="5" s="1"/>
  <c r="Z109" i="75"/>
  <c r="Z91" i="75"/>
  <c r="Z99" i="75"/>
  <c r="Z45" i="75"/>
  <c r="Z50" i="75"/>
  <c r="Z38" i="75"/>
  <c r="Z132" i="75"/>
  <c r="Z83" i="75"/>
  <c r="Z117" i="75"/>
  <c r="Z105" i="75"/>
  <c r="Z71" i="75"/>
  <c r="Z116" i="75"/>
  <c r="Z70" i="75"/>
  <c r="Z49" i="75"/>
  <c r="AQ49" i="75" s="1"/>
  <c r="E50" i="5" s="1"/>
  <c r="Z63" i="75"/>
  <c r="Z89" i="75"/>
  <c r="Z69" i="75"/>
  <c r="Z106" i="75"/>
  <c r="Z74" i="75"/>
  <c r="Z15" i="75"/>
  <c r="AQ15" i="75" s="1"/>
  <c r="E16" i="5" s="1"/>
  <c r="Z108" i="75"/>
  <c r="Z164" i="75"/>
  <c r="Z59" i="75"/>
  <c r="Z79" i="75"/>
  <c r="Z134" i="75"/>
  <c r="Z42" i="75"/>
  <c r="Z147" i="75"/>
  <c r="Z82" i="75"/>
  <c r="Z131" i="75"/>
  <c r="Z124" i="75"/>
  <c r="Z31" i="75"/>
  <c r="Z161" i="75"/>
  <c r="Z67" i="75"/>
  <c r="Z142" i="75"/>
  <c r="Z177" i="75"/>
  <c r="Z44" i="75"/>
  <c r="Z136" i="75"/>
  <c r="Z51" i="75"/>
  <c r="Z43" i="75"/>
  <c r="Z184" i="75"/>
  <c r="Z170" i="75"/>
  <c r="Z171" i="75"/>
  <c r="Z10" i="75"/>
  <c r="Z16" i="75"/>
  <c r="Z23" i="75"/>
  <c r="Z37" i="75"/>
  <c r="Z183" i="75"/>
  <c r="Z36" i="75"/>
  <c r="Z73" i="75"/>
  <c r="Z26" i="75"/>
  <c r="Z61" i="75"/>
  <c r="Z189" i="75"/>
  <c r="Z162" i="75"/>
  <c r="Z110" i="75"/>
  <c r="Z157" i="75"/>
  <c r="AB39" i="75"/>
  <c r="W162" i="75"/>
  <c r="AI162" i="75" s="1"/>
  <c r="W74" i="75"/>
  <c r="D129" i="75"/>
  <c r="AW151" i="75"/>
  <c r="AW182" i="75"/>
  <c r="AY182" i="75" s="1"/>
  <c r="I183" i="5" s="1"/>
  <c r="AG139" i="75"/>
  <c r="AG28" i="75"/>
  <c r="AG160" i="75"/>
  <c r="AF90" i="75"/>
  <c r="AW193" i="75"/>
  <c r="AY193" i="75" s="1"/>
  <c r="I194" i="5" s="1"/>
  <c r="W47" i="75"/>
  <c r="AI47" i="75" s="1"/>
  <c r="AG170" i="75"/>
  <c r="D119" i="75"/>
  <c r="W61" i="75"/>
  <c r="AW133" i="75"/>
  <c r="AY133" i="75" s="1"/>
  <c r="W161" i="75"/>
  <c r="AI161" i="75" s="1"/>
  <c r="G49" i="75"/>
  <c r="G82" i="75"/>
  <c r="AB116" i="75"/>
  <c r="D179" i="75"/>
  <c r="W146" i="75"/>
  <c r="AI146" i="75" s="1"/>
  <c r="V119" i="75"/>
  <c r="V179" i="75"/>
  <c r="W89" i="75"/>
  <c r="AA91" i="75"/>
  <c r="AF101" i="75"/>
  <c r="AN101" i="75" s="1"/>
  <c r="W163" i="75"/>
  <c r="AI163" i="75" s="1"/>
  <c r="AF160" i="75"/>
  <c r="AN160" i="75" s="1"/>
  <c r="V173" i="75"/>
  <c r="D52" i="75"/>
  <c r="AI52" i="75" s="1"/>
  <c r="AW131" i="75"/>
  <c r="V122" i="75"/>
  <c r="AB108" i="75"/>
  <c r="W120" i="75"/>
  <c r="C52" i="75"/>
  <c r="AA21" i="75"/>
  <c r="AJ21" i="75" s="1"/>
  <c r="V103" i="75"/>
  <c r="AH103" i="75" s="1"/>
  <c r="V11" i="75"/>
  <c r="G183" i="75"/>
  <c r="AG44" i="75"/>
  <c r="AB77" i="75"/>
  <c r="AK77" i="75" s="1"/>
  <c r="AW3" i="75"/>
  <c r="AF166" i="75"/>
  <c r="AG130" i="75"/>
  <c r="AF7" i="75"/>
  <c r="AF40" i="75"/>
  <c r="W16" i="75"/>
  <c r="AF121" i="75"/>
  <c r="AN121" i="75" s="1"/>
  <c r="AS121" i="75" s="1"/>
  <c r="AU121" i="75" s="1"/>
  <c r="G122" i="5" s="1"/>
  <c r="V187" i="75"/>
  <c r="G190" i="75"/>
  <c r="AG4" i="75"/>
  <c r="AF190" i="75"/>
  <c r="AF184" i="75"/>
  <c r="AF39" i="75"/>
  <c r="AG72" i="75"/>
  <c r="AG91" i="75"/>
  <c r="W116" i="75"/>
  <c r="AI116" i="75" s="1"/>
  <c r="W153" i="75"/>
  <c r="AI153" i="75" s="1"/>
  <c r="AW25" i="75"/>
  <c r="AY25" i="75" s="1"/>
  <c r="I26" i="5" s="1"/>
  <c r="V125" i="75"/>
  <c r="AB90" i="75"/>
  <c r="G158" i="75"/>
  <c r="V65" i="75"/>
  <c r="V62" i="75"/>
  <c r="AB139" i="75"/>
  <c r="D51" i="75"/>
  <c r="D15" i="75"/>
  <c r="AF15" i="75"/>
  <c r="D183" i="75"/>
  <c r="AG32" i="75"/>
  <c r="D124" i="75"/>
  <c r="AG147" i="75"/>
  <c r="AW48" i="75"/>
  <c r="AY48" i="75" s="1"/>
  <c r="G50" i="75"/>
  <c r="V73" i="75"/>
  <c r="AB118" i="75"/>
  <c r="AG142" i="75"/>
  <c r="AB59" i="75"/>
  <c r="D8" i="75"/>
  <c r="D176" i="75"/>
  <c r="AG161" i="75"/>
  <c r="D64" i="75"/>
  <c r="D157" i="75"/>
  <c r="V45" i="75"/>
  <c r="V83" i="75"/>
  <c r="AB45" i="75"/>
  <c r="V15" i="75"/>
  <c r="V78" i="75"/>
  <c r="AB41" i="75"/>
  <c r="AB141" i="75"/>
  <c r="D137" i="75"/>
  <c r="AF37" i="75"/>
  <c r="AF88" i="75"/>
  <c r="AN88" i="75" s="1"/>
  <c r="AF173" i="75"/>
  <c r="AF157" i="75"/>
  <c r="AF177" i="75"/>
  <c r="AF93" i="75"/>
  <c r="AN93" i="75" s="1"/>
  <c r="AB28" i="75"/>
  <c r="W49" i="75"/>
  <c r="AI49" i="75" s="1"/>
  <c r="AA30" i="75"/>
  <c r="AW79" i="75"/>
  <c r="AG63" i="75"/>
  <c r="G4" i="75"/>
  <c r="AW97" i="75"/>
  <c r="AY97" i="75" s="1"/>
  <c r="AA70" i="75"/>
  <c r="AJ70" i="75" s="1"/>
  <c r="AW167" i="75"/>
  <c r="AG103" i="75"/>
  <c r="V32" i="75"/>
  <c r="AG150" i="75"/>
  <c r="AG61" i="75"/>
  <c r="AG136" i="75"/>
  <c r="W18" i="75"/>
  <c r="AI18" i="75" s="1"/>
  <c r="AW26" i="75"/>
  <c r="D45" i="75"/>
  <c r="AW10" i="75"/>
  <c r="D80" i="75"/>
  <c r="AF65" i="75"/>
  <c r="AF167" i="75"/>
  <c r="AW18" i="75"/>
  <c r="AG125" i="75"/>
  <c r="AW66" i="75"/>
  <c r="AG157" i="75"/>
  <c r="V69" i="75"/>
  <c r="D93" i="75"/>
  <c r="AW120" i="75"/>
  <c r="AW17" i="75"/>
  <c r="AY17" i="75" s="1"/>
  <c r="I18" i="5" s="1"/>
  <c r="W40" i="75"/>
  <c r="AI40" i="75" s="1"/>
  <c r="AF172" i="75"/>
  <c r="AW109" i="75"/>
  <c r="AY109" i="75" s="1"/>
  <c r="I110" i="5" s="1"/>
  <c r="D169" i="75"/>
  <c r="AG120" i="75"/>
  <c r="AA124" i="75"/>
  <c r="AJ124" i="75" s="1"/>
  <c r="AW96" i="75"/>
  <c r="W108" i="75"/>
  <c r="AI108" i="75" s="1"/>
  <c r="W152" i="75"/>
  <c r="AB44" i="75"/>
  <c r="AK44" i="75" s="1"/>
  <c r="AF87" i="75"/>
  <c r="AW144" i="75"/>
  <c r="AW22" i="75"/>
  <c r="AY22" i="75" s="1"/>
  <c r="I23" i="5" s="1"/>
  <c r="AW84" i="75"/>
  <c r="AY84" i="75" s="1"/>
  <c r="I85" i="5" s="1"/>
  <c r="AW189" i="75"/>
  <c r="AY189" i="75" s="1"/>
  <c r="AF182" i="75"/>
  <c r="AN182" i="75" s="1"/>
  <c r="V85" i="75"/>
  <c r="AG168" i="75"/>
  <c r="G51" i="75"/>
  <c r="W150" i="75"/>
  <c r="AI150" i="75" s="1"/>
  <c r="AB76" i="75"/>
  <c r="W192" i="75"/>
  <c r="AF22" i="75"/>
  <c r="W59" i="75"/>
  <c r="AW116" i="75"/>
  <c r="AY116" i="75" s="1"/>
  <c r="I117" i="5" s="1"/>
  <c r="V182" i="75"/>
  <c r="AH182" i="75" s="1"/>
  <c r="AB64" i="75"/>
  <c r="AB71" i="75"/>
  <c r="AK71" i="75" s="1"/>
  <c r="AW39" i="75"/>
  <c r="C56" i="75"/>
  <c r="E56" i="75" s="1"/>
  <c r="AA64" i="75"/>
  <c r="AJ64" i="75" s="1"/>
  <c r="G16" i="75"/>
  <c r="AW150" i="75"/>
  <c r="AY150" i="75" s="1"/>
  <c r="I151" i="5" s="1"/>
  <c r="AF85" i="75"/>
  <c r="D156" i="75"/>
  <c r="D69" i="75"/>
  <c r="AF96" i="75"/>
  <c r="AW86" i="75"/>
  <c r="AY86" i="75" s="1"/>
  <c r="I87" i="5" s="1"/>
  <c r="AW153" i="75"/>
  <c r="AY153" i="75" s="1"/>
  <c r="I154" i="5" s="1"/>
  <c r="AG68" i="75"/>
  <c r="V92" i="75"/>
  <c r="AG77" i="75"/>
  <c r="AG9" i="75"/>
  <c r="AG45" i="75"/>
  <c r="AF48" i="75"/>
  <c r="AN48" i="75" s="1"/>
  <c r="V156" i="75"/>
  <c r="AG67" i="75"/>
  <c r="W105" i="75"/>
  <c r="AI105" i="75" s="1"/>
  <c r="AF131" i="75"/>
  <c r="W24" i="75"/>
  <c r="AI24" i="75" s="1"/>
  <c r="W191" i="75"/>
  <c r="V5" i="75"/>
  <c r="AG30" i="75"/>
  <c r="AW127" i="75"/>
  <c r="AW141" i="75"/>
  <c r="AY141" i="75" s="1"/>
  <c r="I142" i="5" s="1"/>
  <c r="AF51" i="75"/>
  <c r="AW128" i="75"/>
  <c r="V155" i="75"/>
  <c r="V161" i="75"/>
  <c r="AB40" i="75"/>
  <c r="AW71" i="75"/>
  <c r="V129" i="75"/>
  <c r="D125" i="75"/>
  <c r="AW181" i="75"/>
  <c r="AY181" i="75" s="1"/>
  <c r="V27" i="75"/>
  <c r="AB178" i="75"/>
  <c r="AG58" i="75"/>
  <c r="AG22" i="75"/>
  <c r="AF60" i="75"/>
  <c r="AN60" i="75" s="1"/>
  <c r="AS60" i="75" s="1"/>
  <c r="AU60" i="75" s="1"/>
  <c r="G61" i="5" s="1"/>
  <c r="AA62" i="75"/>
  <c r="C155" i="75"/>
  <c r="AW43" i="75"/>
  <c r="AA75" i="75"/>
  <c r="V47" i="75"/>
  <c r="AG82" i="75"/>
  <c r="AF92" i="75"/>
  <c r="AG141" i="75"/>
  <c r="AG80" i="75"/>
  <c r="AW65" i="75"/>
  <c r="AY65" i="75" s="1"/>
  <c r="I66" i="5" s="1"/>
  <c r="AG93" i="75"/>
  <c r="W180" i="75"/>
  <c r="W111" i="75"/>
  <c r="AI111" i="75" s="1"/>
  <c r="AF77" i="75"/>
  <c r="AB72" i="75"/>
  <c r="AW162" i="75"/>
  <c r="D76" i="75"/>
  <c r="E76" i="75" s="1"/>
  <c r="AW67" i="75"/>
  <c r="G54" i="75"/>
  <c r="C116" i="75"/>
  <c r="E116" i="75" s="1"/>
  <c r="C176" i="75"/>
  <c r="AW122" i="75"/>
  <c r="AW173" i="75"/>
  <c r="AY173" i="75" s="1"/>
  <c r="I174" i="5" s="1"/>
  <c r="AG158" i="75"/>
  <c r="AF98" i="75"/>
  <c r="D21" i="75"/>
  <c r="AB128" i="75"/>
  <c r="D37" i="75"/>
  <c r="D189" i="75"/>
  <c r="AW190" i="75"/>
  <c r="AY190" i="75" s="1"/>
  <c r="I191" i="5" s="1"/>
  <c r="AW139" i="75"/>
  <c r="AF163" i="75"/>
  <c r="AG187" i="75"/>
  <c r="W96" i="75"/>
  <c r="V134" i="75"/>
  <c r="V94" i="75"/>
  <c r="AH94" i="75" s="1"/>
  <c r="V38" i="75"/>
  <c r="AH38" i="75" s="1"/>
  <c r="AB170" i="75"/>
  <c r="AG111" i="75"/>
  <c r="W165" i="75"/>
  <c r="AI165" i="75" s="1"/>
  <c r="AW137" i="75"/>
  <c r="AY137" i="75" s="1"/>
  <c r="I138" i="5" s="1"/>
  <c r="AW62" i="75"/>
  <c r="AY62" i="75" s="1"/>
  <c r="I63" i="5" s="1"/>
  <c r="AW59" i="75"/>
  <c r="G185" i="75"/>
  <c r="AB192" i="75"/>
  <c r="AA100" i="75"/>
  <c r="D172" i="75"/>
  <c r="AW115" i="75"/>
  <c r="V191" i="75"/>
  <c r="C46" i="75"/>
  <c r="C73" i="75"/>
  <c r="AW172" i="75"/>
  <c r="AY172" i="75" s="1"/>
  <c r="I173" i="5" s="1"/>
  <c r="AW4" i="75"/>
  <c r="AY4" i="75" s="1"/>
  <c r="I5" i="5" s="1"/>
  <c r="AW35" i="75"/>
  <c r="AG182" i="75"/>
  <c r="AG73" i="75"/>
  <c r="AG122" i="75"/>
  <c r="AF138" i="75"/>
  <c r="AN138" i="75" s="1"/>
  <c r="AS138" i="75" s="1"/>
  <c r="AU138" i="75" s="1"/>
  <c r="G139" i="5" s="1"/>
  <c r="AG115" i="75"/>
  <c r="W123" i="75"/>
  <c r="D187" i="75"/>
  <c r="AF187" i="75"/>
  <c r="AG8" i="75"/>
  <c r="W184" i="75"/>
  <c r="AI184" i="75" s="1"/>
  <c r="AF13" i="75"/>
  <c r="AG114" i="75"/>
  <c r="AF162" i="75"/>
  <c r="AW78" i="75"/>
  <c r="AY78" i="75" s="1"/>
  <c r="I79" i="5" s="1"/>
  <c r="AG59" i="75"/>
  <c r="AG16" i="75"/>
  <c r="AG192" i="75"/>
  <c r="V77" i="75"/>
  <c r="AG180" i="75"/>
  <c r="G132" i="75"/>
  <c r="AG173" i="75"/>
  <c r="AG185" i="75"/>
  <c r="G150" i="75"/>
  <c r="AF79" i="75"/>
  <c r="AG177" i="75"/>
  <c r="AF129" i="75"/>
  <c r="AN129" i="75" s="1"/>
  <c r="AS129" i="75" s="1"/>
  <c r="AU129" i="75" s="1"/>
  <c r="G130" i="5" s="1"/>
  <c r="AB83" i="75"/>
  <c r="AW55" i="75"/>
  <c r="AG107" i="75"/>
  <c r="AB188" i="75"/>
  <c r="AG175" i="75"/>
  <c r="AA39" i="75"/>
  <c r="V105" i="75"/>
  <c r="AG97" i="75"/>
  <c r="G109" i="75"/>
  <c r="AW15" i="75"/>
  <c r="AW102" i="75"/>
  <c r="AY102" i="75" s="1"/>
  <c r="D185" i="75"/>
  <c r="W5" i="75"/>
  <c r="AG101" i="75"/>
  <c r="AB184" i="75"/>
  <c r="V100" i="75"/>
  <c r="X100" i="75" s="1"/>
  <c r="AB36" i="75"/>
  <c r="AK36" i="75" s="1"/>
  <c r="D188" i="75"/>
  <c r="AB91" i="75"/>
  <c r="AK91" i="75" s="1"/>
  <c r="AB25" i="75"/>
  <c r="AF189" i="75"/>
  <c r="AF78" i="75"/>
  <c r="AN78" i="75" s="1"/>
  <c r="W104" i="75"/>
  <c r="W62" i="75"/>
  <c r="AI62" i="75" s="1"/>
  <c r="W110" i="75"/>
  <c r="F187" i="75"/>
  <c r="P187" i="75" s="1"/>
  <c r="Y187" i="75" s="1"/>
  <c r="AP187" i="75" s="1"/>
  <c r="D188" i="5" s="1"/>
  <c r="F181" i="75"/>
  <c r="P181" i="75" s="1"/>
  <c r="Y181" i="75" s="1"/>
  <c r="AP181" i="75" s="1"/>
  <c r="F192" i="75"/>
  <c r="P192" i="75" s="1"/>
  <c r="Y192" i="75" s="1"/>
  <c r="AP192" i="75" s="1"/>
  <c r="D193" i="5" s="1"/>
  <c r="F169" i="75"/>
  <c r="P169" i="75" s="1"/>
  <c r="Y169" i="75" s="1"/>
  <c r="AP169" i="75" s="1"/>
  <c r="D170" i="5" s="1"/>
  <c r="F98" i="75"/>
  <c r="P98" i="75" s="1"/>
  <c r="F11" i="75"/>
  <c r="P11" i="75" s="1"/>
  <c r="Y11" i="75" s="1"/>
  <c r="AP11" i="75" s="1"/>
  <c r="D12" i="5" s="1"/>
  <c r="F96" i="75"/>
  <c r="P96" i="75" s="1"/>
  <c r="Y96" i="75" s="1"/>
  <c r="AP96" i="75" s="1"/>
  <c r="D97" i="5" s="1"/>
  <c r="F27" i="75"/>
  <c r="P27" i="75" s="1"/>
  <c r="Y27" i="75" s="1"/>
  <c r="AP27" i="75" s="1"/>
  <c r="D28" i="5" s="1"/>
  <c r="F123" i="75"/>
  <c r="P123" i="75" s="1"/>
  <c r="Y123" i="75" s="1"/>
  <c r="AP123" i="75" s="1"/>
  <c r="D124" i="5" s="1"/>
  <c r="F58" i="75"/>
  <c r="P58" i="75" s="1"/>
  <c r="Y58" i="75" s="1"/>
  <c r="AP58" i="75" s="1"/>
  <c r="F135" i="75"/>
  <c r="P135" i="75" s="1"/>
  <c r="Y135" i="75" s="1"/>
  <c r="AP135" i="75" s="1"/>
  <c r="D136" i="5" s="1"/>
  <c r="F81" i="75"/>
  <c r="P81" i="75" s="1"/>
  <c r="Y81" i="75" s="1"/>
  <c r="AP81" i="75" s="1"/>
  <c r="F139" i="75"/>
  <c r="P139" i="75" s="1"/>
  <c r="Y139" i="75" s="1"/>
  <c r="AP139" i="75" s="1"/>
  <c r="D140" i="5" s="1"/>
  <c r="F184" i="75"/>
  <c r="P184" i="75" s="1"/>
  <c r="Y184" i="75" s="1"/>
  <c r="AP184" i="75" s="1"/>
  <c r="D185" i="5" s="1"/>
  <c r="AW140" i="75"/>
  <c r="AY140" i="75" s="1"/>
  <c r="I141" i="5" s="1"/>
  <c r="AB85" i="75"/>
  <c r="W147" i="75"/>
  <c r="AB19" i="75"/>
  <c r="AW8" i="75"/>
  <c r="AY8" i="75" s="1"/>
  <c r="I9" i="5" s="1"/>
  <c r="W84" i="75"/>
  <c r="AG176" i="75"/>
  <c r="AB180" i="75"/>
  <c r="AF154" i="75"/>
  <c r="AN154" i="75" s="1"/>
  <c r="AS154" i="75" s="1"/>
  <c r="AU154" i="75" s="1"/>
  <c r="G155" i="5" s="1"/>
  <c r="V34" i="75"/>
  <c r="AH34" i="75" s="1"/>
  <c r="AB70" i="75"/>
  <c r="AB8" i="75"/>
  <c r="AK8" i="75" s="1"/>
  <c r="F190" i="75"/>
  <c r="P190" i="75" s="1"/>
  <c r="Y190" i="75" s="1"/>
  <c r="AP190" i="75" s="1"/>
  <c r="D191" i="5" s="1"/>
  <c r="F185" i="75"/>
  <c r="P185" i="75" s="1"/>
  <c r="Y185" i="75" s="1"/>
  <c r="F6" i="75"/>
  <c r="P6" i="75" s="1"/>
  <c r="Y6" i="75" s="1"/>
  <c r="AP6" i="75" s="1"/>
  <c r="D7" i="5" s="1"/>
  <c r="F52" i="75"/>
  <c r="P52" i="75" s="1"/>
  <c r="Y52" i="75" s="1"/>
  <c r="AP52" i="75" s="1"/>
  <c r="D53" i="5" s="1"/>
  <c r="F32" i="75"/>
  <c r="P32" i="75" s="1"/>
  <c r="Y32" i="75" s="1"/>
  <c r="AP32" i="75" s="1"/>
  <c r="D33" i="5" s="1"/>
  <c r="F63" i="75"/>
  <c r="P63" i="75" s="1"/>
  <c r="Y63" i="75" s="1"/>
  <c r="AP63" i="75" s="1"/>
  <c r="D64" i="5" s="1"/>
  <c r="F171" i="75"/>
  <c r="P171" i="75" s="1"/>
  <c r="Y171" i="75" s="1"/>
  <c r="AP171" i="75" s="1"/>
  <c r="F74" i="75"/>
  <c r="P74" i="75" s="1"/>
  <c r="Y74" i="75" s="1"/>
  <c r="AP74" i="75" s="1"/>
  <c r="D75" i="5" s="1"/>
  <c r="F178" i="75"/>
  <c r="P178" i="75" s="1"/>
  <c r="Y178" i="75" s="1"/>
  <c r="AP178" i="75" s="1"/>
  <c r="D179" i="5" s="1"/>
  <c r="F94" i="75"/>
  <c r="P94" i="75" s="1"/>
  <c r="Y94" i="75" s="1"/>
  <c r="AP94" i="75" s="1"/>
  <c r="D95" i="5" s="1"/>
  <c r="F25" i="75"/>
  <c r="P25" i="75" s="1"/>
  <c r="Y25" i="75" s="1"/>
  <c r="AP25" i="75" s="1"/>
  <c r="D26" i="5" s="1"/>
  <c r="F118" i="75"/>
  <c r="P118" i="75" s="1"/>
  <c r="Y118" i="75" s="1"/>
  <c r="AP118" i="75" s="1"/>
  <c r="D119" i="5" s="1"/>
  <c r="F57" i="75"/>
  <c r="P57" i="75" s="1"/>
  <c r="Y57" i="75" s="1"/>
  <c r="AP57" i="75" s="1"/>
  <c r="D58" i="5" s="1"/>
  <c r="F115" i="75"/>
  <c r="P115" i="75" s="1"/>
  <c r="Y115" i="75" s="1"/>
  <c r="AP115" i="75" s="1"/>
  <c r="D116" i="5" s="1"/>
  <c r="F38" i="75"/>
  <c r="P38" i="75" s="1"/>
  <c r="Y38" i="75" s="1"/>
  <c r="AP38" i="75" s="1"/>
  <c r="D39" i="5" s="1"/>
  <c r="F149" i="75"/>
  <c r="P149" i="75" s="1"/>
  <c r="Y149" i="75" s="1"/>
  <c r="AP149" i="75" s="1"/>
  <c r="D150" i="5" s="1"/>
  <c r="F67" i="75"/>
  <c r="P67" i="75" s="1"/>
  <c r="Y67" i="75" s="1"/>
  <c r="AP67" i="75" s="1"/>
  <c r="D68" i="5" s="1"/>
  <c r="F183" i="75"/>
  <c r="P183" i="75" s="1"/>
  <c r="Y183" i="75" s="1"/>
  <c r="AP183" i="75" s="1"/>
  <c r="D184" i="5" s="1"/>
  <c r="F120" i="75"/>
  <c r="P120" i="75" s="1"/>
  <c r="Y120" i="75" s="1"/>
  <c r="AP120" i="75" s="1"/>
  <c r="D121" i="5" s="1"/>
  <c r="F41" i="75"/>
  <c r="P41" i="75" s="1"/>
  <c r="Y41" i="75" s="1"/>
  <c r="AP41" i="75" s="1"/>
  <c r="D42" i="5" s="1"/>
  <c r="F86" i="75"/>
  <c r="P86" i="75" s="1"/>
  <c r="Y86" i="75" s="1"/>
  <c r="AP86" i="75" s="1"/>
  <c r="D87" i="5" s="1"/>
  <c r="F20" i="75"/>
  <c r="P20" i="75" s="1"/>
  <c r="Y20" i="75" s="1"/>
  <c r="AP20" i="75" s="1"/>
  <c r="D21" i="5" s="1"/>
  <c r="AG25" i="75"/>
  <c r="AG75" i="75"/>
  <c r="AF116" i="75"/>
  <c r="AW72" i="75"/>
  <c r="AY72" i="75" s="1"/>
  <c r="AG24" i="75"/>
  <c r="AG193" i="75"/>
  <c r="AG105" i="75"/>
  <c r="AG104" i="75"/>
  <c r="AW112" i="75"/>
  <c r="AY112" i="75" s="1"/>
  <c r="I113" i="5" s="1"/>
  <c r="V18" i="75"/>
  <c r="AB13" i="75"/>
  <c r="AW111" i="75"/>
  <c r="V52" i="75"/>
  <c r="X52" i="75" s="1"/>
  <c r="D78" i="75"/>
  <c r="AF151" i="75"/>
  <c r="AG88" i="75"/>
  <c r="AF56" i="75"/>
  <c r="AF112" i="75"/>
  <c r="AF171" i="75"/>
  <c r="AF8" i="75"/>
  <c r="AN8" i="75" s="1"/>
  <c r="AF137" i="75"/>
  <c r="AN137" i="75" s="1"/>
  <c r="G134" i="75"/>
  <c r="D33" i="75"/>
  <c r="F31" i="75"/>
  <c r="P31" i="75" s="1"/>
  <c r="Y31" i="75" s="1"/>
  <c r="AP31" i="75" s="1"/>
  <c r="D32" i="5" s="1"/>
  <c r="F73" i="75"/>
  <c r="P73" i="75" s="1"/>
  <c r="Y73" i="75" s="1"/>
  <c r="AP73" i="75" s="1"/>
  <c r="D74" i="5" s="1"/>
  <c r="F105" i="75"/>
  <c r="P105" i="75" s="1"/>
  <c r="Y105" i="75" s="1"/>
  <c r="AP105" i="75" s="1"/>
  <c r="D106" i="5" s="1"/>
  <c r="F163" i="75"/>
  <c r="P163" i="75" s="1"/>
  <c r="Y163" i="75" s="1"/>
  <c r="AP163" i="75" s="1"/>
  <c r="D164" i="5" s="1"/>
  <c r="F107" i="75"/>
  <c r="P107" i="75" s="1"/>
  <c r="Y107" i="75" s="1"/>
  <c r="AP107" i="75" s="1"/>
  <c r="F43" i="75"/>
  <c r="P43" i="75" s="1"/>
  <c r="Y43" i="75" s="1"/>
  <c r="AP43" i="75" s="1"/>
  <c r="D44" i="5" s="1"/>
  <c r="F172" i="75"/>
  <c r="P172" i="75" s="1"/>
  <c r="Y172" i="75" s="1"/>
  <c r="AP172" i="75" s="1"/>
  <c r="D173" i="5" s="1"/>
  <c r="F42" i="75"/>
  <c r="P42" i="75" s="1"/>
  <c r="Y42" i="75" s="1"/>
  <c r="AP42" i="75" s="1"/>
  <c r="F132" i="75"/>
  <c r="P132" i="75" s="1"/>
  <c r="Y132" i="75" s="1"/>
  <c r="AP132" i="75" s="1"/>
  <c r="D133" i="5" s="1"/>
  <c r="F72" i="75"/>
  <c r="P72" i="75" s="1"/>
  <c r="Y72" i="75" s="1"/>
  <c r="AP72" i="75" s="1"/>
  <c r="D73" i="5" s="1"/>
  <c r="F35" i="75"/>
  <c r="P35" i="75" s="1"/>
  <c r="Y35" i="75" s="1"/>
  <c r="AP35" i="75" s="1"/>
  <c r="D36" i="5" s="1"/>
  <c r="F92" i="75"/>
  <c r="P92" i="75" s="1"/>
  <c r="Y92" i="75" s="1"/>
  <c r="AP92" i="75" s="1"/>
  <c r="D93" i="5" s="1"/>
  <c r="F28" i="75"/>
  <c r="P28" i="75" s="1"/>
  <c r="Y28" i="75" s="1"/>
  <c r="AP28" i="75" s="1"/>
  <c r="D29" i="5" s="1"/>
  <c r="F126" i="75"/>
  <c r="P126" i="75" s="1"/>
  <c r="Y126" i="75" s="1"/>
  <c r="AP126" i="75" s="1"/>
  <c r="D127" i="5" s="1"/>
  <c r="F65" i="75"/>
  <c r="P65" i="75" s="1"/>
  <c r="Y65" i="75" s="1"/>
  <c r="AP65" i="75" s="1"/>
  <c r="D66" i="5" s="1"/>
  <c r="AW103" i="75"/>
  <c r="AG74" i="75"/>
  <c r="D85" i="75"/>
  <c r="AF140" i="75"/>
  <c r="AN140" i="75" s="1"/>
  <c r="AS140" i="75" s="1"/>
  <c r="AU140" i="75" s="1"/>
  <c r="G141" i="5" s="1"/>
  <c r="AW40" i="75"/>
  <c r="AY40" i="75" s="1"/>
  <c r="I41" i="5" s="1"/>
  <c r="V169" i="75"/>
  <c r="AB158" i="75"/>
  <c r="AG42" i="75"/>
  <c r="D9" i="75"/>
  <c r="V159" i="75"/>
  <c r="AG79" i="75"/>
  <c r="G96" i="75"/>
  <c r="V82" i="75"/>
  <c r="AG31" i="75"/>
  <c r="V181" i="75"/>
  <c r="AG41" i="75"/>
  <c r="G66" i="75"/>
  <c r="AF128" i="75"/>
  <c r="AN128" i="75" s="1"/>
  <c r="AS128" i="75" s="1"/>
  <c r="AU128" i="75" s="1"/>
  <c r="G129" i="5" s="1"/>
  <c r="W30" i="75"/>
  <c r="AI30" i="75" s="1"/>
  <c r="W43" i="75"/>
  <c r="X43" i="75" s="1"/>
  <c r="F166" i="75"/>
  <c r="P166" i="75" s="1"/>
  <c r="Y166" i="75" s="1"/>
  <c r="AP166" i="75" s="1"/>
  <c r="D167" i="5" s="1"/>
  <c r="F160" i="75"/>
  <c r="P160" i="75" s="1"/>
  <c r="Y160" i="75" s="1"/>
  <c r="AP160" i="75" s="1"/>
  <c r="D161" i="5" s="1"/>
  <c r="F176" i="75"/>
  <c r="P176" i="75" s="1"/>
  <c r="Y176" i="75" s="1"/>
  <c r="AP176" i="75" s="1"/>
  <c r="F142" i="75"/>
  <c r="P142" i="75" s="1"/>
  <c r="Y142" i="75" s="1"/>
  <c r="AP142" i="75" s="1"/>
  <c r="F93" i="75"/>
  <c r="P93" i="75" s="1"/>
  <c r="Y93" i="75" s="1"/>
  <c r="AP93" i="75" s="1"/>
  <c r="D94" i="5" s="1"/>
  <c r="F3" i="75"/>
  <c r="P3" i="75" s="1"/>
  <c r="Y3" i="75" s="1"/>
  <c r="AP3" i="75" s="1"/>
  <c r="D4" i="5" s="1"/>
  <c r="F88" i="75"/>
  <c r="P88" i="75" s="1"/>
  <c r="Y88" i="75" s="1"/>
  <c r="AP88" i="75" s="1"/>
  <c r="D89" i="5" s="1"/>
  <c r="F10" i="75"/>
  <c r="P10" i="75" s="1"/>
  <c r="Y10" i="75" s="1"/>
  <c r="AP10" i="75" s="1"/>
  <c r="D11" i="5" s="1"/>
  <c r="F110" i="75"/>
  <c r="P110" i="75" s="1"/>
  <c r="Y110" i="75" s="1"/>
  <c r="AP110" i="75" s="1"/>
  <c r="D111" i="5" s="1"/>
  <c r="F48" i="75"/>
  <c r="P48" i="75" s="1"/>
  <c r="Y48" i="75" s="1"/>
  <c r="AP48" i="75" s="1"/>
  <c r="D49" i="5" s="1"/>
  <c r="F133" i="75"/>
  <c r="P133" i="75" s="1"/>
  <c r="Y133" i="75" s="1"/>
  <c r="AP133" i="75" s="1"/>
  <c r="D134" i="5" s="1"/>
  <c r="F69" i="75"/>
  <c r="P69" i="75" s="1"/>
  <c r="AG52" i="75"/>
  <c r="AW53" i="75"/>
  <c r="AY53" i="75" s="1"/>
  <c r="I54" i="5" s="1"/>
  <c r="W166" i="75"/>
  <c r="AI166" i="75" s="1"/>
  <c r="AW114" i="75"/>
  <c r="AB167" i="75"/>
  <c r="AB112" i="75"/>
  <c r="AK112" i="75" s="1"/>
  <c r="AB37" i="75"/>
  <c r="AG35" i="75"/>
  <c r="AG29" i="75"/>
  <c r="AW134" i="75"/>
  <c r="AY134" i="75" s="1"/>
  <c r="I135" i="5" s="1"/>
  <c r="V104" i="75"/>
  <c r="AB142" i="75"/>
  <c r="V67" i="75"/>
  <c r="V10" i="75"/>
  <c r="AG143" i="75"/>
  <c r="V51" i="75"/>
  <c r="W63" i="75"/>
  <c r="G175" i="75"/>
  <c r="AF29" i="75"/>
  <c r="AF10" i="75"/>
  <c r="AF169" i="75"/>
  <c r="AN169" i="75" s="1"/>
  <c r="AF145" i="75"/>
  <c r="AF159" i="75"/>
  <c r="G77" i="75"/>
  <c r="W11" i="75"/>
  <c r="W70" i="75"/>
  <c r="AI70" i="75" s="1"/>
  <c r="F168" i="75"/>
  <c r="P168" i="75" s="1"/>
  <c r="Y168" i="75" s="1"/>
  <c r="AP168" i="75" s="1"/>
  <c r="F156" i="75"/>
  <c r="P156" i="75" s="1"/>
  <c r="Y156" i="75" s="1"/>
  <c r="AP156" i="75" s="1"/>
  <c r="F170" i="75"/>
  <c r="P170" i="75" s="1"/>
  <c r="Y170" i="75" s="1"/>
  <c r="AP170" i="75" s="1"/>
  <c r="D171" i="5" s="1"/>
  <c r="F159" i="75"/>
  <c r="P159" i="75" s="1"/>
  <c r="Y159" i="75" s="1"/>
  <c r="AP159" i="75" s="1"/>
  <c r="D160" i="5" s="1"/>
  <c r="G156" i="75"/>
  <c r="W151" i="75"/>
  <c r="AI151" i="75" s="1"/>
  <c r="AW124" i="75"/>
  <c r="AY124" i="75" s="1"/>
  <c r="I125" i="5" s="1"/>
  <c r="V188" i="75"/>
  <c r="AW52" i="75"/>
  <c r="AY52" i="75" s="1"/>
  <c r="AW29" i="75"/>
  <c r="AY29" i="75" s="1"/>
  <c r="AG12" i="75"/>
  <c r="AG133" i="75"/>
  <c r="AW56" i="75"/>
  <c r="AY56" i="75" s="1"/>
  <c r="I57" i="5" s="1"/>
  <c r="V9" i="75"/>
  <c r="G67" i="75"/>
  <c r="AB53" i="75"/>
  <c r="AW11" i="75"/>
  <c r="G5" i="75"/>
  <c r="AQ5" i="75" s="1"/>
  <c r="E6" i="5" s="1"/>
  <c r="AF53" i="75"/>
  <c r="AW33" i="75"/>
  <c r="AY33" i="75" s="1"/>
  <c r="I34" i="5" s="1"/>
  <c r="W39" i="75"/>
  <c r="AI39" i="75" s="1"/>
  <c r="AB109" i="75"/>
  <c r="AW184" i="75"/>
  <c r="AY184" i="75" s="1"/>
  <c r="AB134" i="75"/>
  <c r="AF193" i="75"/>
  <c r="AN193" i="75" s="1"/>
  <c r="AG145" i="75"/>
  <c r="AG159" i="75"/>
  <c r="V176" i="75"/>
  <c r="G26" i="75"/>
  <c r="AF55" i="75"/>
  <c r="G61" i="75"/>
  <c r="AB79" i="75"/>
  <c r="D67" i="75"/>
  <c r="AG49" i="75"/>
  <c r="AW24" i="75"/>
  <c r="AY24" i="75" s="1"/>
  <c r="W154" i="75"/>
  <c r="AI154" i="75" s="1"/>
  <c r="AB146" i="75"/>
  <c r="AA145" i="75"/>
  <c r="F141" i="75"/>
  <c r="P141" i="75" s="1"/>
  <c r="Y141" i="75" s="1"/>
  <c r="AP141" i="75" s="1"/>
  <c r="D142" i="5" s="1"/>
  <c r="F99" i="75"/>
  <c r="P99" i="75" s="1"/>
  <c r="Y99" i="75" s="1"/>
  <c r="AP99" i="75" s="1"/>
  <c r="D100" i="5" s="1"/>
  <c r="F189" i="75"/>
  <c r="P189" i="75" s="1"/>
  <c r="Y189" i="75" s="1"/>
  <c r="AP189" i="75" s="1"/>
  <c r="F193" i="75"/>
  <c r="P193" i="75" s="1"/>
  <c r="Y193" i="75" s="1"/>
  <c r="AP193" i="75" s="1"/>
  <c r="D194" i="5" s="1"/>
  <c r="F36" i="75"/>
  <c r="P36" i="75" s="1"/>
  <c r="Y36" i="75" s="1"/>
  <c r="AP36" i="75" s="1"/>
  <c r="D37" i="5" s="1"/>
  <c r="F64" i="75"/>
  <c r="P64" i="75" s="1"/>
  <c r="Y64" i="75" s="1"/>
  <c r="AP64" i="75" s="1"/>
  <c r="D65" i="5" s="1"/>
  <c r="F162" i="75"/>
  <c r="P162" i="75" s="1"/>
  <c r="Y162" i="75" s="1"/>
  <c r="AP162" i="75" s="1"/>
  <c r="D163" i="5" s="1"/>
  <c r="F191" i="75"/>
  <c r="P191" i="75" s="1"/>
  <c r="Y191" i="75" s="1"/>
  <c r="AP191" i="75" s="1"/>
  <c r="D192" i="5" s="1"/>
  <c r="F90" i="75"/>
  <c r="P90" i="75" s="1"/>
  <c r="Y90" i="75" s="1"/>
  <c r="AP90" i="75" s="1"/>
  <c r="D91" i="5" s="1"/>
  <c r="F18" i="75"/>
  <c r="P18" i="75" s="1"/>
  <c r="Y18" i="75" s="1"/>
  <c r="AP18" i="75" s="1"/>
  <c r="D19" i="5" s="1"/>
  <c r="F173" i="75"/>
  <c r="P173" i="75" s="1"/>
  <c r="Y173" i="75" s="1"/>
  <c r="AP173" i="75" s="1"/>
  <c r="F143" i="75"/>
  <c r="P143" i="75" s="1"/>
  <c r="Y143" i="75" s="1"/>
  <c r="AP143" i="75" s="1"/>
  <c r="D144" i="5" s="1"/>
  <c r="F4" i="75"/>
  <c r="P4" i="75" s="1"/>
  <c r="Y4" i="75" s="1"/>
  <c r="AP4" i="75" s="1"/>
  <c r="D5" i="5" s="1"/>
  <c r="W32" i="75"/>
  <c r="F164" i="75"/>
  <c r="P164" i="75" s="1"/>
  <c r="Y164" i="75" s="1"/>
  <c r="AP164" i="75" s="1"/>
  <c r="D165" i="5" s="1"/>
  <c r="F56" i="75"/>
  <c r="P56" i="75" s="1"/>
  <c r="Y56" i="75" s="1"/>
  <c r="F158" i="75"/>
  <c r="P158" i="75" s="1"/>
  <c r="Y158" i="75" s="1"/>
  <c r="AP158" i="75" s="1"/>
  <c r="D159" i="5" s="1"/>
  <c r="F87" i="75"/>
  <c r="P87" i="75" s="1"/>
  <c r="Y87" i="75" s="1"/>
  <c r="AP87" i="75" s="1"/>
  <c r="D88" i="5" s="1"/>
  <c r="G88" i="75"/>
  <c r="AG109" i="75"/>
  <c r="AG169" i="75"/>
  <c r="D142" i="75"/>
  <c r="W98" i="75"/>
  <c r="F21" i="75"/>
  <c r="P21" i="75" s="1"/>
  <c r="Y21" i="75" s="1"/>
  <c r="AP21" i="75" s="1"/>
  <c r="D22" i="5" s="1"/>
  <c r="F134" i="75"/>
  <c r="P134" i="75" s="1"/>
  <c r="Y134" i="75" s="1"/>
  <c r="AP134" i="75" s="1"/>
  <c r="D135" i="5" s="1"/>
  <c r="F45" i="75"/>
  <c r="P45" i="75" s="1"/>
  <c r="Y45" i="75" s="1"/>
  <c r="AP45" i="75" s="1"/>
  <c r="F51" i="75"/>
  <c r="P51" i="75" s="1"/>
  <c r="Y51" i="75" s="1"/>
  <c r="AP51" i="75" s="1"/>
  <c r="D52" i="5" s="1"/>
  <c r="F79" i="75"/>
  <c r="P79" i="75" s="1"/>
  <c r="Y79" i="75" s="1"/>
  <c r="AP79" i="75" s="1"/>
  <c r="D80" i="5" s="1"/>
  <c r="F97" i="75"/>
  <c r="P97" i="75" s="1"/>
  <c r="Y97" i="75" s="1"/>
  <c r="AP97" i="75" s="1"/>
  <c r="F161" i="75"/>
  <c r="P161" i="75" s="1"/>
  <c r="Y161" i="75" s="1"/>
  <c r="AP161" i="75" s="1"/>
  <c r="D162" i="5" s="1"/>
  <c r="F186" i="75"/>
  <c r="P186" i="75" s="1"/>
  <c r="Y186" i="75" s="1"/>
  <c r="AP186" i="75" s="1"/>
  <c r="D187" i="5" s="1"/>
  <c r="F40" i="75"/>
  <c r="P40" i="75" s="1"/>
  <c r="Y40" i="75" s="1"/>
  <c r="AP40" i="75" s="1"/>
  <c r="D41" i="5" s="1"/>
  <c r="F12" i="75"/>
  <c r="P12" i="75" s="1"/>
  <c r="Y12" i="75" s="1"/>
  <c r="AP12" i="75" s="1"/>
  <c r="D13" i="5" s="1"/>
  <c r="F122" i="75"/>
  <c r="P122" i="75" s="1"/>
  <c r="Y122" i="75" s="1"/>
  <c r="AP122" i="75" s="1"/>
  <c r="D123" i="5" s="1"/>
  <c r="F174" i="75"/>
  <c r="P174" i="75" s="1"/>
  <c r="Y174" i="75" s="1"/>
  <c r="AP174" i="75" s="1"/>
  <c r="D175" i="5" s="1"/>
  <c r="F167" i="75"/>
  <c r="P167" i="75" s="1"/>
  <c r="Y167" i="75" s="1"/>
  <c r="AP167" i="75" s="1"/>
  <c r="D168" i="5" s="1"/>
  <c r="F130" i="75"/>
  <c r="P130" i="75" s="1"/>
  <c r="Y130" i="75" s="1"/>
  <c r="AP130" i="75" s="1"/>
  <c r="D131" i="5" s="1"/>
  <c r="F19" i="75"/>
  <c r="P19" i="75" s="1"/>
  <c r="Y19" i="75" s="1"/>
  <c r="AP19" i="75" s="1"/>
  <c r="D20" i="5" s="1"/>
  <c r="F47" i="75"/>
  <c r="P47" i="75" s="1"/>
  <c r="Y47" i="75" s="1"/>
  <c r="AP47" i="75" s="1"/>
  <c r="D48" i="5" s="1"/>
  <c r="F91" i="75"/>
  <c r="P91" i="75" s="1"/>
  <c r="Y91" i="75" s="1"/>
  <c r="AP91" i="75" s="1"/>
  <c r="D92" i="5" s="1"/>
  <c r="F84" i="75"/>
  <c r="P84" i="75" s="1"/>
  <c r="Y84" i="75" s="1"/>
  <c r="AP84" i="75" s="1"/>
  <c r="D85" i="5" s="1"/>
  <c r="F117" i="75"/>
  <c r="P117" i="75" s="1"/>
  <c r="Y117" i="75" s="1"/>
  <c r="AP117" i="75" s="1"/>
  <c r="D118" i="5" s="1"/>
  <c r="F34" i="75"/>
  <c r="P34" i="75" s="1"/>
  <c r="Y34" i="75" s="1"/>
  <c r="AP34" i="75" s="1"/>
  <c r="F29" i="75"/>
  <c r="P29" i="75" s="1"/>
  <c r="Y29" i="75" s="1"/>
  <c r="AP29" i="75" s="1"/>
  <c r="D30" i="5" s="1"/>
  <c r="F82" i="75"/>
  <c r="P82" i="75" s="1"/>
  <c r="Y82" i="75" s="1"/>
  <c r="AP82" i="75" s="1"/>
  <c r="D83" i="5" s="1"/>
  <c r="F104" i="75"/>
  <c r="P104" i="75" s="1"/>
  <c r="Y104" i="75" s="1"/>
  <c r="AP104" i="75" s="1"/>
  <c r="F71" i="75"/>
  <c r="P71" i="75" s="1"/>
  <c r="Y71" i="75" s="1"/>
  <c r="AP71" i="75" s="1"/>
  <c r="D72" i="5" s="1"/>
  <c r="F5" i="75"/>
  <c r="P5" i="75" s="1"/>
  <c r="Y5" i="75" s="1"/>
  <c r="AP5" i="75" s="1"/>
  <c r="D6" i="5" s="1"/>
  <c r="F112" i="75"/>
  <c r="P112" i="75" s="1"/>
  <c r="Y112" i="75" s="1"/>
  <c r="AP112" i="75" s="1"/>
  <c r="D113" i="5" s="1"/>
  <c r="F77" i="75"/>
  <c r="P77" i="75" s="1"/>
  <c r="Y77" i="75" s="1"/>
  <c r="AP77" i="75" s="1"/>
  <c r="D78" i="5" s="1"/>
  <c r="AG37" i="75"/>
  <c r="AF86" i="75"/>
  <c r="W53" i="75"/>
  <c r="AI53" i="75" s="1"/>
  <c r="F153" i="75"/>
  <c r="P153" i="75" s="1"/>
  <c r="Y153" i="75" s="1"/>
  <c r="AP153" i="75" s="1"/>
  <c r="D154" i="5" s="1"/>
  <c r="F9" i="75"/>
  <c r="P9" i="75" s="1"/>
  <c r="Y9" i="75" s="1"/>
  <c r="AP9" i="75" s="1"/>
  <c r="D10" i="5" s="1"/>
  <c r="F53" i="75"/>
  <c r="P53" i="75" s="1"/>
  <c r="Y53" i="75" s="1"/>
  <c r="AP53" i="75" s="1"/>
  <c r="D54" i="5" s="1"/>
  <c r="AG84" i="75"/>
  <c r="AF155" i="75"/>
  <c r="AN155" i="75" s="1"/>
  <c r="AS155" i="75" s="1"/>
  <c r="AU155" i="75" s="1"/>
  <c r="G156" i="5" s="1"/>
  <c r="G168" i="75"/>
  <c r="AB119" i="75"/>
  <c r="F54" i="75"/>
  <c r="P54" i="75" s="1"/>
  <c r="Y54" i="75" s="1"/>
  <c r="AP54" i="75" s="1"/>
  <c r="D55" i="5" s="1"/>
  <c r="F155" i="75"/>
  <c r="P155" i="75" s="1"/>
  <c r="Y155" i="75" s="1"/>
  <c r="AP155" i="75" s="1"/>
  <c r="D156" i="5" s="1"/>
  <c r="F15" i="75"/>
  <c r="P15" i="75" s="1"/>
  <c r="Y15" i="75" s="1"/>
  <c r="AP15" i="75" s="1"/>
  <c r="D16" i="5" s="1"/>
  <c r="F103" i="75"/>
  <c r="P103" i="75" s="1"/>
  <c r="Y103" i="75" s="1"/>
  <c r="AP103" i="75" s="1"/>
  <c r="D104" i="5" s="1"/>
  <c r="F62" i="75"/>
  <c r="P62" i="75" s="1"/>
  <c r="Y62" i="75" s="1"/>
  <c r="AP62" i="75" s="1"/>
  <c r="D63" i="5" s="1"/>
  <c r="F165" i="75"/>
  <c r="P165" i="75" s="1"/>
  <c r="Y165" i="75" s="1"/>
  <c r="AP165" i="75" s="1"/>
  <c r="D166" i="5" s="1"/>
  <c r="F138" i="75"/>
  <c r="P138" i="75" s="1"/>
  <c r="Y138" i="75" s="1"/>
  <c r="AP138" i="75" s="1"/>
  <c r="D139" i="5" s="1"/>
  <c r="F119" i="75"/>
  <c r="P119" i="75" s="1"/>
  <c r="Y119" i="75" s="1"/>
  <c r="AP119" i="75" s="1"/>
  <c r="D120" i="5" s="1"/>
  <c r="F75" i="75"/>
  <c r="P75" i="75" s="1"/>
  <c r="Y75" i="75" s="1"/>
  <c r="AP75" i="75" s="1"/>
  <c r="F23" i="75"/>
  <c r="P23" i="75" s="1"/>
  <c r="Y23" i="75" s="1"/>
  <c r="AP23" i="75" s="1"/>
  <c r="D24" i="5" s="1"/>
  <c r="F37" i="75"/>
  <c r="P37" i="75" s="1"/>
  <c r="Y37" i="75" s="1"/>
  <c r="AP37" i="75" s="1"/>
  <c r="D38" i="5" s="1"/>
  <c r="F66" i="75"/>
  <c r="P66" i="75" s="1"/>
  <c r="Y66" i="75" s="1"/>
  <c r="AP66" i="75" s="1"/>
  <c r="F85" i="75"/>
  <c r="P85" i="75" s="1"/>
  <c r="Y85" i="75" s="1"/>
  <c r="AP85" i="75" s="1"/>
  <c r="D86" i="5" s="1"/>
  <c r="F101" i="75"/>
  <c r="P101" i="75" s="1"/>
  <c r="Y101" i="75" s="1"/>
  <c r="AP101" i="75" s="1"/>
  <c r="D102" i="5" s="1"/>
  <c r="AG46" i="75"/>
  <c r="AG181" i="75"/>
  <c r="F177" i="75"/>
  <c r="P177" i="75" s="1"/>
  <c r="Y177" i="75" s="1"/>
  <c r="AP177" i="75" s="1"/>
  <c r="F17" i="75"/>
  <c r="P17" i="75" s="1"/>
  <c r="Y17" i="75" s="1"/>
  <c r="AP17" i="75" s="1"/>
  <c r="D18" i="5" s="1"/>
  <c r="F124" i="75"/>
  <c r="P124" i="75" s="1"/>
  <c r="Y124" i="75" s="1"/>
  <c r="AP124" i="75" s="1"/>
  <c r="D125" i="5" s="1"/>
  <c r="F70" i="75"/>
  <c r="P70" i="75" s="1"/>
  <c r="Y70" i="75" s="1"/>
  <c r="AP70" i="75" s="1"/>
  <c r="D71" i="5" s="1"/>
  <c r="F95" i="75"/>
  <c r="P95" i="75" s="1"/>
  <c r="Y95" i="75" s="1"/>
  <c r="AP95" i="75" s="1"/>
  <c r="D96" i="5" s="1"/>
  <c r="F150" i="75"/>
  <c r="P150" i="75" s="1"/>
  <c r="Y150" i="75" s="1"/>
  <c r="AP150" i="75" s="1"/>
  <c r="D151" i="5" s="1"/>
  <c r="F24" i="75"/>
  <c r="P24" i="75" s="1"/>
  <c r="Y24" i="75" s="1"/>
  <c r="AP24" i="75" s="1"/>
  <c r="D25" i="5" s="1"/>
  <c r="AB93" i="75"/>
  <c r="AK93" i="75" s="1"/>
  <c r="V46" i="75"/>
  <c r="V193" i="75"/>
  <c r="D79" i="75"/>
  <c r="AF72" i="75"/>
  <c r="F61" i="75"/>
  <c r="P61" i="75" s="1"/>
  <c r="Y61" i="75" s="1"/>
  <c r="AP61" i="75" s="1"/>
  <c r="D62" i="5" s="1"/>
  <c r="F179" i="75"/>
  <c r="P179" i="75" s="1"/>
  <c r="Y179" i="75" s="1"/>
  <c r="AP179" i="75" s="1"/>
  <c r="D180" i="5" s="1"/>
  <c r="F26" i="75"/>
  <c r="P26" i="75" s="1"/>
  <c r="Y26" i="75" s="1"/>
  <c r="AP26" i="75" s="1"/>
  <c r="D27" i="5" s="1"/>
  <c r="F129" i="75"/>
  <c r="P129" i="75" s="1"/>
  <c r="Y129" i="75" s="1"/>
  <c r="AP129" i="75" s="1"/>
  <c r="D130" i="5" s="1"/>
  <c r="F44" i="75"/>
  <c r="P44" i="75" s="1"/>
  <c r="Y44" i="75" s="1"/>
  <c r="AP44" i="75" s="1"/>
  <c r="D45" i="5" s="1"/>
  <c r="F80" i="75"/>
  <c r="P80" i="75" s="1"/>
  <c r="Y80" i="75" s="1"/>
  <c r="AP80" i="75" s="1"/>
  <c r="D81" i="5" s="1"/>
  <c r="F137" i="75"/>
  <c r="P137" i="75" s="1"/>
  <c r="Y137" i="75" s="1"/>
  <c r="AP137" i="75" s="1"/>
  <c r="F22" i="75"/>
  <c r="P22" i="75" s="1"/>
  <c r="Y22" i="75" s="1"/>
  <c r="AP22" i="75" s="1"/>
  <c r="D23" i="5" s="1"/>
  <c r="F127" i="75"/>
  <c r="P127" i="75" s="1"/>
  <c r="Y127" i="75" s="1"/>
  <c r="AP127" i="75" s="1"/>
  <c r="D128" i="5" s="1"/>
  <c r="F182" i="75"/>
  <c r="P182" i="75" s="1"/>
  <c r="Y182" i="75" s="1"/>
  <c r="AP182" i="75" s="1"/>
  <c r="D183" i="5" s="1"/>
  <c r="F114" i="75"/>
  <c r="P114" i="75" s="1"/>
  <c r="Y114" i="75" s="1"/>
  <c r="AP114" i="75" s="1"/>
  <c r="D115" i="5" s="1"/>
  <c r="W46" i="75"/>
  <c r="D46" i="75"/>
  <c r="D3" i="75"/>
  <c r="AW46" i="75"/>
  <c r="AY46" i="75" s="1"/>
  <c r="AW170" i="75"/>
  <c r="F125" i="75"/>
  <c r="P125" i="75" s="1"/>
  <c r="Y125" i="75" s="1"/>
  <c r="AP125" i="75" s="1"/>
  <c r="F49" i="75"/>
  <c r="P49" i="75" s="1"/>
  <c r="Y49" i="75" s="1"/>
  <c r="AP49" i="75" s="1"/>
  <c r="D50" i="5" s="1"/>
  <c r="F151" i="75"/>
  <c r="P151" i="75" s="1"/>
  <c r="Y151" i="75" s="1"/>
  <c r="AP151" i="75" s="1"/>
  <c r="D152" i="5" s="1"/>
  <c r="AF46" i="75"/>
  <c r="AN46" i="75" s="1"/>
  <c r="AF185" i="75"/>
  <c r="F8" i="75"/>
  <c r="P8" i="75" s="1"/>
  <c r="Y8" i="75" s="1"/>
  <c r="AP8" i="75" s="1"/>
  <c r="D9" i="5" s="1"/>
  <c r="F55" i="75"/>
  <c r="P55" i="75" s="1"/>
  <c r="Y55" i="75" s="1"/>
  <c r="AP55" i="75" s="1"/>
  <c r="D56" i="5" s="1"/>
  <c r="F78" i="75"/>
  <c r="P78" i="75" s="1"/>
  <c r="Y78" i="75" s="1"/>
  <c r="AP78" i="75" s="1"/>
  <c r="D79" i="5" s="1"/>
  <c r="G46" i="75"/>
  <c r="G79" i="75"/>
  <c r="F33" i="75"/>
  <c r="P33" i="75" s="1"/>
  <c r="Y33" i="75" s="1"/>
  <c r="AP33" i="75" s="1"/>
  <c r="D34" i="5" s="1"/>
  <c r="F116" i="75"/>
  <c r="P116" i="75" s="1"/>
  <c r="Y116" i="75" s="1"/>
  <c r="AP116" i="75" s="1"/>
  <c r="D117" i="5" s="1"/>
  <c r="F83" i="75"/>
  <c r="P83" i="75" s="1"/>
  <c r="Y83" i="75" s="1"/>
  <c r="AP83" i="75" s="1"/>
  <c r="D84" i="5" s="1"/>
  <c r="F102" i="75"/>
  <c r="P102" i="75" s="1"/>
  <c r="Y102" i="75" s="1"/>
  <c r="AP102" i="75" s="1"/>
  <c r="D103" i="5" s="1"/>
  <c r="F46" i="75"/>
  <c r="P46" i="75" s="1"/>
  <c r="Y46" i="75" s="1"/>
  <c r="AP46" i="75" s="1"/>
  <c r="D47" i="5" s="1"/>
  <c r="F136" i="75"/>
  <c r="P136" i="75" s="1"/>
  <c r="Y136" i="75" s="1"/>
  <c r="AP136" i="75" s="1"/>
  <c r="D137" i="5" s="1"/>
  <c r="X141" i="75"/>
  <c r="AC80" i="75"/>
  <c r="AJ80" i="75"/>
  <c r="AI171" i="75"/>
  <c r="X106" i="75"/>
  <c r="AP56" i="75"/>
  <c r="D57" i="5" s="1"/>
  <c r="Y98" i="75"/>
  <c r="AP98" i="75" s="1"/>
  <c r="D99" i="5" s="1"/>
  <c r="AP185" i="75"/>
  <c r="D186" i="5" s="1"/>
  <c r="Y69" i="75"/>
  <c r="AP69" i="75" s="1"/>
  <c r="D70" i="5" s="1"/>
  <c r="AI84" i="75"/>
  <c r="AH119" i="75"/>
  <c r="AK133" i="75"/>
  <c r="AQ106" i="75"/>
  <c r="E107" i="5" s="1"/>
  <c r="AY145" i="75"/>
  <c r="I146" i="5" s="1"/>
  <c r="AY113" i="75"/>
  <c r="I114" i="5" s="1"/>
  <c r="X135" i="75"/>
  <c r="AO135" i="75" s="1"/>
  <c r="C136" i="5" s="1"/>
  <c r="AY89" i="75"/>
  <c r="I90" i="5" s="1"/>
  <c r="AY108" i="75"/>
  <c r="AH95" i="75"/>
  <c r="AH108" i="75"/>
  <c r="AH135" i="75"/>
  <c r="E18" i="75"/>
  <c r="E19" i="75"/>
  <c r="AY32" i="75"/>
  <c r="I33" i="5" s="1"/>
  <c r="E146" i="75"/>
  <c r="AH23" i="75"/>
  <c r="E122" i="75"/>
  <c r="E129" i="75"/>
  <c r="D182" i="5"/>
  <c r="D108" i="5"/>
  <c r="M15" i="4" l="1"/>
  <c r="AB16" i="5" s="1"/>
  <c r="M12" i="4"/>
  <c r="M4" i="4"/>
  <c r="AB5" i="5" s="1"/>
  <c r="AH130" i="75"/>
  <c r="AH83" i="75"/>
  <c r="E119" i="75"/>
  <c r="X16" i="75"/>
  <c r="X192" i="75"/>
  <c r="E83" i="75"/>
  <c r="AC69" i="75"/>
  <c r="AI68" i="75"/>
  <c r="E61" i="75"/>
  <c r="X58" i="75"/>
  <c r="X26" i="75"/>
  <c r="AN25" i="75"/>
  <c r="AI15" i="75"/>
  <c r="AQ12" i="75"/>
  <c r="E13" i="5" s="1"/>
  <c r="BB8" i="75"/>
  <c r="E6" i="75"/>
  <c r="AI33" i="75"/>
  <c r="AQ69" i="75"/>
  <c r="E70" i="5" s="1"/>
  <c r="E77" i="75"/>
  <c r="X138" i="75"/>
  <c r="AJ116" i="75"/>
  <c r="AH193" i="75"/>
  <c r="AH61" i="75"/>
  <c r="AH19" i="75"/>
  <c r="AJ39" i="75"/>
  <c r="AH98" i="75"/>
  <c r="L132" i="75"/>
  <c r="AI104" i="75"/>
  <c r="X23" i="75"/>
  <c r="AJ185" i="75"/>
  <c r="AC185" i="75"/>
  <c r="AH148" i="75"/>
  <c r="X148" i="75"/>
  <c r="AO148" i="75" s="1"/>
  <c r="C149" i="5" s="1"/>
  <c r="W58" i="3"/>
  <c r="R59" i="5" s="1"/>
  <c r="W56" i="3"/>
  <c r="R57" i="5" s="1"/>
  <c r="W17" i="3"/>
  <c r="R18" i="5" s="1"/>
  <c r="AQ152" i="75"/>
  <c r="E153" i="5" s="1"/>
  <c r="W74" i="3"/>
  <c r="R75" i="5" s="1"/>
  <c r="W44" i="3"/>
  <c r="R45" i="5" s="1"/>
  <c r="L180" i="75"/>
  <c r="AQ151" i="75"/>
  <c r="E152" i="5" s="1"/>
  <c r="AN185" i="75"/>
  <c r="AK37" i="75"/>
  <c r="R98" i="4"/>
  <c r="AC99" i="5" s="1"/>
  <c r="AE172" i="75"/>
  <c r="AI5" i="75"/>
  <c r="AI123" i="75"/>
  <c r="AK90" i="75"/>
  <c r="AH179" i="75"/>
  <c r="AQ53" i="75"/>
  <c r="E54" i="5" s="1"/>
  <c r="AN174" i="75"/>
  <c r="AS174" i="75" s="1"/>
  <c r="AU174" i="75" s="1"/>
  <c r="G175" i="5" s="1"/>
  <c r="AN179" i="75"/>
  <c r="AS179" i="75" s="1"/>
  <c r="AU179" i="75" s="1"/>
  <c r="G180" i="5" s="1"/>
  <c r="AH58" i="75"/>
  <c r="AH115" i="75"/>
  <c r="AH173" i="75"/>
  <c r="AH126" i="75"/>
  <c r="AQ167" i="75"/>
  <c r="E168" i="5" s="1"/>
  <c r="AQ165" i="75"/>
  <c r="E166" i="5" s="1"/>
  <c r="J188" i="75"/>
  <c r="J176" i="75"/>
  <c r="J170" i="75"/>
  <c r="BB142" i="75"/>
  <c r="BC142" i="75" s="1"/>
  <c r="K143" i="5" s="1"/>
  <c r="J141" i="75"/>
  <c r="J139" i="75"/>
  <c r="BB136" i="75"/>
  <c r="J137" i="5" s="1"/>
  <c r="AM137" i="5" s="1"/>
  <c r="J135" i="75"/>
  <c r="J134" i="75"/>
  <c r="L134" i="75" s="1"/>
  <c r="BB124" i="75"/>
  <c r="AM123" i="75"/>
  <c r="J122" i="75"/>
  <c r="L122" i="75" s="1"/>
  <c r="J119" i="75"/>
  <c r="BB117" i="75"/>
  <c r="J115" i="75"/>
  <c r="AM110" i="75"/>
  <c r="J108" i="75"/>
  <c r="L108" i="75" s="1"/>
  <c r="J107" i="75"/>
  <c r="J89" i="75"/>
  <c r="BB85" i="75"/>
  <c r="J86" i="5" s="1"/>
  <c r="AM86" i="5" s="1"/>
  <c r="BB71" i="75"/>
  <c r="BB66" i="75"/>
  <c r="BB65" i="75"/>
  <c r="J66" i="5" s="1"/>
  <c r="AM66" i="5" s="1"/>
  <c r="BB64" i="75"/>
  <c r="BB44" i="75"/>
  <c r="BC44" i="75" s="1"/>
  <c r="K45" i="5" s="1"/>
  <c r="BB41" i="75"/>
  <c r="C36" i="84" s="1"/>
  <c r="F36" i="84" s="1"/>
  <c r="AI19" i="75"/>
  <c r="AI32" i="75"/>
  <c r="AN159" i="75"/>
  <c r="AN3" i="75"/>
  <c r="AI188" i="75"/>
  <c r="AN92" i="75"/>
  <c r="AS92" i="75" s="1"/>
  <c r="AU92" i="75" s="1"/>
  <c r="G93" i="5" s="1"/>
  <c r="AI59" i="75"/>
  <c r="AI152" i="75"/>
  <c r="AI61" i="75"/>
  <c r="X107" i="75"/>
  <c r="AO107" i="75" s="1"/>
  <c r="C108" i="5" s="1"/>
  <c r="X160" i="75"/>
  <c r="AI149" i="75"/>
  <c r="AQ166" i="75"/>
  <c r="E167" i="5" s="1"/>
  <c r="AQ34" i="75"/>
  <c r="E35" i="5" s="1"/>
  <c r="AJ46" i="75"/>
  <c r="AK41" i="75"/>
  <c r="AI120" i="75"/>
  <c r="AN181" i="75"/>
  <c r="AS181" i="75" s="1"/>
  <c r="AU181" i="75" s="1"/>
  <c r="G182" i="5" s="1"/>
  <c r="AN125" i="75"/>
  <c r="X88" i="75"/>
  <c r="AI48" i="75"/>
  <c r="E177" i="75"/>
  <c r="AN114" i="75"/>
  <c r="AS114" i="75" s="1"/>
  <c r="AU114" i="75" s="1"/>
  <c r="G115" i="5" s="1"/>
  <c r="E123" i="75"/>
  <c r="AH11" i="75"/>
  <c r="E149" i="75"/>
  <c r="E68" i="75"/>
  <c r="AN72" i="75"/>
  <c r="X188" i="75"/>
  <c r="AH104" i="75"/>
  <c r="AO43" i="75"/>
  <c r="C44" i="5" s="1"/>
  <c r="AN112" i="75"/>
  <c r="AK184" i="75"/>
  <c r="AN173" i="75"/>
  <c r="AS173" i="75" s="1"/>
  <c r="AU173" i="75" s="1"/>
  <c r="G174" i="5" s="1"/>
  <c r="AH150" i="75"/>
  <c r="AH137" i="75"/>
  <c r="AH118" i="75"/>
  <c r="L20" i="75"/>
  <c r="G179" i="4"/>
  <c r="Z180" i="5" s="1"/>
  <c r="G171" i="4"/>
  <c r="Z172" i="5" s="1"/>
  <c r="R109" i="4"/>
  <c r="AC110" i="5" s="1"/>
  <c r="G107" i="4"/>
  <c r="Z108" i="5" s="1"/>
  <c r="R104" i="4"/>
  <c r="AC105" i="5" s="1"/>
  <c r="M100" i="4"/>
  <c r="AB101" i="5" s="1"/>
  <c r="R93" i="4"/>
  <c r="AC94" i="5" s="1"/>
  <c r="R88" i="4"/>
  <c r="AC89" i="5" s="1"/>
  <c r="G83" i="4"/>
  <c r="Z84" i="5" s="1"/>
  <c r="R80" i="4"/>
  <c r="AC81" i="5" s="1"/>
  <c r="R77" i="4"/>
  <c r="AC78" i="5" s="1"/>
  <c r="R64" i="4"/>
  <c r="AC65" i="5" s="1"/>
  <c r="R45" i="4"/>
  <c r="AC46" i="5" s="1"/>
  <c r="M44" i="4"/>
  <c r="AB45" i="5" s="1"/>
  <c r="G43" i="4"/>
  <c r="Z44" i="5" s="1"/>
  <c r="R40" i="4"/>
  <c r="AC41" i="5" s="1"/>
  <c r="G35" i="4"/>
  <c r="Z36" i="5" s="1"/>
  <c r="R32" i="4"/>
  <c r="AC33" i="5" s="1"/>
  <c r="R24" i="4"/>
  <c r="AC25" i="5" s="1"/>
  <c r="M20" i="4"/>
  <c r="AB21" i="5" s="1"/>
  <c r="G19" i="4"/>
  <c r="R16" i="4"/>
  <c r="AC17" i="5" s="1"/>
  <c r="R13" i="4"/>
  <c r="AC14" i="5" s="1"/>
  <c r="AI179" i="3"/>
  <c r="U180" i="5" s="1"/>
  <c r="AI173" i="3"/>
  <c r="U174" i="5" s="1"/>
  <c r="AI3" i="75"/>
  <c r="AN187" i="75"/>
  <c r="AH65" i="75"/>
  <c r="AN143" i="75"/>
  <c r="AN175" i="75"/>
  <c r="AN126" i="75"/>
  <c r="AS126" i="75" s="1"/>
  <c r="AU126" i="75" s="1"/>
  <c r="G127" i="5" s="1"/>
  <c r="AJ19" i="75"/>
  <c r="AC122" i="75"/>
  <c r="AI177" i="75"/>
  <c r="E115" i="75"/>
  <c r="AQ145" i="75"/>
  <c r="E146" i="5" s="1"/>
  <c r="AQ163" i="75"/>
  <c r="E164" i="5" s="1"/>
  <c r="AH79" i="75"/>
  <c r="AQ139" i="75"/>
  <c r="E140" i="5" s="1"/>
  <c r="AH105" i="75"/>
  <c r="AC90" i="75"/>
  <c r="AN86" i="75"/>
  <c r="AS86" i="75" s="1"/>
  <c r="AH18" i="75"/>
  <c r="AI35" i="75"/>
  <c r="AH88" i="75"/>
  <c r="AH97" i="75"/>
  <c r="X51" i="75"/>
  <c r="AJ62" i="75"/>
  <c r="AN85" i="75"/>
  <c r="AS85" i="75" s="1"/>
  <c r="AN65" i="75"/>
  <c r="AS65" i="75" s="1"/>
  <c r="AU65" i="75" s="1"/>
  <c r="G66" i="5" s="1"/>
  <c r="E130" i="75"/>
  <c r="AH42" i="75"/>
  <c r="C165" i="84"/>
  <c r="F165" i="84" s="1"/>
  <c r="C104" i="84"/>
  <c r="F104" i="84" s="1"/>
  <c r="E136" i="75"/>
  <c r="AQ107" i="75"/>
  <c r="E108" i="5" s="1"/>
  <c r="AQ18" i="75"/>
  <c r="E19" i="5" s="1"/>
  <c r="E11" i="75"/>
  <c r="AI141" i="3"/>
  <c r="U142" i="5" s="1"/>
  <c r="AI51" i="75"/>
  <c r="AH68" i="75"/>
  <c r="E79" i="75"/>
  <c r="AI11" i="75"/>
  <c r="X94" i="75"/>
  <c r="AN77" i="75"/>
  <c r="AJ148" i="75"/>
  <c r="AL148" i="75" s="1"/>
  <c r="AH127" i="75"/>
  <c r="R118" i="4"/>
  <c r="AC119" i="5" s="1"/>
  <c r="R116" i="4"/>
  <c r="AC117" i="5" s="1"/>
  <c r="R84" i="4"/>
  <c r="AC85" i="5" s="1"/>
  <c r="R54" i="4"/>
  <c r="AC55" i="5" s="1"/>
  <c r="M43" i="4"/>
  <c r="AB44" i="5" s="1"/>
  <c r="E191" i="75"/>
  <c r="E186" i="75"/>
  <c r="AK182" i="75"/>
  <c r="J182" i="75"/>
  <c r="L182" i="75" s="1"/>
  <c r="AQ178" i="75"/>
  <c r="E179" i="5" s="1"/>
  <c r="AJ173" i="75"/>
  <c r="E173" i="75"/>
  <c r="AJ169" i="75"/>
  <c r="AJ159" i="75"/>
  <c r="E159" i="75"/>
  <c r="AM152" i="75"/>
  <c r="AI143" i="75"/>
  <c r="AM141" i="75"/>
  <c r="AK138" i="75"/>
  <c r="X136" i="75"/>
  <c r="AM135" i="75"/>
  <c r="AM134" i="75"/>
  <c r="AK129" i="75"/>
  <c r="J129" i="75"/>
  <c r="L129" i="75" s="1"/>
  <c r="AQ128" i="75"/>
  <c r="E129" i="5" s="1"/>
  <c r="AJ127" i="75"/>
  <c r="AL127" i="75" s="1"/>
  <c r="J121" i="75"/>
  <c r="L121" i="75" s="1"/>
  <c r="J120" i="75"/>
  <c r="L120" i="75" s="1"/>
  <c r="C107" i="84"/>
  <c r="F107" i="84" s="1"/>
  <c r="AH117" i="75"/>
  <c r="AQ113" i="75"/>
  <c r="E114" i="5" s="1"/>
  <c r="AJ101" i="75"/>
  <c r="X85" i="75"/>
  <c r="AQ81" i="75"/>
  <c r="E82" i="5" s="1"/>
  <c r="C64" i="84"/>
  <c r="F64" i="84" s="1"/>
  <c r="AK46" i="75"/>
  <c r="AM42" i="75"/>
  <c r="AJ31" i="75"/>
  <c r="AJ10" i="75"/>
  <c r="AM9" i="75"/>
  <c r="AM6" i="75"/>
  <c r="AJ4" i="75"/>
  <c r="AY82" i="75"/>
  <c r="I83" i="5" s="1"/>
  <c r="X156" i="75"/>
  <c r="AY144" i="75"/>
  <c r="I145" i="5" s="1"/>
  <c r="AY168" i="75"/>
  <c r="I169" i="5" s="1"/>
  <c r="E74" i="75"/>
  <c r="E125" i="75"/>
  <c r="AH160" i="75"/>
  <c r="AL66" i="75"/>
  <c r="AH57" i="75"/>
  <c r="C97" i="84"/>
  <c r="F97" i="84" s="1"/>
  <c r="AI182" i="3"/>
  <c r="U183" i="5" s="1"/>
  <c r="AI111" i="3"/>
  <c r="U112" i="5" s="1"/>
  <c r="AI140" i="3"/>
  <c r="U141" i="5" s="1"/>
  <c r="AQ17" i="75"/>
  <c r="E18" i="5" s="1"/>
  <c r="AQ115" i="75"/>
  <c r="E116" i="5" s="1"/>
  <c r="AQ122" i="75"/>
  <c r="E123" i="5" s="1"/>
  <c r="E102" i="75"/>
  <c r="E101" i="75"/>
  <c r="E98" i="75"/>
  <c r="E97" i="75"/>
  <c r="E95" i="75"/>
  <c r="AH56" i="75"/>
  <c r="AN172" i="75"/>
  <c r="AK59" i="75"/>
  <c r="AH140" i="75"/>
  <c r="AN80" i="75"/>
  <c r="AH139" i="75"/>
  <c r="E172" i="75"/>
  <c r="AY136" i="75"/>
  <c r="I137" i="5" s="1"/>
  <c r="AI121" i="75"/>
  <c r="AI182" i="75"/>
  <c r="AH102" i="75"/>
  <c r="AN66" i="75"/>
  <c r="AS66" i="75" s="1"/>
  <c r="AU66" i="75" s="1"/>
  <c r="G67" i="5" s="1"/>
  <c r="E32" i="75"/>
  <c r="AI124" i="3"/>
  <c r="U125" i="5" s="1"/>
  <c r="AI120" i="3"/>
  <c r="U121" i="5" s="1"/>
  <c r="AI119" i="3"/>
  <c r="U120" i="5" s="1"/>
  <c r="AQ47" i="75"/>
  <c r="E48" i="5" s="1"/>
  <c r="AQ14" i="75"/>
  <c r="E15" i="5" s="1"/>
  <c r="M108" i="4"/>
  <c r="AB109" i="5" s="1"/>
  <c r="R101" i="4"/>
  <c r="AC102" i="5" s="1"/>
  <c r="R90" i="4"/>
  <c r="AC91" i="5" s="1"/>
  <c r="W182" i="3"/>
  <c r="R183" i="5" s="1"/>
  <c r="W178" i="3"/>
  <c r="R179" i="5" s="1"/>
  <c r="W176" i="3"/>
  <c r="R177" i="5" s="1"/>
  <c r="W172" i="3"/>
  <c r="R173" i="5" s="1"/>
  <c r="W168" i="3"/>
  <c r="W166" i="3"/>
  <c r="R167" i="5" s="1"/>
  <c r="W164" i="3"/>
  <c r="R165" i="5" s="1"/>
  <c r="W162" i="3"/>
  <c r="W156" i="3"/>
  <c r="R157" i="5" s="1"/>
  <c r="W148" i="3"/>
  <c r="R149" i="5" s="1"/>
  <c r="W147" i="3"/>
  <c r="R148" i="5" s="1"/>
  <c r="W146" i="3"/>
  <c r="R147" i="5" s="1"/>
  <c r="W142" i="3"/>
  <c r="R143" i="5" s="1"/>
  <c r="W141" i="3"/>
  <c r="W139" i="3"/>
  <c r="W136" i="3"/>
  <c r="W134" i="3"/>
  <c r="R135" i="5" s="1"/>
  <c r="W128" i="3"/>
  <c r="R129" i="5" s="1"/>
  <c r="W124" i="3"/>
  <c r="R125" i="5" s="1"/>
  <c r="W122" i="3"/>
  <c r="R123" i="5" s="1"/>
  <c r="W119" i="3"/>
  <c r="R120" i="5" s="1"/>
  <c r="W116" i="3"/>
  <c r="R117" i="5" s="1"/>
  <c r="W115" i="3"/>
  <c r="R116" i="5" s="1"/>
  <c r="W114" i="3"/>
  <c r="R115" i="5" s="1"/>
  <c r="W112" i="3"/>
  <c r="R113" i="5" s="1"/>
  <c r="W111" i="3"/>
  <c r="R112" i="5" s="1"/>
  <c r="W104" i="3"/>
  <c r="W102" i="3"/>
  <c r="R103" i="5" s="1"/>
  <c r="W97" i="3"/>
  <c r="R98" i="5" s="1"/>
  <c r="W93" i="3"/>
  <c r="R94" i="5" s="1"/>
  <c r="W92" i="3"/>
  <c r="W90" i="3"/>
  <c r="W89" i="3"/>
  <c r="R90" i="5" s="1"/>
  <c r="W88" i="3"/>
  <c r="R89" i="5" s="1"/>
  <c r="W86" i="3"/>
  <c r="R87" i="5" s="1"/>
  <c r="W85" i="3"/>
  <c r="R86" i="5" s="1"/>
  <c r="W82" i="3"/>
  <c r="R83" i="5" s="1"/>
  <c r="AY128" i="75"/>
  <c r="I129" i="5" s="1"/>
  <c r="X191" i="75"/>
  <c r="AI156" i="75"/>
  <c r="AH122" i="75"/>
  <c r="AN168" i="75"/>
  <c r="AQ157" i="75"/>
  <c r="E158" i="5" s="1"/>
  <c r="AI6" i="75"/>
  <c r="E5" i="75"/>
  <c r="AI44" i="75"/>
  <c r="E104" i="75"/>
  <c r="E42" i="75"/>
  <c r="AI99" i="75"/>
  <c r="AC24" i="75"/>
  <c r="E99" i="75"/>
  <c r="AI133" i="3"/>
  <c r="U134" i="5" s="1"/>
  <c r="AI186" i="3"/>
  <c r="U187" i="5" s="1"/>
  <c r="AI136" i="3"/>
  <c r="U137" i="5" s="1"/>
  <c r="C109" i="84"/>
  <c r="F109" i="84" s="1"/>
  <c r="L36" i="75"/>
  <c r="AI126" i="3"/>
  <c r="U127" i="5" s="1"/>
  <c r="AY96" i="75"/>
  <c r="AY120" i="75"/>
  <c r="X73" i="75"/>
  <c r="AN15" i="75"/>
  <c r="AN190" i="75"/>
  <c r="AI89" i="75"/>
  <c r="AQ130" i="75"/>
  <c r="E131" i="5" s="1"/>
  <c r="AN186" i="75"/>
  <c r="AS186" i="75" s="1"/>
  <c r="AU186" i="75" s="1"/>
  <c r="G187" i="5" s="1"/>
  <c r="AH4" i="75"/>
  <c r="AI83" i="75"/>
  <c r="AN158" i="75"/>
  <c r="AS158" i="75" s="1"/>
  <c r="AU158" i="75" s="1"/>
  <c r="AI12" i="75"/>
  <c r="E59" i="75"/>
  <c r="AJ140" i="75"/>
  <c r="AH16" i="75"/>
  <c r="AH174" i="75"/>
  <c r="AI164" i="3"/>
  <c r="U165" i="5" s="1"/>
  <c r="AI155" i="3"/>
  <c r="U156" i="5" s="1"/>
  <c r="AI156" i="3"/>
  <c r="U157" i="5" s="1"/>
  <c r="AI171" i="3"/>
  <c r="U172" i="5" s="1"/>
  <c r="AQ24" i="75"/>
  <c r="E25" i="5" s="1"/>
  <c r="L50" i="75"/>
  <c r="G177" i="4"/>
  <c r="Z178" i="5" s="1"/>
  <c r="G169" i="4"/>
  <c r="Z170" i="5" s="1"/>
  <c r="G153" i="4"/>
  <c r="Z154" i="5" s="1"/>
  <c r="G129" i="4"/>
  <c r="G121" i="4"/>
  <c r="Z122" i="5" s="1"/>
  <c r="G105" i="4"/>
  <c r="G73" i="4"/>
  <c r="Z74" i="5" s="1"/>
  <c r="G65" i="4"/>
  <c r="G57" i="4"/>
  <c r="G41" i="4"/>
  <c r="H41" i="4" s="1"/>
  <c r="AA42" i="5" s="1"/>
  <c r="G33" i="4"/>
  <c r="Z34" i="5" s="1"/>
  <c r="G17" i="4"/>
  <c r="Z18" i="5" s="1"/>
  <c r="G173" i="4"/>
  <c r="G157" i="4"/>
  <c r="H157" i="4" s="1"/>
  <c r="AA158" i="5" s="1"/>
  <c r="G149" i="4"/>
  <c r="H149" i="4" s="1"/>
  <c r="AA150" i="5" s="1"/>
  <c r="G141" i="4"/>
  <c r="Z142" i="5" s="1"/>
  <c r="G117" i="4"/>
  <c r="Z118" i="5" s="1"/>
  <c r="G93" i="4"/>
  <c r="Z94" i="5" s="1"/>
  <c r="G61" i="4"/>
  <c r="Z62" i="5" s="1"/>
  <c r="G37" i="4"/>
  <c r="Z38" i="5" s="1"/>
  <c r="Z4" i="3"/>
  <c r="S5" i="5" s="1"/>
  <c r="E156" i="75"/>
  <c r="AO156" i="75" s="1"/>
  <c r="C157" i="5" s="1"/>
  <c r="AK170" i="75"/>
  <c r="AL170" i="75" s="1"/>
  <c r="AS172" i="75"/>
  <c r="AU172" i="75" s="1"/>
  <c r="G173" i="5" s="1"/>
  <c r="AK45" i="75"/>
  <c r="X14" i="75"/>
  <c r="AO14" i="75" s="1"/>
  <c r="C15" i="5" s="1"/>
  <c r="E192" i="75"/>
  <c r="AO192" i="75" s="1"/>
  <c r="C193" i="5" s="1"/>
  <c r="M61" i="4"/>
  <c r="AB62" i="5" s="1"/>
  <c r="BB162" i="75"/>
  <c r="C158" i="84" s="1"/>
  <c r="F158" i="84" s="1"/>
  <c r="AH146" i="75"/>
  <c r="AI136" i="75"/>
  <c r="AH131" i="75"/>
  <c r="AQ112" i="75"/>
  <c r="E113" i="5" s="1"/>
  <c r="C123" i="84"/>
  <c r="F123" i="84" s="1"/>
  <c r="E92" i="75"/>
  <c r="X90" i="75"/>
  <c r="E86" i="75"/>
  <c r="AH76" i="75"/>
  <c r="AH53" i="75"/>
  <c r="AS52" i="75"/>
  <c r="AU52" i="75" s="1"/>
  <c r="G53" i="5" s="1"/>
  <c r="AK51" i="75"/>
  <c r="AN45" i="75"/>
  <c r="AS45" i="75" s="1"/>
  <c r="AU45" i="75" s="1"/>
  <c r="G46" i="5" s="1"/>
  <c r="J45" i="75"/>
  <c r="L45" i="75" s="1"/>
  <c r="AI36" i="75"/>
  <c r="AN35" i="75"/>
  <c r="AS35" i="75" s="1"/>
  <c r="AU35" i="75" s="1"/>
  <c r="G36" i="5" s="1"/>
  <c r="J32" i="75"/>
  <c r="L32" i="75" s="1"/>
  <c r="AN23" i="75"/>
  <c r="J16" i="75"/>
  <c r="AK10" i="75"/>
  <c r="AN6" i="75"/>
  <c r="AS6" i="75" s="1"/>
  <c r="AU6" i="75" s="1"/>
  <c r="G7" i="5" s="1"/>
  <c r="E4" i="75"/>
  <c r="AJ26" i="75"/>
  <c r="X17" i="75"/>
  <c r="AO17" i="75" s="1"/>
  <c r="AH73" i="75"/>
  <c r="AU85" i="75"/>
  <c r="G86" i="5" s="1"/>
  <c r="AQ121" i="75"/>
  <c r="E122" i="5" s="1"/>
  <c r="AQ91" i="75"/>
  <c r="E92" i="5" s="1"/>
  <c r="AI27" i="75"/>
  <c r="C90" i="84"/>
  <c r="F90" i="84" s="1"/>
  <c r="C103" i="84"/>
  <c r="F103" i="84" s="1"/>
  <c r="G138" i="4"/>
  <c r="Z139" i="5" s="1"/>
  <c r="G122" i="4"/>
  <c r="Z123" i="5" s="1"/>
  <c r="BB143" i="75"/>
  <c r="E57" i="75"/>
  <c r="AK43" i="75"/>
  <c r="E16" i="75"/>
  <c r="AO16" i="75" s="1"/>
  <c r="C17" i="5" s="1"/>
  <c r="AC7" i="75"/>
  <c r="AN41" i="75"/>
  <c r="AS41" i="75" s="1"/>
  <c r="AU41" i="75" s="1"/>
  <c r="G42" i="5" s="1"/>
  <c r="AH96" i="75"/>
  <c r="J193" i="5"/>
  <c r="AM193" i="5" s="1"/>
  <c r="AI103" i="75"/>
  <c r="AC44" i="75"/>
  <c r="X38" i="75"/>
  <c r="E67" i="75"/>
  <c r="X113" i="75"/>
  <c r="AC72" i="75"/>
  <c r="AC86" i="75"/>
  <c r="AE86" i="75" s="1"/>
  <c r="AR86" i="75" s="1"/>
  <c r="F87" i="5" s="1"/>
  <c r="AH46" i="75"/>
  <c r="AQ70" i="75"/>
  <c r="E71" i="5" s="1"/>
  <c r="AQ38" i="75"/>
  <c r="E39" i="5" s="1"/>
  <c r="E133" i="75"/>
  <c r="X3" i="75"/>
  <c r="J33" i="5"/>
  <c r="AM33" i="5" s="1"/>
  <c r="E46" i="75"/>
  <c r="X89" i="75"/>
  <c r="AH22" i="75"/>
  <c r="AQ189" i="75"/>
  <c r="E190" i="5" s="1"/>
  <c r="X68" i="75"/>
  <c r="C110" i="84"/>
  <c r="F110" i="84" s="1"/>
  <c r="C137" i="84"/>
  <c r="F137" i="84" s="1"/>
  <c r="J13" i="75"/>
  <c r="AH9" i="75"/>
  <c r="AO100" i="75"/>
  <c r="AH84" i="75"/>
  <c r="X102" i="75"/>
  <c r="AI9" i="75"/>
  <c r="X97" i="75"/>
  <c r="AH15" i="75"/>
  <c r="E8" i="75"/>
  <c r="AH12" i="75"/>
  <c r="AI38" i="75"/>
  <c r="AN33" i="75"/>
  <c r="X33" i="75"/>
  <c r="AI134" i="75"/>
  <c r="J175" i="5"/>
  <c r="AM175" i="5" s="1"/>
  <c r="R184" i="4"/>
  <c r="AC185" i="5" s="1"/>
  <c r="G174" i="4"/>
  <c r="Z175" i="5" s="1"/>
  <c r="AJ118" i="75"/>
  <c r="AC118" i="75"/>
  <c r="AH70" i="75"/>
  <c r="X70" i="75"/>
  <c r="AO70" i="75" s="1"/>
  <c r="C71" i="5" s="1"/>
  <c r="AC22" i="75"/>
  <c r="AE22" i="75" s="1"/>
  <c r="AJ22" i="75"/>
  <c r="AH164" i="75"/>
  <c r="X164" i="75"/>
  <c r="AJ125" i="75"/>
  <c r="AC125" i="75"/>
  <c r="AE125" i="75" s="1"/>
  <c r="AK28" i="75"/>
  <c r="AH175" i="75"/>
  <c r="X175" i="75"/>
  <c r="AO175" i="75" s="1"/>
  <c r="R134" i="4"/>
  <c r="AC135" i="5" s="1"/>
  <c r="G124" i="4"/>
  <c r="Z125" i="5" s="1"/>
  <c r="M122" i="4"/>
  <c r="AB123" i="5" s="1"/>
  <c r="M98" i="4"/>
  <c r="AB99" i="5" s="1"/>
  <c r="M58" i="4"/>
  <c r="AB59" i="5" s="1"/>
  <c r="M42" i="4"/>
  <c r="AB43" i="5" s="1"/>
  <c r="L188" i="75"/>
  <c r="AJ181" i="75"/>
  <c r="AL181" i="75" s="1"/>
  <c r="AC181" i="75"/>
  <c r="AO89" i="75"/>
  <c r="C90" i="5" s="1"/>
  <c r="AH136" i="75"/>
  <c r="AK134" i="75"/>
  <c r="AK13" i="75"/>
  <c r="AC13" i="75"/>
  <c r="AE13" i="75" s="1"/>
  <c r="AC192" i="75"/>
  <c r="AE192" i="75" s="1"/>
  <c r="AI4" i="75"/>
  <c r="AJ138" i="75"/>
  <c r="AJ154" i="75"/>
  <c r="E113" i="75"/>
  <c r="E33" i="75"/>
  <c r="AH33" i="75"/>
  <c r="E151" i="75"/>
  <c r="AH151" i="75"/>
  <c r="E65" i="75"/>
  <c r="E22" i="75"/>
  <c r="AM14" i="75"/>
  <c r="AM150" i="75"/>
  <c r="AQ192" i="75"/>
  <c r="E193" i="5" s="1"/>
  <c r="M66" i="4"/>
  <c r="AB67" i="5" s="1"/>
  <c r="R62" i="4"/>
  <c r="AC63" i="5" s="1"/>
  <c r="R25" i="4"/>
  <c r="BB189" i="75"/>
  <c r="C185" i="84" s="1"/>
  <c r="F185" i="84" s="1"/>
  <c r="AI186" i="75"/>
  <c r="L176" i="75"/>
  <c r="AM170" i="75"/>
  <c r="AK160" i="75"/>
  <c r="BB157" i="75"/>
  <c r="C153" i="84" s="1"/>
  <c r="F153" i="84" s="1"/>
  <c r="L135" i="75"/>
  <c r="X132" i="75"/>
  <c r="AO132" i="75" s="1"/>
  <c r="C133" i="5" s="1"/>
  <c r="AK120" i="75"/>
  <c r="AM119" i="75"/>
  <c r="L115" i="75"/>
  <c r="AM108" i="75"/>
  <c r="J104" i="75"/>
  <c r="L104" i="75" s="1"/>
  <c r="AK100" i="75"/>
  <c r="AJ94" i="75"/>
  <c r="AL94" i="75" s="1"/>
  <c r="AH132" i="75"/>
  <c r="AH47" i="75"/>
  <c r="AI173" i="75"/>
  <c r="AK141" i="75"/>
  <c r="AK176" i="75"/>
  <c r="C62" i="84"/>
  <c r="F62" i="84" s="1"/>
  <c r="J185" i="5"/>
  <c r="AM185" i="5" s="1"/>
  <c r="L16" i="75"/>
  <c r="AH66" i="75"/>
  <c r="L107" i="75"/>
  <c r="R150" i="4"/>
  <c r="AC151" i="5" s="1"/>
  <c r="R121" i="4"/>
  <c r="AC122" i="5" s="1"/>
  <c r="G116" i="4"/>
  <c r="R110" i="4"/>
  <c r="AC111" i="5" s="1"/>
  <c r="R78" i="4"/>
  <c r="AC79" i="5" s="1"/>
  <c r="M50" i="4"/>
  <c r="AB51" i="5" s="1"/>
  <c r="AM176" i="75"/>
  <c r="BB165" i="75"/>
  <c r="AK155" i="75"/>
  <c r="J154" i="75"/>
  <c r="L154" i="75" s="1"/>
  <c r="BB147" i="75"/>
  <c r="BB146" i="75"/>
  <c r="BB144" i="75"/>
  <c r="L139" i="75"/>
  <c r="J138" i="75"/>
  <c r="L138" i="75" s="1"/>
  <c r="BB132" i="75"/>
  <c r="AM122" i="75"/>
  <c r="L119" i="75"/>
  <c r="AN105" i="75"/>
  <c r="AS105" i="75" s="1"/>
  <c r="AU105" i="75" s="1"/>
  <c r="G106" i="5" s="1"/>
  <c r="AJ103" i="75"/>
  <c r="AJ102" i="75"/>
  <c r="AM99" i="75"/>
  <c r="AJ95" i="75"/>
  <c r="AI92" i="75"/>
  <c r="AK88" i="75"/>
  <c r="AJ87" i="75"/>
  <c r="AI65" i="75"/>
  <c r="BB37" i="75"/>
  <c r="C33" i="84" s="1"/>
  <c r="F33" i="84" s="1"/>
  <c r="J11" i="75"/>
  <c r="L11" i="75" s="1"/>
  <c r="AN151" i="75"/>
  <c r="AS151" i="75" s="1"/>
  <c r="AU151" i="75" s="1"/>
  <c r="G152" i="5" s="1"/>
  <c r="AN116" i="75"/>
  <c r="AS116" i="75" s="1"/>
  <c r="AU116" i="75" s="1"/>
  <c r="G117" i="5" s="1"/>
  <c r="AJ65" i="75"/>
  <c r="AC65" i="75"/>
  <c r="AM115" i="75"/>
  <c r="R182" i="4"/>
  <c r="AC183" i="5" s="1"/>
  <c r="M106" i="4"/>
  <c r="AB107" i="5" s="1"/>
  <c r="R17" i="4"/>
  <c r="AC18" i="5" s="1"/>
  <c r="M13" i="4"/>
  <c r="AB14" i="5" s="1"/>
  <c r="AM188" i="75"/>
  <c r="AJ179" i="75"/>
  <c r="AL179" i="75" s="1"/>
  <c r="AJ175" i="75"/>
  <c r="L170" i="75"/>
  <c r="J155" i="75"/>
  <c r="L155" i="75" s="1"/>
  <c r="L141" i="75"/>
  <c r="AC133" i="75"/>
  <c r="AE133" i="75" s="1"/>
  <c r="AH192" i="75"/>
  <c r="X83" i="75"/>
  <c r="AO83" i="75" s="1"/>
  <c r="C84" i="5" s="1"/>
  <c r="AJ82" i="75"/>
  <c r="AH156" i="75"/>
  <c r="AI118" i="75"/>
  <c r="AH101" i="75"/>
  <c r="X101" i="75"/>
  <c r="AH72" i="75"/>
  <c r="L156" i="75"/>
  <c r="AM106" i="75"/>
  <c r="X189" i="75"/>
  <c r="AH189" i="75"/>
  <c r="R126" i="4"/>
  <c r="AC127" i="5" s="1"/>
  <c r="M114" i="4"/>
  <c r="AB115" i="5" s="1"/>
  <c r="R70" i="4"/>
  <c r="AC71" i="5" s="1"/>
  <c r="G44" i="4"/>
  <c r="Z45" i="5" s="1"/>
  <c r="R38" i="4"/>
  <c r="AC39" i="5" s="1"/>
  <c r="M18" i="4"/>
  <c r="AB19" i="5" s="1"/>
  <c r="AJ193" i="75"/>
  <c r="AL193" i="75" s="1"/>
  <c r="AJ187" i="75"/>
  <c r="AC187" i="75"/>
  <c r="AE187" i="75" s="1"/>
  <c r="J160" i="75"/>
  <c r="L160" i="75" s="1"/>
  <c r="AK154" i="75"/>
  <c r="E144" i="75"/>
  <c r="AM139" i="75"/>
  <c r="AJ137" i="75"/>
  <c r="AL137" i="75" s="1"/>
  <c r="AK121" i="75"/>
  <c r="AM109" i="75"/>
  <c r="J109" i="75"/>
  <c r="L109" i="75" s="1"/>
  <c r="AM107" i="75"/>
  <c r="AK104" i="75"/>
  <c r="J100" i="75"/>
  <c r="L100" i="75" s="1"/>
  <c r="J98" i="75"/>
  <c r="L98" i="75" s="1"/>
  <c r="AK96" i="75"/>
  <c r="J96" i="75"/>
  <c r="L96" i="75" s="1"/>
  <c r="AQ93" i="75"/>
  <c r="E94" i="5" s="1"/>
  <c r="L89" i="75"/>
  <c r="J88" i="75"/>
  <c r="L88" i="75" s="1"/>
  <c r="AI86" i="75"/>
  <c r="AN75" i="75"/>
  <c r="AS75" i="75" s="1"/>
  <c r="AU75" i="75" s="1"/>
  <c r="G76" i="5" s="1"/>
  <c r="X61" i="75"/>
  <c r="AO61" i="75" s="1"/>
  <c r="C62" i="5" s="1"/>
  <c r="AI192" i="75"/>
  <c r="AJ120" i="75"/>
  <c r="AH183" i="75"/>
  <c r="AH35" i="75"/>
  <c r="X35" i="75"/>
  <c r="AO35" i="75" s="1"/>
  <c r="C36" i="5" s="1"/>
  <c r="AK78" i="75"/>
  <c r="AJ68" i="75"/>
  <c r="AJ67" i="75"/>
  <c r="X64" i="75"/>
  <c r="AN62" i="75"/>
  <c r="AS62" i="75" s="1"/>
  <c r="AU62" i="75" s="1"/>
  <c r="G63" i="5" s="1"/>
  <c r="AK60" i="75"/>
  <c r="AM59" i="75"/>
  <c r="AJ57" i="75"/>
  <c r="AN49" i="75"/>
  <c r="AK48" i="75"/>
  <c r="J48" i="75"/>
  <c r="L48" i="75" s="1"/>
  <c r="AM47" i="75"/>
  <c r="AN43" i="75"/>
  <c r="AS43" i="75" s="1"/>
  <c r="AU43" i="75" s="1"/>
  <c r="G44" i="5" s="1"/>
  <c r="J35" i="75"/>
  <c r="L35" i="75" s="1"/>
  <c r="AM34" i="75"/>
  <c r="AN30" i="75"/>
  <c r="AS30" i="75" s="1"/>
  <c r="AU30" i="75" s="1"/>
  <c r="G31" i="5" s="1"/>
  <c r="J28" i="75"/>
  <c r="L28" i="75" s="1"/>
  <c r="AK27" i="75"/>
  <c r="J27" i="75"/>
  <c r="L27" i="75" s="1"/>
  <c r="AN24" i="75"/>
  <c r="AS24" i="75" s="1"/>
  <c r="AU24" i="75" s="1"/>
  <c r="G25" i="5" s="1"/>
  <c r="J23" i="75"/>
  <c r="L23" i="75" s="1"/>
  <c r="BB20" i="75"/>
  <c r="AM18" i="75"/>
  <c r="AM17" i="75"/>
  <c r="AM16" i="75"/>
  <c r="AM12" i="75"/>
  <c r="AK11" i="75"/>
  <c r="J9" i="75"/>
  <c r="L9" i="75" s="1"/>
  <c r="AQ8" i="75"/>
  <c r="E9" i="5" s="1"/>
  <c r="J6" i="75"/>
  <c r="L6" i="75" s="1"/>
  <c r="AM5" i="75"/>
  <c r="AY34" i="75"/>
  <c r="I35" i="5" s="1"/>
  <c r="AN84" i="75"/>
  <c r="AM83" i="75"/>
  <c r="E81" i="75"/>
  <c r="J78" i="75"/>
  <c r="L78" i="75" s="1"/>
  <c r="AM74" i="75"/>
  <c r="AJ73" i="75"/>
  <c r="BB70" i="75"/>
  <c r="C65" i="84" s="1"/>
  <c r="F65" i="84" s="1"/>
  <c r="AN69" i="75"/>
  <c r="AS69" i="75" s="1"/>
  <c r="AU69" i="75" s="1"/>
  <c r="G70" i="5" s="1"/>
  <c r="AN63" i="75"/>
  <c r="AM61" i="75"/>
  <c r="J60" i="75"/>
  <c r="L60" i="75" s="1"/>
  <c r="AJ58" i="75"/>
  <c r="AL58" i="75" s="1"/>
  <c r="AJ56" i="75"/>
  <c r="AL56" i="75" s="1"/>
  <c r="AM52" i="75"/>
  <c r="AN145" i="75"/>
  <c r="AI78" i="75"/>
  <c r="X27" i="75"/>
  <c r="AQ136" i="75"/>
  <c r="E137" i="5" s="1"/>
  <c r="AQ42" i="75"/>
  <c r="E43" i="5" s="1"/>
  <c r="AN147" i="75"/>
  <c r="AS147" i="75" s="1"/>
  <c r="AU147" i="75" s="1"/>
  <c r="G148" i="5" s="1"/>
  <c r="X24" i="75"/>
  <c r="AO24" i="75" s="1"/>
  <c r="C25" i="5" s="1"/>
  <c r="E143" i="75"/>
  <c r="E7" i="75"/>
  <c r="AH129" i="75"/>
  <c r="E85" i="75"/>
  <c r="AH26" i="75"/>
  <c r="C114" i="84"/>
  <c r="F114" i="84" s="1"/>
  <c r="AQ26" i="75"/>
  <c r="E27" i="5" s="1"/>
  <c r="AK109" i="75"/>
  <c r="AI185" i="75"/>
  <c r="AH191" i="75"/>
  <c r="AI189" i="75"/>
  <c r="AI180" i="75"/>
  <c r="AI191" i="75"/>
  <c r="AI64" i="75"/>
  <c r="AQ36" i="75"/>
  <c r="E37" i="5" s="1"/>
  <c r="AQ44" i="75"/>
  <c r="E45" i="5" s="1"/>
  <c r="AI112" i="75"/>
  <c r="AI113" i="75"/>
  <c r="AC71" i="75"/>
  <c r="AE71" i="75" s="1"/>
  <c r="AM111" i="75"/>
  <c r="AQ67" i="75"/>
  <c r="E68" i="5" s="1"/>
  <c r="AK188" i="75"/>
  <c r="AN184" i="75"/>
  <c r="AS184" i="75" s="1"/>
  <c r="AU184" i="75" s="1"/>
  <c r="G185" i="5" s="1"/>
  <c r="AQ177" i="75"/>
  <c r="E178" i="5" s="1"/>
  <c r="AI82" i="75"/>
  <c r="AK122" i="75"/>
  <c r="AK50" i="75"/>
  <c r="AL50" i="75" s="1"/>
  <c r="X115" i="75"/>
  <c r="X79" i="75"/>
  <c r="AO79" i="75" s="1"/>
  <c r="C80" i="5" s="1"/>
  <c r="AJ155" i="75"/>
  <c r="AL155" i="75" s="1"/>
  <c r="AJ182" i="75"/>
  <c r="AL182" i="75" s="1"/>
  <c r="C88" i="84"/>
  <c r="F88" i="84" s="1"/>
  <c r="AE185" i="75"/>
  <c r="AL41" i="75"/>
  <c r="AC128" i="75"/>
  <c r="AE128" i="75" s="1"/>
  <c r="AS124" i="75"/>
  <c r="AU124" i="75" s="1"/>
  <c r="G125" i="5" s="1"/>
  <c r="AK139" i="75"/>
  <c r="AQ142" i="75"/>
  <c r="E143" i="5" s="1"/>
  <c r="AN146" i="75"/>
  <c r="AK115" i="75"/>
  <c r="AL115" i="75" s="1"/>
  <c r="H30" i="4"/>
  <c r="AA31" i="5" s="1"/>
  <c r="AM153" i="75"/>
  <c r="AE122" i="75"/>
  <c r="X147" i="75"/>
  <c r="AO147" i="75" s="1"/>
  <c r="C148" i="5" s="1"/>
  <c r="AI172" i="75"/>
  <c r="AN131" i="75"/>
  <c r="AS131" i="75" s="1"/>
  <c r="AU131" i="75" s="1"/>
  <c r="G132" i="5" s="1"/>
  <c r="AH62" i="75"/>
  <c r="AK135" i="75"/>
  <c r="C166" i="84"/>
  <c r="F166" i="84" s="1"/>
  <c r="C101" i="84"/>
  <c r="F101" i="84" s="1"/>
  <c r="AM10" i="75"/>
  <c r="AM31" i="75"/>
  <c r="AM156" i="75"/>
  <c r="AM161" i="75"/>
  <c r="R193" i="4"/>
  <c r="AC194" i="5" s="1"/>
  <c r="R151" i="4"/>
  <c r="AC152" i="5" s="1"/>
  <c r="R145" i="4"/>
  <c r="AC146" i="5" s="1"/>
  <c r="R143" i="4"/>
  <c r="AC144" i="5" s="1"/>
  <c r="M142" i="4"/>
  <c r="AB143" i="5" s="1"/>
  <c r="R135" i="4"/>
  <c r="AC136" i="5" s="1"/>
  <c r="R132" i="4"/>
  <c r="AC133" i="5" s="1"/>
  <c r="R129" i="4"/>
  <c r="AC130" i="5" s="1"/>
  <c r="R124" i="4"/>
  <c r="AC125" i="5" s="1"/>
  <c r="R119" i="4"/>
  <c r="AC120" i="5" s="1"/>
  <c r="R113" i="4"/>
  <c r="AC114" i="5" s="1"/>
  <c r="R111" i="4"/>
  <c r="AC112" i="5" s="1"/>
  <c r="R105" i="4"/>
  <c r="AC106" i="5" s="1"/>
  <c r="W96" i="4"/>
  <c r="AD97" i="5" s="1"/>
  <c r="R92" i="4"/>
  <c r="AC93" i="5" s="1"/>
  <c r="R89" i="4"/>
  <c r="AC90" i="5" s="1"/>
  <c r="R87" i="4"/>
  <c r="AC88" i="5" s="1"/>
  <c r="M83" i="4"/>
  <c r="AB84" i="5" s="1"/>
  <c r="R81" i="4"/>
  <c r="AC82" i="5" s="1"/>
  <c r="R79" i="4"/>
  <c r="AC80" i="5" s="1"/>
  <c r="R76" i="4"/>
  <c r="AC77" i="5" s="1"/>
  <c r="R73" i="4"/>
  <c r="AC74" i="5" s="1"/>
  <c r="R71" i="4"/>
  <c r="AC72" i="5" s="1"/>
  <c r="R68" i="4"/>
  <c r="AC69" i="5" s="1"/>
  <c r="M67" i="4"/>
  <c r="R65" i="4"/>
  <c r="AC66" i="5" s="1"/>
  <c r="R60" i="4"/>
  <c r="AC61" i="5" s="1"/>
  <c r="M59" i="4"/>
  <c r="AB60" i="5" s="1"/>
  <c r="W56" i="4"/>
  <c r="R55" i="4"/>
  <c r="AC56" i="5" s="1"/>
  <c r="M51" i="4"/>
  <c r="AB52" i="5" s="1"/>
  <c r="R49" i="4"/>
  <c r="AC50" i="5" s="1"/>
  <c r="R47" i="4"/>
  <c r="AC48" i="5" s="1"/>
  <c r="R44" i="4"/>
  <c r="AC45" i="5" s="1"/>
  <c r="R41" i="4"/>
  <c r="AC42" i="5" s="1"/>
  <c r="H134" i="3"/>
  <c r="N135" i="5" s="1"/>
  <c r="Z110" i="3"/>
  <c r="S111" i="5" s="1"/>
  <c r="Z95" i="3"/>
  <c r="S96" i="5" s="1"/>
  <c r="AQ193" i="75"/>
  <c r="E194" i="5" s="1"/>
  <c r="AQ187" i="75"/>
  <c r="E188" i="5" s="1"/>
  <c r="AQ181" i="75"/>
  <c r="E182" i="5" s="1"/>
  <c r="E180" i="75"/>
  <c r="AQ179" i="75"/>
  <c r="E180" i="5" s="1"/>
  <c r="AQ174" i="75"/>
  <c r="E175" i="5" s="1"/>
  <c r="AQ169" i="75"/>
  <c r="E170" i="5" s="1"/>
  <c r="AQ127" i="75"/>
  <c r="E128" i="5" s="1"/>
  <c r="AQ126" i="75"/>
  <c r="E127" i="5" s="1"/>
  <c r="AQ114" i="75"/>
  <c r="E115" i="5" s="1"/>
  <c r="AK42" i="75"/>
  <c r="AK35" i="75"/>
  <c r="AK32" i="75"/>
  <c r="AM24" i="75"/>
  <c r="AK23" i="75"/>
  <c r="AK9" i="75"/>
  <c r="X171" i="75"/>
  <c r="AO171" i="75" s="1"/>
  <c r="C172" i="5" s="1"/>
  <c r="H14" i="4"/>
  <c r="AA15" i="5" s="1"/>
  <c r="AM26" i="75"/>
  <c r="C105" i="84"/>
  <c r="F105" i="84" s="1"/>
  <c r="AM149" i="75"/>
  <c r="AQ176" i="75"/>
  <c r="E177" i="5" s="1"/>
  <c r="AI159" i="75"/>
  <c r="J157" i="75"/>
  <c r="L157" i="75" s="1"/>
  <c r="AC156" i="75"/>
  <c r="J140" i="75"/>
  <c r="L140" i="75" s="1"/>
  <c r="E121" i="75"/>
  <c r="E120" i="75"/>
  <c r="E109" i="75"/>
  <c r="AJ45" i="75"/>
  <c r="AJ16" i="75"/>
  <c r="C72" i="84"/>
  <c r="F72" i="84" s="1"/>
  <c r="AS190" i="75"/>
  <c r="AU190" i="75" s="1"/>
  <c r="G191" i="5" s="1"/>
  <c r="AQ162" i="75"/>
  <c r="E163" i="5" s="1"/>
  <c r="AJ129" i="75"/>
  <c r="AJ160" i="75"/>
  <c r="AL160" i="75" s="1"/>
  <c r="AK107" i="75"/>
  <c r="E118" i="75"/>
  <c r="J42" i="75"/>
  <c r="L42" i="75" s="1"/>
  <c r="G160" i="4"/>
  <c r="Z161" i="5" s="1"/>
  <c r="G96" i="4"/>
  <c r="Z97" i="5" s="1"/>
  <c r="G80" i="4"/>
  <c r="Z81" i="5" s="1"/>
  <c r="G64" i="4"/>
  <c r="Z65" i="5" s="1"/>
  <c r="G5" i="4"/>
  <c r="Z6" i="5" s="1"/>
  <c r="AH168" i="3"/>
  <c r="AH163" i="3"/>
  <c r="AI163" i="3" s="1"/>
  <c r="U164" i="5" s="1"/>
  <c r="AH158" i="3"/>
  <c r="AI158" i="3" s="1"/>
  <c r="U159" i="5" s="1"/>
  <c r="AH157" i="3"/>
  <c r="AI157" i="3" s="1"/>
  <c r="U158" i="5" s="1"/>
  <c r="AH147" i="3"/>
  <c r="AI147" i="3" s="1"/>
  <c r="U148" i="5" s="1"/>
  <c r="AH132" i="3"/>
  <c r="AI132" i="3" s="1"/>
  <c r="U133" i="5" s="1"/>
  <c r="AH131" i="3"/>
  <c r="AI131" i="3" s="1"/>
  <c r="U132" i="5" s="1"/>
  <c r="AH121" i="3"/>
  <c r="AI121" i="3" s="1"/>
  <c r="U122" i="5" s="1"/>
  <c r="AH113" i="3"/>
  <c r="AH109" i="3"/>
  <c r="AH98" i="3"/>
  <c r="AI98" i="3" s="1"/>
  <c r="U99" i="5" s="1"/>
  <c r="AH96" i="3"/>
  <c r="AI96" i="3" s="1"/>
  <c r="U97" i="5" s="1"/>
  <c r="AH93" i="3"/>
  <c r="AH89" i="3"/>
  <c r="AI89" i="3" s="1"/>
  <c r="U90" i="5" s="1"/>
  <c r="AH87" i="3"/>
  <c r="AI87" i="3" s="1"/>
  <c r="U88" i="5" s="1"/>
  <c r="AH81" i="3"/>
  <c r="AI81" i="3" s="1"/>
  <c r="AH79" i="3"/>
  <c r="AH71" i="3"/>
  <c r="AH64" i="3"/>
  <c r="AH25" i="3"/>
  <c r="AI25" i="3" s="1"/>
  <c r="J85" i="75"/>
  <c r="L85" i="75" s="1"/>
  <c r="J80" i="75"/>
  <c r="L80" i="75" s="1"/>
  <c r="J65" i="75"/>
  <c r="L65" i="75" s="1"/>
  <c r="J22" i="75"/>
  <c r="L22" i="75" s="1"/>
  <c r="AR22" i="75" s="1"/>
  <c r="F23" i="5" s="1"/>
  <c r="L161" i="75"/>
  <c r="AM148" i="75"/>
  <c r="G114" i="4"/>
  <c r="Z115" i="5" s="1"/>
  <c r="G98" i="4"/>
  <c r="Z99" i="5" s="1"/>
  <c r="G90" i="4"/>
  <c r="Z91" i="5" s="1"/>
  <c r="G82" i="4"/>
  <c r="Z83" i="5" s="1"/>
  <c r="G74" i="4"/>
  <c r="Z75" i="5" s="1"/>
  <c r="G66" i="4"/>
  <c r="H66" i="4" s="1"/>
  <c r="AA67" i="5" s="1"/>
  <c r="G50" i="4"/>
  <c r="H50" i="4" s="1"/>
  <c r="AA51" i="5" s="1"/>
  <c r="H91" i="4"/>
  <c r="AA92" i="5" s="1"/>
  <c r="G78" i="4"/>
  <c r="Z79" i="5" s="1"/>
  <c r="G62" i="4"/>
  <c r="Z63" i="5" s="1"/>
  <c r="Z130" i="5"/>
  <c r="H129" i="4"/>
  <c r="AA130" i="5" s="1"/>
  <c r="Z66" i="5"/>
  <c r="H65" i="4"/>
  <c r="AA66" i="5" s="1"/>
  <c r="G132" i="4"/>
  <c r="Z133" i="5" s="1"/>
  <c r="G108" i="4"/>
  <c r="Z109" i="5" s="1"/>
  <c r="G84" i="4"/>
  <c r="Z85" i="5" s="1"/>
  <c r="G76" i="4"/>
  <c r="Z77" i="5" s="1"/>
  <c r="G60" i="4"/>
  <c r="Z61" i="5" s="1"/>
  <c r="G193" i="4"/>
  <c r="Z194" i="5" s="1"/>
  <c r="G185" i="4"/>
  <c r="Z186" i="5" s="1"/>
  <c r="M125" i="4"/>
  <c r="AB126" i="5" s="1"/>
  <c r="M109" i="4"/>
  <c r="AB110" i="5" s="1"/>
  <c r="M85" i="4"/>
  <c r="AB86" i="5" s="1"/>
  <c r="M77" i="4"/>
  <c r="AB78" i="5" s="1"/>
  <c r="M69" i="4"/>
  <c r="AB70" i="5" s="1"/>
  <c r="M45" i="4"/>
  <c r="AB46" i="5" s="1"/>
  <c r="M10" i="4"/>
  <c r="AB11" i="5" s="1"/>
  <c r="M37" i="4"/>
  <c r="AB38" i="5" s="1"/>
  <c r="M184" i="4"/>
  <c r="AB185" i="5" s="1"/>
  <c r="M144" i="4"/>
  <c r="AB145" i="5" s="1"/>
  <c r="M136" i="4"/>
  <c r="AB137" i="5" s="1"/>
  <c r="M120" i="4"/>
  <c r="AB121" i="5" s="1"/>
  <c r="M112" i="4"/>
  <c r="AB113" i="5" s="1"/>
  <c r="M88" i="4"/>
  <c r="AB89" i="5" s="1"/>
  <c r="M80" i="4"/>
  <c r="M64" i="4"/>
  <c r="AB65" i="5" s="1"/>
  <c r="M40" i="4"/>
  <c r="AB41" i="5" s="1"/>
  <c r="M22" i="3"/>
  <c r="O23" i="5" s="1"/>
  <c r="W139" i="4"/>
  <c r="AD140" i="5" s="1"/>
  <c r="M192" i="3"/>
  <c r="O193" i="5" s="1"/>
  <c r="G180" i="4"/>
  <c r="Z181" i="5" s="1"/>
  <c r="G183" i="4"/>
  <c r="Z184" i="5" s="1"/>
  <c r="G143" i="4"/>
  <c r="H143" i="4" s="1"/>
  <c r="AA144" i="5" s="1"/>
  <c r="G87" i="4"/>
  <c r="Z88" i="5" s="1"/>
  <c r="G79" i="4"/>
  <c r="H79" i="4" s="1"/>
  <c r="AA80" i="5" s="1"/>
  <c r="G63" i="4"/>
  <c r="Z64" i="5" s="1"/>
  <c r="G39" i="4"/>
  <c r="Z40" i="5" s="1"/>
  <c r="G156" i="4"/>
  <c r="Z157" i="5" s="1"/>
  <c r="G36" i="4"/>
  <c r="H36" i="4" s="1"/>
  <c r="AA37" i="5" s="1"/>
  <c r="H104" i="4"/>
  <c r="AA105" i="5" s="1"/>
  <c r="G140" i="4"/>
  <c r="Z141" i="5" s="1"/>
  <c r="AY170" i="75"/>
  <c r="I171" i="5" s="1"/>
  <c r="AY162" i="75"/>
  <c r="AY18" i="75"/>
  <c r="I19" i="5" s="1"/>
  <c r="AY26" i="75"/>
  <c r="I27" i="5" s="1"/>
  <c r="AY138" i="75"/>
  <c r="I139" i="5" s="1"/>
  <c r="AY50" i="75"/>
  <c r="I51" i="5" s="1"/>
  <c r="AY106" i="75"/>
  <c r="I107" i="5" s="1"/>
  <c r="AY186" i="75"/>
  <c r="I187" i="5" s="1"/>
  <c r="AY90" i="75"/>
  <c r="I91" i="5" s="1"/>
  <c r="AY146" i="75"/>
  <c r="I147" i="5" s="1"/>
  <c r="AY114" i="75"/>
  <c r="BC114" i="75" s="1"/>
  <c r="K115" i="5" s="1"/>
  <c r="AY66" i="75"/>
  <c r="BC66" i="75" s="1"/>
  <c r="K67" i="5" s="1"/>
  <c r="AY74" i="75"/>
  <c r="I75" i="5" s="1"/>
  <c r="AY178" i="75"/>
  <c r="I179" i="5" s="1"/>
  <c r="AY58" i="75"/>
  <c r="I59" i="5" s="1"/>
  <c r="AY122" i="75"/>
  <c r="I123" i="5" s="1"/>
  <c r="AY10" i="75"/>
  <c r="I11" i="5" s="1"/>
  <c r="AY42" i="75"/>
  <c r="AY154" i="75"/>
  <c r="BC154" i="75" s="1"/>
  <c r="K155" i="5" s="1"/>
  <c r="AY98" i="75"/>
  <c r="BC98" i="75" s="1"/>
  <c r="K99" i="5" s="1"/>
  <c r="AY130" i="75"/>
  <c r="I131" i="5" s="1"/>
  <c r="AJ97" i="75"/>
  <c r="AL97" i="75" s="1"/>
  <c r="AC97" i="75"/>
  <c r="AE97" i="75" s="1"/>
  <c r="AR97" i="75" s="1"/>
  <c r="F98" i="5" s="1"/>
  <c r="X80" i="75"/>
  <c r="AI80" i="75"/>
  <c r="AI72" i="75"/>
  <c r="X72" i="75"/>
  <c r="AO72" i="75" s="1"/>
  <c r="C73" i="5" s="1"/>
  <c r="AC55" i="75"/>
  <c r="AE55" i="75" s="1"/>
  <c r="AR55" i="75" s="1"/>
  <c r="F56" i="5" s="1"/>
  <c r="AJ55" i="75"/>
  <c r="AL55" i="75" s="1"/>
  <c r="AE5" i="75"/>
  <c r="AO164" i="75"/>
  <c r="C165" i="5" s="1"/>
  <c r="AH125" i="75"/>
  <c r="AC154" i="75"/>
  <c r="AE154" i="75" s="1"/>
  <c r="X32" i="75"/>
  <c r="AO32" i="75" s="1"/>
  <c r="X92" i="75"/>
  <c r="AK15" i="75"/>
  <c r="AN40" i="75"/>
  <c r="AS40" i="75" s="1"/>
  <c r="AU40" i="75" s="1"/>
  <c r="G41" i="5" s="1"/>
  <c r="AI187" i="75"/>
  <c r="BC81" i="75"/>
  <c r="K82" i="5" s="1"/>
  <c r="R153" i="4"/>
  <c r="AC154" i="5" s="1"/>
  <c r="G151" i="4"/>
  <c r="Z152" i="5" s="1"/>
  <c r="R148" i="4"/>
  <c r="AC149" i="5" s="1"/>
  <c r="M141" i="4"/>
  <c r="AB142" i="5" s="1"/>
  <c r="M139" i="4"/>
  <c r="AB140" i="5" s="1"/>
  <c r="R137" i="4"/>
  <c r="AC138" i="5" s="1"/>
  <c r="M99" i="4"/>
  <c r="AB100" i="5" s="1"/>
  <c r="G95" i="4"/>
  <c r="R6" i="4"/>
  <c r="AC7" i="5" s="1"/>
  <c r="X118" i="75"/>
  <c r="E187" i="75"/>
  <c r="AI21" i="75"/>
  <c r="X155" i="75"/>
  <c r="AL21" i="75"/>
  <c r="AN76" i="75"/>
  <c r="AS76" i="75" s="1"/>
  <c r="AU76" i="75" s="1"/>
  <c r="G77" i="5" s="1"/>
  <c r="AQ101" i="75"/>
  <c r="E102" i="5" s="1"/>
  <c r="R188" i="4"/>
  <c r="AC189" i="5" s="1"/>
  <c r="G106" i="4"/>
  <c r="Z107" i="5" s="1"/>
  <c r="W85" i="4"/>
  <c r="W77" i="4"/>
  <c r="Z164" i="3"/>
  <c r="S165" i="5" s="1"/>
  <c r="Z160" i="3"/>
  <c r="S161" i="5" s="1"/>
  <c r="Z148" i="3"/>
  <c r="S149" i="5" s="1"/>
  <c r="H138" i="3"/>
  <c r="N139" i="5" s="1"/>
  <c r="H106" i="3"/>
  <c r="N107" i="5" s="1"/>
  <c r="AH190" i="75"/>
  <c r="AH185" i="75"/>
  <c r="AH143" i="75"/>
  <c r="AI85" i="75"/>
  <c r="AJ100" i="75"/>
  <c r="AH170" i="75"/>
  <c r="AJ48" i="75"/>
  <c r="AJ6" i="75"/>
  <c r="AJ23" i="75"/>
  <c r="AL23" i="75" s="1"/>
  <c r="AJ88" i="75"/>
  <c r="L29" i="75"/>
  <c r="AM84" i="75"/>
  <c r="M134" i="4"/>
  <c r="AB135" i="5" s="1"/>
  <c r="M110" i="4"/>
  <c r="AB111" i="5" s="1"/>
  <c r="M86" i="4"/>
  <c r="AB87" i="5" s="1"/>
  <c r="M78" i="4"/>
  <c r="AB79" i="5" s="1"/>
  <c r="W120" i="3"/>
  <c r="R121" i="5" s="1"/>
  <c r="AI193" i="75"/>
  <c r="BB190" i="75"/>
  <c r="BC190" i="75" s="1"/>
  <c r="K191" i="5" s="1"/>
  <c r="AE181" i="75"/>
  <c r="AH32" i="75"/>
  <c r="AH24" i="75"/>
  <c r="BC108" i="75"/>
  <c r="K109" i="5" s="1"/>
  <c r="AI115" i="75"/>
  <c r="AC82" i="75"/>
  <c r="AE82" i="75" s="1"/>
  <c r="AR82" i="75" s="1"/>
  <c r="F83" i="5" s="1"/>
  <c r="AI14" i="75"/>
  <c r="AI119" i="75"/>
  <c r="AH10" i="75"/>
  <c r="AC137" i="75"/>
  <c r="AE137" i="75" s="1"/>
  <c r="AS48" i="75"/>
  <c r="AU48" i="75" s="1"/>
  <c r="G49" i="5" s="1"/>
  <c r="AH145" i="75"/>
  <c r="AH8" i="75"/>
  <c r="AS113" i="75"/>
  <c r="AU113" i="75" s="1"/>
  <c r="G114" i="5" s="1"/>
  <c r="H33" i="4"/>
  <c r="AA34" i="5" s="1"/>
  <c r="AM46" i="75"/>
  <c r="M177" i="4"/>
  <c r="AB178" i="5" s="1"/>
  <c r="M175" i="4"/>
  <c r="AB176" i="5" s="1"/>
  <c r="R173" i="4"/>
  <c r="AC174" i="5" s="1"/>
  <c r="R170" i="4"/>
  <c r="AC171" i="5" s="1"/>
  <c r="G136" i="4"/>
  <c r="Z137" i="5" s="1"/>
  <c r="M89" i="4"/>
  <c r="AB90" i="5" s="1"/>
  <c r="R50" i="4"/>
  <c r="AC51" i="5" s="1"/>
  <c r="R29" i="4"/>
  <c r="AC30" i="5" s="1"/>
  <c r="G29" i="4"/>
  <c r="Z30" i="5" s="1"/>
  <c r="M25" i="4"/>
  <c r="AB26" i="5" s="1"/>
  <c r="R23" i="4"/>
  <c r="AC24" i="5" s="1"/>
  <c r="M22" i="4"/>
  <c r="AB23" i="5" s="1"/>
  <c r="R21" i="4"/>
  <c r="AC22" i="5" s="1"/>
  <c r="R18" i="4"/>
  <c r="AC19" i="5" s="1"/>
  <c r="M17" i="4"/>
  <c r="AB18" i="5" s="1"/>
  <c r="G16" i="4"/>
  <c r="Z17" i="5" s="1"/>
  <c r="R15" i="4"/>
  <c r="AC16" i="5" s="1"/>
  <c r="M14" i="4"/>
  <c r="AB15" i="5" s="1"/>
  <c r="G13" i="4"/>
  <c r="Z14" i="5" s="1"/>
  <c r="AH150" i="3"/>
  <c r="AH144" i="3"/>
  <c r="AI144" i="3" s="1"/>
  <c r="U145" i="5" s="1"/>
  <c r="AH142" i="3"/>
  <c r="AH129" i="3"/>
  <c r="AI129" i="3" s="1"/>
  <c r="U130" i="5" s="1"/>
  <c r="AH118" i="3"/>
  <c r="AI118" i="3" s="1"/>
  <c r="U119" i="5" s="1"/>
  <c r="AH107" i="3"/>
  <c r="AI107" i="3" s="1"/>
  <c r="U108" i="5" s="1"/>
  <c r="AH7" i="75"/>
  <c r="AC193" i="75"/>
  <c r="AE193" i="75" s="1"/>
  <c r="AC159" i="75"/>
  <c r="AN90" i="75"/>
  <c r="AS90" i="75" s="1"/>
  <c r="AU90" i="75" s="1"/>
  <c r="G91" i="5" s="1"/>
  <c r="AJ32" i="75"/>
  <c r="AN70" i="75"/>
  <c r="AS70" i="75" s="1"/>
  <c r="AU70" i="75" s="1"/>
  <c r="G71" i="5" s="1"/>
  <c r="AK17" i="75"/>
  <c r="AK3" i="75"/>
  <c r="H35" i="4"/>
  <c r="AA36" i="5" s="1"/>
  <c r="H116" i="4"/>
  <c r="AA117" i="5" s="1"/>
  <c r="R85" i="4"/>
  <c r="AC86" i="5" s="1"/>
  <c r="M84" i="4"/>
  <c r="AB85" i="5" s="1"/>
  <c r="M68" i="4"/>
  <c r="AB69" i="5" s="1"/>
  <c r="AC31" i="75"/>
  <c r="AE31" i="75" s="1"/>
  <c r="E52" i="75"/>
  <c r="AH85" i="75"/>
  <c r="AN53" i="75"/>
  <c r="AS53" i="75" s="1"/>
  <c r="AU53" i="75" s="1"/>
  <c r="G54" i="5" s="1"/>
  <c r="X77" i="75"/>
  <c r="AO77" i="75" s="1"/>
  <c r="C78" i="5" s="1"/>
  <c r="AN13" i="75"/>
  <c r="AS13" i="75" s="1"/>
  <c r="AU13" i="75" s="1"/>
  <c r="G14" i="5" s="1"/>
  <c r="AN39" i="75"/>
  <c r="AS39" i="75" s="1"/>
  <c r="AU39" i="75" s="1"/>
  <c r="G40" i="5" s="1"/>
  <c r="AQ72" i="75"/>
  <c r="E73" i="5" s="1"/>
  <c r="H17" i="4"/>
  <c r="AA18" i="5" s="1"/>
  <c r="E103" i="75"/>
  <c r="J59" i="75"/>
  <c r="L59" i="75" s="1"/>
  <c r="J37" i="75"/>
  <c r="L37" i="75" s="1"/>
  <c r="M191" i="4"/>
  <c r="AB192" i="5" s="1"/>
  <c r="R190" i="4"/>
  <c r="AC191" i="5" s="1"/>
  <c r="AI160" i="3"/>
  <c r="U161" i="5" s="1"/>
  <c r="AE61" i="75"/>
  <c r="AC117" i="75"/>
  <c r="AE117" i="75" s="1"/>
  <c r="AL95" i="75"/>
  <c r="AN79" i="75"/>
  <c r="AS117" i="75"/>
  <c r="AU117" i="75" s="1"/>
  <c r="G118" i="5" s="1"/>
  <c r="AQ119" i="75"/>
  <c r="E120" i="5" s="1"/>
  <c r="AS64" i="75"/>
  <c r="AU64" i="75" s="1"/>
  <c r="G65" i="5" s="1"/>
  <c r="AL10" i="75"/>
  <c r="AI73" i="75"/>
  <c r="AK52" i="75"/>
  <c r="AL187" i="75"/>
  <c r="X130" i="75"/>
  <c r="AO130" i="75" s="1"/>
  <c r="C131" i="5" s="1"/>
  <c r="E82" i="75"/>
  <c r="G92" i="4"/>
  <c r="R91" i="4"/>
  <c r="AC92" i="5" s="1"/>
  <c r="R86" i="4"/>
  <c r="AC87" i="5" s="1"/>
  <c r="G81" i="4"/>
  <c r="AM189" i="75"/>
  <c r="AJ188" i="75"/>
  <c r="AM184" i="75"/>
  <c r="AM183" i="75"/>
  <c r="AI181" i="75"/>
  <c r="AM177" i="75"/>
  <c r="AJ176" i="75"/>
  <c r="AL176" i="75" s="1"/>
  <c r="AM171" i="75"/>
  <c r="AM167" i="75"/>
  <c r="AM166" i="75"/>
  <c r="AM165" i="75"/>
  <c r="AM163" i="75"/>
  <c r="AM162" i="75"/>
  <c r="AK161" i="75"/>
  <c r="AM157" i="75"/>
  <c r="J153" i="75"/>
  <c r="L153" i="75" s="1"/>
  <c r="AK152" i="75"/>
  <c r="J152" i="75"/>
  <c r="L152" i="75" s="1"/>
  <c r="AM151" i="75"/>
  <c r="AK150" i="75"/>
  <c r="J150" i="75"/>
  <c r="L150" i="75" s="1"/>
  <c r="AK149" i="75"/>
  <c r="J149" i="75"/>
  <c r="L149" i="75" s="1"/>
  <c r="J148" i="75"/>
  <c r="L148" i="75" s="1"/>
  <c r="AM147" i="75"/>
  <c r="AM146" i="75"/>
  <c r="AJ141" i="75"/>
  <c r="AJ135" i="75"/>
  <c r="AL135" i="75" s="1"/>
  <c r="AJ134" i="75"/>
  <c r="J130" i="75"/>
  <c r="L130" i="75" s="1"/>
  <c r="AK123" i="75"/>
  <c r="J123" i="75"/>
  <c r="L123" i="75" s="1"/>
  <c r="AJ122" i="75"/>
  <c r="AL122" i="75" s="1"/>
  <c r="AJ119" i="75"/>
  <c r="AM116" i="75"/>
  <c r="AI114" i="75"/>
  <c r="AK111" i="75"/>
  <c r="J111" i="75"/>
  <c r="L111" i="75" s="1"/>
  <c r="AK110" i="75"/>
  <c r="J110" i="75"/>
  <c r="L110" i="75" s="1"/>
  <c r="AJ108" i="75"/>
  <c r="AK106" i="75"/>
  <c r="J106" i="75"/>
  <c r="L106" i="75" s="1"/>
  <c r="AM105" i="75"/>
  <c r="AK99" i="75"/>
  <c r="J99" i="75"/>
  <c r="L99" i="75" s="1"/>
  <c r="AJ98" i="75"/>
  <c r="AJ96" i="75"/>
  <c r="E96" i="75"/>
  <c r="AK89" i="75"/>
  <c r="AL89" i="75" s="1"/>
  <c r="J83" i="75"/>
  <c r="L83" i="75" s="1"/>
  <c r="AJ78" i="75"/>
  <c r="AL78" i="75" s="1"/>
  <c r="AM75" i="75"/>
  <c r="AK74" i="75"/>
  <c r="J74" i="75"/>
  <c r="L74" i="75" s="1"/>
  <c r="AM69" i="75"/>
  <c r="AM63" i="75"/>
  <c r="AM62" i="75"/>
  <c r="AK61" i="75"/>
  <c r="J61" i="75"/>
  <c r="L61" i="75" s="1"/>
  <c r="AJ60" i="75"/>
  <c r="AI54" i="75"/>
  <c r="J52" i="75"/>
  <c r="L52" i="75" s="1"/>
  <c r="AM49" i="75"/>
  <c r="AK47" i="75"/>
  <c r="J47" i="75"/>
  <c r="L47" i="75" s="1"/>
  <c r="AM43" i="75"/>
  <c r="AK34" i="75"/>
  <c r="J34" i="75"/>
  <c r="L34" i="75" s="1"/>
  <c r="AJ33" i="75"/>
  <c r="AM30" i="75"/>
  <c r="J24" i="75"/>
  <c r="L24" i="75" s="1"/>
  <c r="E23" i="75"/>
  <c r="AO23" i="75" s="1"/>
  <c r="C24" i="5" s="1"/>
  <c r="AK18" i="75"/>
  <c r="J18" i="75"/>
  <c r="L18" i="75" s="1"/>
  <c r="J17" i="75"/>
  <c r="L17" i="75" s="1"/>
  <c r="AK16" i="75"/>
  <c r="J14" i="75"/>
  <c r="L14" i="75" s="1"/>
  <c r="AK12" i="75"/>
  <c r="J12" i="75"/>
  <c r="L12" i="75" s="1"/>
  <c r="AI8" i="75"/>
  <c r="AK5" i="75"/>
  <c r="J5" i="75"/>
  <c r="L5" i="75" s="1"/>
  <c r="J189" i="75"/>
  <c r="L189" i="75" s="1"/>
  <c r="J167" i="75"/>
  <c r="L167" i="75" s="1"/>
  <c r="AK166" i="75"/>
  <c r="AK162" i="75"/>
  <c r="J162" i="75"/>
  <c r="L162" i="75" s="1"/>
  <c r="AK157" i="75"/>
  <c r="AL157" i="75" s="1"/>
  <c r="AJ153" i="75"/>
  <c r="AL153" i="75" s="1"/>
  <c r="AJ152" i="75"/>
  <c r="J151" i="75"/>
  <c r="L151" i="75" s="1"/>
  <c r="J147" i="75"/>
  <c r="L147" i="75" s="1"/>
  <c r="AK145" i="75"/>
  <c r="J145" i="75"/>
  <c r="L145" i="75" s="1"/>
  <c r="J144" i="75"/>
  <c r="L144" i="75" s="1"/>
  <c r="J142" i="75"/>
  <c r="L142" i="75" s="1"/>
  <c r="J136" i="75"/>
  <c r="L136" i="75" s="1"/>
  <c r="AM132" i="75"/>
  <c r="AJ130" i="75"/>
  <c r="AL130" i="75" s="1"/>
  <c r="J124" i="75"/>
  <c r="J117" i="75"/>
  <c r="L117" i="75" s="1"/>
  <c r="J90" i="75"/>
  <c r="L90" i="75" s="1"/>
  <c r="J79" i="75"/>
  <c r="L79" i="75" s="1"/>
  <c r="AM76" i="75"/>
  <c r="J76" i="75"/>
  <c r="L76" i="75" s="1"/>
  <c r="J70" i="75"/>
  <c r="J69" i="75"/>
  <c r="L69" i="75" s="1"/>
  <c r="AM53" i="75"/>
  <c r="J53" i="75"/>
  <c r="L53" i="75" s="1"/>
  <c r="AJ47" i="75"/>
  <c r="AJ35" i="75"/>
  <c r="AM29" i="75"/>
  <c r="AJ28" i="75"/>
  <c r="AL28" i="75" s="1"/>
  <c r="J25" i="75"/>
  <c r="L25" i="75" s="1"/>
  <c r="AK24" i="75"/>
  <c r="AJ9" i="75"/>
  <c r="AM192" i="75"/>
  <c r="L192" i="75"/>
  <c r="L191" i="75"/>
  <c r="AK185" i="75"/>
  <c r="AL185" i="75" s="1"/>
  <c r="J185" i="75"/>
  <c r="L185" i="75" s="1"/>
  <c r="AR185" i="75" s="1"/>
  <c r="F186" i="5" s="1"/>
  <c r="AM180" i="75"/>
  <c r="AM178" i="75"/>
  <c r="L178" i="75"/>
  <c r="AK172" i="75"/>
  <c r="AK168" i="75"/>
  <c r="J158" i="75"/>
  <c r="L158" i="75" s="1"/>
  <c r="J143" i="75"/>
  <c r="L143" i="75" s="1"/>
  <c r="AM133" i="75"/>
  <c r="L133" i="75"/>
  <c r="AM128" i="75"/>
  <c r="L128" i="75"/>
  <c r="AM118" i="75"/>
  <c r="AM113" i="75"/>
  <c r="J112" i="75"/>
  <c r="L112" i="75" s="1"/>
  <c r="AM92" i="75"/>
  <c r="J91" i="75"/>
  <c r="L91" i="75" s="1"/>
  <c r="AJ90" i="75"/>
  <c r="AL90" i="75" s="1"/>
  <c r="AM85" i="75"/>
  <c r="AM80" i="75"/>
  <c r="AJ79" i="75"/>
  <c r="AM77" i="75"/>
  <c r="J71" i="75"/>
  <c r="L71" i="75" s="1"/>
  <c r="AM65" i="75"/>
  <c r="J64" i="75"/>
  <c r="AJ53" i="75"/>
  <c r="AJ37" i="75"/>
  <c r="BB99" i="75"/>
  <c r="Z42" i="3"/>
  <c r="S43" i="5" s="1"/>
  <c r="Z35" i="3"/>
  <c r="S36" i="5" s="1"/>
  <c r="Z34" i="3"/>
  <c r="S35" i="5" s="1"/>
  <c r="H34" i="3"/>
  <c r="N35" i="5" s="1"/>
  <c r="Z29" i="3"/>
  <c r="S30" i="5" s="1"/>
  <c r="H29" i="3"/>
  <c r="N30" i="5" s="1"/>
  <c r="Z27" i="3"/>
  <c r="S28" i="5" s="1"/>
  <c r="Z26" i="3"/>
  <c r="S27" i="5" s="1"/>
  <c r="Z19" i="3"/>
  <c r="S20" i="5" s="1"/>
  <c r="Z18" i="3"/>
  <c r="S19" i="5" s="1"/>
  <c r="Z11" i="3"/>
  <c r="S12" i="5" s="1"/>
  <c r="Z10" i="3"/>
  <c r="S11" i="5" s="1"/>
  <c r="AN161" i="75"/>
  <c r="AS161" i="75" s="1"/>
  <c r="AU161" i="75" s="1"/>
  <c r="G162" i="5" s="1"/>
  <c r="AN156" i="75"/>
  <c r="AS156" i="75" s="1"/>
  <c r="AU156" i="75" s="1"/>
  <c r="G157" i="5" s="1"/>
  <c r="AN153" i="75"/>
  <c r="AS153" i="75" s="1"/>
  <c r="AU153" i="75" s="1"/>
  <c r="G154" i="5" s="1"/>
  <c r="AN152" i="75"/>
  <c r="AS152" i="75" s="1"/>
  <c r="AU152" i="75" s="1"/>
  <c r="G153" i="5" s="1"/>
  <c r="BB29" i="75"/>
  <c r="C12" i="84" s="1"/>
  <c r="F12" i="84" s="1"/>
  <c r="Q69" i="3"/>
  <c r="R69" i="3" s="1"/>
  <c r="S69" i="3" s="1"/>
  <c r="Q70" i="5" s="1"/>
  <c r="P105" i="3"/>
  <c r="S105" i="3" s="1"/>
  <c r="Q106" i="5" s="1"/>
  <c r="Q125" i="3"/>
  <c r="R125" i="3" s="1"/>
  <c r="Q91" i="3"/>
  <c r="R91" i="3" s="1"/>
  <c r="S91" i="3" s="1"/>
  <c r="Q92" i="5" s="1"/>
  <c r="Q75" i="3"/>
  <c r="R75" i="3" s="1"/>
  <c r="S75" i="3" s="1"/>
  <c r="Q76" i="5" s="1"/>
  <c r="P113" i="3"/>
  <c r="Q157" i="3"/>
  <c r="R157" i="3" s="1"/>
  <c r="Q127" i="3"/>
  <c r="R127" i="3" s="1"/>
  <c r="S127" i="3" s="1"/>
  <c r="Q128" i="5" s="1"/>
  <c r="Q103" i="3"/>
  <c r="R103" i="3" s="1"/>
  <c r="S103" i="3" s="1"/>
  <c r="Q104" i="5" s="1"/>
  <c r="Q188" i="3"/>
  <c r="R188" i="3" s="1"/>
  <c r="S188" i="3" s="1"/>
  <c r="Q189" i="5" s="1"/>
  <c r="Q61" i="3"/>
  <c r="R61" i="3" s="1"/>
  <c r="S61" i="3" s="1"/>
  <c r="Q62" i="5" s="1"/>
  <c r="Q81" i="3"/>
  <c r="R81" i="3" s="1"/>
  <c r="S81" i="3" s="1"/>
  <c r="Q82" i="5" s="1"/>
  <c r="P161" i="3"/>
  <c r="S161" i="3" s="1"/>
  <c r="Q162" i="5" s="1"/>
  <c r="Q78" i="3"/>
  <c r="R78" i="3" s="1"/>
  <c r="P97" i="3"/>
  <c r="Q57" i="3"/>
  <c r="R57" i="3" s="1"/>
  <c r="S57" i="3" s="1"/>
  <c r="Q58" i="5" s="1"/>
  <c r="P66" i="3"/>
  <c r="S66" i="3" s="1"/>
  <c r="Q67" i="5" s="1"/>
  <c r="Q133" i="3"/>
  <c r="R133" i="3" s="1"/>
  <c r="S133" i="3" s="1"/>
  <c r="Q134" i="5" s="1"/>
  <c r="P67" i="3"/>
  <c r="S67" i="3" s="1"/>
  <c r="Q68" i="5" s="1"/>
  <c r="Q96" i="3"/>
  <c r="R96" i="3" s="1"/>
  <c r="S96" i="3" s="1"/>
  <c r="Q86" i="3"/>
  <c r="R86" i="3" s="1"/>
  <c r="S86" i="3" s="1"/>
  <c r="Q87" i="5" s="1"/>
  <c r="Q38" i="3"/>
  <c r="R38" i="3" s="1"/>
  <c r="P90" i="3"/>
  <c r="P85" i="3"/>
  <c r="S85" i="3" s="1"/>
  <c r="Q139" i="3"/>
  <c r="R139" i="3" s="1"/>
  <c r="S139" i="3" s="1"/>
  <c r="Q140" i="5" s="1"/>
  <c r="P147" i="3"/>
  <c r="S147" i="3" s="1"/>
  <c r="Q148" i="5" s="1"/>
  <c r="Q120" i="3"/>
  <c r="R120" i="3" s="1"/>
  <c r="S120" i="3" s="1"/>
  <c r="Q121" i="5" s="1"/>
  <c r="P107" i="3"/>
  <c r="S107" i="3" s="1"/>
  <c r="Q108" i="5" s="1"/>
  <c r="Q129" i="3"/>
  <c r="R129" i="3" s="1"/>
  <c r="S129" i="3" s="1"/>
  <c r="Q130" i="5" s="1"/>
  <c r="P51" i="3"/>
  <c r="Q76" i="3"/>
  <c r="R76" i="3" s="1"/>
  <c r="Q186" i="3"/>
  <c r="R186" i="3" s="1"/>
  <c r="S186" i="3" s="1"/>
  <c r="Q187" i="5" s="1"/>
  <c r="Q121" i="3"/>
  <c r="R121" i="3" s="1"/>
  <c r="S121" i="3" s="1"/>
  <c r="Q122" i="5" s="1"/>
  <c r="Q179" i="3"/>
  <c r="R179" i="3" s="1"/>
  <c r="S179" i="3" s="1"/>
  <c r="Q180" i="5" s="1"/>
  <c r="Q126" i="3"/>
  <c r="R126" i="3" s="1"/>
  <c r="S126" i="3" s="1"/>
  <c r="Q127" i="5" s="1"/>
  <c r="P27" i="3"/>
  <c r="S27" i="3" s="1"/>
  <c r="Q28" i="5" s="1"/>
  <c r="Q159" i="3"/>
  <c r="R159" i="3" s="1"/>
  <c r="S159" i="3" s="1"/>
  <c r="Q160" i="5" s="1"/>
  <c r="P22" i="3"/>
  <c r="Q37" i="3"/>
  <c r="R37" i="3" s="1"/>
  <c r="S37" i="3" s="1"/>
  <c r="Q38" i="5" s="1"/>
  <c r="Q117" i="3"/>
  <c r="R117" i="3" s="1"/>
  <c r="S117" i="3" s="1"/>
  <c r="Q118" i="5" s="1"/>
  <c r="P59" i="3"/>
  <c r="Q73" i="3"/>
  <c r="R73" i="3" s="1"/>
  <c r="P191" i="3"/>
  <c r="S191" i="3" s="1"/>
  <c r="Q192" i="5" s="1"/>
  <c r="Q74" i="3"/>
  <c r="R74" i="3" s="1"/>
  <c r="S74" i="3" s="1"/>
  <c r="Q75" i="5" s="1"/>
  <c r="Q165" i="3"/>
  <c r="R165" i="3" s="1"/>
  <c r="S165" i="3" s="1"/>
  <c r="Q166" i="5" s="1"/>
  <c r="Q25" i="3"/>
  <c r="R25" i="3" s="1"/>
  <c r="P34" i="3"/>
  <c r="Q50" i="3"/>
  <c r="R50" i="3" s="1"/>
  <c r="S50" i="3" s="1"/>
  <c r="Q51" i="5" s="1"/>
  <c r="Q58" i="3"/>
  <c r="R58" i="3" s="1"/>
  <c r="S58" i="3" s="1"/>
  <c r="Q59" i="5" s="1"/>
  <c r="Q39" i="3"/>
  <c r="R39" i="3" s="1"/>
  <c r="S39" i="3" s="1"/>
  <c r="Q40" i="5" s="1"/>
  <c r="Q119" i="3"/>
  <c r="R119" i="3" s="1"/>
  <c r="Q45" i="3"/>
  <c r="R45" i="3" s="1"/>
  <c r="S45" i="3" s="1"/>
  <c r="Q46" i="5" s="1"/>
  <c r="Q42" i="3"/>
  <c r="R42" i="3" s="1"/>
  <c r="S42" i="3" s="1"/>
  <c r="Q43" i="5" s="1"/>
  <c r="P171" i="3"/>
  <c r="Q151" i="3"/>
  <c r="R151" i="3" s="1"/>
  <c r="Q180" i="3"/>
  <c r="R180" i="3" s="1"/>
  <c r="S180" i="3" s="1"/>
  <c r="Q181" i="5" s="1"/>
  <c r="Q137" i="3"/>
  <c r="R137" i="3" s="1"/>
  <c r="S137" i="3" s="1"/>
  <c r="Q138" i="5" s="1"/>
  <c r="P163" i="3"/>
  <c r="S163" i="3" s="1"/>
  <c r="Q164" i="5" s="1"/>
  <c r="W62" i="4"/>
  <c r="AD63" i="5" s="1"/>
  <c r="W69" i="4"/>
  <c r="AD70" i="5" s="1"/>
  <c r="W22" i="4"/>
  <c r="AD23" i="5" s="1"/>
  <c r="W86" i="4"/>
  <c r="AD87" i="5" s="1"/>
  <c r="M81" i="4"/>
  <c r="AB82" i="5" s="1"/>
  <c r="M65" i="4"/>
  <c r="AB66" i="5" s="1"/>
  <c r="M189" i="4"/>
  <c r="AB190" i="5" s="1"/>
  <c r="M128" i="4"/>
  <c r="AB129" i="5" s="1"/>
  <c r="M87" i="4"/>
  <c r="AB88" i="5" s="1"/>
  <c r="M5" i="4"/>
  <c r="AB6" i="5" s="1"/>
  <c r="M181" i="4"/>
  <c r="AB182" i="5" s="1"/>
  <c r="M192" i="4"/>
  <c r="AB193" i="5" s="1"/>
  <c r="BC100" i="75"/>
  <c r="K101" i="5" s="1"/>
  <c r="BC77" i="75"/>
  <c r="K78" i="5" s="1"/>
  <c r="AY27" i="75"/>
  <c r="BC27" i="75" s="1"/>
  <c r="K28" i="5" s="1"/>
  <c r="AQ138" i="75"/>
  <c r="E139" i="5" s="1"/>
  <c r="AQ94" i="75"/>
  <c r="E95" i="5" s="1"/>
  <c r="AQ68" i="75"/>
  <c r="E69" i="5" s="1"/>
  <c r="AQ58" i="75"/>
  <c r="E59" i="5" s="1"/>
  <c r="AQ57" i="75"/>
  <c r="E58" i="5" s="1"/>
  <c r="AE156" i="75"/>
  <c r="AR156" i="75" s="1"/>
  <c r="AI138" i="75"/>
  <c r="X137" i="75"/>
  <c r="AI88" i="75"/>
  <c r="AI58" i="75"/>
  <c r="AC6" i="75"/>
  <c r="AE6" i="75" s="1"/>
  <c r="AR6" i="75" s="1"/>
  <c r="F7" i="5" s="1"/>
  <c r="AJ105" i="75"/>
  <c r="AM64" i="75"/>
  <c r="AK40" i="75"/>
  <c r="AL40" i="75" s="1"/>
  <c r="AC38" i="75"/>
  <c r="AE38" i="75" s="1"/>
  <c r="X144" i="75"/>
  <c r="AO144" i="75" s="1"/>
  <c r="C145" i="5" s="1"/>
  <c r="AI87" i="75"/>
  <c r="AL36" i="75"/>
  <c r="AK33" i="75"/>
  <c r="AL33" i="75" s="1"/>
  <c r="AL67" i="75"/>
  <c r="AL20" i="75"/>
  <c r="AM174" i="75"/>
  <c r="AL117" i="75"/>
  <c r="AL68" i="75"/>
  <c r="AH141" i="75"/>
  <c r="AH78" i="75"/>
  <c r="AL57" i="75"/>
  <c r="AJ147" i="75"/>
  <c r="AC147" i="75"/>
  <c r="AE147" i="75" s="1"/>
  <c r="AJ110" i="75"/>
  <c r="AL110" i="75" s="1"/>
  <c r="AC110" i="75"/>
  <c r="AE110" i="75" s="1"/>
  <c r="AR110" i="75" s="1"/>
  <c r="F111" i="5" s="1"/>
  <c r="AC139" i="75"/>
  <c r="AE139" i="75" s="1"/>
  <c r="AJ139" i="75"/>
  <c r="AJ109" i="75"/>
  <c r="AC109" i="75"/>
  <c r="AE109" i="75" s="1"/>
  <c r="AR109" i="75" s="1"/>
  <c r="F110" i="5" s="1"/>
  <c r="AJ104" i="75"/>
  <c r="AL104" i="75" s="1"/>
  <c r="AC104" i="75"/>
  <c r="AE104" i="75" s="1"/>
  <c r="AR104" i="75" s="1"/>
  <c r="F105" i="5" s="1"/>
  <c r="AJ27" i="75"/>
  <c r="AL27" i="75" s="1"/>
  <c r="AC27" i="75"/>
  <c r="AE27" i="75" s="1"/>
  <c r="AR27" i="75" s="1"/>
  <c r="F28" i="5" s="1"/>
  <c r="AK83" i="75"/>
  <c r="AC83" i="75"/>
  <c r="AE83" i="75" s="1"/>
  <c r="AL140" i="75"/>
  <c r="AK105" i="75"/>
  <c r="AC105" i="75"/>
  <c r="AE105" i="75" s="1"/>
  <c r="AJ99" i="75"/>
  <c r="AC99" i="75"/>
  <c r="AE99" i="75" s="1"/>
  <c r="AR99" i="75" s="1"/>
  <c r="F100" i="5" s="1"/>
  <c r="AJ59" i="75"/>
  <c r="AC59" i="75"/>
  <c r="AE59" i="75" s="1"/>
  <c r="AR59" i="75" s="1"/>
  <c r="F60" i="5" s="1"/>
  <c r="AC140" i="75"/>
  <c r="AE140" i="75" s="1"/>
  <c r="AC191" i="75"/>
  <c r="AE191" i="75" s="1"/>
  <c r="AK191" i="75"/>
  <c r="AL191" i="75" s="1"/>
  <c r="AL169" i="75"/>
  <c r="AC190" i="75"/>
  <c r="AE190" i="75" s="1"/>
  <c r="AR190" i="75" s="1"/>
  <c r="F191" i="5" s="1"/>
  <c r="AK186" i="75"/>
  <c r="AC186" i="75"/>
  <c r="AE186" i="75" s="1"/>
  <c r="AJ164" i="75"/>
  <c r="AC164" i="75"/>
  <c r="AE164" i="75" s="1"/>
  <c r="AJ144" i="75"/>
  <c r="AC144" i="75"/>
  <c r="AE144" i="75" s="1"/>
  <c r="AJ136" i="75"/>
  <c r="AL136" i="75" s="1"/>
  <c r="AC136" i="75"/>
  <c r="AE136" i="75" s="1"/>
  <c r="AJ17" i="75"/>
  <c r="AL17" i="75" s="1"/>
  <c r="AC17" i="75"/>
  <c r="AE17" i="75" s="1"/>
  <c r="AC98" i="75"/>
  <c r="AE98" i="75" s="1"/>
  <c r="AR98" i="75" s="1"/>
  <c r="F99" i="5" s="1"/>
  <c r="AC127" i="75"/>
  <c r="AE127" i="75" s="1"/>
  <c r="AE69" i="75"/>
  <c r="AJ61" i="75"/>
  <c r="AJ149" i="75"/>
  <c r="AK189" i="75"/>
  <c r="J184" i="75"/>
  <c r="L184" i="75" s="1"/>
  <c r="AK183" i="75"/>
  <c r="AL183" i="75" s="1"/>
  <c r="J183" i="75"/>
  <c r="L183" i="75" s="1"/>
  <c r="AK177" i="75"/>
  <c r="J177" i="75"/>
  <c r="L177" i="75" s="1"/>
  <c r="AK171" i="75"/>
  <c r="J171" i="75"/>
  <c r="L171" i="75" s="1"/>
  <c r="J166" i="75"/>
  <c r="L166" i="75" s="1"/>
  <c r="AK165" i="75"/>
  <c r="J165" i="75"/>
  <c r="L165" i="75" s="1"/>
  <c r="AM164" i="75"/>
  <c r="AK164" i="75"/>
  <c r="J164" i="75"/>
  <c r="L164" i="75" s="1"/>
  <c r="AK163" i="75"/>
  <c r="J163" i="75"/>
  <c r="L163" i="75" s="1"/>
  <c r="AJ161" i="75"/>
  <c r="AL161" i="75" s="1"/>
  <c r="AJ156" i="75"/>
  <c r="AK151" i="75"/>
  <c r="AJ150" i="75"/>
  <c r="AK147" i="75"/>
  <c r="J146" i="75"/>
  <c r="L146" i="75" s="1"/>
  <c r="AM142" i="75"/>
  <c r="AM136" i="75"/>
  <c r="AK131" i="75"/>
  <c r="J131" i="75"/>
  <c r="L131" i="75" s="1"/>
  <c r="AM124" i="75"/>
  <c r="L124" i="75"/>
  <c r="AM117" i="75"/>
  <c r="J116" i="75"/>
  <c r="L116" i="75" s="1"/>
  <c r="AJ111" i="75"/>
  <c r="AL111" i="75" s="1"/>
  <c r="AJ106" i="75"/>
  <c r="AM90" i="75"/>
  <c r="AC89" i="75"/>
  <c r="AE89" i="75" s="1"/>
  <c r="AK84" i="75"/>
  <c r="AC84" i="75"/>
  <c r="J84" i="75"/>
  <c r="L84" i="75" s="1"/>
  <c r="AJ83" i="75"/>
  <c r="AM79" i="75"/>
  <c r="AK75" i="75"/>
  <c r="J75" i="75"/>
  <c r="L75" i="75" s="1"/>
  <c r="AJ74" i="75"/>
  <c r="AM70" i="75"/>
  <c r="L70" i="75"/>
  <c r="AK63" i="75"/>
  <c r="J63" i="75"/>
  <c r="L63" i="75" s="1"/>
  <c r="AK62" i="75"/>
  <c r="J62" i="75"/>
  <c r="L62" i="75" s="1"/>
  <c r="AJ52" i="75"/>
  <c r="AK49" i="75"/>
  <c r="J49" i="75"/>
  <c r="L49" i="75" s="1"/>
  <c r="J43" i="75"/>
  <c r="L43" i="75" s="1"/>
  <c r="AM40" i="75"/>
  <c r="AM39" i="75"/>
  <c r="AK30" i="75"/>
  <c r="J30" i="75"/>
  <c r="L30" i="75" s="1"/>
  <c r="AJ14" i="75"/>
  <c r="AJ5" i="75"/>
  <c r="AL5" i="75" s="1"/>
  <c r="AK103" i="75"/>
  <c r="AL103" i="75" s="1"/>
  <c r="AC103" i="75"/>
  <c r="AE103" i="75" s="1"/>
  <c r="AR103" i="75" s="1"/>
  <c r="F104" i="5" s="1"/>
  <c r="AJ166" i="75"/>
  <c r="AC166" i="75"/>
  <c r="AE166" i="75" s="1"/>
  <c r="L174" i="75"/>
  <c r="L173" i="75"/>
  <c r="AM187" i="75"/>
  <c r="AC143" i="75"/>
  <c r="AE143" i="75" s="1"/>
  <c r="L64" i="75"/>
  <c r="J46" i="75"/>
  <c r="L46" i="75" s="1"/>
  <c r="AJ29" i="75"/>
  <c r="AL29" i="75" s="1"/>
  <c r="AJ13" i="75"/>
  <c r="AL13" i="75" s="1"/>
  <c r="AJ180" i="75"/>
  <c r="AC180" i="75"/>
  <c r="AE180" i="75" s="1"/>
  <c r="AR180" i="75" s="1"/>
  <c r="F181" i="5" s="1"/>
  <c r="AM13" i="75"/>
  <c r="AC18" i="75"/>
  <c r="AE18" i="75" s="1"/>
  <c r="L13" i="75"/>
  <c r="AC177" i="75"/>
  <c r="AE177" i="75" s="1"/>
  <c r="AC41" i="75"/>
  <c r="AE41" i="75" s="1"/>
  <c r="AR41" i="75" s="1"/>
  <c r="F42" i="5" s="1"/>
  <c r="AJ12" i="75"/>
  <c r="AJ189" i="75"/>
  <c r="AE168" i="75"/>
  <c r="AC119" i="75"/>
  <c r="AE119" i="75" s="1"/>
  <c r="AR119" i="75" s="1"/>
  <c r="F120" i="5" s="1"/>
  <c r="AJ177" i="75"/>
  <c r="AC66" i="75"/>
  <c r="AE66" i="75" s="1"/>
  <c r="AR66" i="75" s="1"/>
  <c r="F67" i="5" s="1"/>
  <c r="L179" i="75"/>
  <c r="AJ11" i="75"/>
  <c r="AC11" i="75"/>
  <c r="AE11" i="75" s="1"/>
  <c r="AR11" i="75" s="1"/>
  <c r="F12" i="5" s="1"/>
  <c r="AE165" i="75"/>
  <c r="AK167" i="75"/>
  <c r="AL167" i="75" s="1"/>
  <c r="AJ126" i="75"/>
  <c r="AL126" i="75" s="1"/>
  <c r="AC126" i="75"/>
  <c r="AE126" i="75" s="1"/>
  <c r="AC76" i="75"/>
  <c r="AE76" i="75" s="1"/>
  <c r="AC176" i="75"/>
  <c r="AE176" i="75" s="1"/>
  <c r="AJ34" i="75"/>
  <c r="AC167" i="75"/>
  <c r="AE167" i="75" s="1"/>
  <c r="AR167" i="75" s="1"/>
  <c r="F168" i="5" s="1"/>
  <c r="AL62" i="75"/>
  <c r="AK124" i="75"/>
  <c r="AE7" i="75"/>
  <c r="AJ18" i="75"/>
  <c r="AL18" i="75" s="1"/>
  <c r="L40" i="75"/>
  <c r="L186" i="75"/>
  <c r="AC68" i="75"/>
  <c r="AE68" i="75" s="1"/>
  <c r="AR68" i="75" s="1"/>
  <c r="F69" i="5" s="1"/>
  <c r="AC52" i="75"/>
  <c r="AE52" i="75" s="1"/>
  <c r="AC188" i="75"/>
  <c r="AE188" i="75" s="1"/>
  <c r="AC88" i="75"/>
  <c r="AE88" i="75" s="1"/>
  <c r="AC96" i="75"/>
  <c r="AE96" i="75" s="1"/>
  <c r="AC12" i="75"/>
  <c r="AE12" i="75" s="1"/>
  <c r="AR12" i="75" s="1"/>
  <c r="F13" i="5" s="1"/>
  <c r="AE159" i="75"/>
  <c r="AL77" i="75"/>
  <c r="AJ184" i="75"/>
  <c r="AL184" i="75" s="1"/>
  <c r="AJ121" i="75"/>
  <c r="AC121" i="75"/>
  <c r="AE121" i="75" s="1"/>
  <c r="AJ168" i="75"/>
  <c r="AJ162" i="75"/>
  <c r="AC63" i="75"/>
  <c r="AE63" i="75" s="1"/>
  <c r="AJ112" i="75"/>
  <c r="AL112" i="75" s="1"/>
  <c r="L44" i="75"/>
  <c r="L193" i="75"/>
  <c r="J105" i="75"/>
  <c r="L105" i="75" s="1"/>
  <c r="AM158" i="75"/>
  <c r="AE24" i="75"/>
  <c r="AK116" i="75"/>
  <c r="AL116" i="75" s="1"/>
  <c r="AJ114" i="75"/>
  <c r="AL114" i="75" s="1"/>
  <c r="AC114" i="75"/>
  <c r="AE114" i="75" s="1"/>
  <c r="AC135" i="75"/>
  <c r="AE135" i="75" s="1"/>
  <c r="AC182" i="75"/>
  <c r="AE182" i="75" s="1"/>
  <c r="AR182" i="75" s="1"/>
  <c r="F183" i="5" s="1"/>
  <c r="AC49" i="75"/>
  <c r="AE49" i="75" s="1"/>
  <c r="AC142" i="75"/>
  <c r="AE142" i="75" s="1"/>
  <c r="AL87" i="75"/>
  <c r="AC150" i="75"/>
  <c r="AE150" i="75" s="1"/>
  <c r="AK79" i="75"/>
  <c r="AL134" i="75"/>
  <c r="AK142" i="75"/>
  <c r="AL142" i="75" s="1"/>
  <c r="AK76" i="75"/>
  <c r="AL76" i="75" s="1"/>
  <c r="AK73" i="75"/>
  <c r="AL73" i="75" s="1"/>
  <c r="AC73" i="75"/>
  <c r="AE73" i="75" s="1"/>
  <c r="AR73" i="75" s="1"/>
  <c r="AK113" i="75"/>
  <c r="AL113" i="75" s="1"/>
  <c r="J7" i="75"/>
  <c r="AM193" i="75"/>
  <c r="AE65" i="75"/>
  <c r="AE80" i="75"/>
  <c r="AL101" i="75"/>
  <c r="AK70" i="75"/>
  <c r="AL70" i="75" s="1"/>
  <c r="AC87" i="75"/>
  <c r="AE87" i="75" s="1"/>
  <c r="AR87" i="75" s="1"/>
  <c r="F88" i="5" s="1"/>
  <c r="AJ91" i="75"/>
  <c r="AK65" i="75"/>
  <c r="AK86" i="75"/>
  <c r="AL86" i="75" s="1"/>
  <c r="AJ186" i="75"/>
  <c r="AJ171" i="75"/>
  <c r="AJ172" i="75"/>
  <c r="AJ158" i="75"/>
  <c r="AJ146" i="75"/>
  <c r="AJ84" i="75"/>
  <c r="AJ163" i="75"/>
  <c r="L169" i="75"/>
  <c r="AM8" i="75"/>
  <c r="AM114" i="75"/>
  <c r="AM137" i="75"/>
  <c r="AM173" i="75"/>
  <c r="AM175" i="75"/>
  <c r="AM130" i="75"/>
  <c r="AK180" i="75"/>
  <c r="AK85" i="75"/>
  <c r="AL85" i="75" s="1"/>
  <c r="AK132" i="75"/>
  <c r="AL132" i="75" s="1"/>
  <c r="AC75" i="75"/>
  <c r="AE75" i="75" s="1"/>
  <c r="AK144" i="75"/>
  <c r="AK80" i="75"/>
  <c r="AL80" i="75" s="1"/>
  <c r="AJ49" i="75"/>
  <c r="L93" i="75"/>
  <c r="L159" i="75"/>
  <c r="L125" i="75"/>
  <c r="AM37" i="75"/>
  <c r="AM50" i="75"/>
  <c r="AM41" i="75"/>
  <c r="AM143" i="75"/>
  <c r="AM125" i="75"/>
  <c r="AM186" i="75"/>
  <c r="AK72" i="75"/>
  <c r="AL72" i="75" s="1"/>
  <c r="AC108" i="75"/>
  <c r="AE108" i="75" s="1"/>
  <c r="AK39" i="75"/>
  <c r="AL39" i="75" s="1"/>
  <c r="AK54" i="75"/>
  <c r="AJ131" i="75"/>
  <c r="AJ165" i="75"/>
  <c r="L187" i="75"/>
  <c r="AR187" i="75" s="1"/>
  <c r="F188" i="5" s="1"/>
  <c r="L175" i="75"/>
  <c r="L127" i="75"/>
  <c r="AM20" i="75"/>
  <c r="AM36" i="75"/>
  <c r="AM25" i="75"/>
  <c r="AM71" i="75"/>
  <c r="AM112" i="75"/>
  <c r="AM179" i="75"/>
  <c r="AE118" i="75"/>
  <c r="AR118" i="75" s="1"/>
  <c r="F119" i="5" s="1"/>
  <c r="AK178" i="75"/>
  <c r="AL178" i="75" s="1"/>
  <c r="AK118" i="75"/>
  <c r="AL118" i="75" s="1"/>
  <c r="AJ151" i="75"/>
  <c r="AL159" i="75"/>
  <c r="AL81" i="75"/>
  <c r="AJ71" i="75"/>
  <c r="AL71" i="75" s="1"/>
  <c r="AJ69" i="75"/>
  <c r="L81" i="75"/>
  <c r="L126" i="75"/>
  <c r="L114" i="75"/>
  <c r="AM54" i="75"/>
  <c r="AM91" i="75"/>
  <c r="AM93" i="75"/>
  <c r="L137" i="75"/>
  <c r="AR137" i="75" s="1"/>
  <c r="AM44" i="75"/>
  <c r="AM190" i="75"/>
  <c r="AQ175" i="75"/>
  <c r="E176" i="5" s="1"/>
  <c r="AQ131" i="75"/>
  <c r="E132" i="5" s="1"/>
  <c r="AQ19" i="75"/>
  <c r="E20" i="5" s="1"/>
  <c r="AQ63" i="75"/>
  <c r="E64" i="5" s="1"/>
  <c r="AQ90" i="75"/>
  <c r="E91" i="5" s="1"/>
  <c r="AQ59" i="75"/>
  <c r="E60" i="5" s="1"/>
  <c r="AQ153" i="75"/>
  <c r="E154" i="5" s="1"/>
  <c r="AQ133" i="75"/>
  <c r="E134" i="5" s="1"/>
  <c r="AQ180" i="75"/>
  <c r="E181" i="5" s="1"/>
  <c r="AQ182" i="75"/>
  <c r="E183" i="5" s="1"/>
  <c r="AQ160" i="75"/>
  <c r="E161" i="5" s="1"/>
  <c r="AQ155" i="75"/>
  <c r="E156" i="5" s="1"/>
  <c r="AQ154" i="75"/>
  <c r="E155" i="5" s="1"/>
  <c r="AQ87" i="75"/>
  <c r="E88" i="5" s="1"/>
  <c r="AQ55" i="75"/>
  <c r="E56" i="5" s="1"/>
  <c r="AQ125" i="75"/>
  <c r="E126" i="5" s="1"/>
  <c r="AQ99" i="75"/>
  <c r="E100" i="5" s="1"/>
  <c r="AQ164" i="75"/>
  <c r="E165" i="5" s="1"/>
  <c r="AQ105" i="75"/>
  <c r="E106" i="5" s="1"/>
  <c r="AQ37" i="75"/>
  <c r="E38" i="5" s="1"/>
  <c r="AQ83" i="75"/>
  <c r="E84" i="5" s="1"/>
  <c r="AQ10" i="75"/>
  <c r="E11" i="5" s="1"/>
  <c r="AQ73" i="75"/>
  <c r="E74" i="5" s="1"/>
  <c r="AQ124" i="75"/>
  <c r="E125" i="5" s="1"/>
  <c r="AQ52" i="75"/>
  <c r="E53" i="5" s="1"/>
  <c r="AQ191" i="75"/>
  <c r="E192" i="5" s="1"/>
  <c r="AQ95" i="75"/>
  <c r="E96" i="5" s="1"/>
  <c r="AQ97" i="75"/>
  <c r="E98" i="5" s="1"/>
  <c r="AQ88" i="75"/>
  <c r="E89" i="5" s="1"/>
  <c r="AQ110" i="75"/>
  <c r="E111" i="5" s="1"/>
  <c r="AQ66" i="75"/>
  <c r="E67" i="5" s="1"/>
  <c r="AQ50" i="75"/>
  <c r="E51" i="5" s="1"/>
  <c r="AQ150" i="75"/>
  <c r="E151" i="5" s="1"/>
  <c r="AQ77" i="75"/>
  <c r="E78" i="5" s="1"/>
  <c r="AQ56" i="75"/>
  <c r="E57" i="5" s="1"/>
  <c r="AQ79" i="75"/>
  <c r="E80" i="5" s="1"/>
  <c r="AQ170" i="75"/>
  <c r="E171" i="5" s="1"/>
  <c r="AQ108" i="75"/>
  <c r="E109" i="5" s="1"/>
  <c r="AQ33" i="75"/>
  <c r="E34" i="5" s="1"/>
  <c r="AQ135" i="75"/>
  <c r="E136" i="5" s="1"/>
  <c r="AQ46" i="75"/>
  <c r="E47" i="5" s="1"/>
  <c r="AQ31" i="75"/>
  <c r="E32" i="5" s="1"/>
  <c r="AQ13" i="75"/>
  <c r="E14" i="5" s="1"/>
  <c r="AQ27" i="75"/>
  <c r="E28" i="5" s="1"/>
  <c r="AQ6" i="75"/>
  <c r="E7" i="5" s="1"/>
  <c r="AQ54" i="75"/>
  <c r="E55" i="5" s="1"/>
  <c r="AQ118" i="75"/>
  <c r="E119" i="5" s="1"/>
  <c r="AQ159" i="75"/>
  <c r="E160" i="5" s="1"/>
  <c r="AQ28" i="75"/>
  <c r="E29" i="5" s="1"/>
  <c r="AQ168" i="75"/>
  <c r="E169" i="5" s="1"/>
  <c r="AQ141" i="75"/>
  <c r="E142" i="5" s="1"/>
  <c r="AI174" i="75"/>
  <c r="X174" i="75"/>
  <c r="AO174" i="75" s="1"/>
  <c r="C175" i="5" s="1"/>
  <c r="AI127" i="75"/>
  <c r="X127" i="75"/>
  <c r="AO127" i="75" s="1"/>
  <c r="C128" i="5" s="1"/>
  <c r="X126" i="75"/>
  <c r="AO126" i="75" s="1"/>
  <c r="C127" i="5" s="1"/>
  <c r="AI126" i="75"/>
  <c r="AI81" i="75"/>
  <c r="X81" i="75"/>
  <c r="AO81" i="75" s="1"/>
  <c r="AI98" i="75"/>
  <c r="X159" i="75"/>
  <c r="AI96" i="75"/>
  <c r="AI93" i="75"/>
  <c r="AI95" i="75"/>
  <c r="X93" i="75"/>
  <c r="AI101" i="75"/>
  <c r="AI155" i="75"/>
  <c r="E160" i="75"/>
  <c r="AO160" i="75" s="1"/>
  <c r="C161" i="5" s="1"/>
  <c r="X112" i="75"/>
  <c r="X50" i="75"/>
  <c r="AO50" i="75" s="1"/>
  <c r="X44" i="75"/>
  <c r="X41" i="75"/>
  <c r="AO41" i="75" s="1"/>
  <c r="C42" i="5" s="1"/>
  <c r="X36" i="75"/>
  <c r="X123" i="75"/>
  <c r="AI137" i="75"/>
  <c r="AI55" i="75"/>
  <c r="E188" i="75"/>
  <c r="AO188" i="75" s="1"/>
  <c r="C189" i="5" s="1"/>
  <c r="E94" i="75"/>
  <c r="AO94" i="75" s="1"/>
  <c r="C95" i="5" s="1"/>
  <c r="E27" i="75"/>
  <c r="AO27" i="75" s="1"/>
  <c r="E178" i="75"/>
  <c r="E21" i="75"/>
  <c r="E45" i="75"/>
  <c r="E64" i="75"/>
  <c r="X151" i="75"/>
  <c r="AI94" i="75"/>
  <c r="AI97" i="75"/>
  <c r="X187" i="75"/>
  <c r="AO187" i="75" s="1"/>
  <c r="C188" i="5" s="1"/>
  <c r="AI179" i="75"/>
  <c r="E182" i="75"/>
  <c r="AI109" i="75"/>
  <c r="AI160" i="75"/>
  <c r="AI139" i="75"/>
  <c r="E170" i="75"/>
  <c r="AI183" i="75"/>
  <c r="X86" i="75"/>
  <c r="AO86" i="75" s="1"/>
  <c r="X120" i="75"/>
  <c r="AO97" i="75"/>
  <c r="C98" i="5" s="1"/>
  <c r="X116" i="75"/>
  <c r="AI67" i="75"/>
  <c r="X169" i="75"/>
  <c r="X37" i="75"/>
  <c r="E55" i="75"/>
  <c r="E134" i="75"/>
  <c r="AO101" i="75"/>
  <c r="C102" i="5" s="1"/>
  <c r="X56" i="75"/>
  <c r="AO56" i="75" s="1"/>
  <c r="X4" i="75"/>
  <c r="AI102" i="75"/>
  <c r="X59" i="75"/>
  <c r="AI23" i="75"/>
  <c r="E183" i="75"/>
  <c r="E80" i="75"/>
  <c r="E112" i="75"/>
  <c r="E38" i="75"/>
  <c r="AO38" i="75" s="1"/>
  <c r="C39" i="5" s="1"/>
  <c r="AI124" i="75"/>
  <c r="AI16" i="75"/>
  <c r="E58" i="75"/>
  <c r="AO58" i="75" s="1"/>
  <c r="C59" i="5" s="1"/>
  <c r="E138" i="75"/>
  <c r="E44" i="75"/>
  <c r="X75" i="75"/>
  <c r="AO75" i="75" s="1"/>
  <c r="C76" i="5" s="1"/>
  <c r="X11" i="75"/>
  <c r="AO11" i="75" s="1"/>
  <c r="X19" i="75"/>
  <c r="AO19" i="75" s="1"/>
  <c r="C20" i="5" s="1"/>
  <c r="X67" i="75"/>
  <c r="X167" i="75"/>
  <c r="AO167" i="75" s="1"/>
  <c r="C168" i="5" s="1"/>
  <c r="E155" i="75"/>
  <c r="AO90" i="75"/>
  <c r="C91" i="5" s="1"/>
  <c r="E88" i="75"/>
  <c r="AO88" i="75" s="1"/>
  <c r="E139" i="75"/>
  <c r="AI141" i="75"/>
  <c r="E169" i="75"/>
  <c r="AH186" i="75"/>
  <c r="X186" i="75"/>
  <c r="X172" i="75"/>
  <c r="AO172" i="75" s="1"/>
  <c r="AH172" i="75"/>
  <c r="X158" i="75"/>
  <c r="AO158" i="75" s="1"/>
  <c r="C159" i="5" s="1"/>
  <c r="AH158" i="75"/>
  <c r="AH71" i="75"/>
  <c r="X71" i="75"/>
  <c r="AO71" i="75" s="1"/>
  <c r="C72" i="5" s="1"/>
  <c r="AH159" i="75"/>
  <c r="X121" i="75"/>
  <c r="AH82" i="75"/>
  <c r="AH171" i="75"/>
  <c r="AO113" i="75"/>
  <c r="C114" i="5" s="1"/>
  <c r="X170" i="75"/>
  <c r="AH157" i="75"/>
  <c r="AH128" i="75"/>
  <c r="AH64" i="75"/>
  <c r="E141" i="75"/>
  <c r="AO141" i="75" s="1"/>
  <c r="C142" i="5" s="1"/>
  <c r="X139" i="75"/>
  <c r="AO139" i="75" s="1"/>
  <c r="C140" i="5" s="1"/>
  <c r="AH138" i="75"/>
  <c r="AH114" i="75"/>
  <c r="AH168" i="75"/>
  <c r="AH81" i="75"/>
  <c r="AH75" i="75"/>
  <c r="X103" i="75"/>
  <c r="AO103" i="75" s="1"/>
  <c r="C104" i="5" s="1"/>
  <c r="AH67" i="75"/>
  <c r="AH37" i="75"/>
  <c r="AH49" i="75"/>
  <c r="AH80" i="75"/>
  <c r="AH113" i="75"/>
  <c r="AO106" i="75"/>
  <c r="C107" i="5" s="1"/>
  <c r="X110" i="75"/>
  <c r="AO110" i="75" s="1"/>
  <c r="C111" i="5" s="1"/>
  <c r="AH124" i="75"/>
  <c r="AH180" i="75"/>
  <c r="AC9" i="75"/>
  <c r="AE9" i="75" s="1"/>
  <c r="AC45" i="75"/>
  <c r="AE45" i="75" s="1"/>
  <c r="AH144" i="75"/>
  <c r="AK108" i="75"/>
  <c r="AH25" i="75"/>
  <c r="X177" i="75"/>
  <c r="AO177" i="75" s="1"/>
  <c r="C178" i="5" s="1"/>
  <c r="AC149" i="75"/>
  <c r="AE149" i="75" s="1"/>
  <c r="E51" i="75"/>
  <c r="AO51" i="75" s="1"/>
  <c r="C52" i="5" s="1"/>
  <c r="AL22" i="75"/>
  <c r="AJ63" i="75"/>
  <c r="BC16" i="75"/>
  <c r="K17" i="5" s="1"/>
  <c r="AC36" i="75"/>
  <c r="AE36" i="75" s="1"/>
  <c r="AR36" i="75" s="1"/>
  <c r="F37" i="5" s="1"/>
  <c r="AL173" i="75"/>
  <c r="AC20" i="75"/>
  <c r="AE20" i="75" s="1"/>
  <c r="AR20" i="75" s="1"/>
  <c r="F21" i="5" s="1"/>
  <c r="AC141" i="75"/>
  <c r="AE141" i="75" s="1"/>
  <c r="AR141" i="75" s="1"/>
  <c r="F142" i="5" s="1"/>
  <c r="AH93" i="75"/>
  <c r="E157" i="75"/>
  <c r="AE90" i="75"/>
  <c r="AL133" i="75"/>
  <c r="AC152" i="75"/>
  <c r="AE152" i="75" s="1"/>
  <c r="AC106" i="75"/>
  <c r="AE106" i="75" s="1"/>
  <c r="AK128" i="75"/>
  <c r="AL128" i="75" s="1"/>
  <c r="AI26" i="75"/>
  <c r="X181" i="75"/>
  <c r="AO181" i="75" s="1"/>
  <c r="C182" i="5" s="1"/>
  <c r="AI45" i="75"/>
  <c r="AQ158" i="75"/>
  <c r="E159" i="5" s="1"/>
  <c r="AI7" i="75"/>
  <c r="AQ89" i="75"/>
  <c r="E90" i="5" s="1"/>
  <c r="X12" i="75"/>
  <c r="AO12" i="75" s="1"/>
  <c r="C13" i="5" s="1"/>
  <c r="H177" i="4"/>
  <c r="AA178" i="5" s="1"/>
  <c r="AI61" i="3"/>
  <c r="U62" i="5" s="1"/>
  <c r="M183" i="4"/>
  <c r="AB184" i="5" s="1"/>
  <c r="E189" i="75"/>
  <c r="E49" i="75"/>
  <c r="AC92" i="75"/>
  <c r="AE92" i="75" s="1"/>
  <c r="AR92" i="75" s="1"/>
  <c r="F93" i="5" s="1"/>
  <c r="AI107" i="75"/>
  <c r="X176" i="75"/>
  <c r="X30" i="75"/>
  <c r="AO30" i="75" s="1"/>
  <c r="C31" i="5" s="1"/>
  <c r="X82" i="75"/>
  <c r="AH29" i="75"/>
  <c r="J19" i="75"/>
  <c r="L19" i="75" s="1"/>
  <c r="R83" i="4"/>
  <c r="AC84" i="5" s="1"/>
  <c r="M82" i="4"/>
  <c r="AB83" i="5" s="1"/>
  <c r="M79" i="4"/>
  <c r="AB80" i="5" s="1"/>
  <c r="R75" i="4"/>
  <c r="AC76" i="5" s="1"/>
  <c r="AE72" i="75"/>
  <c r="AR72" i="75" s="1"/>
  <c r="F73" i="5" s="1"/>
  <c r="AH112" i="75"/>
  <c r="AJ24" i="75"/>
  <c r="AC170" i="75"/>
  <c r="AE170" i="75" s="1"/>
  <c r="AC124" i="75"/>
  <c r="AE124" i="75" s="1"/>
  <c r="AH92" i="75"/>
  <c r="AC10" i="75"/>
  <c r="AE10" i="75" s="1"/>
  <c r="AC116" i="75"/>
  <c r="AE116" i="75" s="1"/>
  <c r="AE44" i="75"/>
  <c r="AO102" i="75"/>
  <c r="C103" i="5" s="1"/>
  <c r="AH59" i="75"/>
  <c r="X180" i="75"/>
  <c r="AH134" i="75"/>
  <c r="AH167" i="75"/>
  <c r="AC95" i="75"/>
  <c r="AH177" i="75"/>
  <c r="AC67" i="75"/>
  <c r="AE67" i="75" s="1"/>
  <c r="AR67" i="75" s="1"/>
  <c r="F68" i="5" s="1"/>
  <c r="AC21" i="75"/>
  <c r="AE21" i="75" s="1"/>
  <c r="AR21" i="75" s="1"/>
  <c r="F22" i="5" s="1"/>
  <c r="AH86" i="75"/>
  <c r="X47" i="75"/>
  <c r="AO47" i="75" s="1"/>
  <c r="C48" i="5" s="1"/>
  <c r="X161" i="75"/>
  <c r="AO161" i="75" s="1"/>
  <c r="C162" i="5" s="1"/>
  <c r="X5" i="75"/>
  <c r="AO5" i="75" s="1"/>
  <c r="C6" i="5" s="1"/>
  <c r="AS89" i="75"/>
  <c r="AU89" i="75" s="1"/>
  <c r="G90" i="5" s="1"/>
  <c r="J103" i="5"/>
  <c r="AM103" i="5" s="1"/>
  <c r="AI93" i="3"/>
  <c r="U94" i="5" s="1"/>
  <c r="AC155" i="75"/>
  <c r="AE155" i="75" s="1"/>
  <c r="E37" i="75"/>
  <c r="AH41" i="75"/>
  <c r="AC153" i="75"/>
  <c r="AE153" i="75" s="1"/>
  <c r="AR153" i="75" s="1"/>
  <c r="F154" i="5" s="1"/>
  <c r="AC15" i="75"/>
  <c r="AE15" i="75" s="1"/>
  <c r="AH169" i="75"/>
  <c r="E124" i="75"/>
  <c r="AC58" i="75"/>
  <c r="AE58" i="75" s="1"/>
  <c r="AR58" i="75" s="1"/>
  <c r="F59" i="5" s="1"/>
  <c r="AH77" i="75"/>
  <c r="X152" i="75"/>
  <c r="AO152" i="75" s="1"/>
  <c r="AK7" i="75"/>
  <c r="AC175" i="75"/>
  <c r="AE175" i="75" s="1"/>
  <c r="E3" i="75"/>
  <c r="AQ156" i="75"/>
  <c r="E157" i="5" s="1"/>
  <c r="X190" i="75"/>
  <c r="AO190" i="75" s="1"/>
  <c r="C191" i="5" s="1"/>
  <c r="H168" i="4"/>
  <c r="AA169" i="5" s="1"/>
  <c r="J169" i="5"/>
  <c r="AM169" i="5" s="1"/>
  <c r="H173" i="4"/>
  <c r="AA174" i="5" s="1"/>
  <c r="L26" i="75"/>
  <c r="X111" i="75"/>
  <c r="AO111" i="75" s="1"/>
  <c r="AR89" i="75"/>
  <c r="F90" i="5" s="1"/>
  <c r="X98" i="75"/>
  <c r="AC91" i="75"/>
  <c r="AE91" i="75" s="1"/>
  <c r="AI170" i="75"/>
  <c r="AC39" i="75"/>
  <c r="AE39" i="75" s="1"/>
  <c r="AL45" i="75"/>
  <c r="AH54" i="75"/>
  <c r="X57" i="75"/>
  <c r="AO57" i="75" s="1"/>
  <c r="C58" i="5" s="1"/>
  <c r="AQ43" i="75"/>
  <c r="E44" i="5" s="1"/>
  <c r="X149" i="75"/>
  <c r="AO149" i="75" s="1"/>
  <c r="H118" i="4"/>
  <c r="AA119" i="5" s="1"/>
  <c r="J155" i="5"/>
  <c r="AM155" i="5" s="1"/>
  <c r="J104" i="5"/>
  <c r="AM104" i="5" s="1"/>
  <c r="AE151" i="75"/>
  <c r="AN22" i="75"/>
  <c r="X99" i="75"/>
  <c r="AO99" i="75" s="1"/>
  <c r="C100" i="5" s="1"/>
  <c r="X54" i="75"/>
  <c r="X91" i="75"/>
  <c r="AO91" i="75" s="1"/>
  <c r="AH178" i="75"/>
  <c r="AC130" i="75"/>
  <c r="AE130" i="75" s="1"/>
  <c r="AR130" i="75" s="1"/>
  <c r="F131" i="5" s="1"/>
  <c r="X153" i="75"/>
  <c r="AO153" i="75" s="1"/>
  <c r="C154" i="5" s="1"/>
  <c r="AR172" i="75"/>
  <c r="F173" i="5" s="1"/>
  <c r="X166" i="75"/>
  <c r="AO166" i="75" s="1"/>
  <c r="C167" i="5" s="1"/>
  <c r="X95" i="75"/>
  <c r="AO95" i="75" s="1"/>
  <c r="C96" i="5" s="1"/>
  <c r="AC56" i="75"/>
  <c r="AE56" i="75" s="1"/>
  <c r="AR56" i="75" s="1"/>
  <c r="AC33" i="75"/>
  <c r="AE33" i="75" s="1"/>
  <c r="AJ75" i="75"/>
  <c r="E73" i="75"/>
  <c r="AK143" i="75"/>
  <c r="AL143" i="75" s="1"/>
  <c r="AR150" i="75"/>
  <c r="F151" i="5" s="1"/>
  <c r="AC53" i="75"/>
  <c r="AE53" i="75" s="1"/>
  <c r="AR53" i="75" s="1"/>
  <c r="F54" i="5" s="1"/>
  <c r="X18" i="75"/>
  <c r="AO18" i="75" s="1"/>
  <c r="AK19" i="75"/>
  <c r="AL19" i="75" s="1"/>
  <c r="AI37" i="75"/>
  <c r="AI125" i="75"/>
  <c r="AH74" i="75"/>
  <c r="AQ117" i="75"/>
  <c r="E118" i="5" s="1"/>
  <c r="J67" i="5"/>
  <c r="AM67" i="5" s="1"/>
  <c r="J73" i="5"/>
  <c r="AM73" i="5" s="1"/>
  <c r="R191" i="4"/>
  <c r="AC192" i="5" s="1"/>
  <c r="M187" i="4"/>
  <c r="AB188" i="5" s="1"/>
  <c r="R186" i="4"/>
  <c r="AC187" i="5" s="1"/>
  <c r="M185" i="4"/>
  <c r="AB186" i="5" s="1"/>
  <c r="AC48" i="75"/>
  <c r="AE48" i="75" s="1"/>
  <c r="AR48" i="75" s="1"/>
  <c r="F49" i="5" s="1"/>
  <c r="X117" i="75"/>
  <c r="AO117" i="75" s="1"/>
  <c r="C118" i="5" s="1"/>
  <c r="AE42" i="75"/>
  <c r="AI43" i="75"/>
  <c r="X34" i="75"/>
  <c r="AO34" i="75" s="1"/>
  <c r="C35" i="5" s="1"/>
  <c r="AH45" i="75"/>
  <c r="AI176" i="75"/>
  <c r="AL32" i="75"/>
  <c r="AQ61" i="75"/>
  <c r="E62" i="5" s="1"/>
  <c r="AH87" i="75"/>
  <c r="AL138" i="75"/>
  <c r="AH21" i="75"/>
  <c r="BC41" i="75"/>
  <c r="K42" i="5" s="1"/>
  <c r="M176" i="4"/>
  <c r="AB177" i="5" s="1"/>
  <c r="M174" i="4"/>
  <c r="AB175" i="5" s="1"/>
  <c r="G170" i="4"/>
  <c r="Z171" i="5" s="1"/>
  <c r="G167" i="4"/>
  <c r="H167" i="4" s="1"/>
  <c r="AA168" i="5" s="1"/>
  <c r="R166" i="4"/>
  <c r="AC167" i="5" s="1"/>
  <c r="M164" i="4"/>
  <c r="AB165" i="5" s="1"/>
  <c r="R163" i="4"/>
  <c r="AC164" i="5" s="1"/>
  <c r="G158" i="4"/>
  <c r="M156" i="4"/>
  <c r="AB157" i="5" s="1"/>
  <c r="M154" i="4"/>
  <c r="AB155" i="5" s="1"/>
  <c r="M153" i="4"/>
  <c r="AB154" i="5" s="1"/>
  <c r="R152" i="4"/>
  <c r="AC153" i="5" s="1"/>
  <c r="G150" i="4"/>
  <c r="Z151" i="5" s="1"/>
  <c r="R149" i="4"/>
  <c r="AC150" i="5" s="1"/>
  <c r="R147" i="4"/>
  <c r="AC148" i="5" s="1"/>
  <c r="R144" i="4"/>
  <c r="AC145" i="5" s="1"/>
  <c r="R139" i="4"/>
  <c r="AC140" i="5" s="1"/>
  <c r="M138" i="4"/>
  <c r="AB139" i="5" s="1"/>
  <c r="G131" i="4"/>
  <c r="Z132" i="5" s="1"/>
  <c r="R130" i="4"/>
  <c r="AC131" i="5" s="1"/>
  <c r="R128" i="4"/>
  <c r="AC129" i="5" s="1"/>
  <c r="M127" i="4"/>
  <c r="AB128" i="5" s="1"/>
  <c r="M124" i="4"/>
  <c r="AB125" i="5" s="1"/>
  <c r="G123" i="4"/>
  <c r="Z124" i="5" s="1"/>
  <c r="R122" i="4"/>
  <c r="AC123" i="5" s="1"/>
  <c r="M121" i="4"/>
  <c r="AB122" i="5" s="1"/>
  <c r="R120" i="4"/>
  <c r="AC121" i="5" s="1"/>
  <c r="M119" i="4"/>
  <c r="AB120" i="5" s="1"/>
  <c r="R117" i="4"/>
  <c r="AC118" i="5" s="1"/>
  <c r="G115" i="4"/>
  <c r="Z116" i="5" s="1"/>
  <c r="M113" i="4"/>
  <c r="AB114" i="5" s="1"/>
  <c r="G112" i="4"/>
  <c r="H112" i="4" s="1"/>
  <c r="AA113" i="5" s="1"/>
  <c r="M60" i="4"/>
  <c r="AB61" i="5" s="1"/>
  <c r="G59" i="4"/>
  <c r="Z60" i="5" s="1"/>
  <c r="R58" i="4"/>
  <c r="AC59" i="5" s="1"/>
  <c r="R56" i="4"/>
  <c r="AC57" i="5" s="1"/>
  <c r="G56" i="4"/>
  <c r="Z57" i="5" s="1"/>
  <c r="M54" i="4"/>
  <c r="AB55" i="5" s="1"/>
  <c r="R53" i="4"/>
  <c r="AC54" i="5" s="1"/>
  <c r="M52" i="4"/>
  <c r="AB53" i="5" s="1"/>
  <c r="M49" i="4"/>
  <c r="AB50" i="5" s="1"/>
  <c r="W48" i="4"/>
  <c r="AD49" i="5" s="1"/>
  <c r="M46" i="4"/>
  <c r="AB47" i="5" s="1"/>
  <c r="R42" i="4"/>
  <c r="AC43" i="5" s="1"/>
  <c r="G42" i="4"/>
  <c r="Z43" i="5" s="1"/>
  <c r="M41" i="4"/>
  <c r="AB42" i="5" s="1"/>
  <c r="R39" i="4"/>
  <c r="AC40" i="5" s="1"/>
  <c r="M38" i="4"/>
  <c r="AB39" i="5" s="1"/>
  <c r="R36" i="4"/>
  <c r="AC37" i="5" s="1"/>
  <c r="G34" i="4"/>
  <c r="Z35" i="5" s="1"/>
  <c r="R33" i="4"/>
  <c r="AC34" i="5" s="1"/>
  <c r="W32" i="4"/>
  <c r="AD33" i="5" s="1"/>
  <c r="R31" i="4"/>
  <c r="AC32" i="5" s="1"/>
  <c r="G31" i="4"/>
  <c r="Z32" i="5" s="1"/>
  <c r="R30" i="4"/>
  <c r="AC31" i="5" s="1"/>
  <c r="R28" i="4"/>
  <c r="AC29" i="5" s="1"/>
  <c r="G28" i="4"/>
  <c r="Z29" i="5" s="1"/>
  <c r="M27" i="4"/>
  <c r="AB28" i="5" s="1"/>
  <c r="M26" i="4"/>
  <c r="AB27" i="5" s="1"/>
  <c r="M24" i="4"/>
  <c r="AB25" i="5" s="1"/>
  <c r="W21" i="4"/>
  <c r="AD22" i="5" s="1"/>
  <c r="M21" i="4"/>
  <c r="AB22" i="5" s="1"/>
  <c r="R20" i="4"/>
  <c r="AC21" i="5" s="1"/>
  <c r="G20" i="4"/>
  <c r="H20" i="4" s="1"/>
  <c r="AA21" i="5" s="1"/>
  <c r="M19" i="4"/>
  <c r="AB20" i="5" s="1"/>
  <c r="W18" i="4"/>
  <c r="AD19" i="5" s="1"/>
  <c r="M16" i="4"/>
  <c r="AB17" i="5" s="1"/>
  <c r="G15" i="4"/>
  <c r="Z16" i="5" s="1"/>
  <c r="R14" i="4"/>
  <c r="AC15" i="5" s="1"/>
  <c r="G12" i="4"/>
  <c r="Z13" i="5" s="1"/>
  <c r="R11" i="4"/>
  <c r="AC12" i="5" s="1"/>
  <c r="W10" i="4"/>
  <c r="AD11" i="5" s="1"/>
  <c r="R9" i="4"/>
  <c r="AC10" i="5" s="1"/>
  <c r="G9" i="4"/>
  <c r="R8" i="4"/>
  <c r="AC9" i="5" s="1"/>
  <c r="G6" i="4"/>
  <c r="H6" i="4" s="1"/>
  <c r="AA7" i="5" s="1"/>
  <c r="R5" i="4"/>
  <c r="AC6" i="5" s="1"/>
  <c r="AH77" i="3"/>
  <c r="AI77" i="3" s="1"/>
  <c r="U78" i="5" s="1"/>
  <c r="AH18" i="3"/>
  <c r="AI18" i="3" s="1"/>
  <c r="U19" i="5" s="1"/>
  <c r="G176" i="4"/>
  <c r="Z177" i="5" s="1"/>
  <c r="M166" i="4"/>
  <c r="AB167" i="5" s="1"/>
  <c r="G164" i="4"/>
  <c r="Z165" i="5" s="1"/>
  <c r="M163" i="4"/>
  <c r="AB164" i="5" s="1"/>
  <c r="G161" i="4"/>
  <c r="Z162" i="5" s="1"/>
  <c r="G148" i="4"/>
  <c r="Z149" i="5" s="1"/>
  <c r="W135" i="4"/>
  <c r="AD136" i="5" s="1"/>
  <c r="M133" i="4"/>
  <c r="AB134" i="5" s="1"/>
  <c r="W124" i="4"/>
  <c r="AD125" i="5" s="1"/>
  <c r="R123" i="4"/>
  <c r="AC124" i="5" s="1"/>
  <c r="G110" i="4"/>
  <c r="Z111" i="5" s="1"/>
  <c r="W49" i="4"/>
  <c r="AD50" i="5" s="1"/>
  <c r="W35" i="4"/>
  <c r="AD36" i="5" s="1"/>
  <c r="W24" i="4"/>
  <c r="W19" i="4"/>
  <c r="AD20" i="5" s="1"/>
  <c r="W16" i="4"/>
  <c r="AD17" i="5" s="1"/>
  <c r="W7" i="4"/>
  <c r="AD8" i="5" s="1"/>
  <c r="Z191" i="3"/>
  <c r="S192" i="5" s="1"/>
  <c r="Z190" i="3"/>
  <c r="S191" i="5" s="1"/>
  <c r="Z184" i="3"/>
  <c r="S185" i="5" s="1"/>
  <c r="Z182" i="3"/>
  <c r="S183" i="5" s="1"/>
  <c r="Z181" i="3"/>
  <c r="S182" i="5" s="1"/>
  <c r="Z175" i="3"/>
  <c r="S176" i="5" s="1"/>
  <c r="Z173" i="3"/>
  <c r="S174" i="5" s="1"/>
  <c r="Z171" i="3"/>
  <c r="S172" i="5" s="1"/>
  <c r="Z167" i="3"/>
  <c r="S168" i="5" s="1"/>
  <c r="H163" i="3"/>
  <c r="N164" i="5" s="1"/>
  <c r="Z159" i="3"/>
  <c r="S160" i="5" s="1"/>
  <c r="Z155" i="3"/>
  <c r="S156" i="5" s="1"/>
  <c r="Z152" i="3"/>
  <c r="S153" i="5" s="1"/>
  <c r="Z147" i="3"/>
  <c r="S148" i="5" s="1"/>
  <c r="Z141" i="3"/>
  <c r="S142" i="5" s="1"/>
  <c r="H141" i="3"/>
  <c r="N142" i="5" s="1"/>
  <c r="Z133" i="3"/>
  <c r="S134" i="5" s="1"/>
  <c r="H133" i="3"/>
  <c r="N134" i="5" s="1"/>
  <c r="Z126" i="3"/>
  <c r="S127" i="5" s="1"/>
  <c r="Z125" i="3"/>
  <c r="S126" i="5" s="1"/>
  <c r="Z120" i="3"/>
  <c r="S121" i="5" s="1"/>
  <c r="Z118" i="3"/>
  <c r="S119" i="5" s="1"/>
  <c r="H118" i="3"/>
  <c r="N119" i="5" s="1"/>
  <c r="Z117" i="3"/>
  <c r="S118" i="5" s="1"/>
  <c r="H115" i="3"/>
  <c r="N116" i="5" s="1"/>
  <c r="Z112" i="3"/>
  <c r="S113" i="5" s="1"/>
  <c r="Z109" i="3"/>
  <c r="S110" i="5" s="1"/>
  <c r="Z104" i="3"/>
  <c r="S105" i="5" s="1"/>
  <c r="H104" i="3"/>
  <c r="N105" i="5" s="1"/>
  <c r="M97" i="3"/>
  <c r="O98" i="5" s="1"/>
  <c r="R102" i="4"/>
  <c r="AC103" i="5" s="1"/>
  <c r="R97" i="4"/>
  <c r="AC98" i="5" s="1"/>
  <c r="H99" i="3"/>
  <c r="N100" i="5" s="1"/>
  <c r="M82" i="3"/>
  <c r="O83" i="5" s="1"/>
  <c r="R168" i="4"/>
  <c r="AC169" i="5" s="1"/>
  <c r="M167" i="4"/>
  <c r="AB168" i="5" s="1"/>
  <c r="G166" i="4"/>
  <c r="Z167" i="5" s="1"/>
  <c r="W144" i="4"/>
  <c r="AD145" i="5" s="1"/>
  <c r="W136" i="4"/>
  <c r="AD137" i="5" s="1"/>
  <c r="W133" i="4"/>
  <c r="AD134" i="5" s="1"/>
  <c r="W125" i="4"/>
  <c r="AD126" i="5" s="1"/>
  <c r="M102" i="4"/>
  <c r="AB103" i="5" s="1"/>
  <c r="R57" i="4"/>
  <c r="AC58" i="5" s="1"/>
  <c r="G55" i="4"/>
  <c r="Z56" i="5" s="1"/>
  <c r="W50" i="4"/>
  <c r="AD51" i="5" s="1"/>
  <c r="W44" i="4"/>
  <c r="AD45" i="5" s="1"/>
  <c r="W25" i="4"/>
  <c r="AD26" i="5" s="1"/>
  <c r="W17" i="4"/>
  <c r="AD18" i="5" s="1"/>
  <c r="W8" i="4"/>
  <c r="AD9" i="5" s="1"/>
  <c r="W150" i="3"/>
  <c r="R151" i="5" s="1"/>
  <c r="W126" i="3"/>
  <c r="R127" i="5" s="1"/>
  <c r="W110" i="3"/>
  <c r="AJ110" i="3" s="1"/>
  <c r="AN109" i="75"/>
  <c r="AN108" i="75"/>
  <c r="AS108" i="75" s="1"/>
  <c r="AU108" i="75" s="1"/>
  <c r="G109" i="5" s="1"/>
  <c r="AN107" i="75"/>
  <c r="AS107" i="75" s="1"/>
  <c r="AU107" i="75" s="1"/>
  <c r="G108" i="5" s="1"/>
  <c r="AN104" i="75"/>
  <c r="AN100" i="75"/>
  <c r="AS100" i="75" s="1"/>
  <c r="AU100" i="75" s="1"/>
  <c r="G101" i="5" s="1"/>
  <c r="G109" i="4"/>
  <c r="H109" i="4" s="1"/>
  <c r="AA110" i="5" s="1"/>
  <c r="R108" i="4"/>
  <c r="AC109" i="5" s="1"/>
  <c r="M105" i="4"/>
  <c r="AB106" i="5" s="1"/>
  <c r="M104" i="4"/>
  <c r="AB105" i="5" s="1"/>
  <c r="R103" i="4"/>
  <c r="AC104" i="5" s="1"/>
  <c r="R95" i="4"/>
  <c r="AC96" i="5" s="1"/>
  <c r="AH189" i="3"/>
  <c r="W183" i="3"/>
  <c r="R184" i="5" s="1"/>
  <c r="W175" i="3"/>
  <c r="R176" i="5" s="1"/>
  <c r="AH167" i="3"/>
  <c r="AI167" i="3" s="1"/>
  <c r="U168" i="5" s="1"/>
  <c r="AH143" i="3"/>
  <c r="AI143" i="3" s="1"/>
  <c r="U144" i="5" s="1"/>
  <c r="AH138" i="3"/>
  <c r="AI138" i="3" s="1"/>
  <c r="U139" i="5" s="1"/>
  <c r="AH127" i="3"/>
  <c r="AI127" i="3" s="1"/>
  <c r="U128" i="5" s="1"/>
  <c r="AH101" i="3"/>
  <c r="AI101" i="3" s="1"/>
  <c r="U102" i="5" s="1"/>
  <c r="H78" i="3"/>
  <c r="N79" i="5" s="1"/>
  <c r="H68" i="3"/>
  <c r="N69" i="5" s="1"/>
  <c r="H52" i="3"/>
  <c r="N53" i="5" s="1"/>
  <c r="H30" i="3"/>
  <c r="N31" i="5" s="1"/>
  <c r="BB186" i="75"/>
  <c r="C181" i="84" s="1"/>
  <c r="F181" i="84" s="1"/>
  <c r="BB76" i="75"/>
  <c r="W96" i="3"/>
  <c r="R97" i="5" s="1"/>
  <c r="BD6" i="82"/>
  <c r="BC150" i="82"/>
  <c r="BE78" i="82"/>
  <c r="BD54" i="82"/>
  <c r="BD46" i="82"/>
  <c r="BD14" i="82"/>
  <c r="BE6" i="82"/>
  <c r="BD51" i="82"/>
  <c r="BA148" i="82"/>
  <c r="BB148" i="82" s="1"/>
  <c r="D159" i="84" s="1"/>
  <c r="G159" i="84" s="1"/>
  <c r="BE25" i="82"/>
  <c r="BE4" i="82"/>
  <c r="BE158" i="82"/>
  <c r="BD139" i="82"/>
  <c r="BA99" i="82"/>
  <c r="BB99" i="82" s="1"/>
  <c r="AN100" i="5" s="1"/>
  <c r="BE51" i="82"/>
  <c r="BD35" i="82"/>
  <c r="BE19" i="82"/>
  <c r="BD110" i="82"/>
  <c r="BE94" i="82"/>
  <c r="BE86" i="82"/>
  <c r="BD80" i="82"/>
  <c r="BD78" i="82"/>
  <c r="BD70" i="82"/>
  <c r="BE62" i="82"/>
  <c r="BE54" i="82"/>
  <c r="BE38" i="82"/>
  <c r="BE22" i="82"/>
  <c r="BC6" i="82"/>
  <c r="AC102" i="75"/>
  <c r="AE102" i="75" s="1"/>
  <c r="AR102" i="75" s="1"/>
  <c r="F103" i="5" s="1"/>
  <c r="AC26" i="75"/>
  <c r="AE26" i="75" s="1"/>
  <c r="AC183" i="75"/>
  <c r="AE183" i="75" s="1"/>
  <c r="AH44" i="75"/>
  <c r="E168" i="75"/>
  <c r="AC19" i="75"/>
  <c r="AE19" i="75" s="1"/>
  <c r="E78" i="75"/>
  <c r="AC8" i="75"/>
  <c r="AE8" i="75" s="1"/>
  <c r="AR8" i="75" s="1"/>
  <c r="F9" i="5" s="1"/>
  <c r="AC184" i="75"/>
  <c r="AE184" i="75" s="1"/>
  <c r="AH187" i="75"/>
  <c r="AC129" i="75"/>
  <c r="AE129" i="75" s="1"/>
  <c r="AR129" i="75" s="1"/>
  <c r="F130" i="5" s="1"/>
  <c r="X162" i="75"/>
  <c r="AO162" i="75" s="1"/>
  <c r="C163" i="5" s="1"/>
  <c r="X96" i="75"/>
  <c r="AK98" i="75"/>
  <c r="X165" i="75"/>
  <c r="AO165" i="75" s="1"/>
  <c r="C166" i="5" s="1"/>
  <c r="AQ96" i="75"/>
  <c r="E97" i="5" s="1"/>
  <c r="AL82" i="75"/>
  <c r="AC50" i="75"/>
  <c r="AE50" i="75" s="1"/>
  <c r="AR50" i="75" s="1"/>
  <c r="F51" i="5" s="1"/>
  <c r="C120" i="84"/>
  <c r="F120" i="84" s="1"/>
  <c r="J111" i="5"/>
  <c r="AM111" i="5" s="1"/>
  <c r="AC101" i="75"/>
  <c r="AE101" i="75" s="1"/>
  <c r="AR101" i="75" s="1"/>
  <c r="F102" i="5" s="1"/>
  <c r="X109" i="75"/>
  <c r="AO109" i="75" s="1"/>
  <c r="C110" i="5" s="1"/>
  <c r="AC32" i="75"/>
  <c r="AE32" i="75" s="1"/>
  <c r="AR32" i="75" s="1"/>
  <c r="AH99" i="75"/>
  <c r="E114" i="75"/>
  <c r="E137" i="75"/>
  <c r="AH90" i="75"/>
  <c r="X108" i="75"/>
  <c r="AO108" i="75" s="1"/>
  <c r="C109" i="5" s="1"/>
  <c r="AC173" i="75"/>
  <c r="AE173" i="75" s="1"/>
  <c r="AR173" i="75" s="1"/>
  <c r="F174" i="5" s="1"/>
  <c r="AH161" i="75"/>
  <c r="AH100" i="75"/>
  <c r="AC16" i="75"/>
  <c r="AE16" i="75" s="1"/>
  <c r="AC46" i="75"/>
  <c r="AE46" i="75" s="1"/>
  <c r="AR46" i="75" s="1"/>
  <c r="F47" i="5" s="1"/>
  <c r="X163" i="75"/>
  <c r="AO163" i="75" s="1"/>
  <c r="C164" i="5" s="1"/>
  <c r="AO138" i="75"/>
  <c r="C139" i="5" s="1"/>
  <c r="AC34" i="75"/>
  <c r="AE34" i="75" s="1"/>
  <c r="AR34" i="75" s="1"/>
  <c r="F35" i="5" s="1"/>
  <c r="J115" i="5"/>
  <c r="AM115" i="5" s="1"/>
  <c r="R100" i="4"/>
  <c r="AC101" i="5" s="1"/>
  <c r="AC60" i="75"/>
  <c r="AE60" i="75" s="1"/>
  <c r="AR60" i="75" s="1"/>
  <c r="F61" i="5" s="1"/>
  <c r="X60" i="75"/>
  <c r="AO60" i="75" s="1"/>
  <c r="E9" i="75"/>
  <c r="AH149" i="75"/>
  <c r="AC51" i="75"/>
  <c r="AE51" i="75" s="1"/>
  <c r="AR51" i="75" s="1"/>
  <c r="F52" i="5" s="1"/>
  <c r="X154" i="75"/>
  <c r="AO154" i="75" s="1"/>
  <c r="AH50" i="75"/>
  <c r="AC138" i="75"/>
  <c r="AE138" i="75" s="1"/>
  <c r="AO191" i="75"/>
  <c r="C192" i="5" s="1"/>
  <c r="AI147" i="75"/>
  <c r="AI57" i="75"/>
  <c r="AC47" i="75"/>
  <c r="AE47" i="75" s="1"/>
  <c r="AI46" i="75"/>
  <c r="X193" i="75"/>
  <c r="AO193" i="75" s="1"/>
  <c r="X119" i="75"/>
  <c r="AO119" i="75" s="1"/>
  <c r="AI129" i="75"/>
  <c r="AS33" i="75"/>
  <c r="AU33" i="75" s="1"/>
  <c r="G34" i="5" s="1"/>
  <c r="X84" i="75"/>
  <c r="AO84" i="75" s="1"/>
  <c r="J130" i="5"/>
  <c r="AM130" i="5" s="1"/>
  <c r="Z131" i="5"/>
  <c r="H130" i="4"/>
  <c r="AA131" i="5" s="1"/>
  <c r="H40" i="4"/>
  <c r="AA41" i="5" s="1"/>
  <c r="Z41" i="5"/>
  <c r="Y181" i="5"/>
  <c r="Y170" i="5"/>
  <c r="H117" i="4"/>
  <c r="AA118" i="5" s="1"/>
  <c r="Y118" i="5"/>
  <c r="Y94" i="5"/>
  <c r="Y40" i="5"/>
  <c r="X150" i="75"/>
  <c r="AO150" i="75" s="1"/>
  <c r="C151" i="5" s="1"/>
  <c r="AC157" i="75"/>
  <c r="AE157" i="75" s="1"/>
  <c r="AQ85" i="75"/>
  <c r="E86" i="5" s="1"/>
  <c r="C51" i="84"/>
  <c r="F51" i="84" s="1"/>
  <c r="J53" i="5"/>
  <c r="AM53" i="5" s="1"/>
  <c r="Z8" i="5"/>
  <c r="H7" i="4"/>
  <c r="AA8" i="5" s="1"/>
  <c r="AL60" i="75"/>
  <c r="AC120" i="75"/>
  <c r="AE120" i="75" s="1"/>
  <c r="AR120" i="75" s="1"/>
  <c r="F121" i="5" s="1"/>
  <c r="X104" i="75"/>
  <c r="AO104" i="75" s="1"/>
  <c r="C105" i="5" s="1"/>
  <c r="X142" i="75"/>
  <c r="AC158" i="75"/>
  <c r="AE158" i="75" s="1"/>
  <c r="AS136" i="75"/>
  <c r="AU136" i="75" s="1"/>
  <c r="G137" i="5" s="1"/>
  <c r="R189" i="4"/>
  <c r="AC190" i="5" s="1"/>
  <c r="R175" i="4"/>
  <c r="AC176" i="5" s="1"/>
  <c r="R155" i="4"/>
  <c r="AC156" i="5" s="1"/>
  <c r="M146" i="4"/>
  <c r="AB147" i="5" s="1"/>
  <c r="R112" i="4"/>
  <c r="AC113" i="5" s="1"/>
  <c r="W57" i="4"/>
  <c r="AD58" i="5" s="1"/>
  <c r="AC79" i="75"/>
  <c r="AE79" i="75" s="1"/>
  <c r="AR79" i="75" s="1"/>
  <c r="F80" i="5" s="1"/>
  <c r="AC131" i="75"/>
  <c r="AE131" i="75" s="1"/>
  <c r="AQ51" i="75"/>
  <c r="E52" i="5" s="1"/>
  <c r="AH69" i="75"/>
  <c r="H183" i="4"/>
  <c r="AA184" i="5" s="1"/>
  <c r="R67" i="4"/>
  <c r="AC68" i="5" s="1"/>
  <c r="AH27" i="75"/>
  <c r="AL4" i="75"/>
  <c r="AH181" i="75"/>
  <c r="AC57" i="75"/>
  <c r="AE57" i="75" s="1"/>
  <c r="AR57" i="75" s="1"/>
  <c r="F58" i="5" s="1"/>
  <c r="AC162" i="75"/>
  <c r="AE162" i="75" s="1"/>
  <c r="AR162" i="75" s="1"/>
  <c r="F163" i="5" s="1"/>
  <c r="AC189" i="75"/>
  <c r="AE189" i="75" s="1"/>
  <c r="AC4" i="75"/>
  <c r="AE4" i="75" s="1"/>
  <c r="AR4" i="75" s="1"/>
  <c r="AH5" i="75"/>
  <c r="AL8" i="75"/>
  <c r="AC94" i="75"/>
  <c r="AE94" i="75" s="1"/>
  <c r="AR94" i="75" s="1"/>
  <c r="F95" i="5" s="1"/>
  <c r="AC81" i="75"/>
  <c r="AE81" i="75" s="1"/>
  <c r="AR81" i="75" s="1"/>
  <c r="F82" i="5" s="1"/>
  <c r="AS84" i="75"/>
  <c r="AU84" i="75" s="1"/>
  <c r="G85" i="5" s="1"/>
  <c r="AI142" i="75"/>
  <c r="AI76" i="75"/>
  <c r="AO26" i="75"/>
  <c r="C27" i="5" s="1"/>
  <c r="X129" i="75"/>
  <c r="AO129" i="75" s="1"/>
  <c r="C130" i="5" s="1"/>
  <c r="AQ188" i="75"/>
  <c r="E189" i="5" s="1"/>
  <c r="J28" i="5"/>
  <c r="AM28" i="5" s="1"/>
  <c r="M3" i="3"/>
  <c r="O4" i="5" s="1"/>
  <c r="AM3" i="75"/>
  <c r="J121" i="5"/>
  <c r="AM121" i="5" s="1"/>
  <c r="AI185" i="3"/>
  <c r="U186" i="5" s="1"/>
  <c r="Q128" i="3"/>
  <c r="R128" i="3" s="1"/>
  <c r="P104" i="3"/>
  <c r="S104" i="3" s="1"/>
  <c r="Q105" i="5" s="1"/>
  <c r="M190" i="4"/>
  <c r="AB191" i="5" s="1"/>
  <c r="G184" i="4"/>
  <c r="Z185" i="5" s="1"/>
  <c r="R183" i="4"/>
  <c r="AC184" i="5" s="1"/>
  <c r="G181" i="4"/>
  <c r="H181" i="4" s="1"/>
  <c r="AA182" i="5" s="1"/>
  <c r="W101" i="4"/>
  <c r="AD102" i="5" s="1"/>
  <c r="W84" i="4"/>
  <c r="AD85" i="5" s="1"/>
  <c r="W76" i="4"/>
  <c r="AD77" i="5" s="1"/>
  <c r="W68" i="4"/>
  <c r="AD69" i="5" s="1"/>
  <c r="BB161" i="75"/>
  <c r="J162" i="5" s="1"/>
  <c r="AM162" i="5" s="1"/>
  <c r="AN97" i="75"/>
  <c r="AN95" i="75"/>
  <c r="AS95" i="75" s="1"/>
  <c r="AU95" i="75" s="1"/>
  <c r="G96" i="5" s="1"/>
  <c r="AN94" i="75"/>
  <c r="AS94" i="75" s="1"/>
  <c r="AU94" i="75" s="1"/>
  <c r="AN81" i="75"/>
  <c r="AS81" i="75" s="1"/>
  <c r="AU81" i="75" s="1"/>
  <c r="G82" i="5" s="1"/>
  <c r="AN54" i="75"/>
  <c r="AS54" i="75" s="1"/>
  <c r="AU54" i="75" s="1"/>
  <c r="G55" i="5" s="1"/>
  <c r="M182" i="4"/>
  <c r="AB183" i="5" s="1"/>
  <c r="M162" i="4"/>
  <c r="AB163" i="5" s="1"/>
  <c r="W29" i="4"/>
  <c r="W13" i="4"/>
  <c r="W189" i="3"/>
  <c r="R190" i="5" s="1"/>
  <c r="W173" i="3"/>
  <c r="R174" i="5" s="1"/>
  <c r="W149" i="3"/>
  <c r="R150" i="5" s="1"/>
  <c r="W133" i="3"/>
  <c r="W125" i="3"/>
  <c r="R126" i="5" s="1"/>
  <c r="W117" i="3"/>
  <c r="R118" i="5" s="1"/>
  <c r="W94" i="3"/>
  <c r="R95" i="5" s="1"/>
  <c r="W23" i="3"/>
  <c r="R24" i="5" s="1"/>
  <c r="W15" i="3"/>
  <c r="R16" i="5" s="1"/>
  <c r="W7" i="3"/>
  <c r="R8" i="5" s="1"/>
  <c r="R192" i="4"/>
  <c r="AC193" i="5" s="1"/>
  <c r="M188" i="4"/>
  <c r="AB189" i="5" s="1"/>
  <c r="W99" i="4"/>
  <c r="AD100" i="5" s="1"/>
  <c r="W82" i="4"/>
  <c r="AD83" i="5" s="1"/>
  <c r="W74" i="4"/>
  <c r="AD75" i="5" s="1"/>
  <c r="H177" i="3"/>
  <c r="N178" i="5" s="1"/>
  <c r="Z176" i="3"/>
  <c r="S177" i="5" s="1"/>
  <c r="AH172" i="3"/>
  <c r="AI172" i="3" s="1"/>
  <c r="U173" i="5" s="1"/>
  <c r="Z50" i="3"/>
  <c r="S51" i="5" s="1"/>
  <c r="AM67" i="75"/>
  <c r="AQ64" i="75"/>
  <c r="E65" i="5" s="1"/>
  <c r="AM51" i="75"/>
  <c r="BB47" i="75"/>
  <c r="BC47" i="75" s="1"/>
  <c r="K48" i="5" s="1"/>
  <c r="BB34" i="75"/>
  <c r="BB4" i="75"/>
  <c r="C4" i="84" s="1"/>
  <c r="F4" i="84" s="1"/>
  <c r="AI184" i="3"/>
  <c r="U185" i="5" s="1"/>
  <c r="Q152" i="3"/>
  <c r="R152" i="3" s="1"/>
  <c r="S152" i="3" s="1"/>
  <c r="Q153" i="5" s="1"/>
  <c r="W41" i="4"/>
  <c r="AD42" i="5" s="1"/>
  <c r="W36" i="4"/>
  <c r="AD37" i="5" s="1"/>
  <c r="Z111" i="3"/>
  <c r="S112" i="5" s="1"/>
  <c r="H152" i="4"/>
  <c r="AA153" i="5" s="1"/>
  <c r="Q144" i="3"/>
  <c r="R144" i="3" s="1"/>
  <c r="AI104" i="3"/>
  <c r="U105" i="5" s="1"/>
  <c r="R165" i="4"/>
  <c r="AC166" i="5" s="1"/>
  <c r="M53" i="4"/>
  <c r="AB54" i="5" s="1"/>
  <c r="Z31" i="5"/>
  <c r="H61" i="4"/>
  <c r="AA62" i="5" s="1"/>
  <c r="AI176" i="3"/>
  <c r="U177" i="5" s="1"/>
  <c r="AM7" i="75"/>
  <c r="AI82" i="3"/>
  <c r="U83" i="5" s="1"/>
  <c r="W106" i="4"/>
  <c r="AD107" i="5" s="1"/>
  <c r="G103" i="4"/>
  <c r="H103" i="4" s="1"/>
  <c r="AA104" i="5" s="1"/>
  <c r="M101" i="4"/>
  <c r="AB102" i="5" s="1"/>
  <c r="W100" i="4"/>
  <c r="X100" i="4" s="1"/>
  <c r="AE101" i="5" s="1"/>
  <c r="G97" i="4"/>
  <c r="H97" i="4" s="1"/>
  <c r="AA98" i="5" s="1"/>
  <c r="G85" i="4"/>
  <c r="Z86" i="5" s="1"/>
  <c r="R82" i="4"/>
  <c r="AC83" i="5" s="1"/>
  <c r="W80" i="4"/>
  <c r="AD81" i="5" s="1"/>
  <c r="W78" i="4"/>
  <c r="AD79" i="5" s="1"/>
  <c r="W67" i="4"/>
  <c r="AD68" i="5" s="1"/>
  <c r="R66" i="4"/>
  <c r="AC67" i="5" s="1"/>
  <c r="M62" i="4"/>
  <c r="AB63" i="5" s="1"/>
  <c r="R61" i="4"/>
  <c r="AC62" i="5" s="1"/>
  <c r="R35" i="4"/>
  <c r="AC36" i="5" s="1"/>
  <c r="Z94" i="3"/>
  <c r="S95" i="5" s="1"/>
  <c r="Z55" i="3"/>
  <c r="S56" i="5" s="1"/>
  <c r="Z47" i="3"/>
  <c r="S48" i="5" s="1"/>
  <c r="Z174" i="5"/>
  <c r="H94" i="4"/>
  <c r="AA95" i="5" s="1"/>
  <c r="J15" i="5"/>
  <c r="AM15" i="5" s="1"/>
  <c r="J39" i="75"/>
  <c r="L39" i="75" s="1"/>
  <c r="R180" i="4"/>
  <c r="AC181" i="5" s="1"/>
  <c r="M178" i="4"/>
  <c r="AB179" i="5" s="1"/>
  <c r="R174" i="4"/>
  <c r="AC175" i="5" s="1"/>
  <c r="R172" i="4"/>
  <c r="AC173" i="5" s="1"/>
  <c r="R169" i="4"/>
  <c r="AC170" i="5" s="1"/>
  <c r="M165" i="4"/>
  <c r="AB166" i="5" s="1"/>
  <c r="M161" i="4"/>
  <c r="AB162" i="5" s="1"/>
  <c r="G155" i="4"/>
  <c r="Z156" i="5" s="1"/>
  <c r="G147" i="4"/>
  <c r="Z148" i="5" s="1"/>
  <c r="R146" i="4"/>
  <c r="AC147" i="5" s="1"/>
  <c r="M145" i="4"/>
  <c r="AB146" i="5" s="1"/>
  <c r="R133" i="4"/>
  <c r="AC134" i="5" s="1"/>
  <c r="W131" i="4"/>
  <c r="R127" i="4"/>
  <c r="AC128" i="5" s="1"/>
  <c r="M126" i="4"/>
  <c r="AB127" i="5" s="1"/>
  <c r="M123" i="4"/>
  <c r="AB124" i="5" s="1"/>
  <c r="G120" i="4"/>
  <c r="H120" i="4" s="1"/>
  <c r="AA121" i="5" s="1"/>
  <c r="W83" i="4"/>
  <c r="AD84" i="5" s="1"/>
  <c r="G75" i="4"/>
  <c r="Z76" i="5" s="1"/>
  <c r="R72" i="4"/>
  <c r="AC73" i="5" s="1"/>
  <c r="M71" i="4"/>
  <c r="AB72" i="5" s="1"/>
  <c r="BB153" i="75"/>
  <c r="BB119" i="75"/>
  <c r="C119" i="84" s="1"/>
  <c r="F119" i="84" s="1"/>
  <c r="BB57" i="75"/>
  <c r="BB51" i="75"/>
  <c r="C49" i="84" s="1"/>
  <c r="F49" i="84" s="1"/>
  <c r="AO116" i="75"/>
  <c r="AK119" i="75"/>
  <c r="AC100" i="75"/>
  <c r="AE100" i="75" s="1"/>
  <c r="X140" i="75"/>
  <c r="AO140" i="75" s="1"/>
  <c r="C141" i="5" s="1"/>
  <c r="AL91" i="75"/>
  <c r="AI79" i="75"/>
  <c r="AO68" i="75"/>
  <c r="C69" i="5" s="1"/>
  <c r="Y108" i="5"/>
  <c r="AO115" i="75"/>
  <c r="C116" i="5" s="1"/>
  <c r="AC163" i="75"/>
  <c r="AE163" i="75" s="1"/>
  <c r="AR163" i="75" s="1"/>
  <c r="F164" i="5" s="1"/>
  <c r="AC171" i="75"/>
  <c r="AE171" i="75" s="1"/>
  <c r="AR171" i="75" s="1"/>
  <c r="F172" i="5" s="1"/>
  <c r="AC134" i="75"/>
  <c r="AE134" i="75" s="1"/>
  <c r="AC145" i="75"/>
  <c r="AE145" i="75" s="1"/>
  <c r="AR145" i="75" s="1"/>
  <c r="F146" i="5" s="1"/>
  <c r="AQ134" i="75"/>
  <c r="E135" i="5" s="1"/>
  <c r="E93" i="75"/>
  <c r="AO93" i="75" s="1"/>
  <c r="C94" i="5" s="1"/>
  <c r="AQ74" i="75"/>
  <c r="AH188" i="75"/>
  <c r="AC148" i="75"/>
  <c r="AE148" i="75" s="1"/>
  <c r="AH142" i="75"/>
  <c r="AK69" i="75"/>
  <c r="AO52" i="75"/>
  <c r="C53" i="5" s="1"/>
  <c r="AI110" i="75"/>
  <c r="AK6" i="75"/>
  <c r="AL6" i="75" s="1"/>
  <c r="AQ16" i="75"/>
  <c r="E17" i="5" s="1"/>
  <c r="AL88" i="75"/>
  <c r="AL74" i="75"/>
  <c r="AC70" i="75"/>
  <c r="AE70" i="75" s="1"/>
  <c r="AH52" i="75"/>
  <c r="AK192" i="75"/>
  <c r="AL192" i="75" s="1"/>
  <c r="AS185" i="75"/>
  <c r="AU185" i="75" s="1"/>
  <c r="G186" i="5" s="1"/>
  <c r="AH116" i="75"/>
  <c r="X78" i="75"/>
  <c r="AO78" i="75" s="1"/>
  <c r="X183" i="75"/>
  <c r="AL125" i="75"/>
  <c r="AC29" i="75"/>
  <c r="AE29" i="75" s="1"/>
  <c r="AQ137" i="75"/>
  <c r="E138" i="5" s="1"/>
  <c r="R3" i="4"/>
  <c r="AC4" i="5" s="1"/>
  <c r="J108" i="5"/>
  <c r="AM108" i="5" s="1"/>
  <c r="H63" i="4"/>
  <c r="AA64" i="5" s="1"/>
  <c r="H106" i="4"/>
  <c r="AA107" i="5" s="1"/>
  <c r="AM15" i="75"/>
  <c r="W64" i="4"/>
  <c r="AD65" i="5" s="1"/>
  <c r="G23" i="4"/>
  <c r="Z24" i="5" s="1"/>
  <c r="H187" i="3"/>
  <c r="N188" i="5" s="1"/>
  <c r="AH181" i="3"/>
  <c r="AI181" i="3" s="1"/>
  <c r="U182" i="5" s="1"/>
  <c r="Z178" i="3"/>
  <c r="S179" i="5" s="1"/>
  <c r="H178" i="3"/>
  <c r="N179" i="5" s="1"/>
  <c r="Z170" i="3"/>
  <c r="S171" i="5" s="1"/>
  <c r="H170" i="3"/>
  <c r="N171" i="5" s="1"/>
  <c r="AI49" i="3"/>
  <c r="U50" i="5" s="1"/>
  <c r="H45" i="3"/>
  <c r="N46" i="5" s="1"/>
  <c r="BB171" i="75"/>
  <c r="J172" i="5" s="1"/>
  <c r="AM172" i="5" s="1"/>
  <c r="BB167" i="75"/>
  <c r="C163" i="84" s="1"/>
  <c r="F163" i="84" s="1"/>
  <c r="BB164" i="75"/>
  <c r="C160" i="84" s="1"/>
  <c r="F160" i="84" s="1"/>
  <c r="BB116" i="75"/>
  <c r="BC116" i="75" s="1"/>
  <c r="K117" i="5" s="1"/>
  <c r="AY99" i="75"/>
  <c r="I100" i="5" s="1"/>
  <c r="E187" i="3"/>
  <c r="M188" i="5" s="1"/>
  <c r="Z185" i="3"/>
  <c r="S186" i="5" s="1"/>
  <c r="H185" i="3"/>
  <c r="N186" i="5" s="1"/>
  <c r="Z177" i="3"/>
  <c r="S178" i="5" s="1"/>
  <c r="Z169" i="3"/>
  <c r="S170" i="5" s="1"/>
  <c r="Z161" i="3"/>
  <c r="S162" i="5" s="1"/>
  <c r="Z153" i="3"/>
  <c r="S154" i="5" s="1"/>
  <c r="Z145" i="3"/>
  <c r="S146" i="5" s="1"/>
  <c r="Z137" i="3"/>
  <c r="S138" i="5" s="1"/>
  <c r="H137" i="3"/>
  <c r="N138" i="5" s="1"/>
  <c r="Z129" i="3"/>
  <c r="S130" i="5" s="1"/>
  <c r="Z121" i="3"/>
  <c r="S122" i="5" s="1"/>
  <c r="AI109" i="3"/>
  <c r="U110" i="5" s="1"/>
  <c r="E93" i="3"/>
  <c r="M94" i="5" s="1"/>
  <c r="Z91" i="3"/>
  <c r="S92" i="5" s="1"/>
  <c r="E85" i="3"/>
  <c r="M86" i="5" s="1"/>
  <c r="AI79" i="3"/>
  <c r="U80" i="5" s="1"/>
  <c r="Z75" i="3"/>
  <c r="S76" i="5" s="1"/>
  <c r="AI72" i="3"/>
  <c r="U73" i="5" s="1"/>
  <c r="AI71" i="3"/>
  <c r="U72" i="5" s="1"/>
  <c r="AI64" i="3"/>
  <c r="U65" i="5" s="1"/>
  <c r="E61" i="3"/>
  <c r="M62" i="5" s="1"/>
  <c r="Z59" i="3"/>
  <c r="S60" i="5" s="1"/>
  <c r="AI56" i="3"/>
  <c r="U57" i="5" s="1"/>
  <c r="Z51" i="3"/>
  <c r="S52" i="5" s="1"/>
  <c r="AH46" i="3"/>
  <c r="AI46" i="3" s="1"/>
  <c r="U47" i="5" s="1"/>
  <c r="Z43" i="3"/>
  <c r="S44" i="5" s="1"/>
  <c r="H43" i="3"/>
  <c r="N44" i="5" s="1"/>
  <c r="AL37" i="75"/>
  <c r="AH36" i="75"/>
  <c r="W161" i="4"/>
  <c r="AD162" i="5" s="1"/>
  <c r="R141" i="4"/>
  <c r="AC142" i="5" s="1"/>
  <c r="M140" i="4"/>
  <c r="AB141" i="5" s="1"/>
  <c r="G139" i="4"/>
  <c r="Z140" i="5" s="1"/>
  <c r="W137" i="4"/>
  <c r="AD138" i="5" s="1"/>
  <c r="M137" i="4"/>
  <c r="AB138" i="5" s="1"/>
  <c r="W126" i="4"/>
  <c r="AD127" i="5" s="1"/>
  <c r="W118" i="4"/>
  <c r="AD119" i="5" s="1"/>
  <c r="R114" i="4"/>
  <c r="AC115" i="5" s="1"/>
  <c r="R74" i="4"/>
  <c r="AC75" i="5" s="1"/>
  <c r="G72" i="4"/>
  <c r="Z73" i="5" s="1"/>
  <c r="M70" i="4"/>
  <c r="AB71" i="5" s="1"/>
  <c r="R69" i="4"/>
  <c r="AC70" i="5" s="1"/>
  <c r="R52" i="4"/>
  <c r="AC53" i="5" s="1"/>
  <c r="M48" i="4"/>
  <c r="AB49" i="5" s="1"/>
  <c r="R46" i="4"/>
  <c r="R12" i="4"/>
  <c r="AC13" i="5" s="1"/>
  <c r="M179" i="4"/>
  <c r="AB180" i="5" s="1"/>
  <c r="G178" i="4"/>
  <c r="Z179" i="5" s="1"/>
  <c r="W165" i="4"/>
  <c r="AD166" i="5" s="1"/>
  <c r="R125" i="4"/>
  <c r="AC126" i="5" s="1"/>
  <c r="W107" i="4"/>
  <c r="AD108" i="5" s="1"/>
  <c r="W45" i="4"/>
  <c r="AD46" i="5" s="1"/>
  <c r="W42" i="4"/>
  <c r="AD43" i="5" s="1"/>
  <c r="W33" i="4"/>
  <c r="AD34" i="5" s="1"/>
  <c r="W30" i="4"/>
  <c r="AD31" i="5" s="1"/>
  <c r="G24" i="4"/>
  <c r="Z25" i="5" s="1"/>
  <c r="W14" i="4"/>
  <c r="AD15" i="5" s="1"/>
  <c r="Z183" i="3"/>
  <c r="S184" i="5" s="1"/>
  <c r="W179" i="3"/>
  <c r="R180" i="5" s="1"/>
  <c r="W171" i="3"/>
  <c r="R172" i="5" s="1"/>
  <c r="W163" i="3"/>
  <c r="R164" i="5" s="1"/>
  <c r="W155" i="3"/>
  <c r="R156" i="5" s="1"/>
  <c r="Z151" i="3"/>
  <c r="S152" i="5" s="1"/>
  <c r="E130" i="3"/>
  <c r="M131" i="5" s="1"/>
  <c r="H119" i="3"/>
  <c r="N120" i="5" s="1"/>
  <c r="AQ80" i="75"/>
  <c r="E81" i="5" s="1"/>
  <c r="BB33" i="75"/>
  <c r="J31" i="75"/>
  <c r="L31" i="75" s="1"/>
  <c r="W186" i="3"/>
  <c r="R187" i="5" s="1"/>
  <c r="AI5" i="3"/>
  <c r="U6" i="5" s="1"/>
  <c r="AH4" i="3"/>
  <c r="AI4" i="3" s="1"/>
  <c r="U5" i="5" s="1"/>
  <c r="X184" i="75"/>
  <c r="AO184" i="75" s="1"/>
  <c r="C185" i="5" s="1"/>
  <c r="AS80" i="75"/>
  <c r="AU80" i="75" s="1"/>
  <c r="G81" i="5" s="1"/>
  <c r="X45" i="75"/>
  <c r="AQ190" i="75"/>
  <c r="E191" i="5" s="1"/>
  <c r="X128" i="75"/>
  <c r="AO128" i="75" s="1"/>
  <c r="AL151" i="75"/>
  <c r="X157" i="75"/>
  <c r="AQ184" i="75"/>
  <c r="E185" i="5" s="1"/>
  <c r="J163" i="5"/>
  <c r="AM163" i="5" s="1"/>
  <c r="J97" i="5"/>
  <c r="AM97" i="5" s="1"/>
  <c r="H141" i="4"/>
  <c r="AA142" i="5" s="1"/>
  <c r="J84" i="5"/>
  <c r="AM84" i="5" s="1"/>
  <c r="Z153" i="5"/>
  <c r="J33" i="75"/>
  <c r="R187" i="4"/>
  <c r="AC188" i="5" s="1"/>
  <c r="M186" i="4"/>
  <c r="AB187" i="5" s="1"/>
  <c r="R181" i="4"/>
  <c r="AC182" i="5" s="1"/>
  <c r="G135" i="4"/>
  <c r="W63" i="4"/>
  <c r="X63" i="4" s="1"/>
  <c r="AE64" i="5" s="1"/>
  <c r="W60" i="4"/>
  <c r="AD61" i="5" s="1"/>
  <c r="W37" i="4"/>
  <c r="AD38" i="5" s="1"/>
  <c r="W31" i="4"/>
  <c r="AD32" i="5" s="1"/>
  <c r="G22" i="4"/>
  <c r="Z23" i="5" s="1"/>
  <c r="W9" i="4"/>
  <c r="AD10" i="5" s="1"/>
  <c r="W185" i="3"/>
  <c r="R186" i="5" s="1"/>
  <c r="W177" i="3"/>
  <c r="R178" i="5" s="1"/>
  <c r="W169" i="3"/>
  <c r="R170" i="5" s="1"/>
  <c r="W161" i="3"/>
  <c r="R162" i="5" s="1"/>
  <c r="W145" i="3"/>
  <c r="R146" i="5" s="1"/>
  <c r="W137" i="3"/>
  <c r="W129" i="3"/>
  <c r="R130" i="5" s="1"/>
  <c r="M116" i="3"/>
  <c r="O117" i="5" s="1"/>
  <c r="W105" i="3"/>
  <c r="R106" i="5" s="1"/>
  <c r="Z101" i="3"/>
  <c r="S102" i="5" s="1"/>
  <c r="W98" i="3"/>
  <c r="R99" i="5" s="1"/>
  <c r="W91" i="3"/>
  <c r="R92" i="5" s="1"/>
  <c r="M86" i="3"/>
  <c r="O87" i="5" s="1"/>
  <c r="W83" i="3"/>
  <c r="R84" i="5" s="1"/>
  <c r="Z79" i="3"/>
  <c r="S80" i="5" s="1"/>
  <c r="W43" i="3"/>
  <c r="R44" i="5" s="1"/>
  <c r="Z39" i="3"/>
  <c r="S40" i="5" s="1"/>
  <c r="W27" i="3"/>
  <c r="R28" i="5" s="1"/>
  <c r="W19" i="3"/>
  <c r="R20" i="5" s="1"/>
  <c r="E18" i="3"/>
  <c r="M19" i="5" s="1"/>
  <c r="H16" i="3"/>
  <c r="N17" i="5" s="1"/>
  <c r="AQ132" i="75"/>
  <c r="E133" i="5" s="1"/>
  <c r="AQ71" i="75"/>
  <c r="E72" i="5" s="1"/>
  <c r="AC132" i="75"/>
  <c r="AE132" i="75" s="1"/>
  <c r="Z15" i="5"/>
  <c r="J106" i="5"/>
  <c r="AM106" i="5" s="1"/>
  <c r="W183" i="4"/>
  <c r="AD184" i="5" s="1"/>
  <c r="G182" i="4"/>
  <c r="Z183" i="5" s="1"/>
  <c r="W141" i="4"/>
  <c r="AD142" i="5" s="1"/>
  <c r="W122" i="4"/>
  <c r="AD123" i="5" s="1"/>
  <c r="G119" i="4"/>
  <c r="Z120" i="5" s="1"/>
  <c r="W108" i="4"/>
  <c r="AD109" i="5" s="1"/>
  <c r="G68" i="4"/>
  <c r="H68" i="4" s="1"/>
  <c r="AA69" i="5" s="1"/>
  <c r="W66" i="4"/>
  <c r="AD67" i="5" s="1"/>
  <c r="W52" i="4"/>
  <c r="AD53" i="5" s="1"/>
  <c r="W46" i="4"/>
  <c r="AD47" i="5" s="1"/>
  <c r="W43" i="4"/>
  <c r="AD44" i="5" s="1"/>
  <c r="W34" i="4"/>
  <c r="AD35" i="5" s="1"/>
  <c r="W23" i="4"/>
  <c r="W15" i="4"/>
  <c r="AD16" i="5" s="1"/>
  <c r="W12" i="4"/>
  <c r="AD13" i="5" s="1"/>
  <c r="W192" i="3"/>
  <c r="Z188" i="3"/>
  <c r="S189" i="5" s="1"/>
  <c r="W184" i="3"/>
  <c r="R185" i="5" s="1"/>
  <c r="AH40" i="75"/>
  <c r="X145" i="75"/>
  <c r="AO145" i="75" s="1"/>
  <c r="C146" i="5" s="1"/>
  <c r="AC23" i="75"/>
  <c r="AE23" i="75" s="1"/>
  <c r="X179" i="75"/>
  <c r="AQ111" i="75"/>
  <c r="E112" i="5" s="1"/>
  <c r="X31" i="75"/>
  <c r="AO31" i="75" s="1"/>
  <c r="C32" i="5" s="1"/>
  <c r="AI178" i="75"/>
  <c r="AQ147" i="75"/>
  <c r="E148" i="5" s="1"/>
  <c r="AJ42" i="75"/>
  <c r="AL42" i="75" s="1"/>
  <c r="J102" i="5"/>
  <c r="AM102" i="5" s="1"/>
  <c r="H105" i="4"/>
  <c r="AA106" i="5" s="1"/>
  <c r="J15" i="75"/>
  <c r="L15" i="75" s="1"/>
  <c r="AR15" i="75" s="1"/>
  <c r="F16" i="5" s="1"/>
  <c r="AI150" i="3"/>
  <c r="U151" i="5" s="1"/>
  <c r="AI142" i="3"/>
  <c r="U143" i="5" s="1"/>
  <c r="H116" i="3"/>
  <c r="N117" i="5" s="1"/>
  <c r="AH24" i="3"/>
  <c r="AI24" i="3" s="1"/>
  <c r="U25" i="5" s="1"/>
  <c r="Z21" i="3"/>
  <c r="S22" i="5" s="1"/>
  <c r="H21" i="3"/>
  <c r="N22" i="5" s="1"/>
  <c r="BB55" i="75"/>
  <c r="C68" i="84" s="1"/>
  <c r="F68" i="84" s="1"/>
  <c r="BE190" i="82"/>
  <c r="BA187" i="82"/>
  <c r="BB187" i="82" s="1"/>
  <c r="D183" i="84" s="1"/>
  <c r="G183" i="84" s="1"/>
  <c r="BA155" i="82"/>
  <c r="BB155" i="82" s="1"/>
  <c r="AN156" i="5" s="1"/>
  <c r="BA139" i="82"/>
  <c r="BB139" i="82" s="1"/>
  <c r="AN140" i="5" s="1"/>
  <c r="BE137" i="82"/>
  <c r="BD145" i="82"/>
  <c r="BE155" i="82"/>
  <c r="BE150" i="82"/>
  <c r="BA125" i="82"/>
  <c r="BB125" i="82" s="1"/>
  <c r="D127" i="84" s="1"/>
  <c r="G127" i="84" s="1"/>
  <c r="BA116" i="82"/>
  <c r="BB116" i="82" s="1"/>
  <c r="AN117" i="5" s="1"/>
  <c r="BA115" i="82"/>
  <c r="BB115" i="82" s="1"/>
  <c r="AN116" i="5" s="1"/>
  <c r="BC107" i="82"/>
  <c r="BE99" i="82"/>
  <c r="BA93" i="82"/>
  <c r="BB93" i="82" s="1"/>
  <c r="D90" i="84" s="1"/>
  <c r="G90" i="84" s="1"/>
  <c r="BC84" i="82"/>
  <c r="BC83" i="82"/>
  <c r="BA77" i="82"/>
  <c r="BB77" i="82" s="1"/>
  <c r="D78" i="84" s="1"/>
  <c r="G78" i="84" s="1"/>
  <c r="BA75" i="82"/>
  <c r="BB75" i="82" s="1"/>
  <c r="AN76" i="5" s="1"/>
  <c r="BD73" i="82"/>
  <c r="BE57" i="82"/>
  <c r="BD53" i="82"/>
  <c r="BE52" i="82"/>
  <c r="BA51" i="82"/>
  <c r="BB51" i="82" s="1"/>
  <c r="D49" i="84" s="1"/>
  <c r="G49" i="84" s="1"/>
  <c r="BE43" i="82"/>
  <c r="BE37" i="82"/>
  <c r="BE35" i="82"/>
  <c r="BE29" i="82"/>
  <c r="BD25" i="82"/>
  <c r="BE17" i="82"/>
  <c r="BD4" i="82"/>
  <c r="E136" i="3"/>
  <c r="M137" i="5" s="1"/>
  <c r="E23" i="3"/>
  <c r="M24" i="5" s="1"/>
  <c r="E7" i="3"/>
  <c r="M8" i="5" s="1"/>
  <c r="E99" i="3"/>
  <c r="M100" i="5" s="1"/>
  <c r="E84" i="3"/>
  <c r="M85" i="5" s="1"/>
  <c r="E193" i="3"/>
  <c r="M194" i="5" s="1"/>
  <c r="E129" i="3"/>
  <c r="M130" i="5" s="1"/>
  <c r="E120" i="3"/>
  <c r="M121" i="5" s="1"/>
  <c r="M171" i="3"/>
  <c r="O172" i="5" s="1"/>
  <c r="M155" i="3"/>
  <c r="O156" i="5" s="1"/>
  <c r="E190" i="3"/>
  <c r="M191" i="5" s="1"/>
  <c r="E158" i="3"/>
  <c r="M159" i="5" s="1"/>
  <c r="E46" i="3"/>
  <c r="M47" i="5" s="1"/>
  <c r="M107" i="4"/>
  <c r="AB108" i="5" s="1"/>
  <c r="M11" i="4"/>
  <c r="AB12" i="5" s="1"/>
  <c r="AD101" i="5"/>
  <c r="AS74" i="75"/>
  <c r="AU74" i="75" s="1"/>
  <c r="G75" i="5" s="1"/>
  <c r="AN4" i="75"/>
  <c r="AS4" i="75" s="1"/>
  <c r="AU4" i="75" s="1"/>
  <c r="G5" i="5" s="1"/>
  <c r="Q190" i="3"/>
  <c r="R190" i="3" s="1"/>
  <c r="S190" i="3" s="1"/>
  <c r="Q191" i="5" s="1"/>
  <c r="Q68" i="3"/>
  <c r="R68" i="3" s="1"/>
  <c r="S68" i="3" s="1"/>
  <c r="Q69" i="5" s="1"/>
  <c r="Q32" i="3"/>
  <c r="R32" i="3" s="1"/>
  <c r="S32" i="3" s="1"/>
  <c r="Q33" i="5" s="1"/>
  <c r="Q102" i="3"/>
  <c r="R102" i="3" s="1"/>
  <c r="I109" i="5"/>
  <c r="Q64" i="3"/>
  <c r="R64" i="3" s="1"/>
  <c r="S64" i="3" s="1"/>
  <c r="Q65" i="5" s="1"/>
  <c r="P92" i="3"/>
  <c r="S92" i="3" s="1"/>
  <c r="Q93" i="5" s="1"/>
  <c r="BC185" i="75"/>
  <c r="K186" i="5" s="1"/>
  <c r="AN56" i="75"/>
  <c r="AS56" i="75" s="1"/>
  <c r="AU56" i="75" s="1"/>
  <c r="G57" i="5" s="1"/>
  <c r="AN167" i="75"/>
  <c r="AS167" i="75" s="1"/>
  <c r="AU167" i="75" s="1"/>
  <c r="G168" i="5" s="1"/>
  <c r="Q182" i="3"/>
  <c r="R182" i="3" s="1"/>
  <c r="P40" i="3"/>
  <c r="S40" i="3" s="1"/>
  <c r="Q41" i="5" s="1"/>
  <c r="P110" i="3"/>
  <c r="Q20" i="3"/>
  <c r="R20" i="3" s="1"/>
  <c r="S20" i="3" s="1"/>
  <c r="Q21" i="5" s="1"/>
  <c r="Q134" i="3"/>
  <c r="R134" i="3" s="1"/>
  <c r="S134" i="3" s="1"/>
  <c r="Q135" i="5" s="1"/>
  <c r="W20" i="4"/>
  <c r="X20" i="4" s="1"/>
  <c r="AE21" i="5" s="1"/>
  <c r="AN10" i="75"/>
  <c r="AS10" i="75" s="1"/>
  <c r="AU10" i="75" s="1"/>
  <c r="AN51" i="75"/>
  <c r="AS51" i="75" s="1"/>
  <c r="AU51" i="75" s="1"/>
  <c r="G52" i="5" s="1"/>
  <c r="AS120" i="75"/>
  <c r="AU120" i="75" s="1"/>
  <c r="G121" i="5" s="1"/>
  <c r="AN166" i="75"/>
  <c r="AS166" i="75" s="1"/>
  <c r="Q142" i="3"/>
  <c r="R142" i="3" s="1"/>
  <c r="S142" i="3" s="1"/>
  <c r="Q143" i="5" s="1"/>
  <c r="Q52" i="3"/>
  <c r="R52" i="3" s="1"/>
  <c r="S52" i="3" s="1"/>
  <c r="Q53" i="5" s="1"/>
  <c r="Q178" i="3"/>
  <c r="R178" i="3" s="1"/>
  <c r="S178" i="3" s="1"/>
  <c r="Q179" i="5" s="1"/>
  <c r="AS133" i="75"/>
  <c r="AU133" i="75" s="1"/>
  <c r="G134" i="5" s="1"/>
  <c r="AN9" i="75"/>
  <c r="AS9" i="75" s="1"/>
  <c r="AU9" i="75" s="1"/>
  <c r="G10" i="5" s="1"/>
  <c r="Q24" i="3"/>
  <c r="R24" i="3" s="1"/>
  <c r="S24" i="3" s="1"/>
  <c r="Q25" i="5" s="1"/>
  <c r="Q99" i="3"/>
  <c r="R99" i="3" s="1"/>
  <c r="P185" i="3"/>
  <c r="M159" i="3"/>
  <c r="O160" i="5" s="1"/>
  <c r="P193" i="3"/>
  <c r="S193" i="3" s="1"/>
  <c r="Q194" i="5" s="1"/>
  <c r="P130" i="3"/>
  <c r="S130" i="3" s="1"/>
  <c r="Q131" i="5" s="1"/>
  <c r="W113" i="3"/>
  <c r="R114" i="5" s="1"/>
  <c r="AS3" i="75"/>
  <c r="AU3" i="75" s="1"/>
  <c r="G4" i="5" s="1"/>
  <c r="AS88" i="75"/>
  <c r="AU88" i="75" s="1"/>
  <c r="G89" i="5" s="1"/>
  <c r="AS137" i="75"/>
  <c r="AU137" i="75" s="1"/>
  <c r="G138" i="5" s="1"/>
  <c r="AS27" i="75"/>
  <c r="AU27" i="75" s="1"/>
  <c r="G28" i="5" s="1"/>
  <c r="AN37" i="75"/>
  <c r="AS37" i="75" s="1"/>
  <c r="AU37" i="75" s="1"/>
  <c r="G38" i="5" s="1"/>
  <c r="AN31" i="75"/>
  <c r="AS31" i="75" s="1"/>
  <c r="AU31" i="75" s="1"/>
  <c r="G32" i="5" s="1"/>
  <c r="M143" i="3"/>
  <c r="O144" i="5" s="1"/>
  <c r="AS63" i="75"/>
  <c r="AU63" i="75" s="1"/>
  <c r="G64" i="5" s="1"/>
  <c r="AS61" i="75"/>
  <c r="AU61" i="75" s="1"/>
  <c r="G62" i="5" s="1"/>
  <c r="AS28" i="75"/>
  <c r="AU28" i="75" s="1"/>
  <c r="G29" i="5" s="1"/>
  <c r="AS125" i="75"/>
  <c r="AU125" i="75" s="1"/>
  <c r="G126" i="5" s="1"/>
  <c r="Z192" i="3"/>
  <c r="S193" i="5" s="1"/>
  <c r="W84" i="3"/>
  <c r="R85" i="5" s="1"/>
  <c r="W68" i="3"/>
  <c r="R69" i="5" s="1"/>
  <c r="M41" i="3"/>
  <c r="M8" i="3"/>
  <c r="O9" i="5" s="1"/>
  <c r="Z143" i="3"/>
  <c r="S144" i="5" s="1"/>
  <c r="Z135" i="3"/>
  <c r="S136" i="5" s="1"/>
  <c r="M101" i="3"/>
  <c r="O102" i="5" s="1"/>
  <c r="M79" i="3"/>
  <c r="O80" i="5" s="1"/>
  <c r="M63" i="3"/>
  <c r="O64" i="5" s="1"/>
  <c r="M7" i="3"/>
  <c r="O8" i="5" s="1"/>
  <c r="AS143" i="75"/>
  <c r="AU143" i="75" s="1"/>
  <c r="G144" i="5" s="1"/>
  <c r="W32" i="3"/>
  <c r="R33" i="5" s="1"/>
  <c r="AS15" i="75"/>
  <c r="AU15" i="75" s="1"/>
  <c r="G16" i="5" s="1"/>
  <c r="I115" i="5"/>
  <c r="I155" i="5"/>
  <c r="AS78" i="75"/>
  <c r="AU78" i="75" s="1"/>
  <c r="G79" i="5" s="1"/>
  <c r="Z106" i="3"/>
  <c r="S107" i="5" s="1"/>
  <c r="M104" i="3"/>
  <c r="O105" i="5" s="1"/>
  <c r="Z99" i="3"/>
  <c r="S100" i="5" s="1"/>
  <c r="Z92" i="3"/>
  <c r="S93" i="5" s="1"/>
  <c r="Z84" i="3"/>
  <c r="S85" i="5" s="1"/>
  <c r="Z76" i="3"/>
  <c r="S77" i="5" s="1"/>
  <c r="Z68" i="3"/>
  <c r="S69" i="5" s="1"/>
  <c r="M49" i="3"/>
  <c r="O50" i="5" s="1"/>
  <c r="M9" i="3"/>
  <c r="O10" i="5" s="1"/>
  <c r="AN163" i="75"/>
  <c r="AS163" i="75" s="1"/>
  <c r="AU163" i="75" s="1"/>
  <c r="G164" i="5" s="1"/>
  <c r="AS135" i="75"/>
  <c r="AU135" i="75" s="1"/>
  <c r="G136" i="5" s="1"/>
  <c r="AS134" i="75"/>
  <c r="AU134" i="75" s="1"/>
  <c r="G135" i="5" s="1"/>
  <c r="AN110" i="75"/>
  <c r="AS110" i="75" s="1"/>
  <c r="AU110" i="75" s="1"/>
  <c r="G111" i="5" s="1"/>
  <c r="AN21" i="75"/>
  <c r="AS21" i="75" s="1"/>
  <c r="AU21" i="75" s="1"/>
  <c r="G22" i="5" s="1"/>
  <c r="AN19" i="75"/>
  <c r="AS19" i="75" s="1"/>
  <c r="AU19" i="75" s="1"/>
  <c r="G20" i="5" s="1"/>
  <c r="AY163" i="75"/>
  <c r="I164" i="5" s="1"/>
  <c r="AY147" i="75"/>
  <c r="BC147" i="75" s="1"/>
  <c r="K148" i="5" s="1"/>
  <c r="AY123" i="75"/>
  <c r="I124" i="5" s="1"/>
  <c r="AY91" i="75"/>
  <c r="I92" i="5" s="1"/>
  <c r="AY83" i="75"/>
  <c r="BC83" i="75" s="1"/>
  <c r="K84" i="5" s="1"/>
  <c r="AY19" i="75"/>
  <c r="I20" i="5" s="1"/>
  <c r="M189" i="3"/>
  <c r="O190" i="5" s="1"/>
  <c r="M167" i="3"/>
  <c r="O168" i="5" s="1"/>
  <c r="W106" i="3"/>
  <c r="R107" i="5" s="1"/>
  <c r="W99" i="3"/>
  <c r="R100" i="5" s="1"/>
  <c r="W185" i="4"/>
  <c r="AD186" i="5" s="1"/>
  <c r="W176" i="4"/>
  <c r="AD177" i="5" s="1"/>
  <c r="M94" i="3"/>
  <c r="O95" i="5" s="1"/>
  <c r="W190" i="3"/>
  <c r="R191" i="5" s="1"/>
  <c r="Z189" i="3"/>
  <c r="S190" i="5" s="1"/>
  <c r="AS36" i="75"/>
  <c r="AU36" i="75" s="1"/>
  <c r="G37" i="5" s="1"/>
  <c r="AN29" i="75"/>
  <c r="AS29" i="75" s="1"/>
  <c r="AU29" i="75" s="1"/>
  <c r="G30" i="5" s="1"/>
  <c r="AS23" i="75"/>
  <c r="AU23" i="75" s="1"/>
  <c r="G24" i="5" s="1"/>
  <c r="W158" i="4"/>
  <c r="AD159" i="5" s="1"/>
  <c r="W156" i="4"/>
  <c r="AD157" i="5" s="1"/>
  <c r="W142" i="4"/>
  <c r="AD143" i="5" s="1"/>
  <c r="W47" i="4"/>
  <c r="AD48" i="5" s="1"/>
  <c r="W11" i="4"/>
  <c r="AD12" i="5" s="1"/>
  <c r="W140" i="3"/>
  <c r="AJ140" i="3" s="1"/>
  <c r="V141" i="5" s="1"/>
  <c r="W69" i="3"/>
  <c r="R70" i="5" s="1"/>
  <c r="W45" i="3"/>
  <c r="R46" i="5" s="1"/>
  <c r="W193" i="3"/>
  <c r="R194" i="5" s="1"/>
  <c r="W60" i="3"/>
  <c r="R61" i="5" s="1"/>
  <c r="W81" i="4"/>
  <c r="AD82" i="5" s="1"/>
  <c r="W79" i="4"/>
  <c r="AD80" i="5" s="1"/>
  <c r="W95" i="4"/>
  <c r="AD96" i="5" s="1"/>
  <c r="W179" i="4"/>
  <c r="AD180" i="5" s="1"/>
  <c r="W159" i="4"/>
  <c r="AD160" i="5" s="1"/>
  <c r="W151" i="4"/>
  <c r="AD152" i="5" s="1"/>
  <c r="W75" i="3"/>
  <c r="W177" i="4"/>
  <c r="AD178" i="5" s="1"/>
  <c r="W166" i="4"/>
  <c r="AD167" i="5" s="1"/>
  <c r="W130" i="4"/>
  <c r="AD131" i="5" s="1"/>
  <c r="W178" i="4"/>
  <c r="W152" i="4"/>
  <c r="AD153" i="5" s="1"/>
  <c r="W123" i="4"/>
  <c r="AD124" i="5" s="1"/>
  <c r="W61" i="4"/>
  <c r="AD62" i="5" s="1"/>
  <c r="W31" i="3"/>
  <c r="R32" i="5" s="1"/>
  <c r="W103" i="4"/>
  <c r="AD104" i="5" s="1"/>
  <c r="W97" i="4"/>
  <c r="AD98" i="5" s="1"/>
  <c r="W187" i="3"/>
  <c r="R188" i="5" s="1"/>
  <c r="W180" i="3"/>
  <c r="R181" i="5" s="1"/>
  <c r="W38" i="3"/>
  <c r="R39" i="5" s="1"/>
  <c r="M53" i="3"/>
  <c r="O54" i="5" s="1"/>
  <c r="Z7" i="3"/>
  <c r="S8" i="5" s="1"/>
  <c r="Z187" i="3"/>
  <c r="S188" i="5" s="1"/>
  <c r="Z180" i="3"/>
  <c r="S181" i="5" s="1"/>
  <c r="M178" i="3"/>
  <c r="O179" i="5" s="1"/>
  <c r="Z172" i="3"/>
  <c r="S173" i="5" s="1"/>
  <c r="Z132" i="3"/>
  <c r="S133" i="5" s="1"/>
  <c r="M114" i="3"/>
  <c r="O115" i="5" s="1"/>
  <c r="Z54" i="3"/>
  <c r="S55" i="5" s="1"/>
  <c r="Z30" i="3"/>
  <c r="S31" i="5" s="1"/>
  <c r="Z45" i="3"/>
  <c r="S46" i="5" s="1"/>
  <c r="G120" i="5"/>
  <c r="BC101" i="75"/>
  <c r="K102" i="5" s="1"/>
  <c r="I102" i="5"/>
  <c r="I175" i="5"/>
  <c r="BC174" i="75"/>
  <c r="K175" i="5" s="1"/>
  <c r="AS97" i="75"/>
  <c r="AU97" i="75" s="1"/>
  <c r="G98" i="5" s="1"/>
  <c r="AN157" i="75"/>
  <c r="AS157" i="75" s="1"/>
  <c r="AU157" i="75" s="1"/>
  <c r="G158" i="5" s="1"/>
  <c r="AY3" i="75"/>
  <c r="I4" i="5" s="1"/>
  <c r="AY107" i="75"/>
  <c r="BC107" i="75" s="1"/>
  <c r="K108" i="5" s="1"/>
  <c r="AN55" i="75"/>
  <c r="AS55" i="75" s="1"/>
  <c r="AU55" i="75" s="1"/>
  <c r="G56" i="5" s="1"/>
  <c r="AS193" i="75"/>
  <c r="AU193" i="75" s="1"/>
  <c r="G194" i="5" s="1"/>
  <c r="AN58" i="75"/>
  <c r="AS58" i="75" s="1"/>
  <c r="AU58" i="75" s="1"/>
  <c r="G59" i="5" s="1"/>
  <c r="AY187" i="75"/>
  <c r="I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AS49" i="75"/>
  <c r="AU49" i="75" s="1"/>
  <c r="G50" i="5" s="1"/>
  <c r="AY11" i="75"/>
  <c r="BC11" i="75" s="1"/>
  <c r="K12" i="5" s="1"/>
  <c r="AS145" i="75"/>
  <c r="AU145" i="75" s="1"/>
  <c r="G146" i="5" s="1"/>
  <c r="AY59" i="75"/>
  <c r="AY139" i="75"/>
  <c r="I140" i="5" s="1"/>
  <c r="AN123" i="75"/>
  <c r="AS123" i="75" s="1"/>
  <c r="AU123" i="75" s="1"/>
  <c r="G124" i="5" s="1"/>
  <c r="AY131" i="75"/>
  <c r="I132" i="5" s="1"/>
  <c r="AN148" i="75"/>
  <c r="AS148" i="75" s="1"/>
  <c r="AU148" i="75" s="1"/>
  <c r="G149" i="5" s="1"/>
  <c r="AN82" i="75"/>
  <c r="AS82" i="75" s="1"/>
  <c r="AU82" i="75" s="1"/>
  <c r="G83" i="5" s="1"/>
  <c r="AN165" i="75"/>
  <c r="AS165" i="75" s="1"/>
  <c r="AU165" i="75" s="1"/>
  <c r="G166" i="5" s="1"/>
  <c r="AN150" i="75"/>
  <c r="AS150" i="75" s="1"/>
  <c r="AU150" i="75" s="1"/>
  <c r="AN149" i="75"/>
  <c r="AS149" i="75" s="1"/>
  <c r="AU149" i="75" s="1"/>
  <c r="G150" i="5" s="1"/>
  <c r="AY67" i="75"/>
  <c r="I68" i="5" s="1"/>
  <c r="AN96" i="75"/>
  <c r="AS96" i="75" s="1"/>
  <c r="AU96" i="75" s="1"/>
  <c r="G97" i="5" s="1"/>
  <c r="AN177" i="75"/>
  <c r="AS177" i="75" s="1"/>
  <c r="AU177" i="75" s="1"/>
  <c r="G178" i="5" s="1"/>
  <c r="AS91" i="75"/>
  <c r="AU91" i="75" s="1"/>
  <c r="G92" i="5" s="1"/>
  <c r="AN68" i="75"/>
  <c r="AS68" i="75" s="1"/>
  <c r="AU68" i="75" s="1"/>
  <c r="AN171" i="75"/>
  <c r="AS171" i="75" s="1"/>
  <c r="AU171" i="75" s="1"/>
  <c r="G172" i="5" s="1"/>
  <c r="AY115" i="75"/>
  <c r="I116" i="5" s="1"/>
  <c r="AY43" i="75"/>
  <c r="I44" i="5" s="1"/>
  <c r="AS72" i="75"/>
  <c r="AU72" i="75" s="1"/>
  <c r="G73" i="5" s="1"/>
  <c r="AN7" i="75"/>
  <c r="AS7" i="75" s="1"/>
  <c r="AU7" i="75" s="1"/>
  <c r="G8" i="5" s="1"/>
  <c r="AN183" i="75"/>
  <c r="AS183" i="75" s="1"/>
  <c r="AU183" i="75" s="1"/>
  <c r="G184" i="5" s="1"/>
  <c r="AU86" i="75"/>
  <c r="G87" i="5" s="1"/>
  <c r="AN106" i="75"/>
  <c r="AS106" i="75" s="1"/>
  <c r="AU106" i="75" s="1"/>
  <c r="G107" i="5" s="1"/>
  <c r="AS112" i="75"/>
  <c r="AU112" i="75" s="1"/>
  <c r="G113" i="5" s="1"/>
  <c r="AS118" i="75"/>
  <c r="AU118" i="75" s="1"/>
  <c r="G119" i="5" s="1"/>
  <c r="AN162" i="75"/>
  <c r="AS162" i="75" s="1"/>
  <c r="AU162" i="75" s="1"/>
  <c r="G163" i="5" s="1"/>
  <c r="AY35" i="75"/>
  <c r="I36" i="5" s="1"/>
  <c r="AN98" i="75"/>
  <c r="AS98" i="75" s="1"/>
  <c r="AU98" i="75" s="1"/>
  <c r="G99" i="5" s="1"/>
  <c r="AN111" i="75"/>
  <c r="AS111" i="75" s="1"/>
  <c r="AU111" i="75" s="1"/>
  <c r="AN67" i="75"/>
  <c r="AS67" i="75" s="1"/>
  <c r="AU67" i="75" s="1"/>
  <c r="G68" i="5" s="1"/>
  <c r="M88" i="3"/>
  <c r="O89" i="5" s="1"/>
  <c r="M6" i="3"/>
  <c r="O7" i="5" s="1"/>
  <c r="M19" i="3"/>
  <c r="O20" i="5" s="1"/>
  <c r="I38" i="5"/>
  <c r="AS176" i="75"/>
  <c r="AU176" i="75" s="1"/>
  <c r="G177" i="5" s="1"/>
  <c r="AS71" i="75"/>
  <c r="AU71" i="75" s="1"/>
  <c r="G72" i="5" s="1"/>
  <c r="AS83" i="75"/>
  <c r="AU83" i="75" s="1"/>
  <c r="G84" i="5" s="1"/>
  <c r="AS192" i="75"/>
  <c r="AU192" i="75" s="1"/>
  <c r="AS169" i="75"/>
  <c r="AU169" i="75" s="1"/>
  <c r="G170" i="5" s="1"/>
  <c r="AS32" i="75"/>
  <c r="AU32" i="75" s="1"/>
  <c r="G33" i="5" s="1"/>
  <c r="I30" i="5"/>
  <c r="AS109" i="75"/>
  <c r="AU109" i="75" s="1"/>
  <c r="G110" i="5" s="1"/>
  <c r="AS104" i="75"/>
  <c r="AU104" i="75" s="1"/>
  <c r="G105" i="5" s="1"/>
  <c r="AC47" i="5"/>
  <c r="C101" i="5"/>
  <c r="X74" i="75"/>
  <c r="AO74" i="75" s="1"/>
  <c r="C75" i="5" s="1"/>
  <c r="AI74" i="75"/>
  <c r="C180" i="84"/>
  <c r="F180" i="84" s="1"/>
  <c r="J183" i="5"/>
  <c r="AM183" i="5" s="1"/>
  <c r="AC37" i="75"/>
  <c r="AE37" i="75" s="1"/>
  <c r="AO123" i="75"/>
  <c r="C124" i="5" s="1"/>
  <c r="J125" i="5"/>
  <c r="AM125" i="5" s="1"/>
  <c r="AC115" i="75"/>
  <c r="AE115" i="75" s="1"/>
  <c r="AR115" i="75" s="1"/>
  <c r="F116" i="5" s="1"/>
  <c r="AH51" i="75"/>
  <c r="AC179" i="75"/>
  <c r="AE179" i="75" s="1"/>
  <c r="X46" i="75"/>
  <c r="AO46" i="75" s="1"/>
  <c r="AL93" i="75"/>
  <c r="E142" i="75"/>
  <c r="AJ43" i="75"/>
  <c r="AL43" i="75" s="1"/>
  <c r="AC43" i="75"/>
  <c r="AE43" i="75" s="1"/>
  <c r="Z82" i="5"/>
  <c r="H81" i="4"/>
  <c r="AA82" i="5" s="1"/>
  <c r="Y185" i="5"/>
  <c r="Y179" i="5"/>
  <c r="AR168" i="75"/>
  <c r="F169" i="5" s="1"/>
  <c r="AE95" i="75"/>
  <c r="AR95" i="75" s="1"/>
  <c r="F96" i="5" s="1"/>
  <c r="AK190" i="75"/>
  <c r="AL190" i="75" s="1"/>
  <c r="AC74" i="75"/>
  <c r="AE74" i="75" s="1"/>
  <c r="AR74" i="75" s="1"/>
  <c r="F75" i="5" s="1"/>
  <c r="AC146" i="75"/>
  <c r="AE146" i="75" s="1"/>
  <c r="AR146" i="75" s="1"/>
  <c r="F147" i="5" s="1"/>
  <c r="AK146" i="75"/>
  <c r="C115" i="84"/>
  <c r="F115" i="84" s="1"/>
  <c r="J109" i="5"/>
  <c r="AM109" i="5" s="1"/>
  <c r="AJ107" i="75"/>
  <c r="AL107" i="75" s="1"/>
  <c r="AC107" i="75"/>
  <c r="AE107" i="75" s="1"/>
  <c r="AR107" i="75" s="1"/>
  <c r="X29" i="75"/>
  <c r="AO29" i="75" s="1"/>
  <c r="C30" i="5" s="1"/>
  <c r="AS25" i="75"/>
  <c r="AU25" i="75" s="1"/>
  <c r="G26" i="5" s="1"/>
  <c r="X39" i="75"/>
  <c r="AO39" i="75" s="1"/>
  <c r="D76" i="5"/>
  <c r="X62" i="75"/>
  <c r="AO62" i="75" s="1"/>
  <c r="C63" i="5" s="1"/>
  <c r="X105" i="75"/>
  <c r="AO105" i="75" s="1"/>
  <c r="C106" i="5" s="1"/>
  <c r="AC113" i="75"/>
  <c r="AE113" i="75" s="1"/>
  <c r="AR113" i="75" s="1"/>
  <c r="F114" i="5" s="1"/>
  <c r="AI130" i="75"/>
  <c r="AR181" i="75"/>
  <c r="F182" i="5" s="1"/>
  <c r="I82" i="5"/>
  <c r="AC35" i="75"/>
  <c r="AE35" i="75" s="1"/>
  <c r="AR35" i="75" s="1"/>
  <c r="F36" i="5" s="1"/>
  <c r="AK53" i="75"/>
  <c r="AL53" i="75" s="1"/>
  <c r="AS46" i="75"/>
  <c r="AU46" i="75" s="1"/>
  <c r="G47" i="5" s="1"/>
  <c r="AR158" i="75"/>
  <c r="F159" i="5" s="1"/>
  <c r="AJ54" i="75"/>
  <c r="AL54" i="75" s="1"/>
  <c r="AC54" i="75"/>
  <c r="AE54" i="75" s="1"/>
  <c r="AR54" i="75" s="1"/>
  <c r="F55" i="5" s="1"/>
  <c r="AJ123" i="75"/>
  <c r="AL123" i="75" s="1"/>
  <c r="AC123" i="75"/>
  <c r="AE123" i="75" s="1"/>
  <c r="AR123" i="75" s="1"/>
  <c r="F124" i="5" s="1"/>
  <c r="AL51" i="75"/>
  <c r="AB68" i="5"/>
  <c r="N121" i="5"/>
  <c r="E69" i="75"/>
  <c r="AH123" i="75"/>
  <c r="AC3" i="75"/>
  <c r="AE3" i="75" s="1"/>
  <c r="AH176" i="75"/>
  <c r="X49" i="75"/>
  <c r="AO49" i="75" s="1"/>
  <c r="C50" i="5" s="1"/>
  <c r="AK31" i="75"/>
  <c r="AL31" i="75" s="1"/>
  <c r="AS159" i="75"/>
  <c r="AU159" i="75" s="1"/>
  <c r="G160" i="5" s="1"/>
  <c r="AK25" i="75"/>
  <c r="AL25" i="75" s="1"/>
  <c r="AC25" i="75"/>
  <c r="AE25" i="75" s="1"/>
  <c r="AS8" i="75"/>
  <c r="AU8" i="75" s="1"/>
  <c r="G9" i="5" s="1"/>
  <c r="X28" i="75"/>
  <c r="AO28" i="75" s="1"/>
  <c r="C29" i="5" s="1"/>
  <c r="AI28" i="75"/>
  <c r="AE84" i="75"/>
  <c r="AS139" i="75"/>
  <c r="AU139" i="75" s="1"/>
  <c r="X10" i="75"/>
  <c r="AO10" i="75" s="1"/>
  <c r="C11" i="5" s="1"/>
  <c r="AQ185" i="75"/>
  <c r="E186" i="5" s="1"/>
  <c r="AU166" i="75"/>
  <c r="G167" i="5" s="1"/>
  <c r="X76" i="75"/>
  <c r="AO76" i="75" s="1"/>
  <c r="C77" i="5" s="1"/>
  <c r="AC160" i="75"/>
  <c r="AE160" i="75" s="1"/>
  <c r="AR160" i="75" s="1"/>
  <c r="F161" i="5" s="1"/>
  <c r="X178" i="75"/>
  <c r="AQ103" i="75"/>
  <c r="E104" i="5" s="1"/>
  <c r="E36" i="75"/>
  <c r="AO36" i="75" s="1"/>
  <c r="C37" i="5" s="1"/>
  <c r="X7" i="75"/>
  <c r="AO7" i="75" s="1"/>
  <c r="AI168" i="75"/>
  <c r="AY155" i="75"/>
  <c r="I156" i="5" s="1"/>
  <c r="AY179" i="75"/>
  <c r="I180" i="5" s="1"/>
  <c r="J3" i="75"/>
  <c r="L3" i="75" s="1"/>
  <c r="J7" i="5"/>
  <c r="AM7" i="5" s="1"/>
  <c r="L33" i="75"/>
  <c r="L10" i="75"/>
  <c r="AR10" i="75" s="1"/>
  <c r="F11" i="5" s="1"/>
  <c r="AQ120" i="75"/>
  <c r="E121" i="5" s="1"/>
  <c r="M180" i="4"/>
  <c r="AB181" i="5" s="1"/>
  <c r="R136" i="4"/>
  <c r="AC137" i="5" s="1"/>
  <c r="AS93" i="75"/>
  <c r="AU93" i="75" s="1"/>
  <c r="G94" i="5" s="1"/>
  <c r="AS168" i="75"/>
  <c r="AU168" i="75" s="1"/>
  <c r="G169" i="5" s="1"/>
  <c r="AN38" i="75"/>
  <c r="AS38" i="75" s="1"/>
  <c r="AU38" i="75" s="1"/>
  <c r="G39" i="5" s="1"/>
  <c r="AY171" i="75"/>
  <c r="I172" i="5" s="1"/>
  <c r="AS12" i="75"/>
  <c r="AU12" i="75" s="1"/>
  <c r="G13" i="5" s="1"/>
  <c r="AL124" i="75"/>
  <c r="X131" i="75"/>
  <c r="AO131" i="75" s="1"/>
  <c r="C132" i="5" s="1"/>
  <c r="AS103" i="75"/>
  <c r="AU103" i="75" s="1"/>
  <c r="G104" i="5" s="1"/>
  <c r="AU102" i="75"/>
  <c r="G103" i="5" s="1"/>
  <c r="AS180" i="75"/>
  <c r="AU180" i="75" s="1"/>
  <c r="G181" i="5" s="1"/>
  <c r="E179" i="75"/>
  <c r="AY75" i="75"/>
  <c r="I76" i="5" s="1"/>
  <c r="X8" i="75"/>
  <c r="AO8" i="75" s="1"/>
  <c r="G186" i="4"/>
  <c r="R185" i="4"/>
  <c r="AC186" i="5" s="1"/>
  <c r="AI6" i="3"/>
  <c r="U7" i="5" s="1"/>
  <c r="AS146" i="75"/>
  <c r="AU146" i="75" s="1"/>
  <c r="G147" i="5" s="1"/>
  <c r="AI157" i="75"/>
  <c r="AQ173" i="75"/>
  <c r="E174" i="5" s="1"/>
  <c r="M193" i="4"/>
  <c r="AB194" i="5" s="1"/>
  <c r="AC169" i="75"/>
  <c r="AE169" i="75" s="1"/>
  <c r="AQ129" i="75"/>
  <c r="E130" i="5" s="1"/>
  <c r="AS142" i="75"/>
  <c r="AU142" i="75" s="1"/>
  <c r="G143" i="5" s="1"/>
  <c r="AJ7" i="75"/>
  <c r="AL7" i="75" s="1"/>
  <c r="AJ15" i="75"/>
  <c r="AL15" i="75" s="1"/>
  <c r="AH55" i="75"/>
  <c r="AQ78" i="75"/>
  <c r="E79" i="5" s="1"/>
  <c r="AQ45" i="75"/>
  <c r="E46" i="5" s="1"/>
  <c r="AQ98" i="75"/>
  <c r="E99" i="5" s="1"/>
  <c r="AS101" i="75"/>
  <c r="AU101" i="75" s="1"/>
  <c r="G102" i="5" s="1"/>
  <c r="AC174" i="75"/>
  <c r="AE174" i="75" s="1"/>
  <c r="AR174" i="75" s="1"/>
  <c r="F175" i="5" s="1"/>
  <c r="AK38" i="75"/>
  <c r="E54" i="75"/>
  <c r="AO54" i="75" s="1"/>
  <c r="AC78" i="75"/>
  <c r="AE78" i="75" s="1"/>
  <c r="AY51" i="75"/>
  <c r="I52" i="5" s="1"/>
  <c r="W175" i="4"/>
  <c r="AD176" i="5" s="1"/>
  <c r="AQ102" i="75"/>
  <c r="E103" i="5" s="1"/>
  <c r="AM131" i="75"/>
  <c r="W189" i="4"/>
  <c r="R162" i="4"/>
  <c r="AC163" i="5" s="1"/>
  <c r="G162" i="4"/>
  <c r="H162" i="4" s="1"/>
  <c r="AA163" i="5" s="1"/>
  <c r="R161" i="4"/>
  <c r="AC162" i="5" s="1"/>
  <c r="M160" i="4"/>
  <c r="AB161" i="5" s="1"/>
  <c r="R159" i="4"/>
  <c r="AC160" i="5" s="1"/>
  <c r="G159" i="4"/>
  <c r="H159" i="4" s="1"/>
  <c r="AA160" i="5" s="1"/>
  <c r="M158" i="4"/>
  <c r="AB159" i="5" s="1"/>
  <c r="W157" i="4"/>
  <c r="AD158" i="5" s="1"/>
  <c r="M157" i="4"/>
  <c r="AB158" i="5" s="1"/>
  <c r="M155" i="4"/>
  <c r="AB156" i="5" s="1"/>
  <c r="W154" i="4"/>
  <c r="AD155" i="5" s="1"/>
  <c r="G154" i="4"/>
  <c r="H154" i="4" s="1"/>
  <c r="AA155" i="5" s="1"/>
  <c r="M143" i="4"/>
  <c r="AB144" i="5" s="1"/>
  <c r="R142" i="4"/>
  <c r="AC143" i="5" s="1"/>
  <c r="G142" i="4"/>
  <c r="Z143" i="5" s="1"/>
  <c r="G137" i="4"/>
  <c r="Z138" i="5" s="1"/>
  <c r="M135" i="4"/>
  <c r="AB136" i="5" s="1"/>
  <c r="W134" i="4"/>
  <c r="AD135" i="5" s="1"/>
  <c r="G133" i="4"/>
  <c r="Z134" i="5" s="1"/>
  <c r="R63" i="4"/>
  <c r="AC64" i="5" s="1"/>
  <c r="W59" i="4"/>
  <c r="AD60" i="5" s="1"/>
  <c r="G47" i="4"/>
  <c r="Z48" i="5" s="1"/>
  <c r="R22" i="4"/>
  <c r="AC23" i="5" s="1"/>
  <c r="Z193" i="3"/>
  <c r="S194" i="5" s="1"/>
  <c r="M191" i="3"/>
  <c r="O192" i="5" s="1"/>
  <c r="AI189" i="3"/>
  <c r="U190" i="5" s="1"/>
  <c r="AI188" i="3"/>
  <c r="U189" i="5" s="1"/>
  <c r="W188" i="3"/>
  <c r="R189" i="5" s="1"/>
  <c r="M160" i="3"/>
  <c r="O161" i="5" s="1"/>
  <c r="M153" i="3"/>
  <c r="O154" i="5" s="1"/>
  <c r="H122" i="3"/>
  <c r="N123" i="5" s="1"/>
  <c r="M98" i="3"/>
  <c r="O99" i="5" s="1"/>
  <c r="E39" i="3"/>
  <c r="M40" i="5" s="1"/>
  <c r="Z38" i="3"/>
  <c r="S39" i="5" s="1"/>
  <c r="W34" i="3"/>
  <c r="R35" i="5" s="1"/>
  <c r="Z31" i="3"/>
  <c r="S32" i="5" s="1"/>
  <c r="H31" i="3"/>
  <c r="N32" i="5" s="1"/>
  <c r="M29" i="3"/>
  <c r="AH26" i="3"/>
  <c r="AI26" i="3" s="1"/>
  <c r="W26" i="3"/>
  <c r="R27" i="5" s="1"/>
  <c r="E25" i="3"/>
  <c r="M26" i="5" s="1"/>
  <c r="Z23" i="3"/>
  <c r="S24" i="5" s="1"/>
  <c r="W18" i="3"/>
  <c r="R19" i="5" s="1"/>
  <c r="Z15" i="3"/>
  <c r="S16" i="5" s="1"/>
  <c r="H15" i="3"/>
  <c r="N16" i="5" s="1"/>
  <c r="AI12" i="3"/>
  <c r="U13" i="5" s="1"/>
  <c r="W10" i="3"/>
  <c r="R11" i="5" s="1"/>
  <c r="Z8" i="3"/>
  <c r="S9" i="5" s="1"/>
  <c r="H8" i="3"/>
  <c r="N9" i="5" s="1"/>
  <c r="H7" i="3"/>
  <c r="N8" i="5" s="1"/>
  <c r="BB188" i="75"/>
  <c r="J189" i="5" s="1"/>
  <c r="AM189" i="5" s="1"/>
  <c r="W119" i="4"/>
  <c r="AD120" i="5" s="1"/>
  <c r="W109" i="3"/>
  <c r="R110" i="5" s="1"/>
  <c r="AI88" i="3"/>
  <c r="U89" i="5" s="1"/>
  <c r="W87" i="3"/>
  <c r="R88" i="5" s="1"/>
  <c r="W79" i="3"/>
  <c r="R80" i="5" s="1"/>
  <c r="AI73" i="3"/>
  <c r="U74" i="5" s="1"/>
  <c r="W71" i="3"/>
  <c r="R72" i="5" s="1"/>
  <c r="W63" i="3"/>
  <c r="R64" i="5" s="1"/>
  <c r="W55" i="3"/>
  <c r="R56" i="5" s="1"/>
  <c r="AI50" i="3"/>
  <c r="U51" i="5" s="1"/>
  <c r="R140" i="4"/>
  <c r="AC141" i="5" s="1"/>
  <c r="W98" i="4"/>
  <c r="AD99" i="5" s="1"/>
  <c r="W92" i="4"/>
  <c r="AD93" i="5" s="1"/>
  <c r="W65" i="4"/>
  <c r="AD66" i="5" s="1"/>
  <c r="H183" i="3"/>
  <c r="N184" i="5" s="1"/>
  <c r="M182" i="3"/>
  <c r="O183" i="5" s="1"/>
  <c r="M174" i="3"/>
  <c r="O175" i="5" s="1"/>
  <c r="H160" i="3"/>
  <c r="N161" i="5" s="1"/>
  <c r="M158" i="3"/>
  <c r="O159" i="5" s="1"/>
  <c r="E147" i="3"/>
  <c r="M148" i="5" s="1"/>
  <c r="Z113" i="3"/>
  <c r="S114" i="5" s="1"/>
  <c r="H113" i="3"/>
  <c r="N114" i="5" s="1"/>
  <c r="W110" i="4"/>
  <c r="R94" i="4"/>
  <c r="AC95" i="5" s="1"/>
  <c r="W71" i="4"/>
  <c r="W53" i="4"/>
  <c r="G53" i="4"/>
  <c r="Z54" i="5" s="1"/>
  <c r="G27" i="4"/>
  <c r="H27" i="4" s="1"/>
  <c r="AA28" i="5" s="1"/>
  <c r="W131" i="3"/>
  <c r="R132" i="5" s="1"/>
  <c r="Z128" i="3"/>
  <c r="S129" i="5" s="1"/>
  <c r="M126" i="3"/>
  <c r="O127" i="5" s="1"/>
  <c r="AH123" i="3"/>
  <c r="AI123" i="3" s="1"/>
  <c r="U124" i="5" s="1"/>
  <c r="W123" i="3"/>
  <c r="R124" i="5" s="1"/>
  <c r="E122" i="3"/>
  <c r="E114" i="3"/>
  <c r="M115" i="5" s="1"/>
  <c r="BB54" i="75"/>
  <c r="J55" i="5" s="1"/>
  <c r="AM55" i="5" s="1"/>
  <c r="R157" i="4"/>
  <c r="AC158" i="5" s="1"/>
  <c r="H135" i="3"/>
  <c r="N136" i="5" s="1"/>
  <c r="M133" i="3"/>
  <c r="O134" i="5" s="1"/>
  <c r="H73" i="3"/>
  <c r="AM33" i="75"/>
  <c r="AM88" i="75"/>
  <c r="AM172" i="75"/>
  <c r="W184" i="4"/>
  <c r="AD185" i="5" s="1"/>
  <c r="W153" i="4"/>
  <c r="AD154" i="5" s="1"/>
  <c r="M35" i="4"/>
  <c r="AB36" i="5" s="1"/>
  <c r="AI193" i="3"/>
  <c r="U194" i="5" s="1"/>
  <c r="AH191" i="3"/>
  <c r="AI191" i="3" s="1"/>
  <c r="U192" i="5" s="1"/>
  <c r="Z165" i="3"/>
  <c r="S166" i="5" s="1"/>
  <c r="H165" i="3"/>
  <c r="N166" i="5" s="1"/>
  <c r="AI161" i="3"/>
  <c r="U162" i="5" s="1"/>
  <c r="W160" i="3"/>
  <c r="R161" i="5" s="1"/>
  <c r="E159" i="3"/>
  <c r="N159" i="3" s="1"/>
  <c r="P160" i="5" s="1"/>
  <c r="Z157" i="3"/>
  <c r="S158" i="5" s="1"/>
  <c r="H157" i="3"/>
  <c r="N158" i="5" s="1"/>
  <c r="AH153" i="3"/>
  <c r="AI153" i="3" s="1"/>
  <c r="U154" i="5" s="1"/>
  <c r="W153" i="3"/>
  <c r="R154" i="5" s="1"/>
  <c r="H150" i="3"/>
  <c r="N151" i="5" s="1"/>
  <c r="M148" i="3"/>
  <c r="O149" i="5" s="1"/>
  <c r="AI146" i="3"/>
  <c r="U147" i="5" s="1"/>
  <c r="AH145" i="3"/>
  <c r="AI145" i="3" s="1"/>
  <c r="U146" i="5" s="1"/>
  <c r="W143" i="3"/>
  <c r="R144" i="5" s="1"/>
  <c r="W135" i="3"/>
  <c r="R136" i="5" s="1"/>
  <c r="AI113" i="3"/>
  <c r="U114" i="5" s="1"/>
  <c r="BB131" i="75"/>
  <c r="C133" i="84" s="1"/>
  <c r="F133" i="84" s="1"/>
  <c r="AM19" i="75"/>
  <c r="AM89" i="75"/>
  <c r="W127" i="4"/>
  <c r="AI183" i="3"/>
  <c r="U184" i="5" s="1"/>
  <c r="H171" i="3"/>
  <c r="N172" i="5" s="1"/>
  <c r="AI169" i="3"/>
  <c r="U170" i="5" s="1"/>
  <c r="AH166" i="3"/>
  <c r="AI166" i="3" s="1"/>
  <c r="U167" i="5" s="1"/>
  <c r="Z163" i="3"/>
  <c r="S164" i="5" s="1"/>
  <c r="W157" i="3"/>
  <c r="R158" i="5" s="1"/>
  <c r="H155" i="3"/>
  <c r="N156" i="5" s="1"/>
  <c r="AH151" i="3"/>
  <c r="AI151" i="3" s="1"/>
  <c r="U152" i="5" s="1"/>
  <c r="E150" i="3"/>
  <c r="M151" i="5" s="1"/>
  <c r="H148" i="3"/>
  <c r="N149" i="5" s="1"/>
  <c r="BB10" i="75"/>
  <c r="G51" i="5"/>
  <c r="AS175" i="75"/>
  <c r="AU175" i="75" s="1"/>
  <c r="G176" i="5" s="1"/>
  <c r="AI190" i="3"/>
  <c r="U191" i="5" s="1"/>
  <c r="Z186" i="3"/>
  <c r="S187" i="5" s="1"/>
  <c r="H186" i="3"/>
  <c r="N187" i="5" s="1"/>
  <c r="M184" i="3"/>
  <c r="O185" i="5" s="1"/>
  <c r="W181" i="3"/>
  <c r="R182" i="5" s="1"/>
  <c r="Z179" i="3"/>
  <c r="S180" i="5" s="1"/>
  <c r="AI175" i="3"/>
  <c r="U176" i="5" s="1"/>
  <c r="W174" i="3"/>
  <c r="R175" i="5" s="1"/>
  <c r="M169" i="3"/>
  <c r="O170" i="5" s="1"/>
  <c r="M155" i="5"/>
  <c r="H192" i="3"/>
  <c r="N193" i="5" s="1"/>
  <c r="AI34" i="3"/>
  <c r="U35" i="5" s="1"/>
  <c r="E24" i="3"/>
  <c r="M25" i="5" s="1"/>
  <c r="P19" i="3"/>
  <c r="Q19" i="3"/>
  <c r="R19" i="3" s="1"/>
  <c r="Q80" i="3"/>
  <c r="R80" i="3" s="1"/>
  <c r="P80" i="3"/>
  <c r="P56" i="3"/>
  <c r="Q56" i="3"/>
  <c r="R56" i="3" s="1"/>
  <c r="P41" i="3"/>
  <c r="Q41" i="3"/>
  <c r="R41" i="3" s="1"/>
  <c r="AH40" i="3"/>
  <c r="AI40" i="3" s="1"/>
  <c r="U41" i="5" s="1"/>
  <c r="W40" i="3"/>
  <c r="R41" i="5" s="1"/>
  <c r="W39" i="3"/>
  <c r="R40" i="5" s="1"/>
  <c r="H22" i="3"/>
  <c r="N23" i="5" s="1"/>
  <c r="M20" i="3"/>
  <c r="O21" i="5" s="1"/>
  <c r="Q18" i="3"/>
  <c r="R18" i="3" s="1"/>
  <c r="P18" i="3"/>
  <c r="W16" i="3"/>
  <c r="R17" i="5" s="1"/>
  <c r="Z14" i="3"/>
  <c r="S15" i="5" s="1"/>
  <c r="P109" i="3"/>
  <c r="Q109" i="3"/>
  <c r="R109" i="3" s="1"/>
  <c r="AH108" i="3"/>
  <c r="AI108" i="3" s="1"/>
  <c r="W108" i="3"/>
  <c r="R109" i="5" s="1"/>
  <c r="W107" i="3"/>
  <c r="R108" i="5" s="1"/>
  <c r="Z105" i="3"/>
  <c r="M103" i="3"/>
  <c r="O104" i="5" s="1"/>
  <c r="P101" i="3"/>
  <c r="Q101" i="3"/>
  <c r="R101" i="3" s="1"/>
  <c r="W100" i="3"/>
  <c r="R101" i="5" s="1"/>
  <c r="Z98" i="3"/>
  <c r="S99" i="5" s="1"/>
  <c r="H98" i="3"/>
  <c r="N99" i="5" s="1"/>
  <c r="M96" i="3"/>
  <c r="O97" i="5" s="1"/>
  <c r="H91" i="3"/>
  <c r="N92" i="5" s="1"/>
  <c r="M89" i="3"/>
  <c r="O90" i="5" s="1"/>
  <c r="Q87" i="3"/>
  <c r="R87" i="3" s="1"/>
  <c r="P87" i="3"/>
  <c r="AH86" i="3"/>
  <c r="AI86" i="3" s="1"/>
  <c r="U87" i="5" s="1"/>
  <c r="Z83" i="3"/>
  <c r="S84" i="5" s="1"/>
  <c r="P79" i="3"/>
  <c r="Q79" i="3"/>
  <c r="R79" i="3" s="1"/>
  <c r="AH78" i="3"/>
  <c r="AI78" i="3" s="1"/>
  <c r="U79" i="5" s="1"/>
  <c r="W78" i="3"/>
  <c r="R79" i="5" s="1"/>
  <c r="W77" i="3"/>
  <c r="R78" i="5" s="1"/>
  <c r="H75" i="3"/>
  <c r="N76" i="5" s="1"/>
  <c r="AH70" i="3"/>
  <c r="AI70" i="3" s="1"/>
  <c r="U71" i="5" s="1"/>
  <c r="W70" i="3"/>
  <c r="R71" i="5" s="1"/>
  <c r="Z67" i="3"/>
  <c r="S68" i="5" s="1"/>
  <c r="W62" i="3"/>
  <c r="R63" i="5" s="1"/>
  <c r="AI55" i="3"/>
  <c r="U56" i="5" s="1"/>
  <c r="AH54" i="3"/>
  <c r="AI54" i="3" s="1"/>
  <c r="U55" i="5" s="1"/>
  <c r="W53" i="3"/>
  <c r="R54" i="5" s="1"/>
  <c r="H51" i="3"/>
  <c r="N52" i="5" s="1"/>
  <c r="M50" i="3"/>
  <c r="O51" i="5" s="1"/>
  <c r="AI48" i="3"/>
  <c r="U49" i="5" s="1"/>
  <c r="AH47" i="3"/>
  <c r="AI47" i="3" s="1"/>
  <c r="U48" i="5" s="1"/>
  <c r="W47" i="3"/>
  <c r="R48" i="5" s="1"/>
  <c r="W46" i="3"/>
  <c r="R47" i="5" s="1"/>
  <c r="R105" i="5"/>
  <c r="AI116" i="3"/>
  <c r="U117" i="5" s="1"/>
  <c r="H112" i="3"/>
  <c r="N113" i="5" s="1"/>
  <c r="M110" i="3"/>
  <c r="O111" i="5" s="1"/>
  <c r="AH130" i="3"/>
  <c r="AI130" i="3" s="1"/>
  <c r="U131" i="5" s="1"/>
  <c r="W130" i="3"/>
  <c r="R131" i="5" s="1"/>
  <c r="Z127" i="3"/>
  <c r="S128" i="5" s="1"/>
  <c r="H127" i="3"/>
  <c r="N128" i="5" s="1"/>
  <c r="AH122" i="3"/>
  <c r="AI122" i="3" s="1"/>
  <c r="U123" i="5" s="1"/>
  <c r="W121" i="3"/>
  <c r="R122" i="5" s="1"/>
  <c r="Z119" i="3"/>
  <c r="S120" i="5" s="1"/>
  <c r="Q115" i="3"/>
  <c r="R115" i="3" s="1"/>
  <c r="P115" i="3"/>
  <c r="AH114" i="3"/>
  <c r="AI114" i="3" s="1"/>
  <c r="U115" i="5" s="1"/>
  <c r="AI102" i="3"/>
  <c r="U103" i="5" s="1"/>
  <c r="P88" i="3"/>
  <c r="S88" i="3" s="1"/>
  <c r="Q89" i="5" s="1"/>
  <c r="W144" i="3"/>
  <c r="R145" i="5" s="1"/>
  <c r="M140" i="3"/>
  <c r="O141" i="5" s="1"/>
  <c r="Z134" i="3"/>
  <c r="S135" i="5" s="1"/>
  <c r="Q183" i="3"/>
  <c r="R183" i="3" s="1"/>
  <c r="P183" i="3"/>
  <c r="P176" i="3"/>
  <c r="Q176" i="3"/>
  <c r="R176" i="3" s="1"/>
  <c r="AI168" i="3"/>
  <c r="U169" i="5" s="1"/>
  <c r="P168" i="3"/>
  <c r="Q168" i="3"/>
  <c r="R168" i="3" s="1"/>
  <c r="W167" i="3"/>
  <c r="R168" i="5" s="1"/>
  <c r="P160" i="3"/>
  <c r="Q160" i="3"/>
  <c r="R160" i="3" s="1"/>
  <c r="AH159" i="3"/>
  <c r="AI159" i="3" s="1"/>
  <c r="U160" i="5" s="1"/>
  <c r="W159" i="3"/>
  <c r="R160" i="5" s="1"/>
  <c r="W158" i="3"/>
  <c r="R159" i="5" s="1"/>
  <c r="Z156" i="3"/>
  <c r="S157" i="5" s="1"/>
  <c r="M154" i="3"/>
  <c r="O155" i="5" s="1"/>
  <c r="AH152" i="3"/>
  <c r="AI152" i="3" s="1"/>
  <c r="U153" i="5" s="1"/>
  <c r="W152" i="3"/>
  <c r="R153" i="5" s="1"/>
  <c r="W151" i="3"/>
  <c r="R152" i="5" s="1"/>
  <c r="Z149" i="3"/>
  <c r="S150" i="5" s="1"/>
  <c r="H149" i="3"/>
  <c r="N150" i="5" s="1"/>
  <c r="Q145" i="3"/>
  <c r="R145" i="3" s="1"/>
  <c r="P145" i="3"/>
  <c r="M13" i="3"/>
  <c r="O14" i="5" s="1"/>
  <c r="M190" i="3"/>
  <c r="O191" i="5" s="1"/>
  <c r="H184" i="3"/>
  <c r="N185" i="5" s="1"/>
  <c r="E128" i="3"/>
  <c r="M129" i="5" s="1"/>
  <c r="M124" i="3"/>
  <c r="O125" i="5" s="1"/>
  <c r="H111" i="3"/>
  <c r="N112" i="5" s="1"/>
  <c r="M35" i="3"/>
  <c r="O36" i="5" s="1"/>
  <c r="M27" i="3"/>
  <c r="O28" i="5" s="1"/>
  <c r="M12" i="3"/>
  <c r="O13" i="5" s="1"/>
  <c r="H190" i="3"/>
  <c r="N191" i="5" s="1"/>
  <c r="S33" i="3"/>
  <c r="Q34" i="5" s="1"/>
  <c r="AI19" i="3"/>
  <c r="U20" i="5" s="1"/>
  <c r="AI117" i="3"/>
  <c r="U118" i="5" s="1"/>
  <c r="W118" i="3"/>
  <c r="H109" i="3"/>
  <c r="N110" i="5" s="1"/>
  <c r="M33" i="3"/>
  <c r="O34" i="5" s="1"/>
  <c r="H11" i="3"/>
  <c r="N12" i="5" s="1"/>
  <c r="H41" i="3"/>
  <c r="N42" i="5" s="1"/>
  <c r="M39" i="3"/>
  <c r="O40" i="5" s="1"/>
  <c r="AI27" i="3"/>
  <c r="U28" i="5" s="1"/>
  <c r="AI103" i="3"/>
  <c r="U104" i="5" s="1"/>
  <c r="AI177" i="3"/>
  <c r="U178" i="5" s="1"/>
  <c r="AI192" i="3"/>
  <c r="U193" i="5" s="1"/>
  <c r="AI125" i="3"/>
  <c r="U126" i="5" s="1"/>
  <c r="M193" i="3"/>
  <c r="O194" i="5" s="1"/>
  <c r="M106" i="3"/>
  <c r="O107" i="5" s="1"/>
  <c r="M92" i="3"/>
  <c r="O93" i="5" s="1"/>
  <c r="E88" i="3"/>
  <c r="M89" i="5" s="1"/>
  <c r="H86" i="3"/>
  <c r="N87" i="5" s="1"/>
  <c r="M84" i="3"/>
  <c r="O85" i="5" s="1"/>
  <c r="H10" i="3"/>
  <c r="N11" i="5" s="1"/>
  <c r="AI80" i="3"/>
  <c r="U81" i="5" s="1"/>
  <c r="AI95" i="3"/>
  <c r="U96" i="5" s="1"/>
  <c r="AI154" i="3"/>
  <c r="U155" i="5" s="1"/>
  <c r="AI36" i="3"/>
  <c r="U37" i="5" s="1"/>
  <c r="H180" i="3"/>
  <c r="N181" i="5" s="1"/>
  <c r="H173" i="3"/>
  <c r="N174" i="5" s="1"/>
  <c r="H76" i="3"/>
  <c r="N77" i="5" s="1"/>
  <c r="M51" i="3"/>
  <c r="O52" i="5" s="1"/>
  <c r="E48" i="3"/>
  <c r="M49" i="5" s="1"/>
  <c r="H38" i="3"/>
  <c r="N39" i="5" s="1"/>
  <c r="W4" i="3"/>
  <c r="R5" i="5" s="1"/>
  <c r="D46" i="5"/>
  <c r="D35" i="5"/>
  <c r="AV34" i="75"/>
  <c r="H35" i="5" s="1"/>
  <c r="AR148" i="75"/>
  <c r="D67" i="5"/>
  <c r="D138" i="5"/>
  <c r="F33" i="5"/>
  <c r="D98" i="5"/>
  <c r="D59" i="5"/>
  <c r="D174" i="5"/>
  <c r="D178" i="5"/>
  <c r="D105" i="5"/>
  <c r="D143" i="5"/>
  <c r="F74" i="5"/>
  <c r="D157" i="5"/>
  <c r="D169" i="5"/>
  <c r="AB40" i="5"/>
  <c r="AC26" i="5"/>
  <c r="AB13" i="5"/>
  <c r="J38" i="75"/>
  <c r="L38" i="75" s="1"/>
  <c r="AJ38" i="75"/>
  <c r="Z160" i="5"/>
  <c r="Y157" i="5"/>
  <c r="Y137" i="5"/>
  <c r="AC161" i="75"/>
  <c r="AE161" i="75" s="1"/>
  <c r="AR161" i="75" s="1"/>
  <c r="F162" i="5" s="1"/>
  <c r="AC85" i="75"/>
  <c r="AE85" i="75" s="1"/>
  <c r="X40" i="75"/>
  <c r="AO40" i="75" s="1"/>
  <c r="C41" i="5" s="1"/>
  <c r="AS122" i="75"/>
  <c r="AU122" i="75" s="1"/>
  <c r="G123" i="5" s="1"/>
  <c r="AJ174" i="75"/>
  <c r="AL174" i="75" s="1"/>
  <c r="AK158" i="75"/>
  <c r="AL158" i="75" s="1"/>
  <c r="AC178" i="75"/>
  <c r="AE178" i="75" s="1"/>
  <c r="AR178" i="75" s="1"/>
  <c r="F179" i="5" s="1"/>
  <c r="X48" i="75"/>
  <c r="AO48" i="75" s="1"/>
  <c r="C49" i="5" s="1"/>
  <c r="AS59" i="75"/>
  <c r="AU59" i="75" s="1"/>
  <c r="AK156" i="75"/>
  <c r="AI63" i="75"/>
  <c r="X63" i="75"/>
  <c r="AO63" i="75" s="1"/>
  <c r="C64" i="5" s="1"/>
  <c r="AH20" i="75"/>
  <c r="X20" i="75"/>
  <c r="AO20" i="75" s="1"/>
  <c r="D82" i="5"/>
  <c r="AC112" i="75"/>
  <c r="AE112" i="75" s="1"/>
  <c r="X53" i="75"/>
  <c r="AO53" i="75" s="1"/>
  <c r="X69" i="75"/>
  <c r="E185" i="75"/>
  <c r="AS170" i="75"/>
  <c r="AU170" i="75" s="1"/>
  <c r="G171" i="5" s="1"/>
  <c r="AH6" i="75"/>
  <c r="X6" i="75"/>
  <c r="AO6" i="75" s="1"/>
  <c r="C7" i="5" s="1"/>
  <c r="R140" i="5"/>
  <c r="AJ139" i="3"/>
  <c r="V140" i="5" s="1"/>
  <c r="X25" i="75"/>
  <c r="AO25" i="75" s="1"/>
  <c r="AS16" i="75"/>
  <c r="AU16" i="75" s="1"/>
  <c r="G17" i="5" s="1"/>
  <c r="AS77" i="75"/>
  <c r="AU77" i="75" s="1"/>
  <c r="G78" i="5" s="1"/>
  <c r="X173" i="75"/>
  <c r="AO173" i="75" s="1"/>
  <c r="C174" i="5" s="1"/>
  <c r="AC111" i="75"/>
  <c r="AE111" i="75" s="1"/>
  <c r="AR111" i="75" s="1"/>
  <c r="F112" i="5" s="1"/>
  <c r="AH13" i="75"/>
  <c r="X13" i="75"/>
  <c r="AO13" i="75" s="1"/>
  <c r="C14" i="5" s="1"/>
  <c r="U18" i="5"/>
  <c r="AJ17" i="3"/>
  <c r="V18" i="5" s="1"/>
  <c r="AS79" i="75"/>
  <c r="AU79" i="75" s="1"/>
  <c r="G80" i="5" s="1"/>
  <c r="X146" i="75"/>
  <c r="AO146" i="75" s="1"/>
  <c r="AC62" i="75"/>
  <c r="AE62" i="75" s="1"/>
  <c r="AR62" i="75" s="1"/>
  <c r="F63" i="5" s="1"/>
  <c r="AI69" i="75"/>
  <c r="AI169" i="75"/>
  <c r="AQ171" i="75"/>
  <c r="E172" i="5" s="1"/>
  <c r="AS115" i="75"/>
  <c r="AU115" i="75" s="1"/>
  <c r="G116" i="5" s="1"/>
  <c r="AS141" i="75"/>
  <c r="AU141" i="75" s="1"/>
  <c r="X143" i="75"/>
  <c r="AO143" i="75" s="1"/>
  <c r="AL26" i="75"/>
  <c r="E176" i="75"/>
  <c r="AO176" i="75" s="1"/>
  <c r="C177" i="5" s="1"/>
  <c r="X125" i="75"/>
  <c r="AO125" i="75" s="1"/>
  <c r="AQ23" i="75"/>
  <c r="E24" i="5" s="1"/>
  <c r="AQ161" i="75"/>
  <c r="E162" i="5" s="1"/>
  <c r="AQ109" i="75"/>
  <c r="AQ4" i="75"/>
  <c r="E5" i="5" s="1"/>
  <c r="X42" i="75"/>
  <c r="AO42" i="75" s="1"/>
  <c r="C43" i="5" s="1"/>
  <c r="X21" i="75"/>
  <c r="AO21" i="75" s="1"/>
  <c r="Z3" i="3"/>
  <c r="S4" i="5" s="1"/>
  <c r="J65" i="5"/>
  <c r="AM65" i="5" s="1"/>
  <c r="M60" i="5"/>
  <c r="W163" i="4"/>
  <c r="J43" i="5"/>
  <c r="AM43" i="5" s="1"/>
  <c r="AQ3" i="75"/>
  <c r="E4" i="5" s="1"/>
  <c r="H19" i="4"/>
  <c r="AA20" i="5" s="1"/>
  <c r="C98" i="84"/>
  <c r="F98" i="84" s="1"/>
  <c r="J99" i="5"/>
  <c r="AM99" i="5" s="1"/>
  <c r="Z33" i="5"/>
  <c r="H32" i="4"/>
  <c r="AA33" i="5" s="1"/>
  <c r="AS187" i="75"/>
  <c r="AU187" i="75" s="1"/>
  <c r="G188" i="5" s="1"/>
  <c r="AJ3" i="75"/>
  <c r="AL3" i="75" s="1"/>
  <c r="E15" i="75"/>
  <c r="AQ183" i="75"/>
  <c r="E184" i="5" s="1"/>
  <c r="X124" i="75"/>
  <c r="AO124" i="75" s="1"/>
  <c r="AL92" i="75"/>
  <c r="X66" i="75"/>
  <c r="AO66" i="75" s="1"/>
  <c r="C67" i="5" s="1"/>
  <c r="AI133" i="75"/>
  <c r="X122" i="75"/>
  <c r="AO122" i="75" s="1"/>
  <c r="C123" i="5" s="1"/>
  <c r="AI77" i="75"/>
  <c r="X185" i="75"/>
  <c r="X9" i="75"/>
  <c r="X87" i="75"/>
  <c r="AO87" i="75" s="1"/>
  <c r="AL44" i="75"/>
  <c r="J60" i="5"/>
  <c r="AM60" i="5" s="1"/>
  <c r="J138" i="5"/>
  <c r="AM138" i="5" s="1"/>
  <c r="Z20" i="5"/>
  <c r="C128" i="84"/>
  <c r="F128" i="84" s="1"/>
  <c r="J124" i="5"/>
  <c r="AM124" i="5" s="1"/>
  <c r="C81" i="84"/>
  <c r="F81" i="84" s="1"/>
  <c r="BC80" i="75"/>
  <c r="K81" i="5" s="1"/>
  <c r="J81" i="5"/>
  <c r="AM81" i="5" s="1"/>
  <c r="X134" i="75"/>
  <c r="AS22" i="75"/>
  <c r="AU22" i="75" s="1"/>
  <c r="G23" i="5" s="1"/>
  <c r="AC77" i="75"/>
  <c r="AE77" i="75" s="1"/>
  <c r="AR77" i="75" s="1"/>
  <c r="AS160" i="75"/>
  <c r="AU160" i="75" s="1"/>
  <c r="G161" i="5" s="1"/>
  <c r="X182" i="75"/>
  <c r="AO182" i="75" s="1"/>
  <c r="C183" i="5" s="1"/>
  <c r="AL11" i="75"/>
  <c r="J17" i="5"/>
  <c r="AM17" i="5" s="1"/>
  <c r="BC137" i="75"/>
  <c r="K138" i="5" s="1"/>
  <c r="Z58" i="5"/>
  <c r="H57" i="4"/>
  <c r="AA58" i="5" s="1"/>
  <c r="AL102" i="75"/>
  <c r="X168" i="75"/>
  <c r="AQ82" i="75"/>
  <c r="E83" i="5" s="1"/>
  <c r="AQ116" i="75"/>
  <c r="E117" i="5" s="1"/>
  <c r="X114" i="75"/>
  <c r="AI42" i="75"/>
  <c r="AH3" i="75"/>
  <c r="J101" i="5"/>
  <c r="AM101" i="5" s="1"/>
  <c r="Z106" i="5"/>
  <c r="L7" i="75"/>
  <c r="S97" i="3"/>
  <c r="Q98" i="5" s="1"/>
  <c r="W164" i="4"/>
  <c r="AD165" i="5" s="1"/>
  <c r="M131" i="4"/>
  <c r="AB132" i="5" s="1"/>
  <c r="M117" i="4"/>
  <c r="W51" i="4"/>
  <c r="AD52" i="5" s="1"/>
  <c r="M28" i="4"/>
  <c r="AB29" i="5" s="1"/>
  <c r="M6" i="4"/>
  <c r="AB7" i="5" s="1"/>
  <c r="W192" i="4"/>
  <c r="AD193" i="5" s="1"/>
  <c r="G192" i="4"/>
  <c r="H192" i="4" s="1"/>
  <c r="AA193" i="5" s="1"/>
  <c r="W188" i="4"/>
  <c r="W174" i="4"/>
  <c r="AD175" i="5" s="1"/>
  <c r="W171" i="4"/>
  <c r="AD172" i="5" s="1"/>
  <c r="M168" i="4"/>
  <c r="AB169" i="5" s="1"/>
  <c r="R158" i="4"/>
  <c r="W140" i="4"/>
  <c r="AD141" i="5" s="1"/>
  <c r="W112" i="4"/>
  <c r="W104" i="4"/>
  <c r="W102" i="4"/>
  <c r="G86" i="4"/>
  <c r="Z87" i="5" s="1"/>
  <c r="M74" i="4"/>
  <c r="W58" i="4"/>
  <c r="AD59" i="5" s="1"/>
  <c r="G49" i="4"/>
  <c r="H49" i="4" s="1"/>
  <c r="AA50" i="5" s="1"/>
  <c r="M29" i="4"/>
  <c r="AB30" i="5" s="1"/>
  <c r="M7" i="4"/>
  <c r="AB8" i="5" s="1"/>
  <c r="M172" i="3"/>
  <c r="O173" i="5" s="1"/>
  <c r="H168" i="3"/>
  <c r="N169" i="5" s="1"/>
  <c r="M166" i="3"/>
  <c r="O167" i="5" s="1"/>
  <c r="H153" i="3"/>
  <c r="N154" i="5" s="1"/>
  <c r="M137" i="3"/>
  <c r="O138" i="5" s="1"/>
  <c r="M131" i="3"/>
  <c r="O132" i="5" s="1"/>
  <c r="W127" i="3"/>
  <c r="R128" i="5" s="1"/>
  <c r="H125" i="3"/>
  <c r="N126" i="5" s="1"/>
  <c r="M123" i="3"/>
  <c r="O124" i="5" s="1"/>
  <c r="M72" i="3"/>
  <c r="O73" i="5" s="1"/>
  <c r="H67" i="3"/>
  <c r="N68" i="5" s="1"/>
  <c r="H66" i="3"/>
  <c r="N67" i="5" s="1"/>
  <c r="M65" i="3"/>
  <c r="O66" i="5" s="1"/>
  <c r="M59" i="3"/>
  <c r="O60" i="5" s="1"/>
  <c r="M45" i="3"/>
  <c r="O46" i="5" s="1"/>
  <c r="H25" i="3"/>
  <c r="N26" i="5" s="1"/>
  <c r="R176" i="4"/>
  <c r="M173" i="4"/>
  <c r="AB174" i="5" s="1"/>
  <c r="M169" i="4"/>
  <c r="AB170" i="5" s="1"/>
  <c r="W160" i="4"/>
  <c r="AD161" i="5" s="1"/>
  <c r="R156" i="4"/>
  <c r="M150" i="4"/>
  <c r="AB151" i="5" s="1"/>
  <c r="W149" i="4"/>
  <c r="AD150" i="5" s="1"/>
  <c r="W138" i="4"/>
  <c r="AD139" i="5" s="1"/>
  <c r="W120" i="4"/>
  <c r="M118" i="4"/>
  <c r="AB119" i="5" s="1"/>
  <c r="W70" i="4"/>
  <c r="AD71" i="5" s="1"/>
  <c r="W55" i="4"/>
  <c r="AD56" i="5" s="1"/>
  <c r="W38" i="4"/>
  <c r="M30" i="4"/>
  <c r="AB31" i="5" s="1"/>
  <c r="M8" i="4"/>
  <c r="AB9" i="5" s="1"/>
  <c r="M177" i="3"/>
  <c r="O178" i="5" s="1"/>
  <c r="M170" i="3"/>
  <c r="O171" i="5" s="1"/>
  <c r="E168" i="3"/>
  <c r="M169" i="5" s="1"/>
  <c r="H166" i="3"/>
  <c r="N167" i="5" s="1"/>
  <c r="M165" i="3"/>
  <c r="O166" i="5" s="1"/>
  <c r="M157" i="3"/>
  <c r="O158" i="5" s="1"/>
  <c r="H152" i="3"/>
  <c r="N153" i="5" s="1"/>
  <c r="M150" i="3"/>
  <c r="O151" i="5" s="1"/>
  <c r="M129" i="3"/>
  <c r="O130" i="5" s="1"/>
  <c r="E125" i="3"/>
  <c r="M126" i="5" s="1"/>
  <c r="M108" i="3"/>
  <c r="O109" i="5" s="1"/>
  <c r="E104" i="3"/>
  <c r="M105" i="5" s="1"/>
  <c r="E97" i="3"/>
  <c r="M98" i="5" s="1"/>
  <c r="M71" i="3"/>
  <c r="O72" i="5" s="1"/>
  <c r="E67" i="3"/>
  <c r="M68" i="5" s="1"/>
  <c r="H65" i="3"/>
  <c r="N66" i="5" s="1"/>
  <c r="M64" i="3"/>
  <c r="O65" i="5" s="1"/>
  <c r="M57" i="3"/>
  <c r="O58" i="5" s="1"/>
  <c r="W54" i="3"/>
  <c r="R55" i="5" s="1"/>
  <c r="BB156" i="75"/>
  <c r="C152" i="84" s="1"/>
  <c r="F152" i="84" s="1"/>
  <c r="BB78" i="75"/>
  <c r="BB74" i="75"/>
  <c r="C75" i="84" s="1"/>
  <c r="F75" i="84" s="1"/>
  <c r="W186" i="4"/>
  <c r="AD187" i="5" s="1"/>
  <c r="W182" i="4"/>
  <c r="W181" i="4"/>
  <c r="W180" i="4"/>
  <c r="G163" i="4"/>
  <c r="Z164" i="5" s="1"/>
  <c r="G134" i="4"/>
  <c r="Z135" i="5" s="1"/>
  <c r="M129" i="4"/>
  <c r="AB130" i="5" s="1"/>
  <c r="W117" i="4"/>
  <c r="AD118" i="5" s="1"/>
  <c r="W109" i="4"/>
  <c r="AD110" i="5" s="1"/>
  <c r="W105" i="4"/>
  <c r="AD106" i="5" s="1"/>
  <c r="M97" i="4"/>
  <c r="AB98" i="5" s="1"/>
  <c r="M57" i="4"/>
  <c r="AB58" i="5" s="1"/>
  <c r="G25" i="4"/>
  <c r="H25" i="4" s="1"/>
  <c r="AA26" i="5" s="1"/>
  <c r="G21" i="4"/>
  <c r="Z22" i="5" s="1"/>
  <c r="M9" i="4"/>
  <c r="AB10" i="5" s="1"/>
  <c r="M188" i="3"/>
  <c r="O189" i="5" s="1"/>
  <c r="M156" i="3"/>
  <c r="O157" i="5" s="1"/>
  <c r="E153" i="3"/>
  <c r="M154" i="5" s="1"/>
  <c r="M149" i="3"/>
  <c r="O150" i="5" s="1"/>
  <c r="M142" i="3"/>
  <c r="O143" i="5" s="1"/>
  <c r="W138" i="3"/>
  <c r="R139" i="5" s="1"/>
  <c r="E138" i="3"/>
  <c r="M139" i="5" s="1"/>
  <c r="M85" i="3"/>
  <c r="O86" i="5" s="1"/>
  <c r="M77" i="3"/>
  <c r="O78" i="5" s="1"/>
  <c r="M70" i="3"/>
  <c r="O71" i="5" s="1"/>
  <c r="E52" i="3"/>
  <c r="M53" i="5" s="1"/>
  <c r="BB163" i="75"/>
  <c r="W190" i="4"/>
  <c r="AD191" i="5" s="1"/>
  <c r="G190" i="4"/>
  <c r="Z191" i="5" s="1"/>
  <c r="R177" i="4"/>
  <c r="G175" i="4"/>
  <c r="H175" i="4" s="1"/>
  <c r="AA176" i="5" s="1"/>
  <c r="W155" i="4"/>
  <c r="AD156" i="5" s="1"/>
  <c r="W145" i="4"/>
  <c r="AD146" i="5" s="1"/>
  <c r="W121" i="4"/>
  <c r="AD122" i="5" s="1"/>
  <c r="M115" i="4"/>
  <c r="AB116" i="5" s="1"/>
  <c r="W88" i="4"/>
  <c r="AD89" i="5" s="1"/>
  <c r="W75" i="4"/>
  <c r="AD76" i="5" s="1"/>
  <c r="W39" i="4"/>
  <c r="AD40" i="5" s="1"/>
  <c r="G26" i="4"/>
  <c r="H26" i="4" s="1"/>
  <c r="AA27" i="5" s="1"/>
  <c r="G4" i="4"/>
  <c r="Z5" i="5" s="1"/>
  <c r="H128" i="3"/>
  <c r="N129" i="5" s="1"/>
  <c r="H100" i="3"/>
  <c r="N101" i="5" s="1"/>
  <c r="W95" i="3"/>
  <c r="W80" i="3"/>
  <c r="E79" i="3"/>
  <c r="BB177" i="75"/>
  <c r="BC177" i="75" s="1"/>
  <c r="K178" i="5" s="1"/>
  <c r="M93" i="4"/>
  <c r="AB94" i="5" s="1"/>
  <c r="M32" i="4"/>
  <c r="AB33" i="5" s="1"/>
  <c r="W191" i="4"/>
  <c r="W187" i="4"/>
  <c r="AD188" i="5" s="1"/>
  <c r="R178" i="4"/>
  <c r="AC179" i="5" s="1"/>
  <c r="W173" i="4"/>
  <c r="AD174" i="5" s="1"/>
  <c r="W162" i="4"/>
  <c r="AD163" i="5" s="1"/>
  <c r="R160" i="4"/>
  <c r="AC161" i="5" s="1"/>
  <c r="M159" i="4"/>
  <c r="AB160" i="5" s="1"/>
  <c r="W146" i="4"/>
  <c r="AD147" i="5" s="1"/>
  <c r="W143" i="4"/>
  <c r="AD144" i="5" s="1"/>
  <c r="W132" i="4"/>
  <c r="AD133" i="5" s="1"/>
  <c r="M116" i="4"/>
  <c r="AB117" i="5" s="1"/>
  <c r="W40" i="4"/>
  <c r="M186" i="3"/>
  <c r="O187" i="5" s="1"/>
  <c r="H182" i="3"/>
  <c r="N183" i="5" s="1"/>
  <c r="H181" i="3"/>
  <c r="N182" i="5" s="1"/>
  <c r="M180" i="3"/>
  <c r="O181" i="5" s="1"/>
  <c r="E177" i="3"/>
  <c r="M178" i="5" s="1"/>
  <c r="M161" i="3"/>
  <c r="O162" i="5" s="1"/>
  <c r="M146" i="3"/>
  <c r="O147" i="5" s="1"/>
  <c r="M90" i="3"/>
  <c r="O91" i="5" s="1"/>
  <c r="H83" i="3"/>
  <c r="N84" i="5" s="1"/>
  <c r="M74" i="3"/>
  <c r="O75" i="5" s="1"/>
  <c r="H49" i="3"/>
  <c r="N50" i="5" s="1"/>
  <c r="M47" i="3"/>
  <c r="O48" i="5" s="1"/>
  <c r="M34" i="3"/>
  <c r="O35" i="5" s="1"/>
  <c r="M26" i="3"/>
  <c r="O27" i="5" s="1"/>
  <c r="BB187" i="75"/>
  <c r="BB181" i="75"/>
  <c r="BC181" i="75" s="1"/>
  <c r="K182" i="5" s="1"/>
  <c r="BB179" i="75"/>
  <c r="BC179" i="75" s="1"/>
  <c r="K180" i="5" s="1"/>
  <c r="BB36" i="75"/>
  <c r="C32" i="84" s="1"/>
  <c r="F32" i="84" s="1"/>
  <c r="D141" i="5"/>
  <c r="D126" i="5"/>
  <c r="D172" i="5"/>
  <c r="C155" i="5"/>
  <c r="D177" i="5"/>
  <c r="F57" i="5"/>
  <c r="C176" i="5"/>
  <c r="E75" i="5"/>
  <c r="C112" i="5"/>
  <c r="D43" i="5"/>
  <c r="AV123" i="75"/>
  <c r="H124" i="5" s="1"/>
  <c r="C18" i="5"/>
  <c r="F5" i="5"/>
  <c r="D190" i="5"/>
  <c r="C47" i="5"/>
  <c r="C61" i="5"/>
  <c r="C92" i="5"/>
  <c r="C117" i="5"/>
  <c r="BC152" i="75"/>
  <c r="K153" i="5" s="1"/>
  <c r="BC165" i="75"/>
  <c r="K166" i="5" s="1"/>
  <c r="X133" i="75"/>
  <c r="AO133" i="75" s="1"/>
  <c r="AH133" i="75"/>
  <c r="AJ30" i="75"/>
  <c r="AL30" i="75" s="1"/>
  <c r="AC30" i="75"/>
  <c r="AE30" i="75" s="1"/>
  <c r="AR30" i="75" s="1"/>
  <c r="AL175" i="75"/>
  <c r="AH155" i="75"/>
  <c r="AS44" i="75"/>
  <c r="AU44" i="75" s="1"/>
  <c r="G45" i="5" s="1"/>
  <c r="AC14" i="75"/>
  <c r="AE14" i="75" s="1"/>
  <c r="AR14" i="75" s="1"/>
  <c r="AK14" i="75"/>
  <c r="X22" i="75"/>
  <c r="AO22" i="75" s="1"/>
  <c r="AI22" i="75"/>
  <c r="AC93" i="75"/>
  <c r="AE93" i="75" s="1"/>
  <c r="AR93" i="75" s="1"/>
  <c r="F94" i="5" s="1"/>
  <c r="AJ145" i="75"/>
  <c r="AL145" i="75" s="1"/>
  <c r="AC28" i="75"/>
  <c r="AE28" i="75" s="1"/>
  <c r="AR28" i="75" s="1"/>
  <c r="AS42" i="75"/>
  <c r="AU42" i="75" s="1"/>
  <c r="G43" i="5" s="1"/>
  <c r="AK64" i="75"/>
  <c r="AL64" i="75" s="1"/>
  <c r="AC64" i="75"/>
  <c r="AE64" i="75" s="1"/>
  <c r="AI122" i="75"/>
  <c r="AS182" i="75"/>
  <c r="AU182" i="75" s="1"/>
  <c r="G183" i="5" s="1"/>
  <c r="X15" i="75"/>
  <c r="X65" i="75"/>
  <c r="AO65" i="75" s="1"/>
  <c r="U32" i="5"/>
  <c r="AI3" i="3"/>
  <c r="U4" i="5" s="1"/>
  <c r="AC40" i="75"/>
  <c r="AE40" i="75" s="1"/>
  <c r="X55" i="75"/>
  <c r="AO55" i="75" s="1"/>
  <c r="W3" i="3"/>
  <c r="S113" i="3"/>
  <c r="Q114" i="5" s="1"/>
  <c r="M171" i="4"/>
  <c r="AB172" i="5" s="1"/>
  <c r="W170" i="4"/>
  <c r="W150" i="4"/>
  <c r="AD151" i="5" s="1"/>
  <c r="S125" i="3"/>
  <c r="Q126" i="5" s="1"/>
  <c r="M147" i="4"/>
  <c r="AB148" i="5" s="1"/>
  <c r="M130" i="4"/>
  <c r="G191" i="4"/>
  <c r="Z192" i="5" s="1"/>
  <c r="M152" i="4"/>
  <c r="AB153" i="5" s="1"/>
  <c r="M148" i="4"/>
  <c r="AB149" i="5" s="1"/>
  <c r="W147" i="4"/>
  <c r="AD148" i="5" s="1"/>
  <c r="M172" i="4"/>
  <c r="AB173" i="5" s="1"/>
  <c r="G165" i="4"/>
  <c r="H165" i="4" s="1"/>
  <c r="AA166" i="5" s="1"/>
  <c r="R164" i="4"/>
  <c r="AC165" i="5" s="1"/>
  <c r="M149" i="4"/>
  <c r="AB150" i="5" s="1"/>
  <c r="W148" i="4"/>
  <c r="AD149" i="5" s="1"/>
  <c r="G187" i="4"/>
  <c r="H187" i="4" s="1"/>
  <c r="AA188" i="5" s="1"/>
  <c r="W193" i="4"/>
  <c r="AD194" i="5" s="1"/>
  <c r="G188" i="4"/>
  <c r="Z189" i="5" s="1"/>
  <c r="W168" i="4"/>
  <c r="W167" i="4"/>
  <c r="AD168" i="5" s="1"/>
  <c r="G189" i="4"/>
  <c r="Z190" i="5" s="1"/>
  <c r="W172" i="4"/>
  <c r="AD173" i="5" s="1"/>
  <c r="M170" i="4"/>
  <c r="AB171" i="5" s="1"/>
  <c r="W169" i="4"/>
  <c r="AD170" i="5" s="1"/>
  <c r="M151" i="4"/>
  <c r="AB152" i="5" s="1"/>
  <c r="M132" i="4"/>
  <c r="AB133" i="5" s="1"/>
  <c r="G111" i="4"/>
  <c r="Z112" i="5" s="1"/>
  <c r="G88" i="4"/>
  <c r="Z89" i="5" s="1"/>
  <c r="M76" i="4"/>
  <c r="AB77" i="5" s="1"/>
  <c r="G70" i="4"/>
  <c r="Z71" i="5" s="1"/>
  <c r="M56" i="4"/>
  <c r="AB57" i="5" s="1"/>
  <c r="W129" i="4"/>
  <c r="AD130" i="5" s="1"/>
  <c r="W128" i="4"/>
  <c r="W116" i="4"/>
  <c r="W115" i="4"/>
  <c r="AD116" i="5" s="1"/>
  <c r="W114" i="4"/>
  <c r="AD115" i="5" s="1"/>
  <c r="W113" i="4"/>
  <c r="AD114" i="5" s="1"/>
  <c r="G51" i="4"/>
  <c r="Z52" i="5" s="1"/>
  <c r="M31" i="4"/>
  <c r="AB32" i="5" s="1"/>
  <c r="G146" i="4"/>
  <c r="H146" i="4" s="1"/>
  <c r="AA147" i="5" s="1"/>
  <c r="G145" i="4"/>
  <c r="Z146" i="5" s="1"/>
  <c r="G144" i="4"/>
  <c r="H144" i="4" s="1"/>
  <c r="AA145" i="5" s="1"/>
  <c r="G128" i="4"/>
  <c r="H128" i="4" s="1"/>
  <c r="AA129" i="5" s="1"/>
  <c r="G127" i="4"/>
  <c r="Z128" i="5" s="1"/>
  <c r="G126" i="4"/>
  <c r="Z127" i="5" s="1"/>
  <c r="G125" i="4"/>
  <c r="Z126" i="5" s="1"/>
  <c r="G113" i="4"/>
  <c r="H113" i="4" s="1"/>
  <c r="AA114" i="5" s="1"/>
  <c r="M94" i="4"/>
  <c r="AB95" i="5" s="1"/>
  <c r="W93" i="4"/>
  <c r="AD94" i="5" s="1"/>
  <c r="M90" i="4"/>
  <c r="AB91" i="5" s="1"/>
  <c r="W89" i="4"/>
  <c r="G89" i="4"/>
  <c r="Z90" i="5" s="1"/>
  <c r="M72" i="4"/>
  <c r="AB73" i="5" s="1"/>
  <c r="G71" i="4"/>
  <c r="H71" i="4" s="1"/>
  <c r="AA72" i="5" s="1"/>
  <c r="G52" i="4"/>
  <c r="H52" i="4" s="1"/>
  <c r="AA53" i="5" s="1"/>
  <c r="M95" i="4"/>
  <c r="AB96" i="5" s="1"/>
  <c r="M33" i="4"/>
  <c r="M96" i="4"/>
  <c r="AB97" i="5" s="1"/>
  <c r="W94" i="4"/>
  <c r="M91" i="4"/>
  <c r="AB92" i="5" s="1"/>
  <c r="W90" i="4"/>
  <c r="AD91" i="5" s="1"/>
  <c r="W87" i="4"/>
  <c r="AD88" i="5" s="1"/>
  <c r="M73" i="4"/>
  <c r="AB74" i="5" s="1"/>
  <c r="W72" i="4"/>
  <c r="AD73" i="5" s="1"/>
  <c r="G67" i="4"/>
  <c r="Z68" i="5" s="1"/>
  <c r="G46" i="4"/>
  <c r="Z47" i="5" s="1"/>
  <c r="G45" i="4"/>
  <c r="H45" i="4" s="1"/>
  <c r="AA46" i="5" s="1"/>
  <c r="M34" i="4"/>
  <c r="AB35" i="5" s="1"/>
  <c r="W111" i="4"/>
  <c r="X111" i="4" s="1"/>
  <c r="AE112" i="5" s="1"/>
  <c r="M92" i="4"/>
  <c r="AB93" i="5" s="1"/>
  <c r="W91" i="4"/>
  <c r="AD92" i="5" s="1"/>
  <c r="M75" i="4"/>
  <c r="AB76" i="5" s="1"/>
  <c r="W73" i="4"/>
  <c r="AD74" i="5" s="1"/>
  <c r="G69" i="4"/>
  <c r="H69" i="4" s="1"/>
  <c r="AA70" i="5" s="1"/>
  <c r="M55" i="4"/>
  <c r="AB56" i="5" s="1"/>
  <c r="W54" i="4"/>
  <c r="AD55" i="5" s="1"/>
  <c r="G54" i="4"/>
  <c r="Z55" i="5" s="1"/>
  <c r="G48" i="4"/>
  <c r="H48" i="4" s="1"/>
  <c r="AA49" i="5" s="1"/>
  <c r="M36" i="4"/>
  <c r="H193" i="3"/>
  <c r="N194" i="5" s="1"/>
  <c r="H188" i="3"/>
  <c r="N189" i="5" s="1"/>
  <c r="M187" i="3"/>
  <c r="O188" i="5" s="1"/>
  <c r="M181" i="3"/>
  <c r="O182" i="5" s="1"/>
  <c r="M176" i="3"/>
  <c r="O177" i="5" s="1"/>
  <c r="H172" i="3"/>
  <c r="N173" i="5" s="1"/>
  <c r="H161" i="3"/>
  <c r="N162" i="5" s="1"/>
  <c r="H156" i="3"/>
  <c r="N157" i="5" s="1"/>
  <c r="H136" i="3"/>
  <c r="N137" i="5" s="1"/>
  <c r="M135" i="3"/>
  <c r="O136" i="5" s="1"/>
  <c r="M130" i="3"/>
  <c r="O131" i="5" s="1"/>
  <c r="H123" i="3"/>
  <c r="N124" i="5" s="1"/>
  <c r="M122" i="3"/>
  <c r="O123" i="5" s="1"/>
  <c r="M115" i="3"/>
  <c r="O116" i="5" s="1"/>
  <c r="M102" i="3"/>
  <c r="O103" i="5" s="1"/>
  <c r="H93" i="3"/>
  <c r="N94" i="5" s="1"/>
  <c r="M91" i="3"/>
  <c r="H87" i="3"/>
  <c r="N88" i="5" s="1"/>
  <c r="E82" i="3"/>
  <c r="M83" i="5" s="1"/>
  <c r="M78" i="3"/>
  <c r="O79" i="5" s="1"/>
  <c r="H60" i="3"/>
  <c r="N61" i="5" s="1"/>
  <c r="M58" i="3"/>
  <c r="O59" i="5" s="1"/>
  <c r="M52" i="3"/>
  <c r="O53" i="5" s="1"/>
  <c r="H47" i="3"/>
  <c r="N48" i="5" s="1"/>
  <c r="M46" i="3"/>
  <c r="O47" i="5" s="1"/>
  <c r="M40" i="3"/>
  <c r="O41" i="5" s="1"/>
  <c r="W37" i="3"/>
  <c r="AJ37" i="3" s="1"/>
  <c r="M28" i="3"/>
  <c r="O29" i="5" s="1"/>
  <c r="W24" i="3"/>
  <c r="R25" i="5" s="1"/>
  <c r="M21" i="3"/>
  <c r="O22" i="5" s="1"/>
  <c r="M14" i="3"/>
  <c r="O15" i="5" s="1"/>
  <c r="BB145" i="75"/>
  <c r="BC145" i="75" s="1"/>
  <c r="K146" i="5" s="1"/>
  <c r="H102" i="3"/>
  <c r="N103" i="5" s="1"/>
  <c r="H97" i="3"/>
  <c r="N98" i="5" s="1"/>
  <c r="W67" i="3"/>
  <c r="R68" i="5" s="1"/>
  <c r="H58" i="3"/>
  <c r="N59" i="5" s="1"/>
  <c r="E15" i="3"/>
  <c r="M16" i="5" s="1"/>
  <c r="H14" i="3"/>
  <c r="N15" i="5" s="1"/>
  <c r="BB60" i="75"/>
  <c r="J61" i="5" s="1"/>
  <c r="AM61" i="5" s="1"/>
  <c r="W28" i="4"/>
  <c r="W27" i="4"/>
  <c r="W26" i="4"/>
  <c r="W6" i="4"/>
  <c r="AD7" i="5" s="1"/>
  <c r="W5" i="4"/>
  <c r="AD6" i="5" s="1"/>
  <c r="W4" i="4"/>
  <c r="X4" i="4" s="1"/>
  <c r="AE5" i="5" s="1"/>
  <c r="M185" i="3"/>
  <c r="O186" i="5" s="1"/>
  <c r="H176" i="3"/>
  <c r="N177" i="5" s="1"/>
  <c r="M175" i="3"/>
  <c r="O176" i="5" s="1"/>
  <c r="M164" i="3"/>
  <c r="O165" i="5" s="1"/>
  <c r="M147" i="3"/>
  <c r="O148" i="5" s="1"/>
  <c r="H143" i="3"/>
  <c r="N144" i="5" s="1"/>
  <c r="H142" i="3"/>
  <c r="N143" i="5" s="1"/>
  <c r="M141" i="3"/>
  <c r="O142" i="5" s="1"/>
  <c r="M134" i="3"/>
  <c r="O135" i="5" s="1"/>
  <c r="H130" i="3"/>
  <c r="N131" i="5" s="1"/>
  <c r="M121" i="3"/>
  <c r="O122" i="5" s="1"/>
  <c r="BA130" i="83"/>
  <c r="BB130" i="83" s="1"/>
  <c r="BA79" i="83"/>
  <c r="BB79" i="83" s="1"/>
  <c r="BA71" i="83"/>
  <c r="B72" i="84" s="1"/>
  <c r="E72" i="84" s="1"/>
  <c r="BA40" i="83"/>
  <c r="AK42" i="5" s="1"/>
  <c r="AL42" i="5" s="1"/>
  <c r="BA32" i="83"/>
  <c r="AK34" i="5" s="1"/>
  <c r="AL34" i="5" s="1"/>
  <c r="AY191" i="75"/>
  <c r="I192" i="5" s="1"/>
  <c r="AY183" i="75"/>
  <c r="I184" i="5" s="1"/>
  <c r="AY175" i="75"/>
  <c r="I176" i="5" s="1"/>
  <c r="AY135" i="75"/>
  <c r="I136" i="5" s="1"/>
  <c r="AY127" i="75"/>
  <c r="I128" i="5" s="1"/>
  <c r="AY119" i="75"/>
  <c r="I120" i="5" s="1"/>
  <c r="AY103" i="75"/>
  <c r="I104" i="5" s="1"/>
  <c r="AY39" i="75"/>
  <c r="I40" i="5" s="1"/>
  <c r="AY31" i="75"/>
  <c r="I32" i="5" s="1"/>
  <c r="AY15" i="75"/>
  <c r="I16" i="5" s="1"/>
  <c r="AJ169" i="3"/>
  <c r="V170" i="5" s="1"/>
  <c r="H164" i="3"/>
  <c r="N165" i="5" s="1"/>
  <c r="M127" i="3"/>
  <c r="M113" i="3"/>
  <c r="O114" i="5" s="1"/>
  <c r="H108" i="3"/>
  <c r="N109" i="5" s="1"/>
  <c r="M107" i="3"/>
  <c r="O108" i="5" s="1"/>
  <c r="M100" i="3"/>
  <c r="O101" i="5" s="1"/>
  <c r="H96" i="3"/>
  <c r="N97" i="5" s="1"/>
  <c r="M95" i="3"/>
  <c r="O96" i="5" s="1"/>
  <c r="H90" i="3"/>
  <c r="N91" i="5" s="1"/>
  <c r="H84" i="3"/>
  <c r="N85" i="5" s="1"/>
  <c r="M83" i="3"/>
  <c r="O84" i="5" s="1"/>
  <c r="M75" i="3"/>
  <c r="O76" i="5" s="1"/>
  <c r="M69" i="3"/>
  <c r="O70" i="5" s="1"/>
  <c r="M56" i="3"/>
  <c r="O57" i="5" s="1"/>
  <c r="M44" i="3"/>
  <c r="O45" i="5" s="1"/>
  <c r="M38" i="3"/>
  <c r="O39" i="5" s="1"/>
  <c r="M25" i="3"/>
  <c r="O26" i="5" s="1"/>
  <c r="M18" i="3"/>
  <c r="O19" i="5" s="1"/>
  <c r="BB172" i="75"/>
  <c r="BB150" i="75"/>
  <c r="BC150" i="75" s="1"/>
  <c r="K151" i="5" s="1"/>
  <c r="M152" i="3"/>
  <c r="O153" i="5" s="1"/>
  <c r="H147" i="3"/>
  <c r="N148" i="5" s="1"/>
  <c r="M145" i="3"/>
  <c r="O146" i="5" s="1"/>
  <c r="E143" i="3"/>
  <c r="M139" i="3"/>
  <c r="O140" i="5" s="1"/>
  <c r="H121" i="3"/>
  <c r="N122" i="5" s="1"/>
  <c r="M119" i="3"/>
  <c r="O120" i="5" s="1"/>
  <c r="H70" i="3"/>
  <c r="N71" i="5" s="1"/>
  <c r="M62" i="3"/>
  <c r="O63" i="5" s="1"/>
  <c r="M43" i="3"/>
  <c r="O44" i="5" s="1"/>
  <c r="M32" i="3"/>
  <c r="O33" i="5" s="1"/>
  <c r="E28" i="3"/>
  <c r="N28" i="3" s="1"/>
  <c r="P29" i="5" s="1"/>
  <c r="M24" i="3"/>
  <c r="O25" i="5" s="1"/>
  <c r="W21" i="3"/>
  <c r="R22" i="5" s="1"/>
  <c r="M17" i="3"/>
  <c r="O18" i="5" s="1"/>
  <c r="M11" i="3"/>
  <c r="O12" i="5" s="1"/>
  <c r="M5" i="3"/>
  <c r="O6" i="5" s="1"/>
  <c r="W191" i="3"/>
  <c r="R192" i="5" s="1"/>
  <c r="M183" i="3"/>
  <c r="O184" i="5" s="1"/>
  <c r="M179" i="3"/>
  <c r="O180" i="5" s="1"/>
  <c r="E175" i="3"/>
  <c r="M176" i="5" s="1"/>
  <c r="M173" i="3"/>
  <c r="O174" i="5" s="1"/>
  <c r="W170" i="3"/>
  <c r="AJ170" i="3" s="1"/>
  <c r="V171" i="5" s="1"/>
  <c r="M168" i="3"/>
  <c r="O169" i="5" s="1"/>
  <c r="W165" i="3"/>
  <c r="R166" i="5" s="1"/>
  <c r="M163" i="3"/>
  <c r="O164" i="5" s="1"/>
  <c r="H158" i="3"/>
  <c r="N159" i="5" s="1"/>
  <c r="W154" i="3"/>
  <c r="R155" i="5" s="1"/>
  <c r="M151" i="3"/>
  <c r="O152" i="5" s="1"/>
  <c r="M138" i="3"/>
  <c r="O139" i="5" s="1"/>
  <c r="M132" i="3"/>
  <c r="O133" i="5" s="1"/>
  <c r="H126" i="3"/>
  <c r="N127" i="5" s="1"/>
  <c r="M118" i="3"/>
  <c r="O119" i="5" s="1"/>
  <c r="M111" i="3"/>
  <c r="O112" i="5" s="1"/>
  <c r="H107" i="3"/>
  <c r="N108" i="5" s="1"/>
  <c r="W101" i="3"/>
  <c r="R102" i="5" s="1"/>
  <c r="M99" i="3"/>
  <c r="O100" i="5" s="1"/>
  <c r="M81" i="3"/>
  <c r="O82" i="5" s="1"/>
  <c r="M73" i="3"/>
  <c r="O74" i="5" s="1"/>
  <c r="M67" i="3"/>
  <c r="O68" i="5" s="1"/>
  <c r="W64" i="3"/>
  <c r="R65" i="5" s="1"/>
  <c r="M61" i="3"/>
  <c r="O62" i="5" s="1"/>
  <c r="W57" i="3"/>
  <c r="AJ57" i="3" s="1"/>
  <c r="M55" i="3"/>
  <c r="O56" i="5" s="1"/>
  <c r="H44" i="3"/>
  <c r="N45" i="5" s="1"/>
  <c r="M42" i="3"/>
  <c r="O43" i="5" s="1"/>
  <c r="M37" i="3"/>
  <c r="O38" i="5" s="1"/>
  <c r="M31" i="3"/>
  <c r="O32" i="5" s="1"/>
  <c r="M23" i="3"/>
  <c r="O24" i="5" s="1"/>
  <c r="M16" i="3"/>
  <c r="O17" i="5" s="1"/>
  <c r="W13" i="3"/>
  <c r="R14" i="5" s="1"/>
  <c r="M10" i="3"/>
  <c r="O11" i="5" s="1"/>
  <c r="G101" i="4"/>
  <c r="Z102" i="5" s="1"/>
  <c r="G100" i="4"/>
  <c r="H100" i="4" s="1"/>
  <c r="AA101" i="5" s="1"/>
  <c r="G99" i="4"/>
  <c r="Z100" i="5" s="1"/>
  <c r="G77" i="4"/>
  <c r="Z78" i="5" s="1"/>
  <c r="G58" i="4"/>
  <c r="Z59" i="5" s="1"/>
  <c r="G38" i="4"/>
  <c r="H38" i="4" s="1"/>
  <c r="AA39" i="5" s="1"/>
  <c r="G11" i="4"/>
  <c r="H11" i="4" s="1"/>
  <c r="AA12" i="5" s="1"/>
  <c r="G10" i="4"/>
  <c r="Z11" i="5" s="1"/>
  <c r="H132" i="3"/>
  <c r="N133" i="5" s="1"/>
  <c r="E121" i="3"/>
  <c r="M122" i="5" s="1"/>
  <c r="M117" i="3"/>
  <c r="N117" i="3" s="1"/>
  <c r="P118" i="5" s="1"/>
  <c r="E113" i="3"/>
  <c r="M114" i="5" s="1"/>
  <c r="E108" i="3"/>
  <c r="M109" i="5" s="1"/>
  <c r="H105" i="3"/>
  <c r="N106" i="5" s="1"/>
  <c r="E100" i="3"/>
  <c r="M101" i="5" s="1"/>
  <c r="E96" i="3"/>
  <c r="M97" i="5" s="1"/>
  <c r="M93" i="3"/>
  <c r="O94" i="5" s="1"/>
  <c r="H81" i="3"/>
  <c r="N82" i="5" s="1"/>
  <c r="M80" i="3"/>
  <c r="O81" i="5" s="1"/>
  <c r="E76" i="3"/>
  <c r="M77" i="5" s="1"/>
  <c r="M66" i="3"/>
  <c r="O67" i="5" s="1"/>
  <c r="H62" i="3"/>
  <c r="N63" i="5" s="1"/>
  <c r="H61" i="3"/>
  <c r="N62" i="5" s="1"/>
  <c r="M60" i="3"/>
  <c r="O61" i="5" s="1"/>
  <c r="H55" i="3"/>
  <c r="N56" i="5" s="1"/>
  <c r="M54" i="3"/>
  <c r="O55" i="5" s="1"/>
  <c r="M48" i="3"/>
  <c r="O49" i="5" s="1"/>
  <c r="H42" i="3"/>
  <c r="N43" i="5" s="1"/>
  <c r="M36" i="3"/>
  <c r="N36" i="3" s="1"/>
  <c r="P37" i="5" s="1"/>
  <c r="W33" i="3"/>
  <c r="R34" i="5" s="1"/>
  <c r="M30" i="3"/>
  <c r="O31" i="5" s="1"/>
  <c r="H23" i="3"/>
  <c r="N24" i="5" s="1"/>
  <c r="M15" i="3"/>
  <c r="O16" i="5" s="1"/>
  <c r="BA159" i="82"/>
  <c r="BB159" i="82" s="1"/>
  <c r="D190" i="84" s="1"/>
  <c r="G190" i="84" s="1"/>
  <c r="BE152" i="82"/>
  <c r="BC146" i="82"/>
  <c r="BE136" i="82"/>
  <c r="BC135" i="82"/>
  <c r="BE104" i="82"/>
  <c r="BE103" i="82"/>
  <c r="BE98" i="82"/>
  <c r="BD96" i="82"/>
  <c r="BD87" i="82"/>
  <c r="BD79" i="82"/>
  <c r="BD58" i="82"/>
  <c r="BE39" i="82"/>
  <c r="BE34" i="82"/>
  <c r="BA31" i="82"/>
  <c r="BB31" i="82" s="1"/>
  <c r="D91" i="84" s="1"/>
  <c r="G91" i="84" s="1"/>
  <c r="BD24" i="82"/>
  <c r="BA23" i="82"/>
  <c r="BB23" i="82" s="1"/>
  <c r="AN24" i="5" s="1"/>
  <c r="BE15" i="82"/>
  <c r="BA7" i="82"/>
  <c r="BB7" i="82" s="1"/>
  <c r="AN8" i="5" s="1"/>
  <c r="BA107" i="82"/>
  <c r="BB107" i="82" s="1"/>
  <c r="D114" i="84" s="1"/>
  <c r="G114" i="84" s="1"/>
  <c r="BC51" i="82"/>
  <c r="BC155" i="82"/>
  <c r="BC54" i="82"/>
  <c r="BD86" i="82"/>
  <c r="BD150" i="82"/>
  <c r="BE182" i="82"/>
  <c r="BA141" i="82"/>
  <c r="BB141" i="82" s="1"/>
  <c r="D146" i="84" s="1"/>
  <c r="G146" i="84" s="1"/>
  <c r="BD132" i="82"/>
  <c r="BD117" i="82"/>
  <c r="BE116" i="82"/>
  <c r="BE93" i="82"/>
  <c r="BD84" i="82"/>
  <c r="BC77" i="82"/>
  <c r="BA69" i="82"/>
  <c r="BB69" i="82" s="1"/>
  <c r="D71" i="84" s="1"/>
  <c r="G71" i="84" s="1"/>
  <c r="BA61" i="82"/>
  <c r="BB61" i="82" s="1"/>
  <c r="D59" i="84" s="1"/>
  <c r="G59" i="84" s="1"/>
  <c r="BA53" i="82"/>
  <c r="BB53" i="82" s="1"/>
  <c r="D52" i="84" s="1"/>
  <c r="G52" i="84" s="1"/>
  <c r="BA37" i="82"/>
  <c r="BB37" i="82" s="1"/>
  <c r="AN38" i="5" s="1"/>
  <c r="BD12" i="82"/>
  <c r="BC73" i="82"/>
  <c r="BC156" i="82"/>
  <c r="BE153" i="82"/>
  <c r="BD148" i="82"/>
  <c r="BE145" i="82"/>
  <c r="BE139" i="82"/>
  <c r="BC124" i="82"/>
  <c r="BD113" i="82"/>
  <c r="BA100" i="82"/>
  <c r="BB100" i="82" s="1"/>
  <c r="D101" i="84" s="1"/>
  <c r="G101" i="84" s="1"/>
  <c r="BE97" i="82"/>
  <c r="BC92" i="82"/>
  <c r="BA84" i="82"/>
  <c r="BB84" i="82" s="1"/>
  <c r="D85" i="84" s="1"/>
  <c r="G85" i="84" s="1"/>
  <c r="BD52" i="82"/>
  <c r="BE49" i="82"/>
  <c r="BE41" i="82"/>
  <c r="BE28" i="82"/>
  <c r="BC19" i="82"/>
  <c r="BD17" i="82"/>
  <c r="BA12" i="82"/>
  <c r="BB12" i="82" s="1"/>
  <c r="D11" i="84" s="1"/>
  <c r="G11" i="84" s="1"/>
  <c r="BE11" i="82"/>
  <c r="BE9" i="82"/>
  <c r="BC4" i="82"/>
  <c r="BC35" i="82"/>
  <c r="BE187" i="82"/>
  <c r="BD22" i="82"/>
  <c r="BC94" i="82"/>
  <c r="BD158" i="82"/>
  <c r="BE59" i="82"/>
  <c r="BC30" i="82"/>
  <c r="BE27" i="82"/>
  <c r="BA35" i="82"/>
  <c r="BB35" i="82" s="1"/>
  <c r="AN36" i="5" s="1"/>
  <c r="BD99" i="82"/>
  <c r="BD94" i="82"/>
  <c r="BD137" i="82"/>
  <c r="BA43" i="82"/>
  <c r="BB43" i="82" s="1"/>
  <c r="D34" i="84" s="1"/>
  <c r="G34" i="84" s="1"/>
  <c r="BD43" i="82"/>
  <c r="BD38" i="82"/>
  <c r="BC43" i="82"/>
  <c r="BD107" i="82"/>
  <c r="BC38" i="82"/>
  <c r="BC78" i="82"/>
  <c r="BC110" i="82"/>
  <c r="BA38" i="82"/>
  <c r="BB38" i="82" s="1"/>
  <c r="AN39" i="5" s="1"/>
  <c r="BC139" i="82"/>
  <c r="BA123" i="82"/>
  <c r="BB123" i="82" s="1"/>
  <c r="D128" i="84" s="1"/>
  <c r="G128" i="84" s="1"/>
  <c r="BC99" i="82"/>
  <c r="BD168" i="82"/>
  <c r="BA182" i="82"/>
  <c r="BB182" i="82" s="1"/>
  <c r="D180" i="84" s="1"/>
  <c r="G180" i="84" s="1"/>
  <c r="BD174" i="82"/>
  <c r="BE131" i="82"/>
  <c r="BE192" i="82"/>
  <c r="BE160" i="82"/>
  <c r="BC136" i="82"/>
  <c r="BD104" i="82"/>
  <c r="BE88" i="82"/>
  <c r="BC80" i="82"/>
  <c r="BC64" i="82"/>
  <c r="BE40" i="82"/>
  <c r="BC32" i="82"/>
  <c r="BE16" i="82"/>
  <c r="BE8" i="82"/>
  <c r="BD136" i="82"/>
  <c r="BE56" i="82"/>
  <c r="BA48" i="82"/>
  <c r="BB48" i="82" s="1"/>
  <c r="D48" i="84" s="1"/>
  <c r="G48" i="84" s="1"/>
  <c r="BC24" i="82"/>
  <c r="BE128" i="82"/>
  <c r="BE147" i="82"/>
  <c r="BD89" i="82"/>
  <c r="BA4" i="82"/>
  <c r="BB4" i="82" s="1"/>
  <c r="AN5" i="5" s="1"/>
  <c r="BC41" i="82"/>
  <c r="BE12" i="82"/>
  <c r="BE84" i="82"/>
  <c r="BE81" i="82"/>
  <c r="BE65" i="82"/>
  <c r="BD57" i="82"/>
  <c r="BC49" i="82"/>
  <c r="BC17" i="82"/>
  <c r="BC9" i="82"/>
  <c r="BD41" i="82"/>
  <c r="BC97" i="82"/>
  <c r="BC153" i="82"/>
  <c r="BD28" i="82"/>
  <c r="BA52" i="82"/>
  <c r="BB52" i="82" s="1"/>
  <c r="D51" i="84" s="1"/>
  <c r="G51" i="84" s="1"/>
  <c r="BD9" i="82"/>
  <c r="BD97" i="82"/>
  <c r="BD153" i="82"/>
  <c r="BD71" i="82"/>
  <c r="BD49" i="82"/>
  <c r="BC52" i="82"/>
  <c r="BE161" i="82"/>
  <c r="BE129" i="82"/>
  <c r="BC113" i="82"/>
  <c r="BC105" i="82"/>
  <c r="BE105" i="82"/>
  <c r="BC143" i="82"/>
  <c r="BA135" i="82"/>
  <c r="BB135" i="82" s="1"/>
  <c r="D143" i="84" s="1"/>
  <c r="G143" i="84" s="1"/>
  <c r="BA127" i="82"/>
  <c r="BB127" i="82" s="1"/>
  <c r="BD103" i="82"/>
  <c r="BA87" i="82"/>
  <c r="BB87" i="82" s="1"/>
  <c r="D88" i="84" s="1"/>
  <c r="G88" i="84" s="1"/>
  <c r="BA130" i="82"/>
  <c r="BB130" i="82" s="1"/>
  <c r="D134" i="84" s="1"/>
  <c r="G134" i="84" s="1"/>
  <c r="BC159" i="82"/>
  <c r="BA151" i="82"/>
  <c r="BB151" i="82" s="1"/>
  <c r="D157" i="84" s="1"/>
  <c r="G157" i="84" s="1"/>
  <c r="BE115" i="82"/>
  <c r="BA172" i="82"/>
  <c r="BB172" i="82" s="1"/>
  <c r="AN173" i="5" s="1"/>
  <c r="BA169" i="82"/>
  <c r="BB169" i="82" s="1"/>
  <c r="D170" i="84" s="1"/>
  <c r="G170" i="84" s="1"/>
  <c r="BD125" i="82"/>
  <c r="BD190" i="82"/>
  <c r="BD155" i="82"/>
  <c r="BA13" i="82"/>
  <c r="BB13" i="82" s="1"/>
  <c r="D19" i="84" s="1"/>
  <c r="G19" i="84" s="1"/>
  <c r="BA5" i="82"/>
  <c r="BB5" i="82" s="1"/>
  <c r="D50" i="84" s="1"/>
  <c r="G50" i="84" s="1"/>
  <c r="BA103" i="82"/>
  <c r="BB103" i="82" s="1"/>
  <c r="BE172" i="82"/>
  <c r="BA189" i="82"/>
  <c r="BB189" i="82" s="1"/>
  <c r="D185" i="84" s="1"/>
  <c r="G185" i="84" s="1"/>
  <c r="BC177" i="82"/>
  <c r="BE157" i="82"/>
  <c r="BC149" i="82"/>
  <c r="BC39" i="82"/>
  <c r="BE36" i="82"/>
  <c r="BC33" i="82"/>
  <c r="BE14" i="82"/>
  <c r="BD7" i="82"/>
  <c r="BD15" i="82"/>
  <c r="BA98" i="82"/>
  <c r="BB98" i="82" s="1"/>
  <c r="BE76" i="82"/>
  <c r="BE68" i="82"/>
  <c r="BD50" i="82"/>
  <c r="BE46" i="82"/>
  <c r="BE44" i="82"/>
  <c r="BE26" i="82"/>
  <c r="BC14" i="82"/>
  <c r="BC12" i="82"/>
  <c r="BC10" i="82"/>
  <c r="BA15" i="82"/>
  <c r="BB15" i="82" s="1"/>
  <c r="AN16" i="5" s="1"/>
  <c r="BA143" i="82"/>
  <c r="BB143" i="82" s="1"/>
  <c r="D148" i="84" s="1"/>
  <c r="G148" i="84" s="1"/>
  <c r="BC15" i="82"/>
  <c r="BC103" i="82"/>
  <c r="BC96" i="82"/>
  <c r="BE95" i="82"/>
  <c r="BE91" i="82"/>
  <c r="BE90" i="82"/>
  <c r="BC89" i="82"/>
  <c r="BA89" i="82"/>
  <c r="BB89" i="82" s="1"/>
  <c r="AN90" i="5" s="1"/>
  <c r="BC87" i="82"/>
  <c r="BD83" i="82"/>
  <c r="BA79" i="82"/>
  <c r="BB79" i="82" s="1"/>
  <c r="AN80" i="5" s="1"/>
  <c r="BE75" i="82"/>
  <c r="BC74" i="82"/>
  <c r="BC70" i="82"/>
  <c r="BC67" i="82"/>
  <c r="BE55" i="82"/>
  <c r="BE47" i="82"/>
  <c r="BA45" i="82"/>
  <c r="BB45" i="82" s="1"/>
  <c r="AN46" i="5" s="1"/>
  <c r="BD19" i="82"/>
  <c r="BA132" i="82"/>
  <c r="BB132" i="82" s="1"/>
  <c r="D144" i="84" s="1"/>
  <c r="G144" i="84" s="1"/>
  <c r="BA108" i="82"/>
  <c r="BB108" i="82" s="1"/>
  <c r="AN109" i="5" s="1"/>
  <c r="BE102" i="82"/>
  <c r="BE101" i="82"/>
  <c r="BE100" i="82"/>
  <c r="BA92" i="82"/>
  <c r="BB92" i="82" s="1"/>
  <c r="D95" i="84" s="1"/>
  <c r="G95" i="84" s="1"/>
  <c r="BC86" i="82"/>
  <c r="BC85" i="82"/>
  <c r="BC82" i="82"/>
  <c r="BD39" i="82"/>
  <c r="BD3" i="82"/>
  <c r="BE154" i="82"/>
  <c r="BA149" i="82"/>
  <c r="BB149" i="82" s="1"/>
  <c r="D149" i="84" s="1"/>
  <c r="G149" i="84" s="1"/>
  <c r="BC148" i="82"/>
  <c r="BC141" i="82"/>
  <c r="BD124" i="82"/>
  <c r="BA101" i="82"/>
  <c r="BB101" i="82" s="1"/>
  <c r="D104" i="84" s="1"/>
  <c r="G104" i="84" s="1"/>
  <c r="BA81" i="82"/>
  <c r="BB81" i="82" s="1"/>
  <c r="BA41" i="82"/>
  <c r="BB41" i="82" s="1"/>
  <c r="BA39" i="82"/>
  <c r="BB39" i="82" s="1"/>
  <c r="AN40" i="5" s="1"/>
  <c r="BD180" i="82"/>
  <c r="BA179" i="82"/>
  <c r="BB179" i="82" s="1"/>
  <c r="D171" i="84" s="1"/>
  <c r="G171" i="84" s="1"/>
  <c r="BD171" i="82"/>
  <c r="BE169" i="82"/>
  <c r="BA166" i="82"/>
  <c r="BB166" i="82" s="1"/>
  <c r="D163" i="84" s="1"/>
  <c r="G163" i="84" s="1"/>
  <c r="BE162" i="82"/>
  <c r="BC158" i="82"/>
  <c r="BA156" i="82"/>
  <c r="BB156" i="82" s="1"/>
  <c r="AN157" i="5" s="1"/>
  <c r="BD152" i="82"/>
  <c r="BC145" i="82"/>
  <c r="BE144" i="82"/>
  <c r="BE142" i="82"/>
  <c r="BE140" i="82"/>
  <c r="BC138" i="82"/>
  <c r="BC137" i="82"/>
  <c r="BE134" i="82"/>
  <c r="BA133" i="82"/>
  <c r="BB133" i="82" s="1"/>
  <c r="D135" i="84" s="1"/>
  <c r="G135" i="84" s="1"/>
  <c r="BE126" i="82"/>
  <c r="BA124" i="82"/>
  <c r="BB124" i="82" s="1"/>
  <c r="AN125" i="5" s="1"/>
  <c r="BE107" i="82"/>
  <c r="BC192" i="82"/>
  <c r="BD192" i="82"/>
  <c r="BA192" i="82"/>
  <c r="BB192" i="82" s="1"/>
  <c r="D191" i="84" s="1"/>
  <c r="G191" i="84" s="1"/>
  <c r="BE188" i="82"/>
  <c r="BE177" i="82"/>
  <c r="BA176" i="82"/>
  <c r="BB176" i="82" s="1"/>
  <c r="D174" i="84" s="1"/>
  <c r="G174" i="84" s="1"/>
  <c r="BA174" i="82"/>
  <c r="BB174" i="82" s="1"/>
  <c r="D168" i="84" s="1"/>
  <c r="G168" i="84" s="1"/>
  <c r="BD172" i="82"/>
  <c r="BA171" i="82"/>
  <c r="BB171" i="82" s="1"/>
  <c r="D169" i="84" s="1"/>
  <c r="G169" i="84" s="1"/>
  <c r="BE171" i="82"/>
  <c r="BA170" i="82"/>
  <c r="BB170" i="82" s="1"/>
  <c r="BA168" i="82"/>
  <c r="BB168" i="82" s="1"/>
  <c r="D166" i="84" s="1"/>
  <c r="G166" i="84" s="1"/>
  <c r="BE165" i="82"/>
  <c r="BA164" i="82"/>
  <c r="BB164" i="82" s="1"/>
  <c r="D160" i="84" s="1"/>
  <c r="G160" i="84" s="1"/>
  <c r="BE163" i="82"/>
  <c r="BC160" i="82"/>
  <c r="BD160" i="82"/>
  <c r="BA136" i="82"/>
  <c r="BB136" i="82" s="1"/>
  <c r="D136" i="84" s="1"/>
  <c r="G136" i="84" s="1"/>
  <c r="AN131" i="5"/>
  <c r="BC126" i="82"/>
  <c r="BD126" i="82"/>
  <c r="BA126" i="82"/>
  <c r="BB126" i="82" s="1"/>
  <c r="AN127" i="5" s="1"/>
  <c r="BA112" i="82"/>
  <c r="BB112" i="82" s="1"/>
  <c r="AN113" i="5" s="1"/>
  <c r="BC104" i="82"/>
  <c r="BA97" i="82"/>
  <c r="BB97" i="82" s="1"/>
  <c r="AN98" i="5" s="1"/>
  <c r="BC88" i="82"/>
  <c r="BD88" i="82"/>
  <c r="BE80" i="82"/>
  <c r="BE73" i="82"/>
  <c r="BE72" i="82"/>
  <c r="BA64" i="82"/>
  <c r="BB64" i="82" s="1"/>
  <c r="BE63" i="82"/>
  <c r="BA58" i="82"/>
  <c r="BB58" i="82" s="1"/>
  <c r="BA49" i="82"/>
  <c r="BB49" i="82" s="1"/>
  <c r="AN50" i="5" s="1"/>
  <c r="BC40" i="82"/>
  <c r="BD40" i="82"/>
  <c r="BC28" i="82"/>
  <c r="BA28" i="82"/>
  <c r="BB28" i="82" s="1"/>
  <c r="BE20" i="82"/>
  <c r="BA17" i="82"/>
  <c r="BB17" i="82" s="1"/>
  <c r="BC16" i="82"/>
  <c r="BD16" i="82"/>
  <c r="BA9" i="82"/>
  <c r="BB9" i="82" s="1"/>
  <c r="D7" i="84" s="1"/>
  <c r="G7" i="84" s="1"/>
  <c r="BC8" i="82"/>
  <c r="BD8" i="82"/>
  <c r="BA8" i="82"/>
  <c r="BB8" i="82" s="1"/>
  <c r="D6" i="84" s="1"/>
  <c r="G6" i="84" s="1"/>
  <c r="BC3" i="82"/>
  <c r="BA3" i="82"/>
  <c r="BB3" i="82" s="1"/>
  <c r="AN4" i="5" s="1"/>
  <c r="BE3" i="82"/>
  <c r="BA83" i="82"/>
  <c r="BB83" i="82" s="1"/>
  <c r="AN84" i="5" s="1"/>
  <c r="BA147" i="82"/>
  <c r="BB147" i="82" s="1"/>
  <c r="AN148" i="5" s="1"/>
  <c r="BE96" i="82"/>
  <c r="BD11" i="82"/>
  <c r="BE83" i="82"/>
  <c r="BC46" i="82"/>
  <c r="BE89" i="82"/>
  <c r="BC129" i="82"/>
  <c r="BA95" i="82"/>
  <c r="BB95" i="82" s="1"/>
  <c r="D106" i="84" s="1"/>
  <c r="G106" i="84" s="1"/>
  <c r="BC36" i="82"/>
  <c r="BE175" i="82"/>
  <c r="BA167" i="82"/>
  <c r="BB167" i="82" s="1"/>
  <c r="D31" i="84" s="1"/>
  <c r="G31" i="84" s="1"/>
  <c r="BE166" i="82"/>
  <c r="BC161" i="82"/>
  <c r="BC65" i="82"/>
  <c r="BC62" i="82"/>
  <c r="BE60" i="82"/>
  <c r="BC59" i="82"/>
  <c r="BC18" i="82"/>
  <c r="BA91" i="82"/>
  <c r="BB91" i="82" s="1"/>
  <c r="D94" i="84" s="1"/>
  <c r="G94" i="84" s="1"/>
  <c r="BC48" i="82"/>
  <c r="BA36" i="82"/>
  <c r="BB36" i="82" s="1"/>
  <c r="D32" i="84" s="1"/>
  <c r="G32" i="84" s="1"/>
  <c r="BC11" i="82"/>
  <c r="BD67" i="82"/>
  <c r="BD91" i="82"/>
  <c r="BD123" i="82"/>
  <c r="BA157" i="82"/>
  <c r="BB157" i="82" s="1"/>
  <c r="D153" i="84" s="1"/>
  <c r="G153" i="84" s="1"/>
  <c r="BD102" i="82"/>
  <c r="BD134" i="82"/>
  <c r="BD129" i="82"/>
  <c r="BD36" i="82"/>
  <c r="BD92" i="82"/>
  <c r="BE124" i="82"/>
  <c r="BE156" i="82"/>
  <c r="BC79" i="82"/>
  <c r="BC13" i="82"/>
  <c r="BA102" i="82"/>
  <c r="BB102" i="82" s="1"/>
  <c r="D105" i="84" s="1"/>
  <c r="G105" i="84" s="1"/>
  <c r="BE185" i="82"/>
  <c r="BE184" i="82"/>
  <c r="BE179" i="82"/>
  <c r="BA113" i="82"/>
  <c r="BB113" i="82" s="1"/>
  <c r="BE113" i="82"/>
  <c r="BA57" i="82"/>
  <c r="BB57" i="82" s="1"/>
  <c r="D55" i="84" s="1"/>
  <c r="G55" i="84" s="1"/>
  <c r="BA11" i="82"/>
  <c r="BB11" i="82" s="1"/>
  <c r="AN12" i="5" s="1"/>
  <c r="BD48" i="82"/>
  <c r="BC144" i="82"/>
  <c r="BA44" i="82"/>
  <c r="BB44" i="82" s="1"/>
  <c r="D74" i="84" s="1"/>
  <c r="G74" i="84" s="1"/>
  <c r="BC91" i="82"/>
  <c r="BC123" i="82"/>
  <c r="BD147" i="82"/>
  <c r="BA85" i="82"/>
  <c r="BB85" i="82" s="1"/>
  <c r="AN86" i="5" s="1"/>
  <c r="BC102" i="82"/>
  <c r="BC134" i="82"/>
  <c r="BC76" i="82"/>
  <c r="BE92" i="82"/>
  <c r="BE79" i="82"/>
  <c r="BD189" i="82"/>
  <c r="BC187" i="82"/>
  <c r="BA161" i="82"/>
  <c r="BB161" i="82" s="1"/>
  <c r="BD68" i="82"/>
  <c r="BE67" i="82"/>
  <c r="BC27" i="82"/>
  <c r="BA27" i="82"/>
  <c r="BB27" i="82" s="1"/>
  <c r="AN28" i="5" s="1"/>
  <c r="BE48" i="82"/>
  <c r="BD144" i="82"/>
  <c r="BD75" i="82"/>
  <c r="BE123" i="82"/>
  <c r="BC147" i="82"/>
  <c r="BC81" i="82"/>
  <c r="BC44" i="82"/>
  <c r="BD76" i="82"/>
  <c r="BC100" i="82"/>
  <c r="BC140" i="82"/>
  <c r="BD47" i="82"/>
  <c r="BC56" i="82"/>
  <c r="BC128" i="82"/>
  <c r="BA76" i="82"/>
  <c r="BB76" i="82" s="1"/>
  <c r="D82" i="84" s="1"/>
  <c r="G82" i="84" s="1"/>
  <c r="BA140" i="82"/>
  <c r="BB140" i="82" s="1"/>
  <c r="D145" i="84" s="1"/>
  <c r="G145" i="84" s="1"/>
  <c r="BC75" i="82"/>
  <c r="BD131" i="82"/>
  <c r="BD142" i="82"/>
  <c r="BD81" i="82"/>
  <c r="BD105" i="82"/>
  <c r="BD161" i="82"/>
  <c r="BA47" i="82"/>
  <c r="BB47" i="82" s="1"/>
  <c r="D44" i="84" s="1"/>
  <c r="G44" i="84" s="1"/>
  <c r="BD44" i="82"/>
  <c r="BD100" i="82"/>
  <c r="BD140" i="82"/>
  <c r="BD56" i="82"/>
  <c r="BD128" i="82"/>
  <c r="BC152" i="82"/>
  <c r="BD27" i="82"/>
  <c r="BC131" i="82"/>
  <c r="BC142" i="82"/>
  <c r="BC57" i="82"/>
  <c r="BA55" i="82"/>
  <c r="BB55" i="82" s="1"/>
  <c r="AN56" i="5" s="1"/>
  <c r="BC55" i="82"/>
  <c r="BC95" i="82"/>
  <c r="BA131" i="82"/>
  <c r="BB131" i="82" s="1"/>
  <c r="D138" i="84" s="1"/>
  <c r="G138" i="84" s="1"/>
  <c r="BD64" i="82"/>
  <c r="BE168" i="82"/>
  <c r="BC171" i="82"/>
  <c r="BC174" i="82"/>
  <c r="BD177" i="82"/>
  <c r="BD167" i="82"/>
  <c r="BD183" i="82"/>
  <c r="BC183" i="82"/>
  <c r="BC181" i="82"/>
  <c r="BE181" i="82"/>
  <c r="BC180" i="82"/>
  <c r="BC178" i="82"/>
  <c r="BA178" i="82"/>
  <c r="BB178" i="82" s="1"/>
  <c r="BE178" i="82"/>
  <c r="BC114" i="82"/>
  <c r="BE114" i="82"/>
  <c r="BC111" i="82"/>
  <c r="BA110" i="82"/>
  <c r="BB110" i="82" s="1"/>
  <c r="BE109" i="82"/>
  <c r="BD109" i="82"/>
  <c r="BC109" i="82"/>
  <c r="BD108" i="82"/>
  <c r="BE66" i="82"/>
  <c r="BD66" i="82"/>
  <c r="BC66" i="82"/>
  <c r="BA25" i="82"/>
  <c r="BB25" i="82" s="1"/>
  <c r="BA24" i="82"/>
  <c r="BB24" i="82" s="1"/>
  <c r="BE23" i="82"/>
  <c r="BA22" i="82"/>
  <c r="BB22" i="82" s="1"/>
  <c r="BE21" i="82"/>
  <c r="BD21" i="82"/>
  <c r="BE61" i="82"/>
  <c r="BC61" i="82"/>
  <c r="BA59" i="82"/>
  <c r="BB59" i="82" s="1"/>
  <c r="BE64" i="82"/>
  <c r="BC112" i="82"/>
  <c r="BC176" i="82"/>
  <c r="BA60" i="82"/>
  <c r="BB60" i="82" s="1"/>
  <c r="BA180" i="82"/>
  <c r="BB180" i="82" s="1"/>
  <c r="BE110" i="82"/>
  <c r="BE174" i="82"/>
  <c r="BE180" i="82"/>
  <c r="BD23" i="82"/>
  <c r="BE191" i="82"/>
  <c r="BC191" i="82"/>
  <c r="BD191" i="82"/>
  <c r="BE186" i="82"/>
  <c r="BA186" i="82"/>
  <c r="BB186" i="82" s="1"/>
  <c r="BC186" i="82"/>
  <c r="BE122" i="82"/>
  <c r="BA122" i="82"/>
  <c r="BB122" i="82" s="1"/>
  <c r="BC122" i="82"/>
  <c r="BA121" i="82"/>
  <c r="BB121" i="82" s="1"/>
  <c r="BA120" i="82"/>
  <c r="BB120" i="82" s="1"/>
  <c r="BC119" i="82"/>
  <c r="BD119" i="82"/>
  <c r="BA118" i="82"/>
  <c r="BB118" i="82" s="1"/>
  <c r="BC117" i="82"/>
  <c r="BE117" i="82"/>
  <c r="BC116" i="82"/>
  <c r="BC71" i="82"/>
  <c r="BE71" i="82"/>
  <c r="BA70" i="82"/>
  <c r="BB70" i="82" s="1"/>
  <c r="BE69" i="82"/>
  <c r="BD69" i="82"/>
  <c r="BC69" i="82"/>
  <c r="BA33" i="82"/>
  <c r="BB33" i="82" s="1"/>
  <c r="BA32" i="82"/>
  <c r="BB32" i="82" s="1"/>
  <c r="BD31" i="82"/>
  <c r="BA30" i="82"/>
  <c r="BB30" i="82" s="1"/>
  <c r="BD29" i="82"/>
  <c r="BC29" i="82"/>
  <c r="BD26" i="82"/>
  <c r="BC26" i="82"/>
  <c r="BA26" i="82"/>
  <c r="BB26" i="82" s="1"/>
  <c r="BC175" i="82"/>
  <c r="BD175" i="82"/>
  <c r="BE170" i="82"/>
  <c r="BD170" i="82"/>
  <c r="BC170" i="82"/>
  <c r="BA67" i="82"/>
  <c r="BB67" i="82" s="1"/>
  <c r="BE24" i="82"/>
  <c r="BC72" i="82"/>
  <c r="BD112" i="82"/>
  <c r="BD176" i="82"/>
  <c r="BA68" i="82"/>
  <c r="BB68" i="82" s="1"/>
  <c r="BA188" i="82"/>
  <c r="BB188" i="82" s="1"/>
  <c r="BD115" i="82"/>
  <c r="BD179" i="82"/>
  <c r="BA21" i="82"/>
  <c r="BB21" i="82" s="1"/>
  <c r="BD30" i="82"/>
  <c r="BE70" i="82"/>
  <c r="BD118" i="82"/>
  <c r="BC182" i="82"/>
  <c r="BD33" i="82"/>
  <c r="BC121" i="82"/>
  <c r="BC185" i="82"/>
  <c r="BA111" i="82"/>
  <c r="BB111" i="82" s="1"/>
  <c r="BA175" i="82"/>
  <c r="BB175" i="82" s="1"/>
  <c r="BC60" i="82"/>
  <c r="BC188" i="82"/>
  <c r="BC23" i="82"/>
  <c r="BD111" i="82"/>
  <c r="BE183" i="82"/>
  <c r="BD61" i="82"/>
  <c r="BA190" i="82"/>
  <c r="BB190" i="82" s="1"/>
  <c r="BA177" i="82"/>
  <c r="BB177" i="82" s="1"/>
  <c r="BA128" i="82"/>
  <c r="BB128" i="82" s="1"/>
  <c r="BE127" i="82"/>
  <c r="BD127" i="82"/>
  <c r="BC127" i="82"/>
  <c r="BE125" i="82"/>
  <c r="BC125" i="82"/>
  <c r="BA114" i="82"/>
  <c r="BB114" i="82" s="1"/>
  <c r="BA106" i="82"/>
  <c r="BB106" i="82" s="1"/>
  <c r="BE82" i="82"/>
  <c r="BD82" i="82"/>
  <c r="BA80" i="82"/>
  <c r="BB80" i="82" s="1"/>
  <c r="BA78" i="82"/>
  <c r="BB78" i="82" s="1"/>
  <c r="BE77" i="82"/>
  <c r="BD77" i="82"/>
  <c r="BA74" i="82"/>
  <c r="BB74" i="82" s="1"/>
  <c r="BE74" i="82"/>
  <c r="BD74" i="82"/>
  <c r="BD34" i="82"/>
  <c r="BC34" i="82"/>
  <c r="BA18" i="82"/>
  <c r="BB18" i="82" s="1"/>
  <c r="BE173" i="82"/>
  <c r="BD173" i="82"/>
  <c r="BC173" i="82"/>
  <c r="D76" i="84"/>
  <c r="G76" i="84" s="1"/>
  <c r="BD72" i="82"/>
  <c r="BE112" i="82"/>
  <c r="BE176" i="82"/>
  <c r="AN13" i="5"/>
  <c r="BC115" i="82"/>
  <c r="BC179" i="82"/>
  <c r="BA29" i="82"/>
  <c r="BB29" i="82" s="1"/>
  <c r="BE30" i="82"/>
  <c r="BC118" i="82"/>
  <c r="BD182" i="82"/>
  <c r="BE33" i="82"/>
  <c r="BD121" i="82"/>
  <c r="BD185" i="82"/>
  <c r="BA119" i="82"/>
  <c r="BB119" i="82" s="1"/>
  <c r="BA183" i="82"/>
  <c r="BB183" i="82" s="1"/>
  <c r="BC20" i="82"/>
  <c r="BD60" i="82"/>
  <c r="BC164" i="82"/>
  <c r="BD188" i="82"/>
  <c r="BC31" i="82"/>
  <c r="BE111" i="82"/>
  <c r="BD178" i="82"/>
  <c r="BA72" i="82"/>
  <c r="BB72" i="82" s="1"/>
  <c r="BA185" i="82"/>
  <c r="BB185" i="82" s="1"/>
  <c r="BA184" i="82"/>
  <c r="BB184" i="82" s="1"/>
  <c r="BD135" i="82"/>
  <c r="BE135" i="82"/>
  <c r="BA134" i="82"/>
  <c r="BB134" i="82" s="1"/>
  <c r="BE133" i="82"/>
  <c r="BD133" i="82"/>
  <c r="BC133" i="82"/>
  <c r="BC132" i="82"/>
  <c r="BE132" i="82"/>
  <c r="BE130" i="82"/>
  <c r="BD130" i="82"/>
  <c r="BC130" i="82"/>
  <c r="BA88" i="82"/>
  <c r="BB88" i="82" s="1"/>
  <c r="BE87" i="82"/>
  <c r="BA86" i="82"/>
  <c r="BB86" i="82" s="1"/>
  <c r="BE85" i="82"/>
  <c r="BD85" i="82"/>
  <c r="BA66" i="82"/>
  <c r="BB66" i="82" s="1"/>
  <c r="BE42" i="82"/>
  <c r="BD42" i="82"/>
  <c r="BC42" i="82"/>
  <c r="BA40" i="82"/>
  <c r="BB40" i="82" s="1"/>
  <c r="BD37" i="82"/>
  <c r="BC37" i="82"/>
  <c r="BA162" i="82"/>
  <c r="BB162" i="82" s="1"/>
  <c r="BD162" i="82"/>
  <c r="BC162" i="82"/>
  <c r="BA19" i="82"/>
  <c r="BB19" i="82" s="1"/>
  <c r="BD32" i="82"/>
  <c r="BC120" i="82"/>
  <c r="BC184" i="82"/>
  <c r="BA20" i="82"/>
  <c r="BB20" i="82" s="1"/>
  <c r="BD163" i="82"/>
  <c r="BA165" i="82"/>
  <c r="BB165" i="82" s="1"/>
  <c r="BE118" i="82"/>
  <c r="BD166" i="82"/>
  <c r="BE121" i="82"/>
  <c r="BC169" i="82"/>
  <c r="BA63" i="82"/>
  <c r="BB63" i="82" s="1"/>
  <c r="BA191" i="82"/>
  <c r="BB191" i="82" s="1"/>
  <c r="BD20" i="82"/>
  <c r="BC108" i="82"/>
  <c r="BD164" i="82"/>
  <c r="BE31" i="82"/>
  <c r="BD63" i="82"/>
  <c r="BE119" i="82"/>
  <c r="BD186" i="82"/>
  <c r="BA62" i="82"/>
  <c r="BB62" i="82" s="1"/>
  <c r="BE193" i="82"/>
  <c r="BE189" i="82"/>
  <c r="BA145" i="82"/>
  <c r="BB145" i="82" s="1"/>
  <c r="BA144" i="82"/>
  <c r="BB144" i="82" s="1"/>
  <c r="BE143" i="82"/>
  <c r="BD143" i="82"/>
  <c r="BA142" i="82"/>
  <c r="BB142" i="82" s="1"/>
  <c r="BE141" i="82"/>
  <c r="BD141" i="82"/>
  <c r="BA138" i="82"/>
  <c r="BB138" i="82" s="1"/>
  <c r="BE138" i="82"/>
  <c r="BD138" i="82"/>
  <c r="BD90" i="82"/>
  <c r="BC90" i="82"/>
  <c r="BA90" i="82"/>
  <c r="BB90" i="82" s="1"/>
  <c r="BA82" i="82"/>
  <c r="BB82" i="82" s="1"/>
  <c r="BA73" i="82"/>
  <c r="BB73" i="82" s="1"/>
  <c r="BC47" i="82"/>
  <c r="BA46" i="82"/>
  <c r="BB46" i="82" s="1"/>
  <c r="BE45" i="82"/>
  <c r="BD45" i="82"/>
  <c r="BC45" i="82"/>
  <c r="BD165" i="82"/>
  <c r="BC165" i="82"/>
  <c r="BE106" i="82"/>
  <c r="BD106" i="82"/>
  <c r="BC106" i="82"/>
  <c r="BE32" i="82"/>
  <c r="BD120" i="82"/>
  <c r="BD184" i="82"/>
  <c r="BD59" i="82"/>
  <c r="BC163" i="82"/>
  <c r="BD187" i="82"/>
  <c r="BA109" i="82"/>
  <c r="BB109" i="82" s="1"/>
  <c r="BA173" i="82"/>
  <c r="BB173" i="82" s="1"/>
  <c r="BD62" i="82"/>
  <c r="BC166" i="82"/>
  <c r="BC190" i="82"/>
  <c r="BD169" i="82"/>
  <c r="BA71" i="82"/>
  <c r="BB71" i="82" s="1"/>
  <c r="BC68" i="82"/>
  <c r="BE108" i="82"/>
  <c r="BE164" i="82"/>
  <c r="BC63" i="82"/>
  <c r="BD114" i="82"/>
  <c r="BD181" i="82"/>
  <c r="BA153" i="82"/>
  <c r="BB153" i="82" s="1"/>
  <c r="BA152" i="82"/>
  <c r="BB152" i="82" s="1"/>
  <c r="BE151" i="82"/>
  <c r="BC151" i="82"/>
  <c r="BD151" i="82"/>
  <c r="BA150" i="82"/>
  <c r="BB150" i="82" s="1"/>
  <c r="BE149" i="82"/>
  <c r="BD149" i="82"/>
  <c r="BE148" i="82"/>
  <c r="BA146" i="82"/>
  <c r="BB146" i="82" s="1"/>
  <c r="BE146" i="82"/>
  <c r="BD146" i="82"/>
  <c r="BA137" i="82"/>
  <c r="BB137" i="82" s="1"/>
  <c r="BA129" i="82"/>
  <c r="BB129" i="82" s="1"/>
  <c r="BA96" i="82"/>
  <c r="BB96" i="82" s="1"/>
  <c r="BD95" i="82"/>
  <c r="BA94" i="82"/>
  <c r="BB94" i="82" s="1"/>
  <c r="BD93" i="82"/>
  <c r="BC93" i="82"/>
  <c r="BA56" i="82"/>
  <c r="BB56" i="82" s="1"/>
  <c r="BD55" i="82"/>
  <c r="BA54" i="82"/>
  <c r="BB54" i="82" s="1"/>
  <c r="BC53" i="82"/>
  <c r="BE53" i="82"/>
  <c r="BC50" i="82"/>
  <c r="BA50" i="82"/>
  <c r="BB50" i="82" s="1"/>
  <c r="BE50" i="82"/>
  <c r="BA42" i="82"/>
  <c r="BB42" i="82" s="1"/>
  <c r="BA34" i="82"/>
  <c r="BB34" i="82" s="1"/>
  <c r="BC7" i="82"/>
  <c r="BE7" i="82"/>
  <c r="BA6" i="82"/>
  <c r="BB6" i="82" s="1"/>
  <c r="BE5" i="82"/>
  <c r="BD5" i="82"/>
  <c r="BC5" i="82"/>
  <c r="BE167" i="82"/>
  <c r="BC167" i="82"/>
  <c r="BA65" i="82"/>
  <c r="BB65" i="82" s="1"/>
  <c r="BE18" i="82"/>
  <c r="BD18" i="82"/>
  <c r="BA163" i="82"/>
  <c r="BB163" i="82" s="1"/>
  <c r="BE120" i="82"/>
  <c r="BC168" i="82"/>
  <c r="BA117" i="82"/>
  <c r="BB117" i="82" s="1"/>
  <c r="BA181" i="82"/>
  <c r="BB181" i="82" s="1"/>
  <c r="BC22" i="82"/>
  <c r="BC25" i="82"/>
  <c r="BD65" i="82"/>
  <c r="BD116" i="82"/>
  <c r="BC172" i="82"/>
  <c r="BD122" i="82"/>
  <c r="BC21" i="82"/>
  <c r="BA160" i="82"/>
  <c r="BB160" i="82" s="1"/>
  <c r="BE159" i="82"/>
  <c r="BD159" i="82"/>
  <c r="BA158" i="82"/>
  <c r="BB158" i="82" s="1"/>
  <c r="BD157" i="82"/>
  <c r="BC157" i="82"/>
  <c r="BD156" i="82"/>
  <c r="BD154" i="82"/>
  <c r="BA154" i="82"/>
  <c r="BB154" i="82" s="1"/>
  <c r="BC154" i="82"/>
  <c r="BA105" i="82"/>
  <c r="BB105" i="82" s="1"/>
  <c r="BA104" i="82"/>
  <c r="BB104" i="82" s="1"/>
  <c r="BD101" i="82"/>
  <c r="BC101" i="82"/>
  <c r="BD98" i="82"/>
  <c r="BC98" i="82"/>
  <c r="BE58" i="82"/>
  <c r="BC58" i="82"/>
  <c r="BA16" i="82"/>
  <c r="BB16" i="82" s="1"/>
  <c r="BA14" i="82"/>
  <c r="BB14" i="82" s="1"/>
  <c r="BE13" i="82"/>
  <c r="BD13" i="82"/>
  <c r="BA10" i="82"/>
  <c r="BB10" i="82" s="1"/>
  <c r="BE10" i="82"/>
  <c r="BD10" i="82"/>
  <c r="BC189" i="82"/>
  <c r="BC193" i="82"/>
  <c r="BD193" i="82"/>
  <c r="BA193" i="82"/>
  <c r="BB193" i="82" s="1"/>
  <c r="AJ69" i="3"/>
  <c r="V70" i="5" s="1"/>
  <c r="I49" i="5"/>
  <c r="BC48" i="75"/>
  <c r="K49" i="5" s="1"/>
  <c r="I17" i="5"/>
  <c r="AY151" i="75"/>
  <c r="I152" i="5" s="1"/>
  <c r="AY87" i="75"/>
  <c r="I88" i="5" s="1"/>
  <c r="BA63" i="83"/>
  <c r="B63" i="84" s="1"/>
  <c r="E63" i="84" s="1"/>
  <c r="BA55" i="83"/>
  <c r="BB55" i="83" s="1"/>
  <c r="BA47" i="83"/>
  <c r="AK49" i="5" s="1"/>
  <c r="AL49" i="5" s="1"/>
  <c r="BA39" i="83"/>
  <c r="B37" i="84" s="1"/>
  <c r="E37" i="84" s="1"/>
  <c r="BA31" i="83"/>
  <c r="B35" i="84" s="1"/>
  <c r="E35" i="84" s="1"/>
  <c r="BA23" i="83"/>
  <c r="AK25" i="5" s="1"/>
  <c r="AL25" i="5" s="1"/>
  <c r="BA15" i="83"/>
  <c r="AK17" i="5" s="1"/>
  <c r="AL17" i="5" s="1"/>
  <c r="AY143" i="75"/>
  <c r="I144" i="5" s="1"/>
  <c r="I182" i="5"/>
  <c r="AY111" i="75"/>
  <c r="I112" i="5" s="1"/>
  <c r="BC129" i="75"/>
  <c r="K130" i="5" s="1"/>
  <c r="AY55" i="75"/>
  <c r="I56" i="5" s="1"/>
  <c r="AY167" i="75"/>
  <c r="I168" i="5" s="1"/>
  <c r="AY79" i="75"/>
  <c r="I80" i="5" s="1"/>
  <c r="AY71" i="75"/>
  <c r="I72" i="5" s="1"/>
  <c r="I160" i="5"/>
  <c r="BC159" i="75"/>
  <c r="K160" i="5" s="1"/>
  <c r="I158" i="5"/>
  <c r="BC68" i="75"/>
  <c r="K69" i="5" s="1"/>
  <c r="I69" i="5"/>
  <c r="I98" i="5"/>
  <c r="BC97" i="75"/>
  <c r="K98" i="5" s="1"/>
  <c r="BC162" i="75"/>
  <c r="K163" i="5" s="1"/>
  <c r="I163" i="5"/>
  <c r="BC46" i="75"/>
  <c r="K47" i="5" s="1"/>
  <c r="I47" i="5"/>
  <c r="BC124" i="75"/>
  <c r="K125" i="5" s="1"/>
  <c r="BC110" i="75"/>
  <c r="K111" i="5" s="1"/>
  <c r="BC123" i="75"/>
  <c r="K124" i="5" s="1"/>
  <c r="BC28" i="75"/>
  <c r="K29" i="5" s="1"/>
  <c r="BC64" i="75"/>
  <c r="K65" i="5" s="1"/>
  <c r="I167" i="5"/>
  <c r="BC166" i="75"/>
  <c r="K167" i="5" s="1"/>
  <c r="I74" i="5"/>
  <c r="BC73" i="75"/>
  <c r="K74" i="5" s="1"/>
  <c r="BC105" i="75"/>
  <c r="K106" i="5" s="1"/>
  <c r="I106" i="5"/>
  <c r="BC45" i="75"/>
  <c r="K46" i="5" s="1"/>
  <c r="I46" i="5"/>
  <c r="BC192" i="75"/>
  <c r="K193" i="5" s="1"/>
  <c r="I193" i="5"/>
  <c r="I43" i="5"/>
  <c r="BC42" i="75"/>
  <c r="K43" i="5" s="1"/>
  <c r="I121" i="5"/>
  <c r="BC120" i="75"/>
  <c r="K121" i="5" s="1"/>
  <c r="BC23" i="75"/>
  <c r="K24" i="5" s="1"/>
  <c r="BC36" i="75"/>
  <c r="K37" i="5" s="1"/>
  <c r="BC6" i="75"/>
  <c r="K7" i="5" s="1"/>
  <c r="BC52" i="75"/>
  <c r="K53" i="5" s="1"/>
  <c r="I53" i="5"/>
  <c r="BC24" i="75"/>
  <c r="K25" i="5" s="1"/>
  <c r="I25" i="5"/>
  <c r="I185" i="5"/>
  <c r="BC184" i="75"/>
  <c r="K185" i="5" s="1"/>
  <c r="I190" i="5"/>
  <c r="BC189" i="75"/>
  <c r="K190" i="5" s="1"/>
  <c r="BC93" i="75"/>
  <c r="K94" i="5" s="1"/>
  <c r="I94" i="5"/>
  <c r="BC30" i="75"/>
  <c r="K31" i="5" s="1"/>
  <c r="I31" i="5"/>
  <c r="I103" i="5"/>
  <c r="BC102" i="75"/>
  <c r="K103" i="5" s="1"/>
  <c r="I67" i="5"/>
  <c r="I134" i="5"/>
  <c r="BC133" i="75"/>
  <c r="K134" i="5" s="1"/>
  <c r="I170" i="5"/>
  <c r="BC169" i="75"/>
  <c r="K170" i="5" s="1"/>
  <c r="BC14" i="75"/>
  <c r="K15" i="5" s="1"/>
  <c r="I15" i="5"/>
  <c r="I73" i="5"/>
  <c r="BC72" i="75"/>
  <c r="K73" i="5" s="1"/>
  <c r="BC96" i="75"/>
  <c r="K97" i="5" s="1"/>
  <c r="I97" i="5"/>
  <c r="M3" i="4"/>
  <c r="AB4" i="5" s="1"/>
  <c r="AB34" i="5"/>
  <c r="T89" i="5"/>
  <c r="AJ52" i="3"/>
  <c r="V53" i="5" s="1"/>
  <c r="H171" i="4"/>
  <c r="AA172" i="5" s="1"/>
  <c r="H59" i="4"/>
  <c r="AA60" i="5" s="1"/>
  <c r="H140" i="4"/>
  <c r="AA141" i="5" s="1"/>
  <c r="H174" i="4"/>
  <c r="AA175" i="5" s="1"/>
  <c r="H164" i="4"/>
  <c r="AA165" i="5" s="1"/>
  <c r="H21" i="4"/>
  <c r="AA22" i="5" s="1"/>
  <c r="Z21" i="5"/>
  <c r="Z117" i="5"/>
  <c r="H132" i="4"/>
  <c r="AA133" i="5" s="1"/>
  <c r="G172" i="4"/>
  <c r="Z173" i="5" s="1"/>
  <c r="Z9" i="5"/>
  <c r="Z158" i="5"/>
  <c r="H18" i="4"/>
  <c r="AA19" i="5" s="1"/>
  <c r="H102" i="4"/>
  <c r="AA103" i="5" s="1"/>
  <c r="G3" i="4"/>
  <c r="Z4" i="5" s="1"/>
  <c r="Z136" i="5"/>
  <c r="H135" i="4"/>
  <c r="AA136" i="5" s="1"/>
  <c r="H101" i="4"/>
  <c r="AA102" i="5" s="1"/>
  <c r="H58" i="4"/>
  <c r="AA59" i="5" s="1"/>
  <c r="Z12" i="5"/>
  <c r="H47" i="4"/>
  <c r="AA48" i="5" s="1"/>
  <c r="H153" i="4"/>
  <c r="AA154" i="5" s="1"/>
  <c r="H37" i="4"/>
  <c r="AA38" i="5" s="1"/>
  <c r="H148" i="4"/>
  <c r="AA149" i="5" s="1"/>
  <c r="H67" i="4"/>
  <c r="AA68" i="5" s="1"/>
  <c r="T186" i="5"/>
  <c r="AJ115" i="3"/>
  <c r="V116" i="5" s="1"/>
  <c r="S102" i="3"/>
  <c r="Q103" i="5" s="1"/>
  <c r="P106" i="3"/>
  <c r="S106" i="3" s="1"/>
  <c r="Q107" i="5" s="1"/>
  <c r="Q136" i="3"/>
  <c r="R136" i="3" s="1"/>
  <c r="S136" i="3" s="1"/>
  <c r="Q137" i="5" s="1"/>
  <c r="Q116" i="3"/>
  <c r="R116" i="3" s="1"/>
  <c r="S116" i="3" s="1"/>
  <c r="Q117" i="5" s="1"/>
  <c r="P16" i="3"/>
  <c r="S16" i="3" s="1"/>
  <c r="Q17" i="5" s="1"/>
  <c r="Q12" i="3"/>
  <c r="R12" i="3" s="1"/>
  <c r="S12" i="3" s="1"/>
  <c r="Q13" i="5" s="1"/>
  <c r="S13" i="3"/>
  <c r="Q14" i="5" s="1"/>
  <c r="Q7" i="3"/>
  <c r="R7" i="3" s="1"/>
  <c r="S7" i="3" s="1"/>
  <c r="Q8" i="5" s="1"/>
  <c r="Q63" i="3"/>
  <c r="R63" i="3" s="1"/>
  <c r="S63" i="3" s="1"/>
  <c r="Q64" i="5" s="1"/>
  <c r="P124" i="3"/>
  <c r="S124" i="3" s="1"/>
  <c r="Q125" i="5" s="1"/>
  <c r="Q70" i="3"/>
  <c r="R70" i="3" s="1"/>
  <c r="S70" i="3" s="1"/>
  <c r="Q71" i="5" s="1"/>
  <c r="Q146" i="3"/>
  <c r="R146" i="3" s="1"/>
  <c r="S146" i="3" s="1"/>
  <c r="Q147" i="5" s="1"/>
  <c r="Q17" i="3"/>
  <c r="R17" i="3" s="1"/>
  <c r="S17" i="3" s="1"/>
  <c r="Q18" i="5" s="1"/>
  <c r="P167" i="3"/>
  <c r="S167" i="3" s="1"/>
  <c r="Q168" i="5" s="1"/>
  <c r="P164" i="3"/>
  <c r="S164" i="3" s="1"/>
  <c r="Q165" i="5" s="1"/>
  <c r="P3" i="3"/>
  <c r="S3" i="3" s="1"/>
  <c r="Q4" i="5" s="1"/>
  <c r="P158" i="3"/>
  <c r="S158" i="3" s="1"/>
  <c r="Q159" i="5" s="1"/>
  <c r="Q30" i="3"/>
  <c r="R30" i="3" s="1"/>
  <c r="S30" i="3" s="1"/>
  <c r="Q31" i="5" s="1"/>
  <c r="Q189" i="3"/>
  <c r="R189" i="3" s="1"/>
  <c r="S189" i="3" s="1"/>
  <c r="Q190" i="5" s="1"/>
  <c r="P173" i="3"/>
  <c r="S173" i="3" s="1"/>
  <c r="P36" i="3"/>
  <c r="S36" i="3" s="1"/>
  <c r="Q37" i="5" s="1"/>
  <c r="S38" i="3"/>
  <c r="Q39" i="5" s="1"/>
  <c r="Q54" i="3"/>
  <c r="R54" i="3" s="1"/>
  <c r="S54" i="3" s="1"/>
  <c r="Q55" i="5" s="1"/>
  <c r="P89" i="3"/>
  <c r="S89" i="3" s="1"/>
  <c r="Q90" i="5" s="1"/>
  <c r="S78" i="3"/>
  <c r="Q79" i="5" s="1"/>
  <c r="Q135" i="3"/>
  <c r="R135" i="3" s="1"/>
  <c r="S135" i="3" s="1"/>
  <c r="Q136" i="5" s="1"/>
  <c r="P138" i="3"/>
  <c r="S138" i="3" s="1"/>
  <c r="Q139" i="5" s="1"/>
  <c r="BA7" i="83"/>
  <c r="BB7" i="83" s="1"/>
  <c r="Q29" i="3"/>
  <c r="R29" i="3" s="1"/>
  <c r="S29" i="3" s="1"/>
  <c r="Q30" i="5" s="1"/>
  <c r="Q55" i="3"/>
  <c r="R55" i="3" s="1"/>
  <c r="S55" i="3" s="1"/>
  <c r="Q184" i="3"/>
  <c r="R184" i="3" s="1"/>
  <c r="S184" i="3" s="1"/>
  <c r="Q185" i="5" s="1"/>
  <c r="P100" i="3"/>
  <c r="S100" i="3" s="1"/>
  <c r="Q101" i="5" s="1"/>
  <c r="S110" i="3"/>
  <c r="Q111" i="5" s="1"/>
  <c r="Q140" i="3"/>
  <c r="R140" i="3" s="1"/>
  <c r="S140" i="3" s="1"/>
  <c r="Q169" i="3"/>
  <c r="R169" i="3" s="1"/>
  <c r="S169" i="3" s="1"/>
  <c r="P77" i="3"/>
  <c r="S77" i="3" s="1"/>
  <c r="Q49" i="3"/>
  <c r="R49" i="3" s="1"/>
  <c r="S49" i="3" s="1"/>
  <c r="Q50" i="5" s="1"/>
  <c r="Q83" i="3"/>
  <c r="R83" i="3" s="1"/>
  <c r="S83" i="3" s="1"/>
  <c r="Q84" i="5" s="1"/>
  <c r="P172" i="3"/>
  <c r="S172" i="3" s="1"/>
  <c r="Q173" i="5" s="1"/>
  <c r="Q60" i="3"/>
  <c r="R60" i="3" s="1"/>
  <c r="S60" i="3" s="1"/>
  <c r="Q61" i="5" s="1"/>
  <c r="P155" i="3"/>
  <c r="S155" i="3" s="1"/>
  <c r="Q156" i="5" s="1"/>
  <c r="P181" i="3"/>
  <c r="S181" i="3" s="1"/>
  <c r="Q182" i="5" s="1"/>
  <c r="S128" i="3"/>
  <c r="Q129" i="5" s="1"/>
  <c r="P123" i="3"/>
  <c r="S123" i="3" s="1"/>
  <c r="S46" i="3"/>
  <c r="Q47" i="5" s="1"/>
  <c r="Q95" i="3"/>
  <c r="R95" i="3" s="1"/>
  <c r="S95" i="3" s="1"/>
  <c r="Q96" i="5" s="1"/>
  <c r="BA67" i="83"/>
  <c r="AK69" i="5" s="1"/>
  <c r="AL69" i="5" s="1"/>
  <c r="BA59" i="83"/>
  <c r="AK61" i="5" s="1"/>
  <c r="AL61" i="5" s="1"/>
  <c r="BA51" i="83"/>
  <c r="AK53" i="5" s="1"/>
  <c r="AL53" i="5" s="1"/>
  <c r="BA43" i="83"/>
  <c r="B74" i="84" s="1"/>
  <c r="E74" i="84" s="1"/>
  <c r="BA35" i="83"/>
  <c r="AK37" i="5" s="1"/>
  <c r="AL37" i="5" s="1"/>
  <c r="BA27" i="83"/>
  <c r="AK29" i="5" s="1"/>
  <c r="AL29" i="5" s="1"/>
  <c r="BA19" i="83"/>
  <c r="BB19" i="83" s="1"/>
  <c r="BA11" i="83"/>
  <c r="BB11" i="83" s="1"/>
  <c r="S59" i="3"/>
  <c r="Q60" i="5" s="1"/>
  <c r="Q23" i="3"/>
  <c r="R23" i="3" s="1"/>
  <c r="S23" i="3" s="1"/>
  <c r="Q24" i="5" s="1"/>
  <c r="Q28" i="3"/>
  <c r="R28" i="3" s="1"/>
  <c r="S28" i="3" s="1"/>
  <c r="Q29" i="5" s="1"/>
  <c r="P131" i="3"/>
  <c r="S131" i="3" s="1"/>
  <c r="Q132" i="5" s="1"/>
  <c r="BA3" i="83"/>
  <c r="BB3" i="83" s="1"/>
  <c r="Q84" i="3"/>
  <c r="R84" i="3" s="1"/>
  <c r="S84" i="3" s="1"/>
  <c r="Q85" i="5" s="1"/>
  <c r="Q94" i="3"/>
  <c r="R94" i="3" s="1"/>
  <c r="S94" i="3" s="1"/>
  <c r="Q114" i="3"/>
  <c r="R114" i="3" s="1"/>
  <c r="S114" i="3" s="1"/>
  <c r="Q115" i="5" s="1"/>
  <c r="T136" i="5"/>
  <c r="T29" i="5"/>
  <c r="AJ28" i="3"/>
  <c r="V29" i="5" s="1"/>
  <c r="S157" i="3"/>
  <c r="Q158" i="5" s="1"/>
  <c r="T148" i="5"/>
  <c r="T52" i="5"/>
  <c r="T176" i="5"/>
  <c r="T92" i="5"/>
  <c r="Q166" i="3"/>
  <c r="R166" i="3" s="1"/>
  <c r="S166" i="3" s="1"/>
  <c r="Q167" i="5" s="1"/>
  <c r="Q8" i="3"/>
  <c r="R8" i="3" s="1"/>
  <c r="S8" i="3" s="1"/>
  <c r="Q9" i="5" s="1"/>
  <c r="Q53" i="3"/>
  <c r="R53" i="3" s="1"/>
  <c r="S53" i="3" s="1"/>
  <c r="Q54" i="5" s="1"/>
  <c r="Q162" i="3"/>
  <c r="R162" i="3" s="1"/>
  <c r="S162" i="3" s="1"/>
  <c r="Q163" i="5" s="1"/>
  <c r="P187" i="3"/>
  <c r="S187" i="3" s="1"/>
  <c r="Q188" i="5" s="1"/>
  <c r="S171" i="3"/>
  <c r="Q172" i="5" s="1"/>
  <c r="S15" i="3"/>
  <c r="Q16" i="5" s="1"/>
  <c r="Q31" i="3"/>
  <c r="R31" i="3" s="1"/>
  <c r="S31" i="3" s="1"/>
  <c r="S22" i="3"/>
  <c r="Q23" i="5" s="1"/>
  <c r="Q154" i="3"/>
  <c r="R154" i="3" s="1"/>
  <c r="S154" i="3" s="1"/>
  <c r="Q155" i="5" s="1"/>
  <c r="Q112" i="3"/>
  <c r="R112" i="3" s="1"/>
  <c r="S112" i="3" s="1"/>
  <c r="Q113" i="5" s="1"/>
  <c r="S34" i="3"/>
  <c r="Q35" i="5" s="1"/>
  <c r="P44" i="3"/>
  <c r="S44" i="3" s="1"/>
  <c r="Q45" i="5" s="1"/>
  <c r="S11" i="3"/>
  <c r="Q12" i="5" s="1"/>
  <c r="S6" i="3"/>
  <c r="Q7" i="5" s="1"/>
  <c r="Q21" i="3"/>
  <c r="R21" i="3" s="1"/>
  <c r="S21" i="3" s="1"/>
  <c r="Q22" i="5" s="1"/>
  <c r="Q71" i="3"/>
  <c r="R71" i="3" s="1"/>
  <c r="S71" i="3" s="1"/>
  <c r="Q72" i="5" s="1"/>
  <c r="P72" i="3"/>
  <c r="S72" i="3" s="1"/>
  <c r="Q73" i="5" s="1"/>
  <c r="P35" i="3"/>
  <c r="S35" i="3" s="1"/>
  <c r="Q36" i="5" s="1"/>
  <c r="Q98" i="3"/>
  <c r="R98" i="3" s="1"/>
  <c r="S98" i="3" s="1"/>
  <c r="Q99" i="5" s="1"/>
  <c r="P108" i="3"/>
  <c r="S108" i="3" s="1"/>
  <c r="Q65" i="3"/>
  <c r="R65" i="3" s="1"/>
  <c r="S65" i="3" s="1"/>
  <c r="Q66" i="5" s="1"/>
  <c r="S185" i="3"/>
  <c r="Q186" i="5" s="1"/>
  <c r="Q143" i="3"/>
  <c r="R143" i="3" s="1"/>
  <c r="S143" i="3" s="1"/>
  <c r="Q144" i="5" s="1"/>
  <c r="Q93" i="3"/>
  <c r="R93" i="3" s="1"/>
  <c r="S93" i="3" s="1"/>
  <c r="Q94" i="5" s="1"/>
  <c r="S90" i="3"/>
  <c r="Q91" i="5" s="1"/>
  <c r="S5" i="3"/>
  <c r="Q6" i="5" s="1"/>
  <c r="S51" i="3"/>
  <c r="Q52" i="5" s="1"/>
  <c r="Q62" i="3"/>
  <c r="R62" i="3" s="1"/>
  <c r="S62" i="3" s="1"/>
  <c r="Q63" i="5" s="1"/>
  <c r="Q148" i="3"/>
  <c r="R148" i="3" s="1"/>
  <c r="S148" i="3" s="1"/>
  <c r="Q149" i="5" s="1"/>
  <c r="Q82" i="3"/>
  <c r="R82" i="3" s="1"/>
  <c r="S82" i="3" s="1"/>
  <c r="Q83" i="5" s="1"/>
  <c r="P192" i="3"/>
  <c r="S192" i="3" s="1"/>
  <c r="Q193" i="5" s="1"/>
  <c r="Q118" i="3"/>
  <c r="R118" i="3" s="1"/>
  <c r="S118" i="3" s="1"/>
  <c r="Q119" i="5" s="1"/>
  <c r="Q175" i="3"/>
  <c r="R175" i="3" s="1"/>
  <c r="S175" i="3" s="1"/>
  <c r="Q176" i="5" s="1"/>
  <c r="T183" i="5"/>
  <c r="S4" i="3"/>
  <c r="Q5" i="5" s="1"/>
  <c r="S76" i="3"/>
  <c r="Q77" i="5" s="1"/>
  <c r="Q48" i="3"/>
  <c r="R48" i="3" s="1"/>
  <c r="S48" i="3" s="1"/>
  <c r="Q49" i="5" s="1"/>
  <c r="Q150" i="3"/>
  <c r="R150" i="3" s="1"/>
  <c r="S150" i="3" s="1"/>
  <c r="Q151" i="5" s="1"/>
  <c r="Q170" i="3"/>
  <c r="R170" i="3" s="1"/>
  <c r="S170" i="3" s="1"/>
  <c r="Q171" i="5" s="1"/>
  <c r="S47" i="3"/>
  <c r="Q48" i="5" s="1"/>
  <c r="Q132" i="3"/>
  <c r="R132" i="3" s="1"/>
  <c r="S132" i="3" s="1"/>
  <c r="Q133" i="5" s="1"/>
  <c r="Q111" i="3"/>
  <c r="R111" i="3" s="1"/>
  <c r="S111" i="3" s="1"/>
  <c r="Q112" i="5" s="1"/>
  <c r="P122" i="3"/>
  <c r="S122" i="3" s="1"/>
  <c r="Q123" i="5" s="1"/>
  <c r="T152" i="5"/>
  <c r="P26" i="3"/>
  <c r="S26" i="3" s="1"/>
  <c r="Q27" i="5" s="1"/>
  <c r="P141" i="3"/>
  <c r="S141" i="3" s="1"/>
  <c r="Q142" i="5" s="1"/>
  <c r="Q153" i="3"/>
  <c r="R153" i="3" s="1"/>
  <c r="S153" i="3" s="1"/>
  <c r="Q154" i="5" s="1"/>
  <c r="S25" i="3"/>
  <c r="Q26" i="5" s="1"/>
  <c r="AJ22" i="3"/>
  <c r="V23" i="5" s="1"/>
  <c r="S119" i="3"/>
  <c r="Q120" i="5" s="1"/>
  <c r="P43" i="3"/>
  <c r="S43" i="3" s="1"/>
  <c r="Q44" i="5" s="1"/>
  <c r="S144" i="3"/>
  <c r="S182" i="3"/>
  <c r="Q183" i="5" s="1"/>
  <c r="S99" i="3"/>
  <c r="Q100" i="5" s="1"/>
  <c r="S9" i="3"/>
  <c r="Q10" i="5" s="1"/>
  <c r="S151" i="3"/>
  <c r="S73" i="3"/>
  <c r="Q74" i="5" s="1"/>
  <c r="Q174" i="3"/>
  <c r="R174" i="3" s="1"/>
  <c r="S174" i="3" s="1"/>
  <c r="Q175" i="5" s="1"/>
  <c r="Q149" i="3"/>
  <c r="R149" i="3" s="1"/>
  <c r="S149" i="3" s="1"/>
  <c r="Q150" i="5" s="1"/>
  <c r="Q156" i="3"/>
  <c r="R156" i="3" s="1"/>
  <c r="S156" i="3" s="1"/>
  <c r="P177" i="3"/>
  <c r="S177" i="3" s="1"/>
  <c r="Q178" i="5" s="1"/>
  <c r="BA75" i="83"/>
  <c r="B82" i="84" s="1"/>
  <c r="E82" i="84" s="1"/>
  <c r="BA95" i="83"/>
  <c r="B97" i="84" s="1"/>
  <c r="E97" i="84" s="1"/>
  <c r="T13" i="5"/>
  <c r="T161" i="5"/>
  <c r="T16" i="5"/>
  <c r="T167" i="5"/>
  <c r="T19" i="5"/>
  <c r="T191" i="5"/>
  <c r="T57" i="5"/>
  <c r="AJ56" i="3"/>
  <c r="T135" i="5"/>
  <c r="T173" i="5"/>
  <c r="AJ164" i="3"/>
  <c r="T165" i="5"/>
  <c r="T158" i="5"/>
  <c r="T151" i="5"/>
  <c r="T127" i="5"/>
  <c r="T17" i="5"/>
  <c r="T194" i="5"/>
  <c r="T182" i="5"/>
  <c r="T175" i="5"/>
  <c r="T146" i="5"/>
  <c r="T172" i="5"/>
  <c r="T149" i="5"/>
  <c r="AJ148" i="3"/>
  <c r="V149" i="5" s="1"/>
  <c r="T143" i="5"/>
  <c r="T190" i="5"/>
  <c r="T162" i="5"/>
  <c r="T153" i="5"/>
  <c r="T100" i="5"/>
  <c r="T150" i="5"/>
  <c r="T77" i="5"/>
  <c r="T69" i="5"/>
  <c r="AJ20" i="3"/>
  <c r="AJ106" i="3"/>
  <c r="T189" i="5"/>
  <c r="T147" i="5"/>
  <c r="T145" i="5"/>
  <c r="T80" i="5"/>
  <c r="T46" i="5"/>
  <c r="T164" i="5"/>
  <c r="T154" i="5"/>
  <c r="T79" i="5"/>
  <c r="T50" i="5"/>
  <c r="AJ49" i="3"/>
  <c r="V50" i="5" s="1"/>
  <c r="T43" i="5"/>
  <c r="T37" i="5"/>
  <c r="T15" i="5"/>
  <c r="T123" i="5"/>
  <c r="T117" i="5"/>
  <c r="T113" i="5"/>
  <c r="AJ58" i="3"/>
  <c r="T59" i="5"/>
  <c r="T45" i="5"/>
  <c r="AJ44" i="3"/>
  <c r="T26" i="5"/>
  <c r="T156" i="5"/>
  <c r="T126" i="5"/>
  <c r="T85" i="5"/>
  <c r="T177" i="5"/>
  <c r="T144" i="5"/>
  <c r="T129" i="5"/>
  <c r="T112" i="5"/>
  <c r="T94" i="5"/>
  <c r="AJ93" i="3"/>
  <c r="T67" i="5"/>
  <c r="AJ66" i="3"/>
  <c r="V67" i="5" s="1"/>
  <c r="T122" i="5"/>
  <c r="T44" i="5"/>
  <c r="AJ72" i="3"/>
  <c r="V73" i="5" s="1"/>
  <c r="T170" i="5"/>
  <c r="T120" i="5"/>
  <c r="T110" i="5"/>
  <c r="T42" i="5"/>
  <c r="AJ41" i="3"/>
  <c r="T39" i="5"/>
  <c r="T36" i="5"/>
  <c r="T28" i="5"/>
  <c r="H189" i="3"/>
  <c r="N190" i="5" s="1"/>
  <c r="H179" i="3"/>
  <c r="N180" i="5" s="1"/>
  <c r="H174" i="3"/>
  <c r="N175" i="5" s="1"/>
  <c r="H162" i="3"/>
  <c r="N163" i="5" s="1"/>
  <c r="H19" i="3"/>
  <c r="N20" i="5" s="1"/>
  <c r="H4" i="3"/>
  <c r="N5" i="5" s="1"/>
  <c r="H191" i="3"/>
  <c r="N192" i="5" s="1"/>
  <c r="H3" i="3"/>
  <c r="N4" i="5" s="1"/>
  <c r="BA118" i="83"/>
  <c r="AK120" i="5" s="1"/>
  <c r="AL120" i="5" s="1"/>
  <c r="BA138" i="83"/>
  <c r="BB138" i="83" s="1"/>
  <c r="BA178" i="83"/>
  <c r="B171" i="84" s="1"/>
  <c r="E171" i="84" s="1"/>
  <c r="BA190" i="83"/>
  <c r="B189" i="84" s="1"/>
  <c r="E189" i="84" s="1"/>
  <c r="AJ97" i="3"/>
  <c r="V98" i="5" s="1"/>
  <c r="R73" i="5"/>
  <c r="R60" i="5"/>
  <c r="AD179" i="5"/>
  <c r="AJ82" i="3"/>
  <c r="AD132" i="5"/>
  <c r="R171" i="5"/>
  <c r="AD57" i="5"/>
  <c r="AJ9" i="3"/>
  <c r="R51" i="5"/>
  <c r="AJ50" i="3"/>
  <c r="R6" i="5"/>
  <c r="R134" i="5"/>
  <c r="R104" i="5"/>
  <c r="R119" i="5"/>
  <c r="R76" i="5"/>
  <c r="R169" i="5"/>
  <c r="R142" i="5"/>
  <c r="AJ74" i="3"/>
  <c r="R93" i="5"/>
  <c r="R7" i="5"/>
  <c r="AJ6" i="3"/>
  <c r="R66" i="5"/>
  <c r="AJ65" i="3"/>
  <c r="R138" i="5"/>
  <c r="R163" i="5"/>
  <c r="AJ162" i="3"/>
  <c r="R137" i="5"/>
  <c r="AJ136" i="3"/>
  <c r="R74" i="5"/>
  <c r="AJ73" i="3"/>
  <c r="R193" i="5"/>
  <c r="R30" i="5"/>
  <c r="R62" i="5"/>
  <c r="AJ61" i="3"/>
  <c r="R91" i="5"/>
  <c r="AJ90" i="3"/>
  <c r="R82" i="5"/>
  <c r="AD64" i="5"/>
  <c r="AD169" i="5"/>
  <c r="AD95" i="5"/>
  <c r="BA185" i="83"/>
  <c r="AK187" i="5" s="1"/>
  <c r="AL187" i="5" s="1"/>
  <c r="BA137" i="83"/>
  <c r="B140" i="84" s="1"/>
  <c r="E140" i="84" s="1"/>
  <c r="W3" i="4"/>
  <c r="AD14" i="5"/>
  <c r="AD189" i="5"/>
  <c r="X115" i="4"/>
  <c r="AE116" i="5" s="1"/>
  <c r="AD129" i="5"/>
  <c r="AD90" i="5"/>
  <c r="BA54" i="83"/>
  <c r="B68" i="84" s="1"/>
  <c r="E68" i="84" s="1"/>
  <c r="BA14" i="83"/>
  <c r="AK16" i="5" s="1"/>
  <c r="AL16" i="5" s="1"/>
  <c r="BA90" i="83"/>
  <c r="BB90" i="83" s="1"/>
  <c r="AD78" i="5"/>
  <c r="BA66" i="83"/>
  <c r="B69" i="84" s="1"/>
  <c r="E69" i="84" s="1"/>
  <c r="BA58" i="83"/>
  <c r="B58" i="84" s="1"/>
  <c r="E58" i="84" s="1"/>
  <c r="BA50" i="83"/>
  <c r="BB50" i="83" s="1"/>
  <c r="BA42" i="83"/>
  <c r="B34" i="84" s="1"/>
  <c r="E34" i="84" s="1"/>
  <c r="BA10" i="83"/>
  <c r="AK12" i="5" s="1"/>
  <c r="AL12" i="5" s="1"/>
  <c r="BA94" i="83"/>
  <c r="AK96" i="5" s="1"/>
  <c r="AL96" i="5" s="1"/>
  <c r="BA186" i="83"/>
  <c r="AK188" i="5" s="1"/>
  <c r="AL188" i="5" s="1"/>
  <c r="BA155" i="83"/>
  <c r="B162" i="84" s="1"/>
  <c r="E162" i="84" s="1"/>
  <c r="BA103" i="83"/>
  <c r="B122" i="84" s="1"/>
  <c r="E122" i="84" s="1"/>
  <c r="BA183" i="83"/>
  <c r="BB183" i="83" s="1"/>
  <c r="BA147" i="83"/>
  <c r="BB147" i="83" s="1"/>
  <c r="BA175" i="83"/>
  <c r="BB175" i="83" s="1"/>
  <c r="BA167" i="83"/>
  <c r="BB167" i="83" s="1"/>
  <c r="BA115" i="83"/>
  <c r="BB115" i="83" s="1"/>
  <c r="O42" i="5"/>
  <c r="BA52" i="83"/>
  <c r="B52" i="84" s="1"/>
  <c r="E52" i="84" s="1"/>
  <c r="BA12" i="83"/>
  <c r="BB12" i="83" s="1"/>
  <c r="N63" i="3"/>
  <c r="P64" i="5" s="1"/>
  <c r="BA80" i="83"/>
  <c r="BB80" i="83" s="1"/>
  <c r="BA72" i="83"/>
  <c r="AK74" i="5" s="1"/>
  <c r="AL74" i="5" s="1"/>
  <c r="C31" i="84"/>
  <c r="F31" i="84" s="1"/>
  <c r="BC167" i="75"/>
  <c r="K168" i="5" s="1"/>
  <c r="C150" i="84"/>
  <c r="F150" i="84" s="1"/>
  <c r="J164" i="5"/>
  <c r="AM164" i="5" s="1"/>
  <c r="C162" i="84"/>
  <c r="F162" i="84" s="1"/>
  <c r="C154" i="84"/>
  <c r="F154" i="84" s="1"/>
  <c r="BC153" i="75"/>
  <c r="K154" i="5" s="1"/>
  <c r="J154" i="5"/>
  <c r="AM154" i="5" s="1"/>
  <c r="O137" i="5"/>
  <c r="M80" i="5"/>
  <c r="N37" i="3"/>
  <c r="P38" i="5" s="1"/>
  <c r="BA117" i="83"/>
  <c r="AK119" i="5" s="1"/>
  <c r="AL119" i="5" s="1"/>
  <c r="J42" i="5"/>
  <c r="AM42" i="5" s="1"/>
  <c r="E189" i="3"/>
  <c r="M190" i="5" s="1"/>
  <c r="E172" i="3"/>
  <c r="M173" i="5" s="1"/>
  <c r="E110" i="3"/>
  <c r="M111" i="5" s="1"/>
  <c r="E106" i="3"/>
  <c r="M107" i="5" s="1"/>
  <c r="BA150" i="83"/>
  <c r="BB150" i="83" s="1"/>
  <c r="BA110" i="83"/>
  <c r="AK112" i="5" s="1"/>
  <c r="AL112" i="5" s="1"/>
  <c r="BA78" i="83"/>
  <c r="AK80" i="5" s="1"/>
  <c r="AL80" i="5" s="1"/>
  <c r="M123" i="5"/>
  <c r="BB92" i="75"/>
  <c r="BC92" i="75" s="1"/>
  <c r="K93" i="5" s="1"/>
  <c r="BB91" i="75"/>
  <c r="BB79" i="75"/>
  <c r="J80" i="5" s="1"/>
  <c r="AM80" i="5" s="1"/>
  <c r="BB69" i="75"/>
  <c r="BC69" i="75" s="1"/>
  <c r="K70" i="5" s="1"/>
  <c r="BB56" i="75"/>
  <c r="J57" i="5" s="1"/>
  <c r="AM57" i="5" s="1"/>
  <c r="BB25" i="75"/>
  <c r="C24" i="84" s="1"/>
  <c r="F24" i="84" s="1"/>
  <c r="BB21" i="75"/>
  <c r="C27" i="84" s="1"/>
  <c r="F27" i="84" s="1"/>
  <c r="BB19" i="75"/>
  <c r="J20" i="5" s="1"/>
  <c r="AM20" i="5" s="1"/>
  <c r="BA182" i="83"/>
  <c r="BB182" i="83" s="1"/>
  <c r="BA170" i="83"/>
  <c r="AK172" i="5" s="1"/>
  <c r="AL172" i="5" s="1"/>
  <c r="BA162" i="83"/>
  <c r="AK164" i="5" s="1"/>
  <c r="AL164" i="5" s="1"/>
  <c r="BA102" i="83"/>
  <c r="AK104" i="5" s="1"/>
  <c r="AL104" i="5" s="1"/>
  <c r="BC17" i="75"/>
  <c r="K18" i="5" s="1"/>
  <c r="J170" i="5"/>
  <c r="AM170" i="5" s="1"/>
  <c r="E173" i="3"/>
  <c r="M174" i="5" s="1"/>
  <c r="E151" i="3"/>
  <c r="E111" i="3"/>
  <c r="E107" i="3"/>
  <c r="M108" i="5" s="1"/>
  <c r="E32" i="3"/>
  <c r="M33" i="5" s="1"/>
  <c r="E16" i="3"/>
  <c r="M17" i="5" s="1"/>
  <c r="E8" i="3"/>
  <c r="M9" i="5" s="1"/>
  <c r="BA154" i="83"/>
  <c r="AK156" i="5" s="1"/>
  <c r="AL156" i="5" s="1"/>
  <c r="BA142" i="83"/>
  <c r="AK144" i="5" s="1"/>
  <c r="AL144" i="5" s="1"/>
  <c r="BA70" i="83"/>
  <c r="AK72" i="5" s="1"/>
  <c r="AL72" i="5" s="1"/>
  <c r="BA34" i="83"/>
  <c r="BB34" i="83" s="1"/>
  <c r="BA26" i="83"/>
  <c r="AK28" i="5" s="1"/>
  <c r="AL28" i="5" s="1"/>
  <c r="BA6" i="83"/>
  <c r="B8" i="84" s="1"/>
  <c r="E8" i="84" s="1"/>
  <c r="M72" i="5"/>
  <c r="J18" i="5"/>
  <c r="AM18" i="5" s="1"/>
  <c r="E167" i="3"/>
  <c r="M168" i="5" s="1"/>
  <c r="E137" i="3"/>
  <c r="M138" i="5" s="1"/>
  <c r="E47" i="3"/>
  <c r="M48" i="5" s="1"/>
  <c r="BA134" i="83"/>
  <c r="BB134" i="83" s="1"/>
  <c r="BA122" i="83"/>
  <c r="BB122" i="83" s="1"/>
  <c r="BA82" i="83"/>
  <c r="B84" i="84" s="1"/>
  <c r="E84" i="84" s="1"/>
  <c r="BA62" i="83"/>
  <c r="AK64" i="5" s="1"/>
  <c r="AL64" i="5" s="1"/>
  <c r="BA18" i="83"/>
  <c r="B22" i="84" s="1"/>
  <c r="E22" i="84" s="1"/>
  <c r="J71" i="5"/>
  <c r="AM71" i="5" s="1"/>
  <c r="E20" i="3"/>
  <c r="M21" i="5" s="1"/>
  <c r="E9" i="3"/>
  <c r="M10" i="5" s="1"/>
  <c r="BA174" i="83"/>
  <c r="AK176" i="5" s="1"/>
  <c r="AL176" i="5" s="1"/>
  <c r="BA114" i="83"/>
  <c r="BB114" i="83" s="1"/>
  <c r="BA106" i="83"/>
  <c r="AK108" i="5" s="1"/>
  <c r="AL108" i="5" s="1"/>
  <c r="BC117" i="75"/>
  <c r="K118" i="5" s="1"/>
  <c r="J153" i="5"/>
  <c r="AM153" i="5" s="1"/>
  <c r="J112" i="5"/>
  <c r="AM112" i="5" s="1"/>
  <c r="J118" i="5"/>
  <c r="AM118" i="5" s="1"/>
  <c r="BA166" i="83"/>
  <c r="AK168" i="5" s="1"/>
  <c r="AL168" i="5" s="1"/>
  <c r="BA146" i="83"/>
  <c r="BB146" i="83" s="1"/>
  <c r="BA46" i="83"/>
  <c r="AK48" i="5" s="1"/>
  <c r="AL48" i="5" s="1"/>
  <c r="J46" i="5"/>
  <c r="AM46" i="5" s="1"/>
  <c r="J24" i="5"/>
  <c r="AM24" i="5" s="1"/>
  <c r="J88" i="5"/>
  <c r="AM88" i="5" s="1"/>
  <c r="E188" i="3"/>
  <c r="M189" i="5" s="1"/>
  <c r="E171" i="3"/>
  <c r="M172" i="5" s="1"/>
  <c r="E118" i="3"/>
  <c r="M119" i="5" s="1"/>
  <c r="E105" i="3"/>
  <c r="M106" i="5" s="1"/>
  <c r="E68" i="3"/>
  <c r="M69" i="5" s="1"/>
  <c r="BB82" i="75"/>
  <c r="BC82" i="75" s="1"/>
  <c r="K83" i="5" s="1"/>
  <c r="BA158" i="83"/>
  <c r="AK160" i="5" s="1"/>
  <c r="AL160" i="5" s="1"/>
  <c r="BA126" i="83"/>
  <c r="B126" i="84" s="1"/>
  <c r="E126" i="84" s="1"/>
  <c r="BA98" i="83"/>
  <c r="B99" i="84" s="1"/>
  <c r="E99" i="84" s="1"/>
  <c r="BA86" i="83"/>
  <c r="B88" i="84" s="1"/>
  <c r="E88" i="84" s="1"/>
  <c r="BA74" i="83"/>
  <c r="BB74" i="83" s="1"/>
  <c r="BA38" i="83"/>
  <c r="B39" i="84" s="1"/>
  <c r="E39" i="84" s="1"/>
  <c r="BA30" i="83"/>
  <c r="B91" i="84" s="1"/>
  <c r="E91" i="84" s="1"/>
  <c r="BA22" i="83"/>
  <c r="B20" i="84" s="1"/>
  <c r="E20" i="84" s="1"/>
  <c r="N139" i="3"/>
  <c r="P140" i="5" s="1"/>
  <c r="BA145" i="83"/>
  <c r="B184" i="84" s="1"/>
  <c r="E184" i="84" s="1"/>
  <c r="BA189" i="83"/>
  <c r="AK191" i="5" s="1"/>
  <c r="AL191" i="5" s="1"/>
  <c r="BA153" i="83"/>
  <c r="AK155" i="5" s="1"/>
  <c r="AL155" i="5" s="1"/>
  <c r="BA101" i="83"/>
  <c r="AK103" i="5" s="1"/>
  <c r="AL103" i="5" s="1"/>
  <c r="BA157" i="83"/>
  <c r="BB157" i="83" s="1"/>
  <c r="BA133" i="83"/>
  <c r="AK135" i="5" s="1"/>
  <c r="AL135" i="5" s="1"/>
  <c r="BA113" i="83"/>
  <c r="AK115" i="5" s="1"/>
  <c r="AL115" i="5" s="1"/>
  <c r="BA125" i="83"/>
  <c r="B125" i="84" s="1"/>
  <c r="E125" i="84" s="1"/>
  <c r="BA105" i="83"/>
  <c r="BB105" i="83" s="1"/>
  <c r="M132" i="5"/>
  <c r="E152" i="3"/>
  <c r="E144" i="3"/>
  <c r="N144" i="3" s="1"/>
  <c r="P145" i="5" s="1"/>
  <c r="E112" i="3"/>
  <c r="E83" i="3"/>
  <c r="E78" i="3"/>
  <c r="M79" i="5" s="1"/>
  <c r="E77" i="3"/>
  <c r="E69" i="3"/>
  <c r="M70" i="5" s="1"/>
  <c r="E62" i="3"/>
  <c r="E57" i="3"/>
  <c r="E55" i="3"/>
  <c r="M56" i="5" s="1"/>
  <c r="E33" i="3"/>
  <c r="E21" i="3"/>
  <c r="E13" i="3"/>
  <c r="M14" i="5" s="1"/>
  <c r="E11" i="3"/>
  <c r="E10" i="3"/>
  <c r="M28" i="5"/>
  <c r="E186" i="3"/>
  <c r="M187" i="5" s="1"/>
  <c r="E185" i="3"/>
  <c r="M186" i="5" s="1"/>
  <c r="E183" i="3"/>
  <c r="E164" i="3"/>
  <c r="M165" i="5" s="1"/>
  <c r="E162" i="3"/>
  <c r="M163" i="5" s="1"/>
  <c r="E156" i="3"/>
  <c r="M157" i="5" s="1"/>
  <c r="E155" i="3"/>
  <c r="M156" i="5" s="1"/>
  <c r="E134" i="3"/>
  <c r="M135" i="5" s="1"/>
  <c r="E115" i="3"/>
  <c r="M116" i="5" s="1"/>
  <c r="E92" i="3"/>
  <c r="E74" i="3"/>
  <c r="M75" i="5" s="1"/>
  <c r="E72" i="3"/>
  <c r="M73" i="5" s="1"/>
  <c r="E65" i="3"/>
  <c r="M66" i="5" s="1"/>
  <c r="E42" i="3"/>
  <c r="M43" i="5" s="1"/>
  <c r="E166" i="3"/>
  <c r="M167" i="5" s="1"/>
  <c r="E165" i="3"/>
  <c r="M166" i="5" s="1"/>
  <c r="E163" i="3"/>
  <c r="M164" i="5" s="1"/>
  <c r="E157" i="3"/>
  <c r="E149" i="3"/>
  <c r="M150" i="5" s="1"/>
  <c r="E142" i="3"/>
  <c r="M143" i="5" s="1"/>
  <c r="E141" i="3"/>
  <c r="M142" i="5" s="1"/>
  <c r="E135" i="3"/>
  <c r="M136" i="5" s="1"/>
  <c r="E126" i="3"/>
  <c r="M127" i="5" s="1"/>
  <c r="E103" i="3"/>
  <c r="M104" i="5" s="1"/>
  <c r="E95" i="3"/>
  <c r="M96" i="5" s="1"/>
  <c r="E81" i="3"/>
  <c r="M82" i="5" s="1"/>
  <c r="E75" i="3"/>
  <c r="M76" i="5" s="1"/>
  <c r="E60" i="3"/>
  <c r="M61" i="5" s="1"/>
  <c r="E53" i="3"/>
  <c r="M54" i="5" s="1"/>
  <c r="E45" i="3"/>
  <c r="E44" i="3"/>
  <c r="M45" i="5" s="1"/>
  <c r="E43" i="3"/>
  <c r="M44" i="5" s="1"/>
  <c r="E31" i="3"/>
  <c r="M32" i="5" s="1"/>
  <c r="E26" i="3"/>
  <c r="M27" i="5" s="1"/>
  <c r="E17" i="3"/>
  <c r="N17" i="3" s="1"/>
  <c r="P18" i="5" s="1"/>
  <c r="N87" i="3"/>
  <c r="P88" i="5" s="1"/>
  <c r="E3" i="3"/>
  <c r="M4" i="5" s="1"/>
  <c r="M175" i="5"/>
  <c r="BA149" i="83"/>
  <c r="AK151" i="5" s="1"/>
  <c r="AL151" i="5" s="1"/>
  <c r="BA141" i="83"/>
  <c r="AK143" i="5" s="1"/>
  <c r="AL143" i="5" s="1"/>
  <c r="BA129" i="83"/>
  <c r="AK131" i="5" s="1"/>
  <c r="AL131" i="5" s="1"/>
  <c r="BA121" i="83"/>
  <c r="AK123" i="5" s="1"/>
  <c r="AL123" i="5" s="1"/>
  <c r="BA109" i="83"/>
  <c r="B120" i="84" s="1"/>
  <c r="E120" i="84" s="1"/>
  <c r="M147" i="5"/>
  <c r="M55" i="5"/>
  <c r="BA2" i="83"/>
  <c r="AK4" i="5" s="1"/>
  <c r="AL4" i="5" s="1"/>
  <c r="M31" i="5"/>
  <c r="M102" i="5"/>
  <c r="BA135" i="83"/>
  <c r="AK137" i="5" s="1"/>
  <c r="AL137" i="5" s="1"/>
  <c r="N94" i="3"/>
  <c r="P95" i="5" s="1"/>
  <c r="BA73" i="83"/>
  <c r="BB73" i="83" s="1"/>
  <c r="M57" i="5"/>
  <c r="M20" i="5"/>
  <c r="M141" i="5"/>
  <c r="M133" i="5"/>
  <c r="BA181" i="83"/>
  <c r="B180" i="84" s="1"/>
  <c r="E180" i="84" s="1"/>
  <c r="BA177" i="83"/>
  <c r="AK179" i="5" s="1"/>
  <c r="AL179" i="5" s="1"/>
  <c r="BA173" i="83"/>
  <c r="AK175" i="5" s="1"/>
  <c r="AL175" i="5" s="1"/>
  <c r="BA169" i="83"/>
  <c r="AK171" i="5" s="1"/>
  <c r="AL171" i="5" s="1"/>
  <c r="BA165" i="83"/>
  <c r="BB165" i="83" s="1"/>
  <c r="BA161" i="83"/>
  <c r="AK163" i="5" s="1"/>
  <c r="AL163" i="5" s="1"/>
  <c r="BA97" i="83"/>
  <c r="BB97" i="83" s="1"/>
  <c r="BA93" i="83"/>
  <c r="B96" i="84" s="1"/>
  <c r="E96" i="84" s="1"/>
  <c r="BA89" i="83"/>
  <c r="AK91" i="5" s="1"/>
  <c r="AL91" i="5" s="1"/>
  <c r="BA85" i="83"/>
  <c r="BB85" i="83" s="1"/>
  <c r="BA81" i="83"/>
  <c r="AK83" i="5" s="1"/>
  <c r="AL83" i="5" s="1"/>
  <c r="BA77" i="83"/>
  <c r="BB77" i="83" s="1"/>
  <c r="BA69" i="83"/>
  <c r="B65" i="84" s="1"/>
  <c r="E65" i="84" s="1"/>
  <c r="BA65" i="83"/>
  <c r="AK67" i="5" s="1"/>
  <c r="AL67" i="5" s="1"/>
  <c r="BA61" i="83"/>
  <c r="AK63" i="5" s="1"/>
  <c r="AL63" i="5" s="1"/>
  <c r="BA57" i="83"/>
  <c r="AK59" i="5" s="1"/>
  <c r="AL59" i="5" s="1"/>
  <c r="BA53" i="83"/>
  <c r="BB53" i="83" s="1"/>
  <c r="BA49" i="83"/>
  <c r="AK51" i="5" s="1"/>
  <c r="AL51" i="5" s="1"/>
  <c r="BA45" i="83"/>
  <c r="BB45" i="83" s="1"/>
  <c r="BA41" i="83"/>
  <c r="BB41" i="83" s="1"/>
  <c r="BA96" i="83"/>
  <c r="B103" i="84" s="1"/>
  <c r="E103" i="84" s="1"/>
  <c r="BA92" i="83"/>
  <c r="AK94" i="5" s="1"/>
  <c r="AL94" i="5" s="1"/>
  <c r="BA88" i="83"/>
  <c r="AK90" i="5" s="1"/>
  <c r="AL90" i="5" s="1"/>
  <c r="BA84" i="83"/>
  <c r="B87" i="84" s="1"/>
  <c r="E87" i="84" s="1"/>
  <c r="BA76" i="83"/>
  <c r="BA68" i="83"/>
  <c r="AK70" i="5" s="1"/>
  <c r="AL70" i="5" s="1"/>
  <c r="BA64" i="83"/>
  <c r="BA60" i="83"/>
  <c r="AK62" i="5" s="1"/>
  <c r="AL62" i="5" s="1"/>
  <c r="BA56" i="83"/>
  <c r="AK58" i="5" s="1"/>
  <c r="AL58" i="5" s="1"/>
  <c r="BA48" i="83"/>
  <c r="AK50" i="5" s="1"/>
  <c r="AL50" i="5" s="1"/>
  <c r="BA44" i="83"/>
  <c r="AK46" i="5" s="1"/>
  <c r="AL46" i="5" s="1"/>
  <c r="BA36" i="83"/>
  <c r="AK38" i="5" s="1"/>
  <c r="AL38" i="5" s="1"/>
  <c r="BA28" i="83"/>
  <c r="B12" i="84" s="1"/>
  <c r="E12" i="84" s="1"/>
  <c r="BA24" i="83"/>
  <c r="BB24" i="83" s="1"/>
  <c r="BA20" i="83"/>
  <c r="AK22" i="5" s="1"/>
  <c r="AL22" i="5" s="1"/>
  <c r="BA16" i="83"/>
  <c r="BB16" i="83" s="1"/>
  <c r="BA8" i="83"/>
  <c r="B7" i="84" s="1"/>
  <c r="E7" i="84" s="1"/>
  <c r="BA4" i="83"/>
  <c r="B50" i="84" s="1"/>
  <c r="E50" i="84" s="1"/>
  <c r="BA191" i="83"/>
  <c r="B191" i="84" s="1"/>
  <c r="E191" i="84" s="1"/>
  <c r="BA187" i="83"/>
  <c r="BB187" i="83" s="1"/>
  <c r="BA179" i="83"/>
  <c r="B177" i="84" s="1"/>
  <c r="E177" i="84" s="1"/>
  <c r="BA171" i="83"/>
  <c r="B113" i="84" s="1"/>
  <c r="E113" i="84" s="1"/>
  <c r="BA163" i="83"/>
  <c r="BB163" i="83" s="1"/>
  <c r="BA159" i="83"/>
  <c r="AK161" i="5" s="1"/>
  <c r="AL161" i="5" s="1"/>
  <c r="BA151" i="83"/>
  <c r="AK153" i="5" s="1"/>
  <c r="AL153" i="5" s="1"/>
  <c r="BA143" i="83"/>
  <c r="AK145" i="5" s="1"/>
  <c r="AL145" i="5" s="1"/>
  <c r="BA139" i="83"/>
  <c r="BB139" i="83" s="1"/>
  <c r="BA131" i="83"/>
  <c r="AK133" i="5" s="1"/>
  <c r="AL133" i="5" s="1"/>
  <c r="BA123" i="83"/>
  <c r="AK125" i="5" s="1"/>
  <c r="AL125" i="5" s="1"/>
  <c r="BA111" i="83"/>
  <c r="AK113" i="5" s="1"/>
  <c r="AL113" i="5" s="1"/>
  <c r="BA107" i="83"/>
  <c r="B115" i="84" s="1"/>
  <c r="E115" i="84" s="1"/>
  <c r="BA99" i="83"/>
  <c r="BA91" i="83"/>
  <c r="BA87" i="83"/>
  <c r="BA83" i="83"/>
  <c r="BA37" i="83"/>
  <c r="AK39" i="5" s="1"/>
  <c r="AL39" i="5" s="1"/>
  <c r="BA33" i="83"/>
  <c r="AK35" i="5" s="1"/>
  <c r="AL35" i="5" s="1"/>
  <c r="BA29" i="83"/>
  <c r="AK31" i="5" s="1"/>
  <c r="AL31" i="5" s="1"/>
  <c r="BA25" i="83"/>
  <c r="B26" i="84" s="1"/>
  <c r="E26" i="84" s="1"/>
  <c r="BA21" i="83"/>
  <c r="AK23" i="5" s="1"/>
  <c r="AL23" i="5" s="1"/>
  <c r="BA17" i="83"/>
  <c r="BB17" i="83" s="1"/>
  <c r="BA13" i="83"/>
  <c r="AK15" i="5" s="1"/>
  <c r="AL15" i="5" s="1"/>
  <c r="BA9" i="83"/>
  <c r="AK11" i="5" s="1"/>
  <c r="AL11" i="5" s="1"/>
  <c r="BA5" i="83"/>
  <c r="AK7" i="5" s="1"/>
  <c r="AL7" i="5" s="1"/>
  <c r="BB170" i="75"/>
  <c r="J171" i="5" s="1"/>
  <c r="AM171" i="5" s="1"/>
  <c r="BB141" i="75"/>
  <c r="BC141" i="75" s="1"/>
  <c r="K142" i="5" s="1"/>
  <c r="BB135" i="75"/>
  <c r="C143" i="84" s="1"/>
  <c r="F143" i="84" s="1"/>
  <c r="BB134" i="75"/>
  <c r="C139" i="84" s="1"/>
  <c r="F139" i="84" s="1"/>
  <c r="BA127" i="83"/>
  <c r="AK129" i="5" s="1"/>
  <c r="AL129" i="5" s="1"/>
  <c r="BA119" i="83"/>
  <c r="AK121" i="5" s="1"/>
  <c r="AL121" i="5" s="1"/>
  <c r="BB193" i="75"/>
  <c r="C192" i="84" s="1"/>
  <c r="F192" i="84" s="1"/>
  <c r="BB180" i="75"/>
  <c r="BC180" i="75" s="1"/>
  <c r="K181" i="5" s="1"/>
  <c r="BB178" i="75"/>
  <c r="C176" i="84" s="1"/>
  <c r="F176" i="84" s="1"/>
  <c r="BB149" i="75"/>
  <c r="J150" i="5" s="1"/>
  <c r="AM150" i="5" s="1"/>
  <c r="BB148" i="75"/>
  <c r="BB115" i="75"/>
  <c r="C108" i="84" s="1"/>
  <c r="F108" i="84" s="1"/>
  <c r="BB90" i="75"/>
  <c r="C141" i="84" s="1"/>
  <c r="F141" i="84" s="1"/>
  <c r="BB84" i="75"/>
  <c r="BB12" i="75"/>
  <c r="J13" i="5" s="1"/>
  <c r="AM13" i="5" s="1"/>
  <c r="BB9" i="75"/>
  <c r="BC9" i="75" s="1"/>
  <c r="K10" i="5" s="1"/>
  <c r="C82" i="84"/>
  <c r="F82" i="84" s="1"/>
  <c r="J77" i="5"/>
  <c r="AM77" i="5" s="1"/>
  <c r="BC76" i="75"/>
  <c r="K77" i="5" s="1"/>
  <c r="C74" i="84"/>
  <c r="F74" i="84" s="1"/>
  <c r="J45" i="5"/>
  <c r="AM45" i="5" s="1"/>
  <c r="J133" i="5"/>
  <c r="AM133" i="5" s="1"/>
  <c r="BC132" i="75"/>
  <c r="K133" i="5" s="1"/>
  <c r="C136" i="84"/>
  <c r="F136" i="84" s="1"/>
  <c r="BC136" i="75"/>
  <c r="K137" i="5" s="1"/>
  <c r="C56" i="84"/>
  <c r="F56" i="84" s="1"/>
  <c r="J59" i="5"/>
  <c r="AM59" i="5" s="1"/>
  <c r="C54" i="84"/>
  <c r="F54" i="84" s="1"/>
  <c r="C134" i="84"/>
  <c r="F134" i="84" s="1"/>
  <c r="J131" i="5"/>
  <c r="AM131" i="5" s="1"/>
  <c r="C59" i="84"/>
  <c r="F59" i="84" s="1"/>
  <c r="BC61" i="75"/>
  <c r="K62" i="5" s="1"/>
  <c r="J62" i="5"/>
  <c r="AM62" i="5" s="1"/>
  <c r="C106" i="84"/>
  <c r="F106" i="84" s="1"/>
  <c r="J96" i="5"/>
  <c r="AM96" i="5" s="1"/>
  <c r="J143" i="5"/>
  <c r="AM143" i="5" s="1"/>
  <c r="C14" i="84"/>
  <c r="F14" i="84" s="1"/>
  <c r="BC20" i="75"/>
  <c r="K21" i="5" s="1"/>
  <c r="J21" i="5"/>
  <c r="AM21" i="5" s="1"/>
  <c r="C149" i="84"/>
  <c r="F149" i="84" s="1"/>
  <c r="C73" i="84"/>
  <c r="F73" i="84" s="1"/>
  <c r="C55" i="84"/>
  <c r="F55" i="84" s="1"/>
  <c r="J58" i="5"/>
  <c r="AM58" i="5" s="1"/>
  <c r="BC57" i="75"/>
  <c r="K58" i="5" s="1"/>
  <c r="J56" i="5"/>
  <c r="AM56" i="5" s="1"/>
  <c r="BC140" i="75"/>
  <c r="K141" i="5" s="1"/>
  <c r="J141" i="5"/>
  <c r="AM141" i="5" s="1"/>
  <c r="C76" i="84"/>
  <c r="F76" i="84" s="1"/>
  <c r="C140" i="84"/>
  <c r="F140" i="84" s="1"/>
  <c r="C116" i="84"/>
  <c r="F116" i="84" s="1"/>
  <c r="C122" i="84"/>
  <c r="F122" i="84" s="1"/>
  <c r="J105" i="5"/>
  <c r="AM105" i="5" s="1"/>
  <c r="BC104" i="75"/>
  <c r="K105" i="5" s="1"/>
  <c r="C5" i="84"/>
  <c r="F5" i="84" s="1"/>
  <c r="J184" i="5"/>
  <c r="AM184" i="5" s="1"/>
  <c r="C172" i="84"/>
  <c r="F172" i="84" s="1"/>
  <c r="BC173" i="75"/>
  <c r="K174" i="5" s="1"/>
  <c r="J174" i="5"/>
  <c r="AM174" i="5" s="1"/>
  <c r="C183" i="84"/>
  <c r="F183" i="84" s="1"/>
  <c r="J188" i="5"/>
  <c r="AM188" i="5" s="1"/>
  <c r="C171" i="84"/>
  <c r="F171" i="84" s="1"/>
  <c r="J180" i="5"/>
  <c r="AM180" i="5" s="1"/>
  <c r="C113" i="84"/>
  <c r="F113" i="84" s="1"/>
  <c r="J173" i="5"/>
  <c r="AM173" i="5" s="1"/>
  <c r="BC172" i="75"/>
  <c r="K173" i="5" s="1"/>
  <c r="J144" i="5"/>
  <c r="AM144" i="5" s="1"/>
  <c r="C117" i="84"/>
  <c r="F117" i="84" s="1"/>
  <c r="C157" i="84"/>
  <c r="F157" i="84" s="1"/>
  <c r="C174" i="84"/>
  <c r="F174" i="84" s="1"/>
  <c r="J177" i="5"/>
  <c r="AM177" i="5" s="1"/>
  <c r="BC176" i="75"/>
  <c r="K177" i="5" s="1"/>
  <c r="C89" i="84"/>
  <c r="F89" i="84" s="1"/>
  <c r="BC88" i="75"/>
  <c r="K89" i="5" s="1"/>
  <c r="C130" i="84"/>
  <c r="F130" i="84" s="1"/>
  <c r="C13" i="84"/>
  <c r="F13" i="84" s="1"/>
  <c r="BC18" i="75"/>
  <c r="K19" i="5" s="1"/>
  <c r="J19" i="5"/>
  <c r="AM19" i="5" s="1"/>
  <c r="BC89" i="75"/>
  <c r="K90" i="5" s="1"/>
  <c r="C173" i="84"/>
  <c r="F173" i="84" s="1"/>
  <c r="J176" i="5"/>
  <c r="AM176" i="5" s="1"/>
  <c r="C19" i="84"/>
  <c r="F19" i="84" s="1"/>
  <c r="BC13" i="75"/>
  <c r="K14" i="5" s="1"/>
  <c r="C69" i="84"/>
  <c r="F69" i="84" s="1"/>
  <c r="C34" i="84"/>
  <c r="F34" i="84" s="1"/>
  <c r="J44" i="5"/>
  <c r="AM44" i="5" s="1"/>
  <c r="C182" i="84"/>
  <c r="F182" i="84" s="1"/>
  <c r="J186" i="5"/>
  <c r="AM186" i="5" s="1"/>
  <c r="BA192" i="83"/>
  <c r="B192" i="84" s="1"/>
  <c r="E192" i="84" s="1"/>
  <c r="BA188" i="83"/>
  <c r="AK190" i="5" s="1"/>
  <c r="AL190" i="5" s="1"/>
  <c r="BA184" i="83"/>
  <c r="B182" i="84" s="1"/>
  <c r="E182" i="84" s="1"/>
  <c r="BA180" i="83"/>
  <c r="AK182" i="5" s="1"/>
  <c r="AL182" i="5" s="1"/>
  <c r="BA176" i="83"/>
  <c r="B175" i="84" s="1"/>
  <c r="E175" i="84" s="1"/>
  <c r="BA172" i="83"/>
  <c r="B172" i="84" s="1"/>
  <c r="E172" i="84" s="1"/>
  <c r="BA168" i="83"/>
  <c r="B170" i="84" s="1"/>
  <c r="E170" i="84" s="1"/>
  <c r="BA164" i="83"/>
  <c r="B164" i="84" s="1"/>
  <c r="E164" i="84" s="1"/>
  <c r="BA160" i="83"/>
  <c r="AK162" i="5" s="1"/>
  <c r="AL162" i="5" s="1"/>
  <c r="BA156" i="83"/>
  <c r="BB156" i="83" s="1"/>
  <c r="BA152" i="83"/>
  <c r="AK154" i="5" s="1"/>
  <c r="AL154" i="5" s="1"/>
  <c r="BA148" i="83"/>
  <c r="B149" i="84" s="1"/>
  <c r="E149" i="84" s="1"/>
  <c r="BA144" i="83"/>
  <c r="AK146" i="5" s="1"/>
  <c r="AL146" i="5" s="1"/>
  <c r="BA140" i="83"/>
  <c r="B146" i="84" s="1"/>
  <c r="E146" i="84" s="1"/>
  <c r="BA136" i="83"/>
  <c r="AK138" i="5" s="1"/>
  <c r="AL138" i="5" s="1"/>
  <c r="BA132" i="83"/>
  <c r="BB132" i="83" s="1"/>
  <c r="BA128" i="83"/>
  <c r="BB128" i="83" s="1"/>
  <c r="BA124" i="83"/>
  <c r="B127" i="84" s="1"/>
  <c r="E127" i="84" s="1"/>
  <c r="BA120" i="83"/>
  <c r="AK122" i="5" s="1"/>
  <c r="AL122" i="5" s="1"/>
  <c r="BA116" i="83"/>
  <c r="B107" i="84" s="1"/>
  <c r="E107" i="84" s="1"/>
  <c r="BA112" i="83"/>
  <c r="BB112" i="83" s="1"/>
  <c r="BA108" i="83"/>
  <c r="AK110" i="5" s="1"/>
  <c r="AL110" i="5" s="1"/>
  <c r="BA104" i="83"/>
  <c r="BB104" i="83" s="1"/>
  <c r="BA100" i="83"/>
  <c r="BB100" i="83" s="1"/>
  <c r="J78" i="5"/>
  <c r="AM78" i="5" s="1"/>
  <c r="C156" i="84"/>
  <c r="F156" i="84" s="1"/>
  <c r="BC158" i="75"/>
  <c r="K159" i="5" s="1"/>
  <c r="J159" i="5"/>
  <c r="AM159" i="5" s="1"/>
  <c r="C61" i="84"/>
  <c r="F61" i="84" s="1"/>
  <c r="J63" i="5"/>
  <c r="AM63" i="5" s="1"/>
  <c r="BC62" i="75"/>
  <c r="K63" i="5" s="1"/>
  <c r="J147" i="5"/>
  <c r="AM147" i="5" s="1"/>
  <c r="BC146" i="75"/>
  <c r="K147" i="5" s="1"/>
  <c r="BC95" i="75"/>
  <c r="K96" i="5" s="1"/>
  <c r="BC55" i="75"/>
  <c r="K56" i="5" s="1"/>
  <c r="C87" i="84"/>
  <c r="F87" i="84" s="1"/>
  <c r="BC85" i="75"/>
  <c r="K86" i="5" s="1"/>
  <c r="C169" i="84"/>
  <c r="F169" i="84" s="1"/>
  <c r="C129" i="84"/>
  <c r="F129" i="84" s="1"/>
  <c r="BC128" i="75"/>
  <c r="K129" i="5" s="1"/>
  <c r="J129" i="5"/>
  <c r="AM129" i="5" s="1"/>
  <c r="C96" i="84"/>
  <c r="F96" i="84" s="1"/>
  <c r="BC94" i="75"/>
  <c r="K95" i="5" s="1"/>
  <c r="J95" i="5"/>
  <c r="AM95" i="5" s="1"/>
  <c r="BC70" i="75"/>
  <c r="K71" i="5" s="1"/>
  <c r="J90" i="5"/>
  <c r="AM90" i="5" s="1"/>
  <c r="BB7" i="75"/>
  <c r="J8" i="5" s="1"/>
  <c r="AM8" i="5" s="1"/>
  <c r="J49" i="5"/>
  <c r="AM49" i="5" s="1"/>
  <c r="BB126" i="75"/>
  <c r="BC126" i="75" s="1"/>
  <c r="K127" i="5" s="1"/>
  <c r="BB125" i="75"/>
  <c r="BC125" i="75" s="1"/>
  <c r="K126" i="5" s="1"/>
  <c r="BB121" i="75"/>
  <c r="C131" i="84" s="1"/>
  <c r="F131" i="84" s="1"/>
  <c r="BB113" i="75"/>
  <c r="C60" i="84" s="1"/>
  <c r="F60" i="84" s="1"/>
  <c r="BB112" i="75"/>
  <c r="BB50" i="75"/>
  <c r="BB49" i="75"/>
  <c r="BC49" i="75" s="1"/>
  <c r="K50" i="5" s="1"/>
  <c r="BB40" i="75"/>
  <c r="J41" i="5" s="1"/>
  <c r="AM41" i="5" s="1"/>
  <c r="BB38" i="75"/>
  <c r="J39" i="5" s="1"/>
  <c r="AM39" i="5" s="1"/>
  <c r="C39" i="84"/>
  <c r="F39" i="84" s="1"/>
  <c r="J40" i="5"/>
  <c r="AM40" i="5" s="1"/>
  <c r="C138" i="84"/>
  <c r="F138" i="84" s="1"/>
  <c r="J178" i="5"/>
  <c r="AM178" i="5" s="1"/>
  <c r="C23" i="84"/>
  <c r="F23" i="84" s="1"/>
  <c r="J23" i="5"/>
  <c r="AM23" i="5" s="1"/>
  <c r="C29" i="84"/>
  <c r="F29" i="84" s="1"/>
  <c r="BC34" i="75"/>
  <c r="K35" i="5" s="1"/>
  <c r="J35" i="5"/>
  <c r="AM35" i="5" s="1"/>
  <c r="C30" i="84"/>
  <c r="F30" i="84" s="1"/>
  <c r="BC33" i="75"/>
  <c r="K34" i="5" s="1"/>
  <c r="J34" i="5"/>
  <c r="AM34" i="5" s="1"/>
  <c r="C52" i="84"/>
  <c r="F52" i="84" s="1"/>
  <c r="J54" i="5"/>
  <c r="AM54" i="5" s="1"/>
  <c r="BC53" i="75"/>
  <c r="K54" i="5" s="1"/>
  <c r="C67" i="84"/>
  <c r="F67" i="84" s="1"/>
  <c r="J72" i="5"/>
  <c r="AM72" i="5" s="1"/>
  <c r="C99" i="84"/>
  <c r="F99" i="84" s="1"/>
  <c r="J100" i="5"/>
  <c r="AM100" i="5" s="1"/>
  <c r="BC22" i="75"/>
  <c r="K23" i="5" s="1"/>
  <c r="C15" i="84"/>
  <c r="F15" i="84" s="1"/>
  <c r="J29" i="5"/>
  <c r="AM29" i="5" s="1"/>
  <c r="C112" i="84"/>
  <c r="F112" i="84" s="1"/>
  <c r="J110" i="5"/>
  <c r="AM110" i="5" s="1"/>
  <c r="BC109" i="75"/>
  <c r="K110" i="5" s="1"/>
  <c r="C126" i="84"/>
  <c r="F126" i="84" s="1"/>
  <c r="BC127" i="75"/>
  <c r="K128" i="5" s="1"/>
  <c r="J128" i="5"/>
  <c r="AM128" i="5" s="1"/>
  <c r="C66" i="84"/>
  <c r="F66" i="84" s="1"/>
  <c r="J64" i="5"/>
  <c r="AM64" i="5" s="1"/>
  <c r="BC63" i="75"/>
  <c r="K64" i="5" s="1"/>
  <c r="C167" i="84"/>
  <c r="F167" i="84" s="1"/>
  <c r="BC35" i="75"/>
  <c r="K36" i="5" s="1"/>
  <c r="J36" i="5"/>
  <c r="AM36" i="5" s="1"/>
  <c r="C86" i="84"/>
  <c r="F86" i="84" s="1"/>
  <c r="J87" i="5"/>
  <c r="AM87" i="5" s="1"/>
  <c r="BC86" i="75"/>
  <c r="K87" i="5" s="1"/>
  <c r="C50" i="84"/>
  <c r="F50" i="84" s="1"/>
  <c r="BC5" i="75"/>
  <c r="K6" i="5" s="1"/>
  <c r="C6" i="84"/>
  <c r="F6" i="84" s="1"/>
  <c r="BC8" i="75"/>
  <c r="K9" i="5" s="1"/>
  <c r="J9" i="5"/>
  <c r="AM9" i="5" s="1"/>
  <c r="J140" i="5"/>
  <c r="AM140" i="5" s="1"/>
  <c r="BC139" i="75"/>
  <c r="K140" i="5" s="1"/>
  <c r="C45" i="84"/>
  <c r="F45" i="84" s="1"/>
  <c r="BC65" i="75"/>
  <c r="K66" i="5" s="1"/>
  <c r="C9" i="84"/>
  <c r="F9" i="84" s="1"/>
  <c r="J11" i="5"/>
  <c r="AM11" i="5" s="1"/>
  <c r="BC10" i="75"/>
  <c r="K11" i="5" s="1"/>
  <c r="C16" i="84"/>
  <c r="F16" i="84" s="1"/>
  <c r="C91" i="84"/>
  <c r="F91" i="84" s="1"/>
  <c r="C151" i="84"/>
  <c r="F151" i="84" s="1"/>
  <c r="BC118" i="75"/>
  <c r="K119" i="5" s="1"/>
  <c r="J92" i="5"/>
  <c r="AM92" i="5" s="1"/>
  <c r="J98" i="5"/>
  <c r="AM98" i="5" s="1"/>
  <c r="J120" i="5"/>
  <c r="AM120" i="5" s="1"/>
  <c r="J31" i="5"/>
  <c r="AM31" i="5" s="1"/>
  <c r="C189" i="84"/>
  <c r="F189" i="84" s="1"/>
  <c r="BC191" i="75"/>
  <c r="K192" i="5" s="1"/>
  <c r="J192" i="5"/>
  <c r="AM192" i="5" s="1"/>
  <c r="J107" i="5"/>
  <c r="AM107" i="5" s="1"/>
  <c r="J82" i="5"/>
  <c r="AM82" i="5" s="1"/>
  <c r="J181" i="5"/>
  <c r="AM181" i="5" s="1"/>
  <c r="J148" i="5"/>
  <c r="AM148" i="5" s="1"/>
  <c r="J94" i="5"/>
  <c r="AM94" i="5" s="1"/>
  <c r="J167" i="5"/>
  <c r="AM167" i="5" s="1"/>
  <c r="J47" i="5"/>
  <c r="AM47" i="5" s="1"/>
  <c r="J160" i="5"/>
  <c r="AM160" i="5" s="1"/>
  <c r="J119" i="5"/>
  <c r="AM119" i="5" s="1"/>
  <c r="BC163" i="75"/>
  <c r="K164" i="5" s="1"/>
  <c r="J68" i="5"/>
  <c r="AM68" i="5" s="1"/>
  <c r="J69" i="5"/>
  <c r="AM69" i="5" s="1"/>
  <c r="J12" i="5"/>
  <c r="AM12" i="5" s="1"/>
  <c r="J152" i="5"/>
  <c r="AM152" i="5" s="1"/>
  <c r="BC168" i="75"/>
  <c r="K169" i="5" s="1"/>
  <c r="J27" i="5"/>
  <c r="AM27" i="5" s="1"/>
  <c r="J190" i="5"/>
  <c r="AM190" i="5" s="1"/>
  <c r="J134" i="5"/>
  <c r="AM134" i="5" s="1"/>
  <c r="J161" i="5"/>
  <c r="AM161" i="5" s="1"/>
  <c r="J76" i="5"/>
  <c r="AM76" i="5" s="1"/>
  <c r="BC182" i="75"/>
  <c r="K183" i="5" s="1"/>
  <c r="J25" i="5"/>
  <c r="AM25" i="5" s="1"/>
  <c r="BC99" i="75"/>
  <c r="K100" i="5" s="1"/>
  <c r="J89" i="5"/>
  <c r="AM89" i="5" s="1"/>
  <c r="J156" i="5"/>
  <c r="AM156" i="5" s="1"/>
  <c r="BC32" i="75"/>
  <c r="K33" i="5" s="1"/>
  <c r="J32" i="5"/>
  <c r="AM32" i="5" s="1"/>
  <c r="BC3" i="75"/>
  <c r="K4" i="5" s="1"/>
  <c r="C2" i="84"/>
  <c r="AN137" i="5" l="1"/>
  <c r="D38" i="84"/>
  <c r="G38" i="84" s="1"/>
  <c r="D84" i="84"/>
  <c r="G84" i="84" s="1"/>
  <c r="X31" i="4"/>
  <c r="AE32" i="5" s="1"/>
  <c r="X114" i="4"/>
  <c r="AE115" i="5" s="1"/>
  <c r="C92" i="84"/>
  <c r="F92" i="84" s="1"/>
  <c r="AR124" i="75"/>
  <c r="F125" i="5" s="1"/>
  <c r="AR83" i="75"/>
  <c r="F84" i="5" s="1"/>
  <c r="AO118" i="75"/>
  <c r="C119" i="5" s="1"/>
  <c r="AO33" i="75"/>
  <c r="C34" i="5" s="1"/>
  <c r="AL59" i="75"/>
  <c r="AO80" i="75"/>
  <c r="C81" i="5" s="1"/>
  <c r="AO85" i="75"/>
  <c r="C86" i="5" s="1"/>
  <c r="AL129" i="75"/>
  <c r="H83" i="4"/>
  <c r="AA84" i="5" s="1"/>
  <c r="J22" i="5"/>
  <c r="AM22" i="5" s="1"/>
  <c r="N151" i="3"/>
  <c r="P152" i="5" s="1"/>
  <c r="H123" i="4"/>
  <c r="AA124" i="5" s="1"/>
  <c r="AR44" i="75"/>
  <c r="F45" i="5" s="1"/>
  <c r="AO169" i="75"/>
  <c r="C170" i="5" s="1"/>
  <c r="AL189" i="75"/>
  <c r="AL99" i="75"/>
  <c r="AR147" i="75"/>
  <c r="F148" i="5" s="1"/>
  <c r="AR128" i="75"/>
  <c r="F129" i="5" s="1"/>
  <c r="AL154" i="75"/>
  <c r="AL46" i="75"/>
  <c r="AR143" i="75"/>
  <c r="F144" i="5" s="1"/>
  <c r="AO136" i="75"/>
  <c r="C137" i="5" s="1"/>
  <c r="AR52" i="75"/>
  <c r="AV52" i="75" s="1"/>
  <c r="H53" i="5" s="1"/>
  <c r="AR122" i="75"/>
  <c r="F123" i="5" s="1"/>
  <c r="J157" i="5"/>
  <c r="AM157" i="5" s="1"/>
  <c r="J146" i="5"/>
  <c r="AM146" i="5" s="1"/>
  <c r="C145" i="84"/>
  <c r="F145" i="84" s="1"/>
  <c r="J168" i="5"/>
  <c r="AM168" i="5" s="1"/>
  <c r="AJ85" i="3"/>
  <c r="V86" i="5" s="1"/>
  <c r="H43" i="4"/>
  <c r="AA44" i="5" s="1"/>
  <c r="AJ146" i="3"/>
  <c r="V147" i="5" s="1"/>
  <c r="X112" i="4"/>
  <c r="AE113" i="5" s="1"/>
  <c r="AO142" i="75"/>
  <c r="C143" i="5" s="1"/>
  <c r="AO45" i="75"/>
  <c r="C46" i="5" s="1"/>
  <c r="H107" i="4"/>
  <c r="AA108" i="5" s="1"/>
  <c r="AR100" i="75"/>
  <c r="F101" i="5" s="1"/>
  <c r="AR131" i="75"/>
  <c r="F132" i="5" s="1"/>
  <c r="H121" i="4"/>
  <c r="AA122" i="5" s="1"/>
  <c r="AO137" i="75"/>
  <c r="C138" i="5" s="1"/>
  <c r="H62" i="4"/>
  <c r="AA63" i="5" s="1"/>
  <c r="AR149" i="75"/>
  <c r="F150" i="5" s="1"/>
  <c r="AO59" i="75"/>
  <c r="C60" i="5" s="1"/>
  <c r="AR88" i="75"/>
  <c r="F89" i="5" s="1"/>
  <c r="H96" i="4"/>
  <c r="AA97" i="5" s="1"/>
  <c r="C175" i="84"/>
  <c r="F175" i="84" s="1"/>
  <c r="C148" i="84"/>
  <c r="F148" i="84" s="1"/>
  <c r="J187" i="5"/>
  <c r="AM187" i="5" s="1"/>
  <c r="J132" i="5"/>
  <c r="AM132" i="5" s="1"/>
  <c r="BC119" i="75"/>
  <c r="K120" i="5" s="1"/>
  <c r="R111" i="5"/>
  <c r="AJ24" i="3"/>
  <c r="H139" i="4"/>
  <c r="AA140" i="5" s="1"/>
  <c r="AJ88" i="3"/>
  <c r="V89" i="5" s="1"/>
  <c r="AR7" i="75"/>
  <c r="F8" i="5" s="1"/>
  <c r="AO168" i="75"/>
  <c r="C169" i="5" s="1"/>
  <c r="AR85" i="75"/>
  <c r="AR132" i="75"/>
  <c r="F133" i="5" s="1"/>
  <c r="H179" i="4"/>
  <c r="AA180" i="5" s="1"/>
  <c r="X13" i="4"/>
  <c r="AE14" i="5" s="1"/>
  <c r="AL172" i="75"/>
  <c r="AR49" i="75"/>
  <c r="F50" i="5" s="1"/>
  <c r="AR121" i="75"/>
  <c r="F122" i="5" s="1"/>
  <c r="AR165" i="75"/>
  <c r="F166" i="5" s="1"/>
  <c r="AL149" i="75"/>
  <c r="AL16" i="75"/>
  <c r="AL48" i="75"/>
  <c r="BC43" i="75"/>
  <c r="K44" i="5" s="1"/>
  <c r="C85" i="84"/>
  <c r="F85" i="84" s="1"/>
  <c r="N6" i="3"/>
  <c r="P7" i="5" s="1"/>
  <c r="M160" i="5"/>
  <c r="BC156" i="75"/>
  <c r="K157" i="5" s="1"/>
  <c r="AJ32" i="3"/>
  <c r="AN78" i="5"/>
  <c r="AR33" i="75"/>
  <c r="Z104" i="5"/>
  <c r="AR138" i="75"/>
  <c r="F139" i="5" s="1"/>
  <c r="AO73" i="75"/>
  <c r="C74" i="5" s="1"/>
  <c r="AO37" i="75"/>
  <c r="C38" i="5" s="1"/>
  <c r="AL186" i="75"/>
  <c r="AL166" i="75"/>
  <c r="AL109" i="75"/>
  <c r="AR133" i="75"/>
  <c r="F134" i="5" s="1"/>
  <c r="BC155" i="75"/>
  <c r="K156" i="5" s="1"/>
  <c r="BC39" i="75"/>
  <c r="K40" i="5" s="1"/>
  <c r="BC75" i="75"/>
  <c r="K76" i="5" s="1"/>
  <c r="X126" i="4"/>
  <c r="AE127" i="5" s="1"/>
  <c r="AJ12" i="3"/>
  <c r="V13" i="5" s="1"/>
  <c r="H138" i="4"/>
  <c r="AA139" i="5" s="1"/>
  <c r="Z53" i="5"/>
  <c r="X131" i="4"/>
  <c r="AE132" i="5" s="1"/>
  <c r="AN160" i="5"/>
  <c r="AN44" i="5"/>
  <c r="H137" i="4"/>
  <c r="AA138" i="5" s="1"/>
  <c r="X84" i="4"/>
  <c r="AE85" i="5" s="1"/>
  <c r="AR134" i="75"/>
  <c r="F135" i="5" s="1"/>
  <c r="AR39" i="75"/>
  <c r="F40" i="5" s="1"/>
  <c r="AL75" i="75"/>
  <c r="AR155" i="75"/>
  <c r="F156" i="5" s="1"/>
  <c r="AR108" i="75"/>
  <c r="F109" i="5" s="1"/>
  <c r="AR125" i="75"/>
  <c r="F126" i="5" s="1"/>
  <c r="AR164" i="75"/>
  <c r="F165" i="5" s="1"/>
  <c r="AL139" i="75"/>
  <c r="C63" i="84"/>
  <c r="F63" i="84" s="1"/>
  <c r="AR71" i="75"/>
  <c r="F72" i="5" s="1"/>
  <c r="AO96" i="75"/>
  <c r="C97" i="5" s="1"/>
  <c r="J37" i="5"/>
  <c r="AM37" i="5" s="1"/>
  <c r="C159" i="84"/>
  <c r="F159" i="84" s="1"/>
  <c r="AJ122" i="3"/>
  <c r="AJ102" i="3"/>
  <c r="V103" i="5" s="1"/>
  <c r="AJ8" i="3"/>
  <c r="V9" i="5" s="1"/>
  <c r="AL14" i="75"/>
  <c r="X15" i="4"/>
  <c r="AE16" i="5" s="1"/>
  <c r="H90" i="4"/>
  <c r="AA91" i="5" s="1"/>
  <c r="AL98" i="75"/>
  <c r="AL84" i="75"/>
  <c r="AN52" i="5"/>
  <c r="H82" i="4"/>
  <c r="AA83" i="5" s="1"/>
  <c r="J151" i="5"/>
  <c r="AM151" i="5" s="1"/>
  <c r="BC188" i="75"/>
  <c r="K189" i="5" s="1"/>
  <c r="C186" i="84"/>
  <c r="F186" i="84" s="1"/>
  <c r="AJ71" i="3"/>
  <c r="V72" i="5" s="1"/>
  <c r="R38" i="5"/>
  <c r="S18" i="3"/>
  <c r="Q19" i="5" s="1"/>
  <c r="AR169" i="75"/>
  <c r="F170" i="5" s="1"/>
  <c r="X24" i="4"/>
  <c r="AE25" i="5" s="1"/>
  <c r="AO98" i="75"/>
  <c r="C99" i="5" s="1"/>
  <c r="AR80" i="75"/>
  <c r="F81" i="5" s="1"/>
  <c r="AL12" i="75"/>
  <c r="AO4" i="75"/>
  <c r="C5" i="5" s="1"/>
  <c r="AO3" i="75"/>
  <c r="C4" i="5" s="1"/>
  <c r="N138" i="3"/>
  <c r="P139" i="5" s="1"/>
  <c r="AD5" i="5"/>
  <c r="AJ155" i="3"/>
  <c r="V156" i="5" s="1"/>
  <c r="AJ124" i="3"/>
  <c r="V125" i="5" s="1"/>
  <c r="AR175" i="75"/>
  <c r="F176" i="5" s="1"/>
  <c r="C124" i="84"/>
  <c r="F124" i="84" s="1"/>
  <c r="AL96" i="75"/>
  <c r="AR29" i="75"/>
  <c r="F30" i="5" s="1"/>
  <c r="H93" i="4"/>
  <c r="AA94" i="5" s="1"/>
  <c r="AL9" i="75"/>
  <c r="J26" i="5"/>
  <c r="AM26" i="5" s="1"/>
  <c r="X168" i="4"/>
  <c r="AE169" i="5" s="1"/>
  <c r="AF169" i="5" s="1"/>
  <c r="AJ107" i="3"/>
  <c r="AJ182" i="3"/>
  <c r="V183" i="5" s="1"/>
  <c r="AO186" i="75"/>
  <c r="C187" i="5" s="1"/>
  <c r="AO112" i="75"/>
  <c r="C113" i="5" s="1"/>
  <c r="AO159" i="75"/>
  <c r="C160" i="5" s="1"/>
  <c r="AR63" i="75"/>
  <c r="F64" i="5" s="1"/>
  <c r="Z168" i="5"/>
  <c r="BC25" i="75"/>
  <c r="K26" i="5" s="1"/>
  <c r="H119" i="4"/>
  <c r="AA120" i="5" s="1"/>
  <c r="X119" i="4"/>
  <c r="AE120" i="5" s="1"/>
  <c r="AO183" i="75"/>
  <c r="C184" i="5" s="1"/>
  <c r="AO67" i="75"/>
  <c r="AL162" i="75"/>
  <c r="AR140" i="75"/>
  <c r="F141" i="5" s="1"/>
  <c r="C184" i="84"/>
  <c r="F184" i="84" s="1"/>
  <c r="J191" i="5"/>
  <c r="AM191" i="5" s="1"/>
  <c r="X167" i="4"/>
  <c r="AE168" i="5" s="1"/>
  <c r="AJ114" i="3"/>
  <c r="AJ36" i="3"/>
  <c r="V37" i="5" s="1"/>
  <c r="H80" i="4"/>
  <c r="AA81" i="5" s="1"/>
  <c r="AO178" i="75"/>
  <c r="Z42" i="5"/>
  <c r="AL168" i="75"/>
  <c r="AL52" i="75"/>
  <c r="AR75" i="75"/>
  <c r="F76" i="5" s="1"/>
  <c r="C93" i="84"/>
  <c r="F93" i="84" s="1"/>
  <c r="J75" i="5"/>
  <c r="AM75" i="5" s="1"/>
  <c r="X51" i="4"/>
  <c r="AE52" i="5" s="1"/>
  <c r="AJ145" i="3"/>
  <c r="X161" i="4"/>
  <c r="AE162" i="5" s="1"/>
  <c r="AV74" i="75"/>
  <c r="H75" i="5" s="1"/>
  <c r="AO114" i="75"/>
  <c r="C115" i="5" s="1"/>
  <c r="H169" i="4"/>
  <c r="AA170" i="5" s="1"/>
  <c r="AL108" i="75"/>
  <c r="AL171" i="75"/>
  <c r="AL180" i="75"/>
  <c r="AL152" i="75"/>
  <c r="Z150" i="5"/>
  <c r="H108" i="4"/>
  <c r="AA109" i="5" s="1"/>
  <c r="H44" i="4"/>
  <c r="AA45" i="5" s="1"/>
  <c r="Z188" i="5"/>
  <c r="Z147" i="5"/>
  <c r="Z98" i="5"/>
  <c r="H114" i="4"/>
  <c r="AA115" i="5" s="1"/>
  <c r="H73" i="4"/>
  <c r="AA74" i="5" s="1"/>
  <c r="H28" i="4"/>
  <c r="AA29" i="5" s="1"/>
  <c r="H39" i="4"/>
  <c r="AA40" i="5" s="1"/>
  <c r="S41" i="3"/>
  <c r="Q42" i="5" s="1"/>
  <c r="S176" i="3"/>
  <c r="Q177" i="5" s="1"/>
  <c r="AD25" i="5"/>
  <c r="N80" i="3"/>
  <c r="P81" i="5" s="1"/>
  <c r="AJ152" i="3"/>
  <c r="X130" i="4"/>
  <c r="AE131" i="5" s="1"/>
  <c r="AJ11" i="3"/>
  <c r="V12" i="5" s="1"/>
  <c r="AJ181" i="3"/>
  <c r="V182" i="5" s="1"/>
  <c r="AJ70" i="3"/>
  <c r="V71" i="5" s="1"/>
  <c r="U26" i="5"/>
  <c r="AJ25" i="3"/>
  <c r="AV140" i="75"/>
  <c r="H141" i="5" s="1"/>
  <c r="L141" i="5" s="1"/>
  <c r="AJ46" i="3"/>
  <c r="V47" i="5" s="1"/>
  <c r="H98" i="4"/>
  <c r="AA99" i="5" s="1"/>
  <c r="X183" i="4"/>
  <c r="AE184" i="5" s="1"/>
  <c r="AF184" i="5" s="1"/>
  <c r="AR84" i="75"/>
  <c r="F85" i="5" s="1"/>
  <c r="AR90" i="75"/>
  <c r="F91" i="5" s="1"/>
  <c r="AL165" i="75"/>
  <c r="AO92" i="75"/>
  <c r="C93" i="5" s="1"/>
  <c r="AL188" i="75"/>
  <c r="C79" i="84"/>
  <c r="F79" i="84" s="1"/>
  <c r="AL120" i="75"/>
  <c r="AL121" i="75"/>
  <c r="Z101" i="5"/>
  <c r="H124" i="4"/>
  <c r="AA125" i="5" s="1"/>
  <c r="AO157" i="75"/>
  <c r="C158" i="5" s="1"/>
  <c r="AL63" i="75"/>
  <c r="AR45" i="75"/>
  <c r="F46" i="5" s="1"/>
  <c r="AR24" i="75"/>
  <c r="F25" i="5" s="1"/>
  <c r="AR117" i="75"/>
  <c r="F118" i="5" s="1"/>
  <c r="AR18" i="75"/>
  <c r="F19" i="5" s="1"/>
  <c r="AL61" i="75"/>
  <c r="AL141" i="75"/>
  <c r="AR154" i="75"/>
  <c r="F155" i="5" s="1"/>
  <c r="BC4" i="75"/>
  <c r="K5" i="5" s="1"/>
  <c r="N86" i="3"/>
  <c r="P87" i="5" s="1"/>
  <c r="AJ193" i="3"/>
  <c r="AR78" i="75"/>
  <c r="F79" i="5" s="1"/>
  <c r="AR157" i="75"/>
  <c r="F158" i="5" s="1"/>
  <c r="AR9" i="75"/>
  <c r="F10" i="5" s="1"/>
  <c r="AO170" i="75"/>
  <c r="C171" i="5" s="1"/>
  <c r="AO64" i="75"/>
  <c r="C65" i="5" s="1"/>
  <c r="AR91" i="75"/>
  <c r="F92" i="5" s="1"/>
  <c r="AR76" i="75"/>
  <c r="F77" i="5" s="1"/>
  <c r="BC130" i="75"/>
  <c r="K131" i="5" s="1"/>
  <c r="BC138" i="75"/>
  <c r="K139" i="5" s="1"/>
  <c r="J5" i="5"/>
  <c r="AM5" i="5" s="1"/>
  <c r="N104" i="3"/>
  <c r="P105" i="5" s="1"/>
  <c r="X5" i="4"/>
  <c r="AE6" i="5" s="1"/>
  <c r="AJ149" i="3"/>
  <c r="AR64" i="75"/>
  <c r="F65" i="5" s="1"/>
  <c r="F53" i="5"/>
  <c r="AR112" i="75"/>
  <c r="F113" i="5" s="1"/>
  <c r="AL38" i="75"/>
  <c r="AR31" i="75"/>
  <c r="F32" i="5" s="1"/>
  <c r="H78" i="4"/>
  <c r="AA79" i="5" s="1"/>
  <c r="AR69" i="75"/>
  <c r="F70" i="5" s="1"/>
  <c r="AR191" i="75"/>
  <c r="F192" i="5" s="1"/>
  <c r="AL47" i="75"/>
  <c r="AR192" i="75"/>
  <c r="F193" i="5" s="1"/>
  <c r="X94" i="4"/>
  <c r="AE95" i="5" s="1"/>
  <c r="AF95" i="5" s="1"/>
  <c r="AJ63" i="3"/>
  <c r="AK63" i="3" s="1"/>
  <c r="W64" i="5" s="1"/>
  <c r="X64" i="5" s="1"/>
  <c r="AJ103" i="3"/>
  <c r="AK103" i="3" s="1"/>
  <c r="W104" i="5" s="1"/>
  <c r="X106" i="4"/>
  <c r="AE107" i="5" s="1"/>
  <c r="AR38" i="75"/>
  <c r="F39" i="5" s="1"/>
  <c r="H178" i="4"/>
  <c r="AA179" i="5" s="1"/>
  <c r="AR151" i="75"/>
  <c r="F152" i="5" s="1"/>
  <c r="AL24" i="75"/>
  <c r="AR166" i="75"/>
  <c r="F167" i="5" s="1"/>
  <c r="AO120" i="75"/>
  <c r="C121" i="5" s="1"/>
  <c r="H84" i="4"/>
  <c r="AA85" i="5" s="1"/>
  <c r="Z70" i="5"/>
  <c r="S109" i="3"/>
  <c r="Q110" i="5" s="1"/>
  <c r="AL146" i="75"/>
  <c r="AL34" i="75"/>
  <c r="AL150" i="75"/>
  <c r="H122" i="4"/>
  <c r="AA123" i="5" s="1"/>
  <c r="AL100" i="75"/>
  <c r="BC74" i="75"/>
  <c r="K75" i="5" s="1"/>
  <c r="C144" i="84"/>
  <c r="F144" i="84" s="1"/>
  <c r="X77" i="4"/>
  <c r="AE78" i="5" s="1"/>
  <c r="AJ104" i="3"/>
  <c r="V105" i="5" s="1"/>
  <c r="H160" i="4"/>
  <c r="AA161" i="5" s="1"/>
  <c r="AR189" i="75"/>
  <c r="F190" i="5" s="1"/>
  <c r="AO155" i="75"/>
  <c r="AO44" i="75"/>
  <c r="C45" i="5" s="1"/>
  <c r="AL163" i="75"/>
  <c r="AL65" i="75"/>
  <c r="AL79" i="75"/>
  <c r="AR176" i="75"/>
  <c r="F177" i="5" s="1"/>
  <c r="AR17" i="75"/>
  <c r="F18" i="5" s="1"/>
  <c r="C70" i="84"/>
  <c r="F70" i="84" s="1"/>
  <c r="C51" i="5"/>
  <c r="AV50" i="75"/>
  <c r="H51" i="5" s="1"/>
  <c r="C57" i="5"/>
  <c r="AV56" i="75"/>
  <c r="H57" i="5" s="1"/>
  <c r="F157" i="5"/>
  <c r="AV156" i="75"/>
  <c r="H157" i="5" s="1"/>
  <c r="L157" i="5" s="1"/>
  <c r="U82" i="5"/>
  <c r="AJ81" i="3"/>
  <c r="C28" i="5"/>
  <c r="AV27" i="75"/>
  <c r="H28" i="5" s="1"/>
  <c r="L28" i="5" s="1"/>
  <c r="J117" i="5"/>
  <c r="AM117" i="5" s="1"/>
  <c r="AV175" i="75"/>
  <c r="H176" i="5" s="1"/>
  <c r="Z144" i="5"/>
  <c r="J158" i="5"/>
  <c r="AM158" i="5" s="1"/>
  <c r="C161" i="84"/>
  <c r="F161" i="84" s="1"/>
  <c r="C44" i="84"/>
  <c r="F44" i="84" s="1"/>
  <c r="N12" i="3"/>
  <c r="P13" i="5" s="1"/>
  <c r="N27" i="3"/>
  <c r="P28" i="5" s="1"/>
  <c r="AJ132" i="3"/>
  <c r="V133" i="5" s="1"/>
  <c r="Z50" i="5"/>
  <c r="AJ86" i="3"/>
  <c r="V87" i="5" s="1"/>
  <c r="J145" i="5"/>
  <c r="AM145" i="5" s="1"/>
  <c r="H131" i="4"/>
  <c r="AA132" i="5" s="1"/>
  <c r="AV89" i="75"/>
  <c r="H90" i="5" s="1"/>
  <c r="AR43" i="75"/>
  <c r="F44" i="5" s="1"/>
  <c r="Z110" i="5"/>
  <c r="AR70" i="75"/>
  <c r="AL69" i="75"/>
  <c r="AL119" i="75"/>
  <c r="AR184" i="75"/>
  <c r="AR170" i="75"/>
  <c r="F171" i="5" s="1"/>
  <c r="AO121" i="75"/>
  <c r="AR142" i="75"/>
  <c r="F143" i="5" s="1"/>
  <c r="AR186" i="75"/>
  <c r="F187" i="5" s="1"/>
  <c r="Z67" i="5"/>
  <c r="C84" i="84"/>
  <c r="F84" i="84" s="1"/>
  <c r="H84" i="84" s="1"/>
  <c r="AO134" i="75"/>
  <c r="C135" i="5" s="1"/>
  <c r="C94" i="84"/>
  <c r="F94" i="84" s="1"/>
  <c r="C111" i="84"/>
  <c r="F111" i="84" s="1"/>
  <c r="J30" i="5"/>
  <c r="AM30" i="5" s="1"/>
  <c r="BC122" i="75"/>
  <c r="K123" i="5" s="1"/>
  <c r="BC19" i="75"/>
  <c r="K20" i="5" s="1"/>
  <c r="C187" i="84"/>
  <c r="F187" i="84" s="1"/>
  <c r="N133" i="3"/>
  <c r="P134" i="5" s="1"/>
  <c r="AD112" i="5"/>
  <c r="X90" i="4"/>
  <c r="AE91" i="5" s="1"/>
  <c r="AF91" i="5" s="1"/>
  <c r="X108" i="4"/>
  <c r="AE109" i="5" s="1"/>
  <c r="BC186" i="75"/>
  <c r="K187" i="5" s="1"/>
  <c r="AR40" i="75"/>
  <c r="AV40" i="75" s="1"/>
  <c r="H41" i="5" s="1"/>
  <c r="AV99" i="75"/>
  <c r="H100" i="5" s="1"/>
  <c r="L100" i="5" s="1"/>
  <c r="X146" i="4"/>
  <c r="AE147" i="5" s="1"/>
  <c r="AF147" i="5" s="1"/>
  <c r="AV85" i="75"/>
  <c r="H86" i="5" s="1"/>
  <c r="L86" i="5" s="1"/>
  <c r="AV104" i="75"/>
  <c r="H105" i="5" s="1"/>
  <c r="L105" i="5" s="1"/>
  <c r="AV80" i="75"/>
  <c r="H81" i="5" s="1"/>
  <c r="C132" i="84"/>
  <c r="F132" i="84" s="1"/>
  <c r="AR16" i="75"/>
  <c r="F17" i="5" s="1"/>
  <c r="AR19" i="75"/>
  <c r="AR135" i="75"/>
  <c r="F136" i="5" s="1"/>
  <c r="AR106" i="75"/>
  <c r="F107" i="5" s="1"/>
  <c r="H151" i="4"/>
  <c r="AA152" i="5" s="1"/>
  <c r="AR96" i="75"/>
  <c r="F97" i="5" s="1"/>
  <c r="AR139" i="75"/>
  <c r="F140" i="5" s="1"/>
  <c r="H60" i="4"/>
  <c r="AA61" i="5" s="1"/>
  <c r="C58" i="84"/>
  <c r="F58" i="84" s="1"/>
  <c r="AV166" i="75"/>
  <c r="H167" i="5" s="1"/>
  <c r="C147" i="84"/>
  <c r="F147" i="84" s="1"/>
  <c r="BC161" i="75"/>
  <c r="K162" i="5" s="1"/>
  <c r="N140" i="3"/>
  <c r="P141" i="5" s="1"/>
  <c r="N178" i="3"/>
  <c r="P179" i="5" s="1"/>
  <c r="N34" i="3"/>
  <c r="P35" i="5" s="1"/>
  <c r="X45" i="4"/>
  <c r="AE46" i="5" s="1"/>
  <c r="X81" i="4"/>
  <c r="AE82" i="5" s="1"/>
  <c r="AF82" i="5" s="1"/>
  <c r="AJ179" i="3"/>
  <c r="H74" i="4"/>
  <c r="AA75" i="5" s="1"/>
  <c r="X50" i="4"/>
  <c r="AE51" i="5" s="1"/>
  <c r="AF51" i="5" s="1"/>
  <c r="X14" i="4"/>
  <c r="AE15" i="5" s="1"/>
  <c r="AF15" i="5" s="1"/>
  <c r="C77" i="84"/>
  <c r="F77" i="84" s="1"/>
  <c r="AV97" i="75"/>
  <c r="H98" i="5" s="1"/>
  <c r="L98" i="5" s="1"/>
  <c r="X86" i="4"/>
  <c r="AE87" i="5" s="1"/>
  <c r="H170" i="4"/>
  <c r="AA171" i="5" s="1"/>
  <c r="AO189" i="75"/>
  <c r="AR152" i="75"/>
  <c r="F153" i="5" s="1"/>
  <c r="AO151" i="75"/>
  <c r="AR65" i="75"/>
  <c r="F66" i="5" s="1"/>
  <c r="AL35" i="75"/>
  <c r="C188" i="84"/>
  <c r="F188" i="84" s="1"/>
  <c r="C190" i="84"/>
  <c r="F190" i="84" s="1"/>
  <c r="C121" i="84"/>
  <c r="F121" i="84" s="1"/>
  <c r="X82" i="4"/>
  <c r="AE83" i="5" s="1"/>
  <c r="J52" i="5"/>
  <c r="AM52" i="5" s="1"/>
  <c r="N33" i="3"/>
  <c r="P34" i="5" s="1"/>
  <c r="X132" i="4"/>
  <c r="AE133" i="5" s="1"/>
  <c r="AF133" i="5" s="1"/>
  <c r="AJ64" i="3"/>
  <c r="V65" i="5" s="1"/>
  <c r="AJ35" i="3"/>
  <c r="V36" i="5" s="1"/>
  <c r="AJ112" i="3"/>
  <c r="AJ126" i="3"/>
  <c r="AK126" i="3" s="1"/>
  <c r="W127" i="5" s="1"/>
  <c r="H34" i="4"/>
  <c r="AA35" i="5" s="1"/>
  <c r="H189" i="4"/>
  <c r="AA190" i="5" s="1"/>
  <c r="AV101" i="75"/>
  <c r="H102" i="5" s="1"/>
  <c r="L102" i="5" s="1"/>
  <c r="H64" i="4"/>
  <c r="AA65" i="5" s="1"/>
  <c r="AO82" i="75"/>
  <c r="C83" i="5" s="1"/>
  <c r="AR188" i="75"/>
  <c r="F189" i="5" s="1"/>
  <c r="AR144" i="75"/>
  <c r="C170" i="84"/>
  <c r="F170" i="84" s="1"/>
  <c r="C102" i="84"/>
  <c r="F102" i="84" s="1"/>
  <c r="C142" i="84"/>
  <c r="F142" i="84" s="1"/>
  <c r="J48" i="5"/>
  <c r="AM48" i="5" s="1"/>
  <c r="BC51" i="75"/>
  <c r="K52" i="5" s="1"/>
  <c r="N131" i="3"/>
  <c r="P132" i="5" s="1"/>
  <c r="X175" i="4"/>
  <c r="AE176" i="5" s="1"/>
  <c r="AF176" i="5" s="1"/>
  <c r="AJ23" i="3"/>
  <c r="V24" i="5" s="1"/>
  <c r="AJ189" i="3"/>
  <c r="AJ174" i="3"/>
  <c r="V175" i="5" s="1"/>
  <c r="H5" i="4"/>
  <c r="AA6" i="5" s="1"/>
  <c r="AB131" i="5"/>
  <c r="BC144" i="75"/>
  <c r="K145" i="5" s="1"/>
  <c r="BC157" i="75"/>
  <c r="K158" i="5" s="1"/>
  <c r="AJ188" i="3"/>
  <c r="V189" i="5" s="1"/>
  <c r="AL156" i="75"/>
  <c r="AR25" i="75"/>
  <c r="F26" i="5" s="1"/>
  <c r="AV41" i="75"/>
  <c r="H42" i="5" s="1"/>
  <c r="L42" i="5" s="1"/>
  <c r="AR23" i="75"/>
  <c r="F24" i="5" s="1"/>
  <c r="J38" i="5"/>
  <c r="AM38" i="5" s="1"/>
  <c r="AR47" i="75"/>
  <c r="AO180" i="75"/>
  <c r="C181" i="5" s="1"/>
  <c r="AR193" i="75"/>
  <c r="F194" i="5" s="1"/>
  <c r="AR116" i="75"/>
  <c r="F117" i="5" s="1"/>
  <c r="C118" i="84"/>
  <c r="F118" i="84" s="1"/>
  <c r="AJ180" i="3"/>
  <c r="AK180" i="3" s="1"/>
  <c r="W181" i="5" s="1"/>
  <c r="AJ60" i="3"/>
  <c r="AK60" i="3" s="1"/>
  <c r="W61" i="5" s="1"/>
  <c r="N50" i="3"/>
  <c r="P51" i="5" s="1"/>
  <c r="AJ43" i="3"/>
  <c r="AJ116" i="3"/>
  <c r="V117" i="5" s="1"/>
  <c r="AJ42" i="3"/>
  <c r="AK42" i="3" s="1"/>
  <c r="W43" i="5" s="1"/>
  <c r="AJ142" i="3"/>
  <c r="V143" i="5" s="1"/>
  <c r="Z39" i="5"/>
  <c r="I28" i="5"/>
  <c r="X27" i="4"/>
  <c r="AE28" i="5" s="1"/>
  <c r="AF28" i="5" s="1"/>
  <c r="AV110" i="75"/>
  <c r="H111" i="5" s="1"/>
  <c r="AJ80" i="3"/>
  <c r="AV191" i="75"/>
  <c r="H192" i="5" s="1"/>
  <c r="AR179" i="75"/>
  <c r="F180" i="5" s="1"/>
  <c r="BC37" i="75"/>
  <c r="K38" i="5" s="1"/>
  <c r="AL106" i="75"/>
  <c r="X85" i="4"/>
  <c r="AE86" i="5" s="1"/>
  <c r="C135" i="84"/>
  <c r="F135" i="84" s="1"/>
  <c r="C164" i="84"/>
  <c r="F164" i="84" s="1"/>
  <c r="J166" i="5"/>
  <c r="AM166" i="5" s="1"/>
  <c r="N143" i="3"/>
  <c r="P144" i="5" s="1"/>
  <c r="X80" i="4"/>
  <c r="AE81" i="5" s="1"/>
  <c r="AF81" i="5" s="1"/>
  <c r="AF21" i="5"/>
  <c r="N157" i="3"/>
  <c r="P158" i="5" s="1"/>
  <c r="N71" i="3"/>
  <c r="P72" i="5" s="1"/>
  <c r="H87" i="4"/>
  <c r="AA88" i="5" s="1"/>
  <c r="H161" i="4"/>
  <c r="AA162" i="5" s="1"/>
  <c r="AF107" i="5"/>
  <c r="H22" i="4"/>
  <c r="AA23" i="5" s="1"/>
  <c r="H86" i="4"/>
  <c r="AA87" i="5" s="1"/>
  <c r="H184" i="4"/>
  <c r="AA185" i="5" s="1"/>
  <c r="H134" i="4"/>
  <c r="AA135" i="5" s="1"/>
  <c r="H185" i="4"/>
  <c r="AA186" i="5" s="1"/>
  <c r="Z80" i="5"/>
  <c r="H55" i="4"/>
  <c r="AA56" i="5" s="1"/>
  <c r="H188" i="4"/>
  <c r="AA189" i="5" s="1"/>
  <c r="Z51" i="5"/>
  <c r="H182" i="4"/>
  <c r="AA183" i="5" s="1"/>
  <c r="H46" i="4"/>
  <c r="AA47" i="5" s="1"/>
  <c r="H110" i="4"/>
  <c r="AA111" i="5" s="1"/>
  <c r="H15" i="4"/>
  <c r="AA16" i="5" s="1"/>
  <c r="AF16" i="5" s="1"/>
  <c r="H111" i="4"/>
  <c r="AA112" i="5" s="1"/>
  <c r="Z129" i="5"/>
  <c r="AF64" i="5"/>
  <c r="H72" i="4"/>
  <c r="AA73" i="5" s="1"/>
  <c r="H85" i="4"/>
  <c r="AA86" i="5" s="1"/>
  <c r="H24" i="4"/>
  <c r="AA25" i="5" s="1"/>
  <c r="Z145" i="5"/>
  <c r="H136" i="4"/>
  <c r="AA137" i="5" s="1"/>
  <c r="Z28" i="5"/>
  <c r="Z27" i="5"/>
  <c r="H13" i="4"/>
  <c r="AA14" i="5" s="1"/>
  <c r="AF14" i="5" s="1"/>
  <c r="H176" i="4"/>
  <c r="AA177" i="5" s="1"/>
  <c r="H193" i="4"/>
  <c r="AA194" i="5" s="1"/>
  <c r="AF113" i="5"/>
  <c r="Z163" i="5"/>
  <c r="H155" i="4"/>
  <c r="AA156" i="5" s="1"/>
  <c r="Z176" i="5"/>
  <c r="Z113" i="5"/>
  <c r="H89" i="4"/>
  <c r="AA90" i="5" s="1"/>
  <c r="H75" i="4"/>
  <c r="AA76" i="5" s="1"/>
  <c r="H133" i="4"/>
  <c r="AA134" i="5" s="1"/>
  <c r="Z37" i="5"/>
  <c r="H29" i="4"/>
  <c r="AA30" i="5" s="1"/>
  <c r="H4" i="4"/>
  <c r="AA5" i="5" s="1"/>
  <c r="AF5" i="5" s="1"/>
  <c r="H76" i="4"/>
  <c r="AA77" i="5" s="1"/>
  <c r="H88" i="4"/>
  <c r="AA89" i="5" s="1"/>
  <c r="H180" i="4"/>
  <c r="AA181" i="5" s="1"/>
  <c r="AN54" i="5"/>
  <c r="AN144" i="5"/>
  <c r="AN108" i="5"/>
  <c r="X191" i="4"/>
  <c r="AE192" i="5" s="1"/>
  <c r="X52" i="4"/>
  <c r="AE53" i="5" s="1"/>
  <c r="AF53" i="5" s="1"/>
  <c r="X3" i="4"/>
  <c r="AE4" i="5" s="1"/>
  <c r="X128" i="4"/>
  <c r="AE129" i="5" s="1"/>
  <c r="AF129" i="5" s="1"/>
  <c r="AB81" i="5"/>
  <c r="X188" i="4"/>
  <c r="AE189" i="5" s="1"/>
  <c r="X53" i="4"/>
  <c r="AE54" i="5" s="1"/>
  <c r="X28" i="4"/>
  <c r="AE29" i="5" s="1"/>
  <c r="X71" i="4"/>
  <c r="AE72" i="5" s="1"/>
  <c r="AF72" i="5" s="1"/>
  <c r="X118" i="4"/>
  <c r="AE119" i="5" s="1"/>
  <c r="AF119" i="5" s="1"/>
  <c r="X8" i="4"/>
  <c r="AE9" i="5" s="1"/>
  <c r="AF9" i="5" s="1"/>
  <c r="X26" i="4"/>
  <c r="AE27" i="5" s="1"/>
  <c r="AF27" i="5" s="1"/>
  <c r="X139" i="4"/>
  <c r="AE140" i="5" s="1"/>
  <c r="AF140" i="5" s="1"/>
  <c r="X89" i="4"/>
  <c r="AE90" i="5" s="1"/>
  <c r="X163" i="4"/>
  <c r="AE164" i="5" s="1"/>
  <c r="X153" i="4"/>
  <c r="AE154" i="5" s="1"/>
  <c r="AF154" i="5" s="1"/>
  <c r="X48" i="4"/>
  <c r="AE49" i="5" s="1"/>
  <c r="AF49" i="5" s="1"/>
  <c r="X18" i="4"/>
  <c r="AE19" i="5" s="1"/>
  <c r="AF19" i="5" s="1"/>
  <c r="X55" i="4"/>
  <c r="AE56" i="5" s="1"/>
  <c r="AJ131" i="3"/>
  <c r="V132" i="5" s="1"/>
  <c r="R58" i="5"/>
  <c r="AJ150" i="3"/>
  <c r="X154" i="4"/>
  <c r="AE155" i="5" s="1"/>
  <c r="AF155" i="5" s="1"/>
  <c r="AJ34" i="3"/>
  <c r="V35" i="5" s="1"/>
  <c r="X42" i="4"/>
  <c r="AE43" i="5" s="1"/>
  <c r="AD28" i="5"/>
  <c r="AD86" i="5"/>
  <c r="AJ18" i="3"/>
  <c r="AK18" i="3" s="1"/>
  <c r="W19" i="5" s="1"/>
  <c r="AJ163" i="3"/>
  <c r="V164" i="5" s="1"/>
  <c r="AJ120" i="3"/>
  <c r="V121" i="5" s="1"/>
  <c r="AJ13" i="3"/>
  <c r="V14" i="5" s="1"/>
  <c r="AJ100" i="3"/>
  <c r="AK100" i="3" s="1"/>
  <c r="W101" i="5" s="1"/>
  <c r="AJ125" i="3"/>
  <c r="V126" i="5" s="1"/>
  <c r="X62" i="4"/>
  <c r="AE63" i="5" s="1"/>
  <c r="AF63" i="5" s="1"/>
  <c r="AJ29" i="3"/>
  <c r="V30" i="5" s="1"/>
  <c r="AJ187" i="3"/>
  <c r="AK187" i="3" s="1"/>
  <c r="W188" i="5" s="1"/>
  <c r="AJ159" i="3"/>
  <c r="V160" i="5" s="1"/>
  <c r="AJ111" i="3"/>
  <c r="AK111" i="3" s="1"/>
  <c r="W112" i="5" s="1"/>
  <c r="BC26" i="75"/>
  <c r="K27" i="5" s="1"/>
  <c r="I99" i="5"/>
  <c r="BC171" i="75"/>
  <c r="K172" i="5" s="1"/>
  <c r="N29" i="3"/>
  <c r="P30" i="5" s="1"/>
  <c r="N51" i="3"/>
  <c r="P52" i="5" s="1"/>
  <c r="H125" i="4"/>
  <c r="AA126" i="5" s="1"/>
  <c r="H150" i="4"/>
  <c r="AA151" i="5" s="1"/>
  <c r="H56" i="4"/>
  <c r="AA57" i="5" s="1"/>
  <c r="AF168" i="5"/>
  <c r="H166" i="4"/>
  <c r="AA167" i="5" s="1"/>
  <c r="H156" i="4"/>
  <c r="AA157" i="5" s="1"/>
  <c r="Z155" i="5"/>
  <c r="H16" i="4"/>
  <c r="AA17" i="5" s="1"/>
  <c r="Z7" i="5"/>
  <c r="H190" i="4"/>
  <c r="AA191" i="5" s="1"/>
  <c r="H54" i="4"/>
  <c r="AA55" i="5" s="1"/>
  <c r="Z121" i="5"/>
  <c r="H42" i="4"/>
  <c r="AA43" i="5" s="1"/>
  <c r="C78" i="84"/>
  <c r="F78" i="84" s="1"/>
  <c r="BC31" i="75"/>
  <c r="K32" i="5" s="1"/>
  <c r="BC106" i="75"/>
  <c r="K107" i="5" s="1"/>
  <c r="BC58" i="75"/>
  <c r="K59" i="5" s="1"/>
  <c r="I84" i="5"/>
  <c r="BC54" i="75"/>
  <c r="K55" i="5" s="1"/>
  <c r="C155" i="84"/>
  <c r="F155" i="84" s="1"/>
  <c r="C12" i="5"/>
  <c r="AV11" i="75"/>
  <c r="H12" i="5" s="1"/>
  <c r="C82" i="5"/>
  <c r="AV81" i="75"/>
  <c r="H82" i="5" s="1"/>
  <c r="L82" i="5" s="1"/>
  <c r="F138" i="5"/>
  <c r="AV137" i="75"/>
  <c r="H138" i="5" s="1"/>
  <c r="C33" i="5"/>
  <c r="AV32" i="75"/>
  <c r="H33" i="5" s="1"/>
  <c r="L33" i="5" s="1"/>
  <c r="X65" i="4"/>
  <c r="AE66" i="5" s="1"/>
  <c r="AF66" i="5" s="1"/>
  <c r="AR13" i="75"/>
  <c r="F14" i="5" s="1"/>
  <c r="AR177" i="75"/>
  <c r="F178" i="5" s="1"/>
  <c r="BC29" i="75"/>
  <c r="K30" i="5" s="1"/>
  <c r="AR5" i="75"/>
  <c r="AL164" i="75"/>
  <c r="AR61" i="75"/>
  <c r="F62" i="5" s="1"/>
  <c r="C177" i="84"/>
  <c r="F177" i="84" s="1"/>
  <c r="S145" i="3"/>
  <c r="Q146" i="5" s="1"/>
  <c r="X29" i="4"/>
  <c r="AE30" i="5" s="1"/>
  <c r="AL105" i="75"/>
  <c r="Z96" i="5"/>
  <c r="H95" i="4"/>
  <c r="AA96" i="5" s="1"/>
  <c r="AR159" i="75"/>
  <c r="F160" i="5" s="1"/>
  <c r="H92" i="4"/>
  <c r="AA93" i="5" s="1"/>
  <c r="Z93" i="5"/>
  <c r="AN101" i="5"/>
  <c r="D117" i="84"/>
  <c r="G117" i="84" s="1"/>
  <c r="D103" i="84"/>
  <c r="G103" i="84" s="1"/>
  <c r="H103" i="84" s="1"/>
  <c r="D17" i="84"/>
  <c r="G17" i="84" s="1"/>
  <c r="D118" i="84"/>
  <c r="G118" i="84" s="1"/>
  <c r="D2" i="84"/>
  <c r="G2" i="84" s="1"/>
  <c r="D80" i="84"/>
  <c r="G80" i="84" s="1"/>
  <c r="AN32" i="5"/>
  <c r="AN94" i="5"/>
  <c r="D8" i="84"/>
  <c r="G8" i="84" s="1"/>
  <c r="AN62" i="5"/>
  <c r="D4" i="84"/>
  <c r="G4" i="84" s="1"/>
  <c r="D16" i="84"/>
  <c r="G16" i="84" s="1"/>
  <c r="S160" i="3"/>
  <c r="Q161" i="5" s="1"/>
  <c r="S79" i="3"/>
  <c r="Q80" i="5" s="1"/>
  <c r="S56" i="3"/>
  <c r="Q57" i="5" s="1"/>
  <c r="S80" i="3"/>
  <c r="Q81" i="5" s="1"/>
  <c r="X36" i="4"/>
  <c r="AE37" i="5" s="1"/>
  <c r="AF37" i="5" s="1"/>
  <c r="AD54" i="5"/>
  <c r="X37" i="4"/>
  <c r="AE38" i="5" s="1"/>
  <c r="AF38" i="5" s="1"/>
  <c r="X87" i="4"/>
  <c r="AE88" i="5" s="1"/>
  <c r="AF101" i="5"/>
  <c r="X99" i="4"/>
  <c r="AE100" i="5" s="1"/>
  <c r="X35" i="4"/>
  <c r="AE36" i="5" s="1"/>
  <c r="AF36" i="5" s="1"/>
  <c r="X164" i="4"/>
  <c r="AE165" i="5" s="1"/>
  <c r="AF165" i="5" s="1"/>
  <c r="AD30" i="5"/>
  <c r="X46" i="4"/>
  <c r="AE47" i="5" s="1"/>
  <c r="O118" i="5"/>
  <c r="S183" i="3"/>
  <c r="Q184" i="5" s="1"/>
  <c r="S115" i="3"/>
  <c r="Q116" i="5" s="1"/>
  <c r="N184" i="3"/>
  <c r="P185" i="5" s="1"/>
  <c r="N98" i="3"/>
  <c r="P99" i="5" s="1"/>
  <c r="N161" i="3"/>
  <c r="P162" i="5" s="1"/>
  <c r="N124" i="3"/>
  <c r="P125" i="5" s="1"/>
  <c r="N73" i="3"/>
  <c r="P74" i="5" s="1"/>
  <c r="X105" i="4"/>
  <c r="AE106" i="5" s="1"/>
  <c r="AF106" i="5" s="1"/>
  <c r="AD164" i="5"/>
  <c r="AD113" i="5"/>
  <c r="X121" i="4"/>
  <c r="AE122" i="5" s="1"/>
  <c r="X68" i="4"/>
  <c r="AE69" i="5" s="1"/>
  <c r="AF69" i="5" s="1"/>
  <c r="X186" i="4"/>
  <c r="AE187" i="5" s="1"/>
  <c r="X124" i="4"/>
  <c r="AE125" i="5" s="1"/>
  <c r="X185" i="4"/>
  <c r="AE186" i="5" s="1"/>
  <c r="X10" i="4"/>
  <c r="AE11" i="5" s="1"/>
  <c r="X7" i="4"/>
  <c r="AE8" i="5" s="1"/>
  <c r="AF8" i="5" s="1"/>
  <c r="X54" i="4"/>
  <c r="AE55" i="5" s="1"/>
  <c r="X78" i="4"/>
  <c r="AE79" i="5" s="1"/>
  <c r="AF79" i="5" s="1"/>
  <c r="X17" i="4"/>
  <c r="AE18" i="5" s="1"/>
  <c r="AF18" i="5" s="1"/>
  <c r="X174" i="4"/>
  <c r="AE175" i="5" s="1"/>
  <c r="AF175" i="5" s="1"/>
  <c r="X43" i="4"/>
  <c r="AE44" i="5" s="1"/>
  <c r="X16" i="4"/>
  <c r="AE17" i="5" s="1"/>
  <c r="X70" i="4"/>
  <c r="AE71" i="5" s="1"/>
  <c r="X33" i="4"/>
  <c r="AE34" i="5" s="1"/>
  <c r="AF34" i="5" s="1"/>
  <c r="X25" i="4"/>
  <c r="AE26" i="5" s="1"/>
  <c r="AF26" i="5" s="1"/>
  <c r="AD27" i="5"/>
  <c r="X123" i="4"/>
  <c r="AE124" i="5" s="1"/>
  <c r="AF124" i="5" s="1"/>
  <c r="X136" i="4"/>
  <c r="AE137" i="5" s="1"/>
  <c r="X83" i="4"/>
  <c r="AE84" i="5" s="1"/>
  <c r="AF84" i="5" s="1"/>
  <c r="X64" i="4"/>
  <c r="AE65" i="5" s="1"/>
  <c r="BB40" i="83"/>
  <c r="N147" i="3"/>
  <c r="P148" i="5" s="1"/>
  <c r="N41" i="3"/>
  <c r="P42" i="5" s="1"/>
  <c r="N102" i="3"/>
  <c r="P103" i="5" s="1"/>
  <c r="B36" i="84"/>
  <c r="E36" i="84" s="1"/>
  <c r="N58" i="3"/>
  <c r="P59" i="5" s="1"/>
  <c r="N4" i="3"/>
  <c r="P5" i="5" s="1"/>
  <c r="X107" i="4"/>
  <c r="AE108" i="5" s="1"/>
  <c r="AF108" i="5" s="1"/>
  <c r="X101" i="4"/>
  <c r="AE102" i="5" s="1"/>
  <c r="AF102" i="5" s="1"/>
  <c r="X60" i="4"/>
  <c r="AE61" i="5" s="1"/>
  <c r="AF61" i="5" s="1"/>
  <c r="X96" i="4"/>
  <c r="AE97" i="5" s="1"/>
  <c r="AF97" i="5" s="1"/>
  <c r="X166" i="4"/>
  <c r="AE167" i="5" s="1"/>
  <c r="X93" i="4"/>
  <c r="AE94" i="5" s="1"/>
  <c r="AF94" i="5" s="1"/>
  <c r="X49" i="4"/>
  <c r="AE50" i="5" s="1"/>
  <c r="AF50" i="5" s="1"/>
  <c r="X192" i="4"/>
  <c r="AE193" i="5" s="1"/>
  <c r="AF193" i="5" s="1"/>
  <c r="AK73" i="5"/>
  <c r="AL73" i="5" s="1"/>
  <c r="B48" i="84"/>
  <c r="E48" i="84" s="1"/>
  <c r="H48" i="84" s="1"/>
  <c r="AJ49" i="5" s="1"/>
  <c r="AJ171" i="3"/>
  <c r="AJ135" i="3"/>
  <c r="V136" i="5" s="1"/>
  <c r="AK81" i="5"/>
  <c r="AL81" i="5" s="1"/>
  <c r="B81" i="84"/>
  <c r="E81" i="84" s="1"/>
  <c r="AJ141" i="3"/>
  <c r="AK141" i="3" s="1"/>
  <c r="W142" i="5" s="1"/>
  <c r="AJ54" i="3"/>
  <c r="V55" i="5" s="1"/>
  <c r="AJ143" i="3"/>
  <c r="V144" i="5" s="1"/>
  <c r="AJ176" i="3"/>
  <c r="V177" i="5" s="1"/>
  <c r="AJ117" i="3"/>
  <c r="V118" i="5" s="1"/>
  <c r="AJ84" i="3"/>
  <c r="V85" i="5" s="1"/>
  <c r="AJ156" i="3"/>
  <c r="V157" i="5" s="1"/>
  <c r="AJ137" i="3"/>
  <c r="AK137" i="3" s="1"/>
  <c r="W138" i="5" s="1"/>
  <c r="AJ94" i="3"/>
  <c r="V95" i="5" s="1"/>
  <c r="AJ128" i="3"/>
  <c r="V129" i="5" s="1"/>
  <c r="AJ15" i="3"/>
  <c r="AK15" i="3" s="1"/>
  <c r="W16" i="5" s="1"/>
  <c r="AJ59" i="3"/>
  <c r="V60" i="5" s="1"/>
  <c r="AJ133" i="3"/>
  <c r="AJ75" i="3"/>
  <c r="AK75" i="3" s="1"/>
  <c r="W76" i="5" s="1"/>
  <c r="AJ121" i="3"/>
  <c r="AK121" i="3" s="1"/>
  <c r="W122" i="5" s="1"/>
  <c r="AJ177" i="3"/>
  <c r="V178" i="5" s="1"/>
  <c r="AJ186" i="3"/>
  <c r="V187" i="5" s="1"/>
  <c r="AJ76" i="3"/>
  <c r="V77" i="5" s="1"/>
  <c r="N38" i="3"/>
  <c r="P39" i="5" s="1"/>
  <c r="N101" i="3"/>
  <c r="P102" i="5" s="1"/>
  <c r="N145" i="3"/>
  <c r="P146" i="5" s="1"/>
  <c r="N183" i="3"/>
  <c r="P184" i="5" s="1"/>
  <c r="O37" i="5"/>
  <c r="N92" i="3"/>
  <c r="P93" i="5" s="1"/>
  <c r="O30" i="5"/>
  <c r="N169" i="3"/>
  <c r="P170" i="5" s="1"/>
  <c r="N182" i="3"/>
  <c r="P183" i="5" s="1"/>
  <c r="N111" i="3"/>
  <c r="P112" i="5" s="1"/>
  <c r="N61" i="3"/>
  <c r="P62" i="5" s="1"/>
  <c r="B116" i="84"/>
  <c r="E116" i="84" s="1"/>
  <c r="L81" i="5"/>
  <c r="I12" i="5"/>
  <c r="C173" i="5"/>
  <c r="AV172" i="75"/>
  <c r="H173" i="5" s="1"/>
  <c r="L173" i="5" s="1"/>
  <c r="C68" i="5"/>
  <c r="AV67" i="75"/>
  <c r="H68" i="5" s="1"/>
  <c r="C87" i="5"/>
  <c r="AV86" i="75"/>
  <c r="H87" i="5" s="1"/>
  <c r="L87" i="5" s="1"/>
  <c r="AL177" i="75"/>
  <c r="AV113" i="75"/>
  <c r="H114" i="5" s="1"/>
  <c r="AL131" i="75"/>
  <c r="AV159" i="75"/>
  <c r="H160" i="5" s="1"/>
  <c r="L160" i="5" s="1"/>
  <c r="AV91" i="75"/>
  <c r="H92" i="5" s="1"/>
  <c r="AL83" i="75"/>
  <c r="AL144" i="75"/>
  <c r="AR183" i="75"/>
  <c r="F184" i="5" s="1"/>
  <c r="F86" i="5"/>
  <c r="AV60" i="75"/>
  <c r="H61" i="5" s="1"/>
  <c r="AR26" i="75"/>
  <c r="F27" i="5" s="1"/>
  <c r="AR126" i="75"/>
  <c r="F127" i="5" s="1"/>
  <c r="AR105" i="75"/>
  <c r="F106" i="5" s="1"/>
  <c r="AR114" i="75"/>
  <c r="F115" i="5" s="1"/>
  <c r="AL49" i="75"/>
  <c r="AR42" i="75"/>
  <c r="F43" i="5" s="1"/>
  <c r="AR136" i="75"/>
  <c r="F137" i="5" s="1"/>
  <c r="AR127" i="75"/>
  <c r="AL147" i="75"/>
  <c r="AV43" i="75"/>
  <c r="H44" i="5" s="1"/>
  <c r="L44" i="5" s="1"/>
  <c r="C89" i="5"/>
  <c r="AV88" i="75"/>
  <c r="H89" i="5" s="1"/>
  <c r="L89" i="5" s="1"/>
  <c r="AV36" i="75"/>
  <c r="H37" i="5" s="1"/>
  <c r="L37" i="5" s="1"/>
  <c r="AV48" i="75"/>
  <c r="H49" i="5" s="1"/>
  <c r="AV176" i="75"/>
  <c r="H177" i="5" s="1"/>
  <c r="L177" i="5" s="1"/>
  <c r="BB31" i="83"/>
  <c r="AK33" i="5"/>
  <c r="AL33" i="5" s="1"/>
  <c r="C150" i="5"/>
  <c r="AV149" i="75"/>
  <c r="H150" i="5" s="1"/>
  <c r="C19" i="5"/>
  <c r="BC67" i="75"/>
  <c r="K68" i="5" s="1"/>
  <c r="N123" i="3"/>
  <c r="P124" i="5" s="1"/>
  <c r="X88" i="4"/>
  <c r="AE89" i="5" s="1"/>
  <c r="X91" i="4"/>
  <c r="AE92" i="5" s="1"/>
  <c r="AF92" i="5" s="1"/>
  <c r="AJ10" i="3"/>
  <c r="AK10" i="3" s="1"/>
  <c r="W11" i="5" s="1"/>
  <c r="X19" i="4"/>
  <c r="AE20" i="5" s="1"/>
  <c r="AF20" i="5" s="1"/>
  <c r="N74" i="5"/>
  <c r="AJ119" i="3"/>
  <c r="V120" i="5" s="1"/>
  <c r="H142" i="4"/>
  <c r="AA143" i="5" s="1"/>
  <c r="Z193" i="5"/>
  <c r="X30" i="4"/>
  <c r="AE31" i="5" s="1"/>
  <c r="AF31" i="5" s="1"/>
  <c r="X41" i="4"/>
  <c r="AE42" i="5" s="1"/>
  <c r="AF42" i="5" s="1"/>
  <c r="AJ4" i="3"/>
  <c r="AK4" i="3" s="1"/>
  <c r="W5" i="5" s="1"/>
  <c r="AJ190" i="3"/>
  <c r="V191" i="5" s="1"/>
  <c r="AJ123" i="3"/>
  <c r="V124" i="5" s="1"/>
  <c r="X76" i="4"/>
  <c r="AE77" i="5" s="1"/>
  <c r="X21" i="4"/>
  <c r="AE22" i="5" s="1"/>
  <c r="AF22" i="5" s="1"/>
  <c r="AJ153" i="3"/>
  <c r="V154" i="5" s="1"/>
  <c r="BC131" i="75"/>
  <c r="K132" i="5" s="1"/>
  <c r="X57" i="4"/>
  <c r="AE58" i="5" s="1"/>
  <c r="AF58" i="5" s="1"/>
  <c r="AJ129" i="3"/>
  <c r="V130" i="5" s="1"/>
  <c r="AJ92" i="3"/>
  <c r="V93" i="5" s="1"/>
  <c r="AJ67" i="3"/>
  <c r="V68" i="5" s="1"/>
  <c r="AJ127" i="3"/>
  <c r="V128" i="5" s="1"/>
  <c r="N22" i="3"/>
  <c r="P23" i="5" s="1"/>
  <c r="AJ38" i="3"/>
  <c r="V39" i="5" s="1"/>
  <c r="AJ79" i="3"/>
  <c r="H126" i="4"/>
  <c r="AA127" i="5" s="1"/>
  <c r="X141" i="4"/>
  <c r="AE142" i="5" s="1"/>
  <c r="AF142" i="5" s="1"/>
  <c r="X34" i="4"/>
  <c r="AE35" i="5" s="1"/>
  <c r="AF131" i="5"/>
  <c r="N113" i="3"/>
  <c r="P114" i="5" s="1"/>
  <c r="AV153" i="75"/>
  <c r="H154" i="5" s="1"/>
  <c r="L154" i="5" s="1"/>
  <c r="AV12" i="75"/>
  <c r="H13" i="5" s="1"/>
  <c r="AV108" i="75"/>
  <c r="H109" i="5" s="1"/>
  <c r="L109" i="5" s="1"/>
  <c r="H31" i="4"/>
  <c r="AA32" i="5" s="1"/>
  <c r="AF32" i="5" s="1"/>
  <c r="AD72" i="5"/>
  <c r="AJ154" i="3"/>
  <c r="V155" i="5" s="1"/>
  <c r="AJ98" i="3"/>
  <c r="AK98" i="3" s="1"/>
  <c r="W99" i="5" s="1"/>
  <c r="AJ89" i="3"/>
  <c r="AK89" i="3" s="1"/>
  <c r="W90" i="5" s="1"/>
  <c r="R141" i="5"/>
  <c r="AJ51" i="3"/>
  <c r="V52" i="5" s="1"/>
  <c r="H12" i="4"/>
  <c r="AA13" i="5" s="1"/>
  <c r="N116" i="3"/>
  <c r="P117" i="5" s="1"/>
  <c r="AV163" i="75"/>
  <c r="H164" i="5" s="1"/>
  <c r="L164" i="5" s="1"/>
  <c r="C153" i="5"/>
  <c r="L35" i="5"/>
  <c r="X6" i="4"/>
  <c r="AE7" i="5" s="1"/>
  <c r="AF7" i="5" s="1"/>
  <c r="AJ185" i="3"/>
  <c r="AK185" i="3" s="1"/>
  <c r="W186" i="5" s="1"/>
  <c r="AJ96" i="3"/>
  <c r="V97" i="5" s="1"/>
  <c r="H23" i="4"/>
  <c r="AA24" i="5" s="1"/>
  <c r="H115" i="4"/>
  <c r="AA116" i="5" s="1"/>
  <c r="AF116" i="5" s="1"/>
  <c r="X144" i="4"/>
  <c r="AE145" i="5" s="1"/>
  <c r="AF145" i="5" s="1"/>
  <c r="X170" i="4"/>
  <c r="AE171" i="5" s="1"/>
  <c r="AF171" i="5" s="1"/>
  <c r="AJ118" i="3"/>
  <c r="V119" i="5" s="1"/>
  <c r="X179" i="4"/>
  <c r="AE180" i="5" s="1"/>
  <c r="AF180" i="5" s="1"/>
  <c r="X103" i="4"/>
  <c r="AE104" i="5" s="1"/>
  <c r="AF104" i="5" s="1"/>
  <c r="H9" i="4"/>
  <c r="AA10" i="5" s="1"/>
  <c r="Z10" i="5"/>
  <c r="N174" i="3"/>
  <c r="P175" i="5" s="1"/>
  <c r="X22" i="4"/>
  <c r="AE23" i="5" s="1"/>
  <c r="AF23" i="5" s="1"/>
  <c r="X113" i="4"/>
  <c r="AE114" i="5" s="1"/>
  <c r="AF114" i="5" s="1"/>
  <c r="X190" i="4"/>
  <c r="AE191" i="5" s="1"/>
  <c r="X149" i="4"/>
  <c r="AE150" i="5" s="1"/>
  <c r="AF150" i="5" s="1"/>
  <c r="X173" i="4"/>
  <c r="AE174" i="5" s="1"/>
  <c r="AF174" i="5" s="1"/>
  <c r="R81" i="5"/>
  <c r="AJ191" i="3"/>
  <c r="AK191" i="3" s="1"/>
  <c r="W192" i="5" s="1"/>
  <c r="AJ134" i="3"/>
  <c r="AK134" i="3" s="1"/>
  <c r="W135" i="5" s="1"/>
  <c r="AJ147" i="3"/>
  <c r="V148" i="5" s="1"/>
  <c r="AJ173" i="3"/>
  <c r="V174" i="5" s="1"/>
  <c r="AJ48" i="3"/>
  <c r="V49" i="5" s="1"/>
  <c r="AV57" i="75"/>
  <c r="H58" i="5" s="1"/>
  <c r="L58" i="5" s="1"/>
  <c r="X74" i="4"/>
  <c r="AE75" i="5" s="1"/>
  <c r="X44" i="4"/>
  <c r="AE45" i="5" s="1"/>
  <c r="N170" i="3"/>
  <c r="P171" i="5" s="1"/>
  <c r="X122" i="4"/>
  <c r="AE123" i="5" s="1"/>
  <c r="AF123" i="5" s="1"/>
  <c r="AJ167" i="3"/>
  <c r="AK167" i="3" s="1"/>
  <c r="W168" i="5" s="1"/>
  <c r="AJ99" i="3"/>
  <c r="V100" i="5" s="1"/>
  <c r="X152" i="4"/>
  <c r="AE153" i="5" s="1"/>
  <c r="AF153" i="5" s="1"/>
  <c r="AV132" i="75"/>
  <c r="H133" i="5" s="1"/>
  <c r="L133" i="5" s="1"/>
  <c r="Z159" i="5"/>
  <c r="H158" i="4"/>
  <c r="AA159" i="5" s="1"/>
  <c r="M144" i="5"/>
  <c r="M29" i="5"/>
  <c r="N7" i="3"/>
  <c r="P8" i="5" s="1"/>
  <c r="N82" i="3"/>
  <c r="P83" i="5" s="1"/>
  <c r="N99" i="3"/>
  <c r="P100" i="5" s="1"/>
  <c r="N84" i="3"/>
  <c r="P85" i="5" s="1"/>
  <c r="N48" i="3"/>
  <c r="P49" i="5" s="1"/>
  <c r="N76" i="3"/>
  <c r="P77" i="5" s="1"/>
  <c r="N190" i="3"/>
  <c r="P191" i="5" s="1"/>
  <c r="N108" i="3"/>
  <c r="P109" i="5" s="1"/>
  <c r="AN93" i="5"/>
  <c r="D33" i="84"/>
  <c r="G33" i="84" s="1"/>
  <c r="D125" i="84"/>
  <c r="G125" i="84" s="1"/>
  <c r="D161" i="84"/>
  <c r="G161" i="84" s="1"/>
  <c r="AN85" i="5"/>
  <c r="AN70" i="5"/>
  <c r="D142" i="84"/>
  <c r="G142" i="84" s="1"/>
  <c r="AN177" i="5"/>
  <c r="AN124" i="5"/>
  <c r="AN49" i="5"/>
  <c r="AN183" i="5"/>
  <c r="D42" i="84"/>
  <c r="G42" i="84" s="1"/>
  <c r="D68" i="84"/>
  <c r="G68" i="84" s="1"/>
  <c r="H68" i="84" s="1"/>
  <c r="AJ56" i="5" s="1"/>
  <c r="D115" i="84"/>
  <c r="G115" i="84" s="1"/>
  <c r="H115" i="84" s="1"/>
  <c r="D132" i="84"/>
  <c r="G132" i="84" s="1"/>
  <c r="AN142" i="5"/>
  <c r="AN169" i="5"/>
  <c r="AN141" i="5"/>
  <c r="AN180" i="5"/>
  <c r="D167" i="84"/>
  <c r="G167" i="84" s="1"/>
  <c r="AN175" i="5"/>
  <c r="D113" i="84"/>
  <c r="G113" i="84" s="1"/>
  <c r="H113" i="84" s="1"/>
  <c r="AN158" i="5"/>
  <c r="AN77" i="5"/>
  <c r="AN14" i="5"/>
  <c r="AN6" i="5"/>
  <c r="AN9" i="5"/>
  <c r="AN96" i="5"/>
  <c r="D39" i="84"/>
  <c r="G39" i="84" s="1"/>
  <c r="H39" i="84" s="1"/>
  <c r="AJ40" i="5" s="1"/>
  <c r="AN45" i="5"/>
  <c r="C194" i="5"/>
  <c r="AV84" i="75"/>
  <c r="H85" i="5" s="1"/>
  <c r="C85" i="5"/>
  <c r="G95" i="5"/>
  <c r="AV94" i="75"/>
  <c r="H95" i="5" s="1"/>
  <c r="L95" i="5" s="1"/>
  <c r="C120" i="5"/>
  <c r="AV119" i="75"/>
  <c r="H120" i="5" s="1"/>
  <c r="L120" i="5" s="1"/>
  <c r="C100" i="84"/>
  <c r="F100" i="84" s="1"/>
  <c r="C22" i="84"/>
  <c r="F22" i="84" s="1"/>
  <c r="N70" i="3"/>
  <c r="P71" i="5" s="1"/>
  <c r="N88" i="3"/>
  <c r="P89" i="5" s="1"/>
  <c r="N18" i="3"/>
  <c r="P19" i="5" s="1"/>
  <c r="AF115" i="5"/>
  <c r="AD171" i="5"/>
  <c r="X69" i="4"/>
  <c r="AE70" i="5" s="1"/>
  <c r="AF70" i="5" s="1"/>
  <c r="AJ183" i="3"/>
  <c r="V184" i="5" s="1"/>
  <c r="AJ130" i="3"/>
  <c r="V131" i="5" s="1"/>
  <c r="Z69" i="5"/>
  <c r="Z49" i="5"/>
  <c r="X157" i="4"/>
  <c r="AE158" i="5" s="1"/>
  <c r="AF158" i="5" s="1"/>
  <c r="AO9" i="75"/>
  <c r="AV9" i="75" s="1"/>
  <c r="H10" i="5" s="1"/>
  <c r="L10" i="5" s="1"/>
  <c r="BC91" i="75"/>
  <c r="K92" i="5" s="1"/>
  <c r="N176" i="3"/>
  <c r="P177" i="5" s="1"/>
  <c r="X151" i="4"/>
  <c r="AE152" i="5" s="1"/>
  <c r="X193" i="4"/>
  <c r="AE194" i="5" s="1"/>
  <c r="AJ113" i="3"/>
  <c r="V114" i="5" s="1"/>
  <c r="AJ87" i="3"/>
  <c r="V88" i="5" s="1"/>
  <c r="AJ172" i="3"/>
  <c r="AK172" i="3" s="1"/>
  <c r="W173" i="5" s="1"/>
  <c r="Z182" i="5"/>
  <c r="H77" i="4"/>
  <c r="AA78" i="5" s="1"/>
  <c r="X135" i="4"/>
  <c r="AE136" i="5" s="1"/>
  <c r="AF136" i="5" s="1"/>
  <c r="X140" i="4"/>
  <c r="AE141" i="5" s="1"/>
  <c r="AF141" i="5" s="1"/>
  <c r="AJ21" i="3"/>
  <c r="AK21" i="3" s="1"/>
  <c r="W22" i="5" s="1"/>
  <c r="AV171" i="75"/>
  <c r="H172" i="5" s="1"/>
  <c r="L172" i="5" s="1"/>
  <c r="X137" i="4"/>
  <c r="AE138" i="5" s="1"/>
  <c r="X12" i="4"/>
  <c r="AE13" i="5" s="1"/>
  <c r="N130" i="3"/>
  <c r="P131" i="5" s="1"/>
  <c r="N49" i="3"/>
  <c r="P50" i="5" s="1"/>
  <c r="X72" i="4"/>
  <c r="AE73" i="5" s="1"/>
  <c r="AJ62" i="3"/>
  <c r="V63" i="5" s="1"/>
  <c r="AJ19" i="3"/>
  <c r="AJ45" i="3"/>
  <c r="V46" i="5" s="1"/>
  <c r="AJ166" i="3"/>
  <c r="V167" i="5" s="1"/>
  <c r="H53" i="4"/>
  <c r="AA54" i="5" s="1"/>
  <c r="AF54" i="5" s="1"/>
  <c r="H145" i="4"/>
  <c r="AA146" i="5" s="1"/>
  <c r="AB75" i="5"/>
  <c r="X159" i="4"/>
  <c r="AE160" i="5" s="1"/>
  <c r="AF160" i="5" s="1"/>
  <c r="AV138" i="75"/>
  <c r="H139" i="5" s="1"/>
  <c r="L139" i="5" s="1"/>
  <c r="X67" i="4"/>
  <c r="AE68" i="5" s="1"/>
  <c r="AF68" i="5" s="1"/>
  <c r="X129" i="4"/>
  <c r="AE130" i="5" s="1"/>
  <c r="AF130" i="5" s="1"/>
  <c r="AJ184" i="3"/>
  <c r="AK184" i="3" s="1"/>
  <c r="W185" i="5" s="1"/>
  <c r="AJ91" i="3"/>
  <c r="V92" i="5" s="1"/>
  <c r="AO179" i="75"/>
  <c r="AV75" i="75"/>
  <c r="H76" i="5" s="1"/>
  <c r="X133" i="4"/>
  <c r="AE134" i="5" s="1"/>
  <c r="J70" i="5"/>
  <c r="AM70" i="5" s="1"/>
  <c r="N158" i="3"/>
  <c r="P159" i="5" s="1"/>
  <c r="X125" i="4"/>
  <c r="AE126" i="5" s="1"/>
  <c r="L192" i="5"/>
  <c r="C125" i="84"/>
  <c r="F125" i="84" s="1"/>
  <c r="BC78" i="75"/>
  <c r="K79" i="5" s="1"/>
  <c r="C7" i="84"/>
  <c r="F7" i="84" s="1"/>
  <c r="N119" i="3"/>
  <c r="P120" i="5" s="1"/>
  <c r="N128" i="3"/>
  <c r="P129" i="5" s="1"/>
  <c r="N168" i="3"/>
  <c r="P169" i="5" s="1"/>
  <c r="N180" i="3"/>
  <c r="P181" i="5" s="1"/>
  <c r="N114" i="3"/>
  <c r="P115" i="5" s="1"/>
  <c r="BC60" i="75"/>
  <c r="K61" i="5" s="1"/>
  <c r="X160" i="4"/>
  <c r="AE161" i="5" s="1"/>
  <c r="AJ5" i="3"/>
  <c r="V6" i="5" s="1"/>
  <c r="N192" i="3"/>
  <c r="P193" i="5" s="1"/>
  <c r="N122" i="3"/>
  <c r="P123" i="5" s="1"/>
  <c r="AJ178" i="3"/>
  <c r="AK178" i="3" s="1"/>
  <c r="W179" i="5" s="1"/>
  <c r="AJ68" i="3"/>
  <c r="AK68" i="3" s="1"/>
  <c r="W69" i="5" s="1"/>
  <c r="Z26" i="5"/>
  <c r="Z72" i="5"/>
  <c r="AV112" i="75"/>
  <c r="H113" i="5" s="1"/>
  <c r="N39" i="3"/>
  <c r="P40" i="5" s="1"/>
  <c r="C71" i="84"/>
  <c r="F71" i="84" s="1"/>
  <c r="C146" i="84"/>
  <c r="F146" i="84" s="1"/>
  <c r="H146" i="84" s="1"/>
  <c r="L90" i="5"/>
  <c r="C11" i="84"/>
  <c r="F11" i="84" s="1"/>
  <c r="J79" i="5"/>
  <c r="AM79" i="5" s="1"/>
  <c r="N66" i="3"/>
  <c r="P67" i="5" s="1"/>
  <c r="N189" i="3"/>
  <c r="P190" i="5" s="1"/>
  <c r="N97" i="3"/>
  <c r="P98" i="5" s="1"/>
  <c r="C57" i="84"/>
  <c r="F57" i="84" s="1"/>
  <c r="BC164" i="75"/>
  <c r="K165" i="5" s="1"/>
  <c r="X9" i="4"/>
  <c r="AE10" i="5" s="1"/>
  <c r="X171" i="4"/>
  <c r="AE172" i="5" s="1"/>
  <c r="AF172" i="5" s="1"/>
  <c r="AJ101" i="3"/>
  <c r="X165" i="4"/>
  <c r="AE166" i="5" s="1"/>
  <c r="AF166" i="5" s="1"/>
  <c r="N90" i="3"/>
  <c r="P91" i="5" s="1"/>
  <c r="AJ27" i="3"/>
  <c r="V28" i="5" s="1"/>
  <c r="AJ161" i="3"/>
  <c r="V162" i="5" s="1"/>
  <c r="H163" i="4"/>
  <c r="AA164" i="5" s="1"/>
  <c r="AF164" i="5" s="1"/>
  <c r="X178" i="4"/>
  <c r="AE179" i="5" s="1"/>
  <c r="AF179" i="5" s="1"/>
  <c r="AV95" i="75"/>
  <c r="H96" i="5" s="1"/>
  <c r="L96" i="5" s="1"/>
  <c r="AV100" i="75"/>
  <c r="H101" i="5" s="1"/>
  <c r="L101" i="5" s="1"/>
  <c r="H147" i="4"/>
  <c r="AA148" i="5" s="1"/>
  <c r="N69" i="3"/>
  <c r="P70" i="5" s="1"/>
  <c r="J127" i="5"/>
  <c r="AM127" i="5" s="1"/>
  <c r="J10" i="5"/>
  <c r="AM10" i="5" s="1"/>
  <c r="BC149" i="75"/>
  <c r="K150" i="5" s="1"/>
  <c r="J165" i="5"/>
  <c r="AM165" i="5" s="1"/>
  <c r="BC15" i="75"/>
  <c r="K16" i="5" s="1"/>
  <c r="N193" i="3"/>
  <c r="P194" i="5" s="1"/>
  <c r="N79" i="3"/>
  <c r="P80" i="5" s="1"/>
  <c r="N181" i="3"/>
  <c r="P182" i="5" s="1"/>
  <c r="X75" i="4"/>
  <c r="AE76" i="5" s="1"/>
  <c r="AJ7" i="3"/>
  <c r="V8" i="5" s="1"/>
  <c r="AJ30" i="3"/>
  <c r="AK30" i="3" s="1"/>
  <c r="W31" i="5" s="1"/>
  <c r="H3" i="4"/>
  <c r="AA4" i="5" s="1"/>
  <c r="AF47" i="5"/>
  <c r="AJ47" i="3"/>
  <c r="V48" i="5" s="1"/>
  <c r="AV167" i="75"/>
  <c r="H168" i="5" s="1"/>
  <c r="L168" i="5" s="1"/>
  <c r="AV174" i="75"/>
  <c r="H175" i="5" s="1"/>
  <c r="L175" i="5" s="1"/>
  <c r="AV51" i="75"/>
  <c r="H52" i="5" s="1"/>
  <c r="L52" i="5" s="1"/>
  <c r="G159" i="5"/>
  <c r="AV158" i="75"/>
  <c r="H159" i="5" s="1"/>
  <c r="L159" i="5" s="1"/>
  <c r="C79" i="5"/>
  <c r="C179" i="5"/>
  <c r="AV178" i="75"/>
  <c r="H179" i="5" s="1"/>
  <c r="U27" i="5"/>
  <c r="AJ26" i="3"/>
  <c r="V27" i="5" s="1"/>
  <c r="C129" i="5"/>
  <c r="AV128" i="75"/>
  <c r="H129" i="5" s="1"/>
  <c r="L129" i="5" s="1"/>
  <c r="AD24" i="5"/>
  <c r="X23" i="4"/>
  <c r="AE24" i="5" s="1"/>
  <c r="I108" i="5"/>
  <c r="C127" i="84"/>
  <c r="F127" i="84" s="1"/>
  <c r="H127" i="84" s="1"/>
  <c r="AO69" i="75"/>
  <c r="C70" i="5" s="1"/>
  <c r="X66" i="4"/>
  <c r="AE67" i="5" s="1"/>
  <c r="AF67" i="5" s="1"/>
  <c r="AR37" i="75"/>
  <c r="F38" i="5" s="1"/>
  <c r="N153" i="3"/>
  <c r="P154" i="5" s="1"/>
  <c r="N120" i="3"/>
  <c r="P121" i="5" s="1"/>
  <c r="N95" i="3"/>
  <c r="P96" i="5" s="1"/>
  <c r="X116" i="4"/>
  <c r="AE117" i="5" s="1"/>
  <c r="AF117" i="5" s="1"/>
  <c r="G11" i="5"/>
  <c r="AV10" i="75"/>
  <c r="H11" i="5" s="1"/>
  <c r="L11" i="5" s="1"/>
  <c r="AD21" i="5"/>
  <c r="AV145" i="75"/>
  <c r="H146" i="5" s="1"/>
  <c r="L146" i="5" s="1"/>
  <c r="AV118" i="75"/>
  <c r="H119" i="5" s="1"/>
  <c r="L119" i="5" s="1"/>
  <c r="AJ151" i="3"/>
  <c r="V152" i="5" s="1"/>
  <c r="AV46" i="75"/>
  <c r="H47" i="5" s="1"/>
  <c r="L47" i="5" s="1"/>
  <c r="AV162" i="75"/>
  <c r="H163" i="5" s="1"/>
  <c r="L163" i="5" s="1"/>
  <c r="X142" i="4"/>
  <c r="AE143" i="5" s="1"/>
  <c r="AF143" i="5" s="1"/>
  <c r="L167" i="5"/>
  <c r="BC103" i="75"/>
  <c r="K104" i="5" s="1"/>
  <c r="X11" i="4"/>
  <c r="AE12" i="5" s="1"/>
  <c r="AF12" i="5" s="1"/>
  <c r="AV24" i="75"/>
  <c r="H25" i="5" s="1"/>
  <c r="L25" i="5" s="1"/>
  <c r="AJ3" i="3"/>
  <c r="V4" i="5" s="1"/>
  <c r="BC71" i="75"/>
  <c r="K72" i="5" s="1"/>
  <c r="AD29" i="5"/>
  <c r="X147" i="4"/>
  <c r="AE148" i="5" s="1"/>
  <c r="R4" i="5"/>
  <c r="X61" i="4"/>
  <c r="AE62" i="5" s="1"/>
  <c r="AF62" i="5" s="1"/>
  <c r="BC175" i="75"/>
  <c r="K176" i="5" s="1"/>
  <c r="AD4" i="5"/>
  <c r="X145" i="4"/>
  <c r="AE146" i="5" s="1"/>
  <c r="X143" i="4"/>
  <c r="AE144" i="5" s="1"/>
  <c r="AF144" i="5" s="1"/>
  <c r="AD117" i="5"/>
  <c r="X109" i="4"/>
  <c r="AE110" i="5" s="1"/>
  <c r="AF110" i="5" s="1"/>
  <c r="L111" i="5"/>
  <c r="AD192" i="5"/>
  <c r="AF120" i="5"/>
  <c r="AJ158" i="3"/>
  <c r="V159" i="5" s="1"/>
  <c r="BC143" i="75"/>
  <c r="K144" i="5" s="1"/>
  <c r="L12" i="5"/>
  <c r="I148" i="5"/>
  <c r="X117" i="4"/>
  <c r="AE118" i="5" s="1"/>
  <c r="AF118" i="5" s="1"/>
  <c r="X79" i="4"/>
  <c r="AE80" i="5" s="1"/>
  <c r="AF80" i="5" s="1"/>
  <c r="AJ31" i="3"/>
  <c r="V32" i="5" s="1"/>
  <c r="X59" i="4"/>
  <c r="AE60" i="5" s="1"/>
  <c r="AF60" i="5" s="1"/>
  <c r="X148" i="4"/>
  <c r="AE149" i="5" s="1"/>
  <c r="AF149" i="5" s="1"/>
  <c r="BB32" i="83"/>
  <c r="B30" i="84"/>
  <c r="E30" i="84" s="1"/>
  <c r="X58" i="4"/>
  <c r="AE59" i="5" s="1"/>
  <c r="AF59" i="5" s="1"/>
  <c r="AJ33" i="3"/>
  <c r="AK33" i="3" s="1"/>
  <c r="W34" i="5" s="1"/>
  <c r="AJ109" i="3"/>
  <c r="V110" i="5" s="1"/>
  <c r="AJ16" i="3"/>
  <c r="V17" i="5" s="1"/>
  <c r="AJ160" i="3"/>
  <c r="V161" i="5" s="1"/>
  <c r="X138" i="4"/>
  <c r="AE139" i="5" s="1"/>
  <c r="AF139" i="5" s="1"/>
  <c r="AJ144" i="3"/>
  <c r="V145" i="5" s="1"/>
  <c r="AJ138" i="3"/>
  <c r="AK138" i="3" s="1"/>
  <c r="W139" i="5" s="1"/>
  <c r="X139" i="5" s="1"/>
  <c r="AJ78" i="3"/>
  <c r="AK78" i="3" s="1"/>
  <c r="W79" i="5" s="1"/>
  <c r="X97" i="4"/>
  <c r="AE98" i="5" s="1"/>
  <c r="AF98" i="5" s="1"/>
  <c r="X47" i="4"/>
  <c r="AE48" i="5" s="1"/>
  <c r="AF48" i="5" s="1"/>
  <c r="X184" i="4"/>
  <c r="AE185" i="5" s="1"/>
  <c r="AF185" i="5" s="1"/>
  <c r="N30" i="3"/>
  <c r="P31" i="5" s="1"/>
  <c r="N14" i="3"/>
  <c r="P15" i="5" s="1"/>
  <c r="AJ157" i="3"/>
  <c r="V158" i="5" s="1"/>
  <c r="N31" i="3"/>
  <c r="P32" i="5" s="1"/>
  <c r="N45" i="3"/>
  <c r="P46" i="5" s="1"/>
  <c r="N150" i="3"/>
  <c r="P151" i="5" s="1"/>
  <c r="N107" i="3"/>
  <c r="P108" i="5" s="1"/>
  <c r="N52" i="3"/>
  <c r="P53" i="5" s="1"/>
  <c r="AJ83" i="3"/>
  <c r="V84" i="5" s="1"/>
  <c r="N160" i="3"/>
  <c r="P161" i="5" s="1"/>
  <c r="N25" i="3"/>
  <c r="P26" i="5" s="1"/>
  <c r="N74" i="3"/>
  <c r="P75" i="5" s="1"/>
  <c r="BB71" i="83"/>
  <c r="N89" i="3"/>
  <c r="P90" i="5" s="1"/>
  <c r="G112" i="5"/>
  <c r="AV111" i="75"/>
  <c r="H112" i="5" s="1"/>
  <c r="G69" i="5"/>
  <c r="AV68" i="75"/>
  <c r="H69" i="5" s="1"/>
  <c r="L69" i="5" s="1"/>
  <c r="G151" i="5"/>
  <c r="AV150" i="75"/>
  <c r="H151" i="5" s="1"/>
  <c r="L151" i="5" s="1"/>
  <c r="AV29" i="75"/>
  <c r="H30" i="5" s="1"/>
  <c r="AV130" i="75"/>
  <c r="H131" i="5" s="1"/>
  <c r="L131" i="5" s="1"/>
  <c r="BC59" i="75"/>
  <c r="K60" i="5" s="1"/>
  <c r="I60" i="5"/>
  <c r="L138" i="5"/>
  <c r="AV165" i="75"/>
  <c r="H166" i="5" s="1"/>
  <c r="L166" i="5" s="1"/>
  <c r="AV103" i="75"/>
  <c r="H104" i="5" s="1"/>
  <c r="AV181" i="75"/>
  <c r="H182" i="5" s="1"/>
  <c r="L182" i="5" s="1"/>
  <c r="AV72" i="75"/>
  <c r="H73" i="5" s="1"/>
  <c r="L73" i="5" s="1"/>
  <c r="BC187" i="75"/>
  <c r="K188" i="5" s="1"/>
  <c r="AV35" i="75"/>
  <c r="H36" i="5" s="1"/>
  <c r="L36" i="5" s="1"/>
  <c r="N187" i="3"/>
  <c r="P188" i="5" s="1"/>
  <c r="N23" i="3"/>
  <c r="P24" i="5" s="1"/>
  <c r="N146" i="3"/>
  <c r="P147" i="5" s="1"/>
  <c r="N96" i="3"/>
  <c r="P97" i="5" s="1"/>
  <c r="N148" i="3"/>
  <c r="P149" i="5" s="1"/>
  <c r="B138" i="84"/>
  <c r="E138" i="84" s="1"/>
  <c r="H138" i="84" s="1"/>
  <c r="AK132" i="5"/>
  <c r="AL132" i="5" s="1"/>
  <c r="N43" i="3"/>
  <c r="P44" i="5" s="1"/>
  <c r="N54" i="3"/>
  <c r="P55" i="5" s="1"/>
  <c r="BC111" i="75"/>
  <c r="K112" i="5" s="1"/>
  <c r="AV83" i="75"/>
  <c r="H84" i="5" s="1"/>
  <c r="L84" i="5" s="1"/>
  <c r="AV71" i="75"/>
  <c r="H72" i="5" s="1"/>
  <c r="G193" i="5"/>
  <c r="C144" i="5"/>
  <c r="AV143" i="75"/>
  <c r="H144" i="5" s="1"/>
  <c r="C9" i="5"/>
  <c r="AV8" i="75"/>
  <c r="H9" i="5" s="1"/>
  <c r="L9" i="5" s="1"/>
  <c r="F34" i="5"/>
  <c r="AV33" i="75"/>
  <c r="H34" i="5" s="1"/>
  <c r="L34" i="5" s="1"/>
  <c r="C8" i="5"/>
  <c r="AV21" i="75"/>
  <c r="H22" i="5" s="1"/>
  <c r="C22" i="5"/>
  <c r="F108" i="5"/>
  <c r="AV107" i="75"/>
  <c r="H108" i="5" s="1"/>
  <c r="L108" i="5" s="1"/>
  <c r="H186" i="4"/>
  <c r="AA187" i="5" s="1"/>
  <c r="Z187" i="5"/>
  <c r="G140" i="5"/>
  <c r="AV139" i="75"/>
  <c r="H140" i="5" s="1"/>
  <c r="L140" i="5" s="1"/>
  <c r="S101" i="3"/>
  <c r="Q102" i="5" s="1"/>
  <c r="S19" i="3"/>
  <c r="Q20" i="5" s="1"/>
  <c r="AD190" i="5"/>
  <c r="X189" i="4"/>
  <c r="AE190" i="5" s="1"/>
  <c r="AF190" i="5" s="1"/>
  <c r="AV39" i="75"/>
  <c r="H40" i="5" s="1"/>
  <c r="L40" i="5" s="1"/>
  <c r="C40" i="5"/>
  <c r="BC178" i="75"/>
  <c r="K179" i="5" s="1"/>
  <c r="L179" i="5" s="1"/>
  <c r="J149" i="5"/>
  <c r="AM149" i="5" s="1"/>
  <c r="C178" i="84"/>
  <c r="F178" i="84" s="1"/>
  <c r="N16" i="3"/>
  <c r="P17" i="5" s="1"/>
  <c r="M184" i="5"/>
  <c r="AF112" i="5"/>
  <c r="H99" i="4"/>
  <c r="AA100" i="5" s="1"/>
  <c r="X169" i="4"/>
  <c r="AE170" i="5" s="1"/>
  <c r="AF170" i="5" s="1"/>
  <c r="AJ95" i="3"/>
  <c r="AK95" i="3" s="1"/>
  <c r="W96" i="5" s="1"/>
  <c r="AJ39" i="3"/>
  <c r="X98" i="4"/>
  <c r="AE99" i="5" s="1"/>
  <c r="X134" i="4"/>
  <c r="AE135" i="5" s="1"/>
  <c r="AV168" i="75"/>
  <c r="H169" i="5" s="1"/>
  <c r="L169" i="5" s="1"/>
  <c r="AV180" i="75"/>
  <c r="H181" i="5" s="1"/>
  <c r="L181" i="5" s="1"/>
  <c r="AV58" i="75"/>
  <c r="H59" i="5" s="1"/>
  <c r="AD128" i="5"/>
  <c r="X127" i="4"/>
  <c r="AE128" i="5" s="1"/>
  <c r="BC170" i="75"/>
  <c r="K171" i="5" s="1"/>
  <c r="BC38" i="75"/>
  <c r="K39" i="5" s="1"/>
  <c r="J136" i="5"/>
  <c r="AM136" i="5" s="1"/>
  <c r="BB39" i="83"/>
  <c r="N9" i="3"/>
  <c r="P10" i="5" s="1"/>
  <c r="X95" i="4"/>
  <c r="AE96" i="5" s="1"/>
  <c r="H10" i="4"/>
  <c r="AA11" i="5" s="1"/>
  <c r="H191" i="4"/>
  <c r="AA192" i="5" s="1"/>
  <c r="H70" i="4"/>
  <c r="AA71" i="5" s="1"/>
  <c r="X32" i="4"/>
  <c r="AE33" i="5" s="1"/>
  <c r="AF33" i="5" s="1"/>
  <c r="AB37" i="5"/>
  <c r="AB118" i="5"/>
  <c r="BC87" i="75"/>
  <c r="K88" i="5" s="1"/>
  <c r="L53" i="5"/>
  <c r="L124" i="5"/>
  <c r="AO15" i="75"/>
  <c r="C16" i="5" s="1"/>
  <c r="AV129" i="75"/>
  <c r="H130" i="5" s="1"/>
  <c r="L130" i="5" s="1"/>
  <c r="X110" i="4"/>
  <c r="AE111" i="5" s="1"/>
  <c r="AD111" i="5"/>
  <c r="C38" i="84"/>
  <c r="F38" i="84" s="1"/>
  <c r="J142" i="5"/>
  <c r="AM142" i="5" s="1"/>
  <c r="N100" i="3"/>
  <c r="P101" i="5" s="1"/>
  <c r="X73" i="4"/>
  <c r="AE74" i="5" s="1"/>
  <c r="AF74" i="5" s="1"/>
  <c r="AV102" i="75"/>
  <c r="H103" i="5" s="1"/>
  <c r="L103" i="5" s="1"/>
  <c r="AR3" i="75"/>
  <c r="F4" i="5" s="1"/>
  <c r="AV147" i="75"/>
  <c r="H148" i="5" s="1"/>
  <c r="L148" i="5" s="1"/>
  <c r="AJ105" i="3"/>
  <c r="S106" i="5"/>
  <c r="N46" i="3"/>
  <c r="P47" i="5" s="1"/>
  <c r="AJ14" i="3"/>
  <c r="V15" i="5" s="1"/>
  <c r="N132" i="3"/>
  <c r="P133" i="5" s="1"/>
  <c r="N13" i="3"/>
  <c r="P14" i="5" s="1"/>
  <c r="N75" i="3"/>
  <c r="P76" i="5" s="1"/>
  <c r="N93" i="3"/>
  <c r="P94" i="5" s="1"/>
  <c r="AJ175" i="3"/>
  <c r="V176" i="5" s="1"/>
  <c r="N125" i="3"/>
  <c r="P126" i="5" s="1"/>
  <c r="N5" i="3"/>
  <c r="P6" i="5" s="1"/>
  <c r="AJ192" i="3"/>
  <c r="V193" i="5" s="1"/>
  <c r="R96" i="5"/>
  <c r="AJ165" i="3"/>
  <c r="AK165" i="3" s="1"/>
  <c r="W166" i="5" s="1"/>
  <c r="AK69" i="3"/>
  <c r="W70" i="5" s="1"/>
  <c r="AK104" i="3"/>
  <c r="W105" i="5" s="1"/>
  <c r="X105" i="5" s="1"/>
  <c r="N154" i="3"/>
  <c r="P155" i="5" s="1"/>
  <c r="N149" i="3"/>
  <c r="P150" i="5" s="1"/>
  <c r="N78" i="3"/>
  <c r="P79" i="5" s="1"/>
  <c r="N164" i="3"/>
  <c r="P165" i="5" s="1"/>
  <c r="N35" i="3"/>
  <c r="P36" i="5" s="1"/>
  <c r="N109" i="3"/>
  <c r="P110" i="5" s="1"/>
  <c r="N67" i="3"/>
  <c r="P68" i="5" s="1"/>
  <c r="N15" i="3"/>
  <c r="P16" i="5" s="1"/>
  <c r="N64" i="3"/>
  <c r="P65" i="5" s="1"/>
  <c r="AJ108" i="3"/>
  <c r="V109" i="5" s="1"/>
  <c r="U109" i="5"/>
  <c r="N56" i="3"/>
  <c r="P57" i="5" s="1"/>
  <c r="N72" i="3"/>
  <c r="P73" i="5" s="1"/>
  <c r="N32" i="3"/>
  <c r="P33" i="5" s="1"/>
  <c r="N135" i="3"/>
  <c r="P136" i="5" s="1"/>
  <c r="N171" i="3"/>
  <c r="P172" i="5" s="1"/>
  <c r="N129" i="3"/>
  <c r="P130" i="5" s="1"/>
  <c r="N177" i="3"/>
  <c r="P178" i="5" s="1"/>
  <c r="N136" i="3"/>
  <c r="P137" i="5" s="1"/>
  <c r="N121" i="3"/>
  <c r="P122" i="5" s="1"/>
  <c r="S168" i="3"/>
  <c r="Q169" i="5" s="1"/>
  <c r="AJ77" i="3"/>
  <c r="V78" i="5" s="1"/>
  <c r="M112" i="5"/>
  <c r="N175" i="3"/>
  <c r="P176" i="5" s="1"/>
  <c r="AJ168" i="3"/>
  <c r="V169" i="5" s="1"/>
  <c r="AJ40" i="3"/>
  <c r="V41" i="5" s="1"/>
  <c r="AJ53" i="3"/>
  <c r="V54" i="5" s="1"/>
  <c r="AJ55" i="3"/>
  <c r="V56" i="5" s="1"/>
  <c r="S87" i="3"/>
  <c r="Q88" i="5" s="1"/>
  <c r="C147" i="5"/>
  <c r="AV146" i="75"/>
  <c r="H147" i="5" s="1"/>
  <c r="L147" i="5" s="1"/>
  <c r="AV53" i="75"/>
  <c r="H54" i="5" s="1"/>
  <c r="L54" i="5" s="1"/>
  <c r="C54" i="5"/>
  <c r="C88" i="5"/>
  <c r="AV87" i="75"/>
  <c r="H88" i="5" s="1"/>
  <c r="C125" i="5"/>
  <c r="AV124" i="75"/>
  <c r="H125" i="5" s="1"/>
  <c r="L125" i="5" s="1"/>
  <c r="C26" i="5"/>
  <c r="AV25" i="75"/>
  <c r="H26" i="5" s="1"/>
  <c r="C126" i="5"/>
  <c r="AV125" i="75"/>
  <c r="H126" i="5" s="1"/>
  <c r="L126" i="5" s="1"/>
  <c r="AC159" i="5"/>
  <c r="X158" i="4"/>
  <c r="AE159" i="5" s="1"/>
  <c r="F78" i="5"/>
  <c r="AV77" i="75"/>
  <c r="H78" i="5" s="1"/>
  <c r="L78" i="5" s="1"/>
  <c r="N59" i="3"/>
  <c r="P60" i="5" s="1"/>
  <c r="AV109" i="75"/>
  <c r="H110" i="5" s="1"/>
  <c r="L110" i="5" s="1"/>
  <c r="E110" i="5"/>
  <c r="AV148" i="75"/>
  <c r="H149" i="5" s="1"/>
  <c r="F149" i="5"/>
  <c r="N20" i="3"/>
  <c r="P21" i="5" s="1"/>
  <c r="N137" i="3"/>
  <c r="P138" i="5" s="1"/>
  <c r="AD39" i="5"/>
  <c r="X38" i="4"/>
  <c r="AE39" i="5" s="1"/>
  <c r="AF39" i="5" s="1"/>
  <c r="AC157" i="5"/>
  <c r="X156" i="4"/>
  <c r="AE157" i="5" s="1"/>
  <c r="AV161" i="75"/>
  <c r="H162" i="5" s="1"/>
  <c r="AV116" i="75"/>
  <c r="H117" i="5" s="1"/>
  <c r="L117" i="5" s="1"/>
  <c r="AC178" i="5"/>
  <c r="X177" i="4"/>
  <c r="AE178" i="5" s="1"/>
  <c r="AF178" i="5" s="1"/>
  <c r="AO185" i="75"/>
  <c r="G60" i="5"/>
  <c r="AV59" i="75"/>
  <c r="H60" i="5" s="1"/>
  <c r="AV115" i="75"/>
  <c r="H116" i="5" s="1"/>
  <c r="AV173" i="75"/>
  <c r="H174" i="5" s="1"/>
  <c r="L174" i="5" s="1"/>
  <c r="N188" i="3"/>
  <c r="P189" i="5" s="1"/>
  <c r="X150" i="4"/>
  <c r="AE151" i="5" s="1"/>
  <c r="BC183" i="75"/>
  <c r="K184" i="5" s="1"/>
  <c r="AV122" i="75"/>
  <c r="H123" i="5" s="1"/>
  <c r="L123" i="5" s="1"/>
  <c r="AD103" i="5"/>
  <c r="X102" i="4"/>
  <c r="AE103" i="5" s="1"/>
  <c r="AF103" i="5" s="1"/>
  <c r="C55" i="5"/>
  <c r="AV54" i="75"/>
  <c r="H55" i="5" s="1"/>
  <c r="L55" i="5" s="1"/>
  <c r="C21" i="5"/>
  <c r="AV20" i="75"/>
  <c r="H21" i="5" s="1"/>
  <c r="L21" i="5" s="1"/>
  <c r="AV82" i="75"/>
  <c r="H83" i="5" s="1"/>
  <c r="L83" i="5" s="1"/>
  <c r="X162" i="4"/>
  <c r="AE163" i="5" s="1"/>
  <c r="AF163" i="5" s="1"/>
  <c r="AV66" i="75"/>
  <c r="H67" i="5" s="1"/>
  <c r="L67" i="5" s="1"/>
  <c r="Z46" i="5"/>
  <c r="H127" i="4"/>
  <c r="AA128" i="5" s="1"/>
  <c r="Z166" i="5"/>
  <c r="AV6" i="75"/>
  <c r="H7" i="5" s="1"/>
  <c r="L7" i="5" s="1"/>
  <c r="AV190" i="75"/>
  <c r="H191" i="5" s="1"/>
  <c r="L191" i="5" s="1"/>
  <c r="C179" i="84"/>
  <c r="F179" i="84" s="1"/>
  <c r="J182" i="5"/>
  <c r="AM182" i="5" s="1"/>
  <c r="AD41" i="5"/>
  <c r="X40" i="4"/>
  <c r="AE41" i="5" s="1"/>
  <c r="AF41" i="5" s="1"/>
  <c r="AD181" i="5"/>
  <c r="X180" i="4"/>
  <c r="AE181" i="5" s="1"/>
  <c r="AD121" i="5"/>
  <c r="X120" i="4"/>
  <c r="AE121" i="5" s="1"/>
  <c r="AF121" i="5" s="1"/>
  <c r="AC177" i="5"/>
  <c r="X176" i="4"/>
  <c r="AE177" i="5" s="1"/>
  <c r="AF177" i="5" s="1"/>
  <c r="AD105" i="5"/>
  <c r="X104" i="4"/>
  <c r="AE105" i="5" s="1"/>
  <c r="AF105" i="5" s="1"/>
  <c r="N85" i="3"/>
  <c r="P86" i="5" s="1"/>
  <c r="X187" i="4"/>
  <c r="AE188" i="5" s="1"/>
  <c r="AF188" i="5" s="1"/>
  <c r="X155" i="4"/>
  <c r="AE156" i="5" s="1"/>
  <c r="AV160" i="75"/>
  <c r="H161" i="5" s="1"/>
  <c r="L161" i="5" s="1"/>
  <c r="N26" i="3"/>
  <c r="P27" i="5" s="1"/>
  <c r="AK46" i="3"/>
  <c r="W47" i="5" s="1"/>
  <c r="AV182" i="75"/>
  <c r="H183" i="5" s="1"/>
  <c r="L183" i="5" s="1"/>
  <c r="AV79" i="75"/>
  <c r="H80" i="5" s="1"/>
  <c r="AD182" i="5"/>
  <c r="X181" i="4"/>
  <c r="AE182" i="5" s="1"/>
  <c r="AF182" i="5" s="1"/>
  <c r="AV62" i="75"/>
  <c r="H63" i="5" s="1"/>
  <c r="L63" i="5" s="1"/>
  <c r="X39" i="4"/>
  <c r="AE40" i="5" s="1"/>
  <c r="BC135" i="75"/>
  <c r="K136" i="5" s="1"/>
  <c r="N141" i="3"/>
  <c r="P142" i="5" s="1"/>
  <c r="X182" i="4"/>
  <c r="AE183" i="5" s="1"/>
  <c r="AD183" i="5"/>
  <c r="G142" i="5"/>
  <c r="AV141" i="75"/>
  <c r="H142" i="5" s="1"/>
  <c r="L142" i="5" s="1"/>
  <c r="AV142" i="75"/>
  <c r="H143" i="5" s="1"/>
  <c r="L143" i="5" s="1"/>
  <c r="AV187" i="75"/>
  <c r="H188" i="5" s="1"/>
  <c r="M46" i="5"/>
  <c r="H172" i="4"/>
  <c r="AA173" i="5" s="1"/>
  <c r="O128" i="5"/>
  <c r="N127" i="3"/>
  <c r="P128" i="5" s="1"/>
  <c r="AV169" i="75"/>
  <c r="H170" i="5" s="1"/>
  <c r="L170" i="5" s="1"/>
  <c r="F31" i="5"/>
  <c r="AV30" i="75"/>
  <c r="H31" i="5" s="1"/>
  <c r="L31" i="5" s="1"/>
  <c r="C56" i="5"/>
  <c r="AV55" i="75"/>
  <c r="H56" i="5" s="1"/>
  <c r="L56" i="5" s="1"/>
  <c r="N165" i="3"/>
  <c r="P166" i="5" s="1"/>
  <c r="F29" i="5"/>
  <c r="AV28" i="75"/>
  <c r="H29" i="5" s="1"/>
  <c r="L29" i="5" s="1"/>
  <c r="M93" i="5"/>
  <c r="N173" i="3"/>
  <c r="P174" i="5" s="1"/>
  <c r="X92" i="4"/>
  <c r="AE93" i="5" s="1"/>
  <c r="L49" i="5"/>
  <c r="F15" i="5"/>
  <c r="AV14" i="75"/>
  <c r="H15" i="5" s="1"/>
  <c r="L15" i="5" s="1"/>
  <c r="C23" i="5"/>
  <c r="AV22" i="75"/>
  <c r="H23" i="5" s="1"/>
  <c r="L23" i="5" s="1"/>
  <c r="BC193" i="75"/>
  <c r="K194" i="5" s="1"/>
  <c r="J93" i="5"/>
  <c r="AM93" i="5" s="1"/>
  <c r="M34" i="5"/>
  <c r="N8" i="3"/>
  <c r="P9" i="5" s="1"/>
  <c r="N40" i="3"/>
  <c r="P41" i="5" s="1"/>
  <c r="AV93" i="75"/>
  <c r="H94" i="5" s="1"/>
  <c r="L94" i="5" s="1"/>
  <c r="J50" i="5"/>
  <c r="AM50" i="5" s="1"/>
  <c r="J194" i="5"/>
  <c r="AM194" i="5" s="1"/>
  <c r="C46" i="84"/>
  <c r="F46" i="84" s="1"/>
  <c r="C95" i="84"/>
  <c r="F95" i="84" s="1"/>
  <c r="N185" i="3"/>
  <c r="P186" i="5" s="1"/>
  <c r="N105" i="3"/>
  <c r="P106" i="5" s="1"/>
  <c r="N103" i="3"/>
  <c r="P104" i="5" s="1"/>
  <c r="N134" i="3"/>
  <c r="P135" i="5" s="1"/>
  <c r="N68" i="3"/>
  <c r="P69" i="5" s="1"/>
  <c r="O92" i="5"/>
  <c r="N91" i="3"/>
  <c r="P92" i="5" s="1"/>
  <c r="N24" i="3"/>
  <c r="P25" i="5" s="1"/>
  <c r="BC21" i="75"/>
  <c r="K22" i="5" s="1"/>
  <c r="BC12" i="75"/>
  <c r="K13" i="5" s="1"/>
  <c r="J91" i="5"/>
  <c r="AM91" i="5" s="1"/>
  <c r="Z114" i="5"/>
  <c r="H51" i="4"/>
  <c r="AA52" i="5" s="1"/>
  <c r="AF52" i="5" s="1"/>
  <c r="X56" i="4"/>
  <c r="AE57" i="5" s="1"/>
  <c r="AF57" i="5" s="1"/>
  <c r="C134" i="5"/>
  <c r="AV133" i="75"/>
  <c r="H134" i="5" s="1"/>
  <c r="L134" i="5" s="1"/>
  <c r="BC113" i="75"/>
  <c r="K114" i="5" s="1"/>
  <c r="BC115" i="75"/>
  <c r="K116" i="5" s="1"/>
  <c r="AK58" i="3"/>
  <c r="W59" i="5" s="1"/>
  <c r="X172" i="4"/>
  <c r="AE173" i="5" s="1"/>
  <c r="C66" i="5"/>
  <c r="AV65" i="75"/>
  <c r="H66" i="5" s="1"/>
  <c r="L66" i="5" s="1"/>
  <c r="AV64" i="75"/>
  <c r="H65" i="5" s="1"/>
  <c r="L65" i="5" s="1"/>
  <c r="D109" i="84"/>
  <c r="G109" i="84" s="1"/>
  <c r="AN104" i="5"/>
  <c r="AN136" i="5"/>
  <c r="AN170" i="5"/>
  <c r="D162" i="84"/>
  <c r="G162" i="84" s="1"/>
  <c r="H162" i="84" s="1"/>
  <c r="AN167" i="5"/>
  <c r="AN133" i="5"/>
  <c r="AN172" i="5"/>
  <c r="AN92" i="5"/>
  <c r="AN102" i="5"/>
  <c r="AN190" i="5"/>
  <c r="AN165" i="5"/>
  <c r="H170" i="84"/>
  <c r="H180" i="84"/>
  <c r="AJ183" i="5" s="1"/>
  <c r="AN48" i="5"/>
  <c r="AN128" i="5"/>
  <c r="D126" i="84"/>
  <c r="G126" i="84" s="1"/>
  <c r="H126" i="84" s="1"/>
  <c r="D87" i="84"/>
  <c r="G87" i="84" s="1"/>
  <c r="H87" i="84" s="1"/>
  <c r="AN10" i="5"/>
  <c r="AN53" i="5"/>
  <c r="AN37" i="5"/>
  <c r="AN193" i="5"/>
  <c r="D10" i="84"/>
  <c r="G10" i="84" s="1"/>
  <c r="AN88" i="5"/>
  <c r="D111" i="84"/>
  <c r="G111" i="84" s="1"/>
  <c r="AN168" i="5"/>
  <c r="H191" i="84"/>
  <c r="AJ193" i="5" s="1"/>
  <c r="D178" i="84"/>
  <c r="G178" i="84" s="1"/>
  <c r="AN171" i="5"/>
  <c r="H88" i="84"/>
  <c r="D92" i="84"/>
  <c r="G92" i="84" s="1"/>
  <c r="AN134" i="5"/>
  <c r="AN150" i="5"/>
  <c r="AN132" i="5"/>
  <c r="AN58" i="5"/>
  <c r="AN103" i="5"/>
  <c r="D188" i="84"/>
  <c r="G188" i="84" s="1"/>
  <c r="AN188" i="5"/>
  <c r="AN152" i="5"/>
  <c r="AN149" i="5"/>
  <c r="AN126" i="5"/>
  <c r="D99" i="84"/>
  <c r="G99" i="84" s="1"/>
  <c r="H99" i="84" s="1"/>
  <c r="D46" i="84"/>
  <c r="G46" i="84" s="1"/>
  <c r="D15" i="84"/>
  <c r="G15" i="84" s="1"/>
  <c r="AN29" i="5"/>
  <c r="D20" i="84"/>
  <c r="G20" i="84" s="1"/>
  <c r="H20" i="84" s="1"/>
  <c r="AJ24" i="5" s="1"/>
  <c r="D18" i="84"/>
  <c r="G18" i="84" s="1"/>
  <c r="AN15" i="5"/>
  <c r="AN99" i="5"/>
  <c r="D98" i="84"/>
  <c r="G98" i="84" s="1"/>
  <c r="D150" i="84"/>
  <c r="G150" i="84" s="1"/>
  <c r="AN164" i="5"/>
  <c r="D41" i="84"/>
  <c r="G41" i="84" s="1"/>
  <c r="AN43" i="5"/>
  <c r="D53" i="84"/>
  <c r="G53" i="84" s="1"/>
  <c r="AN57" i="5"/>
  <c r="D140" i="84"/>
  <c r="G140" i="84" s="1"/>
  <c r="H140" i="84" s="1"/>
  <c r="AN139" i="5"/>
  <c r="AN42" i="5"/>
  <c r="D36" i="84"/>
  <c r="G36" i="84" s="1"/>
  <c r="D81" i="84"/>
  <c r="G81" i="84" s="1"/>
  <c r="AN81" i="5"/>
  <c r="D120" i="84"/>
  <c r="G120" i="84" s="1"/>
  <c r="H120" i="84" s="1"/>
  <c r="AN111" i="5"/>
  <c r="D25" i="84"/>
  <c r="G25" i="84" s="1"/>
  <c r="AN17" i="5"/>
  <c r="D75" i="84"/>
  <c r="G75" i="84" s="1"/>
  <c r="AN74" i="5"/>
  <c r="D89" i="84"/>
  <c r="G89" i="84" s="1"/>
  <c r="AN89" i="5"/>
  <c r="D5" i="84"/>
  <c r="G5" i="84" s="1"/>
  <c r="AN184" i="5"/>
  <c r="D79" i="84"/>
  <c r="G79" i="84" s="1"/>
  <c r="AN82" i="5"/>
  <c r="D70" i="84"/>
  <c r="G70" i="84" s="1"/>
  <c r="AN69" i="5"/>
  <c r="D40" i="84"/>
  <c r="G40" i="84" s="1"/>
  <c r="AN31" i="5"/>
  <c r="D65" i="84"/>
  <c r="G65" i="84" s="1"/>
  <c r="H65" i="84" s="1"/>
  <c r="AN71" i="5"/>
  <c r="AN187" i="5"/>
  <c r="D181" i="84"/>
  <c r="G181" i="84" s="1"/>
  <c r="D47" i="84"/>
  <c r="G47" i="84" s="1"/>
  <c r="AN51" i="5"/>
  <c r="D184" i="84"/>
  <c r="G184" i="84" s="1"/>
  <c r="AN147" i="5"/>
  <c r="AN153" i="5"/>
  <c r="D165" i="84"/>
  <c r="G165" i="84" s="1"/>
  <c r="D83" i="84"/>
  <c r="G83" i="84" s="1"/>
  <c r="AN83" i="5"/>
  <c r="D61" i="84"/>
  <c r="G61" i="84" s="1"/>
  <c r="AN63" i="5"/>
  <c r="D189" i="84"/>
  <c r="G189" i="84" s="1"/>
  <c r="H189" i="84" s="1"/>
  <c r="AJ192" i="5" s="1"/>
  <c r="AN192" i="5"/>
  <c r="D164" i="84"/>
  <c r="G164" i="84" s="1"/>
  <c r="H164" i="84" s="1"/>
  <c r="AN166" i="5"/>
  <c r="AN135" i="5"/>
  <c r="D139" i="84"/>
  <c r="G139" i="84" s="1"/>
  <c r="D116" i="84"/>
  <c r="G116" i="84" s="1"/>
  <c r="AN120" i="5"/>
  <c r="D69" i="84"/>
  <c r="G69" i="84" s="1"/>
  <c r="H69" i="84" s="1"/>
  <c r="AN68" i="5"/>
  <c r="AN121" i="5"/>
  <c r="D124" i="84"/>
  <c r="G124" i="84" s="1"/>
  <c r="D60" i="84"/>
  <c r="G60" i="84" s="1"/>
  <c r="AN114" i="5"/>
  <c r="D122" i="84"/>
  <c r="G122" i="84" s="1"/>
  <c r="H122" i="84" s="1"/>
  <c r="AN105" i="5"/>
  <c r="AN159" i="5"/>
  <c r="D156" i="84"/>
  <c r="G156" i="84" s="1"/>
  <c r="D96" i="84"/>
  <c r="G96" i="84" s="1"/>
  <c r="H96" i="84" s="1"/>
  <c r="AN95" i="5"/>
  <c r="D154" i="84"/>
  <c r="G154" i="84" s="1"/>
  <c r="AN154" i="5"/>
  <c r="D141" i="84"/>
  <c r="G141" i="84" s="1"/>
  <c r="AN91" i="5"/>
  <c r="D147" i="84"/>
  <c r="G147" i="84" s="1"/>
  <c r="AN143" i="5"/>
  <c r="D129" i="84"/>
  <c r="G129" i="84" s="1"/>
  <c r="AN129" i="5"/>
  <c r="D27" i="84"/>
  <c r="G27" i="84" s="1"/>
  <c r="AN22" i="5"/>
  <c r="D21" i="84"/>
  <c r="G21" i="84" s="1"/>
  <c r="AN18" i="5"/>
  <c r="D35" i="84"/>
  <c r="G35" i="84" s="1"/>
  <c r="H35" i="84" s="1"/>
  <c r="AJ33" i="5" s="1"/>
  <c r="AN33" i="5"/>
  <c r="D131" i="84"/>
  <c r="G131" i="84" s="1"/>
  <c r="AN122" i="5"/>
  <c r="D23" i="84"/>
  <c r="G23" i="84" s="1"/>
  <c r="AN23" i="5"/>
  <c r="D123" i="84"/>
  <c r="G123" i="84" s="1"/>
  <c r="AN106" i="5"/>
  <c r="D3" i="84"/>
  <c r="G3" i="84" s="1"/>
  <c r="AN7" i="5"/>
  <c r="D14" i="84"/>
  <c r="G14" i="84" s="1"/>
  <c r="AN21" i="5"/>
  <c r="AN20" i="5"/>
  <c r="D22" i="84"/>
  <c r="G22" i="84" s="1"/>
  <c r="D64" i="84"/>
  <c r="G64" i="84" s="1"/>
  <c r="AN67" i="5"/>
  <c r="D73" i="84"/>
  <c r="G73" i="84" s="1"/>
  <c r="AN75" i="5"/>
  <c r="D110" i="84"/>
  <c r="G110" i="84" s="1"/>
  <c r="AN107" i="5"/>
  <c r="AN178" i="5"/>
  <c r="D175" i="84"/>
  <c r="G175" i="84" s="1"/>
  <c r="AN27" i="5"/>
  <c r="D26" i="84"/>
  <c r="G26" i="84" s="1"/>
  <c r="H26" i="84" s="1"/>
  <c r="AJ27" i="5" s="1"/>
  <c r="D30" i="84"/>
  <c r="G30" i="84" s="1"/>
  <c r="AN34" i="5"/>
  <c r="D177" i="84"/>
  <c r="G177" i="84" s="1"/>
  <c r="AN181" i="5"/>
  <c r="AN11" i="5"/>
  <c r="D9" i="84"/>
  <c r="G9" i="84" s="1"/>
  <c r="D97" i="84"/>
  <c r="G97" i="84" s="1"/>
  <c r="H97" i="84" s="1"/>
  <c r="AN97" i="5"/>
  <c r="AN174" i="5"/>
  <c r="D172" i="84"/>
  <c r="G172" i="84" s="1"/>
  <c r="H172" i="84" s="1"/>
  <c r="AJ174" i="5" s="1"/>
  <c r="D66" i="84"/>
  <c r="G66" i="84" s="1"/>
  <c r="AN64" i="5"/>
  <c r="D62" i="84"/>
  <c r="G62" i="84" s="1"/>
  <c r="AN185" i="5"/>
  <c r="D108" i="84"/>
  <c r="G108" i="84" s="1"/>
  <c r="AN115" i="5"/>
  <c r="D56" i="84"/>
  <c r="G56" i="84" s="1"/>
  <c r="AN59" i="5"/>
  <c r="D130" i="84"/>
  <c r="G130" i="84" s="1"/>
  <c r="AN123" i="5"/>
  <c r="D57" i="84"/>
  <c r="G57" i="84" s="1"/>
  <c r="AN61" i="5"/>
  <c r="AN60" i="5"/>
  <c r="D58" i="84"/>
  <c r="G58" i="84" s="1"/>
  <c r="D28" i="84"/>
  <c r="G28" i="84" s="1"/>
  <c r="AN25" i="5"/>
  <c r="D152" i="84"/>
  <c r="G152" i="84" s="1"/>
  <c r="AN155" i="5"/>
  <c r="AN161" i="5"/>
  <c r="D158" i="84"/>
  <c r="G158" i="84" s="1"/>
  <c r="D179" i="84"/>
  <c r="G179" i="84" s="1"/>
  <c r="AN182" i="5"/>
  <c r="D155" i="84"/>
  <c r="G155" i="84" s="1"/>
  <c r="AN55" i="5"/>
  <c r="D133" i="84"/>
  <c r="G133" i="84" s="1"/>
  <c r="AN130" i="5"/>
  <c r="D151" i="84"/>
  <c r="G151" i="84" s="1"/>
  <c r="AN151" i="5"/>
  <c r="D67" i="84"/>
  <c r="G67" i="84" s="1"/>
  <c r="AN72" i="5"/>
  <c r="D112" i="84"/>
  <c r="G112" i="84" s="1"/>
  <c r="AN110" i="5"/>
  <c r="AN145" i="5"/>
  <c r="D93" i="84"/>
  <c r="G93" i="84" s="1"/>
  <c r="D182" i="84"/>
  <c r="G182" i="84" s="1"/>
  <c r="H182" i="84" s="1"/>
  <c r="AJ186" i="5" s="1"/>
  <c r="AN186" i="5"/>
  <c r="D173" i="84"/>
  <c r="G173" i="84" s="1"/>
  <c r="AN176" i="5"/>
  <c r="D187" i="84"/>
  <c r="G187" i="84" s="1"/>
  <c r="AN189" i="5"/>
  <c r="D24" i="84"/>
  <c r="G24" i="84" s="1"/>
  <c r="AN26" i="5"/>
  <c r="D176" i="84"/>
  <c r="G176" i="84" s="1"/>
  <c r="AN179" i="5"/>
  <c r="D192" i="84"/>
  <c r="G192" i="84" s="1"/>
  <c r="H192" i="84" s="1"/>
  <c r="AJ194" i="5" s="1"/>
  <c r="AN194" i="5"/>
  <c r="D107" i="84"/>
  <c r="G107" i="84" s="1"/>
  <c r="H107" i="84" s="1"/>
  <c r="AN118" i="5"/>
  <c r="D45" i="84"/>
  <c r="G45" i="84" s="1"/>
  <c r="AN66" i="5"/>
  <c r="D29" i="84"/>
  <c r="G29" i="84" s="1"/>
  <c r="AN35" i="5"/>
  <c r="D137" i="84"/>
  <c r="G137" i="84" s="1"/>
  <c r="AN138" i="5"/>
  <c r="D43" i="84"/>
  <c r="G43" i="84" s="1"/>
  <c r="AN47" i="5"/>
  <c r="D100" i="84"/>
  <c r="G100" i="84" s="1"/>
  <c r="AN146" i="5"/>
  <c r="D102" i="84"/>
  <c r="G102" i="84" s="1"/>
  <c r="AN163" i="5"/>
  <c r="D37" i="84"/>
  <c r="G37" i="84" s="1"/>
  <c r="AN41" i="5"/>
  <c r="AN87" i="5"/>
  <c r="D86" i="84"/>
  <c r="G86" i="84" s="1"/>
  <c r="D72" i="84"/>
  <c r="G72" i="84" s="1"/>
  <c r="H72" i="84" s="1"/>
  <c r="AN73" i="5"/>
  <c r="D12" i="84"/>
  <c r="G12" i="84" s="1"/>
  <c r="H12" i="84" s="1"/>
  <c r="AJ30" i="5" s="1"/>
  <c r="AN30" i="5"/>
  <c r="D13" i="84"/>
  <c r="G13" i="84" s="1"/>
  <c r="AN19" i="5"/>
  <c r="D77" i="84"/>
  <c r="G77" i="84" s="1"/>
  <c r="AN79" i="5"/>
  <c r="AN191" i="5"/>
  <c r="D186" i="84"/>
  <c r="G186" i="84" s="1"/>
  <c r="D121" i="84"/>
  <c r="G121" i="84" s="1"/>
  <c r="AN112" i="5"/>
  <c r="D119" i="84"/>
  <c r="G119" i="84" s="1"/>
  <c r="AN119" i="5"/>
  <c r="D54" i="84"/>
  <c r="G54" i="84" s="1"/>
  <c r="AN162" i="5"/>
  <c r="D63" i="84"/>
  <c r="G63" i="84" s="1"/>
  <c r="H63" i="84" s="1"/>
  <c r="AN65" i="5"/>
  <c r="AK65" i="5"/>
  <c r="AL65" i="5" s="1"/>
  <c r="BB63" i="83"/>
  <c r="AK180" i="5"/>
  <c r="AL180" i="5" s="1"/>
  <c r="BB178" i="83"/>
  <c r="AK5" i="5"/>
  <c r="AL5" i="5" s="1"/>
  <c r="B53" i="84"/>
  <c r="E53" i="84" s="1"/>
  <c r="B4" i="84"/>
  <c r="E4" i="84" s="1"/>
  <c r="AK57" i="5"/>
  <c r="AL57" i="5" s="1"/>
  <c r="AK41" i="5"/>
  <c r="AL41" i="5" s="1"/>
  <c r="BB47" i="83"/>
  <c r="B28" i="84"/>
  <c r="E28" i="84" s="1"/>
  <c r="BB23" i="83"/>
  <c r="BB15" i="83"/>
  <c r="B25" i="84"/>
  <c r="E25" i="84" s="1"/>
  <c r="AK44" i="5"/>
  <c r="AL44" i="5" s="1"/>
  <c r="B51" i="84"/>
  <c r="E51" i="84" s="1"/>
  <c r="H51" i="84" s="1"/>
  <c r="AJ53" i="5" s="1"/>
  <c r="BC151" i="75"/>
  <c r="K152" i="5" s="1"/>
  <c r="BB95" i="83"/>
  <c r="H74" i="84"/>
  <c r="AJ45" i="5" s="1"/>
  <c r="H149" i="84"/>
  <c r="H91" i="84"/>
  <c r="AJ32" i="5" s="1"/>
  <c r="BB67" i="83"/>
  <c r="BB190" i="83"/>
  <c r="B70" i="84"/>
  <c r="E70" i="84" s="1"/>
  <c r="AK192" i="5"/>
  <c r="AL192" i="5" s="1"/>
  <c r="B11" i="84"/>
  <c r="E11" i="84" s="1"/>
  <c r="B15" i="84"/>
  <c r="E15" i="84" s="1"/>
  <c r="BB27" i="83"/>
  <c r="AK56" i="5"/>
  <c r="AL56" i="5" s="1"/>
  <c r="B62" i="84"/>
  <c r="E62" i="84" s="1"/>
  <c r="AF78" i="5"/>
  <c r="B6" i="84"/>
  <c r="E6" i="84" s="1"/>
  <c r="H6" i="84" s="1"/>
  <c r="AJ9" i="5" s="1"/>
  <c r="AK52" i="5"/>
  <c r="AL52" i="5" s="1"/>
  <c r="AK9" i="5"/>
  <c r="AL9" i="5" s="1"/>
  <c r="AF29" i="5"/>
  <c r="B57" i="84"/>
  <c r="E57" i="84" s="1"/>
  <c r="B49" i="84"/>
  <c r="E49" i="84" s="1"/>
  <c r="H49" i="84" s="1"/>
  <c r="AJ52" i="5" s="1"/>
  <c r="BB118" i="83"/>
  <c r="AK13" i="5"/>
  <c r="AL13" i="5" s="1"/>
  <c r="AK21" i="5"/>
  <c r="AL21" i="5" s="1"/>
  <c r="B161" i="84"/>
  <c r="E161" i="84" s="1"/>
  <c r="BB18" i="83"/>
  <c r="B32" i="84"/>
  <c r="E32" i="84" s="1"/>
  <c r="H32" i="84" s="1"/>
  <c r="AJ37" i="5" s="1"/>
  <c r="AF46" i="5"/>
  <c r="AK105" i="5"/>
  <c r="AL105" i="5" s="1"/>
  <c r="BB35" i="83"/>
  <c r="BB59" i="83"/>
  <c r="BB103" i="83"/>
  <c r="AF191" i="5"/>
  <c r="B118" i="84"/>
  <c r="E118" i="84" s="1"/>
  <c r="V59" i="5"/>
  <c r="AK116" i="5"/>
  <c r="AL116" i="5" s="1"/>
  <c r="B14" i="84"/>
  <c r="E14" i="84" s="1"/>
  <c r="Q174" i="5"/>
  <c r="AK146" i="3"/>
  <c r="W147" i="5" s="1"/>
  <c r="AK139" i="3"/>
  <c r="W140" i="5" s="1"/>
  <c r="X140" i="5" s="1"/>
  <c r="AK176" i="3"/>
  <c r="W177" i="5" s="1"/>
  <c r="BB52" i="83"/>
  <c r="AK182" i="3"/>
  <c r="W183" i="5" s="1"/>
  <c r="AK17" i="3"/>
  <c r="W18" i="5" s="1"/>
  <c r="X18" i="5" s="1"/>
  <c r="Q124" i="5"/>
  <c r="Q56" i="5"/>
  <c r="Q78" i="5"/>
  <c r="AK94" i="3"/>
  <c r="W95" i="5" s="1"/>
  <c r="X95" i="5" s="1"/>
  <c r="Q95" i="5"/>
  <c r="Q170" i="5"/>
  <c r="AK169" i="3"/>
  <c r="W170" i="5" s="1"/>
  <c r="Q141" i="5"/>
  <c r="AK140" i="3"/>
  <c r="W141" i="5" s="1"/>
  <c r="X141" i="5" s="1"/>
  <c r="BB51" i="83"/>
  <c r="BB43" i="83"/>
  <c r="AK49" i="3"/>
  <c r="W50" i="5" s="1"/>
  <c r="AK115" i="3"/>
  <c r="W116" i="5" s="1"/>
  <c r="AK45" i="5"/>
  <c r="AL45" i="5" s="1"/>
  <c r="AK157" i="5"/>
  <c r="AL157" i="5" s="1"/>
  <c r="AK59" i="3"/>
  <c r="W60" i="5" s="1"/>
  <c r="Q109" i="5"/>
  <c r="Q32" i="5"/>
  <c r="AK97" i="3"/>
  <c r="W98" i="5" s="1"/>
  <c r="AK12" i="3"/>
  <c r="W13" i="5" s="1"/>
  <c r="X13" i="5" s="1"/>
  <c r="H82" i="84"/>
  <c r="AK66" i="3"/>
  <c r="W67" i="5" s="1"/>
  <c r="BB75" i="83"/>
  <c r="AK28" i="3"/>
  <c r="W29" i="5" s="1"/>
  <c r="X29" i="5" s="1"/>
  <c r="AK22" i="3"/>
  <c r="W23" i="5" s="1"/>
  <c r="AK148" i="3"/>
  <c r="W149" i="5" s="1"/>
  <c r="AK52" i="3"/>
  <c r="W53" i="5" s="1"/>
  <c r="AK124" i="3"/>
  <c r="W125" i="5" s="1"/>
  <c r="Q97" i="5"/>
  <c r="BB154" i="83"/>
  <c r="B169" i="84"/>
  <c r="E169" i="84" s="1"/>
  <c r="H169" i="84" s="1"/>
  <c r="BB54" i="83"/>
  <c r="B159" i="84"/>
  <c r="E159" i="84" s="1"/>
  <c r="H159" i="84" s="1"/>
  <c r="B10" i="84"/>
  <c r="E10" i="84" s="1"/>
  <c r="BB170" i="83"/>
  <c r="AK14" i="5"/>
  <c r="AL14" i="5" s="1"/>
  <c r="Q157" i="5"/>
  <c r="Q152" i="5"/>
  <c r="AK97" i="5"/>
  <c r="AL97" i="5" s="1"/>
  <c r="B31" i="84"/>
  <c r="E31" i="84" s="1"/>
  <c r="H31" i="84" s="1"/>
  <c r="BB117" i="83"/>
  <c r="BB106" i="83"/>
  <c r="AK68" i="5"/>
  <c r="AL68" i="5" s="1"/>
  <c r="Q145" i="5"/>
  <c r="B119" i="84"/>
  <c r="E119" i="84" s="1"/>
  <c r="B114" i="84"/>
  <c r="E114" i="84" s="1"/>
  <c r="H114" i="84" s="1"/>
  <c r="B19" i="84"/>
  <c r="E19" i="84" s="1"/>
  <c r="H19" i="84" s="1"/>
  <c r="AJ14" i="5" s="1"/>
  <c r="BB86" i="83"/>
  <c r="BB66" i="83"/>
  <c r="BB171" i="83"/>
  <c r="H171" i="84"/>
  <c r="AJ180" i="5" s="1"/>
  <c r="Q86" i="5"/>
  <c r="AK77" i="5"/>
  <c r="AL77" i="5" s="1"/>
  <c r="B188" i="84"/>
  <c r="E188" i="84" s="1"/>
  <c r="B148" i="84"/>
  <c r="E148" i="84" s="1"/>
  <c r="V151" i="5"/>
  <c r="AK150" i="3"/>
  <c r="W151" i="5" s="1"/>
  <c r="V57" i="5"/>
  <c r="AK164" i="3"/>
  <c r="W165" i="5" s="1"/>
  <c r="V165" i="5"/>
  <c r="V127" i="5"/>
  <c r="AK117" i="3"/>
  <c r="W118" i="5" s="1"/>
  <c r="X118" i="5" s="1"/>
  <c r="AK116" i="3"/>
  <c r="W117" i="5" s="1"/>
  <c r="AK174" i="3"/>
  <c r="W175" i="5" s="1"/>
  <c r="AK169" i="5"/>
  <c r="AL169" i="5" s="1"/>
  <c r="V43" i="5"/>
  <c r="AK72" i="3"/>
  <c r="W73" i="5" s="1"/>
  <c r="V42" i="5"/>
  <c r="AK44" i="3"/>
  <c r="W45" i="5" s="1"/>
  <c r="V45" i="5"/>
  <c r="AK152" i="3"/>
  <c r="W153" i="5" s="1"/>
  <c r="V153" i="5"/>
  <c r="V26" i="5"/>
  <c r="AK25" i="3"/>
  <c r="W26" i="5" s="1"/>
  <c r="V21" i="5"/>
  <c r="AK20" i="3"/>
  <c r="W21" i="5" s="1"/>
  <c r="V115" i="5"/>
  <c r="AK114" i="3"/>
  <c r="W115" i="5" s="1"/>
  <c r="V123" i="5"/>
  <c r="AK122" i="3"/>
  <c r="W123" i="5" s="1"/>
  <c r="AK11" i="3"/>
  <c r="W12" i="5" s="1"/>
  <c r="AK43" i="3"/>
  <c r="W44" i="5" s="1"/>
  <c r="V44" i="5"/>
  <c r="AK171" i="3"/>
  <c r="W172" i="5" s="1"/>
  <c r="V172" i="5"/>
  <c r="AK36" i="3"/>
  <c r="W37" i="5" s="1"/>
  <c r="X37" i="5" s="1"/>
  <c r="B109" i="84"/>
  <c r="E109" i="84" s="1"/>
  <c r="AK170" i="3"/>
  <c r="W171" i="5" s="1"/>
  <c r="V79" i="5"/>
  <c r="B142" i="84"/>
  <c r="E142" i="84" s="1"/>
  <c r="B173" i="84"/>
  <c r="E173" i="84" s="1"/>
  <c r="AK112" i="3"/>
  <c r="W113" i="5" s="1"/>
  <c r="V113" i="5"/>
  <c r="V146" i="5"/>
  <c r="V194" i="5"/>
  <c r="AK193" i="3"/>
  <c r="W194" i="5" s="1"/>
  <c r="V94" i="5"/>
  <c r="AK93" i="3"/>
  <c r="W94" i="5" s="1"/>
  <c r="AK140" i="5"/>
  <c r="AL140" i="5" s="1"/>
  <c r="AK100" i="5"/>
  <c r="AL100" i="5" s="1"/>
  <c r="AK106" i="3"/>
  <c r="W107" i="5" s="1"/>
  <c r="V107" i="5"/>
  <c r="V150" i="5"/>
  <c r="AK149" i="3"/>
  <c r="W150" i="5" s="1"/>
  <c r="V190" i="5"/>
  <c r="AK189" i="3"/>
  <c r="W190" i="5" s="1"/>
  <c r="N179" i="3"/>
  <c r="P180" i="5" s="1"/>
  <c r="N3" i="3"/>
  <c r="P4" i="5" s="1"/>
  <c r="N191" i="3"/>
  <c r="P192" i="5" s="1"/>
  <c r="AK32" i="5"/>
  <c r="AL32" i="5" s="1"/>
  <c r="AK148" i="5"/>
  <c r="AL148" i="5" s="1"/>
  <c r="B66" i="84"/>
  <c r="E66" i="84" s="1"/>
  <c r="BB9" i="83"/>
  <c r="AK8" i="5"/>
  <c r="AL8" i="5" s="1"/>
  <c r="AK88" i="5"/>
  <c r="AL88" i="5" s="1"/>
  <c r="AK20" i="5"/>
  <c r="AL20" i="5" s="1"/>
  <c r="BB137" i="83"/>
  <c r="N19" i="3"/>
  <c r="P20" i="5" s="1"/>
  <c r="B147" i="84"/>
  <c r="E147" i="84" s="1"/>
  <c r="BB98" i="83"/>
  <c r="AK60" i="5"/>
  <c r="AL60" i="5" s="1"/>
  <c r="AK139" i="5"/>
  <c r="AL139" i="5" s="1"/>
  <c r="BB61" i="83"/>
  <c r="B76" i="84"/>
  <c r="E76" i="84" s="1"/>
  <c r="H76" i="84" s="1"/>
  <c r="BB155" i="83"/>
  <c r="AK43" i="5"/>
  <c r="AL43" i="5" s="1"/>
  <c r="B21" i="84"/>
  <c r="E21" i="84" s="1"/>
  <c r="AK165" i="5"/>
  <c r="AL165" i="5" s="1"/>
  <c r="BB42" i="83"/>
  <c r="BB62" i="83"/>
  <c r="AK75" i="5"/>
  <c r="AL75" i="5" s="1"/>
  <c r="AK185" i="5"/>
  <c r="AL185" i="5" s="1"/>
  <c r="B16" i="84"/>
  <c r="E16" i="84" s="1"/>
  <c r="BB84" i="83"/>
  <c r="AK149" i="5"/>
  <c r="AL149" i="5" s="1"/>
  <c r="BB58" i="83"/>
  <c r="B44" i="84"/>
  <c r="E44" i="84" s="1"/>
  <c r="H44" i="84" s="1"/>
  <c r="AJ48" i="5" s="1"/>
  <c r="AK76" i="5"/>
  <c r="AL76" i="5" s="1"/>
  <c r="BB14" i="83"/>
  <c r="AK86" i="5"/>
  <c r="AL86" i="5" s="1"/>
  <c r="BB30" i="83"/>
  <c r="BB46" i="83"/>
  <c r="AK82" i="5"/>
  <c r="AL82" i="5" s="1"/>
  <c r="BB142" i="83"/>
  <c r="V83" i="5"/>
  <c r="AK82" i="3"/>
  <c r="W83" i="5" s="1"/>
  <c r="V10" i="5"/>
  <c r="AK9" i="3"/>
  <c r="W10" i="5" s="1"/>
  <c r="BB174" i="83"/>
  <c r="AK32" i="3"/>
  <c r="W33" i="5" s="1"/>
  <c r="V33" i="5"/>
  <c r="B56" i="84"/>
  <c r="E56" i="84" s="1"/>
  <c r="AK54" i="5"/>
  <c r="AL54" i="5" s="1"/>
  <c r="B174" i="84"/>
  <c r="E174" i="84" s="1"/>
  <c r="H174" i="84" s="1"/>
  <c r="AJ177" i="5" s="1"/>
  <c r="BB82" i="83"/>
  <c r="AK40" i="5"/>
  <c r="AL40" i="5" s="1"/>
  <c r="AK179" i="3"/>
  <c r="W180" i="5" s="1"/>
  <c r="V180" i="5"/>
  <c r="BB69" i="83"/>
  <c r="AK71" i="5"/>
  <c r="AL71" i="5" s="1"/>
  <c r="BB57" i="83"/>
  <c r="AK183" i="5"/>
  <c r="AL183" i="5" s="1"/>
  <c r="B79" i="84"/>
  <c r="E79" i="84" s="1"/>
  <c r="B5" i="84"/>
  <c r="E5" i="84" s="1"/>
  <c r="AK73" i="3"/>
  <c r="W74" i="5" s="1"/>
  <c r="V74" i="5"/>
  <c r="AK24" i="3"/>
  <c r="W25" i="5" s="1"/>
  <c r="V25" i="5"/>
  <c r="V134" i="5"/>
  <c r="AK133" i="3"/>
  <c r="W134" i="5" s="1"/>
  <c r="AK29" i="3"/>
  <c r="W30" i="5" s="1"/>
  <c r="V66" i="5"/>
  <c r="AK65" i="3"/>
  <c r="W66" i="5" s="1"/>
  <c r="V102" i="5"/>
  <c r="B3" i="84"/>
  <c r="E3" i="84" s="1"/>
  <c r="AK117" i="5"/>
  <c r="AL117" i="5" s="1"/>
  <c r="AK81" i="3"/>
  <c r="W82" i="5" s="1"/>
  <c r="V82" i="5"/>
  <c r="AK74" i="3"/>
  <c r="W75" i="5" s="1"/>
  <c r="V75" i="5"/>
  <c r="V38" i="5"/>
  <c r="AK37" i="3"/>
  <c r="W38" i="5" s="1"/>
  <c r="X38" i="5" s="1"/>
  <c r="AK162" i="3"/>
  <c r="W163" i="5" s="1"/>
  <c r="V163" i="5"/>
  <c r="AK107" i="3"/>
  <c r="W108" i="5" s="1"/>
  <c r="V108" i="5"/>
  <c r="BB5" i="83"/>
  <c r="V91" i="5"/>
  <c r="AK90" i="3"/>
  <c r="W91" i="5" s="1"/>
  <c r="V111" i="5"/>
  <c r="AK110" i="3"/>
  <c r="W111" i="5" s="1"/>
  <c r="AK57" i="3"/>
  <c r="W58" i="5" s="1"/>
  <c r="V58" i="5"/>
  <c r="AK71" i="3"/>
  <c r="W72" i="5" s="1"/>
  <c r="AK13" i="3"/>
  <c r="W14" i="5" s="1"/>
  <c r="V81" i="5"/>
  <c r="BB186" i="83"/>
  <c r="AK6" i="3"/>
  <c r="W7" i="5" s="1"/>
  <c r="V7" i="5"/>
  <c r="V104" i="5"/>
  <c r="V51" i="5"/>
  <c r="AK50" i="3"/>
  <c r="W51" i="5" s="1"/>
  <c r="X51" i="5" s="1"/>
  <c r="B186" i="84"/>
  <c r="E186" i="84" s="1"/>
  <c r="B108" i="84"/>
  <c r="E108" i="84" s="1"/>
  <c r="AK61" i="3"/>
  <c r="W62" i="5" s="1"/>
  <c r="V62" i="5"/>
  <c r="AK136" i="3"/>
  <c r="W137" i="5" s="1"/>
  <c r="V137" i="5"/>
  <c r="V96" i="5"/>
  <c r="BB126" i="83"/>
  <c r="B80" i="84"/>
  <c r="E80" i="84" s="1"/>
  <c r="B77" i="84"/>
  <c r="E77" i="84" s="1"/>
  <c r="BB107" i="83"/>
  <c r="BB78" i="83"/>
  <c r="AK92" i="5"/>
  <c r="AL92" i="5" s="1"/>
  <c r="B83" i="84"/>
  <c r="E83" i="84" s="1"/>
  <c r="AK173" i="5"/>
  <c r="AL173" i="5" s="1"/>
  <c r="B181" i="84"/>
  <c r="E181" i="84" s="1"/>
  <c r="BB81" i="83"/>
  <c r="B111" i="84"/>
  <c r="E111" i="84" s="1"/>
  <c r="B183" i="84"/>
  <c r="E183" i="84" s="1"/>
  <c r="H183" i="84" s="1"/>
  <c r="AJ188" i="5" s="1"/>
  <c r="BB185" i="83"/>
  <c r="AK79" i="5"/>
  <c r="AL79" i="5" s="1"/>
  <c r="B73" i="84"/>
  <c r="E73" i="84" s="1"/>
  <c r="AK18" i="5"/>
  <c r="AL18" i="5" s="1"/>
  <c r="B117" i="84"/>
  <c r="E117" i="84" s="1"/>
  <c r="BB10" i="83"/>
  <c r="B59" i="84"/>
  <c r="E59" i="84" s="1"/>
  <c r="H59" i="84" s="1"/>
  <c r="BB141" i="83"/>
  <c r="B55" i="84"/>
  <c r="E55" i="84" s="1"/>
  <c r="H55" i="84" s="1"/>
  <c r="AJ58" i="5" s="1"/>
  <c r="AK184" i="5"/>
  <c r="AL184" i="5" s="1"/>
  <c r="BB70" i="83"/>
  <c r="BB166" i="83"/>
  <c r="B94" i="84"/>
  <c r="E94" i="84" s="1"/>
  <c r="AK109" i="5"/>
  <c r="AL109" i="5" s="1"/>
  <c r="BB60" i="83"/>
  <c r="AK84" i="5"/>
  <c r="AL84" i="5" s="1"/>
  <c r="B67" i="84"/>
  <c r="E67" i="84" s="1"/>
  <c r="B131" i="84"/>
  <c r="E131" i="84" s="1"/>
  <c r="BB184" i="83"/>
  <c r="BB111" i="83"/>
  <c r="AK177" i="5"/>
  <c r="AL177" i="5" s="1"/>
  <c r="B190" i="84"/>
  <c r="E190" i="84" s="1"/>
  <c r="BB129" i="83"/>
  <c r="B156" i="84"/>
  <c r="E156" i="84" s="1"/>
  <c r="B110" i="84"/>
  <c r="E110" i="84" s="1"/>
  <c r="B157" i="84"/>
  <c r="E157" i="84" s="1"/>
  <c r="H157" i="84" s="1"/>
  <c r="B134" i="84"/>
  <c r="E134" i="84" s="1"/>
  <c r="H134" i="84" s="1"/>
  <c r="BB96" i="83"/>
  <c r="BB72" i="83"/>
  <c r="B106" i="84"/>
  <c r="E106" i="84" s="1"/>
  <c r="H106" i="84" s="1"/>
  <c r="AK107" i="5"/>
  <c r="AL107" i="5" s="1"/>
  <c r="AK152" i="5"/>
  <c r="AL152" i="5" s="1"/>
  <c r="B158" i="84"/>
  <c r="E158" i="84" s="1"/>
  <c r="AK98" i="5"/>
  <c r="AL98" i="5" s="1"/>
  <c r="B75" i="84"/>
  <c r="E75" i="84" s="1"/>
  <c r="BB94" i="83"/>
  <c r="BB158" i="83"/>
  <c r="AK159" i="5"/>
  <c r="AL159" i="5" s="1"/>
  <c r="AK136" i="5"/>
  <c r="AL136" i="5" s="1"/>
  <c r="AK186" i="5"/>
  <c r="AL186" i="5" s="1"/>
  <c r="BB121" i="83"/>
  <c r="B102" i="84"/>
  <c r="E102" i="84" s="1"/>
  <c r="B17" i="84"/>
  <c r="E17" i="84" s="1"/>
  <c r="H17" i="84" s="1"/>
  <c r="AJ28" i="5" s="1"/>
  <c r="B167" i="84"/>
  <c r="E167" i="84" s="1"/>
  <c r="BB135" i="83"/>
  <c r="BB56" i="83"/>
  <c r="B130" i="84"/>
  <c r="E130" i="84" s="1"/>
  <c r="B166" i="84"/>
  <c r="E166" i="84" s="1"/>
  <c r="H166" i="84" s="1"/>
  <c r="BB26" i="83"/>
  <c r="BB102" i="83"/>
  <c r="B143" i="84"/>
  <c r="E143" i="84" s="1"/>
  <c r="H143" i="84" s="1"/>
  <c r="BB159" i="83"/>
  <c r="B136" i="84"/>
  <c r="E136" i="84" s="1"/>
  <c r="H136" i="84" s="1"/>
  <c r="B27" i="84"/>
  <c r="E27" i="84" s="1"/>
  <c r="BB161" i="83"/>
  <c r="B46" i="84"/>
  <c r="E46" i="84" s="1"/>
  <c r="AK141" i="5"/>
  <c r="AL141" i="5" s="1"/>
  <c r="AK124" i="5"/>
  <c r="AL124" i="5" s="1"/>
  <c r="AK128" i="5"/>
  <c r="AL128" i="5" s="1"/>
  <c r="B128" i="84"/>
  <c r="E128" i="84" s="1"/>
  <c r="H128" i="84" s="1"/>
  <c r="B100" i="84"/>
  <c r="E100" i="84" s="1"/>
  <c r="BB145" i="83"/>
  <c r="BB110" i="83"/>
  <c r="AK147" i="5"/>
  <c r="AL147" i="5" s="1"/>
  <c r="AK10" i="5"/>
  <c r="AL10" i="5" s="1"/>
  <c r="B90" i="84"/>
  <c r="E90" i="84" s="1"/>
  <c r="H90" i="84" s="1"/>
  <c r="B121" i="84"/>
  <c r="E121" i="84" s="1"/>
  <c r="BB149" i="83"/>
  <c r="BB109" i="83"/>
  <c r="BB6" i="83"/>
  <c r="B151" i="84"/>
  <c r="E151" i="84" s="1"/>
  <c r="BB120" i="83"/>
  <c r="AK111" i="5"/>
  <c r="AL111" i="5" s="1"/>
  <c r="B42" i="84"/>
  <c r="E42" i="84" s="1"/>
  <c r="AK167" i="5"/>
  <c r="AL167" i="5" s="1"/>
  <c r="J85" i="5"/>
  <c r="AM85" i="5" s="1"/>
  <c r="H34" i="84"/>
  <c r="AJ44" i="5" s="1"/>
  <c r="N166" i="3"/>
  <c r="P167" i="5" s="1"/>
  <c r="C80" i="84"/>
  <c r="F80" i="84" s="1"/>
  <c r="BC79" i="75"/>
  <c r="K80" i="5" s="1"/>
  <c r="BC84" i="75"/>
  <c r="K85" i="5" s="1"/>
  <c r="L85" i="5" s="1"/>
  <c r="AK127" i="5"/>
  <c r="AL127" i="5" s="1"/>
  <c r="C83" i="84"/>
  <c r="F83" i="84" s="1"/>
  <c r="N106" i="3"/>
  <c r="P107" i="5" s="1"/>
  <c r="N167" i="3"/>
  <c r="P168" i="5" s="1"/>
  <c r="BB119" i="83"/>
  <c r="AK36" i="5"/>
  <c r="AL36" i="5" s="1"/>
  <c r="H7" i="84"/>
  <c r="AJ10" i="5" s="1"/>
  <c r="N47" i="3"/>
  <c r="P48" i="5" s="1"/>
  <c r="N110" i="3"/>
  <c r="P111" i="5" s="1"/>
  <c r="M152" i="5"/>
  <c r="J126" i="5"/>
  <c r="AM126" i="5" s="1"/>
  <c r="J83" i="5"/>
  <c r="AM83" i="5" s="1"/>
  <c r="J179" i="5"/>
  <c r="AM179" i="5" s="1"/>
  <c r="BC90" i="75"/>
  <c r="K91" i="5" s="1"/>
  <c r="BB22" i="83"/>
  <c r="N118" i="3"/>
  <c r="P119" i="5" s="1"/>
  <c r="N44" i="3"/>
  <c r="P45" i="5" s="1"/>
  <c r="N126" i="3"/>
  <c r="P127" i="5" s="1"/>
  <c r="N172" i="3"/>
  <c r="P173" i="5" s="1"/>
  <c r="N186" i="3"/>
  <c r="P187" i="5" s="1"/>
  <c r="C53" i="84"/>
  <c r="F53" i="84" s="1"/>
  <c r="BC56" i="75"/>
  <c r="K57" i="5" s="1"/>
  <c r="BB162" i="83"/>
  <c r="B150" i="84"/>
  <c r="E150" i="84" s="1"/>
  <c r="B179" i="84"/>
  <c r="E179" i="84" s="1"/>
  <c r="AK24" i="5"/>
  <c r="AL24" i="5" s="1"/>
  <c r="BB38" i="83"/>
  <c r="N115" i="3"/>
  <c r="P116" i="5" s="1"/>
  <c r="B93" i="84"/>
  <c r="E93" i="84" s="1"/>
  <c r="B24" i="84"/>
  <c r="E24" i="84" s="1"/>
  <c r="BB125" i="83"/>
  <c r="B13" i="84"/>
  <c r="E13" i="84" s="1"/>
  <c r="BB101" i="83"/>
  <c r="BB191" i="83"/>
  <c r="AK19" i="5"/>
  <c r="AL19" i="5" s="1"/>
  <c r="B129" i="84"/>
  <c r="E129" i="84" s="1"/>
  <c r="AK114" i="5"/>
  <c r="AL114" i="5" s="1"/>
  <c r="B61" i="84"/>
  <c r="E61" i="84" s="1"/>
  <c r="BB131" i="83"/>
  <c r="B105" i="84"/>
  <c r="E105" i="84" s="1"/>
  <c r="H105" i="84" s="1"/>
  <c r="AK189" i="5"/>
  <c r="AL189" i="5" s="1"/>
  <c r="B60" i="84"/>
  <c r="E60" i="84" s="1"/>
  <c r="AK99" i="5"/>
  <c r="AL99" i="5" s="1"/>
  <c r="B144" i="84"/>
  <c r="E144" i="84" s="1"/>
  <c r="H144" i="84" s="1"/>
  <c r="BB181" i="83"/>
  <c r="BB2" i="83"/>
  <c r="B2" i="84"/>
  <c r="E2" i="84" s="1"/>
  <c r="B47" i="84"/>
  <c r="E47" i="84" s="1"/>
  <c r="N60" i="3"/>
  <c r="P61" i="5" s="1"/>
  <c r="N142" i="3"/>
  <c r="P143" i="5" s="1"/>
  <c r="N155" i="3"/>
  <c r="P156" i="5" s="1"/>
  <c r="BB33" i="83"/>
  <c r="BB49" i="83"/>
  <c r="B152" i="84"/>
  <c r="E152" i="84" s="1"/>
  <c r="B29" i="84"/>
  <c r="E29" i="84" s="1"/>
  <c r="B133" i="84"/>
  <c r="E133" i="84" s="1"/>
  <c r="M145" i="5"/>
  <c r="BB153" i="83"/>
  <c r="M158" i="5"/>
  <c r="N156" i="3"/>
  <c r="P157" i="5" s="1"/>
  <c r="BB192" i="83"/>
  <c r="B40" i="84"/>
  <c r="E40" i="84" s="1"/>
  <c r="AK130" i="5"/>
  <c r="AL130" i="5" s="1"/>
  <c r="B64" i="84"/>
  <c r="E64" i="84" s="1"/>
  <c r="AK87" i="5"/>
  <c r="AL87" i="5" s="1"/>
  <c r="BB176" i="83"/>
  <c r="B123" i="84"/>
  <c r="E123" i="84" s="1"/>
  <c r="BB151" i="83"/>
  <c r="BB4" i="83"/>
  <c r="B9" i="84"/>
  <c r="E9" i="84" s="1"/>
  <c r="BB169" i="83"/>
  <c r="N53" i="3"/>
  <c r="P54" i="5" s="1"/>
  <c r="BB133" i="83"/>
  <c r="BB113" i="83"/>
  <c r="AK26" i="5"/>
  <c r="AL26" i="5" s="1"/>
  <c r="BB65" i="83"/>
  <c r="B86" i="84"/>
  <c r="E86" i="84" s="1"/>
  <c r="AK178" i="5"/>
  <c r="AL178" i="5" s="1"/>
  <c r="BB172" i="83"/>
  <c r="B165" i="84"/>
  <c r="E165" i="84" s="1"/>
  <c r="BB68" i="83"/>
  <c r="B178" i="84"/>
  <c r="E178" i="84" s="1"/>
  <c r="B139" i="84"/>
  <c r="E139" i="84" s="1"/>
  <c r="N55" i="3"/>
  <c r="P56" i="5" s="1"/>
  <c r="BB189" i="83"/>
  <c r="N65" i="3"/>
  <c r="P66" i="5" s="1"/>
  <c r="M18" i="5"/>
  <c r="N81" i="3"/>
  <c r="P82" i="5" s="1"/>
  <c r="N163" i="3"/>
  <c r="P164" i="5" s="1"/>
  <c r="N42" i="3"/>
  <c r="P43" i="5" s="1"/>
  <c r="N162" i="3"/>
  <c r="P163" i="5" s="1"/>
  <c r="AK95" i="5"/>
  <c r="AL95" i="5" s="1"/>
  <c r="B98" i="84"/>
  <c r="E98" i="84" s="1"/>
  <c r="B187" i="84"/>
  <c r="E187" i="84" s="1"/>
  <c r="AK174" i="5"/>
  <c r="AL174" i="5" s="1"/>
  <c r="M11" i="5"/>
  <c r="N10" i="3"/>
  <c r="P11" i="5" s="1"/>
  <c r="M12" i="5"/>
  <c r="N11" i="3"/>
  <c r="P12" i="5" s="1"/>
  <c r="M78" i="5"/>
  <c r="N77" i="3"/>
  <c r="P78" i="5" s="1"/>
  <c r="M22" i="5"/>
  <c r="N21" i="3"/>
  <c r="P22" i="5" s="1"/>
  <c r="M84" i="5"/>
  <c r="N83" i="3"/>
  <c r="P84" i="5" s="1"/>
  <c r="M113" i="5"/>
  <c r="N112" i="3"/>
  <c r="P113" i="5" s="1"/>
  <c r="BB92" i="83"/>
  <c r="N57" i="3"/>
  <c r="P58" i="5" s="1"/>
  <c r="M58" i="5"/>
  <c r="M153" i="5"/>
  <c r="N152" i="3"/>
  <c r="P153" i="5" s="1"/>
  <c r="N62" i="3"/>
  <c r="P63" i="5" s="1"/>
  <c r="M63" i="5"/>
  <c r="AK55" i="5"/>
  <c r="AL55" i="5" s="1"/>
  <c r="AK193" i="5"/>
  <c r="AL193" i="5" s="1"/>
  <c r="BB13" i="83"/>
  <c r="B18" i="84"/>
  <c r="E18" i="84" s="1"/>
  <c r="BB173" i="83"/>
  <c r="BB177" i="83"/>
  <c r="B145" i="84"/>
  <c r="E145" i="84" s="1"/>
  <c r="H145" i="84" s="1"/>
  <c r="AK194" i="5"/>
  <c r="AL194" i="5" s="1"/>
  <c r="BB93" i="83"/>
  <c r="BB25" i="83"/>
  <c r="BB89" i="83"/>
  <c r="BB124" i="83"/>
  <c r="BB127" i="83"/>
  <c r="BB108" i="83"/>
  <c r="AK6" i="5"/>
  <c r="AL6" i="5" s="1"/>
  <c r="BB44" i="83"/>
  <c r="BB88" i="83"/>
  <c r="B141" i="84"/>
  <c r="E141" i="84" s="1"/>
  <c r="AK106" i="5"/>
  <c r="AL106" i="5" s="1"/>
  <c r="B155" i="84"/>
  <c r="E155" i="84" s="1"/>
  <c r="AK27" i="5"/>
  <c r="AL27" i="5" s="1"/>
  <c r="AK126" i="5"/>
  <c r="AL126" i="5" s="1"/>
  <c r="B185" i="84"/>
  <c r="E185" i="84" s="1"/>
  <c r="H185" i="84" s="1"/>
  <c r="AJ190" i="5" s="1"/>
  <c r="B176" i="84"/>
  <c r="E176" i="84" s="1"/>
  <c r="B124" i="84"/>
  <c r="E124" i="84" s="1"/>
  <c r="BB140" i="83"/>
  <c r="BB8" i="83"/>
  <c r="B92" i="84"/>
  <c r="E92" i="84" s="1"/>
  <c r="B168" i="84"/>
  <c r="E168" i="84" s="1"/>
  <c r="H168" i="84" s="1"/>
  <c r="AJ175" i="5" s="1"/>
  <c r="B137" i="84"/>
  <c r="E137" i="84" s="1"/>
  <c r="BB188" i="83"/>
  <c r="B160" i="84"/>
  <c r="E160" i="84" s="1"/>
  <c r="H160" i="84" s="1"/>
  <c r="AK142" i="5"/>
  <c r="AL142" i="5" s="1"/>
  <c r="BB48" i="83"/>
  <c r="AK66" i="5"/>
  <c r="AL66" i="5" s="1"/>
  <c r="BB64" i="83"/>
  <c r="B45" i="84"/>
  <c r="E45" i="84" s="1"/>
  <c r="BB148" i="83"/>
  <c r="AK85" i="5"/>
  <c r="AL85" i="5" s="1"/>
  <c r="BB83" i="83"/>
  <c r="B85" i="84"/>
  <c r="E85" i="84" s="1"/>
  <c r="H85" i="84" s="1"/>
  <c r="AK118" i="5"/>
  <c r="AL118" i="5" s="1"/>
  <c r="AK150" i="5"/>
  <c r="AL150" i="5" s="1"/>
  <c r="AK89" i="5"/>
  <c r="AL89" i="5" s="1"/>
  <c r="B89" i="84"/>
  <c r="E89" i="84" s="1"/>
  <c r="BB87" i="83"/>
  <c r="AK30" i="5"/>
  <c r="AL30" i="5" s="1"/>
  <c r="BB28" i="83"/>
  <c r="AK78" i="5"/>
  <c r="AL78" i="5" s="1"/>
  <c r="BB76" i="83"/>
  <c r="B78" i="84"/>
  <c r="E78" i="84" s="1"/>
  <c r="AK93" i="5"/>
  <c r="AL93" i="5" s="1"/>
  <c r="BB91" i="83"/>
  <c r="B95" i="84"/>
  <c r="E95" i="84" s="1"/>
  <c r="BB36" i="83"/>
  <c r="B33" i="84"/>
  <c r="E33" i="84" s="1"/>
  <c r="BB152" i="83"/>
  <c r="BB180" i="83"/>
  <c r="B154" i="84"/>
  <c r="E154" i="84" s="1"/>
  <c r="B112" i="84"/>
  <c r="E112" i="84" s="1"/>
  <c r="BB123" i="83"/>
  <c r="BB143" i="83"/>
  <c r="BB179" i="83"/>
  <c r="BB20" i="83"/>
  <c r="B71" i="84"/>
  <c r="E71" i="84" s="1"/>
  <c r="BB29" i="83"/>
  <c r="AK101" i="5"/>
  <c r="AL101" i="5" s="1"/>
  <c r="B101" i="84"/>
  <c r="E101" i="84" s="1"/>
  <c r="H101" i="84" s="1"/>
  <c r="BB99" i="83"/>
  <c r="BB116" i="83"/>
  <c r="B43" i="84"/>
  <c r="E43" i="84" s="1"/>
  <c r="B54" i="84"/>
  <c r="E54" i="84" s="1"/>
  <c r="B132" i="84"/>
  <c r="E132" i="84" s="1"/>
  <c r="AK181" i="5"/>
  <c r="AL181" i="5" s="1"/>
  <c r="B163" i="84"/>
  <c r="E163" i="84" s="1"/>
  <c r="H163" i="84" s="1"/>
  <c r="B153" i="84"/>
  <c r="E153" i="84" s="1"/>
  <c r="H153" i="84" s="1"/>
  <c r="AK47" i="5"/>
  <c r="AL47" i="5" s="1"/>
  <c r="B41" i="84"/>
  <c r="E41" i="84" s="1"/>
  <c r="J114" i="5"/>
  <c r="AM114" i="5" s="1"/>
  <c r="BC7" i="75"/>
  <c r="K8" i="5" s="1"/>
  <c r="J116" i="5"/>
  <c r="AM116" i="5" s="1"/>
  <c r="B135" i="84"/>
  <c r="E135" i="84" s="1"/>
  <c r="B23" i="84"/>
  <c r="E23" i="84" s="1"/>
  <c r="BB136" i="83"/>
  <c r="C8" i="84"/>
  <c r="F8" i="84" s="1"/>
  <c r="B104" i="84"/>
  <c r="E104" i="84" s="1"/>
  <c r="H104" i="84" s="1"/>
  <c r="AK134" i="5"/>
  <c r="AL134" i="5" s="1"/>
  <c r="BB21" i="83"/>
  <c r="J122" i="5"/>
  <c r="AM122" i="5" s="1"/>
  <c r="J135" i="5"/>
  <c r="AM135" i="5" s="1"/>
  <c r="AK102" i="5"/>
  <c r="AL102" i="5" s="1"/>
  <c r="BC121" i="75"/>
  <c r="K122" i="5" s="1"/>
  <c r="BC134" i="75"/>
  <c r="K135" i="5" s="1"/>
  <c r="BB168" i="83"/>
  <c r="B38" i="84"/>
  <c r="E38" i="84" s="1"/>
  <c r="BB37" i="83"/>
  <c r="AK170" i="5"/>
  <c r="AL170" i="5" s="1"/>
  <c r="BC148" i="75"/>
  <c r="K149" i="5" s="1"/>
  <c r="C47" i="84"/>
  <c r="F47" i="84" s="1"/>
  <c r="BC50" i="75"/>
  <c r="K51" i="5" s="1"/>
  <c r="J51" i="5"/>
  <c r="AM51" i="5" s="1"/>
  <c r="BB144" i="83"/>
  <c r="BC40" i="75"/>
  <c r="K41" i="5" s="1"/>
  <c r="J113" i="5"/>
  <c r="AM113" i="5" s="1"/>
  <c r="BB160" i="83"/>
  <c r="AK166" i="5"/>
  <c r="AL166" i="5" s="1"/>
  <c r="BB164" i="83"/>
  <c r="C37" i="84"/>
  <c r="F37" i="84" s="1"/>
  <c r="BC112" i="75"/>
  <c r="K113" i="5" s="1"/>
  <c r="AK158" i="5"/>
  <c r="AL158" i="5" s="1"/>
  <c r="H50" i="84"/>
  <c r="AJ6" i="5" s="1"/>
  <c r="H52" i="84"/>
  <c r="AJ54" i="5" s="1"/>
  <c r="F2" i="84"/>
  <c r="AF85" i="5" l="1"/>
  <c r="AF6" i="5"/>
  <c r="AF132" i="5"/>
  <c r="AF87" i="5"/>
  <c r="AF44" i="5"/>
  <c r="L75" i="5"/>
  <c r="AF122" i="5"/>
  <c r="X7" i="5"/>
  <c r="AK102" i="3"/>
  <c r="W103" i="5" s="1"/>
  <c r="H175" i="84"/>
  <c r="AJ178" i="5" s="1"/>
  <c r="AK88" i="3"/>
  <c r="W89" i="5" s="1"/>
  <c r="AV136" i="75"/>
  <c r="H137" i="5" s="1"/>
  <c r="L137" i="5" s="1"/>
  <c r="AF25" i="5"/>
  <c r="AF83" i="5"/>
  <c r="AF162" i="5"/>
  <c r="AV114" i="75"/>
  <c r="H115" i="5" s="1"/>
  <c r="L115" i="5" s="1"/>
  <c r="L51" i="5"/>
  <c r="H148" i="84"/>
  <c r="L26" i="5"/>
  <c r="L76" i="5"/>
  <c r="AF127" i="5"/>
  <c r="AK154" i="3"/>
  <c r="W155" i="5" s="1"/>
  <c r="X155" i="5" s="1"/>
  <c r="AK67" i="3"/>
  <c r="W68" i="5" s="1"/>
  <c r="AK41" i="3"/>
  <c r="W42" i="5" s="1"/>
  <c r="AV73" i="75"/>
  <c r="H74" i="5" s="1"/>
  <c r="L74" i="5" s="1"/>
  <c r="AF99" i="5"/>
  <c r="X34" i="5"/>
  <c r="AF45" i="5"/>
  <c r="AV49" i="75"/>
  <c r="H50" i="5" s="1"/>
  <c r="L50" i="5" s="1"/>
  <c r="AF109" i="5"/>
  <c r="AV164" i="75"/>
  <c r="H165" i="5" s="1"/>
  <c r="AV44" i="75"/>
  <c r="H45" i="5" s="1"/>
  <c r="L45" i="5" s="1"/>
  <c r="AF40" i="5"/>
  <c r="AV157" i="75"/>
  <c r="H158" i="5" s="1"/>
  <c r="L158" i="5" s="1"/>
  <c r="AF192" i="5"/>
  <c r="AV98" i="75"/>
  <c r="H99" i="5" s="1"/>
  <c r="L99" i="5" s="1"/>
  <c r="L165" i="5"/>
  <c r="AK125" i="3"/>
  <c r="W126" i="5" s="1"/>
  <c r="X126" i="5" s="1"/>
  <c r="AK181" i="3"/>
  <c r="W182" i="5" s="1"/>
  <c r="AK85" i="3"/>
  <c r="W86" i="5" s="1"/>
  <c r="AK8" i="3"/>
  <c r="W9" i="5" s="1"/>
  <c r="AV7" i="75"/>
  <c r="H8" i="5" s="1"/>
  <c r="L8" i="5" s="1"/>
  <c r="AV131" i="75"/>
  <c r="H132" i="5" s="1"/>
  <c r="L132" i="5" s="1"/>
  <c r="AV120" i="75"/>
  <c r="H121" i="5" s="1"/>
  <c r="L121" i="5" s="1"/>
  <c r="AV31" i="75"/>
  <c r="H32" i="5" s="1"/>
  <c r="L32" i="5" s="1"/>
  <c r="AK7" i="3"/>
  <c r="W8" i="5" s="1"/>
  <c r="X8" i="5" s="1"/>
  <c r="AK155" i="3"/>
  <c r="W156" i="5" s="1"/>
  <c r="H184" i="84"/>
  <c r="AF156" i="5"/>
  <c r="AV78" i="75"/>
  <c r="H79" i="5" s="1"/>
  <c r="L79" i="5" s="1"/>
  <c r="AF138" i="5"/>
  <c r="AV18" i="75"/>
  <c r="H19" i="5" s="1"/>
  <c r="L19" i="5" s="1"/>
  <c r="AV106" i="75"/>
  <c r="H107" i="5" s="1"/>
  <c r="L107" i="5" s="1"/>
  <c r="AV117" i="75"/>
  <c r="H118" i="5" s="1"/>
  <c r="L118" i="5" s="1"/>
  <c r="AG118" i="5" s="1"/>
  <c r="H117" i="84"/>
  <c r="AJ118" i="5" s="1"/>
  <c r="AV186" i="75"/>
  <c r="H187" i="5" s="1"/>
  <c r="L187" i="5" s="1"/>
  <c r="V61" i="5"/>
  <c r="AK130" i="3"/>
  <c r="W131" i="5" s="1"/>
  <c r="H58" i="84"/>
  <c r="AF137" i="5"/>
  <c r="H135" i="84"/>
  <c r="AJ136" i="5" s="1"/>
  <c r="AF125" i="5"/>
  <c r="AV170" i="75"/>
  <c r="H171" i="5" s="1"/>
  <c r="X5" i="5"/>
  <c r="AV4" i="75"/>
  <c r="H5" i="5" s="1"/>
  <c r="L5" i="5" s="1"/>
  <c r="AV90" i="75"/>
  <c r="H91" i="5" s="1"/>
  <c r="AK79" i="3"/>
  <c r="W80" i="5" s="1"/>
  <c r="AV183" i="75"/>
  <c r="H184" i="5" s="1"/>
  <c r="L184" i="5" s="1"/>
  <c r="AF88" i="5"/>
  <c r="V101" i="5"/>
  <c r="AV16" i="75"/>
  <c r="H17" i="5" s="1"/>
  <c r="L17" i="5" s="1"/>
  <c r="X179" i="5"/>
  <c r="AV38" i="75"/>
  <c r="H39" i="5" s="1"/>
  <c r="AF100" i="5"/>
  <c r="AV63" i="75"/>
  <c r="H64" i="5" s="1"/>
  <c r="L64" i="5" s="1"/>
  <c r="AG64" i="5" s="1"/>
  <c r="AV96" i="75"/>
  <c r="H97" i="5" s="1"/>
  <c r="L97" i="5" s="1"/>
  <c r="AF35" i="5"/>
  <c r="AF146" i="5"/>
  <c r="AK127" i="3"/>
  <c r="W128" i="5" s="1"/>
  <c r="V64" i="5"/>
  <c r="AK70" i="3"/>
  <c r="W71" i="5" s="1"/>
  <c r="AF71" i="5"/>
  <c r="AF11" i="5"/>
  <c r="V168" i="5"/>
  <c r="AK80" i="3"/>
  <c r="W81" i="5" s="1"/>
  <c r="X81" i="5" s="1"/>
  <c r="AK159" i="3"/>
  <c r="W160" i="5" s="1"/>
  <c r="X160" i="5" s="1"/>
  <c r="AG160" i="5" s="1"/>
  <c r="AV192" i="75"/>
  <c r="H193" i="5" s="1"/>
  <c r="L193" i="5" s="1"/>
  <c r="AF126" i="5"/>
  <c r="AF75" i="5"/>
  <c r="AV155" i="75"/>
  <c r="H156" i="5" s="1"/>
  <c r="L156" i="5" s="1"/>
  <c r="C156" i="5"/>
  <c r="V142" i="5"/>
  <c r="L114" i="5"/>
  <c r="AF17" i="5"/>
  <c r="L162" i="5"/>
  <c r="AV105" i="75"/>
  <c r="H106" i="5" s="1"/>
  <c r="L106" i="5" s="1"/>
  <c r="AF183" i="5"/>
  <c r="L30" i="5"/>
  <c r="AV76" i="75"/>
  <c r="H77" i="5" s="1"/>
  <c r="L77" i="5" s="1"/>
  <c r="AF161" i="5"/>
  <c r="AF152" i="5"/>
  <c r="AV193" i="75"/>
  <c r="H194" i="5" s="1"/>
  <c r="AV45" i="75"/>
  <c r="H46" i="5" s="1"/>
  <c r="L46" i="5" s="1"/>
  <c r="AK86" i="3"/>
  <c r="W87" i="5" s="1"/>
  <c r="X87" i="5" s="1"/>
  <c r="L149" i="5"/>
  <c r="H94" i="84"/>
  <c r="X123" i="5"/>
  <c r="AG123" i="5" s="1"/>
  <c r="AK23" i="3"/>
  <c r="W24" i="5" s="1"/>
  <c r="L194" i="5"/>
  <c r="AV15" i="75"/>
  <c r="H16" i="5" s="1"/>
  <c r="L16" i="5" s="1"/>
  <c r="AV134" i="75"/>
  <c r="H135" i="5" s="1"/>
  <c r="L150" i="5"/>
  <c r="AV188" i="75"/>
  <c r="H189" i="5" s="1"/>
  <c r="L189" i="5" s="1"/>
  <c r="AV92" i="75"/>
  <c r="H93" i="5" s="1"/>
  <c r="L93" i="5" s="1"/>
  <c r="V5" i="5"/>
  <c r="AK142" i="3"/>
  <c r="W143" i="5" s="1"/>
  <c r="AK145" i="3"/>
  <c r="W146" i="5" s="1"/>
  <c r="X125" i="5"/>
  <c r="AV126" i="75"/>
  <c r="H127" i="5" s="1"/>
  <c r="L127" i="5" s="1"/>
  <c r="AV152" i="75"/>
  <c r="H153" i="5" s="1"/>
  <c r="L153" i="5" s="1"/>
  <c r="AV154" i="75"/>
  <c r="H155" i="5" s="1"/>
  <c r="L155" i="5" s="1"/>
  <c r="L59" i="5"/>
  <c r="AK188" i="3"/>
  <c r="W189" i="5" s="1"/>
  <c r="X189" i="5" s="1"/>
  <c r="AF76" i="5"/>
  <c r="AF86" i="5"/>
  <c r="AV17" i="75"/>
  <c r="H18" i="5" s="1"/>
  <c r="L18" i="5" s="1"/>
  <c r="X134" i="5"/>
  <c r="V76" i="5"/>
  <c r="AK84" i="3"/>
  <c r="W85" i="5" s="1"/>
  <c r="V19" i="5"/>
  <c r="AF93" i="5"/>
  <c r="AF151" i="5"/>
  <c r="AV135" i="75"/>
  <c r="H136" i="5" s="1"/>
  <c r="L136" i="5" s="1"/>
  <c r="AV61" i="75"/>
  <c r="H62" i="5" s="1"/>
  <c r="L62" i="5" s="1"/>
  <c r="F48" i="5"/>
  <c r="AV47" i="75"/>
  <c r="H48" i="5" s="1"/>
  <c r="L48" i="5" s="1"/>
  <c r="AF111" i="5"/>
  <c r="F20" i="5"/>
  <c r="AV19" i="75"/>
  <c r="H20" i="5" s="1"/>
  <c r="F71" i="5"/>
  <c r="AV70" i="75"/>
  <c r="H71" i="5" s="1"/>
  <c r="L71" i="5" s="1"/>
  <c r="L57" i="5"/>
  <c r="L91" i="5"/>
  <c r="AK64" i="3"/>
  <c r="W65" i="5" s="1"/>
  <c r="AK131" i="3"/>
  <c r="W132" i="5" s="1"/>
  <c r="X132" i="5" s="1"/>
  <c r="V181" i="5"/>
  <c r="AF159" i="5"/>
  <c r="C10" i="5"/>
  <c r="AF4" i="5"/>
  <c r="AF56" i="5"/>
  <c r="L20" i="5"/>
  <c r="X72" i="5"/>
  <c r="AK35" i="3"/>
  <c r="W36" i="5" s="1"/>
  <c r="X36" i="5" s="1"/>
  <c r="AF134" i="5"/>
  <c r="AK132" i="3"/>
  <c r="W133" i="5" s="1"/>
  <c r="F41" i="5"/>
  <c r="AV177" i="75"/>
  <c r="H178" i="5" s="1"/>
  <c r="L178" i="5" s="1"/>
  <c r="C152" i="5"/>
  <c r="AV151" i="75"/>
  <c r="H152" i="5" s="1"/>
  <c r="L152" i="5" s="1"/>
  <c r="C122" i="5"/>
  <c r="AV121" i="75"/>
  <c r="H122" i="5" s="1"/>
  <c r="L122" i="5" s="1"/>
  <c r="H190" i="84"/>
  <c r="AF135" i="5"/>
  <c r="L176" i="5"/>
  <c r="V188" i="5"/>
  <c r="AK56" i="3"/>
  <c r="W57" i="5" s="1"/>
  <c r="AV13" i="75"/>
  <c r="H14" i="5" s="1"/>
  <c r="L14" i="5" s="1"/>
  <c r="AK163" i="3"/>
  <c r="W164" i="5" s="1"/>
  <c r="X164" i="5" s="1"/>
  <c r="AG164" i="5" s="1"/>
  <c r="L61" i="5"/>
  <c r="AF73" i="5"/>
  <c r="AF65" i="5"/>
  <c r="AF186" i="5"/>
  <c r="F145" i="5"/>
  <c r="AV144" i="75"/>
  <c r="H145" i="5" s="1"/>
  <c r="L145" i="5" s="1"/>
  <c r="L13" i="5"/>
  <c r="AV42" i="75"/>
  <c r="H43" i="5" s="1"/>
  <c r="L43" i="5" s="1"/>
  <c r="AV23" i="75"/>
  <c r="H24" i="5" s="1"/>
  <c r="L24" i="5" s="1"/>
  <c r="AF30" i="5"/>
  <c r="C190" i="5"/>
  <c r="AV189" i="75"/>
  <c r="H190" i="5" s="1"/>
  <c r="L190" i="5" s="1"/>
  <c r="F185" i="5"/>
  <c r="AV184" i="75"/>
  <c r="H185" i="5" s="1"/>
  <c r="L185" i="5" s="1"/>
  <c r="AF77" i="5"/>
  <c r="AF55" i="5"/>
  <c r="X171" i="5"/>
  <c r="X103" i="5"/>
  <c r="AF194" i="5"/>
  <c r="AF157" i="5"/>
  <c r="AF96" i="5"/>
  <c r="AF181" i="5"/>
  <c r="AF189" i="5"/>
  <c r="AF148" i="5"/>
  <c r="AF24" i="5"/>
  <c r="AF10" i="5"/>
  <c r="AF13" i="5"/>
  <c r="AF89" i="5"/>
  <c r="AF90" i="5"/>
  <c r="AF167" i="5"/>
  <c r="X30" i="5"/>
  <c r="X59" i="5"/>
  <c r="AK34" i="3"/>
  <c r="W35" i="5" s="1"/>
  <c r="X35" i="5" s="1"/>
  <c r="AK91" i="3"/>
  <c r="W92" i="5" s="1"/>
  <c r="V186" i="5"/>
  <c r="V11" i="5"/>
  <c r="AK129" i="3"/>
  <c r="W130" i="5" s="1"/>
  <c r="AK173" i="3"/>
  <c r="W174" i="5" s="1"/>
  <c r="X174" i="5" s="1"/>
  <c r="AF43" i="5"/>
  <c r="AK120" i="3"/>
  <c r="W121" i="5" s="1"/>
  <c r="V112" i="5"/>
  <c r="AK16" i="3"/>
  <c r="W17" i="5" s="1"/>
  <c r="X17" i="5" s="1"/>
  <c r="V80" i="5"/>
  <c r="AF187" i="5"/>
  <c r="V173" i="5"/>
  <c r="H81" i="84"/>
  <c r="X42" i="5"/>
  <c r="AG42" i="5" s="1"/>
  <c r="X76" i="5"/>
  <c r="AG76" i="5" s="1"/>
  <c r="X146" i="5"/>
  <c r="X149" i="5"/>
  <c r="X62" i="5"/>
  <c r="X99" i="5"/>
  <c r="X86" i="5"/>
  <c r="AK101" i="3"/>
  <c r="W102" i="5" s="1"/>
  <c r="X102" i="5" s="1"/>
  <c r="AG102" i="5" s="1"/>
  <c r="AK3" i="3"/>
  <c r="W4" i="5" s="1"/>
  <c r="X4" i="5" s="1"/>
  <c r="V16" i="5"/>
  <c r="AK158" i="3"/>
  <c r="W159" i="5" s="1"/>
  <c r="X159" i="5" s="1"/>
  <c r="AK40" i="3"/>
  <c r="W41" i="5" s="1"/>
  <c r="X41" i="5" s="1"/>
  <c r="AK143" i="3"/>
  <c r="W144" i="5" s="1"/>
  <c r="X144" i="5" s="1"/>
  <c r="X74" i="5"/>
  <c r="AG74" i="5" s="1"/>
  <c r="X131" i="5"/>
  <c r="AG131" i="5" s="1"/>
  <c r="H78" i="84"/>
  <c r="AJ152" i="5"/>
  <c r="H177" i="84"/>
  <c r="AJ181" i="5" s="1"/>
  <c r="AJ96" i="5"/>
  <c r="AJ85" i="5"/>
  <c r="AJ173" i="5"/>
  <c r="AJ102" i="5"/>
  <c r="H38" i="84"/>
  <c r="AJ39" i="5" s="1"/>
  <c r="AJ134" i="5"/>
  <c r="AJ141" i="5"/>
  <c r="AJ149" i="5"/>
  <c r="AJ169" i="5"/>
  <c r="AJ101" i="5"/>
  <c r="AJ167" i="5"/>
  <c r="AJ78" i="5"/>
  <c r="AJ133" i="5"/>
  <c r="X185" i="5"/>
  <c r="AG185" i="5" s="1"/>
  <c r="X53" i="5"/>
  <c r="AG53" i="5" s="1"/>
  <c r="X112" i="5"/>
  <c r="AJ97" i="5"/>
  <c r="AJ160" i="5"/>
  <c r="AJ170" i="5"/>
  <c r="AJ144" i="5"/>
  <c r="X183" i="5"/>
  <c r="AJ98" i="5"/>
  <c r="AJ168" i="5"/>
  <c r="AJ77" i="5"/>
  <c r="AJ139" i="5"/>
  <c r="AJ86" i="5"/>
  <c r="AJ109" i="5"/>
  <c r="X117" i="5"/>
  <c r="AG117" i="5" s="1"/>
  <c r="X50" i="5"/>
  <c r="AJ103" i="5"/>
  <c r="AJ95" i="5"/>
  <c r="X25" i="5"/>
  <c r="X108" i="5"/>
  <c r="AG108" i="5" s="1"/>
  <c r="H22" i="84"/>
  <c r="AJ20" i="5" s="1"/>
  <c r="H11" i="84"/>
  <c r="AJ13" i="5" s="1"/>
  <c r="AV5" i="75"/>
  <c r="H6" i="5" s="1"/>
  <c r="L6" i="5" s="1"/>
  <c r="F6" i="5"/>
  <c r="L88" i="5"/>
  <c r="L68" i="5"/>
  <c r="X115" i="5"/>
  <c r="AG115" i="5" s="1"/>
  <c r="H116" i="84"/>
  <c r="H125" i="84"/>
  <c r="AJ127" i="5" s="1"/>
  <c r="H173" i="84"/>
  <c r="AJ176" i="5" s="1"/>
  <c r="H33" i="84"/>
  <c r="AJ38" i="5" s="1"/>
  <c r="H118" i="84"/>
  <c r="H16" i="84"/>
  <c r="AJ16" i="5" s="1"/>
  <c r="H8" i="84"/>
  <c r="AJ8" i="5" s="1"/>
  <c r="H109" i="84"/>
  <c r="AJ104" i="5" s="1"/>
  <c r="H23" i="84"/>
  <c r="AJ23" i="5" s="1"/>
  <c r="H154" i="84"/>
  <c r="AJ154" i="5" s="1"/>
  <c r="H142" i="84"/>
  <c r="AJ142" i="5" s="1"/>
  <c r="H4" i="84"/>
  <c r="AJ5" i="5" s="1"/>
  <c r="H41" i="84"/>
  <c r="AJ43" i="5" s="1"/>
  <c r="H156" i="84"/>
  <c r="AJ159" i="5" s="1"/>
  <c r="H167" i="84"/>
  <c r="AJ36" i="5" s="1"/>
  <c r="H42" i="84"/>
  <c r="AJ46" i="5" s="1"/>
  <c r="H161" i="84"/>
  <c r="AK19" i="3"/>
  <c r="W20" i="5" s="1"/>
  <c r="X20" i="5" s="1"/>
  <c r="AK135" i="3"/>
  <c r="W136" i="5" s="1"/>
  <c r="X136" i="5" s="1"/>
  <c r="V99" i="5"/>
  <c r="V90" i="5"/>
  <c r="V138" i="5"/>
  <c r="AK144" i="3"/>
  <c r="W145" i="5" s="1"/>
  <c r="X145" i="5" s="1"/>
  <c r="AK45" i="3"/>
  <c r="W46" i="5" s="1"/>
  <c r="X46" i="5" s="1"/>
  <c r="AK153" i="3"/>
  <c r="W154" i="5" s="1"/>
  <c r="X154" i="5" s="1"/>
  <c r="V192" i="5"/>
  <c r="AK177" i="3"/>
  <c r="W178" i="5" s="1"/>
  <c r="X178" i="5" s="1"/>
  <c r="AK38" i="3"/>
  <c r="W39" i="5" s="1"/>
  <c r="X39" i="5" s="1"/>
  <c r="AK5" i="3"/>
  <c r="W6" i="5" s="1"/>
  <c r="X6" i="5" s="1"/>
  <c r="V20" i="5"/>
  <c r="AK156" i="3"/>
  <c r="W157" i="5" s="1"/>
  <c r="X157" i="5" s="1"/>
  <c r="AK113" i="3"/>
  <c r="W114" i="5" s="1"/>
  <c r="X114" i="5" s="1"/>
  <c r="V122" i="5"/>
  <c r="H36" i="84"/>
  <c r="AJ42" i="5" s="1"/>
  <c r="X122" i="5"/>
  <c r="X96" i="5"/>
  <c r="AK54" i="3"/>
  <c r="W55" i="5" s="1"/>
  <c r="X55" i="5" s="1"/>
  <c r="AK76" i="3"/>
  <c r="W77" i="5" s="1"/>
  <c r="X77" i="5" s="1"/>
  <c r="AK147" i="3"/>
  <c r="W148" i="5" s="1"/>
  <c r="X148" i="5" s="1"/>
  <c r="AK128" i="3"/>
  <c r="W129" i="5" s="1"/>
  <c r="X129" i="5" s="1"/>
  <c r="V179" i="5"/>
  <c r="AK51" i="3"/>
  <c r="W52" i="5" s="1"/>
  <c r="X52" i="5" s="1"/>
  <c r="V185" i="5"/>
  <c r="AK109" i="3"/>
  <c r="W110" i="5" s="1"/>
  <c r="X110" i="5" s="1"/>
  <c r="AK161" i="3"/>
  <c r="W162" i="5" s="1"/>
  <c r="X162" i="5" s="1"/>
  <c r="AG162" i="5" s="1"/>
  <c r="AK157" i="3"/>
  <c r="W158" i="5" s="1"/>
  <c r="X158" i="5" s="1"/>
  <c r="AK31" i="3"/>
  <c r="W32" i="5" s="1"/>
  <c r="X32" i="5" s="1"/>
  <c r="AK186" i="3"/>
  <c r="W187" i="5" s="1"/>
  <c r="X187" i="5" s="1"/>
  <c r="V139" i="5"/>
  <c r="V34" i="5"/>
  <c r="AK27" i="3"/>
  <c r="W28" i="5" s="1"/>
  <c r="X28" i="5" s="1"/>
  <c r="AK166" i="3"/>
  <c r="W167" i="5" s="1"/>
  <c r="X167" i="5" s="1"/>
  <c r="V135" i="5"/>
  <c r="AK47" i="3"/>
  <c r="W48" i="5" s="1"/>
  <c r="X48" i="5" s="1"/>
  <c r="AK183" i="3"/>
  <c r="W184" i="5" s="1"/>
  <c r="X184" i="5" s="1"/>
  <c r="AK99" i="3"/>
  <c r="W100" i="5" s="1"/>
  <c r="X100" i="5" s="1"/>
  <c r="AK48" i="3"/>
  <c r="W49" i="5" s="1"/>
  <c r="X49" i="5" s="1"/>
  <c r="AK190" i="3"/>
  <c r="W191" i="5" s="1"/>
  <c r="X191" i="5" s="1"/>
  <c r="AK160" i="3"/>
  <c r="W161" i="5" s="1"/>
  <c r="X161" i="5" s="1"/>
  <c r="X75" i="5"/>
  <c r="X165" i="5"/>
  <c r="X26" i="5"/>
  <c r="X175" i="5"/>
  <c r="X57" i="5"/>
  <c r="X170" i="5"/>
  <c r="X150" i="5"/>
  <c r="AG150" i="5" s="1"/>
  <c r="X121" i="5"/>
  <c r="X142" i="5"/>
  <c r="X89" i="5"/>
  <c r="X23" i="5"/>
  <c r="AG23" i="5" s="1"/>
  <c r="H30" i="84"/>
  <c r="AJ34" i="5" s="1"/>
  <c r="X47" i="5"/>
  <c r="X190" i="5"/>
  <c r="X31" i="5"/>
  <c r="L72" i="5"/>
  <c r="AG72" i="5" s="1"/>
  <c r="H71" i="84"/>
  <c r="AV26" i="75"/>
  <c r="H27" i="5" s="1"/>
  <c r="L27" i="5" s="1"/>
  <c r="F128" i="5"/>
  <c r="AV127" i="75"/>
  <c r="H128" i="5" s="1"/>
  <c r="L128" i="5" s="1"/>
  <c r="L113" i="5"/>
  <c r="L92" i="5"/>
  <c r="AV37" i="75"/>
  <c r="H38" i="5" s="1"/>
  <c r="L38" i="5" s="1"/>
  <c r="AG38" i="5" s="1"/>
  <c r="AK118" i="3"/>
  <c r="W119" i="5" s="1"/>
  <c r="X119" i="5" s="1"/>
  <c r="AK55" i="3"/>
  <c r="W56" i="5" s="1"/>
  <c r="X56" i="5" s="1"/>
  <c r="AK92" i="3"/>
  <c r="W93" i="5" s="1"/>
  <c r="X93" i="5" s="1"/>
  <c r="AK119" i="3"/>
  <c r="W120" i="5" s="1"/>
  <c r="X120" i="5" s="1"/>
  <c r="AK192" i="3"/>
  <c r="W193" i="5" s="1"/>
  <c r="X193" i="5" s="1"/>
  <c r="AK96" i="3"/>
  <c r="W97" i="5" s="1"/>
  <c r="X97" i="5" s="1"/>
  <c r="X16" i="5"/>
  <c r="AK62" i="3"/>
  <c r="W63" i="5" s="1"/>
  <c r="X63" i="5" s="1"/>
  <c r="V69" i="5"/>
  <c r="AK83" i="3"/>
  <c r="W84" i="5" s="1"/>
  <c r="X137" i="5"/>
  <c r="AK26" i="3"/>
  <c r="W27" i="5" s="1"/>
  <c r="X27" i="5" s="1"/>
  <c r="V31" i="5"/>
  <c r="X101" i="5"/>
  <c r="AK14" i="3"/>
  <c r="W15" i="5" s="1"/>
  <c r="X15" i="5" s="1"/>
  <c r="AK53" i="3"/>
  <c r="W54" i="5" s="1"/>
  <c r="X54" i="5" s="1"/>
  <c r="X70" i="5"/>
  <c r="V22" i="5"/>
  <c r="X71" i="5"/>
  <c r="AV69" i="75"/>
  <c r="H70" i="5" s="1"/>
  <c r="L70" i="5" s="1"/>
  <c r="L144" i="5"/>
  <c r="X83" i="5"/>
  <c r="AK123" i="3"/>
  <c r="W124" i="5" s="1"/>
  <c r="X124" i="5" s="1"/>
  <c r="L188" i="5"/>
  <c r="H95" i="84"/>
  <c r="X181" i="5"/>
  <c r="AK151" i="3"/>
  <c r="W152" i="5" s="1"/>
  <c r="X152" i="5" s="1"/>
  <c r="X188" i="5"/>
  <c r="X85" i="5"/>
  <c r="X19" i="5"/>
  <c r="X194" i="5"/>
  <c r="X14" i="5"/>
  <c r="X67" i="5"/>
  <c r="X80" i="5"/>
  <c r="X177" i="5"/>
  <c r="X128" i="5"/>
  <c r="X90" i="5"/>
  <c r="X151" i="5"/>
  <c r="X98" i="5"/>
  <c r="X91" i="5"/>
  <c r="X182" i="5"/>
  <c r="X147" i="5"/>
  <c r="X104" i="5"/>
  <c r="X172" i="5"/>
  <c r="X69" i="5"/>
  <c r="H40" i="84"/>
  <c r="AJ31" i="5" s="1"/>
  <c r="H54" i="84"/>
  <c r="H43" i="84"/>
  <c r="AJ47" i="5" s="1"/>
  <c r="H60" i="84"/>
  <c r="H132" i="84"/>
  <c r="AJ125" i="5" s="1"/>
  <c r="H5" i="84"/>
  <c r="AJ184" i="5" s="1"/>
  <c r="H86" i="84"/>
  <c r="AJ87" i="5" s="1"/>
  <c r="H141" i="84"/>
  <c r="H37" i="84"/>
  <c r="AJ41" i="5" s="1"/>
  <c r="H73" i="84"/>
  <c r="AJ76" i="5" s="1"/>
  <c r="H62" i="84"/>
  <c r="AJ185" i="5" s="1"/>
  <c r="C180" i="5"/>
  <c r="AV179" i="75"/>
  <c r="H180" i="5" s="1"/>
  <c r="L180" i="5" s="1"/>
  <c r="AG141" i="5"/>
  <c r="AG37" i="5"/>
  <c r="AG81" i="5"/>
  <c r="AG18" i="5"/>
  <c r="AG5" i="5"/>
  <c r="AG95" i="5"/>
  <c r="AG179" i="5"/>
  <c r="X186" i="5"/>
  <c r="X79" i="5"/>
  <c r="AG146" i="5"/>
  <c r="AG139" i="5"/>
  <c r="L41" i="5"/>
  <c r="AK168" i="3"/>
  <c r="W169" i="5" s="1"/>
  <c r="X169" i="5" s="1"/>
  <c r="L104" i="5"/>
  <c r="L135" i="5"/>
  <c r="AK175" i="3"/>
  <c r="W176" i="5" s="1"/>
  <c r="X176" i="5" s="1"/>
  <c r="AG105" i="5"/>
  <c r="L60" i="5"/>
  <c r="L112" i="5"/>
  <c r="AG140" i="5"/>
  <c r="L39" i="5"/>
  <c r="AF128" i="5"/>
  <c r="X65" i="5"/>
  <c r="X10" i="5"/>
  <c r="X130" i="5"/>
  <c r="X24" i="5"/>
  <c r="X60" i="5"/>
  <c r="AG99" i="5"/>
  <c r="X33" i="5"/>
  <c r="X21" i="5"/>
  <c r="X92" i="5"/>
  <c r="X44" i="5"/>
  <c r="X180" i="5"/>
  <c r="X133" i="5"/>
  <c r="AG34" i="5"/>
  <c r="L22" i="5"/>
  <c r="X166" i="5"/>
  <c r="X9" i="5"/>
  <c r="V40" i="5"/>
  <c r="AK39" i="3"/>
  <c r="W40" i="5" s="1"/>
  <c r="X40" i="5" s="1"/>
  <c r="L116" i="5"/>
  <c r="X138" i="5"/>
  <c r="X68" i="5"/>
  <c r="X135" i="5"/>
  <c r="AV3" i="75"/>
  <c r="H4" i="5" s="1"/>
  <c r="L4" i="5" s="1"/>
  <c r="L80" i="5"/>
  <c r="X73" i="5"/>
  <c r="L171" i="5"/>
  <c r="AG125" i="5"/>
  <c r="AG7" i="5"/>
  <c r="X116" i="5"/>
  <c r="X94" i="5"/>
  <c r="AK108" i="3"/>
  <c r="W109" i="5" s="1"/>
  <c r="X109" i="5" s="1"/>
  <c r="V166" i="5"/>
  <c r="AK77" i="3"/>
  <c r="W78" i="5" s="1"/>
  <c r="X78" i="5" s="1"/>
  <c r="AK87" i="3"/>
  <c r="W88" i="5" s="1"/>
  <c r="X88" i="5" s="1"/>
  <c r="V106" i="5"/>
  <c r="AK105" i="3"/>
  <c r="W106" i="5" s="1"/>
  <c r="X106" i="5" s="1"/>
  <c r="AG103" i="5"/>
  <c r="C186" i="5"/>
  <c r="AV185" i="75"/>
  <c r="H186" i="5" s="1"/>
  <c r="L186" i="5" s="1"/>
  <c r="X143" i="5"/>
  <c r="AG87" i="5"/>
  <c r="AF173" i="5"/>
  <c r="H121" i="84"/>
  <c r="AJ112" i="5" s="1"/>
  <c r="H61" i="84"/>
  <c r="AJ63" i="5" s="1"/>
  <c r="H150" i="84"/>
  <c r="H24" i="84"/>
  <c r="AJ26" i="5" s="1"/>
  <c r="H111" i="84"/>
  <c r="H3" i="84"/>
  <c r="AJ7" i="5" s="1"/>
  <c r="H147" i="84"/>
  <c r="AJ143" i="5" s="1"/>
  <c r="H130" i="84"/>
  <c r="H112" i="84"/>
  <c r="AJ110" i="5" s="1"/>
  <c r="H165" i="84"/>
  <c r="H133" i="84"/>
  <c r="AJ130" i="5" s="1"/>
  <c r="H89" i="84"/>
  <c r="AJ89" i="5" s="1"/>
  <c r="H45" i="84"/>
  <c r="AJ66" i="5" s="1"/>
  <c r="H77" i="84"/>
  <c r="H92" i="84"/>
  <c r="H155" i="84"/>
  <c r="AJ55" i="5" s="1"/>
  <c r="H18" i="84"/>
  <c r="AJ15" i="5" s="1"/>
  <c r="H187" i="84"/>
  <c r="AJ189" i="5" s="1"/>
  <c r="H13" i="84"/>
  <c r="AJ19" i="5" s="1"/>
  <c r="H188" i="84"/>
  <c r="H176" i="84"/>
  <c r="AJ179" i="5" s="1"/>
  <c r="H139" i="84"/>
  <c r="AJ135" i="5" s="1"/>
  <c r="H123" i="84"/>
  <c r="AJ106" i="5" s="1"/>
  <c r="H102" i="84"/>
  <c r="H178" i="84"/>
  <c r="AJ171" i="5" s="1"/>
  <c r="H158" i="84"/>
  <c r="H15" i="84"/>
  <c r="AJ29" i="5" s="1"/>
  <c r="H151" i="84"/>
  <c r="AJ151" i="5" s="1"/>
  <c r="H46" i="84"/>
  <c r="AJ50" i="5" s="1"/>
  <c r="H75" i="84"/>
  <c r="AJ74" i="5" s="1"/>
  <c r="H21" i="84"/>
  <c r="AJ18" i="5" s="1"/>
  <c r="H10" i="84"/>
  <c r="AJ12" i="5" s="1"/>
  <c r="H29" i="84"/>
  <c r="AJ35" i="5" s="1"/>
  <c r="H179" i="84"/>
  <c r="AJ182" i="5" s="1"/>
  <c r="H100" i="84"/>
  <c r="AJ146" i="5" s="1"/>
  <c r="H27" i="84"/>
  <c r="AJ22" i="5" s="1"/>
  <c r="H108" i="84"/>
  <c r="H57" i="84"/>
  <c r="AJ61" i="5" s="1"/>
  <c r="H70" i="84"/>
  <c r="AJ69" i="5" s="1"/>
  <c r="H64" i="84"/>
  <c r="H98" i="84"/>
  <c r="AJ99" i="5" s="1"/>
  <c r="H9" i="84"/>
  <c r="AJ11" i="5" s="1"/>
  <c r="H152" i="84"/>
  <c r="H181" i="84"/>
  <c r="AJ187" i="5" s="1"/>
  <c r="H28" i="84"/>
  <c r="AJ25" i="5" s="1"/>
  <c r="H14" i="84"/>
  <c r="AJ21" i="5" s="1"/>
  <c r="H129" i="84"/>
  <c r="AJ129" i="5" s="1"/>
  <c r="H93" i="84"/>
  <c r="H131" i="84"/>
  <c r="H79" i="84"/>
  <c r="H56" i="84"/>
  <c r="AJ59" i="5" s="1"/>
  <c r="H53" i="84"/>
  <c r="AJ57" i="5" s="1"/>
  <c r="H67" i="84"/>
  <c r="AJ72" i="5" s="1"/>
  <c r="H186" i="84"/>
  <c r="AJ191" i="5" s="1"/>
  <c r="H137" i="84"/>
  <c r="AJ138" i="5" s="1"/>
  <c r="H124" i="84"/>
  <c r="H110" i="84"/>
  <c r="H66" i="84"/>
  <c r="AJ64" i="5" s="1"/>
  <c r="D194" i="84"/>
  <c r="D195" i="84"/>
  <c r="H119" i="84"/>
  <c r="AJ119" i="5" s="1"/>
  <c r="H25" i="84"/>
  <c r="AJ17" i="5" s="1"/>
  <c r="X173" i="5"/>
  <c r="X43" i="5"/>
  <c r="X45" i="5"/>
  <c r="X82" i="5"/>
  <c r="X127" i="5"/>
  <c r="X66" i="5"/>
  <c r="X113" i="5"/>
  <c r="X156" i="5"/>
  <c r="H83" i="84"/>
  <c r="AG29" i="5"/>
  <c r="X107" i="5"/>
  <c r="X84" i="5"/>
  <c r="X58" i="5"/>
  <c r="AG51" i="5"/>
  <c r="X61" i="5"/>
  <c r="X12" i="5"/>
  <c r="X11" i="5"/>
  <c r="X168" i="5"/>
  <c r="X111" i="5"/>
  <c r="X22" i="5"/>
  <c r="X163" i="5"/>
  <c r="X153" i="5"/>
  <c r="AG149" i="5"/>
  <c r="X192" i="5"/>
  <c r="H80" i="84"/>
  <c r="H47" i="84"/>
  <c r="AJ51" i="5" s="1"/>
  <c r="B195" i="84"/>
  <c r="B194" i="84"/>
  <c r="C194" i="84"/>
  <c r="C195" i="84"/>
  <c r="H2" i="84"/>
  <c r="AJ4" i="5" s="1"/>
  <c r="AG13" i="5" l="1"/>
  <c r="AG35" i="5"/>
  <c r="AG134" i="5"/>
  <c r="AG8" i="5"/>
  <c r="AG126" i="5"/>
  <c r="AG132" i="5"/>
  <c r="AG145" i="5"/>
  <c r="AG25" i="5"/>
  <c r="AH25" i="5" s="1"/>
  <c r="AG158" i="5"/>
  <c r="AJ93" i="5"/>
  <c r="AG50" i="5"/>
  <c r="AH50" i="5" s="1"/>
  <c r="AG59" i="5"/>
  <c r="AH59" i="5" s="1"/>
  <c r="AG183" i="5"/>
  <c r="AJ162" i="5"/>
  <c r="AG86" i="5"/>
  <c r="AG62" i="5"/>
  <c r="AG30" i="5"/>
  <c r="AG55" i="5"/>
  <c r="AJ82" i="5"/>
  <c r="AJ79" i="5"/>
  <c r="AJ121" i="5"/>
  <c r="AG144" i="5"/>
  <c r="AH144" i="5" s="1"/>
  <c r="AJ156" i="5"/>
  <c r="AJ90" i="5"/>
  <c r="AJ126" i="5"/>
  <c r="AJ161" i="5"/>
  <c r="AJ80" i="5"/>
  <c r="AJ105" i="5"/>
  <c r="AJ153" i="5"/>
  <c r="AJ67" i="5"/>
  <c r="AJ83" i="5"/>
  <c r="AJ145" i="5"/>
  <c r="AJ163" i="5"/>
  <c r="AJ123" i="5"/>
  <c r="AJ113" i="5"/>
  <c r="AJ155" i="5"/>
  <c r="AJ164" i="5"/>
  <c r="AJ114" i="5"/>
  <c r="AJ107" i="5"/>
  <c r="AJ122" i="5"/>
  <c r="AJ147" i="5"/>
  <c r="AJ108" i="5"/>
  <c r="AJ68" i="5"/>
  <c r="AJ70" i="5"/>
  <c r="AJ131" i="5"/>
  <c r="AJ124" i="5"/>
  <c r="AJ75" i="5"/>
  <c r="AJ116" i="5"/>
  <c r="AJ62" i="5"/>
  <c r="AJ111" i="5"/>
  <c r="AJ132" i="5"/>
  <c r="AJ94" i="5"/>
  <c r="AJ157" i="5"/>
  <c r="AJ115" i="5"/>
  <c r="AJ158" i="5"/>
  <c r="AJ71" i="5"/>
  <c r="AJ128" i="5"/>
  <c r="AJ137" i="5"/>
  <c r="AJ165" i="5"/>
  <c r="AJ148" i="5"/>
  <c r="AJ91" i="5"/>
  <c r="AJ140" i="5"/>
  <c r="AJ88" i="5"/>
  <c r="AJ166" i="5"/>
  <c r="AJ84" i="5"/>
  <c r="AJ117" i="5"/>
  <c r="AJ60" i="5"/>
  <c r="AJ73" i="5"/>
  <c r="AJ120" i="5"/>
  <c r="AJ81" i="5"/>
  <c r="AJ172" i="5"/>
  <c r="AJ150" i="5"/>
  <c r="AJ65" i="5"/>
  <c r="AJ100" i="5"/>
  <c r="AJ92" i="5"/>
  <c r="AG177" i="5"/>
  <c r="AH177" i="5" s="1"/>
  <c r="AG193" i="5"/>
  <c r="AH193" i="5" s="1"/>
  <c r="AG47" i="5"/>
  <c r="AH47" i="5" s="1"/>
  <c r="AG57" i="5"/>
  <c r="AH57" i="5" s="1"/>
  <c r="AG100" i="5"/>
  <c r="AH100" i="5" s="1"/>
  <c r="AG129" i="5"/>
  <c r="AH129" i="5" s="1"/>
  <c r="AG114" i="5"/>
  <c r="AH114" i="5" s="1"/>
  <c r="AG46" i="5"/>
  <c r="AH46" i="5" s="1"/>
  <c r="AG147" i="5"/>
  <c r="AH147" i="5" s="1"/>
  <c r="AG152" i="5"/>
  <c r="AH152" i="5" s="1"/>
  <c r="AG71" i="5"/>
  <c r="AH71" i="5" s="1"/>
  <c r="AG6" i="5"/>
  <c r="AH6" i="5" s="1"/>
  <c r="AG120" i="5"/>
  <c r="AH120" i="5" s="1"/>
  <c r="AG175" i="5"/>
  <c r="AH175" i="5" s="1"/>
  <c r="AG32" i="5"/>
  <c r="AH32" i="5" s="1"/>
  <c r="AG148" i="5"/>
  <c r="AH148" i="5" s="1"/>
  <c r="AG182" i="5"/>
  <c r="AH182" i="5" s="1"/>
  <c r="AG67" i="5"/>
  <c r="AH67" i="5" s="1"/>
  <c r="AG181" i="5"/>
  <c r="AH181" i="5" s="1"/>
  <c r="AG137" i="5"/>
  <c r="AH137" i="5" s="1"/>
  <c r="AG93" i="5"/>
  <c r="AH93" i="5" s="1"/>
  <c r="AG26" i="5"/>
  <c r="AH26" i="5" s="1"/>
  <c r="AG77" i="5"/>
  <c r="AH77" i="5" s="1"/>
  <c r="AG91" i="5"/>
  <c r="AH91" i="5" s="1"/>
  <c r="AG14" i="5"/>
  <c r="AH14" i="5" s="1"/>
  <c r="AG89" i="5"/>
  <c r="AH89" i="5" s="1"/>
  <c r="AG165" i="5"/>
  <c r="AH165" i="5" s="1"/>
  <c r="AG98" i="5"/>
  <c r="AH98" i="5" s="1"/>
  <c r="AG194" i="5"/>
  <c r="AH194" i="5" s="1"/>
  <c r="AG142" i="5"/>
  <c r="AH142" i="5" s="1"/>
  <c r="AG75" i="5"/>
  <c r="AH75" i="5" s="1"/>
  <c r="AG96" i="5"/>
  <c r="AH96" i="5" s="1"/>
  <c r="AG151" i="5"/>
  <c r="AH151" i="5" s="1"/>
  <c r="AG159" i="5"/>
  <c r="AH159" i="5" s="1"/>
  <c r="AG124" i="5"/>
  <c r="AH124" i="5" s="1"/>
  <c r="AG31" i="5"/>
  <c r="AH31" i="5" s="1"/>
  <c r="AG121" i="5"/>
  <c r="AH121" i="5" s="1"/>
  <c r="AG28" i="5"/>
  <c r="AH28" i="5" s="1"/>
  <c r="AG122" i="5"/>
  <c r="AH122" i="5" s="1"/>
  <c r="AG178" i="5"/>
  <c r="AH178" i="5" s="1"/>
  <c r="AG69" i="5"/>
  <c r="AH69" i="5" s="1"/>
  <c r="AG90" i="5"/>
  <c r="AH90" i="5" s="1"/>
  <c r="AG19" i="5"/>
  <c r="AH19" i="5" s="1"/>
  <c r="AG83" i="5"/>
  <c r="AH83" i="5" s="1"/>
  <c r="AG101" i="5"/>
  <c r="AH101" i="5" s="1"/>
  <c r="AG16" i="5"/>
  <c r="AH16" i="5" s="1"/>
  <c r="AG190" i="5"/>
  <c r="AH190" i="5" s="1"/>
  <c r="AG191" i="5"/>
  <c r="AH191" i="5" s="1"/>
  <c r="AG52" i="5"/>
  <c r="AH52" i="5" s="1"/>
  <c r="AG172" i="5"/>
  <c r="AH172" i="5" s="1"/>
  <c r="AG85" i="5"/>
  <c r="AH85" i="5" s="1"/>
  <c r="AG97" i="5"/>
  <c r="AH97" i="5" s="1"/>
  <c r="AG17" i="5"/>
  <c r="AH17" i="5" s="1"/>
  <c r="AG170" i="5"/>
  <c r="AH170" i="5" s="1"/>
  <c r="AG49" i="5"/>
  <c r="AH49" i="5" s="1"/>
  <c r="AG154" i="5"/>
  <c r="AH154" i="5" s="1"/>
  <c r="AG188" i="5"/>
  <c r="AG70" i="5"/>
  <c r="AG184" i="5"/>
  <c r="AH184" i="5" s="1"/>
  <c r="AG186" i="5"/>
  <c r="AG128" i="5"/>
  <c r="AG171" i="5"/>
  <c r="AG104" i="5"/>
  <c r="AG39" i="5"/>
  <c r="AG80" i="5"/>
  <c r="AG112" i="5"/>
  <c r="AG106" i="5"/>
  <c r="AG109" i="5"/>
  <c r="AH158" i="5"/>
  <c r="AG135" i="5"/>
  <c r="AG166" i="5"/>
  <c r="AG44" i="5"/>
  <c r="AH99" i="5"/>
  <c r="AG65" i="5"/>
  <c r="AG27" i="5"/>
  <c r="AH149" i="5"/>
  <c r="AG168" i="5"/>
  <c r="AH51" i="5"/>
  <c r="AG156" i="5"/>
  <c r="AH134" i="5"/>
  <c r="AH103" i="5"/>
  <c r="AG94" i="5"/>
  <c r="AH125" i="5"/>
  <c r="AG92" i="5"/>
  <c r="AG60" i="5"/>
  <c r="AH108" i="5"/>
  <c r="AH146" i="5"/>
  <c r="AH18" i="5"/>
  <c r="AH81" i="5"/>
  <c r="AH42" i="5"/>
  <c r="AH164" i="5"/>
  <c r="AG88" i="5"/>
  <c r="AG40" i="5"/>
  <c r="AH34" i="5"/>
  <c r="AG21" i="5"/>
  <c r="AG24" i="5"/>
  <c r="AH131" i="5"/>
  <c r="AH13" i="5"/>
  <c r="AH62" i="5"/>
  <c r="AG79" i="5"/>
  <c r="AG119" i="5"/>
  <c r="AH23" i="5"/>
  <c r="AG66" i="5"/>
  <c r="AH117" i="5"/>
  <c r="AH74" i="5"/>
  <c r="AG110" i="5"/>
  <c r="AG56" i="5"/>
  <c r="AG73" i="5"/>
  <c r="AG33" i="5"/>
  <c r="AG130" i="5"/>
  <c r="AH105" i="5"/>
  <c r="AH64" i="5"/>
  <c r="AH102" i="5"/>
  <c r="AH35" i="5"/>
  <c r="AH115" i="5"/>
  <c r="AH141" i="5"/>
  <c r="AH150" i="5"/>
  <c r="AH29" i="5"/>
  <c r="AG68" i="5"/>
  <c r="AG155" i="5"/>
  <c r="AG111" i="5"/>
  <c r="AG43" i="5"/>
  <c r="AG187" i="5"/>
  <c r="AG113" i="5"/>
  <c r="AG167" i="5"/>
  <c r="AH55" i="5"/>
  <c r="AG78" i="5"/>
  <c r="AH162" i="5"/>
  <c r="AG163" i="5"/>
  <c r="AG11" i="5"/>
  <c r="AG107" i="5"/>
  <c r="AG54" i="5"/>
  <c r="AG82" i="5"/>
  <c r="AG169" i="5"/>
  <c r="AH183" i="5"/>
  <c r="AG138" i="5"/>
  <c r="AG136" i="5"/>
  <c r="AH72" i="5"/>
  <c r="AG15" i="5"/>
  <c r="AG189" i="5"/>
  <c r="AG176" i="5"/>
  <c r="AH179" i="5"/>
  <c r="AH95" i="5"/>
  <c r="AH5" i="5"/>
  <c r="AH185" i="5"/>
  <c r="AH37" i="5"/>
  <c r="AH160" i="5"/>
  <c r="AG58" i="5"/>
  <c r="AH86" i="5"/>
  <c r="AH8" i="5"/>
  <c r="AG157" i="5"/>
  <c r="AG63" i="5"/>
  <c r="AG48" i="5"/>
  <c r="AH126" i="5"/>
  <c r="AH145" i="5"/>
  <c r="AG36" i="5"/>
  <c r="AH7" i="5"/>
  <c r="AG9" i="5"/>
  <c r="AH38" i="5"/>
  <c r="AG133" i="5"/>
  <c r="AG161" i="5"/>
  <c r="AG20" i="5"/>
  <c r="AG61" i="5"/>
  <c r="AG153" i="5"/>
  <c r="AG84" i="5"/>
  <c r="AG127" i="5"/>
  <c r="AG192" i="5"/>
  <c r="AG22" i="5"/>
  <c r="AG12" i="5"/>
  <c r="AH30" i="5"/>
  <c r="AG45" i="5"/>
  <c r="AG143" i="5"/>
  <c r="AH123" i="5"/>
  <c r="AG174" i="5"/>
  <c r="AG4" i="5"/>
  <c r="AG180" i="5"/>
  <c r="AG10" i="5"/>
  <c r="AH139" i="5"/>
  <c r="AH76" i="5"/>
  <c r="AH53" i="5"/>
  <c r="AH132" i="5"/>
  <c r="AH118" i="5"/>
  <c r="AH140" i="5"/>
  <c r="AG41" i="5"/>
  <c r="AG173" i="5"/>
  <c r="AG116" i="5"/>
  <c r="AH87" i="5"/>
  <c r="AH169" i="5" l="1"/>
  <c r="AH39" i="5"/>
  <c r="AH104" i="5"/>
  <c r="AH171" i="5"/>
  <c r="AH133" i="5"/>
  <c r="AH128" i="5"/>
  <c r="AH186" i="5"/>
  <c r="AH112" i="5"/>
  <c r="AH70" i="5"/>
  <c r="AH80" i="5"/>
  <c r="AH188" i="5"/>
  <c r="AI178" i="5"/>
  <c r="AI82" i="5"/>
  <c r="AI48" i="5"/>
  <c r="AI41" i="5"/>
  <c r="AI138" i="5"/>
  <c r="AI125" i="5"/>
  <c r="AI179" i="5"/>
  <c r="AI169" i="5"/>
  <c r="AI46" i="5"/>
  <c r="AI33" i="5"/>
  <c r="AI186" i="5"/>
  <c r="AI103" i="5"/>
  <c r="AI181" i="5"/>
  <c r="AI101" i="5"/>
  <c r="AI95" i="5"/>
  <c r="AI84" i="5"/>
  <c r="AI149" i="5"/>
  <c r="AI192" i="5"/>
  <c r="AI188" i="5"/>
  <c r="AI65" i="5"/>
  <c r="AI110" i="5"/>
  <c r="AI147" i="5"/>
  <c r="AI193" i="5"/>
  <c r="AI39" i="5"/>
  <c r="AI89" i="5"/>
  <c r="AI6" i="5"/>
  <c r="AI100" i="5"/>
  <c r="AI121" i="5"/>
  <c r="AI166" i="5"/>
  <c r="AI129" i="5"/>
  <c r="AI80" i="5"/>
  <c r="AI17" i="5"/>
  <c r="AI174" i="5"/>
  <c r="AI131" i="5"/>
  <c r="AI42" i="5"/>
  <c r="AI30" i="5"/>
  <c r="AI54" i="5"/>
  <c r="AI92" i="5"/>
  <c r="AI184" i="5"/>
  <c r="AI148" i="5"/>
  <c r="AI73" i="5"/>
  <c r="AI86" i="5"/>
  <c r="AI171" i="5"/>
  <c r="AI182" i="5"/>
  <c r="AI66" i="5"/>
  <c r="AI11" i="5"/>
  <c r="AI97" i="5"/>
  <c r="AI75" i="5"/>
  <c r="AH136" i="5"/>
  <c r="AI133" i="5"/>
  <c r="AI117" i="5"/>
  <c r="AI144" i="5"/>
  <c r="AI122" i="5"/>
  <c r="AI107" i="5"/>
  <c r="AI72" i="5"/>
  <c r="AI183" i="5"/>
  <c r="AI8" i="5"/>
  <c r="AI4" i="5"/>
  <c r="AI165" i="5"/>
  <c r="AI78" i="5"/>
  <c r="AI12" i="5"/>
  <c r="AI94" i="5"/>
  <c r="AI70" i="5"/>
  <c r="AI168" i="5"/>
  <c r="AI5" i="5"/>
  <c r="AI91" i="5"/>
  <c r="AI18" i="5"/>
  <c r="AI185" i="5"/>
  <c r="AI140" i="5"/>
  <c r="AI105" i="5"/>
  <c r="AI172" i="5"/>
  <c r="AI81" i="5"/>
  <c r="AI114" i="5"/>
  <c r="AH192" i="5"/>
  <c r="AH84" i="5"/>
  <c r="AH36" i="5"/>
  <c r="AH48" i="5"/>
  <c r="AH189" i="5"/>
  <c r="AH107" i="5"/>
  <c r="AH187" i="5"/>
  <c r="AH33" i="5"/>
  <c r="AH73" i="5"/>
  <c r="AH79" i="5"/>
  <c r="AH24" i="5"/>
  <c r="AH40" i="5"/>
  <c r="AH94" i="5"/>
  <c r="AH27" i="5"/>
  <c r="AH44" i="5"/>
  <c r="AH135" i="5"/>
  <c r="AI189" i="5"/>
  <c r="AI124" i="5"/>
  <c r="AI44" i="5"/>
  <c r="AI177" i="5"/>
  <c r="AI21" i="5"/>
  <c r="AI135" i="5"/>
  <c r="AI63" i="5"/>
  <c r="AI64" i="5"/>
  <c r="AI156" i="5"/>
  <c r="AI160" i="5"/>
  <c r="AI132" i="5"/>
  <c r="AI13" i="5"/>
  <c r="AI36" i="5"/>
  <c r="AI56" i="5"/>
  <c r="AI49" i="5"/>
  <c r="AI69" i="5"/>
  <c r="AI106" i="5"/>
  <c r="AI153" i="5"/>
  <c r="AI87" i="5"/>
  <c r="AI14" i="5"/>
  <c r="AI47" i="5"/>
  <c r="AI191" i="5"/>
  <c r="AI158" i="5"/>
  <c r="AI98" i="5"/>
  <c r="AH4" i="5"/>
  <c r="AH153" i="5"/>
  <c r="AH161" i="5"/>
  <c r="AH9" i="5"/>
  <c r="AH63" i="5"/>
  <c r="AH11" i="5"/>
  <c r="AH167" i="5"/>
  <c r="AH43" i="5"/>
  <c r="AH155" i="5"/>
  <c r="AH56" i="5"/>
  <c r="AH66" i="5"/>
  <c r="AH21" i="5"/>
  <c r="AH60" i="5"/>
  <c r="AI180" i="5"/>
  <c r="AI142" i="5"/>
  <c r="AI130" i="5"/>
  <c r="AI152" i="5"/>
  <c r="AI116" i="5"/>
  <c r="AI38" i="5"/>
  <c r="AI62" i="5"/>
  <c r="AI163" i="5"/>
  <c r="AI151" i="5"/>
  <c r="AI60" i="5"/>
  <c r="AI109" i="5"/>
  <c r="AI55" i="5"/>
  <c r="AI19" i="5"/>
  <c r="AI139" i="5"/>
  <c r="AI157" i="5"/>
  <c r="AI88" i="5"/>
  <c r="AH116" i="5"/>
  <c r="AH15" i="5"/>
  <c r="AI93" i="5"/>
  <c r="AI9" i="5"/>
  <c r="AI126" i="5"/>
  <c r="AI111" i="5"/>
  <c r="AI53" i="5"/>
  <c r="AI146" i="5"/>
  <c r="AI28" i="5"/>
  <c r="AI32" i="5"/>
  <c r="AI16" i="5"/>
  <c r="AI51" i="5"/>
  <c r="AI150" i="5"/>
  <c r="AI104" i="5"/>
  <c r="AI27" i="5"/>
  <c r="AI71" i="5"/>
  <c r="AI74" i="5"/>
  <c r="AI15" i="5"/>
  <c r="AI145" i="5"/>
  <c r="AI37" i="5"/>
  <c r="AI25" i="5"/>
  <c r="AI137" i="5"/>
  <c r="AI119" i="5"/>
  <c r="AI22" i="5"/>
  <c r="AI31" i="5"/>
  <c r="AI83" i="5"/>
  <c r="AH173" i="5"/>
  <c r="AH143" i="5"/>
  <c r="AH12" i="5"/>
  <c r="AH61" i="5"/>
  <c r="AH157" i="5"/>
  <c r="AH58" i="5"/>
  <c r="AH176" i="5"/>
  <c r="AH82" i="5"/>
  <c r="AH163" i="5"/>
  <c r="AH78" i="5"/>
  <c r="AH111" i="5"/>
  <c r="AH110" i="5"/>
  <c r="AH92" i="5"/>
  <c r="AH168" i="5"/>
  <c r="AH65" i="5"/>
  <c r="AH166" i="5"/>
  <c r="AH109" i="5"/>
  <c r="AI194" i="5"/>
  <c r="AI134" i="5"/>
  <c r="AI123" i="5"/>
  <c r="AI7" i="5"/>
  <c r="AI175" i="5"/>
  <c r="AI154" i="5"/>
  <c r="AI113" i="5"/>
  <c r="AI35" i="5"/>
  <c r="AI61" i="5"/>
  <c r="AI96" i="5"/>
  <c r="AI40" i="5"/>
  <c r="AH180" i="5"/>
  <c r="AH10" i="5"/>
  <c r="AH138" i="5"/>
  <c r="AI26" i="5"/>
  <c r="AI108" i="5"/>
  <c r="AI76" i="5"/>
  <c r="AI112" i="5"/>
  <c r="AI50" i="5"/>
  <c r="AI118" i="5"/>
  <c r="AI34" i="5"/>
  <c r="AI43" i="5"/>
  <c r="AI99" i="5"/>
  <c r="AI159" i="5"/>
  <c r="AI136" i="5"/>
  <c r="AI20" i="5"/>
  <c r="AI10" i="5"/>
  <c r="AI120" i="5"/>
  <c r="AI45" i="5"/>
  <c r="AI155" i="5"/>
  <c r="AI190" i="5"/>
  <c r="AI77" i="5"/>
  <c r="AI115" i="5"/>
  <c r="AI127" i="5"/>
  <c r="AI173" i="5"/>
  <c r="AI68" i="5"/>
  <c r="AI59" i="5"/>
  <c r="AI143" i="5"/>
  <c r="AI85" i="5"/>
  <c r="AI167" i="5"/>
  <c r="AI90" i="5"/>
  <c r="AI128" i="5"/>
  <c r="AI57" i="5"/>
  <c r="AI24" i="5"/>
  <c r="AI52" i="5"/>
  <c r="AI67" i="5"/>
  <c r="AI58" i="5"/>
  <c r="AI187" i="5"/>
  <c r="AI141" i="5"/>
  <c r="AI162" i="5"/>
  <c r="AI79" i="5"/>
  <c r="AI161" i="5"/>
  <c r="AI176" i="5"/>
  <c r="AI102" i="5"/>
  <c r="AI23" i="5"/>
  <c r="AI170" i="5"/>
  <c r="AI164" i="5"/>
  <c r="AI29" i="5"/>
  <c r="AH174" i="5"/>
  <c r="AH45" i="5"/>
  <c r="AH22" i="5"/>
  <c r="AH127" i="5"/>
  <c r="AH20" i="5"/>
  <c r="AH54" i="5"/>
  <c r="AH113" i="5"/>
  <c r="AH68" i="5"/>
  <c r="AH130" i="5"/>
  <c r="AH119" i="5"/>
  <c r="AH88" i="5"/>
  <c r="AH156" i="5"/>
  <c r="AH106" i="5"/>
  <c r="AH41" i="5"/>
</calcChain>
</file>

<file path=xl/comments1.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2019 at 21/3/2019</t>
        </r>
      </text>
    </comment>
    <comment ref="X165" authorId="0" shapeId="0">
      <text>
        <r>
          <rPr>
            <b/>
            <sz val="9"/>
            <color indexed="81"/>
            <rFont val="Tahoma"/>
            <family val="2"/>
          </rPr>
          <t>Luca Vernaccini:</t>
        </r>
        <r>
          <rPr>
            <sz val="9"/>
            <color indexed="81"/>
            <rFont val="Tahoma"/>
            <family val="2"/>
          </rPr>
          <t xml:space="preserve">
EMRO, WHO (2012)</t>
        </r>
      </text>
    </comment>
    <comment ref="AY188" authorId="0" shapeId="0">
      <text>
        <r>
          <rPr>
            <b/>
            <sz val="9"/>
            <color indexed="81"/>
            <rFont val="Tahoma"/>
            <family val="2"/>
          </rPr>
          <t>Luca Vernaccini:</t>
        </r>
        <r>
          <rPr>
            <sz val="9"/>
            <color indexed="81"/>
            <rFont val="Tahoma"/>
            <family val="2"/>
          </rPr>
          <t xml:space="preserve">
CIA Factbook, 2013</t>
        </r>
      </text>
    </comment>
  </commentList>
</comments>
</file>

<file path=xl/comments2.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3.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<sst xmlns="http://schemas.openxmlformats.org/spreadsheetml/2006/main" count="16708" uniqueCount="1169">
  <si>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</si>
  <si>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</si>
  <si>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</si>
  <si>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</si>
  <si>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</si>
  <si>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</si>
  <si>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</si>
  <si>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</si>
  <si>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</si>
  <si>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</si>
  <si>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</si>
  <si>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</si>
  <si>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</si>
  <si>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</si>
  <si>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</si>
  <si>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</si>
  <si>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</si>
  <si>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</si>
  <si>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</si>
  <si>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</si>
  <si>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</si>
  <si>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</si>
  <si>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</si>
  <si>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</si>
  <si>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</si>
  <si>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</si>
  <si>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</si>
  <si>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</si>
  <si>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</si>
  <si>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</si>
  <si>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</si>
  <si>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</si>
  <si>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</si>
  <si>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</si>
  <si>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</si>
  <si>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</si>
  <si>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</si>
  <si>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</si>
  <si>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</si>
  <si>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</si>
  <si>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</si>
  <si>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</si>
  <si>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</si>
  <si>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</si>
  <si>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</si>
  <si>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</si>
  <si>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</si>
  <si>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</si>
  <si>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</si>
  <si>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</si>
  <si>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</si>
  <si>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</si>
  <si>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</si>
  <si>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</si>
  <si>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</si>
  <si>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</si>
  <si>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</si>
  <si>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</si>
  <si>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</si>
  <si>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</si>
  <si>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</si>
  <si>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</si>
  <si>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</si>
  <si>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</si>
  <si>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</si>
  <si>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</si>
  <si>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</si>
  <si>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</si>
  <si>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</si>
  <si>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</si>
  <si>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</si>
  <si>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</si>
  <si>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</si>
  <si>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</si>
  <si>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</si>
  <si>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</si>
  <si>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</si>
  <si>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</si>
  <si>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</si>
  <si>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</si>
  <si>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</si>
  <si>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</si>
  <si>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</si>
  <si>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</si>
  <si>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</si>
  <si>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</si>
  <si>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</si>
  <si>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</si>
  <si>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</si>
  <si>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</si>
  <si>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</si>
  <si>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</si>
  <si>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</si>
  <si>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</si>
  <si>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</si>
  <si>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</si>
  <si>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</si>
  <si>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</si>
  <si>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</si>
  <si>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</si>
  <si>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</si>
  <si>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</si>
  <si>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</si>
  <si>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</si>
  <si>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</si>
  <si>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</si>
  <si>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</si>
  <si>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</si>
  <si>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</si>
  <si>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</si>
  <si>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</si>
  <si>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</si>
  <si>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</si>
  <si>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</si>
  <si>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</si>
  <si>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</si>
  <si>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</si>
  <si>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</si>
  <si>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</si>
  <si>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</si>
  <si>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</si>
  <si>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</si>
  <si>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</si>
  <si>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</si>
  <si>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</si>
  <si>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</si>
  <si>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</si>
  <si>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</si>
  <si>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</si>
  <si>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</si>
  <si>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</si>
  <si>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</si>
  <si>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</si>
  <si>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</si>
  <si>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</si>
  <si>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</si>
  <si>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</si>
  <si>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</si>
  <si>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</si>
  <si>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</si>
  <si>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</si>
  <si>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</si>
  <si>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</si>
  <si>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</si>
  <si>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</si>
  <si>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</si>
  <si>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</si>
  <si>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</si>
  <si>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</si>
  <si>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</si>
  <si>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</si>
  <si>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</si>
  <si>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</si>
  <si>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</si>
  <si>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</si>
  <si>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</si>
  <si>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</si>
  <si>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</si>
  <si>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</si>
  <si>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</si>
  <si>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</si>
  <si>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</si>
  <si>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</si>
  <si>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</si>
  <si>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</si>
  <si>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</si>
  <si>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</si>
  <si>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</si>
  <si>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</si>
  <si>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</si>
  <si>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</si>
  <si>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</si>
  <si>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</si>
  <si>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</si>
  <si>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</si>
  <si>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</si>
  <si>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</si>
  <si>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</si>
  <si>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</si>
  <si>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</si>
  <si>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</si>
  <si>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</si>
  <si>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</si>
  <si>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</si>
  <si>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</si>
  <si>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</si>
  <si>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</si>
  <si>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</si>
  <si>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</si>
  <si>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</si>
  <si>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</si>
  <si>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</si>
  <si>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</si>
  <si>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</si>
  <si>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</si>
  <si>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</si>
  <si>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</si>
  <si>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</si>
  <si>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</si>
  <si>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</si>
  <si>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</si>
  <si>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</si>
  <si>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</si>
  <si>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</si>
  <si>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</si>
  <si>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</si>
  <si>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</si>
  <si>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</si>
  <si>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</si>
  <si>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</si>
  <si>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</si>
  <si>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</si>
  <si>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</si>
  <si>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</si>
  <si>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</si>
  <si>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</si>
  <si>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</si>
  <si>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</si>
  <si>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</si>
  <si>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</si>
  <si>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</si>
  <si>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</si>
  <si>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</si>
  <si>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</si>
  <si>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</si>
  <si>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</si>
  <si>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</si>
  <si>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</si>
  <si>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</si>
  <si>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</si>
  <si>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</si>
  <si>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</si>
  <si>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</si>
  <si>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</si>
  <si>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</si>
  <si>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</si>
  <si>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</si>
  <si>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</si>
  <si>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</si>
  <si>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</si>
  <si>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</si>
  <si>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</si>
  <si>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</si>
  <si>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</si>
  <si>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</si>
  <si>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</si>
  <si>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</si>
  <si>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</si>
  <si>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</si>
  <si>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</si>
  <si>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</si>
  <si>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</si>
  <si>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</si>
  <si>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</si>
  <si>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</si>
  <si>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</si>
  <si>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</si>
  <si>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</si>
  <si>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</si>
  <si>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</si>
  <si>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</si>
  <si>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</si>
  <si>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</si>
  <si>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</si>
  <si>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</si>
  <si>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</si>
  <si>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</si>
  <si>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</si>
  <si>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</si>
  <si>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</si>
  <si>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</si>
  <si>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</si>
  <si>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</si>
  <si>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</si>
  <si>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</si>
  <si>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</si>
  <si>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</si>
  <si>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</si>
  <si>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</si>
  <si>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</si>
  <si>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</si>
  <si>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</si>
  <si>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</si>
  <si>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</si>
  <si>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</si>
  <si>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</si>
  <si>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</si>
  <si>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</si>
  <si>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</si>
  <si>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</si>
  <si>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</si>
  <si>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</si>
  <si>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</si>
  <si>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</si>
  <si>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</si>
  <si>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</si>
  <si>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</si>
  <si>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</si>
  <si>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</si>
  <si>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</si>
  <si>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</si>
  <si>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</si>
  <si>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</si>
  <si>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</si>
  <si>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</si>
  <si>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</si>
  <si>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</si>
  <si>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</si>
  <si>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</si>
  <si>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</si>
  <si>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</si>
  <si>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</si>
  <si>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</si>
  <si>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</si>
  <si>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</si>
  <si>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</si>
  <si>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</si>
  <si>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</si>
  <si>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</si>
  <si>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</si>
  <si>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</si>
  <si>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</si>
  <si>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</si>
  <si>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</si>
  <si>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</si>
  <si>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</si>
  <si>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</si>
  <si>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</si>
  <si>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</si>
  <si>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</si>
  <si>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</si>
  <si>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</si>
  <si>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</si>
  <si>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</si>
  <si>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</si>
  <si>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</si>
  <si>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</si>
  <si>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</si>
  <si>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</si>
  <si>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</si>
  <si>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</si>
  <si>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</si>
  <si>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</si>
  <si>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</si>
  <si>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</si>
  <si>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</si>
  <si>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</si>
  <si>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</si>
  <si>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</si>
  <si>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</si>
  <si>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</si>
  <si>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</si>
  <si>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</si>
  <si>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</si>
  <si>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</si>
  <si>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</si>
  <si>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</si>
  <si>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</si>
  <si>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</si>
  <si>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</si>
  <si>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</si>
  <si>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</si>
  <si>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</si>
  <si>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</si>
  <si>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</si>
  <si>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</si>
  <si>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</si>
  <si>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</si>
  <si>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</si>
  <si>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</si>
  <si>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</si>
  <si>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</si>
  <si>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</si>
  <si>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</si>
  <si>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</si>
  <si>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</si>
  <si>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</si>
  <si>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</si>
  <si>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</si>
  <si>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</si>
  <si>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</si>
  <si>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</si>
  <si>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</si>
  <si>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</si>
  <si>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</si>
  <si>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</si>
  <si>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</si>
  <si>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</si>
  <si>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</si>
  <si>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</si>
  <si>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</si>
  <si>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</si>
  <si>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</si>
  <si>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</si>
  <si>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</si>
  <si>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</si>
  <si>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Aid Dependency Index</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</si>
  <si>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</si>
  <si>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</si>
  <si>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</si>
  <si>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</si>
  <si>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</si>
  <si>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</si>
  <si>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</si>
  <si>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</si>
  <si>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</si>
  <si>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Tuberculosis prevalence</t>
  </si>
  <si>
    <t>Malaria mortality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</si>
  <si>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</si>
  <si>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</si>
  <si>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</si>
  <si>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</si>
  <si>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</si>
  <si>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</si>
  <si>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</si>
  <si>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</si>
  <si>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</si>
  <si>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</si>
  <si>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</si>
  <si>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Domestic Food Price Level Index</t>
  </si>
  <si>
    <t>Domestic Food Price Volatility Index</t>
  </si>
  <si>
    <t>Food Acces Score</t>
  </si>
  <si>
    <t>Aid Dependency</t>
  </si>
  <si>
    <t>Other Vulnerable Groups</t>
  </si>
  <si>
    <t>Natural Disasters % of total pop</t>
  </si>
  <si>
    <t>Development &amp; Deprivation</t>
  </si>
  <si>
    <t>Adult liteacy rate</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</si>
  <si>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</si>
  <si>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</si>
  <si>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</si>
  <si>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</si>
  <si>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</si>
  <si>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</si>
  <si>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</si>
  <si>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</si>
  <si>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</si>
  <si>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</si>
  <si>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</si>
  <si>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</si>
  <si>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</si>
  <si>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</si>
  <si>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</si>
  <si>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</si>
  <si>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</si>
  <si>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</si>
  <si>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</si>
  <si>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</si>
  <si>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</si>
  <si>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</si>
  <si>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</si>
  <si>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</si>
  <si>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</si>
  <si>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</si>
  <si>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</si>
  <si>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</si>
  <si>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</si>
  <si>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</si>
  <si>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</si>
  <si>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</si>
  <si>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</si>
  <si>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</si>
  <si>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</si>
  <si>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</si>
  <si>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</si>
  <si>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</si>
  <si>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</si>
  <si>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</si>
  <si>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</si>
  <si>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</si>
  <si>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</si>
  <si>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USD</t>
  </si>
  <si>
    <t>% of GNI</t>
  </si>
  <si>
    <t>%</t>
  </si>
  <si>
    <t>per 100,000 people</t>
  </si>
  <si>
    <t>per 1,000 live births</t>
  </si>
  <si>
    <t>Malaria death rate</t>
  </si>
  <si>
    <t>Measles immunization coverage</t>
  </si>
  <si>
    <t>Improved Sanitation Facilities</t>
  </si>
  <si>
    <t>Improved Water Source</t>
  </si>
  <si>
    <t>HFA Scores</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</si>
  <si>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</si>
  <si>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</si>
  <si>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</si>
  <si>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</si>
  <si>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</si>
  <si>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</si>
  <si>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</si>
  <si>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</si>
  <si>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</si>
  <si>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</si>
  <si>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</si>
  <si>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</si>
  <si>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</si>
  <si>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</si>
  <si>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</si>
  <si>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</si>
  <si>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</si>
  <si>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</si>
  <si>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</si>
  <si>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</si>
  <si>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</si>
  <si>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</si>
  <si>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</si>
  <si>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</si>
  <si>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</si>
  <si>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</si>
  <si>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</si>
  <si>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</si>
  <si>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</si>
  <si>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</si>
  <si>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</si>
  <si>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</si>
  <si>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</si>
  <si>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</si>
  <si>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</si>
  <si>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</si>
  <si>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</si>
  <si>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</si>
  <si>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</si>
  <si>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</si>
  <si>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</si>
  <si>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</si>
  <si>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</si>
  <si>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</si>
  <si>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</si>
  <si>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</si>
  <si>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</si>
  <si>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</si>
  <si>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</si>
  <si>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</si>
  <si>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</si>
  <si>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</si>
  <si>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</si>
  <si>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</si>
  <si>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</si>
  <si>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</si>
  <si>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</si>
  <si>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</si>
  <si>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</si>
  <si>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</si>
  <si>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</si>
  <si>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</si>
  <si>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</si>
  <si>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</si>
  <si>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</si>
  <si>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</si>
  <si>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</si>
  <si>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</si>
  <si>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 xml:space="preserve">Domestic Food Price Volatility Index </t>
  </si>
  <si>
    <t>Capacity</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</si>
  <si>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</si>
  <si>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</si>
  <si>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</si>
  <si>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</si>
  <si>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</si>
  <si>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</si>
  <si>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</si>
  <si>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</si>
  <si>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</si>
  <si>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</si>
  <si>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</si>
  <si>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</si>
  <si>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</si>
  <si>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</si>
  <si>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</si>
  <si>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</si>
  <si>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</si>
  <si>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</si>
  <si>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</si>
  <si>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</si>
  <si>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</si>
  <si>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</si>
  <si>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Food Security - Food Access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</si>
  <si>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</si>
  <si>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</si>
  <si>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</si>
  <si>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</si>
  <si>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</si>
  <si>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</si>
  <si>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</si>
  <si>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</si>
  <si>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</si>
  <si>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VU.VGR.OG.HE.HIV</t>
  </si>
  <si>
    <t>Adult Prevalence of HIV-AIDS</t>
  </si>
  <si>
    <t>HIV prevalence among adults aged 15-49 years (%)</t>
  </si>
  <si>
    <t>VU.VGR.OG.HE.MAL</t>
  </si>
  <si>
    <t>Deaths due to malaria (per 100 000 population)</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</si>
  <si>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</si>
  <si>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</si>
  <si>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</si>
  <si>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</si>
  <si>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</si>
  <si>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</si>
  <si>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</si>
  <si>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</si>
  <si>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</si>
  <si>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</si>
  <si>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VU.VGR.OG.FS.FA.DFPLI</t>
  </si>
  <si>
    <t>VU.VGR.OG.FS.FA.DFPVI</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</si>
  <si>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</si>
  <si>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</si>
  <si>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</si>
  <si>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</si>
  <si>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</si>
  <si>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</si>
  <si>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</si>
  <si>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</si>
  <si>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</si>
  <si>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</si>
  <si>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</si>
  <si>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</si>
  <si>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</si>
  <si>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</si>
  <si>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</si>
  <si>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</si>
  <si>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</si>
  <si>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CC.INF.AHC.MEAS</t>
  </si>
  <si>
    <t>Measles Immunization Coverage</t>
  </si>
  <si>
    <t>Measles (MCV) immunization coverage among 1-year-olds (%)</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</si>
  <si>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</si>
  <si>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</si>
  <si>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</si>
  <si>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</si>
  <si>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</si>
  <si>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</si>
  <si>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</si>
  <si>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</si>
  <si>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</si>
  <si>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</si>
  <si>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</si>
  <si>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</si>
  <si>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</si>
  <si>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</si>
  <si>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</si>
  <si>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</si>
  <si>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</si>
  <si>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</si>
  <si>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</si>
  <si>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</si>
  <si>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</si>
  <si>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</si>
  <si>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</si>
  <si>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</si>
  <si>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</si>
  <si>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</si>
  <si>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</si>
  <si>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</si>
  <si>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</si>
  <si>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</si>
  <si>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</si>
  <si>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</si>
  <si>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</si>
  <si>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</si>
  <si>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</si>
  <si>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</si>
  <si>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</si>
  <si>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</si>
  <si>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</si>
  <si>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</si>
  <si>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</si>
  <si>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</si>
  <si>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</si>
  <si>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This is the traditional FAO hunger indicator, adopted as official Millennium Development Goal indicator for Goal 1, Target 1.9.</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</si>
  <si>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</si>
  <si>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</si>
  <si>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</si>
  <si>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The Domestic Food Price Volatility compares the variations of the Domestic Food Price Index across countries and time.</t>
  </si>
  <si>
    <t>Domestic Food Price Volatility refers to the price stability aspect of the Food Access component.</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</si>
  <si>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</si>
  <si>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</si>
  <si>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</si>
  <si>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</si>
  <si>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</si>
  <si>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</si>
  <si>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</si>
  <si>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</si>
  <si>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</si>
  <si>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</si>
  <si>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</si>
  <si>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</si>
  <si>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</si>
  <si>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</si>
  <si>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</si>
  <si>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</si>
  <si>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</si>
  <si>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</si>
  <si>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</si>
  <si>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</si>
  <si>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</si>
  <si>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</si>
  <si>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</si>
  <si>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</si>
  <si>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</si>
  <si>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</si>
  <si>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</si>
  <si>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</si>
  <si>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</si>
  <si>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</si>
  <si>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</si>
  <si>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</si>
  <si>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</si>
  <si>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</si>
  <si>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</si>
  <si>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</si>
  <si>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</si>
  <si>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</si>
  <si>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</si>
  <si>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</si>
  <si>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</si>
  <si>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</si>
  <si>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</si>
  <si>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</si>
  <si>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</si>
  <si>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</si>
  <si>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</si>
  <si>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</si>
  <si>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</si>
  <si>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</si>
  <si>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</si>
  <si>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</si>
  <si>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</si>
  <si>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</si>
  <si>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</si>
  <si>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</si>
  <si>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</si>
  <si>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</si>
  <si>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</si>
  <si>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</si>
  <si>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</si>
  <si>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</si>
  <si>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</si>
  <si>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</si>
  <si>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</si>
  <si>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</si>
  <si>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</si>
  <si>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</si>
  <si>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</si>
  <si>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</si>
  <si>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</si>
  <si>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</si>
  <si>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</si>
  <si>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</si>
  <si>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</si>
  <si>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</si>
  <si>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</si>
  <si>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</si>
  <si>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</si>
  <si>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</si>
  <si>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</si>
  <si>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</si>
  <si>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</si>
  <si>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</si>
  <si>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</si>
  <si>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</si>
  <si>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</si>
  <si>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</si>
  <si>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</si>
  <si>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</si>
  <si>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http://data.worldbank.org/indicator/SP.POP.TOTL</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</si>
  <si>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</si>
  <si>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</si>
  <si>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</si>
  <si>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</si>
  <si>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</si>
  <si>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</si>
  <si>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</si>
  <si>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</si>
  <si>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</si>
  <si>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</si>
  <si>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</si>
  <si>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</si>
  <si>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</si>
  <si>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</si>
  <si>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</si>
  <si>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</si>
  <si>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</si>
  <si>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</si>
  <si>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</si>
  <si>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</si>
  <si>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</si>
  <si>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</si>
  <si>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</si>
  <si>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</si>
  <si>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</si>
  <si>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</si>
  <si>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</si>
  <si>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</si>
  <si>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</si>
  <si>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</si>
  <si>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</si>
  <si>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</si>
  <si>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</si>
  <si>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</si>
  <si>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</si>
  <si>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</si>
  <si>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</si>
  <si>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</si>
  <si>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</si>
  <si>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</si>
  <si>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</si>
  <si>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</si>
  <si>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</si>
  <si>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</si>
  <si>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</si>
  <si>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</si>
  <si>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</si>
  <si>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</si>
  <si>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HA.HUM.GCRI-VC</t>
  </si>
  <si>
    <t>HA.HUM.GCRI-HVC</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</si>
  <si>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</si>
  <si>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</si>
  <si>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</si>
  <si>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</si>
  <si>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</si>
  <si>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</si>
  <si>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</si>
  <si>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</si>
  <si>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</si>
  <si>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</si>
  <si>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</si>
  <si>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</si>
  <si>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</si>
  <si>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</si>
  <si>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</si>
  <si>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</si>
  <si>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</si>
  <si>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</si>
  <si>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</si>
  <si>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</si>
  <si>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</si>
  <si>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</si>
  <si>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</si>
  <si>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</si>
  <si>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</si>
  <si>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</si>
  <si>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</si>
  <si>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</si>
  <si>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</si>
  <si>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</si>
  <si>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</si>
  <si>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</si>
  <si>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</si>
  <si>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</si>
  <si>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</si>
  <si>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</si>
  <si>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</si>
  <si>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</si>
  <si>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</si>
  <si>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</si>
  <si>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</si>
  <si>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</si>
  <si>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</si>
  <si>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</si>
  <si>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</si>
  <si>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</si>
  <si>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</si>
  <si>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</si>
  <si>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</si>
  <si>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</si>
  <si>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</si>
  <si>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</si>
  <si>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</si>
  <si>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</si>
  <si>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</si>
  <si>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</si>
  <si>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</si>
  <si>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</si>
  <si>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</si>
  <si>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</si>
  <si>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</si>
  <si>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</si>
  <si>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</si>
  <si>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</si>
  <si>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</si>
  <si>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</si>
  <si>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</si>
  <si>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</si>
  <si>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D. Guha-Sapir, R. Below, Ph. Hoyois - EM-DAT: International Disaster Database – www.emdat.be – Université Catholique de Louvain – Brussels – Belgium.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</si>
  <si>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</si>
  <si>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</si>
  <si>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</si>
  <si>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</si>
  <si>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</si>
  <si>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</si>
  <si>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</si>
  <si>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</si>
  <si>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</si>
  <si>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</si>
  <si>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</si>
  <si>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</si>
  <si>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</si>
  <si>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</si>
  <si>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</si>
  <si>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</si>
  <si>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</si>
  <si>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</si>
  <si>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</si>
  <si>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</si>
  <si>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</si>
  <si>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</si>
  <si>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</si>
  <si>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</si>
  <si>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</si>
  <si>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GDP per capita PPP int USD (Estimated)</t>
  </si>
  <si>
    <t>Density of physicians (per 1,000 population)</t>
  </si>
  <si>
    <t>http://data.worldbank.org/indicator/SH.MED.PHYS.ZS</t>
  </si>
  <si>
    <t>Number of medical doctors (physicians), including generalist and specialist medical practitioners,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</si>
  <si>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</si>
  <si>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</si>
  <si>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</si>
  <si>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</si>
  <si>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</si>
  <si>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INFORM 2015</t>
  </si>
  <si>
    <t>http://www.inform-index.org/</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</si>
  <si>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</si>
  <si>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</si>
  <si>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</si>
  <si>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</si>
  <si>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</si>
  <si>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</si>
  <si>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</si>
  <si>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</si>
  <si>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</si>
  <si>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</si>
  <si>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</si>
  <si>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</si>
  <si>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</si>
  <si>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</si>
  <si>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</si>
  <si>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</si>
  <si>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</si>
  <si>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</si>
  <si>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</si>
  <si>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</si>
  <si>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</si>
  <si>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</si>
  <si>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INFORM 2016</t>
  </si>
  <si>
    <t>The former Yugoslav Republic of Macedonia</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</si>
  <si>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</si>
  <si>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</si>
  <si>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</si>
  <si>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</si>
  <si>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Total Population (GHS-POP)</t>
  </si>
  <si>
    <t>Year</t>
  </si>
  <si>
    <t>http://mdgs.un.org/unsd/mdg/SeriesDetail.aspx?srid=663</t>
  </si>
  <si>
    <t>United Nations site for the MDG Indicators</t>
  </si>
  <si>
    <t/>
  </si>
  <si>
    <t>CIA Factbook</t>
  </si>
  <si>
    <t>OSM</t>
  </si>
  <si>
    <t>IDMC</t>
  </si>
  <si>
    <t>% of Missing Indicators</t>
  </si>
  <si>
    <t>Number of Missing Indicators</t>
  </si>
  <si>
    <t>Countries in HVC</t>
  </si>
  <si>
    <t>Because data on the incidences and prevalence of diseases (morbidity data) frequently are unavailable, mortality rates are often used to identify vulnerable populations. 
Under-five mortality rate is an MDG indicator (MDG 4).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</si>
  <si>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UN Inter-agency Group for Child Mortality Estimation (UNICEF, WHO, World Bank, UN DESA Population Division)</t>
  </si>
  <si>
    <t>www.childmortality.org</t>
  </si>
  <si>
    <t>World Health Organization, Global Database on Child Growth and Malnutrition.</t>
  </si>
  <si>
    <t>http://www.who.int/nutgrowthdb/en</t>
  </si>
  <si>
    <t>WHO</t>
  </si>
  <si>
    <t>Maternal Mortality Rate</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</si>
  <si>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</si>
  <si>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</si>
  <si>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</si>
  <si>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</si>
  <si>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</si>
  <si>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</si>
  <si>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The Maternal Mortality Estimation Group (composed of WHO, UNICEF, UNFPA, World Bank Group and the United Nations Population Division) prepares estimates and trends of this indicator.</t>
  </si>
  <si>
    <t>http://www.who.int/reproductivehealth/publications/monitoring/maternal-mortality-2015/en/</t>
  </si>
  <si>
    <t>EMRO, WHO</t>
  </si>
  <si>
    <t>WPRO, WHO</t>
  </si>
  <si>
    <t>Reference Year</t>
  </si>
  <si>
    <t>UNAIDS</t>
  </si>
  <si>
    <t>UNISDR</t>
  </si>
  <si>
    <t>Transparency International</t>
  </si>
  <si>
    <t>JRC, EC</t>
  </si>
  <si>
    <t>WHO/UNICEF</t>
  </si>
  <si>
    <t>UNHCR</t>
  </si>
  <si>
    <t>CRED</t>
  </si>
  <si>
    <t>UNHCR, UNWRA</t>
  </si>
  <si>
    <t>UNDP</t>
  </si>
  <si>
    <t>WHO, UNICEF, UNFPA, World Bank</t>
  </si>
  <si>
    <t>UNISDR, JRC</t>
  </si>
  <si>
    <t>HIIK</t>
  </si>
  <si>
    <t>OCHA</t>
  </si>
  <si>
    <t>OECD</t>
  </si>
  <si>
    <t>Indicator Date</t>
  </si>
  <si>
    <t>Indicator Source</t>
  </si>
  <si>
    <t>Indicator Data imputation</t>
  </si>
  <si>
    <t>Value from Ethiopia</t>
  </si>
  <si>
    <t>Value from Saudi Arabia</t>
  </si>
  <si>
    <t>Value from Rwanda</t>
  </si>
  <si>
    <t>Regional average (Southern Asia)</t>
  </si>
  <si>
    <t>Value from Barbados</t>
  </si>
  <si>
    <t>(0-50)</t>
  </si>
  <si>
    <t>(0-100%)</t>
  </si>
  <si>
    <t>(Yes/No)</t>
  </si>
  <si>
    <t>Value from Iraq</t>
  </si>
  <si>
    <t>Regional average (Northern Africa)</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</si>
  <si>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</si>
  <si>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</si>
  <si>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</si>
  <si>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</si>
  <si>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</si>
  <si>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</si>
  <si>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</si>
  <si>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</si>
  <si>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</si>
  <si>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</si>
  <si>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</si>
  <si>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</si>
  <si>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</si>
  <si>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</si>
  <si>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</si>
  <si>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</si>
  <si>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</si>
  <si>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</si>
  <si>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</si>
  <si>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</si>
  <si>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</si>
  <si>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</si>
  <si>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INFORM 2017</t>
  </si>
  <si>
    <t>http://data.worldbank.org/indicator/NY.GDP.PCAP.PP.CD</t>
  </si>
  <si>
    <t>GHSL Population Grid</t>
  </si>
  <si>
    <t>Global Human Settlement Layer Population Grid</t>
  </si>
  <si>
    <t>http://ghslsys.jrc.ec.europa.eu/</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</si>
  <si>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</si>
  <si>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</si>
  <si>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</si>
  <si>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</si>
  <si>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</si>
  <si>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</si>
  <si>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</si>
  <si>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</si>
  <si>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</si>
  <si>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</si>
  <si>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</si>
  <si>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</si>
  <si>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</si>
  <si>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</si>
  <si>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</si>
  <si>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</si>
  <si>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</si>
  <si>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</si>
  <si>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</si>
  <si>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</si>
  <si>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</si>
  <si>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</si>
  <si>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</si>
  <si>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</si>
  <si>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Calculation table for the INFORM Lack of Reliability Index</t>
  </si>
  <si>
    <t>Lack of Reliability Index</t>
  </si>
  <si>
    <t>INFORM 2018</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</si>
  <si>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</si>
  <si>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</si>
  <si>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</si>
  <si>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</si>
  <si>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</si>
  <si>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</si>
  <si>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</si>
  <si>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</si>
  <si>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</si>
  <si>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</si>
  <si>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</si>
  <si>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</si>
  <si>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</si>
  <si>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</si>
  <si>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1984-2016</t>
  </si>
  <si>
    <t>Data access</t>
  </si>
  <si>
    <t>http://www.unhcr.org; https://data2.unhcr.org/en/situations</t>
  </si>
  <si>
    <t>Global Trends Report and Operational Portal, UNHCR</t>
  </si>
  <si>
    <t>IDMC  Global  Report  on  Internal  Displacement  2017 Conflict 
Dataset, 22 May 2017.</t>
  </si>
  <si>
    <t>IndicatorId</t>
  </si>
  <si>
    <t>http://www.fao.org/giews/earthobservation/</t>
  </si>
  <si>
    <t>WHO, UNICEF, UNFPA, World Bank Group and the United Nations Population Division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</si>
  <si>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</si>
  <si>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2006-2016</t>
  </si>
  <si>
    <t>Current health expenditure per capita</t>
  </si>
  <si>
    <t>Current health expenditure per capita, PPP (current international $)</t>
  </si>
  <si>
    <t>Current expenditures on health per capita expressed in international dollars at purchasing power parity (PPP).</t>
  </si>
  <si>
    <t>GSHAP, JRC</t>
  </si>
  <si>
    <t>The Global Seismic Hazard Assessment Program (GSHAP) was launched in 1992 by the International Lithosphere Program (ILP) with the support of the International Council of Scientific Unions (ICSU), and endorsed as a demonstration program in the framework of the United Nations International Decade for Natural Disaster Reduction (UN/IDNDR). European Commission, Joint Research Centre (JRC); Columbia University, Center for International Earth Science Information Network - CIESIN (2018): GHS population grid, derived from GPW4.10 (GHS_POP_GPW41E2015_GLOBE_R2018A_54009_1K_V1_0)</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</si>
  <si>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(GHS_POP_GPW41E2015_GLOBE_R2018A_54009_1K_V1_0)</t>
  </si>
  <si>
    <t>European Commission, Joint Research Centre (JRC); Columbia University, Center for International Earth Science Information Network - CIESIN (2018): GHS population grid, derived from GPW 4.10. Dataset: GHS_POP_GPW41E2015_GLOBE_R2018A_54009_250_V1_0 (Publishing soon)</t>
  </si>
  <si>
    <t>European Commission, Joint Research Centre (JRC)</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</si>
  <si>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(GHS_POP_GPW41E2015_GLOBE_R2018A_54009_250_V1_0)</t>
  </si>
  <si>
    <t>POP_DEN</t>
  </si>
  <si>
    <t>TOT_POP</t>
  </si>
  <si>
    <t>http://www.seismo.ethz.ch/static/GSHAP/; http://ghslsys.jrc.ec.europa.eu/</t>
  </si>
  <si>
    <t>http://risk.preventionweb.net/capraviewer/download.jsp; http://ghslsys.jrc.ec.europa.eu/</t>
  </si>
  <si>
    <t>Total Population (GHS-POP-2018)</t>
  </si>
  <si>
    <t>31/12/2017</t>
  </si>
  <si>
    <t>30/06/2018</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</si>
  <si>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</si>
  <si>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</si>
  <si>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INFORM 2019</t>
  </si>
  <si>
    <t>31 August 2018 v 0.3.5 - new indicator: “Current health expenditure per capita, PPP (current international $)” replaced "Health expenditure per capita, PPP (constant 2011 international $)" not longer avalible.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</si>
  <si>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t>10 October 2018 v 0.3.6 - Update the missing FTS data for Congo DR, Congo, Cote d'Ivoire, Moldova, Korea DPR, Saint Kitts and Nevis, Trinidad and Tobago, Uruguay.</t>
  </si>
  <si>
    <t>North Macedonia</t>
  </si>
  <si>
    <t>(release: 31 March 2019 v 0.3.7)</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</si>
  <si>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</si>
  <si>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</si>
  <si>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</si>
  <si>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r>
      <rPr>
        <b/>
        <i/>
        <sz val="10"/>
        <color rgb="FF323232"/>
        <rFont val="Arial"/>
        <family val="2"/>
      </rPr>
      <t>Citation</t>
    </r>
    <r>
      <rPr>
        <i/>
        <sz val="10"/>
        <color rgb="FF323232"/>
        <rFont val="Arial"/>
        <family val="2"/>
      </rPr>
      <t xml:space="preserve">
INFORM. 2019. INFORM Global Risk Index 2019 Mid year. www.inform-index.org. INFORM is a collaboration of the Inter-Agency Standing Committee Reference Group on Risk, Early Warning and Preparedness and the European Commission. The European Commission Joint Research Centre is the technical lead of INFORM.</t>
    </r>
  </si>
  <si>
    <t>2007-2017</t>
  </si>
  <si>
    <t>AFF_DR</t>
  </si>
  <si>
    <t>AFF_DR.FREQ</t>
  </si>
  <si>
    <t>AG.LND.TOTL.K2</t>
  </si>
  <si>
    <t>ASI</t>
  </si>
  <si>
    <t>CM</t>
  </si>
  <si>
    <t>CON_HIIK_SN</t>
  </si>
  <si>
    <t>CPI</t>
  </si>
  <si>
    <t>CUW</t>
  </si>
  <si>
    <t>DT.ODA.ODAT.GN.ZS</t>
  </si>
  <si>
    <t>EG.ELC.ACCS.ZS</t>
  </si>
  <si>
    <t>EX_CS</t>
  </si>
  <si>
    <t>EX_EQ_MMI6</t>
  </si>
  <si>
    <t>EX_EQ_MMI8</t>
  </si>
  <si>
    <t>EX_FL</t>
  </si>
  <si>
    <t>EX_TC_SS1</t>
  </si>
  <si>
    <t>EX_TC_SS3</t>
  </si>
  <si>
    <t>EX_TS</t>
  </si>
  <si>
    <t>CON_HIIK_NP</t>
  </si>
  <si>
    <t>FS.ADSA</t>
  </si>
  <si>
    <t>FS.DFPLI</t>
  </si>
  <si>
    <t>FS.DFPVI</t>
  </si>
  <si>
    <t>FTS</t>
  </si>
  <si>
    <t>GDPppPPP</t>
  </si>
  <si>
    <t>GII</t>
  </si>
  <si>
    <t>GINI</t>
  </si>
  <si>
    <t>GovernmentEffectiveness</t>
  </si>
  <si>
    <t>HDI</t>
  </si>
  <si>
    <t>MPI</t>
  </si>
  <si>
    <t>HEALTH_EXP</t>
  </si>
  <si>
    <t>HFA</t>
  </si>
  <si>
    <t>HIV</t>
  </si>
  <si>
    <t>HVC.PROB</t>
  </si>
  <si>
    <t>IS.ROD.TOTL.KM</t>
  </si>
  <si>
    <t>IT.CEL.SETS.P2</t>
  </si>
  <si>
    <t>IT.NET.USER.P2</t>
  </si>
  <si>
    <t>MALARIA</t>
  </si>
  <si>
    <t>MEAS</t>
  </si>
  <si>
    <t>PHIS</t>
  </si>
  <si>
    <t>POP</t>
  </si>
  <si>
    <t>POP.SEC.IDP</t>
  </si>
  <si>
    <t>RET_REF</t>
  </si>
  <si>
    <t>VU.VGR.UP.REF-TOT</t>
  </si>
  <si>
    <t>SE.ADT.LITR.ZS</t>
  </si>
  <si>
    <t>SH.H2O.SAFE.ZS</t>
  </si>
  <si>
    <t>SH.STA.ACSN</t>
  </si>
  <si>
    <t>SN.ITK.DEFC.ZS</t>
  </si>
  <si>
    <t>TB</t>
  </si>
  <si>
    <t>VC.PROB</t>
  </si>
  <si>
    <t>VU.VGR.OG.NATDIS-1</t>
  </si>
  <si>
    <t>VU.VGR.OG.NATDIS-2</t>
  </si>
  <si>
    <t>VU.VGR.OG.NATDIS-CUR</t>
  </si>
  <si>
    <t>ODA-2</t>
  </si>
  <si>
    <t>ODA-1</t>
  </si>
  <si>
    <t>INFORM Mid2019 (a-z)</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</si>
  <si>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</si>
  <si>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INFORM Global Risk Index Mid2019</t>
  </si>
  <si>
    <t>The INFORM initiative began in 2012 as a convergence of interests of UN agencies, donors, NGOs and research institutions to establish a common evidence-base for global humanitarian risk analysis. 
INFORM GRI identifies the countries at a high risk of humanitarian crisis that are more likely to require international assistance. The INFORM GRI model is based on risk concepts published in scientific literature and envisages three dimensions of risk: Hazards &amp; Exposure, Vulnerability and Lack of Coping Capacity. The INFORM GRI model is split into different levels to provide a quick overview of the underlying factors leading to humanitarian risk. 
The INFORM GRI supports a proactive crisis management framework. It will be helpful for an objective allocation of resources for disaster management as well as for coordinated actions focused on anticipating, mitigating, and preparing for humanitarian emergencies.</t>
  </si>
  <si>
    <t>2017-2019</t>
  </si>
  <si>
    <t>2009-2016</t>
  </si>
  <si>
    <t>2005-2017</t>
  </si>
  <si>
    <t>2014-2016</t>
  </si>
  <si>
    <t>2011-2014</t>
  </si>
  <si>
    <t>2012-2014</t>
  </si>
  <si>
    <t>2007-2015</t>
  </si>
  <si>
    <t>2008-2017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</si>
</sst>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_-;\-* #,##0_-;_-* &quot;-&quot;_-;_-@_-"/>
    <numFmt numFmtId="165" formatCode="_-* #,##0.00_-;\-* #,##0.00_-;_-* &quot;-&quot;??_-;_-@_-"/>
    <numFmt numFmtId="166" formatCode="0.0"/>
    <numFmt numFmtId="167" formatCode="0.000%"/>
    <numFmt numFmtId="168" formatCode="_-* #,##0.0_-;\-* #,##0.0_-;_-* &quot;-&quot;??_-;_-@_-"/>
    <numFmt numFmtId="169" formatCode="0.0%"/>
    <numFmt numFmtId="170" formatCode="_(* #,##0.00_);_(* \(#,##0.00\);_(* &quot;-&quot;??_);_(@_)"/>
    <numFmt numFmtId="171" formatCode="_-* #,##0.00_-;_-* #,##0.00\-;_-* &quot;-&quot;??_-;_-@_-"/>
    <numFmt numFmtId="172" formatCode="&quot;$&quot;#,##0\ ;\(&quot;$&quot;#,##0\)"/>
    <numFmt numFmtId="173" formatCode="_-* #,##0\ _F_B_-;\-* #,##0\ _F_B_-;_-* &quot;-&quot;\ _F_B_-;_-@_-"/>
    <numFmt numFmtId="174" formatCode="_-* #,##0.00\ _F_B_-;\-* #,##0.00\ _F_B_-;_-* &quot;-&quot;??\ _F_B_-;_-@_-"/>
    <numFmt numFmtId="175" formatCode="_(&quot;€&quot;* #,##0.00_);_(&quot;€&quot;* \(#,##0.00\);_(&quot;€&quot;* &quot;-&quot;??_);_(@_)"/>
    <numFmt numFmtId="176" formatCode="_-&quot;$&quot;* #,##0_-;\-&quot;$&quot;* #,##0_-;_-&quot;$&quot;* &quot;-&quot;_-;_-@_-"/>
    <numFmt numFmtId="177" formatCode="_-&quot;$&quot;* #,##0.00_-;\-&quot;$&quot;* #,##0.00_-;_-&quot;$&quot;* &quot;-&quot;??_-;_-@_-"/>
    <numFmt numFmtId="178" formatCode="##0.0"/>
    <numFmt numFmtId="179" formatCode="##0.0\ \|"/>
    <numFmt numFmtId="180" formatCode="_-* #,##0\ &quot;FB&quot;_-;\-* #,##0\ &quot;FB&quot;_-;_-* &quot;-&quot;\ &quot;FB&quot;_-;_-@_-"/>
    <numFmt numFmtId="181" formatCode="_-* #,##0.00\ &quot;FB&quot;_-;\-* #,##0.00\ &quot;FB&quot;_-;_-* &quot;-&quot;??\ &quot;FB&quot;_-;_-@_-"/>
    <numFmt numFmtId="182" formatCode="#,##0.0"/>
  </numFmts>
  <fonts count="12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b/>
      <sz val="13"/>
      <color rgb="FF996600"/>
      <name val="Calibri"/>
      <family val="2"/>
      <scheme val="minor"/>
    </font>
    <font>
      <u/>
      <sz val="10"/>
      <color indexed="30"/>
      <name val="Arial"/>
      <family val="2"/>
    </font>
    <font>
      <i/>
      <sz val="6"/>
      <color theme="1"/>
      <name val="Arial"/>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right/>
      <top style="thin">
        <color indexed="64"/>
      </top>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s>
  <cellStyleXfs count="29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8" fillId="0" borderId="0"/>
    <xf numFmtId="170"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2" applyNumberFormat="0" applyAlignment="0" applyProtection="0"/>
    <xf numFmtId="0" fontId="32" fillId="57" borderId="23"/>
    <xf numFmtId="0" fontId="33" fillId="58" borderId="24">
      <alignment horizontal="right" vertical="top" wrapText="1"/>
    </xf>
    <xf numFmtId="0" fontId="34" fillId="46" borderId="22" applyNumberFormat="0" applyAlignment="0" applyProtection="0"/>
    <xf numFmtId="0" fontId="32" fillId="0" borderId="21"/>
    <xf numFmtId="0" fontId="35" fillId="0" borderId="25" applyNumberFormat="0" applyFill="0" applyAlignment="0" applyProtection="0"/>
    <xf numFmtId="0" fontId="36" fillId="59" borderId="26" applyNumberFormat="0" applyAlignment="0" applyProtection="0"/>
    <xf numFmtId="0" fontId="37" fillId="59" borderId="26"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71" fontId="28" fillId="0" borderId="0" applyFont="0" applyFill="0" applyBorder="0" applyAlignment="0" applyProtection="0"/>
    <xf numFmtId="170" fontId="18" fillId="0" borderId="0" applyFont="0" applyFill="0" applyBorder="0" applyAlignment="0" applyProtection="0"/>
    <xf numFmtId="170" fontId="20" fillId="0" borderId="0" applyFont="0" applyFill="0" applyBorder="0" applyAlignment="0" applyProtection="0"/>
    <xf numFmtId="3" fontId="18" fillId="0" borderId="0" applyFont="0" applyFill="0" applyBorder="0" applyAlignment="0" applyProtection="0"/>
    <xf numFmtId="0" fontId="37" fillId="59" borderId="26" applyNumberFormat="0" applyAlignment="0" applyProtection="0"/>
    <xf numFmtId="172" fontId="18" fillId="0" borderId="0" applyFont="0" applyFill="0" applyBorder="0" applyAlignment="0" applyProtection="0"/>
    <xf numFmtId="0" fontId="41" fillId="51" borderId="23" applyBorder="0">
      <protection locked="0"/>
    </xf>
    <xf numFmtId="0" fontId="18" fillId="0" borderId="0" applyFont="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0" fontId="42" fillId="51" borderId="23">
      <protection locked="0"/>
    </xf>
    <xf numFmtId="0" fontId="18" fillId="51" borderId="21"/>
    <xf numFmtId="0" fontId="18" fillId="50" borderId="0"/>
    <xf numFmtId="175"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1">
      <alignment horizontal="left"/>
    </xf>
    <xf numFmtId="0" fontId="27" fillId="50" borderId="0">
      <alignment horizontal="left"/>
    </xf>
    <xf numFmtId="0" fontId="45" fillId="0" borderId="25"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2" applyNumberFormat="0" applyAlignment="0" applyProtection="0"/>
    <xf numFmtId="0" fontId="48" fillId="53" borderId="22" applyNumberFormat="0" applyAlignment="0" applyProtection="0"/>
    <xf numFmtId="0" fontId="49" fillId="60" borderId="0">
      <alignment horizontal="center"/>
    </xf>
    <xf numFmtId="0" fontId="18" fillId="50" borderId="21">
      <alignment horizontal="centerContinuous" wrapText="1"/>
    </xf>
    <xf numFmtId="0" fontId="50" fillId="62" borderId="0">
      <alignment horizontal="center" wrapText="1"/>
    </xf>
    <xf numFmtId="171" fontId="28" fillId="0" borderId="0" applyFont="0" applyFill="0" applyBorder="0" applyAlignment="0" applyProtection="0"/>
    <xf numFmtId="0" fontId="51" fillId="0" borderId="11" applyNumberFormat="0" applyFill="0" applyAlignment="0" applyProtection="0"/>
    <xf numFmtId="0" fontId="52" fillId="0" borderId="27"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8">
      <alignment wrapText="1"/>
    </xf>
    <xf numFmtId="0" fontId="32" fillId="50" borderId="15"/>
    <xf numFmtId="0" fontId="32" fillId="50" borderId="29"/>
    <xf numFmtId="0" fontId="32" fillId="50" borderId="30">
      <alignment horizontal="center" wrapText="1"/>
    </xf>
    <xf numFmtId="0" fontId="45" fillId="0" borderId="25" applyNumberFormat="0" applyFill="0" applyAlignment="0" applyProtection="0"/>
    <xf numFmtId="0"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1" applyNumberFormat="0" applyFont="0" applyAlignment="0" applyProtection="0"/>
    <xf numFmtId="0" fontId="20" fillId="64" borderId="31" applyNumberFormat="0" applyFont="0" applyAlignment="0" applyProtection="0"/>
    <xf numFmtId="0" fontId="28" fillId="64" borderId="31"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1"/>
    <xf numFmtId="0" fontId="39" fillId="50" borderId="0">
      <alignment horizontal="right"/>
    </xf>
    <xf numFmtId="0" fontId="57" fillId="62" borderId="0">
      <alignment horizontal="center"/>
    </xf>
    <xf numFmtId="0" fontId="58" fillId="61" borderId="21">
      <alignment horizontal="left" vertical="top" wrapText="1"/>
    </xf>
    <xf numFmtId="0" fontId="59" fillId="61" borderId="32">
      <alignment horizontal="left" vertical="top" wrapText="1"/>
    </xf>
    <xf numFmtId="0" fontId="58" fillId="61" borderId="33">
      <alignment horizontal="left" vertical="top" wrapText="1"/>
    </xf>
    <xf numFmtId="0" fontId="58" fillId="61" borderId="32">
      <alignment horizontal="left" vertical="top"/>
    </xf>
    <xf numFmtId="0" fontId="18" fillId="65" borderId="0" applyNumberFormat="0" applyFont="0" applyBorder="0" applyProtection="0">
      <alignment horizontal="left" vertical="center"/>
    </xf>
    <xf numFmtId="0" fontId="18" fillId="0" borderId="34" applyNumberFormat="0" applyFill="0" applyProtection="0">
      <alignment horizontal="left" vertical="center" wrapText="1" indent="1"/>
    </xf>
    <xf numFmtId="178" fontId="18" fillId="0" borderId="3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8" fontId="18" fillId="0" borderId="0" applyFill="0" applyBorder="0" applyProtection="0">
      <alignment horizontal="right" vertical="center" wrapText="1"/>
    </xf>
    <xf numFmtId="179" fontId="18" fillId="0" borderId="0" applyFill="0" applyBorder="0" applyProtection="0">
      <alignment horizontal="right" vertical="center" wrapText="1"/>
    </xf>
    <xf numFmtId="0" fontId="18" fillId="0" borderId="35" applyNumberFormat="0" applyFill="0" applyProtection="0">
      <alignment horizontal="left" vertical="center" wrapText="1"/>
    </xf>
    <xf numFmtId="0" fontId="18" fillId="0" borderId="35" applyNumberFormat="0" applyFill="0" applyProtection="0">
      <alignment horizontal="left" vertical="center" wrapText="1" indent="1"/>
    </xf>
    <xf numFmtId="178" fontId="18" fillId="0" borderId="35"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6" applyNumberFormat="0" applyFont="0" applyFill="0" applyProtection="0">
      <alignment horizontal="center" vertical="center" wrapText="1"/>
    </xf>
    <xf numFmtId="0" fontId="60" fillId="0" borderId="36" applyNumberFormat="0" applyFill="0" applyProtection="0">
      <alignment horizontal="center" vertical="center" wrapText="1"/>
    </xf>
    <xf numFmtId="0" fontId="60" fillId="0" borderId="36" applyNumberFormat="0" applyFill="0" applyProtection="0">
      <alignment horizontal="center" vertical="center" wrapText="1"/>
    </xf>
    <xf numFmtId="0" fontId="18" fillId="0" borderId="34"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7"/>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7"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8"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6" fontId="27" fillId="49" borderId="47">
      <alignment horizontal="center" vertical="center"/>
    </xf>
    <xf numFmtId="0" fontId="125" fillId="0" borderId="0" applyNumberFormat="0" applyFill="0" applyBorder="0" applyAlignment="0" applyProtection="0"/>
  </cellStyleXfs>
  <cellXfs count="198">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6"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4" fillId="47" borderId="0" xfId="0" applyFont="1" applyFill="1" applyBorder="1" applyAlignment="1">
      <alignment horizontal="right" wrapText="1"/>
    </xf>
    <xf numFmtId="0" fontId="99"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0" fillId="0" borderId="0" xfId="0" applyFont="1"/>
    <xf numFmtId="0" fontId="101" fillId="0" borderId="0" xfId="286" applyFont="1" applyAlignment="1" applyProtection="1"/>
    <xf numFmtId="0" fontId="101" fillId="0" borderId="0" xfId="286" quotePrefix="1" applyFont="1" applyAlignment="1" applyProtection="1"/>
    <xf numFmtId="0" fontId="93" fillId="47" borderId="29" xfId="0" applyFont="1" applyFill="1" applyBorder="1" applyAlignment="1">
      <alignment vertical="center" wrapText="1"/>
    </xf>
    <xf numFmtId="0" fontId="103" fillId="48" borderId="20" xfId="3" applyFont="1" applyFill="1" applyBorder="1" applyAlignment="1">
      <alignment horizontal="center" textRotation="90" wrapText="1"/>
    </xf>
    <xf numFmtId="0" fontId="104" fillId="48" borderId="20" xfId="3" applyFont="1" applyFill="1" applyBorder="1" applyAlignment="1">
      <alignment horizontal="center" textRotation="90" wrapText="1"/>
    </xf>
    <xf numFmtId="0" fontId="105" fillId="48" borderId="43" xfId="2" applyFont="1" applyFill="1" applyBorder="1" applyAlignment="1">
      <alignment horizontal="center" textRotation="90" wrapText="1"/>
    </xf>
    <xf numFmtId="0" fontId="106" fillId="48" borderId="20" xfId="4" applyFont="1" applyFill="1" applyBorder="1" applyAlignment="1">
      <alignment horizontal="center" textRotation="90" wrapText="1"/>
    </xf>
    <xf numFmtId="0" fontId="107" fillId="48" borderId="20" xfId="3" applyFont="1" applyFill="1" applyBorder="1" applyAlignment="1">
      <alignment horizontal="center" textRotation="90" wrapText="1"/>
    </xf>
    <xf numFmtId="0" fontId="108" fillId="48" borderId="20" xfId="4" applyFont="1" applyFill="1" applyBorder="1" applyAlignment="1">
      <alignment horizontal="center" textRotation="90" wrapText="1"/>
    </xf>
    <xf numFmtId="0" fontId="106" fillId="48" borderId="20" xfId="3" applyFont="1" applyFill="1" applyBorder="1" applyAlignment="1">
      <alignment horizontal="center" textRotation="90" wrapText="1"/>
    </xf>
    <xf numFmtId="0" fontId="109" fillId="48" borderId="20" xfId="2" applyFont="1" applyFill="1" applyBorder="1" applyAlignment="1">
      <alignment horizontal="center" textRotation="90" wrapText="1"/>
    </xf>
    <xf numFmtId="0" fontId="90" fillId="48" borderId="20" xfId="4" applyFont="1" applyFill="1" applyBorder="1" applyAlignment="1">
      <alignment horizontal="center" textRotation="90" wrapText="1"/>
    </xf>
    <xf numFmtId="0" fontId="110" fillId="48" borderId="20" xfId="3" applyFont="1" applyFill="1" applyBorder="1" applyAlignment="1">
      <alignment horizontal="center" textRotation="90" wrapText="1"/>
    </xf>
    <xf numFmtId="0" fontId="111" fillId="48" borderId="20" xfId="2" applyFont="1" applyFill="1" applyBorder="1" applyAlignment="1">
      <alignment horizontal="center" textRotation="90" wrapText="1"/>
    </xf>
    <xf numFmtId="0" fontId="112" fillId="48" borderId="20" xfId="2" applyFont="1" applyFill="1" applyBorder="1" applyAlignment="1">
      <alignment horizontal="center" textRotation="90" wrapText="1"/>
    </xf>
    <xf numFmtId="166" fontId="27" fillId="49" borderId="18" xfId="0" applyNumberFormat="1" applyFont="1" applyFill="1" applyBorder="1" applyAlignment="1">
      <alignment horizontal="center" vertical="center"/>
    </xf>
    <xf numFmtId="166" fontId="27" fillId="49" borderId="44" xfId="0" applyNumberFormat="1" applyFont="1" applyFill="1" applyBorder="1" applyAlignment="1">
      <alignment horizontal="center" vertical="center"/>
    </xf>
    <xf numFmtId="0" fontId="102" fillId="48" borderId="19" xfId="3" applyFont="1" applyFill="1" applyBorder="1"/>
    <xf numFmtId="0" fontId="102" fillId="48" borderId="46" xfId="0" applyFont="1" applyFill="1" applyBorder="1"/>
    <xf numFmtId="0" fontId="115" fillId="48" borderId="0" xfId="3" applyFont="1" applyFill="1" applyBorder="1"/>
    <xf numFmtId="0" fontId="115" fillId="48" borderId="0" xfId="3" applyFont="1" applyFill="1" applyBorder="1" applyAlignment="1"/>
    <xf numFmtId="0" fontId="93" fillId="47" borderId="0" xfId="0" applyFont="1" applyFill="1" applyBorder="1" applyAlignment="1">
      <alignment horizontal="center" wrapText="1"/>
    </xf>
    <xf numFmtId="0" fontId="86" fillId="48" borderId="0" xfId="0" applyFont="1" applyFill="1" applyAlignment="1">
      <alignment horizontal="center"/>
    </xf>
    <xf numFmtId="0" fontId="86" fillId="11" borderId="39" xfId="19" applyFont="1" applyBorder="1" applyAlignment="1">
      <alignment horizontal="center" textRotation="90" wrapText="1"/>
    </xf>
    <xf numFmtId="0" fontId="86" fillId="11" borderId="40" xfId="19" applyFont="1" applyBorder="1" applyAlignment="1">
      <alignment horizontal="center" textRotation="90" wrapText="1"/>
    </xf>
    <xf numFmtId="0" fontId="86" fillId="10" borderId="39" xfId="18" applyFont="1" applyBorder="1" applyAlignment="1">
      <alignment horizontal="center" textRotation="90" wrapText="1"/>
    </xf>
    <xf numFmtId="0" fontId="86" fillId="10" borderId="40" xfId="18" applyFont="1" applyBorder="1" applyAlignment="1">
      <alignment horizontal="center" textRotation="90" wrapText="1"/>
    </xf>
    <xf numFmtId="0" fontId="114" fillId="12" borderId="40" xfId="20" applyFont="1" applyBorder="1" applyAlignment="1">
      <alignment horizontal="center" textRotation="90" wrapText="1"/>
    </xf>
    <xf numFmtId="0" fontId="114" fillId="9" borderId="40" xfId="17" applyFont="1" applyBorder="1" applyAlignment="1">
      <alignment horizontal="center" textRotation="90" wrapText="1"/>
    </xf>
    <xf numFmtId="0" fontId="86" fillId="48" borderId="0" xfId="0" applyFont="1" applyFill="1" applyBorder="1" applyAlignment="1">
      <alignment horizontal="center" vertical="center"/>
    </xf>
    <xf numFmtId="166" fontId="86" fillId="11" borderId="10" xfId="19" applyNumberFormat="1" applyFont="1" applyBorder="1" applyAlignment="1">
      <alignment horizontal="center" vertical="center"/>
    </xf>
    <xf numFmtId="10" fontId="86" fillId="10" borderId="14" xfId="18" applyNumberFormat="1" applyFont="1" applyBorder="1" applyAlignment="1">
      <alignment horizontal="center" vertical="center"/>
    </xf>
    <xf numFmtId="166" fontId="113" fillId="12" borderId="0" xfId="20" applyNumberFormat="1" applyFont="1" applyBorder="1" applyAlignment="1">
      <alignment horizontal="center" vertical="center"/>
    </xf>
    <xf numFmtId="166" fontId="114" fillId="9" borderId="10" xfId="17" applyNumberFormat="1" applyFont="1" applyBorder="1" applyAlignment="1">
      <alignment horizontal="center"/>
    </xf>
    <xf numFmtId="0" fontId="86" fillId="48" borderId="0" xfId="0" applyFont="1" applyFill="1" applyAlignment="1">
      <alignment horizontal="center" vertical="center"/>
    </xf>
    <xf numFmtId="0" fontId="89" fillId="47" borderId="0" xfId="34" applyFont="1" applyFill="1" applyBorder="1" applyAlignment="1">
      <alignment horizontal="center" vertical="center"/>
    </xf>
    <xf numFmtId="0" fontId="89" fillId="47" borderId="0" xfId="34" applyFont="1" applyFill="1" applyBorder="1" applyAlignment="1">
      <alignment horizontal="center" vertical="center" wrapText="1"/>
    </xf>
    <xf numFmtId="168" fontId="89" fillId="47" borderId="0" xfId="74" applyNumberFormat="1" applyFont="1" applyFill="1" applyBorder="1" applyAlignment="1">
      <alignment horizontal="center" vertical="center" wrapText="1"/>
    </xf>
    <xf numFmtId="0" fontId="89" fillId="47" borderId="0" xfId="34" applyFont="1" applyFill="1" applyBorder="1" applyAlignment="1">
      <alignment horizontal="center" vertical="center" textRotation="90" wrapText="1"/>
    </xf>
    <xf numFmtId="10" fontId="89" fillId="47" borderId="0" xfId="73" applyNumberFormat="1" applyFont="1" applyFill="1" applyBorder="1" applyAlignment="1">
      <alignment horizontal="center" vertical="center" wrapText="1"/>
    </xf>
    <xf numFmtId="9" fontId="89" fillId="47" borderId="0" xfId="73" applyFont="1" applyFill="1" applyBorder="1" applyAlignment="1">
      <alignment horizontal="center" vertical="center" wrapText="1"/>
    </xf>
    <xf numFmtId="2" fontId="89" fillId="47" borderId="0" xfId="73" applyNumberFormat="1" applyFont="1" applyFill="1" applyBorder="1" applyAlignment="1">
      <alignment horizontal="center" vertical="center" wrapText="1"/>
    </xf>
    <xf numFmtId="0" fontId="86" fillId="27" borderId="40" xfId="35" applyFont="1" applyBorder="1" applyAlignment="1">
      <alignment horizontal="center" textRotation="90" wrapText="1"/>
    </xf>
    <xf numFmtId="0" fontId="113" fillId="28" borderId="39" xfId="36" applyFont="1" applyBorder="1" applyAlignment="1">
      <alignment horizontal="center" textRotation="90" wrapText="1"/>
    </xf>
    <xf numFmtId="0" fontId="86" fillId="26" borderId="40" xfId="34" applyFont="1" applyBorder="1" applyAlignment="1">
      <alignment horizontal="center" textRotation="90" wrapText="1"/>
    </xf>
    <xf numFmtId="0" fontId="113" fillId="25" borderId="39" xfId="33" applyFont="1" applyBorder="1" applyAlignment="1">
      <alignment horizontal="center" textRotation="90" wrapText="1"/>
    </xf>
    <xf numFmtId="0" fontId="113" fillId="25" borderId="41" xfId="33" applyFont="1" applyBorder="1" applyAlignment="1">
      <alignment horizontal="center" textRotation="90" wrapText="1"/>
    </xf>
    <xf numFmtId="0" fontId="114" fillId="29" borderId="41" xfId="37" applyFont="1" applyBorder="1" applyAlignment="1">
      <alignment horizontal="center" textRotation="90" wrapText="1"/>
    </xf>
    <xf numFmtId="166" fontId="86" fillId="27" borderId="10" xfId="35" applyNumberFormat="1" applyFont="1" applyBorder="1" applyAlignment="1">
      <alignment horizontal="center" vertical="center"/>
    </xf>
    <xf numFmtId="166" fontId="113" fillId="28" borderId="14" xfId="36" applyNumberFormat="1" applyFont="1" applyBorder="1" applyAlignment="1">
      <alignment horizontal="center" vertical="center"/>
    </xf>
    <xf numFmtId="3" fontId="86" fillId="26" borderId="10" xfId="34" applyNumberFormat="1" applyFont="1" applyBorder="1" applyAlignment="1">
      <alignment horizontal="right" vertical="center"/>
    </xf>
    <xf numFmtId="166" fontId="113" fillId="29" borderId="14" xfId="37" applyNumberFormat="1" applyFont="1" applyBorder="1" applyAlignment="1">
      <alignment horizontal="center" vertical="center"/>
    </xf>
    <xf numFmtId="10" fontId="86" fillId="26" borderId="10" xfId="34" applyNumberFormat="1" applyFont="1" applyBorder="1" applyAlignment="1">
      <alignment horizontal="right" vertical="center"/>
    </xf>
    <xf numFmtId="166" fontId="113" fillId="25" borderId="14" xfId="33" applyNumberFormat="1" applyFont="1" applyBorder="1" applyAlignment="1">
      <alignment horizontal="center" vertical="center"/>
    </xf>
    <xf numFmtId="169" fontId="86" fillId="26" borderId="10" xfId="73" applyNumberFormat="1" applyFont="1" applyFill="1" applyBorder="1" applyAlignment="1">
      <alignment horizontal="right" vertical="center"/>
    </xf>
    <xf numFmtId="166" fontId="86" fillId="26" borderId="10" xfId="34" applyNumberFormat="1" applyFont="1" applyBorder="1" applyAlignment="1">
      <alignment horizontal="center" vertical="center"/>
    </xf>
    <xf numFmtId="166" fontId="113" fillId="25" borderId="0" xfId="33" applyNumberFormat="1" applyFont="1" applyBorder="1" applyAlignment="1">
      <alignment horizontal="center" vertical="center"/>
    </xf>
    <xf numFmtId="166" fontId="114" fillId="29" borderId="0" xfId="37" applyNumberFormat="1" applyFont="1" applyBorder="1" applyAlignment="1">
      <alignment horizontal="center" vertical="center"/>
    </xf>
    <xf numFmtId="0" fontId="89" fillId="47" borderId="0" xfId="0" applyFont="1" applyFill="1"/>
    <xf numFmtId="0" fontId="89" fillId="47" borderId="0" xfId="0" applyFont="1" applyFill="1" applyAlignment="1">
      <alignment horizontal="center" vertical="center"/>
    </xf>
    <xf numFmtId="167" fontId="89" fillId="47" borderId="0" xfId="73" applyNumberFormat="1" applyFont="1" applyFill="1" applyAlignment="1">
      <alignment horizontal="center" vertical="center"/>
    </xf>
    <xf numFmtId="9" fontId="89" fillId="47" borderId="0" xfId="73" applyNumberFormat="1" applyFont="1" applyFill="1" applyAlignment="1">
      <alignment horizontal="center" vertical="center"/>
    </xf>
    <xf numFmtId="9" fontId="89" fillId="47" borderId="0" xfId="73" applyFont="1" applyFill="1" applyAlignment="1">
      <alignment horizontal="center" vertical="center"/>
    </xf>
    <xf numFmtId="182" fontId="86" fillId="26" borderId="10" xfId="34" applyNumberFormat="1" applyFont="1" applyBorder="1" applyAlignment="1">
      <alignment horizontal="right" vertical="center"/>
    </xf>
    <xf numFmtId="0" fontId="86" fillId="48" borderId="0" xfId="0" applyFont="1" applyFill="1" applyAlignment="1">
      <alignment horizontal="center" wrapText="1"/>
    </xf>
    <xf numFmtId="0" fontId="86" fillId="23" borderId="40" xfId="31" applyFont="1" applyBorder="1" applyAlignment="1">
      <alignment horizontal="center" textRotation="90" wrapText="1"/>
    </xf>
    <xf numFmtId="0" fontId="114" fillId="24" borderId="40" xfId="32" applyFont="1" applyBorder="1" applyAlignment="1">
      <alignment horizontal="center" textRotation="90" wrapText="1"/>
    </xf>
    <xf numFmtId="0" fontId="114" fillId="21" borderId="41" xfId="29" applyFont="1" applyBorder="1" applyAlignment="1">
      <alignment horizontal="center" textRotation="90" wrapText="1"/>
    </xf>
    <xf numFmtId="166" fontId="86" fillId="23" borderId="10" xfId="31" applyNumberFormat="1" applyFont="1" applyBorder="1" applyAlignment="1">
      <alignment horizontal="center" vertical="center"/>
    </xf>
    <xf numFmtId="166" fontId="114" fillId="24" borderId="10" xfId="32" applyNumberFormat="1" applyFont="1" applyBorder="1" applyAlignment="1">
      <alignment horizontal="center" vertical="center"/>
    </xf>
    <xf numFmtId="166" fontId="114" fillId="21" borderId="0" xfId="29" applyNumberFormat="1" applyFont="1" applyAlignment="1">
      <alignment horizontal="center" vertical="center"/>
    </xf>
    <xf numFmtId="0" fontId="89" fillId="47" borderId="0" xfId="0" applyFont="1" applyFill="1" applyBorder="1"/>
    <xf numFmtId="0" fontId="89" fillId="47" borderId="0" xfId="34" applyFont="1" applyFill="1" applyBorder="1" applyAlignment="1">
      <alignment horizontal="center" wrapText="1"/>
    </xf>
    <xf numFmtId="1" fontId="89" fillId="47" borderId="0" xfId="31" applyNumberFormat="1" applyFont="1" applyFill="1" applyBorder="1" applyAlignment="1">
      <alignment horizontal="center" vertical="center" wrapText="1"/>
    </xf>
    <xf numFmtId="1" fontId="117" fillId="47" borderId="0" xfId="32" applyNumberFormat="1" applyFont="1" applyFill="1" applyBorder="1" applyAlignment="1">
      <alignment horizontal="center" vertical="center" wrapText="1"/>
    </xf>
    <xf numFmtId="166" fontId="89" fillId="47" borderId="0" xfId="31" applyNumberFormat="1" applyFont="1" applyFill="1" applyBorder="1" applyAlignment="1">
      <alignment horizontal="center" vertical="center" wrapText="1"/>
    </xf>
    <xf numFmtId="0" fontId="117" fillId="47" borderId="0" xfId="32" applyFont="1" applyFill="1" applyBorder="1" applyAlignment="1">
      <alignment horizontal="center" vertical="center" wrapText="1"/>
    </xf>
    <xf numFmtId="166" fontId="118" fillId="47" borderId="0" xfId="31" applyNumberFormat="1" applyFont="1" applyFill="1" applyBorder="1" applyAlignment="1">
      <alignment horizontal="center" vertical="center" wrapText="1"/>
    </xf>
    <xf numFmtId="0" fontId="89" fillId="47" borderId="0" xfId="31" applyFont="1" applyFill="1" applyBorder="1" applyAlignment="1">
      <alignment horizontal="center" vertical="center" wrapText="1"/>
    </xf>
    <xf numFmtId="1" fontId="85" fillId="0" borderId="0" xfId="0" applyNumberFormat="1" applyFont="1" applyAlignment="1">
      <alignment horizontal="right"/>
    </xf>
    <xf numFmtId="2" fontId="85" fillId="0" borderId="0" xfId="0" applyNumberFormat="1" applyFont="1" applyAlignment="1">
      <alignment horizontal="right"/>
    </xf>
    <xf numFmtId="166"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102" fillId="0" borderId="42" xfId="0" applyFont="1" applyFill="1" applyBorder="1" applyAlignment="1">
      <alignment horizontal="center"/>
    </xf>
    <xf numFmtId="0" fontId="119" fillId="0" borderId="0" xfId="0" applyFont="1"/>
    <xf numFmtId="0" fontId="119" fillId="0" borderId="0" xfId="71" applyFont="1"/>
    <xf numFmtId="0" fontId="119" fillId="0" borderId="0" xfId="71" applyFont="1" applyFill="1"/>
    <xf numFmtId="0" fontId="92" fillId="48" borderId="0" xfId="0" applyFont="1" applyFill="1" applyBorder="1" applyAlignment="1">
      <alignment horizontal="left" vertical="center" wrapText="1" indent="1"/>
    </xf>
    <xf numFmtId="0" fontId="91"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5" fillId="48" borderId="21" xfId="0" applyFont="1" applyFill="1" applyBorder="1" applyAlignment="1">
      <alignment horizontal="left" wrapText="1" indent="1"/>
    </xf>
    <xf numFmtId="0" fontId="92" fillId="48" borderId="0" xfId="0" applyFont="1" applyFill="1" applyBorder="1" applyAlignment="1">
      <alignment horizontal="left" indent="1"/>
    </xf>
    <xf numFmtId="0" fontId="88" fillId="48" borderId="0" xfId="286" applyFont="1" applyFill="1" applyAlignment="1" applyProtection="1">
      <alignment horizontal="left" indent="1"/>
    </xf>
    <xf numFmtId="0" fontId="98" fillId="48" borderId="0" xfId="0" applyFont="1" applyFill="1" applyBorder="1" applyAlignment="1">
      <alignment horizontal="left" indent="1"/>
    </xf>
    <xf numFmtId="0" fontId="97" fillId="48" borderId="0" xfId="0" applyFont="1" applyFill="1" applyBorder="1" applyAlignment="1">
      <alignment horizontal="left" wrapText="1" indent="1"/>
    </xf>
    <xf numFmtId="0" fontId="88" fillId="0" borderId="0" xfId="286" applyFont="1" applyAlignment="1" applyProtection="1">
      <alignment horizontal="left" indent="1"/>
    </xf>
    <xf numFmtId="0" fontId="100" fillId="0" borderId="0" xfId="0" applyFont="1" applyAlignment="1">
      <alignment horizontal="left" indent="1"/>
    </xf>
    <xf numFmtId="0" fontId="102" fillId="48" borderId="19" xfId="3" applyFont="1" applyFill="1" applyBorder="1" applyAlignment="1">
      <alignment horizontal="left" indent="1"/>
    </xf>
    <xf numFmtId="0" fontId="115" fillId="48" borderId="0" xfId="3" applyFont="1" applyFill="1" applyBorder="1" applyAlignment="1">
      <alignment horizontal="left" indent="1"/>
    </xf>
    <xf numFmtId="0" fontId="102" fillId="48" borderId="16" xfId="0" applyFont="1" applyFill="1" applyBorder="1" applyAlignment="1">
      <alignment horizontal="left" indent="1"/>
    </xf>
    <xf numFmtId="0" fontId="86" fillId="48" borderId="0" xfId="0" applyFont="1" applyFill="1" applyAlignment="1">
      <alignment horizontal="left" indent="1"/>
    </xf>
    <xf numFmtId="0" fontId="86" fillId="48" borderId="0" xfId="0" applyFont="1" applyFill="1" applyBorder="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2" fillId="66" borderId="30" xfId="0" applyFont="1" applyFill="1" applyBorder="1" applyAlignment="1">
      <alignment horizontal="left" vertical="top" wrapText="1" indent="1"/>
    </xf>
    <xf numFmtId="0" fontId="92" fillId="0" borderId="30" xfId="0" applyFont="1" applyFill="1" applyBorder="1" applyAlignment="1">
      <alignment horizontal="left" vertical="top" wrapText="1" indent="1"/>
    </xf>
    <xf numFmtId="0" fontId="92" fillId="66" borderId="21" xfId="0" applyFont="1" applyFill="1" applyBorder="1" applyAlignment="1">
      <alignment horizontal="left" vertical="top" wrapText="1" indent="1"/>
    </xf>
    <xf numFmtId="0" fontId="92" fillId="0" borderId="21" xfId="0" applyFont="1" applyFill="1" applyBorder="1" applyAlignment="1">
      <alignment horizontal="left" vertical="top" wrapText="1" indent="1"/>
    </xf>
    <xf numFmtId="0" fontId="92" fillId="67" borderId="21" xfId="0" applyFont="1" applyFill="1" applyBorder="1" applyAlignment="1">
      <alignment horizontal="left" vertical="top" wrapText="1" indent="1"/>
    </xf>
    <xf numFmtId="0" fontId="92" fillId="68" borderId="21" xfId="0" applyFont="1" applyFill="1" applyBorder="1" applyAlignment="1">
      <alignment horizontal="left" vertical="top" wrapText="1" indent="1"/>
    </xf>
    <xf numFmtId="0" fontId="92" fillId="47" borderId="21" xfId="0" applyFont="1" applyFill="1" applyBorder="1" applyAlignment="1">
      <alignment horizontal="left" vertical="top" wrapText="1" indent="1"/>
    </xf>
    <xf numFmtId="0" fontId="86" fillId="0" borderId="0" xfId="0" applyFont="1" applyFill="1" applyAlignment="1">
      <alignment horizontal="center" textRotation="90" wrapText="1"/>
    </xf>
    <xf numFmtId="3" fontId="86" fillId="26" borderId="40" xfId="34" applyNumberFormat="1" applyFont="1" applyBorder="1" applyAlignment="1">
      <alignment horizontal="center" textRotation="90" wrapText="1"/>
    </xf>
    <xf numFmtId="0" fontId="114" fillId="29" borderId="39" xfId="37" applyFont="1" applyBorder="1" applyAlignment="1">
      <alignment horizontal="center" textRotation="90" wrapText="1"/>
    </xf>
    <xf numFmtId="0" fontId="86" fillId="0" borderId="0" xfId="0" applyFont="1" applyFill="1" applyAlignment="1">
      <alignment horizontal="left" indent="1"/>
    </xf>
    <xf numFmtId="0" fontId="86" fillId="0" borderId="0" xfId="0" applyFont="1" applyFill="1"/>
    <xf numFmtId="166" fontId="1" fillId="22" borderId="10" xfId="30" applyNumberFormat="1" applyBorder="1" applyAlignment="1">
      <alignment horizontal="center" vertical="center"/>
    </xf>
    <xf numFmtId="0" fontId="0" fillId="22" borderId="40" xfId="30" applyFont="1" applyBorder="1" applyAlignment="1">
      <alignment horizontal="center" textRotation="90" wrapText="1"/>
    </xf>
    <xf numFmtId="0" fontId="80" fillId="48" borderId="0" xfId="286" applyFill="1" applyAlignment="1" applyProtection="1">
      <alignment horizontal="left" indent="1"/>
    </xf>
    <xf numFmtId="166" fontId="27" fillId="73" borderId="18" xfId="0" applyNumberFormat="1" applyFont="1" applyFill="1" applyBorder="1" applyAlignment="1">
      <alignment horizontal="center" vertical="center"/>
    </xf>
    <xf numFmtId="166" fontId="27" fillId="67" borderId="18" xfId="0" applyNumberFormat="1" applyFont="1" applyFill="1" applyBorder="1" applyAlignment="1">
      <alignment horizontal="center" vertical="center"/>
    </xf>
    <xf numFmtId="166" fontId="27" fillId="74" borderId="18" xfId="0" applyNumberFormat="1" applyFont="1" applyFill="1" applyBorder="1" applyAlignment="1">
      <alignment horizontal="center" vertical="center"/>
    </xf>
    <xf numFmtId="166" fontId="27" fillId="73" borderId="48" xfId="0" applyNumberFormat="1" applyFont="1" applyFill="1" applyBorder="1" applyAlignment="1">
      <alignment horizontal="center" vertical="center"/>
    </xf>
    <xf numFmtId="166" fontId="27" fillId="74" borderId="45" xfId="0" applyNumberFormat="1" applyFont="1" applyFill="1" applyBorder="1" applyAlignment="1">
      <alignment horizontal="center" vertical="center"/>
    </xf>
    <xf numFmtId="166" fontId="27" fillId="75" borderId="48" xfId="0" applyNumberFormat="1" applyFont="1" applyFill="1" applyBorder="1" applyAlignment="1">
      <alignment horizontal="center" vertical="center"/>
    </xf>
    <xf numFmtId="166" fontId="27" fillId="75" borderId="17" xfId="0" applyNumberFormat="1" applyFont="1" applyFill="1" applyBorder="1" applyAlignment="1">
      <alignment horizontal="center" vertical="center"/>
    </xf>
    <xf numFmtId="166" fontId="27" fillId="75" borderId="49" xfId="0" applyNumberFormat="1" applyFont="1" applyFill="1" applyBorder="1" applyAlignment="1">
      <alignment horizontal="center" vertical="center"/>
    </xf>
    <xf numFmtId="0" fontId="122" fillId="48" borderId="0" xfId="3" applyFont="1" applyFill="1" applyBorder="1" applyAlignment="1">
      <alignment horizontal="center" textRotation="90" wrapText="1"/>
    </xf>
    <xf numFmtId="166" fontId="27" fillId="49" borderId="51" xfId="0" applyNumberFormat="1" applyFont="1" applyFill="1" applyBorder="1" applyAlignment="1">
      <alignment horizontal="center" vertical="center"/>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14" fontId="85" fillId="0" borderId="0" xfId="0" applyNumberFormat="1" applyFont="1" applyAlignment="1">
      <alignment horizontal="center"/>
    </xf>
    <xf numFmtId="0" fontId="85" fillId="0" borderId="0" xfId="0" applyNumberFormat="1" applyFont="1" applyAlignment="1">
      <alignment horizontal="center"/>
    </xf>
    <xf numFmtId="166" fontId="27" fillId="73" borderId="49"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2" fillId="48" borderId="0" xfId="3" applyFont="1" applyFill="1" applyBorder="1" applyAlignment="1">
      <alignment horizontal="center" textRotation="90"/>
    </xf>
    <xf numFmtId="166" fontId="0" fillId="0" borderId="0" xfId="0" applyNumberFormat="1"/>
    <xf numFmtId="166" fontId="89" fillId="47" borderId="0" xfId="73" applyNumberFormat="1" applyFont="1" applyFill="1" applyBorder="1" applyAlignment="1">
      <alignment horizontal="center" vertical="center" wrapText="1"/>
    </xf>
    <xf numFmtId="0" fontId="85" fillId="0" borderId="0" xfId="0" applyFont="1" applyFill="1" applyAlignment="1">
      <alignment horizontal="center"/>
    </xf>
    <xf numFmtId="0" fontId="16" fillId="0" borderId="52" xfId="0" applyFont="1" applyBorder="1"/>
    <xf numFmtId="0" fontId="87" fillId="48" borderId="0" xfId="0" applyFont="1" applyFill="1" applyAlignment="1">
      <alignment horizontal="center"/>
    </xf>
    <xf numFmtId="9" fontId="86" fillId="48" borderId="0" xfId="73" applyFont="1" applyFill="1"/>
    <xf numFmtId="2" fontId="86" fillId="48" borderId="0" xfId="0" applyNumberFormat="1" applyFont="1" applyFill="1"/>
    <xf numFmtId="166" fontId="119" fillId="48" borderId="0" xfId="0" applyNumberFormat="1" applyFont="1" applyFill="1" applyAlignment="1">
      <alignment horizontal="center"/>
    </xf>
    <xf numFmtId="2" fontId="0" fillId="48" borderId="0" xfId="0" applyNumberFormat="1" applyFill="1"/>
    <xf numFmtId="0" fontId="123" fillId="48" borderId="50" xfId="0" applyFont="1" applyFill="1" applyBorder="1" applyAlignment="1">
      <alignment horizontal="left" wrapText="1" indent="1"/>
    </xf>
    <xf numFmtId="0" fontId="112" fillId="48" borderId="0" xfId="2" applyFont="1" applyFill="1" applyBorder="1" applyAlignment="1">
      <alignment horizontal="center" textRotation="90" wrapText="1"/>
    </xf>
    <xf numFmtId="166" fontId="27" fillId="49" borderId="53" xfId="0" applyNumberFormat="1" applyFont="1" applyFill="1" applyBorder="1" applyAlignment="1">
      <alignment horizontal="center" vertical="center"/>
    </xf>
    <xf numFmtId="0" fontId="44" fillId="0" borderId="54" xfId="0" applyFont="1" applyFill="1" applyBorder="1" applyAlignment="1" applyProtection="1">
      <alignment horizontal="center" vertical="center"/>
      <protection locked="0"/>
    </xf>
    <xf numFmtId="14" fontId="92" fillId="0" borderId="21" xfId="0" applyNumberFormat="1" applyFont="1" applyFill="1" applyBorder="1" applyAlignment="1">
      <alignment horizontal="left" vertical="top" wrapText="1" indent="1"/>
    </xf>
    <xf numFmtId="0" fontId="124" fillId="48" borderId="0" xfId="3" applyFont="1" applyFill="1" applyBorder="1" applyAlignment="1">
      <alignment horizontal="center" textRotation="90" wrapText="1"/>
    </xf>
    <xf numFmtId="0" fontId="87" fillId="0" borderId="0" xfId="0" applyFont="1" applyFill="1" applyAlignment="1">
      <alignment horizontal="left" indent="1"/>
    </xf>
    <xf numFmtId="0" fontId="92" fillId="0" borderId="21" xfId="0" applyNumberFormat="1" applyFont="1" applyFill="1" applyBorder="1" applyAlignment="1">
      <alignment horizontal="left" vertical="top" wrapText="1" indent="1"/>
    </xf>
    <xf numFmtId="0" fontId="86" fillId="76" borderId="0" xfId="0" applyFont="1" applyFill="1"/>
    <xf numFmtId="0" fontId="93" fillId="47" borderId="0" xfId="0" applyFont="1" applyFill="1" applyBorder="1" applyAlignment="1">
      <alignment horizontal="left" vertical="center" wrapText="1" indent="16"/>
    </xf>
    <xf numFmtId="0" fontId="126" fillId="0" borderId="0" xfId="0" applyFont="1" applyFill="1" applyAlignment="1">
      <alignment horizontal="center" vertical="center" wrapText="1"/>
    </xf>
    <xf numFmtId="0" fontId="102" fillId="47" borderId="29"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116" fillId="70" borderId="0" xfId="0" applyFont="1" applyFill="1" applyBorder="1" applyAlignment="1">
      <alignment horizontal="center"/>
    </xf>
    <xf numFmtId="0" fontId="0" fillId="71" borderId="0" xfId="0" applyFill="1" applyBorder="1" applyAlignment="1">
      <alignment horizontal="center"/>
    </xf>
    <xf numFmtId="0" fontId="86" fillId="72" borderId="0" xfId="0" applyFont="1" applyFill="1" applyBorder="1" applyAlignment="1">
      <alignment horizontal="center"/>
    </xf>
    <xf numFmtId="0" fontId="86" fillId="69" borderId="0" xfId="0" applyFont="1" applyFill="1" applyAlignment="1">
      <alignment horizontal="center"/>
    </xf>
    <xf numFmtId="0" fontId="86" fillId="69" borderId="29" xfId="0" applyFont="1" applyFill="1" applyBorder="1" applyAlignment="1">
      <alignment horizontal="center"/>
    </xf>
    <xf numFmtId="14" fontId="85" fillId="48" borderId="0" xfId="0" applyNumberFormat="1" applyFont="1" applyFill="1" applyAlignment="1">
      <alignment horizontal="center"/>
    </xf>
  </cellXfs>
  <cellStyles count="290">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Hyperlink 4" xfId="289"/>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2</xdr:row>
      <xdr:rowOff>62276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123826</xdr:colOff>
      <xdr:row>5</xdr:row>
      <xdr:rowOff>57151</xdr:rowOff>
    </xdr:from>
    <xdr:to>
      <xdr:col>0</xdr:col>
      <xdr:colOff>5924883</xdr:colOff>
      <xdr:row>6</xdr:row>
      <xdr:rowOff>3714750</xdr:rowOff>
    </xdr:to>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86" b="7926"/>
        <a:stretch/>
      </xdr:blipFill>
      <xdr:spPr bwMode="auto">
        <a:xfrm>
          <a:off x="123826" y="4029076"/>
          <a:ext cx="5801057" cy="374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5857875</xdr:colOff>
      <xdr:row>7</xdr:row>
      <xdr:rowOff>104775</xdr:rowOff>
    </xdr:from>
    <xdr:to>
      <xdr:col>0</xdr:col>
      <xdr:colOff>7085286</xdr:colOff>
      <xdr:row>7</xdr:row>
      <xdr:rowOff>534217</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7"/>
  <sheetViews>
    <sheetView tabSelected="1" workbookViewId="0"/>
  </sheetViews>
  <sheetFormatPr defaultRowHeight="15" x14ac:dyDescent="0.25"/>
  <cols>
    <col min="1" max="1" width="108.28515625" style="4" bestFit="1" customWidth="1"/>
    <col min="2" max="16384" width="9.140625" style="4"/>
  </cols>
  <sheetData>
    <row r="1" spans="1:1" ht="23.25" x14ac:dyDescent="0.25">
      <c r="A1" s="187" t="s">
        <v>1159</v>
      </c>
    </row>
    <row r="2" spans="1:1" x14ac:dyDescent="0.25">
      <c r="A2" s="21" t="s">
        <v>1098</v>
      </c>
    </row>
    <row r="3" spans="1:1" x14ac:dyDescent="0.25">
      <c r="A3" s="115" t="s">
        <v>430</v>
      </c>
    </row>
    <row r="4" spans="1:1" ht="19.5" customHeight="1" x14ac:dyDescent="0.25">
      <c r="A4" s="114" t="s">
        <v>492</v>
      </c>
    </row>
    <row r="5" spans="1:1" ht="140.25" x14ac:dyDescent="0.25">
      <c r="A5" s="113" t="s">
        <v>1160</v>
      </c>
    </row>
    <row r="6" spans="1:1" ht="6.75" customHeight="1" x14ac:dyDescent="0.25">
      <c r="A6" s="6"/>
    </row>
    <row r="7" spans="1:1" ht="300.75" customHeight="1" x14ac:dyDescent="0.25">
      <c r="A7" s="1"/>
    </row>
    <row r="8" spans="1:1" ht="45.75" customHeight="1" x14ac:dyDescent="0.25">
      <c r="A8" s="116" t="s">
        <v>1101</v>
      </c>
    </row>
    <row r="9" spans="1:1" ht="58.5" customHeight="1" x14ac:dyDescent="0.25">
      <c r="A9" s="116" t="s">
        <v>1102</v>
      </c>
    </row>
    <row r="10" spans="1:1" s="17" customFormat="1" ht="173.25" customHeight="1" x14ac:dyDescent="0.2">
      <c r="A10" s="116" t="s">
        <v>1100</v>
      </c>
    </row>
    <row r="11" spans="1:1" ht="24" customHeight="1" x14ac:dyDescent="0.25">
      <c r="A11" s="117" t="s">
        <v>431</v>
      </c>
    </row>
    <row r="12" spans="1:1" ht="15.75" customHeight="1" x14ac:dyDescent="0.25">
      <c r="A12" s="145" t="s">
        <v>913</v>
      </c>
    </row>
    <row r="13" spans="1:1" ht="9" customHeight="1" x14ac:dyDescent="0.25">
      <c r="A13" s="118"/>
    </row>
    <row r="14" spans="1:1" x14ac:dyDescent="0.25">
      <c r="A14" s="119" t="s">
        <v>765</v>
      </c>
    </row>
    <row r="15" spans="1:1" x14ac:dyDescent="0.25">
      <c r="A15" s="178" t="s">
        <v>1094</v>
      </c>
    </row>
    <row r="16" spans="1:1" ht="84.75" x14ac:dyDescent="0.25">
      <c r="A16" s="120" t="s">
        <v>1158</v>
      </c>
    </row>
    <row r="17" spans="1:1" ht="33" customHeight="1" x14ac:dyDescent="0.25">
      <c r="A17" s="120" t="s">
        <v>1096</v>
      </c>
    </row>
    <row r="18" spans="1:1" ht="105.75" customHeight="1" x14ac:dyDescent="0.25">
      <c r="A18" s="120" t="s">
        <v>1095</v>
      </c>
    </row>
    <row r="19" spans="1:1" ht="25.5" customHeight="1" x14ac:dyDescent="0.25">
      <c r="A19" s="178" t="s">
        <v>1051</v>
      </c>
    </row>
    <row r="20" spans="1:1" ht="63" customHeight="1" x14ac:dyDescent="0.25">
      <c r="A20" s="120" t="s">
        <v>1093</v>
      </c>
    </row>
    <row r="21" spans="1:1" ht="69.75" customHeight="1" x14ac:dyDescent="0.25">
      <c r="A21" s="120" t="s">
        <v>1074</v>
      </c>
    </row>
    <row r="22" spans="1:1" x14ac:dyDescent="0.25">
      <c r="A22" s="178" t="s">
        <v>1020</v>
      </c>
    </row>
    <row r="23" spans="1:1" ht="63" customHeight="1" x14ac:dyDescent="0.25">
      <c r="A23" s="120" t="s">
        <v>1047</v>
      </c>
    </row>
    <row r="24" spans="1:1" ht="111.75" customHeight="1" x14ac:dyDescent="0.25">
      <c r="A24" s="120" t="s">
        <v>1027</v>
      </c>
    </row>
    <row r="25" spans="1:1" x14ac:dyDescent="0.25">
      <c r="A25" s="178" t="s">
        <v>936</v>
      </c>
    </row>
    <row r="26" spans="1:1" ht="48.75" x14ac:dyDescent="0.25">
      <c r="A26" s="120" t="s">
        <v>941</v>
      </c>
    </row>
    <row r="27" spans="1:1" ht="29.25" customHeight="1" x14ac:dyDescent="0.25">
      <c r="A27" s="120" t="s">
        <v>938</v>
      </c>
    </row>
    <row r="28" spans="1:1" x14ac:dyDescent="0.25">
      <c r="A28" s="120" t="s">
        <v>935</v>
      </c>
    </row>
    <row r="29" spans="1:1" x14ac:dyDescent="0.25">
      <c r="A29" s="120" t="s">
        <v>934</v>
      </c>
    </row>
    <row r="30" spans="1:1" x14ac:dyDescent="0.25">
      <c r="A30" s="178" t="s">
        <v>912</v>
      </c>
    </row>
    <row r="31" spans="1:1" x14ac:dyDescent="0.25">
      <c r="A31" s="120" t="s">
        <v>868</v>
      </c>
    </row>
    <row r="32" spans="1:1" ht="63.75" customHeight="1" x14ac:dyDescent="0.25">
      <c r="A32" s="120" t="s">
        <v>867</v>
      </c>
    </row>
    <row r="33" spans="1:1" x14ac:dyDescent="0.25">
      <c r="A33" s="120" t="s">
        <v>863</v>
      </c>
    </row>
    <row r="34" spans="1:1" x14ac:dyDescent="0.25">
      <c r="A34" s="120" t="s">
        <v>836</v>
      </c>
    </row>
    <row r="35" spans="1:1" x14ac:dyDescent="0.25">
      <c r="A35" s="120" t="s">
        <v>834</v>
      </c>
    </row>
    <row r="36" spans="1:1" x14ac:dyDescent="0.25">
      <c r="A36" s="120" t="s">
        <v>817</v>
      </c>
    </row>
    <row r="37" spans="1:1" ht="72.75" x14ac:dyDescent="0.25">
      <c r="A37" s="120" t="s">
        <v>866</v>
      </c>
    </row>
    <row r="38" spans="1:1" x14ac:dyDescent="0.25">
      <c r="A38" s="120" t="s">
        <v>790</v>
      </c>
    </row>
    <row r="39" spans="1:1" ht="24.75" x14ac:dyDescent="0.25">
      <c r="A39" s="120" t="s">
        <v>785</v>
      </c>
    </row>
    <row r="40" spans="1:1" x14ac:dyDescent="0.25">
      <c r="A40" s="120" t="s">
        <v>768</v>
      </c>
    </row>
    <row r="41" spans="1:1" x14ac:dyDescent="0.25">
      <c r="A41" s="120" t="s">
        <v>767</v>
      </c>
    </row>
    <row r="42" spans="1:1" x14ac:dyDescent="0.25">
      <c r="A42" s="120" t="s">
        <v>759</v>
      </c>
    </row>
    <row r="43" spans="1:1" x14ac:dyDescent="0.25">
      <c r="A43" s="120" t="s">
        <v>760</v>
      </c>
    </row>
    <row r="44" spans="1:1" x14ac:dyDescent="0.25">
      <c r="A44" s="120" t="s">
        <v>761</v>
      </c>
    </row>
    <row r="45" spans="1:1" ht="24.75" x14ac:dyDescent="0.25">
      <c r="A45" s="120" t="s">
        <v>762</v>
      </c>
    </row>
    <row r="46" spans="1:1" x14ac:dyDescent="0.25">
      <c r="A46" s="120" t="s">
        <v>763</v>
      </c>
    </row>
    <row r="47" spans="1:1" x14ac:dyDescent="0.25">
      <c r="A47" s="120" t="s">
        <v>764</v>
      </c>
    </row>
  </sheetData>
  <hyperlinks>
    <hyperlink ref="A3" location="'Table of Contents'!A1" display="(table of Contents)"/>
    <hyperlink ref="A12"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E193"/>
  <sheetViews>
    <sheetView zoomScale="80" zoomScaleNormal="80" workbookViewId="0">
      <pane xSplit="1" ySplit="2" topLeftCell="B3" activePane="bottomRight" state="frozen"/>
      <selection pane="topRight" activeCell="B1" sqref="B1"/>
      <selection pane="bottomLeft" activeCell="A3" sqref="A3"/>
      <selection pane="bottomRight" activeCell="G1" sqref="G1"/>
    </sheetView>
  </sheetViews>
  <sheetFormatPr defaultRowHeight="15" x14ac:dyDescent="0.25"/>
  <cols>
    <col min="2" max="3" width="5.5703125" bestFit="1" customWidth="1"/>
    <col min="4" max="8" width="5" bestFit="1" customWidth="1"/>
    <col min="9" max="9" width="4.5703125" customWidth="1"/>
    <col min="10" max="22" width="5" bestFit="1" customWidth="1"/>
    <col min="23" max="23" width="4.7109375" customWidth="1"/>
    <col min="24" max="36" width="5" bestFit="1" customWidth="1"/>
    <col min="37" max="37" width="5.85546875" bestFit="1" customWidth="1"/>
    <col min="38" max="52" width="5" bestFit="1" customWidth="1"/>
  </cols>
  <sheetData>
    <row r="1" spans="1:57" ht="296.25" x14ac:dyDescent="0.25">
      <c r="A1" t="s">
        <v>358</v>
      </c>
      <c r="B1" s="164" t="s">
        <v>437</v>
      </c>
      <c r="C1" s="164" t="s">
        <v>438</v>
      </c>
      <c r="D1" s="164" t="s">
        <v>869</v>
      </c>
      <c r="E1" s="164" t="s">
        <v>870</v>
      </c>
      <c r="F1" s="164" t="s">
        <v>871</v>
      </c>
      <c r="G1" s="164" t="s">
        <v>872</v>
      </c>
      <c r="H1" s="164" t="s">
        <v>878</v>
      </c>
      <c r="I1" s="164" t="s">
        <v>810</v>
      </c>
      <c r="J1" s="164" t="s">
        <v>811</v>
      </c>
      <c r="K1" s="164" t="s">
        <v>809</v>
      </c>
      <c r="L1" s="164" t="s">
        <v>791</v>
      </c>
      <c r="M1" s="164" t="s">
        <v>835</v>
      </c>
      <c r="N1" s="164" t="s">
        <v>939</v>
      </c>
      <c r="O1" s="164" t="s">
        <v>940</v>
      </c>
      <c r="P1" s="164" t="s">
        <v>386</v>
      </c>
      <c r="Q1" s="164" t="s">
        <v>387</v>
      </c>
      <c r="R1" s="164" t="s">
        <v>489</v>
      </c>
      <c r="S1" s="164" t="s">
        <v>490</v>
      </c>
      <c r="T1" s="164" t="s">
        <v>490</v>
      </c>
      <c r="U1" s="164" t="s">
        <v>395</v>
      </c>
      <c r="V1" s="164" t="s">
        <v>482</v>
      </c>
      <c r="W1" s="164" t="s">
        <v>394</v>
      </c>
      <c r="X1" s="164" t="s">
        <v>902</v>
      </c>
      <c r="Y1" s="164" t="s">
        <v>480</v>
      </c>
      <c r="Z1" s="164" t="s">
        <v>908</v>
      </c>
      <c r="AA1" s="164" t="s">
        <v>405</v>
      </c>
      <c r="AB1" s="164" t="s">
        <v>481</v>
      </c>
      <c r="AC1" s="164" t="s">
        <v>959</v>
      </c>
      <c r="AD1" s="164" t="s">
        <v>475</v>
      </c>
      <c r="AE1" s="164" t="s">
        <v>385</v>
      </c>
      <c r="AF1" s="164" t="s">
        <v>483</v>
      </c>
      <c r="AG1" s="164" t="s">
        <v>484</v>
      </c>
      <c r="AH1" s="164" t="s">
        <v>484</v>
      </c>
      <c r="AI1" s="164" t="s">
        <v>484</v>
      </c>
      <c r="AJ1" s="164" t="s">
        <v>485</v>
      </c>
      <c r="AK1" s="164" t="s">
        <v>486</v>
      </c>
      <c r="AL1" s="164" t="s">
        <v>397</v>
      </c>
      <c r="AM1" s="164" t="s">
        <v>417</v>
      </c>
      <c r="AN1" s="164" t="s">
        <v>418</v>
      </c>
      <c r="AO1" s="164" t="s">
        <v>419</v>
      </c>
      <c r="AP1" s="164" t="s">
        <v>420</v>
      </c>
      <c r="AQ1" s="164" t="s">
        <v>442</v>
      </c>
      <c r="AR1" s="164" t="s">
        <v>360</v>
      </c>
      <c r="AS1" s="164" t="s">
        <v>408</v>
      </c>
      <c r="AT1" s="164" t="s">
        <v>362</v>
      </c>
      <c r="AU1" s="164" t="s">
        <v>426</v>
      </c>
      <c r="AV1" s="164" t="s">
        <v>363</v>
      </c>
      <c r="AW1" s="164" t="s">
        <v>364</v>
      </c>
      <c r="AX1" s="164" t="s">
        <v>875</v>
      </c>
      <c r="AY1" s="164" t="s">
        <v>389</v>
      </c>
      <c r="AZ1" s="164" t="s">
        <v>388</v>
      </c>
    </row>
    <row r="2" spans="1:57" x14ac:dyDescent="0.25">
      <c r="A2" t="s">
        <v>970</v>
      </c>
      <c r="B2" t="str">
        <f>'Indicator Date hidden'!C3</f>
        <v>2015</v>
      </c>
      <c r="C2" s="5" t="str">
        <f>'Indicator Date hidden'!D3</f>
        <v>2015</v>
      </c>
      <c r="D2" s="5" t="str">
        <f>'Indicator Date hidden'!E3</f>
        <v>2015</v>
      </c>
      <c r="E2" s="5" t="str">
        <f>'Indicator Date hidden'!F3</f>
        <v>2015</v>
      </c>
      <c r="F2" s="5" t="str">
        <f>'Indicator Date hidden'!G3</f>
        <v>2015</v>
      </c>
      <c r="G2" s="5" t="str">
        <f>'Indicator Date hidden'!H3</f>
        <v>2015</v>
      </c>
      <c r="H2" s="5" t="str">
        <f>'Indicator Date hidden'!I3</f>
        <v>2015</v>
      </c>
      <c r="I2" s="5" t="str">
        <f>'Indicator Date hidden'!J3</f>
        <v>2016</v>
      </c>
      <c r="J2" s="5" t="str">
        <f>'Indicator Date hidden'!K3</f>
        <v>2016</v>
      </c>
      <c r="K2" s="5" t="str">
        <f>'Indicator Date hidden'!L3</f>
        <v>2016</v>
      </c>
      <c r="L2" s="5" t="str">
        <f>'Indicator Date hidden'!M3</f>
        <v>2019</v>
      </c>
      <c r="M2" s="5" t="str">
        <f>'Indicator Date hidden'!N3</f>
        <v>2019</v>
      </c>
      <c r="N2" s="5" t="str">
        <f>'Indicator Date hidden'!O3</f>
        <v>2018</v>
      </c>
      <c r="O2" s="5" t="str">
        <f>'Indicator Date hidden'!P3</f>
        <v>2018</v>
      </c>
      <c r="P2" s="5" t="str">
        <f>'Indicator Date hidden'!Q3</f>
        <v>2017</v>
      </c>
      <c r="Q2" s="5" t="str">
        <f>'Indicator Date hidden'!R3</f>
        <v>2017</v>
      </c>
      <c r="R2" s="5" t="str">
        <f>'Indicator Date hidden'!S3</f>
        <v>2019</v>
      </c>
      <c r="S2" s="5" t="str">
        <f>'Indicator Date hidden'!T3</f>
        <v>2016</v>
      </c>
      <c r="T2" s="5" t="str">
        <f>'Indicator Date hidden'!U3</f>
        <v>2017</v>
      </c>
      <c r="U2" s="5" t="str">
        <f>'Indicator Date hidden'!V3</f>
        <v>2017</v>
      </c>
      <c r="V2" s="5" t="str">
        <f>'Indicator Date hidden'!W3</f>
        <v>2017</v>
      </c>
      <c r="W2" s="5" t="str">
        <f>'Indicator Date hidden'!X3</f>
        <v>2016</v>
      </c>
      <c r="X2" s="5" t="str">
        <f>'Indicator Date hidden'!Y3</f>
        <v>2016</v>
      </c>
      <c r="Y2" s="5" t="str">
        <f>'Indicator Date hidden'!Z3</f>
        <v>2017</v>
      </c>
      <c r="Z2" s="5" t="str">
        <f>'Indicator Date hidden'!AA3</f>
        <v>2017</v>
      </c>
      <c r="AA2" s="5" t="str">
        <f>'Indicator Date hidden'!AB3</f>
        <v>2017</v>
      </c>
      <c r="AB2" s="5" t="str">
        <f>'Indicator Date hidden'!AC3</f>
        <v>2015</v>
      </c>
      <c r="AC2" s="5" t="str">
        <f>'Indicator Date hidden'!AD3</f>
        <v>2015</v>
      </c>
      <c r="AD2" s="5" t="str">
        <f>'Indicator Date hidden'!AE3</f>
        <v>2012</v>
      </c>
      <c r="AE2" s="5" t="str">
        <f>'Indicator Date hidden'!AF3</f>
        <v>2017</v>
      </c>
      <c r="AF2" s="5" t="str">
        <f>'Indicator Date hidden'!AG3</f>
        <v>2017</v>
      </c>
      <c r="AG2" s="5" t="str">
        <f>'Indicator Date hidden'!AH3</f>
        <v>2016</v>
      </c>
      <c r="AH2" s="5" t="str">
        <f>'Indicator Date hidden'!AI3</f>
        <v>2017</v>
      </c>
      <c r="AI2" s="5" t="str">
        <f>'Indicator Date hidden'!AJ3</f>
        <v>2018</v>
      </c>
      <c r="AJ2" s="5" t="str">
        <f>'Indicator Date hidden'!AK3</f>
        <v>2019</v>
      </c>
      <c r="AK2" s="5" t="str">
        <f>'Indicator Date hidden'!AL3</f>
        <v>2019</v>
      </c>
      <c r="AL2" s="5" t="str">
        <f>'Indicator Date hidden'!AM3</f>
        <v>2018</v>
      </c>
      <c r="AM2" s="5" t="str">
        <f>'Indicator Date hidden'!AN3</f>
        <v>2016</v>
      </c>
      <c r="AN2" s="5" t="str">
        <f>'Indicator Date hidden'!AO3</f>
        <v>2016</v>
      </c>
      <c r="AO2" s="5" t="str">
        <f>'Indicator Date hidden'!AP3</f>
        <v>2014</v>
      </c>
      <c r="AP2" s="5" t="str">
        <f>'Indicator Date hidden'!AQ3</f>
        <v>2014</v>
      </c>
      <c r="AQ2" s="5" t="str">
        <f>'Indicator Date hidden'!AR3</f>
        <v>2015</v>
      </c>
      <c r="AR2" s="5" t="str">
        <f>'Indicator Date hidden'!AS3</f>
        <v>2017</v>
      </c>
      <c r="AS2" s="5" t="str">
        <f>'Indicator Date hidden'!AT3</f>
        <v>2018</v>
      </c>
      <c r="AT2" s="5" t="str">
        <f>'Indicator Date hidden'!AU3</f>
        <v>2016</v>
      </c>
      <c r="AU2" s="5" t="str">
        <f>'Indicator Date hidden'!AV3</f>
        <v>2017</v>
      </c>
      <c r="AV2" s="5" t="str">
        <f>'Indicator Date hidden'!AW3</f>
        <v>2016</v>
      </c>
      <c r="AW2" s="5" t="str">
        <f>'Indicator Date hidden'!AX3</f>
        <v>2017</v>
      </c>
      <c r="AX2" s="5" t="str">
        <f>'Indicator Date hidden'!AY3</f>
        <v>2014</v>
      </c>
      <c r="AY2" s="5" t="str">
        <f>'Indicator Date hidden'!AZ3</f>
        <v>2015</v>
      </c>
      <c r="AZ2" s="5" t="str">
        <f>'Indicator Date hidden'!BA3</f>
        <v>2015</v>
      </c>
      <c r="BA2" t="s">
        <v>1008</v>
      </c>
      <c r="BB2" t="s">
        <v>1007</v>
      </c>
      <c r="BC2" t="s">
        <v>1010</v>
      </c>
      <c r="BD2" t="s">
        <v>1014</v>
      </c>
      <c r="BE2" t="s">
        <v>1018</v>
      </c>
    </row>
    <row r="3" spans="1:57" x14ac:dyDescent="0.25">
      <c r="A3" t="s">
        <v>0</v>
      </c>
      <c r="B3" s="165">
        <f>IF('Indicator Date hidden'!C4="x","x",$B$2-'Indicator Date hidden'!C4)</f>
        <v>0</v>
      </c>
      <c r="C3" s="165">
        <f>IF('Indicator Date hidden'!D4="x","x",$C$2-'Indicator Date hidden'!D4)</f>
        <v>0</v>
      </c>
      <c r="D3" s="165">
        <f>IF('Indicator Date hidden'!E4="x","x",$D$2-'Indicator Date hidden'!E4)</f>
        <v>0</v>
      </c>
      <c r="E3" s="165">
        <f>IF('Indicator Date hidden'!F4="x","x",$E$2-'Indicator Date hidden'!F4)</f>
        <v>0</v>
      </c>
      <c r="F3" s="165">
        <f>IF('Indicator Date hidden'!G4="x","x",$F$2-'Indicator Date hidden'!G4)</f>
        <v>0</v>
      </c>
      <c r="G3" s="165">
        <f>IF('Indicator Date hidden'!H4="x","x",$G$2-'Indicator Date hidden'!H4)</f>
        <v>0</v>
      </c>
      <c r="H3" s="165">
        <f>IF('Indicator Date hidden'!I4="x","x",$H$2-'Indicator Date hidden'!I4)</f>
        <v>0</v>
      </c>
      <c r="I3" s="165">
        <f>IF('Indicator Date hidden'!J4="x","x",$I$2-'Indicator Date hidden'!J4)</f>
        <v>0</v>
      </c>
      <c r="J3" s="165">
        <f>IF('Indicator Date hidden'!K4="x","x",$J$2-'Indicator Date hidden'!K4)</f>
        <v>0</v>
      </c>
      <c r="K3" s="165">
        <f>IF('Indicator Date hidden'!L4="x","x",$K$2-'Indicator Date hidden'!L4)</f>
        <v>0</v>
      </c>
      <c r="L3" s="165">
        <f>IF('Indicator Date hidden'!M4="x","x",$L$2-'Indicator Date hidden'!M4)</f>
        <v>0</v>
      </c>
      <c r="M3" s="165">
        <f>IF('Indicator Date hidden'!N4="x","x",$M$2-'Indicator Date hidden'!N4)</f>
        <v>0</v>
      </c>
      <c r="N3" s="165">
        <f>IF('Indicator Date hidden'!O4="x","x",$N$2-'Indicator Date hidden'!O4)</f>
        <v>0</v>
      </c>
      <c r="O3" s="165">
        <f>IF('Indicator Date hidden'!P4="x","x",$O$2-'Indicator Date hidden'!P4)</f>
        <v>0</v>
      </c>
      <c r="P3" s="165">
        <f>IF('Indicator Date hidden'!Q4="x","x",$P$2-'Indicator Date hidden'!Q4)</f>
        <v>0</v>
      </c>
      <c r="Q3" s="165">
        <f>IF('Indicator Date hidden'!R4="x","x",$Q$2-'Indicator Date hidden'!R4)</f>
        <v>1</v>
      </c>
      <c r="R3" s="165">
        <f>IF('Indicator Date hidden'!S4="x","x",$R$2-'Indicator Date hidden'!S4)</f>
        <v>0</v>
      </c>
      <c r="S3" s="165">
        <f>IF('Indicator Date hidden'!T4="x","x",$S$2-'Indicator Date hidden'!T4)</f>
        <v>0</v>
      </c>
      <c r="T3" s="165">
        <f>IF('Indicator Date hidden'!U4="x","x",$T$2-'Indicator Date hidden'!U4)</f>
        <v>0</v>
      </c>
      <c r="U3" s="165">
        <f>IF('Indicator Date hidden'!V4="x","x",$U$2-'Indicator Date hidden'!V4)</f>
        <v>0</v>
      </c>
      <c r="V3" s="165">
        <f>IF('Indicator Date hidden'!W4="x","x",$V$2-'Indicator Date hidden'!W4)</f>
        <v>0</v>
      </c>
      <c r="W3" s="165" t="str">
        <f>IF('Indicator Date hidden'!X4="x","x",$W$2-'Indicator Date hidden'!X4)</f>
        <v>x</v>
      </c>
      <c r="X3" s="165">
        <f>IF('Indicator Date hidden'!Y4="x","x",$X$2-'Indicator Date hidden'!Y4)</f>
        <v>0</v>
      </c>
      <c r="Y3" s="165">
        <f>IF('Indicator Date hidden'!Z4="x","x",$Y$2-'Indicator Date hidden'!Z4)</f>
        <v>0</v>
      </c>
      <c r="Z3" s="165">
        <f>IF('Indicator Date hidden'!AA4="x","x",$Z$2-'Indicator Date hidden'!AA4)</f>
        <v>0</v>
      </c>
      <c r="AA3" s="165">
        <f>IF('Indicator Date hidden'!AB4="x","x",$AA$2-'Indicator Date hidden'!AB4)</f>
        <v>1</v>
      </c>
      <c r="AB3" s="165">
        <f>IF('Indicator Date hidden'!AC4="x","x",$AB$2-'Indicator Date hidden'!AC4)</f>
        <v>0</v>
      </c>
      <c r="AC3" s="165">
        <f>IF('Indicator Date hidden'!AD4="x","x",$AC$2-'Indicator Date hidden'!AD4)</f>
        <v>0</v>
      </c>
      <c r="AD3" s="165">
        <f>IF('Indicator Date hidden'!AE4="x","x",$AD$2-'Indicator Date hidden'!AE4)</f>
        <v>0</v>
      </c>
      <c r="AE3" s="165">
        <f>IF('Indicator Date hidden'!AF4="x","x",$AE$2-'Indicator Date hidden'!AF4)</f>
        <v>0</v>
      </c>
      <c r="AF3" s="165">
        <f>IF('Indicator Date hidden'!AG4="x","x",$AF$2-'Indicator Date hidden'!AG4)</f>
        <v>10</v>
      </c>
      <c r="AG3" s="165">
        <f>IF('Indicator Date hidden'!AH4="x","x",$AG$2-'Indicator Date hidden'!AH4)</f>
        <v>0</v>
      </c>
      <c r="AH3" s="165">
        <f>IF('Indicator Date hidden'!AI4="x","x",$AH$2-'Indicator Date hidden'!AI4)</f>
        <v>0</v>
      </c>
      <c r="AI3" s="165">
        <f>IF('Indicator Date hidden'!AJ4="x","x",$AI$2-'Indicator Date hidden'!AJ4)</f>
        <v>0</v>
      </c>
      <c r="AJ3" s="165">
        <f>IF('Indicator Date hidden'!AK4="x","x",$AJ$2-'Indicator Date hidden'!AK4)</f>
        <v>1</v>
      </c>
      <c r="AK3" s="165">
        <f>IF('Indicator Date hidden'!AL4="x","x",$AK$2-'Indicator Date hidden'!AL4)</f>
        <v>1</v>
      </c>
      <c r="AL3" s="165">
        <f>IF('Indicator Date hidden'!AM4="x","x",$AL$2-'Indicator Date hidden'!AM4)</f>
        <v>0</v>
      </c>
      <c r="AM3" s="165">
        <f>IF('Indicator Date hidden'!AN4="x","x",$AM$2-'Indicator Date hidden'!AN4)</f>
        <v>0</v>
      </c>
      <c r="AN3" s="165">
        <f>IF('Indicator Date hidden'!AO4="x","x",$AN$2-'Indicator Date hidden'!AO4)</f>
        <v>0</v>
      </c>
      <c r="AO3" s="165" t="str">
        <f>IF('Indicator Date hidden'!AP4="x","x",$AO$2-'Indicator Date hidden'!AP4)</f>
        <v>x</v>
      </c>
      <c r="AP3" s="165" t="str">
        <f>IF('Indicator Date hidden'!AQ4="x","x",$AP$2-'Indicator Date hidden'!AQ4)</f>
        <v>x</v>
      </c>
      <c r="AQ3" s="165">
        <f>IF('Indicator Date hidden'!AR4="x","x",$AQ$2-'Indicator Date hidden'!AR4)</f>
        <v>0</v>
      </c>
      <c r="AR3" s="165">
        <f>IF('Indicator Date hidden'!AS4="x","x",$AR$2-'Indicator Date hidden'!AS4)</f>
        <v>0</v>
      </c>
      <c r="AS3" s="165">
        <f>IF('Indicator Date hidden'!AT4="x","x",$AS$2-'Indicator Date hidden'!AT4)</f>
        <v>0</v>
      </c>
      <c r="AT3" s="165">
        <f>IF('Indicator Date hidden'!AU4="x","x",$AT$2-'Indicator Date hidden'!AU4)</f>
        <v>0</v>
      </c>
      <c r="AU3" s="165">
        <f>IF('Indicator Date hidden'!AV4="x","x",$AU$2-'Indicator Date hidden'!AV4)</f>
        <v>2</v>
      </c>
      <c r="AV3" s="165">
        <f>IF('Indicator Date hidden'!AW4="x","x",$AV$2-'Indicator Date hidden'!AW4)</f>
        <v>0</v>
      </c>
      <c r="AW3" s="165">
        <f>IF('Indicator Date hidden'!AX4="x","x",$AW$2-'Indicator Date hidden'!AX4)</f>
        <v>0</v>
      </c>
      <c r="AX3" s="165">
        <f>IF('Indicator Date hidden'!AY4="x","x",$AX$2-'Indicator Date hidden'!AY4)</f>
        <v>0</v>
      </c>
      <c r="AY3" s="165">
        <f>IF('Indicator Date hidden'!AZ4="x","x",$AY$2-'Indicator Date hidden'!AZ4)</f>
        <v>0</v>
      </c>
      <c r="AZ3" s="165">
        <f>IF('Indicator Date hidden'!BA4="x","x",$AZ$2-'Indicator Date hidden'!BA4)</f>
        <v>0</v>
      </c>
      <c r="BA3" s="5">
        <f>SUM(B3:AZ3)</f>
        <v>16</v>
      </c>
      <c r="BB3" s="166">
        <f>BA3/COUNT(B3:AZ3)</f>
        <v>0.33333333333333331</v>
      </c>
      <c r="BC3" s="5">
        <f>COUNTIF(B3:AZ3,"&gt;0")</f>
        <v>6</v>
      </c>
      <c r="BD3" s="166">
        <f>_xlfn.STDEV.P(B3:AZ3)</f>
        <v>1.4624940645653537</v>
      </c>
      <c r="BE3" s="169">
        <f>MEDIAN(B3:AZ3)</f>
        <v>0</v>
      </c>
    </row>
    <row r="4" spans="1:57" x14ac:dyDescent="0.25">
      <c r="A4" t="s">
        <v>2</v>
      </c>
      <c r="B4" s="165">
        <f>IF('Indicator Date hidden'!C5="x","x",$B$2-'Indicator Date hidden'!C5)</f>
        <v>0</v>
      </c>
      <c r="C4" s="165">
        <f>IF('Indicator Date hidden'!D5="x","x",$C$2-'Indicator Date hidden'!D5)</f>
        <v>0</v>
      </c>
      <c r="D4" s="165">
        <f>IF('Indicator Date hidden'!E5="x","x",$D$2-'Indicator Date hidden'!E5)</f>
        <v>0</v>
      </c>
      <c r="E4" s="165">
        <f>IF('Indicator Date hidden'!F5="x","x",$E$2-'Indicator Date hidden'!F5)</f>
        <v>0</v>
      </c>
      <c r="F4" s="165">
        <f>IF('Indicator Date hidden'!G5="x","x",$F$2-'Indicator Date hidden'!G5)</f>
        <v>0</v>
      </c>
      <c r="G4" s="165">
        <f>IF('Indicator Date hidden'!H5="x","x",$G$2-'Indicator Date hidden'!H5)</f>
        <v>0</v>
      </c>
      <c r="H4" s="165">
        <f>IF('Indicator Date hidden'!I5="x","x",$H$2-'Indicator Date hidden'!I5)</f>
        <v>0</v>
      </c>
      <c r="I4" s="165">
        <f>IF('Indicator Date hidden'!J5="x","x",$I$2-'Indicator Date hidden'!J5)</f>
        <v>0</v>
      </c>
      <c r="J4" s="165">
        <f>IF('Indicator Date hidden'!K5="x","x",$J$2-'Indicator Date hidden'!K5)</f>
        <v>0</v>
      </c>
      <c r="K4" s="165">
        <f>IF('Indicator Date hidden'!L5="x","x",$K$2-'Indicator Date hidden'!L5)</f>
        <v>0</v>
      </c>
      <c r="L4" s="165">
        <f>IF('Indicator Date hidden'!M5="x","x",$L$2-'Indicator Date hidden'!M5)</f>
        <v>0</v>
      </c>
      <c r="M4" s="165">
        <f>IF('Indicator Date hidden'!N5="x","x",$M$2-'Indicator Date hidden'!N5)</f>
        <v>0</v>
      </c>
      <c r="N4" s="165">
        <f>IF('Indicator Date hidden'!O5="x","x",$N$2-'Indicator Date hidden'!O5)</f>
        <v>0</v>
      </c>
      <c r="O4" s="165">
        <f>IF('Indicator Date hidden'!P5="x","x",$O$2-'Indicator Date hidden'!P5)</f>
        <v>0</v>
      </c>
      <c r="P4" s="165">
        <f>IF('Indicator Date hidden'!Q5="x","x",$P$2-'Indicator Date hidden'!Q5)</f>
        <v>0</v>
      </c>
      <c r="Q4" s="165">
        <f>IF('Indicator Date hidden'!R5="x","x",$Q$2-'Indicator Date hidden'!R5)</f>
        <v>8</v>
      </c>
      <c r="R4" s="165">
        <f>IF('Indicator Date hidden'!S5="x","x",$R$2-'Indicator Date hidden'!S5)</f>
        <v>0</v>
      </c>
      <c r="S4" s="165">
        <f>IF('Indicator Date hidden'!T5="x","x",$S$2-'Indicator Date hidden'!T5)</f>
        <v>0</v>
      </c>
      <c r="T4" s="165">
        <f>IF('Indicator Date hidden'!U5="x","x",$T$2-'Indicator Date hidden'!U5)</f>
        <v>0</v>
      </c>
      <c r="U4" s="165">
        <f>IF('Indicator Date hidden'!V5="x","x",$U$2-'Indicator Date hidden'!V5)</f>
        <v>0</v>
      </c>
      <c r="V4" s="165">
        <f>IF('Indicator Date hidden'!W5="x","x",$V$2-'Indicator Date hidden'!W5)</f>
        <v>0</v>
      </c>
      <c r="W4" s="165">
        <f>IF('Indicator Date hidden'!X5="x","x",$W$2-'Indicator Date hidden'!X5)</f>
        <v>7</v>
      </c>
      <c r="X4" s="165">
        <f>IF('Indicator Date hidden'!Y5="x","x",$X$2-'Indicator Date hidden'!Y5)</f>
        <v>3</v>
      </c>
      <c r="Y4" s="165">
        <f>IF('Indicator Date hidden'!Z5="x","x",$Y$2-'Indicator Date hidden'!Z5)</f>
        <v>0</v>
      </c>
      <c r="Z4" s="165">
        <f>IF('Indicator Date hidden'!AA5="x","x",$Z$2-'Indicator Date hidden'!AA5)</f>
        <v>0</v>
      </c>
      <c r="AA4" s="165">
        <f>IF('Indicator Date hidden'!AB5="x","x",$AA$2-'Indicator Date hidden'!AB5)</f>
        <v>0</v>
      </c>
      <c r="AB4" s="165">
        <f>IF('Indicator Date hidden'!AC5="x","x",$AB$2-'Indicator Date hidden'!AC5)</f>
        <v>0</v>
      </c>
      <c r="AC4" s="165">
        <f>IF('Indicator Date hidden'!AD5="x","x",$AC$2-'Indicator Date hidden'!AD5)</f>
        <v>0</v>
      </c>
      <c r="AD4" s="165" t="str">
        <f>IF('Indicator Date hidden'!AE5="x","x",$AD$2-'Indicator Date hidden'!AE5)</f>
        <v>x</v>
      </c>
      <c r="AE4" s="165">
        <f>IF('Indicator Date hidden'!AF5="x","x",$AE$2-'Indicator Date hidden'!AF5)</f>
        <v>0</v>
      </c>
      <c r="AF4" s="165">
        <f>IF('Indicator Date hidden'!AG5="x","x",$AF$2-'Indicator Date hidden'!AG5)</f>
        <v>5</v>
      </c>
      <c r="AG4" s="165">
        <f>IF('Indicator Date hidden'!AH5="x","x",$AG$2-'Indicator Date hidden'!AH5)</f>
        <v>0</v>
      </c>
      <c r="AH4" s="165">
        <f>IF('Indicator Date hidden'!AI5="x","x",$AH$2-'Indicator Date hidden'!AI5)</f>
        <v>0</v>
      </c>
      <c r="AI4" s="165">
        <f>IF('Indicator Date hidden'!AJ5="x","x",$AI$2-'Indicator Date hidden'!AJ5)</f>
        <v>0</v>
      </c>
      <c r="AJ4" s="165" t="str">
        <f>IF('Indicator Date hidden'!AK5="x","x",$AJ$2-'Indicator Date hidden'!AK5)</f>
        <v>x</v>
      </c>
      <c r="AK4" s="165">
        <f>IF('Indicator Date hidden'!AL5="x","x",$AK$2-'Indicator Date hidden'!AL5)</f>
        <v>1</v>
      </c>
      <c r="AL4" s="165" t="str">
        <f>IF('Indicator Date hidden'!AM5="x","x",$AL$2-'Indicator Date hidden'!AM5)</f>
        <v>x</v>
      </c>
      <c r="AM4" s="165">
        <f>IF('Indicator Date hidden'!AN5="x","x",$AM$2-'Indicator Date hidden'!AN5)</f>
        <v>0</v>
      </c>
      <c r="AN4" s="165">
        <f>IF('Indicator Date hidden'!AO5="x","x",$AN$2-'Indicator Date hidden'!AO5)</f>
        <v>0</v>
      </c>
      <c r="AO4" s="165">
        <f>IF('Indicator Date hidden'!AP5="x","x",$AO$2-'Indicator Date hidden'!AP5)</f>
        <v>0</v>
      </c>
      <c r="AP4" s="165">
        <f>IF('Indicator Date hidden'!AQ5="x","x",$AP$2-'Indicator Date hidden'!AQ5)</f>
        <v>0</v>
      </c>
      <c r="AQ4" s="165" t="str">
        <f>IF('Indicator Date hidden'!AR5="x","x",$AQ$2-'Indicator Date hidden'!AR5)</f>
        <v>x</v>
      </c>
      <c r="AR4" s="165">
        <f>IF('Indicator Date hidden'!AS5="x","x",$AR$2-'Indicator Date hidden'!AS5)</f>
        <v>0</v>
      </c>
      <c r="AS4" s="165">
        <f>IF('Indicator Date hidden'!AT5="x","x",$AS$2-'Indicator Date hidden'!AT5)</f>
        <v>0</v>
      </c>
      <c r="AT4" s="165">
        <f>IF('Indicator Date hidden'!AU5="x","x",$AT$2-'Indicator Date hidden'!AU5)</f>
        <v>0</v>
      </c>
      <c r="AU4" s="165">
        <f>IF('Indicator Date hidden'!AV5="x","x",$AU$2-'Indicator Date hidden'!AV5)</f>
        <v>2</v>
      </c>
      <c r="AV4" s="165">
        <f>IF('Indicator Date hidden'!AW5="x","x",$AV$2-'Indicator Date hidden'!AW5)</f>
        <v>0</v>
      </c>
      <c r="AW4" s="165">
        <f>IF('Indicator Date hidden'!AX5="x","x",$AW$2-'Indicator Date hidden'!AX5)</f>
        <v>0</v>
      </c>
      <c r="AX4" s="165">
        <f>IF('Indicator Date hidden'!AY5="x","x",$AX$2-'Indicator Date hidden'!AY5)</f>
        <v>0</v>
      </c>
      <c r="AY4" s="165">
        <f>IF('Indicator Date hidden'!AZ5="x","x",$AY$2-'Indicator Date hidden'!AZ5)</f>
        <v>0</v>
      </c>
      <c r="AZ4" s="165">
        <f>IF('Indicator Date hidden'!BA5="x","x",$AZ$2-'Indicator Date hidden'!BA5)</f>
        <v>0</v>
      </c>
      <c r="BA4" s="5">
        <f t="shared" ref="BA4:BA67" si="0">SUM(B4:AZ4)</f>
        <v>26</v>
      </c>
      <c r="BB4" s="166">
        <f t="shared" ref="BB4:BB67" si="1">BA4/COUNT(B4:AZ4)</f>
        <v>0.55319148936170215</v>
      </c>
      <c r="BC4" s="5">
        <f t="shared" ref="BC4:BC67" si="2">COUNTIF(B4:AZ4,"&gt;0")</f>
        <v>6</v>
      </c>
      <c r="BD4" s="166">
        <f t="shared" ref="BD4:BD67" si="3">_xlfn.STDEV.P(B4:AZ4)</f>
        <v>1.7111463202453703</v>
      </c>
      <c r="BE4" s="169">
        <f t="shared" ref="BE4:BE67" si="4">MEDIAN(B4:AZ4)</f>
        <v>0</v>
      </c>
    </row>
    <row r="5" spans="1:57" x14ac:dyDescent="0.25">
      <c r="A5" t="s">
        <v>4</v>
      </c>
      <c r="B5" s="165">
        <f>IF('Indicator Date hidden'!C6="x","x",$B$2-'Indicator Date hidden'!C6)</f>
        <v>0</v>
      </c>
      <c r="C5" s="165">
        <f>IF('Indicator Date hidden'!D6="x","x",$C$2-'Indicator Date hidden'!D6)</f>
        <v>0</v>
      </c>
      <c r="D5" s="165">
        <f>IF('Indicator Date hidden'!E6="x","x",$D$2-'Indicator Date hidden'!E6)</f>
        <v>0</v>
      </c>
      <c r="E5" s="165">
        <f>IF('Indicator Date hidden'!F6="x","x",$E$2-'Indicator Date hidden'!F6)</f>
        <v>0</v>
      </c>
      <c r="F5" s="165">
        <f>IF('Indicator Date hidden'!G6="x","x",$F$2-'Indicator Date hidden'!G6)</f>
        <v>0</v>
      </c>
      <c r="G5" s="165">
        <f>IF('Indicator Date hidden'!H6="x","x",$G$2-'Indicator Date hidden'!H6)</f>
        <v>0</v>
      </c>
      <c r="H5" s="165">
        <f>IF('Indicator Date hidden'!I6="x","x",$H$2-'Indicator Date hidden'!I6)</f>
        <v>0</v>
      </c>
      <c r="I5" s="165">
        <f>IF('Indicator Date hidden'!J6="x","x",$I$2-'Indicator Date hidden'!J6)</f>
        <v>0</v>
      </c>
      <c r="J5" s="165">
        <f>IF('Indicator Date hidden'!K6="x","x",$J$2-'Indicator Date hidden'!K6)</f>
        <v>0</v>
      </c>
      <c r="K5" s="165">
        <f>IF('Indicator Date hidden'!L6="x","x",$K$2-'Indicator Date hidden'!L6)</f>
        <v>0</v>
      </c>
      <c r="L5" s="165">
        <f>IF('Indicator Date hidden'!M6="x","x",$L$2-'Indicator Date hidden'!M6)</f>
        <v>0</v>
      </c>
      <c r="M5" s="165">
        <f>IF('Indicator Date hidden'!N6="x","x",$M$2-'Indicator Date hidden'!N6)</f>
        <v>0</v>
      </c>
      <c r="N5" s="165">
        <f>IF('Indicator Date hidden'!O6="x","x",$N$2-'Indicator Date hidden'!O6)</f>
        <v>0</v>
      </c>
      <c r="O5" s="165">
        <f>IF('Indicator Date hidden'!P6="x","x",$O$2-'Indicator Date hidden'!P6)</f>
        <v>0</v>
      </c>
      <c r="P5" s="165">
        <f>IF('Indicator Date hidden'!Q6="x","x",$P$2-'Indicator Date hidden'!Q6)</f>
        <v>0</v>
      </c>
      <c r="Q5" s="165" t="str">
        <f>IF('Indicator Date hidden'!R6="x","x",$Q$2-'Indicator Date hidden'!R6)</f>
        <v>x</v>
      </c>
      <c r="R5" s="165">
        <f>IF('Indicator Date hidden'!S6="x","x",$R$2-'Indicator Date hidden'!S6)</f>
        <v>0</v>
      </c>
      <c r="S5" s="165">
        <f>IF('Indicator Date hidden'!T6="x","x",$S$2-'Indicator Date hidden'!T6)</f>
        <v>0</v>
      </c>
      <c r="T5" s="165">
        <f>IF('Indicator Date hidden'!U6="x","x",$T$2-'Indicator Date hidden'!U6)</f>
        <v>0</v>
      </c>
      <c r="U5" s="165">
        <f>IF('Indicator Date hidden'!V6="x","x",$U$2-'Indicator Date hidden'!V6)</f>
        <v>0</v>
      </c>
      <c r="V5" s="165">
        <f>IF('Indicator Date hidden'!W6="x","x",$V$2-'Indicator Date hidden'!W6)</f>
        <v>0</v>
      </c>
      <c r="W5" s="165">
        <f>IF('Indicator Date hidden'!X6="x","x",$W$2-'Indicator Date hidden'!X6)</f>
        <v>4</v>
      </c>
      <c r="X5" s="165">
        <f>IF('Indicator Date hidden'!Y6="x","x",$X$2-'Indicator Date hidden'!Y6)</f>
        <v>6</v>
      </c>
      <c r="Y5" s="165">
        <f>IF('Indicator Date hidden'!Z6="x","x",$Y$2-'Indicator Date hidden'!Z6)</f>
        <v>0</v>
      </c>
      <c r="Z5" s="165">
        <f>IF('Indicator Date hidden'!AA6="x","x",$Z$2-'Indicator Date hidden'!AA6)</f>
        <v>0</v>
      </c>
      <c r="AA5" s="165">
        <f>IF('Indicator Date hidden'!AB6="x","x",$AA$2-'Indicator Date hidden'!AB6)</f>
        <v>0</v>
      </c>
      <c r="AB5" s="165">
        <f>IF('Indicator Date hidden'!AC6="x","x",$AB$2-'Indicator Date hidden'!AC6)</f>
        <v>0</v>
      </c>
      <c r="AC5" s="165">
        <f>IF('Indicator Date hidden'!AD6="x","x",$AC$2-'Indicator Date hidden'!AD6)</f>
        <v>0</v>
      </c>
      <c r="AD5" s="165">
        <f>IF('Indicator Date hidden'!AE6="x","x",$AD$2-'Indicator Date hidden'!AE6)</f>
        <v>0</v>
      </c>
      <c r="AE5" s="165">
        <f>IF('Indicator Date hidden'!AF6="x","x",$AE$2-'Indicator Date hidden'!AF6)</f>
        <v>0</v>
      </c>
      <c r="AF5" s="165" t="str">
        <f>IF('Indicator Date hidden'!AG6="x","x",$AF$2-'Indicator Date hidden'!AG6)</f>
        <v>x</v>
      </c>
      <c r="AG5" s="165">
        <f>IF('Indicator Date hidden'!AH6="x","x",$AG$2-'Indicator Date hidden'!AH6)</f>
        <v>0</v>
      </c>
      <c r="AH5" s="165">
        <f>IF('Indicator Date hidden'!AI6="x","x",$AH$2-'Indicator Date hidden'!AI6)</f>
        <v>0</v>
      </c>
      <c r="AI5" s="165">
        <f>IF('Indicator Date hidden'!AJ6="x","x",$AI$2-'Indicator Date hidden'!AJ6)</f>
        <v>0</v>
      </c>
      <c r="AJ5" s="165" t="str">
        <f>IF('Indicator Date hidden'!AK6="x","x",$AJ$2-'Indicator Date hidden'!AK6)</f>
        <v>x</v>
      </c>
      <c r="AK5" s="165">
        <f>IF('Indicator Date hidden'!AL6="x","x",$AK$2-'Indicator Date hidden'!AL6)</f>
        <v>1</v>
      </c>
      <c r="AL5" s="165" t="str">
        <f>IF('Indicator Date hidden'!AM6="x","x",$AL$2-'Indicator Date hidden'!AM6)</f>
        <v>x</v>
      </c>
      <c r="AM5" s="165">
        <f>IF('Indicator Date hidden'!AN6="x","x",$AM$2-'Indicator Date hidden'!AN6)</f>
        <v>0</v>
      </c>
      <c r="AN5" s="165">
        <f>IF('Indicator Date hidden'!AO6="x","x",$AN$2-'Indicator Date hidden'!AO6)</f>
        <v>0</v>
      </c>
      <c r="AO5" s="165">
        <f>IF('Indicator Date hidden'!AP6="x","x",$AO$2-'Indicator Date hidden'!AP6)</f>
        <v>0</v>
      </c>
      <c r="AP5" s="165">
        <f>IF('Indicator Date hidden'!AQ6="x","x",$AP$2-'Indicator Date hidden'!AQ6)</f>
        <v>0</v>
      </c>
      <c r="AQ5" s="165">
        <f>IF('Indicator Date hidden'!AR6="x","x",$AQ$2-'Indicator Date hidden'!AR6)</f>
        <v>2</v>
      </c>
      <c r="AR5" s="165">
        <f>IF('Indicator Date hidden'!AS6="x","x",$AR$2-'Indicator Date hidden'!AS6)</f>
        <v>0</v>
      </c>
      <c r="AS5" s="165">
        <f>IF('Indicator Date hidden'!AT6="x","x",$AS$2-'Indicator Date hidden'!AT6)</f>
        <v>0</v>
      </c>
      <c r="AT5" s="165">
        <f>IF('Indicator Date hidden'!AU6="x","x",$AT$2-'Indicator Date hidden'!AU6)</f>
        <v>0</v>
      </c>
      <c r="AU5" s="165">
        <f>IF('Indicator Date hidden'!AV6="x","x",$AU$2-'Indicator Date hidden'!AV6)</f>
        <v>2</v>
      </c>
      <c r="AV5" s="165">
        <f>IF('Indicator Date hidden'!AW6="x","x",$AV$2-'Indicator Date hidden'!AW6)</f>
        <v>0</v>
      </c>
      <c r="AW5" s="165">
        <f>IF('Indicator Date hidden'!AX6="x","x",$AW$2-'Indicator Date hidden'!AX6)</f>
        <v>0</v>
      </c>
      <c r="AX5" s="165">
        <f>IF('Indicator Date hidden'!AY6="x","x",$AX$2-'Indicator Date hidden'!AY6)</f>
        <v>0</v>
      </c>
      <c r="AY5" s="165">
        <f>IF('Indicator Date hidden'!AZ6="x","x",$AY$2-'Indicator Date hidden'!AZ6)</f>
        <v>0</v>
      </c>
      <c r="AZ5" s="165">
        <f>IF('Indicator Date hidden'!BA6="x","x",$AZ$2-'Indicator Date hidden'!BA6)</f>
        <v>0</v>
      </c>
      <c r="BA5" s="5">
        <f t="shared" si="0"/>
        <v>15</v>
      </c>
      <c r="BB5" s="166">
        <f t="shared" si="1"/>
        <v>0.31914893617021278</v>
      </c>
      <c r="BC5" s="5">
        <f t="shared" si="2"/>
        <v>5</v>
      </c>
      <c r="BD5" s="166">
        <f t="shared" si="3"/>
        <v>1.0936253000762892</v>
      </c>
      <c r="BE5" s="169">
        <f t="shared" si="4"/>
        <v>0</v>
      </c>
    </row>
    <row r="6" spans="1:57" x14ac:dyDescent="0.25">
      <c r="A6" t="s">
        <v>6</v>
      </c>
      <c r="B6" s="165">
        <f>IF('Indicator Date hidden'!C7="x","x",$B$2-'Indicator Date hidden'!C7)</f>
        <v>0</v>
      </c>
      <c r="C6" s="165">
        <f>IF('Indicator Date hidden'!D7="x","x",$C$2-'Indicator Date hidden'!D7)</f>
        <v>0</v>
      </c>
      <c r="D6" s="165">
        <f>IF('Indicator Date hidden'!E7="x","x",$D$2-'Indicator Date hidden'!E7)</f>
        <v>0</v>
      </c>
      <c r="E6" s="165">
        <f>IF('Indicator Date hidden'!F7="x","x",$E$2-'Indicator Date hidden'!F7)</f>
        <v>0</v>
      </c>
      <c r="F6" s="165">
        <f>IF('Indicator Date hidden'!G7="x","x",$F$2-'Indicator Date hidden'!G7)</f>
        <v>0</v>
      </c>
      <c r="G6" s="165">
        <f>IF('Indicator Date hidden'!H7="x","x",$G$2-'Indicator Date hidden'!H7)</f>
        <v>0</v>
      </c>
      <c r="H6" s="165">
        <f>IF('Indicator Date hidden'!I7="x","x",$H$2-'Indicator Date hidden'!I7)</f>
        <v>0</v>
      </c>
      <c r="I6" s="165">
        <f>IF('Indicator Date hidden'!J7="x","x",$I$2-'Indicator Date hidden'!J7)</f>
        <v>0</v>
      </c>
      <c r="J6" s="165">
        <f>IF('Indicator Date hidden'!K7="x","x",$J$2-'Indicator Date hidden'!K7)</f>
        <v>0</v>
      </c>
      <c r="K6" s="165">
        <f>IF('Indicator Date hidden'!L7="x","x",$K$2-'Indicator Date hidden'!L7)</f>
        <v>0</v>
      </c>
      <c r="L6" s="165">
        <f>IF('Indicator Date hidden'!M7="x","x",$L$2-'Indicator Date hidden'!M7)</f>
        <v>0</v>
      </c>
      <c r="M6" s="165">
        <f>IF('Indicator Date hidden'!N7="x","x",$M$2-'Indicator Date hidden'!N7)</f>
        <v>0</v>
      </c>
      <c r="N6" s="165">
        <f>IF('Indicator Date hidden'!O7="x","x",$N$2-'Indicator Date hidden'!O7)</f>
        <v>0</v>
      </c>
      <c r="O6" s="165">
        <f>IF('Indicator Date hidden'!P7="x","x",$O$2-'Indicator Date hidden'!P7)</f>
        <v>0</v>
      </c>
      <c r="P6" s="165">
        <f>IF('Indicator Date hidden'!Q7="x","x",$P$2-'Indicator Date hidden'!Q7)</f>
        <v>0</v>
      </c>
      <c r="Q6" s="165">
        <f>IF('Indicator Date hidden'!R7="x","x",$Q$2-'Indicator Date hidden'!R7)</f>
        <v>1</v>
      </c>
      <c r="R6" s="165">
        <f>IF('Indicator Date hidden'!S7="x","x",$R$2-'Indicator Date hidden'!S7)</f>
        <v>0</v>
      </c>
      <c r="S6" s="165">
        <f>IF('Indicator Date hidden'!T7="x","x",$S$2-'Indicator Date hidden'!T7)</f>
        <v>0</v>
      </c>
      <c r="T6" s="165">
        <f>IF('Indicator Date hidden'!U7="x","x",$T$2-'Indicator Date hidden'!U7)</f>
        <v>0</v>
      </c>
      <c r="U6" s="165">
        <f>IF('Indicator Date hidden'!V7="x","x",$U$2-'Indicator Date hidden'!V7)</f>
        <v>0</v>
      </c>
      <c r="V6" s="165">
        <f>IF('Indicator Date hidden'!W7="x","x",$V$2-'Indicator Date hidden'!W7)</f>
        <v>0</v>
      </c>
      <c r="W6" s="165">
        <f>IF('Indicator Date hidden'!X7="x","x",$W$2-'Indicator Date hidden'!X7)</f>
        <v>0</v>
      </c>
      <c r="X6" s="165">
        <f>IF('Indicator Date hidden'!Y7="x","x",$X$2-'Indicator Date hidden'!Y7)</f>
        <v>7</v>
      </c>
      <c r="Y6" s="165">
        <f>IF('Indicator Date hidden'!Z7="x","x",$Y$2-'Indicator Date hidden'!Z7)</f>
        <v>0</v>
      </c>
      <c r="Z6" s="165">
        <f>IF('Indicator Date hidden'!AA7="x","x",$Z$2-'Indicator Date hidden'!AA7)</f>
        <v>0</v>
      </c>
      <c r="AA6" s="165">
        <f>IF('Indicator Date hidden'!AB7="x","x",$AA$2-'Indicator Date hidden'!AB7)</f>
        <v>0</v>
      </c>
      <c r="AB6" s="165">
        <f>IF('Indicator Date hidden'!AC7="x","x",$AB$2-'Indicator Date hidden'!AC7)</f>
        <v>0</v>
      </c>
      <c r="AC6" s="165">
        <f>IF('Indicator Date hidden'!AD7="x","x",$AC$2-'Indicator Date hidden'!AD7)</f>
        <v>0</v>
      </c>
      <c r="AD6" s="165">
        <f>IF('Indicator Date hidden'!AE7="x","x",$AD$2-'Indicator Date hidden'!AE7)</f>
        <v>0</v>
      </c>
      <c r="AE6" s="165" t="str">
        <f>IF('Indicator Date hidden'!AF7="x","x",$AE$2-'Indicator Date hidden'!AF7)</f>
        <v>x</v>
      </c>
      <c r="AF6" s="165">
        <f>IF('Indicator Date hidden'!AG7="x","x",$AF$2-'Indicator Date hidden'!AG7)</f>
        <v>9</v>
      </c>
      <c r="AG6" s="165">
        <f>IF('Indicator Date hidden'!AH7="x","x",$AG$2-'Indicator Date hidden'!AH7)</f>
        <v>0</v>
      </c>
      <c r="AH6" s="165">
        <f>IF('Indicator Date hidden'!AI7="x","x",$AH$2-'Indicator Date hidden'!AI7)</f>
        <v>0</v>
      </c>
      <c r="AI6" s="165">
        <f>IF('Indicator Date hidden'!AJ7="x","x",$AI$2-'Indicator Date hidden'!AJ7)</f>
        <v>0</v>
      </c>
      <c r="AJ6" s="165" t="str">
        <f>IF('Indicator Date hidden'!AK7="x","x",$AJ$2-'Indicator Date hidden'!AK7)</f>
        <v>x</v>
      </c>
      <c r="AK6" s="165">
        <f>IF('Indicator Date hidden'!AL7="x","x",$AK$2-'Indicator Date hidden'!AL7)</f>
        <v>0</v>
      </c>
      <c r="AL6" s="165" t="str">
        <f>IF('Indicator Date hidden'!AM7="x","x",$AL$2-'Indicator Date hidden'!AM7)</f>
        <v>x</v>
      </c>
      <c r="AM6" s="165">
        <f>IF('Indicator Date hidden'!AN7="x","x",$AM$2-'Indicator Date hidden'!AN7)</f>
        <v>0</v>
      </c>
      <c r="AN6" s="165">
        <f>IF('Indicator Date hidden'!AO7="x","x",$AN$2-'Indicator Date hidden'!AO7)</f>
        <v>0</v>
      </c>
      <c r="AO6" s="165">
        <f>IF('Indicator Date hidden'!AP7="x","x",$AO$2-'Indicator Date hidden'!AP7)</f>
        <v>1</v>
      </c>
      <c r="AP6" s="165">
        <f>IF('Indicator Date hidden'!AQ7="x","x",$AP$2-'Indicator Date hidden'!AQ7)</f>
        <v>1</v>
      </c>
      <c r="AQ6" s="165">
        <f>IF('Indicator Date hidden'!AR7="x","x",$AQ$2-'Indicator Date hidden'!AR7)</f>
        <v>2</v>
      </c>
      <c r="AR6" s="165">
        <f>IF('Indicator Date hidden'!AS7="x","x",$AR$2-'Indicator Date hidden'!AS7)</f>
        <v>0</v>
      </c>
      <c r="AS6" s="165">
        <f>IF('Indicator Date hidden'!AT7="x","x",$AS$2-'Indicator Date hidden'!AT7)</f>
        <v>0</v>
      </c>
      <c r="AT6" s="165">
        <f>IF('Indicator Date hidden'!AU7="x","x",$AT$2-'Indicator Date hidden'!AU7)</f>
        <v>0</v>
      </c>
      <c r="AU6" s="165">
        <f>IF('Indicator Date hidden'!AV7="x","x",$AU$2-'Indicator Date hidden'!AV7)</f>
        <v>2</v>
      </c>
      <c r="AV6" s="165">
        <f>IF('Indicator Date hidden'!AW7="x","x",$AV$2-'Indicator Date hidden'!AW7)</f>
        <v>0</v>
      </c>
      <c r="AW6" s="165">
        <f>IF('Indicator Date hidden'!AX7="x","x",$AW$2-'Indicator Date hidden'!AX7)</f>
        <v>0</v>
      </c>
      <c r="AX6" s="165">
        <f>IF('Indicator Date hidden'!AY7="x","x",$AX$2-'Indicator Date hidden'!AY7)</f>
        <v>0</v>
      </c>
      <c r="AY6" s="165">
        <f>IF('Indicator Date hidden'!AZ7="x","x",$AY$2-'Indicator Date hidden'!AZ7)</f>
        <v>0</v>
      </c>
      <c r="AZ6" s="165">
        <f>IF('Indicator Date hidden'!BA7="x","x",$AZ$2-'Indicator Date hidden'!BA7)</f>
        <v>0</v>
      </c>
      <c r="BA6" s="5">
        <f t="shared" si="0"/>
        <v>23</v>
      </c>
      <c r="BB6" s="166">
        <f t="shared" si="1"/>
        <v>0.47916666666666669</v>
      </c>
      <c r="BC6" s="5">
        <f t="shared" si="2"/>
        <v>7</v>
      </c>
      <c r="BD6" s="166">
        <f t="shared" si="3"/>
        <v>1.6455695991223085</v>
      </c>
      <c r="BE6" s="169">
        <f t="shared" si="4"/>
        <v>0</v>
      </c>
    </row>
    <row r="7" spans="1:57" x14ac:dyDescent="0.25">
      <c r="A7" t="s">
        <v>8</v>
      </c>
      <c r="B7" s="165">
        <f>IF('Indicator Date hidden'!C8="x","x",$B$2-'Indicator Date hidden'!C8)</f>
        <v>0</v>
      </c>
      <c r="C7" s="165">
        <f>IF('Indicator Date hidden'!D8="x","x",$C$2-'Indicator Date hidden'!D8)</f>
        <v>0</v>
      </c>
      <c r="D7" s="165">
        <f>IF('Indicator Date hidden'!E8="x","x",$D$2-'Indicator Date hidden'!E8)</f>
        <v>0</v>
      </c>
      <c r="E7" s="165">
        <f>IF('Indicator Date hidden'!F8="x","x",$E$2-'Indicator Date hidden'!F8)</f>
        <v>0</v>
      </c>
      <c r="F7" s="165">
        <f>IF('Indicator Date hidden'!G8="x","x",$F$2-'Indicator Date hidden'!G8)</f>
        <v>0</v>
      </c>
      <c r="G7" s="165">
        <f>IF('Indicator Date hidden'!H8="x","x",$G$2-'Indicator Date hidden'!H8)</f>
        <v>0</v>
      </c>
      <c r="H7" s="165">
        <f>IF('Indicator Date hidden'!I8="x","x",$H$2-'Indicator Date hidden'!I8)</f>
        <v>0</v>
      </c>
      <c r="I7" s="165">
        <f>IF('Indicator Date hidden'!J8="x","x",$I$2-'Indicator Date hidden'!J8)</f>
        <v>0</v>
      </c>
      <c r="J7" s="165">
        <f>IF('Indicator Date hidden'!K8="x","x",$J$2-'Indicator Date hidden'!K8)</f>
        <v>0</v>
      </c>
      <c r="K7" s="165">
        <f>IF('Indicator Date hidden'!L8="x","x",$K$2-'Indicator Date hidden'!L8)</f>
        <v>0</v>
      </c>
      <c r="L7" s="165">
        <f>IF('Indicator Date hidden'!M8="x","x",$L$2-'Indicator Date hidden'!M8)</f>
        <v>0</v>
      </c>
      <c r="M7" s="165">
        <f>IF('Indicator Date hidden'!N8="x","x",$M$2-'Indicator Date hidden'!N8)</f>
        <v>0</v>
      </c>
      <c r="N7" s="165">
        <f>IF('Indicator Date hidden'!O8="x","x",$N$2-'Indicator Date hidden'!O8)</f>
        <v>0</v>
      </c>
      <c r="O7" s="165">
        <f>IF('Indicator Date hidden'!P8="x","x",$O$2-'Indicator Date hidden'!P8)</f>
        <v>0</v>
      </c>
      <c r="P7" s="165">
        <f>IF('Indicator Date hidden'!Q8="x","x",$P$2-'Indicator Date hidden'!Q8)</f>
        <v>0</v>
      </c>
      <c r="Q7" s="165" t="str">
        <f>IF('Indicator Date hidden'!R8="x","x",$Q$2-'Indicator Date hidden'!R8)</f>
        <v>x</v>
      </c>
      <c r="R7" s="165">
        <f>IF('Indicator Date hidden'!S8="x","x",$R$2-'Indicator Date hidden'!S8)</f>
        <v>0</v>
      </c>
      <c r="S7" s="165">
        <f>IF('Indicator Date hidden'!T8="x","x",$S$2-'Indicator Date hidden'!T8)</f>
        <v>0</v>
      </c>
      <c r="T7" s="165">
        <f>IF('Indicator Date hidden'!U8="x","x",$T$2-'Indicator Date hidden'!U8)</f>
        <v>0</v>
      </c>
      <c r="U7" s="165">
        <f>IF('Indicator Date hidden'!V8="x","x",$U$2-'Indicator Date hidden'!V8)</f>
        <v>0</v>
      </c>
      <c r="V7" s="165">
        <f>IF('Indicator Date hidden'!W8="x","x",$V$2-'Indicator Date hidden'!W8)</f>
        <v>0</v>
      </c>
      <c r="W7" s="165" t="str">
        <f>IF('Indicator Date hidden'!X8="x","x",$W$2-'Indicator Date hidden'!X8)</f>
        <v>x</v>
      </c>
      <c r="X7" s="165" t="str">
        <f>IF('Indicator Date hidden'!Y8="x","x",$X$2-'Indicator Date hidden'!Y8)</f>
        <v>x</v>
      </c>
      <c r="Y7" s="165">
        <f>IF('Indicator Date hidden'!Z8="x","x",$Y$2-'Indicator Date hidden'!Z8)</f>
        <v>0</v>
      </c>
      <c r="Z7" s="165">
        <f>IF('Indicator Date hidden'!AA8="x","x",$Z$2-'Indicator Date hidden'!AA8)</f>
        <v>0</v>
      </c>
      <c r="AA7" s="165" t="str">
        <f>IF('Indicator Date hidden'!AB8="x","x",$AA$2-'Indicator Date hidden'!AB8)</f>
        <v>x</v>
      </c>
      <c r="AB7" s="165">
        <f>IF('Indicator Date hidden'!AC8="x","x",$AB$2-'Indicator Date hidden'!AC8)</f>
        <v>0</v>
      </c>
      <c r="AC7" s="165" t="str">
        <f>IF('Indicator Date hidden'!AD8="x","x",$AC$2-'Indicator Date hidden'!AD8)</f>
        <v>x</v>
      </c>
      <c r="AD7" s="165" t="str">
        <f>IF('Indicator Date hidden'!AE8="x","x",$AD$2-'Indicator Date hidden'!AE8)</f>
        <v>x</v>
      </c>
      <c r="AE7" s="165" t="str">
        <f>IF('Indicator Date hidden'!AF8="x","x",$AE$2-'Indicator Date hidden'!AF8)</f>
        <v>x</v>
      </c>
      <c r="AF7" s="165">
        <f>IF('Indicator Date hidden'!AG8="x","x",$AF$2-'Indicator Date hidden'!AG8)</f>
        <v>10</v>
      </c>
      <c r="AG7" s="165">
        <f>IF('Indicator Date hidden'!AH8="x","x",$AG$2-'Indicator Date hidden'!AH8)</f>
        <v>0</v>
      </c>
      <c r="AH7" s="165">
        <f>IF('Indicator Date hidden'!AI8="x","x",$AH$2-'Indicator Date hidden'!AI8)</f>
        <v>0</v>
      </c>
      <c r="AI7" s="165">
        <f>IF('Indicator Date hidden'!AJ8="x","x",$AI$2-'Indicator Date hidden'!AJ8)</f>
        <v>0</v>
      </c>
      <c r="AJ7" s="165" t="str">
        <f>IF('Indicator Date hidden'!AK8="x","x",$AJ$2-'Indicator Date hidden'!AK8)</f>
        <v>x</v>
      </c>
      <c r="AK7" s="165">
        <f>IF('Indicator Date hidden'!AL8="x","x",$AK$2-'Indicator Date hidden'!AL8)</f>
        <v>1</v>
      </c>
      <c r="AL7" s="165" t="str">
        <f>IF('Indicator Date hidden'!AM8="x","x",$AL$2-'Indicator Date hidden'!AM8)</f>
        <v>x</v>
      </c>
      <c r="AM7" s="165">
        <f>IF('Indicator Date hidden'!AN8="x","x",$AM$2-'Indicator Date hidden'!AN8)</f>
        <v>0</v>
      </c>
      <c r="AN7" s="165">
        <f>IF('Indicator Date hidden'!AO8="x","x",$AN$2-'Indicator Date hidden'!AO8)</f>
        <v>0</v>
      </c>
      <c r="AO7" s="165">
        <f>IF('Indicator Date hidden'!AP8="x","x",$AO$2-'Indicator Date hidden'!AP8)</f>
        <v>0</v>
      </c>
      <c r="AP7" s="165" t="str">
        <f>IF('Indicator Date hidden'!AQ8="x","x",$AP$2-'Indicator Date hidden'!AQ8)</f>
        <v>x</v>
      </c>
      <c r="AQ7" s="165">
        <f>IF('Indicator Date hidden'!AR8="x","x",$AQ$2-'Indicator Date hidden'!AR8)</f>
        <v>2</v>
      </c>
      <c r="AR7" s="165">
        <f>IF('Indicator Date hidden'!AS8="x","x",$AR$2-'Indicator Date hidden'!AS8)</f>
        <v>0</v>
      </c>
      <c r="AS7" s="165" t="str">
        <f>IF('Indicator Date hidden'!AT8="x","x",$AS$2-'Indicator Date hidden'!AT8)</f>
        <v>x</v>
      </c>
      <c r="AT7" s="165">
        <f>IF('Indicator Date hidden'!AU8="x","x",$AT$2-'Indicator Date hidden'!AU8)</f>
        <v>0</v>
      </c>
      <c r="AU7" s="165">
        <f>IF('Indicator Date hidden'!AV8="x","x",$AU$2-'Indicator Date hidden'!AV8)</f>
        <v>3</v>
      </c>
      <c r="AV7" s="165">
        <f>IF('Indicator Date hidden'!AW8="x","x",$AV$2-'Indicator Date hidden'!AW8)</f>
        <v>0</v>
      </c>
      <c r="AW7" s="165">
        <f>IF('Indicator Date hidden'!AX8="x","x",$AW$2-'Indicator Date hidden'!AX8)</f>
        <v>1</v>
      </c>
      <c r="AX7" s="165">
        <f>IF('Indicator Date hidden'!AY8="x","x",$AX$2-'Indicator Date hidden'!AY8)</f>
        <v>0</v>
      </c>
      <c r="AY7" s="165">
        <f>IF('Indicator Date hidden'!AZ8="x","x",$AY$2-'Indicator Date hidden'!AZ8)</f>
        <v>4</v>
      </c>
      <c r="AZ7" s="165">
        <f>IF('Indicator Date hidden'!BA8="x","x",$AZ$2-'Indicator Date hidden'!BA8)</f>
        <v>0</v>
      </c>
      <c r="BA7" s="5">
        <f t="shared" si="0"/>
        <v>21</v>
      </c>
      <c r="BB7" s="166">
        <f t="shared" si="1"/>
        <v>0.52500000000000002</v>
      </c>
      <c r="BC7" s="5">
        <f t="shared" si="2"/>
        <v>6</v>
      </c>
      <c r="BD7" s="166">
        <f t="shared" si="3"/>
        <v>1.7318703762117995</v>
      </c>
      <c r="BE7" s="169">
        <f t="shared" si="4"/>
        <v>0</v>
      </c>
    </row>
    <row r="8" spans="1:57" x14ac:dyDescent="0.25">
      <c r="A8" t="s">
        <v>10</v>
      </c>
      <c r="B8" s="165">
        <f>IF('Indicator Date hidden'!C9="x","x",$B$2-'Indicator Date hidden'!C9)</f>
        <v>0</v>
      </c>
      <c r="C8" s="165">
        <f>IF('Indicator Date hidden'!D9="x","x",$C$2-'Indicator Date hidden'!D9)</f>
        <v>0</v>
      </c>
      <c r="D8" s="165">
        <f>IF('Indicator Date hidden'!E9="x","x",$D$2-'Indicator Date hidden'!E9)</f>
        <v>0</v>
      </c>
      <c r="E8" s="165">
        <f>IF('Indicator Date hidden'!F9="x","x",$E$2-'Indicator Date hidden'!F9)</f>
        <v>0</v>
      </c>
      <c r="F8" s="165">
        <f>IF('Indicator Date hidden'!G9="x","x",$F$2-'Indicator Date hidden'!G9)</f>
        <v>0</v>
      </c>
      <c r="G8" s="165">
        <f>IF('Indicator Date hidden'!H9="x","x",$G$2-'Indicator Date hidden'!H9)</f>
        <v>0</v>
      </c>
      <c r="H8" s="165">
        <f>IF('Indicator Date hidden'!I9="x","x",$H$2-'Indicator Date hidden'!I9)</f>
        <v>0</v>
      </c>
      <c r="I8" s="165">
        <f>IF('Indicator Date hidden'!J9="x","x",$I$2-'Indicator Date hidden'!J9)</f>
        <v>0</v>
      </c>
      <c r="J8" s="165">
        <f>IF('Indicator Date hidden'!K9="x","x",$J$2-'Indicator Date hidden'!K9)</f>
        <v>0</v>
      </c>
      <c r="K8" s="165">
        <f>IF('Indicator Date hidden'!L9="x","x",$K$2-'Indicator Date hidden'!L9)</f>
        <v>0</v>
      </c>
      <c r="L8" s="165">
        <f>IF('Indicator Date hidden'!M9="x","x",$L$2-'Indicator Date hidden'!M9)</f>
        <v>0</v>
      </c>
      <c r="M8" s="165">
        <f>IF('Indicator Date hidden'!N9="x","x",$M$2-'Indicator Date hidden'!N9)</f>
        <v>0</v>
      </c>
      <c r="N8" s="165">
        <f>IF('Indicator Date hidden'!O9="x","x",$N$2-'Indicator Date hidden'!O9)</f>
        <v>0</v>
      </c>
      <c r="O8" s="165">
        <f>IF('Indicator Date hidden'!P9="x","x",$O$2-'Indicator Date hidden'!P9)</f>
        <v>0</v>
      </c>
      <c r="P8" s="165">
        <f>IF('Indicator Date hidden'!Q9="x","x",$P$2-'Indicator Date hidden'!Q9)</f>
        <v>0</v>
      </c>
      <c r="Q8" s="165" t="str">
        <f>IF('Indicator Date hidden'!R9="x","x",$Q$2-'Indicator Date hidden'!R9)</f>
        <v>x</v>
      </c>
      <c r="R8" s="165">
        <f>IF('Indicator Date hidden'!S9="x","x",$R$2-'Indicator Date hidden'!S9)</f>
        <v>0</v>
      </c>
      <c r="S8" s="165">
        <f>IF('Indicator Date hidden'!T9="x","x",$S$2-'Indicator Date hidden'!T9)</f>
        <v>0</v>
      </c>
      <c r="T8" s="165">
        <f>IF('Indicator Date hidden'!U9="x","x",$T$2-'Indicator Date hidden'!U9)</f>
        <v>0</v>
      </c>
      <c r="U8" s="165">
        <f>IF('Indicator Date hidden'!V9="x","x",$U$2-'Indicator Date hidden'!V9)</f>
        <v>0</v>
      </c>
      <c r="V8" s="165">
        <f>IF('Indicator Date hidden'!W9="x","x",$V$2-'Indicator Date hidden'!W9)</f>
        <v>0</v>
      </c>
      <c r="W8" s="165" t="str">
        <f>IF('Indicator Date hidden'!X9="x","x",$W$2-'Indicator Date hidden'!X9)</f>
        <v>x</v>
      </c>
      <c r="X8" s="165">
        <f>IF('Indicator Date hidden'!Y9="x","x",$X$2-'Indicator Date hidden'!Y9)</f>
        <v>3</v>
      </c>
      <c r="Y8" s="165">
        <f>IF('Indicator Date hidden'!Z9="x","x",$Y$2-'Indicator Date hidden'!Z9)</f>
        <v>0</v>
      </c>
      <c r="Z8" s="165">
        <f>IF('Indicator Date hidden'!AA9="x","x",$Z$2-'Indicator Date hidden'!AA9)</f>
        <v>0</v>
      </c>
      <c r="AA8" s="165">
        <f>IF('Indicator Date hidden'!AB9="x","x",$AA$2-'Indicator Date hidden'!AB9)</f>
        <v>0</v>
      </c>
      <c r="AB8" s="165">
        <f>IF('Indicator Date hidden'!AC9="x","x",$AB$2-'Indicator Date hidden'!AC9)</f>
        <v>0</v>
      </c>
      <c r="AC8" s="165">
        <f>IF('Indicator Date hidden'!AD9="x","x",$AC$2-'Indicator Date hidden'!AD9)</f>
        <v>0</v>
      </c>
      <c r="AD8" s="165">
        <f>IF('Indicator Date hidden'!AE9="x","x",$AD$2-'Indicator Date hidden'!AE9)</f>
        <v>0</v>
      </c>
      <c r="AE8" s="165">
        <f>IF('Indicator Date hidden'!AF9="x","x",$AE$2-'Indicator Date hidden'!AF9)</f>
        <v>0</v>
      </c>
      <c r="AF8" s="165">
        <f>IF('Indicator Date hidden'!AG9="x","x",$AF$2-'Indicator Date hidden'!AG9)</f>
        <v>1</v>
      </c>
      <c r="AG8" s="165">
        <f>IF('Indicator Date hidden'!AH9="x","x",$AG$2-'Indicator Date hidden'!AH9)</f>
        <v>0</v>
      </c>
      <c r="AH8" s="165">
        <f>IF('Indicator Date hidden'!AI9="x","x",$AH$2-'Indicator Date hidden'!AI9)</f>
        <v>0</v>
      </c>
      <c r="AI8" s="165">
        <f>IF('Indicator Date hidden'!AJ9="x","x",$AI$2-'Indicator Date hidden'!AJ9)</f>
        <v>0</v>
      </c>
      <c r="AJ8" s="165" t="str">
        <f>IF('Indicator Date hidden'!AK9="x","x",$AJ$2-'Indicator Date hidden'!AK9)</f>
        <v>x</v>
      </c>
      <c r="AK8" s="165">
        <f>IF('Indicator Date hidden'!AL9="x","x",$AK$2-'Indicator Date hidden'!AL9)</f>
        <v>1</v>
      </c>
      <c r="AL8" s="165" t="str">
        <f>IF('Indicator Date hidden'!AM9="x","x",$AL$2-'Indicator Date hidden'!AM9)</f>
        <v>x</v>
      </c>
      <c r="AM8" s="165">
        <f>IF('Indicator Date hidden'!AN9="x","x",$AM$2-'Indicator Date hidden'!AN9)</f>
        <v>0</v>
      </c>
      <c r="AN8" s="165">
        <f>IF('Indicator Date hidden'!AO9="x","x",$AN$2-'Indicator Date hidden'!AO9)</f>
        <v>0</v>
      </c>
      <c r="AO8" s="165" t="str">
        <f>IF('Indicator Date hidden'!AP9="x","x",$AO$2-'Indicator Date hidden'!AP9)</f>
        <v>x</v>
      </c>
      <c r="AP8" s="165" t="str">
        <f>IF('Indicator Date hidden'!AQ9="x","x",$AP$2-'Indicator Date hidden'!AQ9)</f>
        <v>x</v>
      </c>
      <c r="AQ8" s="165">
        <f>IF('Indicator Date hidden'!AR9="x","x",$AQ$2-'Indicator Date hidden'!AR9)</f>
        <v>0</v>
      </c>
      <c r="AR8" s="165">
        <f>IF('Indicator Date hidden'!AS9="x","x",$AR$2-'Indicator Date hidden'!AS9)</f>
        <v>0</v>
      </c>
      <c r="AS8" s="165">
        <f>IF('Indicator Date hidden'!AT9="x","x",$AS$2-'Indicator Date hidden'!AT9)</f>
        <v>0</v>
      </c>
      <c r="AT8" s="165">
        <f>IF('Indicator Date hidden'!AU9="x","x",$AT$2-'Indicator Date hidden'!AU9)</f>
        <v>0</v>
      </c>
      <c r="AU8" s="165">
        <f>IF('Indicator Date hidden'!AV9="x","x",$AU$2-'Indicator Date hidden'!AV9)</f>
        <v>2</v>
      </c>
      <c r="AV8" s="165">
        <f>IF('Indicator Date hidden'!AW9="x","x",$AV$2-'Indicator Date hidden'!AW9)</f>
        <v>0</v>
      </c>
      <c r="AW8" s="165">
        <f>IF('Indicator Date hidden'!AX9="x","x",$AW$2-'Indicator Date hidden'!AX9)</f>
        <v>0</v>
      </c>
      <c r="AX8" s="165">
        <f>IF('Indicator Date hidden'!AY9="x","x",$AX$2-'Indicator Date hidden'!AY9)</f>
        <v>0</v>
      </c>
      <c r="AY8" s="165">
        <f>IF('Indicator Date hidden'!AZ9="x","x",$AY$2-'Indicator Date hidden'!AZ9)</f>
        <v>0</v>
      </c>
      <c r="AZ8" s="165">
        <f>IF('Indicator Date hidden'!BA9="x","x",$AZ$2-'Indicator Date hidden'!BA9)</f>
        <v>0</v>
      </c>
      <c r="BA8" s="5">
        <f t="shared" si="0"/>
        <v>7</v>
      </c>
      <c r="BB8" s="166">
        <f t="shared" si="1"/>
        <v>0.15555555555555556</v>
      </c>
      <c r="BC8" s="5">
        <f t="shared" si="2"/>
        <v>4</v>
      </c>
      <c r="BD8" s="166">
        <f t="shared" si="3"/>
        <v>0.55599982236430234</v>
      </c>
      <c r="BE8" s="169">
        <f t="shared" si="4"/>
        <v>0</v>
      </c>
    </row>
    <row r="9" spans="1:57" x14ac:dyDescent="0.25">
      <c r="A9" t="s">
        <v>12</v>
      </c>
      <c r="B9" s="165">
        <f>IF('Indicator Date hidden'!C10="x","x",$B$2-'Indicator Date hidden'!C10)</f>
        <v>0</v>
      </c>
      <c r="C9" s="165">
        <f>IF('Indicator Date hidden'!D10="x","x",$C$2-'Indicator Date hidden'!D10)</f>
        <v>0</v>
      </c>
      <c r="D9" s="165">
        <f>IF('Indicator Date hidden'!E10="x","x",$D$2-'Indicator Date hidden'!E10)</f>
        <v>0</v>
      </c>
      <c r="E9" s="165">
        <f>IF('Indicator Date hidden'!F10="x","x",$E$2-'Indicator Date hidden'!F10)</f>
        <v>0</v>
      </c>
      <c r="F9" s="165">
        <f>IF('Indicator Date hidden'!G10="x","x",$F$2-'Indicator Date hidden'!G10)</f>
        <v>0</v>
      </c>
      <c r="G9" s="165">
        <f>IF('Indicator Date hidden'!H10="x","x",$G$2-'Indicator Date hidden'!H10)</f>
        <v>0</v>
      </c>
      <c r="H9" s="165">
        <f>IF('Indicator Date hidden'!I10="x","x",$H$2-'Indicator Date hidden'!I10)</f>
        <v>0</v>
      </c>
      <c r="I9" s="165">
        <f>IF('Indicator Date hidden'!J10="x","x",$I$2-'Indicator Date hidden'!J10)</f>
        <v>0</v>
      </c>
      <c r="J9" s="165">
        <f>IF('Indicator Date hidden'!K10="x","x",$J$2-'Indicator Date hidden'!K10)</f>
        <v>0</v>
      </c>
      <c r="K9" s="165">
        <f>IF('Indicator Date hidden'!L10="x","x",$K$2-'Indicator Date hidden'!L10)</f>
        <v>0</v>
      </c>
      <c r="L9" s="165">
        <f>IF('Indicator Date hidden'!M10="x","x",$L$2-'Indicator Date hidden'!M10)</f>
        <v>0</v>
      </c>
      <c r="M9" s="165">
        <f>IF('Indicator Date hidden'!N10="x","x",$M$2-'Indicator Date hidden'!N10)</f>
        <v>0</v>
      </c>
      <c r="N9" s="165">
        <f>IF('Indicator Date hidden'!O10="x","x",$N$2-'Indicator Date hidden'!O10)</f>
        <v>0</v>
      </c>
      <c r="O9" s="165">
        <f>IF('Indicator Date hidden'!P10="x","x",$O$2-'Indicator Date hidden'!P10)</f>
        <v>0</v>
      </c>
      <c r="P9" s="165">
        <f>IF('Indicator Date hidden'!Q10="x","x",$P$2-'Indicator Date hidden'!Q10)</f>
        <v>0</v>
      </c>
      <c r="Q9" s="165">
        <f>IF('Indicator Date hidden'!R10="x","x",$Q$2-'Indicator Date hidden'!R10)</f>
        <v>1</v>
      </c>
      <c r="R9" s="165">
        <f>IF('Indicator Date hidden'!S10="x","x",$R$2-'Indicator Date hidden'!S10)</f>
        <v>0</v>
      </c>
      <c r="S9" s="165">
        <f>IF('Indicator Date hidden'!T10="x","x",$S$2-'Indicator Date hidden'!T10)</f>
        <v>0</v>
      </c>
      <c r="T9" s="165">
        <f>IF('Indicator Date hidden'!U10="x","x",$T$2-'Indicator Date hidden'!U10)</f>
        <v>0</v>
      </c>
      <c r="U9" s="165">
        <f>IF('Indicator Date hidden'!V10="x","x",$U$2-'Indicator Date hidden'!V10)</f>
        <v>0</v>
      </c>
      <c r="V9" s="165">
        <f>IF('Indicator Date hidden'!W10="x","x",$V$2-'Indicator Date hidden'!W10)</f>
        <v>0</v>
      </c>
      <c r="W9" s="165">
        <f>IF('Indicator Date hidden'!X10="x","x",$W$2-'Indicator Date hidden'!X10)</f>
        <v>0</v>
      </c>
      <c r="X9" s="165">
        <f>IF('Indicator Date hidden'!Y10="x","x",$X$2-'Indicator Date hidden'!Y10)</f>
        <v>3</v>
      </c>
      <c r="Y9" s="165">
        <f>IF('Indicator Date hidden'!Z10="x","x",$Y$2-'Indicator Date hidden'!Z10)</f>
        <v>0</v>
      </c>
      <c r="Z9" s="165">
        <f>IF('Indicator Date hidden'!AA10="x","x",$Z$2-'Indicator Date hidden'!AA10)</f>
        <v>0</v>
      </c>
      <c r="AA9" s="165">
        <f>IF('Indicator Date hidden'!AB10="x","x",$AA$2-'Indicator Date hidden'!AB10)</f>
        <v>0</v>
      </c>
      <c r="AB9" s="165">
        <f>IF('Indicator Date hidden'!AC10="x","x",$AB$2-'Indicator Date hidden'!AC10)</f>
        <v>0</v>
      </c>
      <c r="AC9" s="165">
        <f>IF('Indicator Date hidden'!AD10="x","x",$AC$2-'Indicator Date hidden'!AD10)</f>
        <v>0</v>
      </c>
      <c r="AD9" s="165">
        <f>IF('Indicator Date hidden'!AE10="x","x",$AD$2-'Indicator Date hidden'!AE10)</f>
        <v>0</v>
      </c>
      <c r="AE9" s="165">
        <f>IF('Indicator Date hidden'!AF10="x","x",$AE$2-'Indicator Date hidden'!AF10)</f>
        <v>0</v>
      </c>
      <c r="AF9" s="165">
        <f>IF('Indicator Date hidden'!AG10="x","x",$AF$2-'Indicator Date hidden'!AG10)</f>
        <v>1</v>
      </c>
      <c r="AG9" s="165">
        <f>IF('Indicator Date hidden'!AH10="x","x",$AG$2-'Indicator Date hidden'!AH10)</f>
        <v>0</v>
      </c>
      <c r="AH9" s="165">
        <f>IF('Indicator Date hidden'!AI10="x","x",$AH$2-'Indicator Date hidden'!AI10)</f>
        <v>0</v>
      </c>
      <c r="AI9" s="165">
        <f>IF('Indicator Date hidden'!AJ10="x","x",$AI$2-'Indicator Date hidden'!AJ10)</f>
        <v>0</v>
      </c>
      <c r="AJ9" s="165" t="str">
        <f>IF('Indicator Date hidden'!AK10="x","x",$AJ$2-'Indicator Date hidden'!AK10)</f>
        <v>x</v>
      </c>
      <c r="AK9" s="165">
        <f>IF('Indicator Date hidden'!AL10="x","x",$AK$2-'Indicator Date hidden'!AL10)</f>
        <v>1</v>
      </c>
      <c r="AL9" s="165" t="str">
        <f>IF('Indicator Date hidden'!AM10="x","x",$AL$2-'Indicator Date hidden'!AM10)</f>
        <v>x</v>
      </c>
      <c r="AM9" s="165">
        <f>IF('Indicator Date hidden'!AN10="x","x",$AM$2-'Indicator Date hidden'!AN10)</f>
        <v>0</v>
      </c>
      <c r="AN9" s="165">
        <f>IF('Indicator Date hidden'!AO10="x","x",$AN$2-'Indicator Date hidden'!AO10)</f>
        <v>0</v>
      </c>
      <c r="AO9" s="165">
        <f>IF('Indicator Date hidden'!AP10="x","x",$AO$2-'Indicator Date hidden'!AP10)</f>
        <v>0</v>
      </c>
      <c r="AP9" s="165">
        <f>IF('Indicator Date hidden'!AQ10="x","x",$AP$2-'Indicator Date hidden'!AQ10)</f>
        <v>0</v>
      </c>
      <c r="AQ9" s="165">
        <f>IF('Indicator Date hidden'!AR10="x","x",$AQ$2-'Indicator Date hidden'!AR10)</f>
        <v>2</v>
      </c>
      <c r="AR9" s="165">
        <f>IF('Indicator Date hidden'!AS10="x","x",$AR$2-'Indicator Date hidden'!AS10)</f>
        <v>0</v>
      </c>
      <c r="AS9" s="165">
        <f>IF('Indicator Date hidden'!AT10="x","x",$AS$2-'Indicator Date hidden'!AT10)</f>
        <v>0</v>
      </c>
      <c r="AT9" s="165">
        <f>IF('Indicator Date hidden'!AU10="x","x",$AT$2-'Indicator Date hidden'!AU10)</f>
        <v>0</v>
      </c>
      <c r="AU9" s="165">
        <f>IF('Indicator Date hidden'!AV10="x","x",$AU$2-'Indicator Date hidden'!AV10)</f>
        <v>2</v>
      </c>
      <c r="AV9" s="165">
        <f>IF('Indicator Date hidden'!AW10="x","x",$AV$2-'Indicator Date hidden'!AW10)</f>
        <v>0</v>
      </c>
      <c r="AW9" s="165">
        <f>IF('Indicator Date hidden'!AX10="x","x",$AW$2-'Indicator Date hidden'!AX10)</f>
        <v>0</v>
      </c>
      <c r="AX9" s="165">
        <f>IF('Indicator Date hidden'!AY10="x","x",$AX$2-'Indicator Date hidden'!AY10)</f>
        <v>0</v>
      </c>
      <c r="AY9" s="165">
        <f>IF('Indicator Date hidden'!AZ10="x","x",$AY$2-'Indicator Date hidden'!AZ10)</f>
        <v>0</v>
      </c>
      <c r="AZ9" s="165">
        <f>IF('Indicator Date hidden'!BA10="x","x",$AZ$2-'Indicator Date hidden'!BA10)</f>
        <v>0</v>
      </c>
      <c r="BA9" s="5">
        <f t="shared" si="0"/>
        <v>10</v>
      </c>
      <c r="BB9" s="166">
        <f t="shared" si="1"/>
        <v>0.20408163265306123</v>
      </c>
      <c r="BC9" s="5">
        <f t="shared" si="2"/>
        <v>6</v>
      </c>
      <c r="BD9" s="166">
        <f t="shared" si="3"/>
        <v>0.60540395813025816</v>
      </c>
      <c r="BE9" s="169">
        <f t="shared" si="4"/>
        <v>0</v>
      </c>
    </row>
    <row r="10" spans="1:57" x14ac:dyDescent="0.25">
      <c r="A10" t="s">
        <v>14</v>
      </c>
      <c r="B10" s="165">
        <f>IF('Indicator Date hidden'!C11="x","x",$B$2-'Indicator Date hidden'!C11)</f>
        <v>0</v>
      </c>
      <c r="C10" s="165">
        <f>IF('Indicator Date hidden'!D11="x","x",$C$2-'Indicator Date hidden'!D11)</f>
        <v>0</v>
      </c>
      <c r="D10" s="165">
        <f>IF('Indicator Date hidden'!E11="x","x",$D$2-'Indicator Date hidden'!E11)</f>
        <v>0</v>
      </c>
      <c r="E10" s="165">
        <f>IF('Indicator Date hidden'!F11="x","x",$E$2-'Indicator Date hidden'!F11)</f>
        <v>0</v>
      </c>
      <c r="F10" s="165">
        <f>IF('Indicator Date hidden'!G11="x","x",$F$2-'Indicator Date hidden'!G11)</f>
        <v>0</v>
      </c>
      <c r="G10" s="165">
        <f>IF('Indicator Date hidden'!H11="x","x",$G$2-'Indicator Date hidden'!H11)</f>
        <v>0</v>
      </c>
      <c r="H10" s="165">
        <f>IF('Indicator Date hidden'!I11="x","x",$H$2-'Indicator Date hidden'!I11)</f>
        <v>0</v>
      </c>
      <c r="I10" s="165">
        <f>IF('Indicator Date hidden'!J11="x","x",$I$2-'Indicator Date hidden'!J11)</f>
        <v>0</v>
      </c>
      <c r="J10" s="165">
        <f>IF('Indicator Date hidden'!K11="x","x",$J$2-'Indicator Date hidden'!K11)</f>
        <v>0</v>
      </c>
      <c r="K10" s="165">
        <f>IF('Indicator Date hidden'!L11="x","x",$K$2-'Indicator Date hidden'!L11)</f>
        <v>0</v>
      </c>
      <c r="L10" s="165">
        <f>IF('Indicator Date hidden'!M11="x","x",$L$2-'Indicator Date hidden'!M11)</f>
        <v>0</v>
      </c>
      <c r="M10" s="165">
        <f>IF('Indicator Date hidden'!N11="x","x",$M$2-'Indicator Date hidden'!N11)</f>
        <v>0</v>
      </c>
      <c r="N10" s="165">
        <f>IF('Indicator Date hidden'!O11="x","x",$N$2-'Indicator Date hidden'!O11)</f>
        <v>0</v>
      </c>
      <c r="O10" s="165">
        <f>IF('Indicator Date hidden'!P11="x","x",$O$2-'Indicator Date hidden'!P11)</f>
        <v>0</v>
      </c>
      <c r="P10" s="165">
        <f>IF('Indicator Date hidden'!Q11="x","x",$P$2-'Indicator Date hidden'!Q11)</f>
        <v>0</v>
      </c>
      <c r="Q10" s="165" t="str">
        <f>IF('Indicator Date hidden'!R11="x","x",$Q$2-'Indicator Date hidden'!R11)</f>
        <v>x</v>
      </c>
      <c r="R10" s="165">
        <f>IF('Indicator Date hidden'!S11="x","x",$R$2-'Indicator Date hidden'!S11)</f>
        <v>0</v>
      </c>
      <c r="S10" s="165">
        <f>IF('Indicator Date hidden'!T11="x","x",$S$2-'Indicator Date hidden'!T11)</f>
        <v>0</v>
      </c>
      <c r="T10" s="165">
        <f>IF('Indicator Date hidden'!U11="x","x",$T$2-'Indicator Date hidden'!U11)</f>
        <v>0</v>
      </c>
      <c r="U10" s="165" t="str">
        <f>IF('Indicator Date hidden'!V11="x","x",$U$2-'Indicator Date hidden'!V11)</f>
        <v>x</v>
      </c>
      <c r="V10" s="165">
        <f>IF('Indicator Date hidden'!W11="x","x",$V$2-'Indicator Date hidden'!W11)</f>
        <v>0</v>
      </c>
      <c r="W10" s="165">
        <f>IF('Indicator Date hidden'!X11="x","x",$W$2-'Indicator Date hidden'!X11)</f>
        <v>9</v>
      </c>
      <c r="X10" s="165">
        <f>IF('Indicator Date hidden'!Y11="x","x",$X$2-'Indicator Date hidden'!Y11)</f>
        <v>5</v>
      </c>
      <c r="Y10" s="165">
        <f>IF('Indicator Date hidden'!Z11="x","x",$Y$2-'Indicator Date hidden'!Z11)</f>
        <v>0</v>
      </c>
      <c r="Z10" s="165">
        <f>IF('Indicator Date hidden'!AA11="x","x",$Z$2-'Indicator Date hidden'!AA11)</f>
        <v>0</v>
      </c>
      <c r="AA10" s="165">
        <f>IF('Indicator Date hidden'!AB11="x","x",$AA$2-'Indicator Date hidden'!AB11)</f>
        <v>0</v>
      </c>
      <c r="AB10" s="165">
        <f>IF('Indicator Date hidden'!AC11="x","x",$AB$2-'Indicator Date hidden'!AC11)</f>
        <v>0</v>
      </c>
      <c r="AC10" s="165">
        <f>IF('Indicator Date hidden'!AD11="x","x",$AC$2-'Indicator Date hidden'!AD11)</f>
        <v>0</v>
      </c>
      <c r="AD10" s="165" t="str">
        <f>IF('Indicator Date hidden'!AE11="x","x",$AD$2-'Indicator Date hidden'!AE11)</f>
        <v>x</v>
      </c>
      <c r="AE10" s="165">
        <f>IF('Indicator Date hidden'!AF11="x","x",$AE$2-'Indicator Date hidden'!AF11)</f>
        <v>0</v>
      </c>
      <c r="AF10" s="165">
        <f>IF('Indicator Date hidden'!AG11="x","x",$AF$2-'Indicator Date hidden'!AG11)</f>
        <v>7</v>
      </c>
      <c r="AG10" s="165">
        <f>IF('Indicator Date hidden'!AH11="x","x",$AG$2-'Indicator Date hidden'!AH11)</f>
        <v>0</v>
      </c>
      <c r="AH10" s="165">
        <f>IF('Indicator Date hidden'!AI11="x","x",$AH$2-'Indicator Date hidden'!AI11)</f>
        <v>0</v>
      </c>
      <c r="AI10" s="165">
        <f>IF('Indicator Date hidden'!AJ11="x","x",$AI$2-'Indicator Date hidden'!AJ11)</f>
        <v>0</v>
      </c>
      <c r="AJ10" s="165" t="str">
        <f>IF('Indicator Date hidden'!AK11="x","x",$AJ$2-'Indicator Date hidden'!AK11)</f>
        <v>x</v>
      </c>
      <c r="AK10" s="165">
        <f>IF('Indicator Date hidden'!AL11="x","x",$AK$2-'Indicator Date hidden'!AL11)</f>
        <v>1</v>
      </c>
      <c r="AL10" s="165" t="str">
        <f>IF('Indicator Date hidden'!AM11="x","x",$AL$2-'Indicator Date hidden'!AM11)</f>
        <v>x</v>
      </c>
      <c r="AM10" s="165">
        <f>IF('Indicator Date hidden'!AN11="x","x",$AM$2-'Indicator Date hidden'!AN11)</f>
        <v>0</v>
      </c>
      <c r="AN10" s="165">
        <f>IF('Indicator Date hidden'!AO11="x","x",$AN$2-'Indicator Date hidden'!AO11)</f>
        <v>0</v>
      </c>
      <c r="AO10" s="165">
        <f>IF('Indicator Date hidden'!AP11="x","x",$AO$2-'Indicator Date hidden'!AP11)</f>
        <v>0</v>
      </c>
      <c r="AP10" s="165" t="str">
        <f>IF('Indicator Date hidden'!AQ11="x","x",$AP$2-'Indicator Date hidden'!AQ11)</f>
        <v>x</v>
      </c>
      <c r="AQ10" s="165">
        <f>IF('Indicator Date hidden'!AR11="x","x",$AQ$2-'Indicator Date hidden'!AR11)</f>
        <v>0</v>
      </c>
      <c r="AR10" s="165">
        <f>IF('Indicator Date hidden'!AS11="x","x",$AR$2-'Indicator Date hidden'!AS11)</f>
        <v>0</v>
      </c>
      <c r="AS10" s="165">
        <f>IF('Indicator Date hidden'!AT11="x","x",$AS$2-'Indicator Date hidden'!AT11)</f>
        <v>0</v>
      </c>
      <c r="AT10" s="165">
        <f>IF('Indicator Date hidden'!AU11="x","x",$AT$2-'Indicator Date hidden'!AU11)</f>
        <v>0</v>
      </c>
      <c r="AU10" s="165" t="str">
        <f>IF('Indicator Date hidden'!AV11="x","x",$AU$2-'Indicator Date hidden'!AV11)</f>
        <v>x</v>
      </c>
      <c r="AV10" s="165">
        <f>IF('Indicator Date hidden'!AW11="x","x",$AV$2-'Indicator Date hidden'!AW11)</f>
        <v>0</v>
      </c>
      <c r="AW10" s="165">
        <f>IF('Indicator Date hidden'!AX11="x","x",$AW$2-'Indicator Date hidden'!AX11)</f>
        <v>0</v>
      </c>
      <c r="AX10" s="165">
        <f>IF('Indicator Date hidden'!AY11="x","x",$AX$2-'Indicator Date hidden'!AY11)</f>
        <v>0</v>
      </c>
      <c r="AY10" s="165">
        <f>IF('Indicator Date hidden'!AZ11="x","x",$AY$2-'Indicator Date hidden'!AZ11)</f>
        <v>0</v>
      </c>
      <c r="AZ10" s="165">
        <f>IF('Indicator Date hidden'!BA11="x","x",$AZ$2-'Indicator Date hidden'!BA11)</f>
        <v>0</v>
      </c>
      <c r="BA10" s="5">
        <f t="shared" si="0"/>
        <v>22</v>
      </c>
      <c r="BB10" s="166">
        <f t="shared" si="1"/>
        <v>0.5</v>
      </c>
      <c r="BC10" s="5">
        <f t="shared" si="2"/>
        <v>4</v>
      </c>
      <c r="BD10" s="166">
        <f t="shared" si="3"/>
        <v>1.815338686155987</v>
      </c>
      <c r="BE10" s="169">
        <f t="shared" si="4"/>
        <v>0</v>
      </c>
    </row>
    <row r="11" spans="1:57" x14ac:dyDescent="0.25">
      <c r="A11" t="s">
        <v>16</v>
      </c>
      <c r="B11" s="165">
        <f>IF('Indicator Date hidden'!C12="x","x",$B$2-'Indicator Date hidden'!C12)</f>
        <v>0</v>
      </c>
      <c r="C11" s="165">
        <f>IF('Indicator Date hidden'!D12="x","x",$C$2-'Indicator Date hidden'!D12)</f>
        <v>0</v>
      </c>
      <c r="D11" s="165">
        <f>IF('Indicator Date hidden'!E12="x","x",$D$2-'Indicator Date hidden'!E12)</f>
        <v>0</v>
      </c>
      <c r="E11" s="165">
        <f>IF('Indicator Date hidden'!F12="x","x",$E$2-'Indicator Date hidden'!F12)</f>
        <v>0</v>
      </c>
      <c r="F11" s="165">
        <f>IF('Indicator Date hidden'!G12="x","x",$F$2-'Indicator Date hidden'!G12)</f>
        <v>0</v>
      </c>
      <c r="G11" s="165">
        <f>IF('Indicator Date hidden'!H12="x","x",$G$2-'Indicator Date hidden'!H12)</f>
        <v>0</v>
      </c>
      <c r="H11" s="165">
        <f>IF('Indicator Date hidden'!I12="x","x",$H$2-'Indicator Date hidden'!I12)</f>
        <v>0</v>
      </c>
      <c r="I11" s="165">
        <f>IF('Indicator Date hidden'!J12="x","x",$I$2-'Indicator Date hidden'!J12)</f>
        <v>0</v>
      </c>
      <c r="J11" s="165">
        <f>IF('Indicator Date hidden'!K12="x","x",$J$2-'Indicator Date hidden'!K12)</f>
        <v>0</v>
      </c>
      <c r="K11" s="165">
        <f>IF('Indicator Date hidden'!L12="x","x",$K$2-'Indicator Date hidden'!L12)</f>
        <v>0</v>
      </c>
      <c r="L11" s="165">
        <f>IF('Indicator Date hidden'!M12="x","x",$L$2-'Indicator Date hidden'!M12)</f>
        <v>0</v>
      </c>
      <c r="M11" s="165">
        <f>IF('Indicator Date hidden'!N12="x","x",$M$2-'Indicator Date hidden'!N12)</f>
        <v>0</v>
      </c>
      <c r="N11" s="165">
        <f>IF('Indicator Date hidden'!O12="x","x",$N$2-'Indicator Date hidden'!O12)</f>
        <v>0</v>
      </c>
      <c r="O11" s="165">
        <f>IF('Indicator Date hidden'!P12="x","x",$O$2-'Indicator Date hidden'!P12)</f>
        <v>0</v>
      </c>
      <c r="P11" s="165">
        <f>IF('Indicator Date hidden'!Q12="x","x",$P$2-'Indicator Date hidden'!Q12)</f>
        <v>0</v>
      </c>
      <c r="Q11" s="165" t="str">
        <f>IF('Indicator Date hidden'!R12="x","x",$Q$2-'Indicator Date hidden'!R12)</f>
        <v>x</v>
      </c>
      <c r="R11" s="165">
        <f>IF('Indicator Date hidden'!S12="x","x",$R$2-'Indicator Date hidden'!S12)</f>
        <v>0</v>
      </c>
      <c r="S11" s="165">
        <f>IF('Indicator Date hidden'!T12="x","x",$S$2-'Indicator Date hidden'!T12)</f>
        <v>0</v>
      </c>
      <c r="T11" s="165">
        <f>IF('Indicator Date hidden'!U12="x","x",$T$2-'Indicator Date hidden'!U12)</f>
        <v>0</v>
      </c>
      <c r="U11" s="165" t="str">
        <f>IF('Indicator Date hidden'!V12="x","x",$U$2-'Indicator Date hidden'!V12)</f>
        <v>x</v>
      </c>
      <c r="V11" s="165">
        <f>IF('Indicator Date hidden'!W12="x","x",$V$2-'Indicator Date hidden'!W12)</f>
        <v>0</v>
      </c>
      <c r="W11" s="165" t="str">
        <f>IF('Indicator Date hidden'!X12="x","x",$W$2-'Indicator Date hidden'!X12)</f>
        <v>x</v>
      </c>
      <c r="X11" s="165">
        <f>IF('Indicator Date hidden'!Y12="x","x",$X$2-'Indicator Date hidden'!Y12)</f>
        <v>0</v>
      </c>
      <c r="Y11" s="165">
        <f>IF('Indicator Date hidden'!Z12="x","x",$Y$2-'Indicator Date hidden'!Z12)</f>
        <v>0</v>
      </c>
      <c r="Z11" s="165">
        <f>IF('Indicator Date hidden'!AA12="x","x",$Z$2-'Indicator Date hidden'!AA12)</f>
        <v>0</v>
      </c>
      <c r="AA11" s="165">
        <f>IF('Indicator Date hidden'!AB12="x","x",$AA$2-'Indicator Date hidden'!AB12)</f>
        <v>0</v>
      </c>
      <c r="AB11" s="165">
        <f>IF('Indicator Date hidden'!AC12="x","x",$AB$2-'Indicator Date hidden'!AC12)</f>
        <v>0</v>
      </c>
      <c r="AC11" s="165">
        <f>IF('Indicator Date hidden'!AD12="x","x",$AC$2-'Indicator Date hidden'!AD12)</f>
        <v>0</v>
      </c>
      <c r="AD11" s="165" t="str">
        <f>IF('Indicator Date hidden'!AE12="x","x",$AD$2-'Indicator Date hidden'!AE12)</f>
        <v>x</v>
      </c>
      <c r="AE11" s="165">
        <f>IF('Indicator Date hidden'!AF12="x","x",$AE$2-'Indicator Date hidden'!AF12)</f>
        <v>0</v>
      </c>
      <c r="AF11" s="165">
        <f>IF('Indicator Date hidden'!AG12="x","x",$AF$2-'Indicator Date hidden'!AG12)</f>
        <v>5</v>
      </c>
      <c r="AG11" s="165">
        <f>IF('Indicator Date hidden'!AH12="x","x",$AG$2-'Indicator Date hidden'!AH12)</f>
        <v>0</v>
      </c>
      <c r="AH11" s="165">
        <f>IF('Indicator Date hidden'!AI12="x","x",$AH$2-'Indicator Date hidden'!AI12)</f>
        <v>0</v>
      </c>
      <c r="AI11" s="165">
        <f>IF('Indicator Date hidden'!AJ12="x","x",$AI$2-'Indicator Date hidden'!AJ12)</f>
        <v>0</v>
      </c>
      <c r="AJ11" s="165" t="str">
        <f>IF('Indicator Date hidden'!AK12="x","x",$AJ$2-'Indicator Date hidden'!AK12)</f>
        <v>x</v>
      </c>
      <c r="AK11" s="165">
        <f>IF('Indicator Date hidden'!AL12="x","x",$AK$2-'Indicator Date hidden'!AL12)</f>
        <v>1</v>
      </c>
      <c r="AL11" s="165" t="str">
        <f>IF('Indicator Date hidden'!AM12="x","x",$AL$2-'Indicator Date hidden'!AM12)</f>
        <v>x</v>
      </c>
      <c r="AM11" s="165">
        <f>IF('Indicator Date hidden'!AN12="x","x",$AM$2-'Indicator Date hidden'!AN12)</f>
        <v>0</v>
      </c>
      <c r="AN11" s="165">
        <f>IF('Indicator Date hidden'!AO12="x","x",$AN$2-'Indicator Date hidden'!AO12)</f>
        <v>0</v>
      </c>
      <c r="AO11" s="165">
        <f>IF('Indicator Date hidden'!AP12="x","x",$AO$2-'Indicator Date hidden'!AP12)</f>
        <v>0</v>
      </c>
      <c r="AP11" s="165">
        <f>IF('Indicator Date hidden'!AQ12="x","x",$AP$2-'Indicator Date hidden'!AQ12)</f>
        <v>0</v>
      </c>
      <c r="AQ11" s="165">
        <f>IF('Indicator Date hidden'!AR12="x","x",$AQ$2-'Indicator Date hidden'!AR12)</f>
        <v>0</v>
      </c>
      <c r="AR11" s="165">
        <f>IF('Indicator Date hidden'!AS12="x","x",$AR$2-'Indicator Date hidden'!AS12)</f>
        <v>0</v>
      </c>
      <c r="AS11" s="165">
        <f>IF('Indicator Date hidden'!AT12="x","x",$AS$2-'Indicator Date hidden'!AT12)</f>
        <v>0</v>
      </c>
      <c r="AT11" s="165">
        <f>IF('Indicator Date hidden'!AU12="x","x",$AT$2-'Indicator Date hidden'!AU12)</f>
        <v>0</v>
      </c>
      <c r="AU11" s="165" t="str">
        <f>IF('Indicator Date hidden'!AV12="x","x",$AU$2-'Indicator Date hidden'!AV12)</f>
        <v>x</v>
      </c>
      <c r="AV11" s="165">
        <f>IF('Indicator Date hidden'!AW12="x","x",$AV$2-'Indicator Date hidden'!AW12)</f>
        <v>0</v>
      </c>
      <c r="AW11" s="165">
        <f>IF('Indicator Date hidden'!AX12="x","x",$AW$2-'Indicator Date hidden'!AX12)</f>
        <v>0</v>
      </c>
      <c r="AX11" s="165">
        <f>IF('Indicator Date hidden'!AY12="x","x",$AX$2-'Indicator Date hidden'!AY12)</f>
        <v>0</v>
      </c>
      <c r="AY11" s="165">
        <f>IF('Indicator Date hidden'!AZ12="x","x",$AY$2-'Indicator Date hidden'!AZ12)</f>
        <v>0</v>
      </c>
      <c r="AZ11" s="165">
        <f>IF('Indicator Date hidden'!BA12="x","x",$AZ$2-'Indicator Date hidden'!BA12)</f>
        <v>0</v>
      </c>
      <c r="BA11" s="5">
        <f t="shared" si="0"/>
        <v>6</v>
      </c>
      <c r="BB11" s="166">
        <f t="shared" si="1"/>
        <v>0.13636363636363635</v>
      </c>
      <c r="BC11" s="5">
        <f t="shared" si="2"/>
        <v>2</v>
      </c>
      <c r="BD11" s="166">
        <f t="shared" si="3"/>
        <v>0.75651440804969261</v>
      </c>
      <c r="BE11" s="169">
        <f t="shared" si="4"/>
        <v>0</v>
      </c>
    </row>
    <row r="12" spans="1:57" x14ac:dyDescent="0.25">
      <c r="A12" t="s">
        <v>18</v>
      </c>
      <c r="B12" s="165">
        <f>IF('Indicator Date hidden'!C13="x","x",$B$2-'Indicator Date hidden'!C13)</f>
        <v>0</v>
      </c>
      <c r="C12" s="165">
        <f>IF('Indicator Date hidden'!D13="x","x",$C$2-'Indicator Date hidden'!D13)</f>
        <v>0</v>
      </c>
      <c r="D12" s="165">
        <f>IF('Indicator Date hidden'!E13="x","x",$D$2-'Indicator Date hidden'!E13)</f>
        <v>0</v>
      </c>
      <c r="E12" s="165">
        <f>IF('Indicator Date hidden'!F13="x","x",$E$2-'Indicator Date hidden'!F13)</f>
        <v>0</v>
      </c>
      <c r="F12" s="165">
        <f>IF('Indicator Date hidden'!G13="x","x",$F$2-'Indicator Date hidden'!G13)</f>
        <v>0</v>
      </c>
      <c r="G12" s="165">
        <f>IF('Indicator Date hidden'!H13="x","x",$G$2-'Indicator Date hidden'!H13)</f>
        <v>0</v>
      </c>
      <c r="H12" s="165">
        <f>IF('Indicator Date hidden'!I13="x","x",$H$2-'Indicator Date hidden'!I13)</f>
        <v>0</v>
      </c>
      <c r="I12" s="165">
        <f>IF('Indicator Date hidden'!J13="x","x",$I$2-'Indicator Date hidden'!J13)</f>
        <v>0</v>
      </c>
      <c r="J12" s="165">
        <f>IF('Indicator Date hidden'!K13="x","x",$J$2-'Indicator Date hidden'!K13)</f>
        <v>0</v>
      </c>
      <c r="K12" s="165">
        <f>IF('Indicator Date hidden'!L13="x","x",$K$2-'Indicator Date hidden'!L13)</f>
        <v>0</v>
      </c>
      <c r="L12" s="165">
        <f>IF('Indicator Date hidden'!M13="x","x",$L$2-'Indicator Date hidden'!M13)</f>
        <v>0</v>
      </c>
      <c r="M12" s="165">
        <f>IF('Indicator Date hidden'!N13="x","x",$M$2-'Indicator Date hidden'!N13)</f>
        <v>0</v>
      </c>
      <c r="N12" s="165">
        <f>IF('Indicator Date hidden'!O13="x","x",$N$2-'Indicator Date hidden'!O13)</f>
        <v>0</v>
      </c>
      <c r="O12" s="165">
        <f>IF('Indicator Date hidden'!P13="x","x",$O$2-'Indicator Date hidden'!P13)</f>
        <v>0</v>
      </c>
      <c r="P12" s="165">
        <f>IF('Indicator Date hidden'!Q13="x","x",$P$2-'Indicator Date hidden'!Q13)</f>
        <v>0</v>
      </c>
      <c r="Q12" s="165" t="str">
        <f>IF('Indicator Date hidden'!R13="x","x",$Q$2-'Indicator Date hidden'!R13)</f>
        <v>x</v>
      </c>
      <c r="R12" s="165">
        <f>IF('Indicator Date hidden'!S13="x","x",$R$2-'Indicator Date hidden'!S13)</f>
        <v>0</v>
      </c>
      <c r="S12" s="165">
        <f>IF('Indicator Date hidden'!T13="x","x",$S$2-'Indicator Date hidden'!T13)</f>
        <v>0</v>
      </c>
      <c r="T12" s="165">
        <f>IF('Indicator Date hidden'!U13="x","x",$T$2-'Indicator Date hidden'!U13)</f>
        <v>0</v>
      </c>
      <c r="U12" s="165">
        <f>IF('Indicator Date hidden'!V13="x","x",$U$2-'Indicator Date hidden'!V13)</f>
        <v>0</v>
      </c>
      <c r="V12" s="165">
        <f>IF('Indicator Date hidden'!W13="x","x",$V$2-'Indicator Date hidden'!W13)</f>
        <v>0</v>
      </c>
      <c r="W12" s="165">
        <f>IF('Indicator Date hidden'!X13="x","x",$W$2-'Indicator Date hidden'!X13)</f>
        <v>3</v>
      </c>
      <c r="X12" s="165">
        <f>IF('Indicator Date hidden'!Y13="x","x",$X$2-'Indicator Date hidden'!Y13)</f>
        <v>3</v>
      </c>
      <c r="Y12" s="165">
        <f>IF('Indicator Date hidden'!Z13="x","x",$Y$2-'Indicator Date hidden'!Z13)</f>
        <v>0</v>
      </c>
      <c r="Z12" s="165">
        <f>IF('Indicator Date hidden'!AA13="x","x",$Z$2-'Indicator Date hidden'!AA13)</f>
        <v>0</v>
      </c>
      <c r="AA12" s="165">
        <f>IF('Indicator Date hidden'!AB13="x","x",$AA$2-'Indicator Date hidden'!AB13)</f>
        <v>0</v>
      </c>
      <c r="AB12" s="165">
        <f>IF('Indicator Date hidden'!AC13="x","x",$AB$2-'Indicator Date hidden'!AC13)</f>
        <v>0</v>
      </c>
      <c r="AC12" s="165">
        <f>IF('Indicator Date hidden'!AD13="x","x",$AC$2-'Indicator Date hidden'!AD13)</f>
        <v>0</v>
      </c>
      <c r="AD12" s="165">
        <f>IF('Indicator Date hidden'!AE13="x","x",$AD$2-'Indicator Date hidden'!AE13)</f>
        <v>0</v>
      </c>
      <c r="AE12" s="165">
        <f>IF('Indicator Date hidden'!AF13="x","x",$AE$2-'Indicator Date hidden'!AF13)</f>
        <v>0</v>
      </c>
      <c r="AF12" s="165">
        <f>IF('Indicator Date hidden'!AG13="x","x",$AF$2-'Indicator Date hidden'!AG13)</f>
        <v>9</v>
      </c>
      <c r="AG12" s="165">
        <f>IF('Indicator Date hidden'!AH13="x","x",$AG$2-'Indicator Date hidden'!AH13)</f>
        <v>0</v>
      </c>
      <c r="AH12" s="165">
        <f>IF('Indicator Date hidden'!AI13="x","x",$AH$2-'Indicator Date hidden'!AI13)</f>
        <v>0</v>
      </c>
      <c r="AI12" s="165">
        <f>IF('Indicator Date hidden'!AJ13="x","x",$AI$2-'Indicator Date hidden'!AJ13)</f>
        <v>0</v>
      </c>
      <c r="AJ12" s="165">
        <f>IF('Indicator Date hidden'!AK13="x","x",$AJ$2-'Indicator Date hidden'!AK13)</f>
        <v>1</v>
      </c>
      <c r="AK12" s="165">
        <f>IF('Indicator Date hidden'!AL13="x","x",$AK$2-'Indicator Date hidden'!AL13)</f>
        <v>1</v>
      </c>
      <c r="AL12" s="165" t="str">
        <f>IF('Indicator Date hidden'!AM13="x","x",$AL$2-'Indicator Date hidden'!AM13)</f>
        <v>x</v>
      </c>
      <c r="AM12" s="165">
        <f>IF('Indicator Date hidden'!AN13="x","x",$AM$2-'Indicator Date hidden'!AN13)</f>
        <v>0</v>
      </c>
      <c r="AN12" s="165">
        <f>IF('Indicator Date hidden'!AO13="x","x",$AN$2-'Indicator Date hidden'!AO13)</f>
        <v>0</v>
      </c>
      <c r="AO12" s="165" t="str">
        <f>IF('Indicator Date hidden'!AP13="x","x",$AO$2-'Indicator Date hidden'!AP13)</f>
        <v>x</v>
      </c>
      <c r="AP12" s="165" t="str">
        <f>IF('Indicator Date hidden'!AQ13="x","x",$AP$2-'Indicator Date hidden'!AQ13)</f>
        <v>x</v>
      </c>
      <c r="AQ12" s="165" t="str">
        <f>IF('Indicator Date hidden'!AR13="x","x",$AQ$2-'Indicator Date hidden'!AR13)</f>
        <v>x</v>
      </c>
      <c r="AR12" s="165">
        <f>IF('Indicator Date hidden'!AS13="x","x",$AR$2-'Indicator Date hidden'!AS13)</f>
        <v>0</v>
      </c>
      <c r="AS12" s="165">
        <f>IF('Indicator Date hidden'!AT13="x","x",$AS$2-'Indicator Date hidden'!AT13)</f>
        <v>0</v>
      </c>
      <c r="AT12" s="165">
        <f>IF('Indicator Date hidden'!AU13="x","x",$AT$2-'Indicator Date hidden'!AU13)</f>
        <v>0</v>
      </c>
      <c r="AU12" s="165">
        <f>IF('Indicator Date hidden'!AV13="x","x",$AU$2-'Indicator Date hidden'!AV13)</f>
        <v>1</v>
      </c>
      <c r="AV12" s="165">
        <f>IF('Indicator Date hidden'!AW13="x","x",$AV$2-'Indicator Date hidden'!AW13)</f>
        <v>0</v>
      </c>
      <c r="AW12" s="165">
        <f>IF('Indicator Date hidden'!AX13="x","x",$AW$2-'Indicator Date hidden'!AX13)</f>
        <v>0</v>
      </c>
      <c r="AX12" s="165">
        <f>IF('Indicator Date hidden'!AY13="x","x",$AX$2-'Indicator Date hidden'!AY13)</f>
        <v>0</v>
      </c>
      <c r="AY12" s="165">
        <f>IF('Indicator Date hidden'!AZ13="x","x",$AY$2-'Indicator Date hidden'!AZ13)</f>
        <v>0</v>
      </c>
      <c r="AZ12" s="165">
        <f>IF('Indicator Date hidden'!BA13="x","x",$AZ$2-'Indicator Date hidden'!BA13)</f>
        <v>0</v>
      </c>
      <c r="BA12" s="5">
        <f t="shared" si="0"/>
        <v>18</v>
      </c>
      <c r="BB12" s="166">
        <f t="shared" si="1"/>
        <v>0.39130434782608697</v>
      </c>
      <c r="BC12" s="5">
        <f t="shared" si="2"/>
        <v>6</v>
      </c>
      <c r="BD12" s="166">
        <f t="shared" si="3"/>
        <v>1.4367575340746355</v>
      </c>
      <c r="BE12" s="169">
        <f t="shared" si="4"/>
        <v>0</v>
      </c>
    </row>
    <row r="13" spans="1:57" x14ac:dyDescent="0.25">
      <c r="A13" t="s">
        <v>20</v>
      </c>
      <c r="B13" s="165">
        <f>IF('Indicator Date hidden'!C14="x","x",$B$2-'Indicator Date hidden'!C14)</f>
        <v>0</v>
      </c>
      <c r="C13" s="165">
        <f>IF('Indicator Date hidden'!D14="x","x",$C$2-'Indicator Date hidden'!D14)</f>
        <v>0</v>
      </c>
      <c r="D13" s="165">
        <f>IF('Indicator Date hidden'!E14="x","x",$D$2-'Indicator Date hidden'!E14)</f>
        <v>0</v>
      </c>
      <c r="E13" s="165">
        <f>IF('Indicator Date hidden'!F14="x","x",$E$2-'Indicator Date hidden'!F14)</f>
        <v>0</v>
      </c>
      <c r="F13" s="165">
        <f>IF('Indicator Date hidden'!G14="x","x",$F$2-'Indicator Date hidden'!G14)</f>
        <v>0</v>
      </c>
      <c r="G13" s="165">
        <f>IF('Indicator Date hidden'!H14="x","x",$G$2-'Indicator Date hidden'!H14)</f>
        <v>0</v>
      </c>
      <c r="H13" s="165">
        <f>IF('Indicator Date hidden'!I14="x","x",$H$2-'Indicator Date hidden'!I14)</f>
        <v>0</v>
      </c>
      <c r="I13" s="165">
        <f>IF('Indicator Date hidden'!J14="x","x",$I$2-'Indicator Date hidden'!J14)</f>
        <v>0</v>
      </c>
      <c r="J13" s="165">
        <f>IF('Indicator Date hidden'!K14="x","x",$J$2-'Indicator Date hidden'!K14)</f>
        <v>0</v>
      </c>
      <c r="K13" s="165">
        <f>IF('Indicator Date hidden'!L14="x","x",$K$2-'Indicator Date hidden'!L14)</f>
        <v>0</v>
      </c>
      <c r="L13" s="165">
        <f>IF('Indicator Date hidden'!M14="x","x",$L$2-'Indicator Date hidden'!M14)</f>
        <v>0</v>
      </c>
      <c r="M13" s="165">
        <f>IF('Indicator Date hidden'!N14="x","x",$M$2-'Indicator Date hidden'!N14)</f>
        <v>0</v>
      </c>
      <c r="N13" s="165">
        <f>IF('Indicator Date hidden'!O14="x","x",$N$2-'Indicator Date hidden'!O14)</f>
        <v>0</v>
      </c>
      <c r="O13" s="165">
        <f>IF('Indicator Date hidden'!P14="x","x",$O$2-'Indicator Date hidden'!P14)</f>
        <v>0</v>
      </c>
      <c r="P13" s="165">
        <f>IF('Indicator Date hidden'!Q14="x","x",$P$2-'Indicator Date hidden'!Q14)</f>
        <v>0</v>
      </c>
      <c r="Q13" s="165" t="str">
        <f>IF('Indicator Date hidden'!R14="x","x",$Q$2-'Indicator Date hidden'!R14)</f>
        <v>x</v>
      </c>
      <c r="R13" s="165">
        <f>IF('Indicator Date hidden'!S14="x","x",$R$2-'Indicator Date hidden'!S14)</f>
        <v>0</v>
      </c>
      <c r="S13" s="165">
        <f>IF('Indicator Date hidden'!T14="x","x",$S$2-'Indicator Date hidden'!T14)</f>
        <v>0</v>
      </c>
      <c r="T13" s="165">
        <f>IF('Indicator Date hidden'!U14="x","x",$T$2-'Indicator Date hidden'!U14)</f>
        <v>0</v>
      </c>
      <c r="U13" s="165" t="str">
        <f>IF('Indicator Date hidden'!V14="x","x",$U$2-'Indicator Date hidden'!V14)</f>
        <v>x</v>
      </c>
      <c r="V13" s="165">
        <f>IF('Indicator Date hidden'!W14="x","x",$V$2-'Indicator Date hidden'!W14)</f>
        <v>0</v>
      </c>
      <c r="W13" s="165" t="str">
        <f>IF('Indicator Date hidden'!X14="x","x",$W$2-'Indicator Date hidden'!X14)</f>
        <v>x</v>
      </c>
      <c r="X13" s="165" t="str">
        <f>IF('Indicator Date hidden'!Y14="x","x",$X$2-'Indicator Date hidden'!Y14)</f>
        <v>x</v>
      </c>
      <c r="Y13" s="165">
        <f>IF('Indicator Date hidden'!Z14="x","x",$Y$2-'Indicator Date hidden'!Z14)</f>
        <v>0</v>
      </c>
      <c r="Z13" s="165">
        <f>IF('Indicator Date hidden'!AA14="x","x",$Z$2-'Indicator Date hidden'!AA14)</f>
        <v>0</v>
      </c>
      <c r="AA13" s="165">
        <f>IF('Indicator Date hidden'!AB14="x","x",$AA$2-'Indicator Date hidden'!AB14)</f>
        <v>0</v>
      </c>
      <c r="AB13" s="165">
        <f>IF('Indicator Date hidden'!AC14="x","x",$AB$2-'Indicator Date hidden'!AC14)</f>
        <v>0</v>
      </c>
      <c r="AC13" s="165">
        <f>IF('Indicator Date hidden'!AD14="x","x",$AC$2-'Indicator Date hidden'!AD14)</f>
        <v>0</v>
      </c>
      <c r="AD13" s="165" t="str">
        <f>IF('Indicator Date hidden'!AE14="x","x",$AD$2-'Indicator Date hidden'!AE14)</f>
        <v>x</v>
      </c>
      <c r="AE13" s="165">
        <f>IF('Indicator Date hidden'!AF14="x","x",$AE$2-'Indicator Date hidden'!AF14)</f>
        <v>0</v>
      </c>
      <c r="AF13" s="165" t="str">
        <f>IF('Indicator Date hidden'!AG14="x","x",$AF$2-'Indicator Date hidden'!AG14)</f>
        <v>x</v>
      </c>
      <c r="AG13" s="165">
        <f>IF('Indicator Date hidden'!AH14="x","x",$AG$2-'Indicator Date hidden'!AH14)</f>
        <v>0</v>
      </c>
      <c r="AH13" s="165">
        <f>IF('Indicator Date hidden'!AI14="x","x",$AH$2-'Indicator Date hidden'!AI14)</f>
        <v>0</v>
      </c>
      <c r="AI13" s="165">
        <f>IF('Indicator Date hidden'!AJ14="x","x",$AI$2-'Indicator Date hidden'!AJ14)</f>
        <v>0</v>
      </c>
      <c r="AJ13" s="165" t="str">
        <f>IF('Indicator Date hidden'!AK14="x","x",$AJ$2-'Indicator Date hidden'!AK14)</f>
        <v>x</v>
      </c>
      <c r="AK13" s="165">
        <f>IF('Indicator Date hidden'!AL14="x","x",$AK$2-'Indicator Date hidden'!AL14)</f>
        <v>1</v>
      </c>
      <c r="AL13" s="165" t="str">
        <f>IF('Indicator Date hidden'!AM14="x","x",$AL$2-'Indicator Date hidden'!AM14)</f>
        <v>x</v>
      </c>
      <c r="AM13" s="165">
        <f>IF('Indicator Date hidden'!AN14="x","x",$AM$2-'Indicator Date hidden'!AN14)</f>
        <v>0</v>
      </c>
      <c r="AN13" s="165">
        <f>IF('Indicator Date hidden'!AO14="x","x",$AN$2-'Indicator Date hidden'!AO14)</f>
        <v>0</v>
      </c>
      <c r="AO13" s="165">
        <f>IF('Indicator Date hidden'!AP14="x","x",$AO$2-'Indicator Date hidden'!AP14)</f>
        <v>0</v>
      </c>
      <c r="AP13" s="165">
        <f>IF('Indicator Date hidden'!AQ14="x","x",$AP$2-'Indicator Date hidden'!AQ14)</f>
        <v>0</v>
      </c>
      <c r="AQ13" s="165" t="str">
        <f>IF('Indicator Date hidden'!AR14="x","x",$AQ$2-'Indicator Date hidden'!AR14)</f>
        <v>x</v>
      </c>
      <c r="AR13" s="165">
        <f>IF('Indicator Date hidden'!AS14="x","x",$AR$2-'Indicator Date hidden'!AS14)</f>
        <v>0</v>
      </c>
      <c r="AS13" s="165">
        <f>IF('Indicator Date hidden'!AT14="x","x",$AS$2-'Indicator Date hidden'!AT14)</f>
        <v>0</v>
      </c>
      <c r="AT13" s="165">
        <f>IF('Indicator Date hidden'!AU14="x","x",$AT$2-'Indicator Date hidden'!AU14)</f>
        <v>0</v>
      </c>
      <c r="AU13" s="165" t="str">
        <f>IF('Indicator Date hidden'!AV14="x","x",$AU$2-'Indicator Date hidden'!AV14)</f>
        <v>x</v>
      </c>
      <c r="AV13" s="165">
        <f>IF('Indicator Date hidden'!AW14="x","x",$AV$2-'Indicator Date hidden'!AW14)</f>
        <v>0</v>
      </c>
      <c r="AW13" s="165">
        <f>IF('Indicator Date hidden'!AX14="x","x",$AW$2-'Indicator Date hidden'!AX14)</f>
        <v>0</v>
      </c>
      <c r="AX13" s="165">
        <f>IF('Indicator Date hidden'!AY14="x","x",$AX$2-'Indicator Date hidden'!AY14)</f>
        <v>0</v>
      </c>
      <c r="AY13" s="165">
        <f>IF('Indicator Date hidden'!AZ14="x","x",$AY$2-'Indicator Date hidden'!AZ14)</f>
        <v>0</v>
      </c>
      <c r="AZ13" s="165">
        <f>IF('Indicator Date hidden'!BA14="x","x",$AZ$2-'Indicator Date hidden'!BA14)</f>
        <v>0</v>
      </c>
      <c r="BA13" s="5">
        <f t="shared" si="0"/>
        <v>1</v>
      </c>
      <c r="BB13" s="166">
        <f t="shared" si="1"/>
        <v>2.4390243902439025E-2</v>
      </c>
      <c r="BC13" s="5">
        <f t="shared" si="2"/>
        <v>1</v>
      </c>
      <c r="BD13" s="166">
        <f t="shared" si="3"/>
        <v>0.15425744683748191</v>
      </c>
      <c r="BE13" s="169">
        <f t="shared" si="4"/>
        <v>0</v>
      </c>
    </row>
    <row r="14" spans="1:57" x14ac:dyDescent="0.25">
      <c r="A14" t="s">
        <v>22</v>
      </c>
      <c r="B14" s="165">
        <f>IF('Indicator Date hidden'!C15="x","x",$B$2-'Indicator Date hidden'!C15)</f>
        <v>0</v>
      </c>
      <c r="C14" s="165">
        <f>IF('Indicator Date hidden'!D15="x","x",$C$2-'Indicator Date hidden'!D15)</f>
        <v>0</v>
      </c>
      <c r="D14" s="165">
        <f>IF('Indicator Date hidden'!E15="x","x",$D$2-'Indicator Date hidden'!E15)</f>
        <v>0</v>
      </c>
      <c r="E14" s="165">
        <f>IF('Indicator Date hidden'!F15="x","x",$E$2-'Indicator Date hidden'!F15)</f>
        <v>0</v>
      </c>
      <c r="F14" s="165">
        <f>IF('Indicator Date hidden'!G15="x","x",$F$2-'Indicator Date hidden'!G15)</f>
        <v>0</v>
      </c>
      <c r="G14" s="165">
        <f>IF('Indicator Date hidden'!H15="x","x",$G$2-'Indicator Date hidden'!H15)</f>
        <v>0</v>
      </c>
      <c r="H14" s="165">
        <f>IF('Indicator Date hidden'!I15="x","x",$H$2-'Indicator Date hidden'!I15)</f>
        <v>0</v>
      </c>
      <c r="I14" s="165">
        <f>IF('Indicator Date hidden'!J15="x","x",$I$2-'Indicator Date hidden'!J15)</f>
        <v>0</v>
      </c>
      <c r="J14" s="165">
        <f>IF('Indicator Date hidden'!K15="x","x",$J$2-'Indicator Date hidden'!K15)</f>
        <v>0</v>
      </c>
      <c r="K14" s="165">
        <f>IF('Indicator Date hidden'!L15="x","x",$K$2-'Indicator Date hidden'!L15)</f>
        <v>0</v>
      </c>
      <c r="L14" s="165">
        <f>IF('Indicator Date hidden'!M15="x","x",$L$2-'Indicator Date hidden'!M15)</f>
        <v>0</v>
      </c>
      <c r="M14" s="165">
        <f>IF('Indicator Date hidden'!N15="x","x",$M$2-'Indicator Date hidden'!N15)</f>
        <v>0</v>
      </c>
      <c r="N14" s="165">
        <f>IF('Indicator Date hidden'!O15="x","x",$N$2-'Indicator Date hidden'!O15)</f>
        <v>0</v>
      </c>
      <c r="O14" s="165">
        <f>IF('Indicator Date hidden'!P15="x","x",$O$2-'Indicator Date hidden'!P15)</f>
        <v>0</v>
      </c>
      <c r="P14" s="165">
        <f>IF('Indicator Date hidden'!Q15="x","x",$P$2-'Indicator Date hidden'!Q15)</f>
        <v>0</v>
      </c>
      <c r="Q14" s="165" t="str">
        <f>IF('Indicator Date hidden'!R15="x","x",$Q$2-'Indicator Date hidden'!R15)</f>
        <v>x</v>
      </c>
      <c r="R14" s="165">
        <f>IF('Indicator Date hidden'!S15="x","x",$R$2-'Indicator Date hidden'!S15)</f>
        <v>0</v>
      </c>
      <c r="S14" s="165">
        <f>IF('Indicator Date hidden'!T15="x","x",$S$2-'Indicator Date hidden'!T15)</f>
        <v>0</v>
      </c>
      <c r="T14" s="165">
        <f>IF('Indicator Date hidden'!U15="x","x",$T$2-'Indicator Date hidden'!U15)</f>
        <v>0</v>
      </c>
      <c r="U14" s="165" t="str">
        <f>IF('Indicator Date hidden'!V15="x","x",$U$2-'Indicator Date hidden'!V15)</f>
        <v>x</v>
      </c>
      <c r="V14" s="165">
        <f>IF('Indicator Date hidden'!W15="x","x",$V$2-'Indicator Date hidden'!W15)</f>
        <v>0</v>
      </c>
      <c r="W14" s="165" t="str">
        <f>IF('Indicator Date hidden'!X15="x","x",$W$2-'Indicator Date hidden'!X15)</f>
        <v>x</v>
      </c>
      <c r="X14" s="165">
        <f>IF('Indicator Date hidden'!Y15="x","x",$X$2-'Indicator Date hidden'!Y15)</f>
        <v>4</v>
      </c>
      <c r="Y14" s="165">
        <f>IF('Indicator Date hidden'!Z15="x","x",$Y$2-'Indicator Date hidden'!Z15)</f>
        <v>0</v>
      </c>
      <c r="Z14" s="165">
        <f>IF('Indicator Date hidden'!AA15="x","x",$Z$2-'Indicator Date hidden'!AA15)</f>
        <v>0</v>
      </c>
      <c r="AA14" s="165">
        <f>IF('Indicator Date hidden'!AB15="x","x",$AA$2-'Indicator Date hidden'!AB15)</f>
        <v>0</v>
      </c>
      <c r="AB14" s="165">
        <f>IF('Indicator Date hidden'!AC15="x","x",$AB$2-'Indicator Date hidden'!AC15)</f>
        <v>0</v>
      </c>
      <c r="AC14" s="165">
        <f>IF('Indicator Date hidden'!AD15="x","x",$AC$2-'Indicator Date hidden'!AD15)</f>
        <v>0</v>
      </c>
      <c r="AD14" s="165" t="str">
        <f>IF('Indicator Date hidden'!AE15="x","x",$AD$2-'Indicator Date hidden'!AE15)</f>
        <v>x</v>
      </c>
      <c r="AE14" s="165">
        <f>IF('Indicator Date hidden'!AF15="x","x",$AE$2-'Indicator Date hidden'!AF15)</f>
        <v>0</v>
      </c>
      <c r="AF14" s="165" t="str">
        <f>IF('Indicator Date hidden'!AG15="x","x",$AF$2-'Indicator Date hidden'!AG15)</f>
        <v>x</v>
      </c>
      <c r="AG14" s="165">
        <f>IF('Indicator Date hidden'!AH15="x","x",$AG$2-'Indicator Date hidden'!AH15)</f>
        <v>0</v>
      </c>
      <c r="AH14" s="165">
        <f>IF('Indicator Date hidden'!AI15="x","x",$AH$2-'Indicator Date hidden'!AI15)</f>
        <v>0</v>
      </c>
      <c r="AI14" s="165">
        <f>IF('Indicator Date hidden'!AJ15="x","x",$AI$2-'Indicator Date hidden'!AJ15)</f>
        <v>0</v>
      </c>
      <c r="AJ14" s="165" t="str">
        <f>IF('Indicator Date hidden'!AK15="x","x",$AJ$2-'Indicator Date hidden'!AK15)</f>
        <v>x</v>
      </c>
      <c r="AK14" s="165">
        <f>IF('Indicator Date hidden'!AL15="x","x",$AK$2-'Indicator Date hidden'!AL15)</f>
        <v>1</v>
      </c>
      <c r="AL14" s="165" t="str">
        <f>IF('Indicator Date hidden'!AM15="x","x",$AL$2-'Indicator Date hidden'!AM15)</f>
        <v>x</v>
      </c>
      <c r="AM14" s="165">
        <f>IF('Indicator Date hidden'!AN15="x","x",$AM$2-'Indicator Date hidden'!AN15)</f>
        <v>0</v>
      </c>
      <c r="AN14" s="165">
        <f>IF('Indicator Date hidden'!AO15="x","x",$AN$2-'Indicator Date hidden'!AO15)</f>
        <v>0</v>
      </c>
      <c r="AO14" s="165">
        <f>IF('Indicator Date hidden'!AP15="x","x",$AO$2-'Indicator Date hidden'!AP15)</f>
        <v>0</v>
      </c>
      <c r="AP14" s="165">
        <f>IF('Indicator Date hidden'!AQ15="x","x",$AP$2-'Indicator Date hidden'!AQ15)</f>
        <v>0</v>
      </c>
      <c r="AQ14" s="165">
        <f>IF('Indicator Date hidden'!AR15="x","x",$AQ$2-'Indicator Date hidden'!AR15)</f>
        <v>2</v>
      </c>
      <c r="AR14" s="165">
        <f>IF('Indicator Date hidden'!AS15="x","x",$AR$2-'Indicator Date hidden'!AS15)</f>
        <v>0</v>
      </c>
      <c r="AS14" s="165">
        <f>IF('Indicator Date hidden'!AT15="x","x",$AS$2-'Indicator Date hidden'!AT15)</f>
        <v>0</v>
      </c>
      <c r="AT14" s="165">
        <f>IF('Indicator Date hidden'!AU15="x","x",$AT$2-'Indicator Date hidden'!AU15)</f>
        <v>0</v>
      </c>
      <c r="AU14" s="165">
        <f>IF('Indicator Date hidden'!AV15="x","x",$AU$2-'Indicator Date hidden'!AV15)</f>
        <v>2</v>
      </c>
      <c r="AV14" s="165">
        <f>IF('Indicator Date hidden'!AW15="x","x",$AV$2-'Indicator Date hidden'!AW15)</f>
        <v>0</v>
      </c>
      <c r="AW14" s="165">
        <f>IF('Indicator Date hidden'!AX15="x","x",$AW$2-'Indicator Date hidden'!AX15)</f>
        <v>0</v>
      </c>
      <c r="AX14" s="165">
        <f>IF('Indicator Date hidden'!AY15="x","x",$AX$2-'Indicator Date hidden'!AY15)</f>
        <v>0</v>
      </c>
      <c r="AY14" s="165">
        <f>IF('Indicator Date hidden'!AZ15="x","x",$AY$2-'Indicator Date hidden'!AZ15)</f>
        <v>0</v>
      </c>
      <c r="AZ14" s="165">
        <f>IF('Indicator Date hidden'!BA15="x","x",$AZ$2-'Indicator Date hidden'!BA15)</f>
        <v>0</v>
      </c>
      <c r="BA14" s="5">
        <f t="shared" si="0"/>
        <v>9</v>
      </c>
      <c r="BB14" s="166">
        <f t="shared" si="1"/>
        <v>0.20454545454545456</v>
      </c>
      <c r="BC14" s="5">
        <f t="shared" si="2"/>
        <v>4</v>
      </c>
      <c r="BD14" s="166">
        <f t="shared" si="3"/>
        <v>0.72549498634147125</v>
      </c>
      <c r="BE14" s="169">
        <f t="shared" si="4"/>
        <v>0</v>
      </c>
    </row>
    <row r="15" spans="1:57" x14ac:dyDescent="0.25">
      <c r="A15" t="s">
        <v>24</v>
      </c>
      <c r="B15" s="165">
        <f>IF('Indicator Date hidden'!C16="x","x",$B$2-'Indicator Date hidden'!C16)</f>
        <v>0</v>
      </c>
      <c r="C15" s="165">
        <f>IF('Indicator Date hidden'!D16="x","x",$C$2-'Indicator Date hidden'!D16)</f>
        <v>0</v>
      </c>
      <c r="D15" s="165">
        <f>IF('Indicator Date hidden'!E16="x","x",$D$2-'Indicator Date hidden'!E16)</f>
        <v>0</v>
      </c>
      <c r="E15" s="165">
        <f>IF('Indicator Date hidden'!F16="x","x",$E$2-'Indicator Date hidden'!F16)</f>
        <v>0</v>
      </c>
      <c r="F15" s="165">
        <f>IF('Indicator Date hidden'!G16="x","x",$F$2-'Indicator Date hidden'!G16)</f>
        <v>0</v>
      </c>
      <c r="G15" s="165">
        <f>IF('Indicator Date hidden'!H16="x","x",$G$2-'Indicator Date hidden'!H16)</f>
        <v>0</v>
      </c>
      <c r="H15" s="165">
        <f>IF('Indicator Date hidden'!I16="x","x",$H$2-'Indicator Date hidden'!I16)</f>
        <v>0</v>
      </c>
      <c r="I15" s="165">
        <f>IF('Indicator Date hidden'!J16="x","x",$I$2-'Indicator Date hidden'!J16)</f>
        <v>0</v>
      </c>
      <c r="J15" s="165">
        <f>IF('Indicator Date hidden'!K16="x","x",$J$2-'Indicator Date hidden'!K16)</f>
        <v>0</v>
      </c>
      <c r="K15" s="165">
        <f>IF('Indicator Date hidden'!L16="x","x",$K$2-'Indicator Date hidden'!L16)</f>
        <v>0</v>
      </c>
      <c r="L15" s="165">
        <f>IF('Indicator Date hidden'!M16="x","x",$L$2-'Indicator Date hidden'!M16)</f>
        <v>0</v>
      </c>
      <c r="M15" s="165">
        <f>IF('Indicator Date hidden'!N16="x","x",$M$2-'Indicator Date hidden'!N16)</f>
        <v>0</v>
      </c>
      <c r="N15" s="165">
        <f>IF('Indicator Date hidden'!O16="x","x",$N$2-'Indicator Date hidden'!O16)</f>
        <v>0</v>
      </c>
      <c r="O15" s="165">
        <f>IF('Indicator Date hidden'!P16="x","x",$O$2-'Indicator Date hidden'!P16)</f>
        <v>0</v>
      </c>
      <c r="P15" s="165">
        <f>IF('Indicator Date hidden'!Q16="x","x",$P$2-'Indicator Date hidden'!Q16)</f>
        <v>0</v>
      </c>
      <c r="Q15" s="165">
        <f>IF('Indicator Date hidden'!R16="x","x",$Q$2-'Indicator Date hidden'!R16)</f>
        <v>3</v>
      </c>
      <c r="R15" s="165">
        <f>IF('Indicator Date hidden'!S16="x","x",$R$2-'Indicator Date hidden'!S16)</f>
        <v>0</v>
      </c>
      <c r="S15" s="165">
        <f>IF('Indicator Date hidden'!T16="x","x",$S$2-'Indicator Date hidden'!T16)</f>
        <v>0</v>
      </c>
      <c r="T15" s="165">
        <f>IF('Indicator Date hidden'!U16="x","x",$T$2-'Indicator Date hidden'!U16)</f>
        <v>0</v>
      </c>
      <c r="U15" s="165">
        <f>IF('Indicator Date hidden'!V16="x","x",$U$2-'Indicator Date hidden'!V16)</f>
        <v>0</v>
      </c>
      <c r="V15" s="165">
        <f>IF('Indicator Date hidden'!W16="x","x",$V$2-'Indicator Date hidden'!W16)</f>
        <v>0</v>
      </c>
      <c r="W15" s="165">
        <f>IF('Indicator Date hidden'!X16="x","x",$W$2-'Indicator Date hidden'!X16)</f>
        <v>2</v>
      </c>
      <c r="X15" s="165">
        <f>IF('Indicator Date hidden'!Y16="x","x",$X$2-'Indicator Date hidden'!Y16)</f>
        <v>5</v>
      </c>
      <c r="Y15" s="165">
        <f>IF('Indicator Date hidden'!Z16="x","x",$Y$2-'Indicator Date hidden'!Z16)</f>
        <v>0</v>
      </c>
      <c r="Z15" s="165">
        <f>IF('Indicator Date hidden'!AA16="x","x",$Z$2-'Indicator Date hidden'!AA16)</f>
        <v>0</v>
      </c>
      <c r="AA15" s="165">
        <f>IF('Indicator Date hidden'!AB16="x","x",$AA$2-'Indicator Date hidden'!AB16)</f>
        <v>0</v>
      </c>
      <c r="AB15" s="165">
        <f>IF('Indicator Date hidden'!AC16="x","x",$AB$2-'Indicator Date hidden'!AC16)</f>
        <v>0</v>
      </c>
      <c r="AC15" s="165">
        <f>IF('Indicator Date hidden'!AD16="x","x",$AC$2-'Indicator Date hidden'!AD16)</f>
        <v>0</v>
      </c>
      <c r="AD15" s="165">
        <f>IF('Indicator Date hidden'!AE16="x","x",$AD$2-'Indicator Date hidden'!AE16)</f>
        <v>0</v>
      </c>
      <c r="AE15" s="165">
        <f>IF('Indicator Date hidden'!AF16="x","x",$AE$2-'Indicator Date hidden'!AF16)</f>
        <v>0</v>
      </c>
      <c r="AF15" s="165">
        <f>IF('Indicator Date hidden'!AG16="x","x",$AF$2-'Indicator Date hidden'!AG16)</f>
        <v>1</v>
      </c>
      <c r="AG15" s="165">
        <f>IF('Indicator Date hidden'!AH16="x","x",$AG$2-'Indicator Date hidden'!AH16)</f>
        <v>0</v>
      </c>
      <c r="AH15" s="165">
        <f>IF('Indicator Date hidden'!AI16="x","x",$AH$2-'Indicator Date hidden'!AI16)</f>
        <v>0</v>
      </c>
      <c r="AI15" s="165">
        <f>IF('Indicator Date hidden'!AJ16="x","x",$AI$2-'Indicator Date hidden'!AJ16)</f>
        <v>0</v>
      </c>
      <c r="AJ15" s="165">
        <f>IF('Indicator Date hidden'!AK16="x","x",$AJ$2-'Indicator Date hidden'!AK16)</f>
        <v>2</v>
      </c>
      <c r="AK15" s="165">
        <f>IF('Indicator Date hidden'!AL16="x","x",$AK$2-'Indicator Date hidden'!AL16)</f>
        <v>0</v>
      </c>
      <c r="AL15" s="165" t="str">
        <f>IF('Indicator Date hidden'!AM16="x","x",$AL$2-'Indicator Date hidden'!AM16)</f>
        <v>x</v>
      </c>
      <c r="AM15" s="165">
        <f>IF('Indicator Date hidden'!AN16="x","x",$AM$2-'Indicator Date hidden'!AN16)</f>
        <v>0</v>
      </c>
      <c r="AN15" s="165">
        <f>IF('Indicator Date hidden'!AO16="x","x",$AN$2-'Indicator Date hidden'!AO16)</f>
        <v>0</v>
      </c>
      <c r="AO15" s="165">
        <f>IF('Indicator Date hidden'!AP16="x","x",$AO$2-'Indicator Date hidden'!AP16)</f>
        <v>0</v>
      </c>
      <c r="AP15" s="165">
        <f>IF('Indicator Date hidden'!AQ16="x","x",$AP$2-'Indicator Date hidden'!AQ16)</f>
        <v>0</v>
      </c>
      <c r="AQ15" s="165">
        <f>IF('Indicator Date hidden'!AR16="x","x",$AQ$2-'Indicator Date hidden'!AR16)</f>
        <v>0</v>
      </c>
      <c r="AR15" s="165">
        <f>IF('Indicator Date hidden'!AS16="x","x",$AR$2-'Indicator Date hidden'!AS16)</f>
        <v>0</v>
      </c>
      <c r="AS15" s="165">
        <f>IF('Indicator Date hidden'!AT16="x","x",$AS$2-'Indicator Date hidden'!AT16)</f>
        <v>0</v>
      </c>
      <c r="AT15" s="165">
        <f>IF('Indicator Date hidden'!AU16="x","x",$AT$2-'Indicator Date hidden'!AU16)</f>
        <v>0</v>
      </c>
      <c r="AU15" s="165">
        <f>IF('Indicator Date hidden'!AV16="x","x",$AU$2-'Indicator Date hidden'!AV16)</f>
        <v>0</v>
      </c>
      <c r="AV15" s="165">
        <f>IF('Indicator Date hidden'!AW16="x","x",$AV$2-'Indicator Date hidden'!AW16)</f>
        <v>0</v>
      </c>
      <c r="AW15" s="165">
        <f>IF('Indicator Date hidden'!AX16="x","x",$AW$2-'Indicator Date hidden'!AX16)</f>
        <v>0</v>
      </c>
      <c r="AX15" s="165">
        <f>IF('Indicator Date hidden'!AY16="x","x",$AX$2-'Indicator Date hidden'!AY16)</f>
        <v>0</v>
      </c>
      <c r="AY15" s="165">
        <f>IF('Indicator Date hidden'!AZ16="x","x",$AY$2-'Indicator Date hidden'!AZ16)</f>
        <v>0</v>
      </c>
      <c r="AZ15" s="165">
        <f>IF('Indicator Date hidden'!BA16="x","x",$AZ$2-'Indicator Date hidden'!BA16)</f>
        <v>0</v>
      </c>
      <c r="BA15" s="5">
        <f t="shared" si="0"/>
        <v>13</v>
      </c>
      <c r="BB15" s="166">
        <f t="shared" si="1"/>
        <v>0.26</v>
      </c>
      <c r="BC15" s="5">
        <f t="shared" si="2"/>
        <v>5</v>
      </c>
      <c r="BD15" s="166">
        <f t="shared" si="3"/>
        <v>0.8901685233707155</v>
      </c>
      <c r="BE15" s="169">
        <f t="shared" si="4"/>
        <v>0</v>
      </c>
    </row>
    <row r="16" spans="1:57" x14ac:dyDescent="0.25">
      <c r="A16" t="s">
        <v>26</v>
      </c>
      <c r="B16" s="165">
        <f>IF('Indicator Date hidden'!C17="x","x",$B$2-'Indicator Date hidden'!C17)</f>
        <v>0</v>
      </c>
      <c r="C16" s="165">
        <f>IF('Indicator Date hidden'!D17="x","x",$C$2-'Indicator Date hidden'!D17)</f>
        <v>0</v>
      </c>
      <c r="D16" s="165">
        <f>IF('Indicator Date hidden'!E17="x","x",$D$2-'Indicator Date hidden'!E17)</f>
        <v>0</v>
      </c>
      <c r="E16" s="165">
        <f>IF('Indicator Date hidden'!F17="x","x",$E$2-'Indicator Date hidden'!F17)</f>
        <v>0</v>
      </c>
      <c r="F16" s="165">
        <f>IF('Indicator Date hidden'!G17="x","x",$F$2-'Indicator Date hidden'!G17)</f>
        <v>0</v>
      </c>
      <c r="G16" s="165">
        <f>IF('Indicator Date hidden'!H17="x","x",$G$2-'Indicator Date hidden'!H17)</f>
        <v>0</v>
      </c>
      <c r="H16" s="165">
        <f>IF('Indicator Date hidden'!I17="x","x",$H$2-'Indicator Date hidden'!I17)</f>
        <v>0</v>
      </c>
      <c r="I16" s="165">
        <f>IF('Indicator Date hidden'!J17="x","x",$I$2-'Indicator Date hidden'!J17)</f>
        <v>0</v>
      </c>
      <c r="J16" s="165">
        <f>IF('Indicator Date hidden'!K17="x","x",$J$2-'Indicator Date hidden'!K17)</f>
        <v>0</v>
      </c>
      <c r="K16" s="165">
        <f>IF('Indicator Date hidden'!L17="x","x",$K$2-'Indicator Date hidden'!L17)</f>
        <v>0</v>
      </c>
      <c r="L16" s="165">
        <f>IF('Indicator Date hidden'!M17="x","x",$L$2-'Indicator Date hidden'!M17)</f>
        <v>0</v>
      </c>
      <c r="M16" s="165">
        <f>IF('Indicator Date hidden'!N17="x","x",$M$2-'Indicator Date hidden'!N17)</f>
        <v>0</v>
      </c>
      <c r="N16" s="165">
        <f>IF('Indicator Date hidden'!O17="x","x",$N$2-'Indicator Date hidden'!O17)</f>
        <v>0</v>
      </c>
      <c r="O16" s="165">
        <f>IF('Indicator Date hidden'!P17="x","x",$O$2-'Indicator Date hidden'!P17)</f>
        <v>0</v>
      </c>
      <c r="P16" s="165">
        <f>IF('Indicator Date hidden'!Q17="x","x",$P$2-'Indicator Date hidden'!Q17)</f>
        <v>0</v>
      </c>
      <c r="Q16" s="165">
        <f>IF('Indicator Date hidden'!R17="x","x",$Q$2-'Indicator Date hidden'!R17)</f>
        <v>5</v>
      </c>
      <c r="R16" s="165">
        <f>IF('Indicator Date hidden'!S17="x","x",$R$2-'Indicator Date hidden'!S17)</f>
        <v>0</v>
      </c>
      <c r="S16" s="165">
        <f>IF('Indicator Date hidden'!T17="x","x",$S$2-'Indicator Date hidden'!T17)</f>
        <v>0</v>
      </c>
      <c r="T16" s="165">
        <f>IF('Indicator Date hidden'!U17="x","x",$T$2-'Indicator Date hidden'!U17)</f>
        <v>0</v>
      </c>
      <c r="U16" s="165" t="str">
        <f>IF('Indicator Date hidden'!V17="x","x",$U$2-'Indicator Date hidden'!V17)</f>
        <v>x</v>
      </c>
      <c r="V16" s="165">
        <f>IF('Indicator Date hidden'!W17="x","x",$V$2-'Indicator Date hidden'!W17)</f>
        <v>0</v>
      </c>
      <c r="W16" s="165">
        <f>IF('Indicator Date hidden'!X17="x","x",$W$2-'Indicator Date hidden'!X17)</f>
        <v>3</v>
      </c>
      <c r="X16" s="165">
        <f>IF('Indicator Date hidden'!Y17="x","x",$X$2-'Indicator Date hidden'!Y17)</f>
        <v>6</v>
      </c>
      <c r="Y16" s="165">
        <f>IF('Indicator Date hidden'!Z17="x","x",$Y$2-'Indicator Date hidden'!Z17)</f>
        <v>0</v>
      </c>
      <c r="Z16" s="165">
        <f>IF('Indicator Date hidden'!AA17="x","x",$Z$2-'Indicator Date hidden'!AA17)</f>
        <v>0</v>
      </c>
      <c r="AA16" s="165">
        <f>IF('Indicator Date hidden'!AB17="x","x",$AA$2-'Indicator Date hidden'!AB17)</f>
        <v>0</v>
      </c>
      <c r="AB16" s="165">
        <f>IF('Indicator Date hidden'!AC17="x","x",$AB$2-'Indicator Date hidden'!AC17)</f>
        <v>0</v>
      </c>
      <c r="AC16" s="165">
        <f>IF('Indicator Date hidden'!AD17="x","x",$AC$2-'Indicator Date hidden'!AD17)</f>
        <v>0</v>
      </c>
      <c r="AD16" s="165" t="str">
        <f>IF('Indicator Date hidden'!AE17="x","x",$AD$2-'Indicator Date hidden'!AE17)</f>
        <v>x</v>
      </c>
      <c r="AE16" s="165">
        <f>IF('Indicator Date hidden'!AF17="x","x",$AE$2-'Indicator Date hidden'!AF17)</f>
        <v>0</v>
      </c>
      <c r="AF16" s="165">
        <f>IF('Indicator Date hidden'!AG17="x","x",$AF$2-'Indicator Date hidden'!AG17)</f>
        <v>7</v>
      </c>
      <c r="AG16" s="165">
        <f>IF('Indicator Date hidden'!AH17="x","x",$AG$2-'Indicator Date hidden'!AH17)</f>
        <v>0</v>
      </c>
      <c r="AH16" s="165">
        <f>IF('Indicator Date hidden'!AI17="x","x",$AH$2-'Indicator Date hidden'!AI17)</f>
        <v>0</v>
      </c>
      <c r="AI16" s="165">
        <f>IF('Indicator Date hidden'!AJ17="x","x",$AI$2-'Indicator Date hidden'!AJ17)</f>
        <v>0</v>
      </c>
      <c r="AJ16" s="165" t="str">
        <f>IF('Indicator Date hidden'!AK17="x","x",$AJ$2-'Indicator Date hidden'!AK17)</f>
        <v>x</v>
      </c>
      <c r="AK16" s="165">
        <f>IF('Indicator Date hidden'!AL17="x","x",$AK$2-'Indicator Date hidden'!AL17)</f>
        <v>1</v>
      </c>
      <c r="AL16" s="165" t="str">
        <f>IF('Indicator Date hidden'!AM17="x","x",$AL$2-'Indicator Date hidden'!AM17)</f>
        <v>x</v>
      </c>
      <c r="AM16" s="165">
        <f>IF('Indicator Date hidden'!AN17="x","x",$AM$2-'Indicator Date hidden'!AN17)</f>
        <v>0</v>
      </c>
      <c r="AN16" s="165">
        <f>IF('Indicator Date hidden'!AO17="x","x",$AN$2-'Indicator Date hidden'!AO17)</f>
        <v>0</v>
      </c>
      <c r="AO16" s="165">
        <f>IF('Indicator Date hidden'!AP17="x","x",$AO$2-'Indicator Date hidden'!AP17)</f>
        <v>0</v>
      </c>
      <c r="AP16" s="165">
        <f>IF('Indicator Date hidden'!AQ17="x","x",$AP$2-'Indicator Date hidden'!AQ17)</f>
        <v>0</v>
      </c>
      <c r="AQ16" s="165">
        <f>IF('Indicator Date hidden'!AR17="x","x",$AQ$2-'Indicator Date hidden'!AR17)</f>
        <v>2</v>
      </c>
      <c r="AR16" s="165">
        <f>IF('Indicator Date hidden'!AS17="x","x",$AR$2-'Indicator Date hidden'!AS17)</f>
        <v>0</v>
      </c>
      <c r="AS16" s="165">
        <f>IF('Indicator Date hidden'!AT17="x","x",$AS$2-'Indicator Date hidden'!AT17)</f>
        <v>0</v>
      </c>
      <c r="AT16" s="165">
        <f>IF('Indicator Date hidden'!AU17="x","x",$AT$2-'Indicator Date hidden'!AU17)</f>
        <v>0</v>
      </c>
      <c r="AU16" s="165" t="str">
        <f>IF('Indicator Date hidden'!AV17="x","x",$AU$2-'Indicator Date hidden'!AV17)</f>
        <v>x</v>
      </c>
      <c r="AV16" s="165">
        <f>IF('Indicator Date hidden'!AW17="x","x",$AV$2-'Indicator Date hidden'!AW17)</f>
        <v>0</v>
      </c>
      <c r="AW16" s="165">
        <f>IF('Indicator Date hidden'!AX17="x","x",$AW$2-'Indicator Date hidden'!AX17)</f>
        <v>0</v>
      </c>
      <c r="AX16" s="165">
        <f>IF('Indicator Date hidden'!AY17="x","x",$AX$2-'Indicator Date hidden'!AY17)</f>
        <v>0</v>
      </c>
      <c r="AY16" s="165">
        <f>IF('Indicator Date hidden'!AZ17="x","x",$AY$2-'Indicator Date hidden'!AZ17)</f>
        <v>0</v>
      </c>
      <c r="AZ16" s="165">
        <f>IF('Indicator Date hidden'!BA17="x","x",$AZ$2-'Indicator Date hidden'!BA17)</f>
        <v>0</v>
      </c>
      <c r="BA16" s="5">
        <f t="shared" si="0"/>
        <v>24</v>
      </c>
      <c r="BB16" s="166">
        <f t="shared" si="1"/>
        <v>0.52173913043478259</v>
      </c>
      <c r="BC16" s="5">
        <f t="shared" si="2"/>
        <v>6</v>
      </c>
      <c r="BD16" s="166">
        <f t="shared" si="3"/>
        <v>1.5567403295624485</v>
      </c>
      <c r="BE16" s="169">
        <f t="shared" si="4"/>
        <v>0</v>
      </c>
    </row>
    <row r="17" spans="1:57" x14ac:dyDescent="0.25">
      <c r="A17" t="s">
        <v>28</v>
      </c>
      <c r="B17" s="165">
        <f>IF('Indicator Date hidden'!C18="x","x",$B$2-'Indicator Date hidden'!C18)</f>
        <v>0</v>
      </c>
      <c r="C17" s="165">
        <f>IF('Indicator Date hidden'!D18="x","x",$C$2-'Indicator Date hidden'!D18)</f>
        <v>0</v>
      </c>
      <c r="D17" s="165">
        <f>IF('Indicator Date hidden'!E18="x","x",$D$2-'Indicator Date hidden'!E18)</f>
        <v>0</v>
      </c>
      <c r="E17" s="165">
        <f>IF('Indicator Date hidden'!F18="x","x",$E$2-'Indicator Date hidden'!F18)</f>
        <v>0</v>
      </c>
      <c r="F17" s="165">
        <f>IF('Indicator Date hidden'!G18="x","x",$F$2-'Indicator Date hidden'!G18)</f>
        <v>0</v>
      </c>
      <c r="G17" s="165">
        <f>IF('Indicator Date hidden'!H18="x","x",$G$2-'Indicator Date hidden'!H18)</f>
        <v>0</v>
      </c>
      <c r="H17" s="165">
        <f>IF('Indicator Date hidden'!I18="x","x",$H$2-'Indicator Date hidden'!I18)</f>
        <v>0</v>
      </c>
      <c r="I17" s="165">
        <f>IF('Indicator Date hidden'!J18="x","x",$I$2-'Indicator Date hidden'!J18)</f>
        <v>0</v>
      </c>
      <c r="J17" s="165">
        <f>IF('Indicator Date hidden'!K18="x","x",$J$2-'Indicator Date hidden'!K18)</f>
        <v>0</v>
      </c>
      <c r="K17" s="165">
        <f>IF('Indicator Date hidden'!L18="x","x",$K$2-'Indicator Date hidden'!L18)</f>
        <v>0</v>
      </c>
      <c r="L17" s="165">
        <f>IF('Indicator Date hidden'!M18="x","x",$L$2-'Indicator Date hidden'!M18)</f>
        <v>0</v>
      </c>
      <c r="M17" s="165">
        <f>IF('Indicator Date hidden'!N18="x","x",$M$2-'Indicator Date hidden'!N18)</f>
        <v>0</v>
      </c>
      <c r="N17" s="165">
        <f>IF('Indicator Date hidden'!O18="x","x",$N$2-'Indicator Date hidden'!O18)</f>
        <v>0</v>
      </c>
      <c r="O17" s="165">
        <f>IF('Indicator Date hidden'!P18="x","x",$O$2-'Indicator Date hidden'!P18)</f>
        <v>0</v>
      </c>
      <c r="P17" s="165">
        <f>IF('Indicator Date hidden'!Q18="x","x",$P$2-'Indicator Date hidden'!Q18)</f>
        <v>0</v>
      </c>
      <c r="Q17" s="165" t="str">
        <f>IF('Indicator Date hidden'!R18="x","x",$Q$2-'Indicator Date hidden'!R18)</f>
        <v>x</v>
      </c>
      <c r="R17" s="165">
        <f>IF('Indicator Date hidden'!S18="x","x",$R$2-'Indicator Date hidden'!S18)</f>
        <v>0</v>
      </c>
      <c r="S17" s="165">
        <f>IF('Indicator Date hidden'!T18="x","x",$S$2-'Indicator Date hidden'!T18)</f>
        <v>0</v>
      </c>
      <c r="T17" s="165">
        <f>IF('Indicator Date hidden'!U18="x","x",$T$2-'Indicator Date hidden'!U18)</f>
        <v>0</v>
      </c>
      <c r="U17" s="165">
        <f>IF('Indicator Date hidden'!V18="x","x",$U$2-'Indicator Date hidden'!V18)</f>
        <v>0</v>
      </c>
      <c r="V17" s="165">
        <f>IF('Indicator Date hidden'!W18="x","x",$V$2-'Indicator Date hidden'!W18)</f>
        <v>0</v>
      </c>
      <c r="W17" s="165" t="str">
        <f>IF('Indicator Date hidden'!X18="x","x",$W$2-'Indicator Date hidden'!X18)</f>
        <v>x</v>
      </c>
      <c r="X17" s="165">
        <f>IF('Indicator Date hidden'!Y18="x","x",$X$2-'Indicator Date hidden'!Y18)</f>
        <v>3</v>
      </c>
      <c r="Y17" s="165">
        <f>IF('Indicator Date hidden'!Z18="x","x",$Y$2-'Indicator Date hidden'!Z18)</f>
        <v>0</v>
      </c>
      <c r="Z17" s="165">
        <f>IF('Indicator Date hidden'!AA18="x","x",$Z$2-'Indicator Date hidden'!AA18)</f>
        <v>0</v>
      </c>
      <c r="AA17" s="165">
        <f>IF('Indicator Date hidden'!AB18="x","x",$AA$2-'Indicator Date hidden'!AB18)</f>
        <v>0</v>
      </c>
      <c r="AB17" s="165">
        <f>IF('Indicator Date hidden'!AC18="x","x",$AB$2-'Indicator Date hidden'!AC18)</f>
        <v>0</v>
      </c>
      <c r="AC17" s="165">
        <f>IF('Indicator Date hidden'!AD18="x","x",$AC$2-'Indicator Date hidden'!AD18)</f>
        <v>0</v>
      </c>
      <c r="AD17" s="165" t="str">
        <f>IF('Indicator Date hidden'!AE18="x","x",$AD$2-'Indicator Date hidden'!AE18)</f>
        <v>x</v>
      </c>
      <c r="AE17" s="165">
        <f>IF('Indicator Date hidden'!AF18="x","x",$AE$2-'Indicator Date hidden'!AF18)</f>
        <v>0</v>
      </c>
      <c r="AF17" s="165">
        <f>IF('Indicator Date hidden'!AG18="x","x",$AF$2-'Indicator Date hidden'!AG18)</f>
        <v>1</v>
      </c>
      <c r="AG17" s="165">
        <f>IF('Indicator Date hidden'!AH18="x","x",$AG$2-'Indicator Date hidden'!AH18)</f>
        <v>0</v>
      </c>
      <c r="AH17" s="165">
        <f>IF('Indicator Date hidden'!AI18="x","x",$AH$2-'Indicator Date hidden'!AI18)</f>
        <v>0</v>
      </c>
      <c r="AI17" s="165">
        <f>IF('Indicator Date hidden'!AJ18="x","x",$AI$2-'Indicator Date hidden'!AJ18)</f>
        <v>0</v>
      </c>
      <c r="AJ17" s="165" t="str">
        <f>IF('Indicator Date hidden'!AK18="x","x",$AJ$2-'Indicator Date hidden'!AK18)</f>
        <v>x</v>
      </c>
      <c r="AK17" s="165">
        <f>IF('Indicator Date hidden'!AL18="x","x",$AK$2-'Indicator Date hidden'!AL18)</f>
        <v>1</v>
      </c>
      <c r="AL17" s="165" t="str">
        <f>IF('Indicator Date hidden'!AM18="x","x",$AL$2-'Indicator Date hidden'!AM18)</f>
        <v>x</v>
      </c>
      <c r="AM17" s="165">
        <f>IF('Indicator Date hidden'!AN18="x","x",$AM$2-'Indicator Date hidden'!AN18)</f>
        <v>0</v>
      </c>
      <c r="AN17" s="165">
        <f>IF('Indicator Date hidden'!AO18="x","x",$AN$2-'Indicator Date hidden'!AO18)</f>
        <v>0</v>
      </c>
      <c r="AO17" s="165">
        <f>IF('Indicator Date hidden'!AP18="x","x",$AO$2-'Indicator Date hidden'!AP18)</f>
        <v>3</v>
      </c>
      <c r="AP17" s="165" t="str">
        <f>IF('Indicator Date hidden'!AQ18="x","x",$AP$2-'Indicator Date hidden'!AQ18)</f>
        <v>x</v>
      </c>
      <c r="AQ17" s="165">
        <f>IF('Indicator Date hidden'!AR18="x","x",$AQ$2-'Indicator Date hidden'!AR18)</f>
        <v>0</v>
      </c>
      <c r="AR17" s="165">
        <f>IF('Indicator Date hidden'!AS18="x","x",$AR$2-'Indicator Date hidden'!AS18)</f>
        <v>0</v>
      </c>
      <c r="AS17" s="165">
        <f>IF('Indicator Date hidden'!AT18="x","x",$AS$2-'Indicator Date hidden'!AT18)</f>
        <v>0</v>
      </c>
      <c r="AT17" s="165">
        <f>IF('Indicator Date hidden'!AU18="x","x",$AT$2-'Indicator Date hidden'!AU18)</f>
        <v>0</v>
      </c>
      <c r="AU17" s="165">
        <f>IF('Indicator Date hidden'!AV18="x","x",$AU$2-'Indicator Date hidden'!AV18)</f>
        <v>2</v>
      </c>
      <c r="AV17" s="165">
        <f>IF('Indicator Date hidden'!AW18="x","x",$AV$2-'Indicator Date hidden'!AW18)</f>
        <v>0</v>
      </c>
      <c r="AW17" s="165">
        <f>IF('Indicator Date hidden'!AX18="x","x",$AW$2-'Indicator Date hidden'!AX18)</f>
        <v>0</v>
      </c>
      <c r="AX17" s="165">
        <f>IF('Indicator Date hidden'!AY18="x","x",$AX$2-'Indicator Date hidden'!AY18)</f>
        <v>0</v>
      </c>
      <c r="AY17" s="165">
        <f>IF('Indicator Date hidden'!AZ18="x","x",$AY$2-'Indicator Date hidden'!AZ18)</f>
        <v>0</v>
      </c>
      <c r="AZ17" s="165">
        <f>IF('Indicator Date hidden'!BA18="x","x",$AZ$2-'Indicator Date hidden'!BA18)</f>
        <v>0</v>
      </c>
      <c r="BA17" s="5">
        <f t="shared" si="0"/>
        <v>10</v>
      </c>
      <c r="BB17" s="166">
        <f t="shared" si="1"/>
        <v>0.22222222222222221</v>
      </c>
      <c r="BC17" s="5">
        <f t="shared" si="2"/>
        <v>5</v>
      </c>
      <c r="BD17" s="166">
        <f t="shared" si="3"/>
        <v>0.69566559299993458</v>
      </c>
      <c r="BE17" s="169">
        <f t="shared" si="4"/>
        <v>0</v>
      </c>
    </row>
    <row r="18" spans="1:57" x14ac:dyDescent="0.25">
      <c r="A18" t="s">
        <v>30</v>
      </c>
      <c r="B18" s="165">
        <f>IF('Indicator Date hidden'!C19="x","x",$B$2-'Indicator Date hidden'!C19)</f>
        <v>0</v>
      </c>
      <c r="C18" s="165">
        <f>IF('Indicator Date hidden'!D19="x","x",$C$2-'Indicator Date hidden'!D19)</f>
        <v>0</v>
      </c>
      <c r="D18" s="165">
        <f>IF('Indicator Date hidden'!E19="x","x",$D$2-'Indicator Date hidden'!E19)</f>
        <v>0</v>
      </c>
      <c r="E18" s="165">
        <f>IF('Indicator Date hidden'!F19="x","x",$E$2-'Indicator Date hidden'!F19)</f>
        <v>0</v>
      </c>
      <c r="F18" s="165">
        <f>IF('Indicator Date hidden'!G19="x","x",$F$2-'Indicator Date hidden'!G19)</f>
        <v>0</v>
      </c>
      <c r="G18" s="165">
        <f>IF('Indicator Date hidden'!H19="x","x",$G$2-'Indicator Date hidden'!H19)</f>
        <v>0</v>
      </c>
      <c r="H18" s="165">
        <f>IF('Indicator Date hidden'!I19="x","x",$H$2-'Indicator Date hidden'!I19)</f>
        <v>0</v>
      </c>
      <c r="I18" s="165">
        <f>IF('Indicator Date hidden'!J19="x","x",$I$2-'Indicator Date hidden'!J19)</f>
        <v>0</v>
      </c>
      <c r="J18" s="165">
        <f>IF('Indicator Date hidden'!K19="x","x",$J$2-'Indicator Date hidden'!K19)</f>
        <v>0</v>
      </c>
      <c r="K18" s="165">
        <f>IF('Indicator Date hidden'!L19="x","x",$K$2-'Indicator Date hidden'!L19)</f>
        <v>0</v>
      </c>
      <c r="L18" s="165">
        <f>IF('Indicator Date hidden'!M19="x","x",$L$2-'Indicator Date hidden'!M19)</f>
        <v>0</v>
      </c>
      <c r="M18" s="165">
        <f>IF('Indicator Date hidden'!N19="x","x",$M$2-'Indicator Date hidden'!N19)</f>
        <v>0</v>
      </c>
      <c r="N18" s="165">
        <f>IF('Indicator Date hidden'!O19="x","x",$N$2-'Indicator Date hidden'!O19)</f>
        <v>0</v>
      </c>
      <c r="O18" s="165">
        <f>IF('Indicator Date hidden'!P19="x","x",$O$2-'Indicator Date hidden'!P19)</f>
        <v>0</v>
      </c>
      <c r="P18" s="165">
        <f>IF('Indicator Date hidden'!Q19="x","x",$P$2-'Indicator Date hidden'!Q19)</f>
        <v>0</v>
      </c>
      <c r="Q18" s="165" t="str">
        <f>IF('Indicator Date hidden'!R19="x","x",$Q$2-'Indicator Date hidden'!R19)</f>
        <v>x</v>
      </c>
      <c r="R18" s="165">
        <f>IF('Indicator Date hidden'!S19="x","x",$R$2-'Indicator Date hidden'!S19)</f>
        <v>0</v>
      </c>
      <c r="S18" s="165">
        <f>IF('Indicator Date hidden'!T19="x","x",$S$2-'Indicator Date hidden'!T19)</f>
        <v>0</v>
      </c>
      <c r="T18" s="165">
        <f>IF('Indicator Date hidden'!U19="x","x",$T$2-'Indicator Date hidden'!U19)</f>
        <v>0</v>
      </c>
      <c r="U18" s="165" t="str">
        <f>IF('Indicator Date hidden'!V19="x","x",$U$2-'Indicator Date hidden'!V19)</f>
        <v>x</v>
      </c>
      <c r="V18" s="165">
        <f>IF('Indicator Date hidden'!W19="x","x",$V$2-'Indicator Date hidden'!W19)</f>
        <v>0</v>
      </c>
      <c r="W18" s="165" t="str">
        <f>IF('Indicator Date hidden'!X19="x","x",$W$2-'Indicator Date hidden'!X19)</f>
        <v>x</v>
      </c>
      <c r="X18" s="165">
        <f>IF('Indicator Date hidden'!Y19="x","x",$X$2-'Indicator Date hidden'!Y19)</f>
        <v>3</v>
      </c>
      <c r="Y18" s="165">
        <f>IF('Indicator Date hidden'!Z19="x","x",$Y$2-'Indicator Date hidden'!Z19)</f>
        <v>0</v>
      </c>
      <c r="Z18" s="165">
        <f>IF('Indicator Date hidden'!AA19="x","x",$Z$2-'Indicator Date hidden'!AA19)</f>
        <v>0</v>
      </c>
      <c r="AA18" s="165" t="str">
        <f>IF('Indicator Date hidden'!AB19="x","x",$AA$2-'Indicator Date hidden'!AB19)</f>
        <v>x</v>
      </c>
      <c r="AB18" s="165">
        <f>IF('Indicator Date hidden'!AC19="x","x",$AB$2-'Indicator Date hidden'!AC19)</f>
        <v>0</v>
      </c>
      <c r="AC18" s="165">
        <f>IF('Indicator Date hidden'!AD19="x","x",$AC$2-'Indicator Date hidden'!AD19)</f>
        <v>0</v>
      </c>
      <c r="AD18" s="165" t="str">
        <f>IF('Indicator Date hidden'!AE19="x","x",$AD$2-'Indicator Date hidden'!AE19)</f>
        <v>x</v>
      </c>
      <c r="AE18" s="165">
        <f>IF('Indicator Date hidden'!AF19="x","x",$AE$2-'Indicator Date hidden'!AF19)</f>
        <v>0</v>
      </c>
      <c r="AF18" s="165">
        <f>IF('Indicator Date hidden'!AG19="x","x",$AF$2-'Indicator Date hidden'!AG19)</f>
        <v>5</v>
      </c>
      <c r="AG18" s="165">
        <f>IF('Indicator Date hidden'!AH19="x","x",$AG$2-'Indicator Date hidden'!AH19)</f>
        <v>0</v>
      </c>
      <c r="AH18" s="165">
        <f>IF('Indicator Date hidden'!AI19="x","x",$AH$2-'Indicator Date hidden'!AI19)</f>
        <v>0</v>
      </c>
      <c r="AI18" s="165">
        <f>IF('Indicator Date hidden'!AJ19="x","x",$AI$2-'Indicator Date hidden'!AJ19)</f>
        <v>0</v>
      </c>
      <c r="AJ18" s="165" t="str">
        <f>IF('Indicator Date hidden'!AK19="x","x",$AJ$2-'Indicator Date hidden'!AK19)</f>
        <v>x</v>
      </c>
      <c r="AK18" s="165">
        <f>IF('Indicator Date hidden'!AL19="x","x",$AK$2-'Indicator Date hidden'!AL19)</f>
        <v>1</v>
      </c>
      <c r="AL18" s="165" t="str">
        <f>IF('Indicator Date hidden'!AM19="x","x",$AL$2-'Indicator Date hidden'!AM19)</f>
        <v>x</v>
      </c>
      <c r="AM18" s="165">
        <f>IF('Indicator Date hidden'!AN19="x","x",$AM$2-'Indicator Date hidden'!AN19)</f>
        <v>0</v>
      </c>
      <c r="AN18" s="165">
        <f>IF('Indicator Date hidden'!AO19="x","x",$AN$2-'Indicator Date hidden'!AO19)</f>
        <v>0</v>
      </c>
      <c r="AO18" s="165">
        <f>IF('Indicator Date hidden'!AP19="x","x",$AO$2-'Indicator Date hidden'!AP19)</f>
        <v>0</v>
      </c>
      <c r="AP18" s="165">
        <f>IF('Indicator Date hidden'!AQ19="x","x",$AP$2-'Indicator Date hidden'!AQ19)</f>
        <v>0</v>
      </c>
      <c r="AQ18" s="165" t="str">
        <f>IF('Indicator Date hidden'!AR19="x","x",$AQ$2-'Indicator Date hidden'!AR19)</f>
        <v>x</v>
      </c>
      <c r="AR18" s="165">
        <f>IF('Indicator Date hidden'!AS19="x","x",$AR$2-'Indicator Date hidden'!AS19)</f>
        <v>0</v>
      </c>
      <c r="AS18" s="165">
        <f>IF('Indicator Date hidden'!AT19="x","x",$AS$2-'Indicator Date hidden'!AT19)</f>
        <v>0</v>
      </c>
      <c r="AT18" s="165">
        <f>IF('Indicator Date hidden'!AU19="x","x",$AT$2-'Indicator Date hidden'!AU19)</f>
        <v>0</v>
      </c>
      <c r="AU18" s="165" t="str">
        <f>IF('Indicator Date hidden'!AV19="x","x",$AU$2-'Indicator Date hidden'!AV19)</f>
        <v>x</v>
      </c>
      <c r="AV18" s="165">
        <f>IF('Indicator Date hidden'!AW19="x","x",$AV$2-'Indicator Date hidden'!AW19)</f>
        <v>0</v>
      </c>
      <c r="AW18" s="165">
        <f>IF('Indicator Date hidden'!AX19="x","x",$AW$2-'Indicator Date hidden'!AX19)</f>
        <v>0</v>
      </c>
      <c r="AX18" s="165">
        <f>IF('Indicator Date hidden'!AY19="x","x",$AX$2-'Indicator Date hidden'!AY19)</f>
        <v>0</v>
      </c>
      <c r="AY18" s="165">
        <f>IF('Indicator Date hidden'!AZ19="x","x",$AY$2-'Indicator Date hidden'!AZ19)</f>
        <v>0</v>
      </c>
      <c r="AZ18" s="165">
        <f>IF('Indicator Date hidden'!BA19="x","x",$AZ$2-'Indicator Date hidden'!BA19)</f>
        <v>0</v>
      </c>
      <c r="BA18" s="5">
        <f t="shared" si="0"/>
        <v>9</v>
      </c>
      <c r="BB18" s="166">
        <f t="shared" si="1"/>
        <v>0.21428571428571427</v>
      </c>
      <c r="BC18" s="5">
        <f t="shared" si="2"/>
        <v>3</v>
      </c>
      <c r="BD18" s="166">
        <f t="shared" si="3"/>
        <v>0.88736405493258208</v>
      </c>
      <c r="BE18" s="169">
        <f t="shared" si="4"/>
        <v>0</v>
      </c>
    </row>
    <row r="19" spans="1:57" x14ac:dyDescent="0.25">
      <c r="A19" t="s">
        <v>32</v>
      </c>
      <c r="B19" s="165">
        <f>IF('Indicator Date hidden'!C20="x","x",$B$2-'Indicator Date hidden'!C20)</f>
        <v>0</v>
      </c>
      <c r="C19" s="165">
        <f>IF('Indicator Date hidden'!D20="x","x",$C$2-'Indicator Date hidden'!D20)</f>
        <v>0</v>
      </c>
      <c r="D19" s="165">
        <f>IF('Indicator Date hidden'!E20="x","x",$D$2-'Indicator Date hidden'!E20)</f>
        <v>0</v>
      </c>
      <c r="E19" s="165">
        <f>IF('Indicator Date hidden'!F20="x","x",$E$2-'Indicator Date hidden'!F20)</f>
        <v>0</v>
      </c>
      <c r="F19" s="165">
        <f>IF('Indicator Date hidden'!G20="x","x",$F$2-'Indicator Date hidden'!G20)</f>
        <v>0</v>
      </c>
      <c r="G19" s="165">
        <f>IF('Indicator Date hidden'!H20="x","x",$G$2-'Indicator Date hidden'!H20)</f>
        <v>0</v>
      </c>
      <c r="H19" s="165">
        <f>IF('Indicator Date hidden'!I20="x","x",$H$2-'Indicator Date hidden'!I20)</f>
        <v>0</v>
      </c>
      <c r="I19" s="165">
        <f>IF('Indicator Date hidden'!J20="x","x",$I$2-'Indicator Date hidden'!J20)</f>
        <v>0</v>
      </c>
      <c r="J19" s="165">
        <f>IF('Indicator Date hidden'!K20="x","x",$J$2-'Indicator Date hidden'!K20)</f>
        <v>0</v>
      </c>
      <c r="K19" s="165">
        <f>IF('Indicator Date hidden'!L20="x","x",$K$2-'Indicator Date hidden'!L20)</f>
        <v>0</v>
      </c>
      <c r="L19" s="165">
        <f>IF('Indicator Date hidden'!M20="x","x",$L$2-'Indicator Date hidden'!M20)</f>
        <v>0</v>
      </c>
      <c r="M19" s="165">
        <f>IF('Indicator Date hidden'!N20="x","x",$M$2-'Indicator Date hidden'!N20)</f>
        <v>0</v>
      </c>
      <c r="N19" s="165">
        <f>IF('Indicator Date hidden'!O20="x","x",$N$2-'Indicator Date hidden'!O20)</f>
        <v>0</v>
      </c>
      <c r="O19" s="165">
        <f>IF('Indicator Date hidden'!P20="x","x",$O$2-'Indicator Date hidden'!P20)</f>
        <v>0</v>
      </c>
      <c r="P19" s="165">
        <f>IF('Indicator Date hidden'!Q20="x","x",$P$2-'Indicator Date hidden'!Q20)</f>
        <v>0</v>
      </c>
      <c r="Q19" s="165">
        <f>IF('Indicator Date hidden'!R20="x","x",$Q$2-'Indicator Date hidden'!R20)</f>
        <v>1</v>
      </c>
      <c r="R19" s="165">
        <f>IF('Indicator Date hidden'!S20="x","x",$R$2-'Indicator Date hidden'!S20)</f>
        <v>0</v>
      </c>
      <c r="S19" s="165">
        <f>IF('Indicator Date hidden'!T20="x","x",$S$2-'Indicator Date hidden'!T20)</f>
        <v>0</v>
      </c>
      <c r="T19" s="165">
        <f>IF('Indicator Date hidden'!U20="x","x",$T$2-'Indicator Date hidden'!U20)</f>
        <v>0</v>
      </c>
      <c r="U19" s="165">
        <f>IF('Indicator Date hidden'!V20="x","x",$U$2-'Indicator Date hidden'!V20)</f>
        <v>0</v>
      </c>
      <c r="V19" s="165">
        <f>IF('Indicator Date hidden'!W20="x","x",$V$2-'Indicator Date hidden'!W20)</f>
        <v>0</v>
      </c>
      <c r="W19" s="165">
        <f>IF('Indicator Date hidden'!X20="x","x",$W$2-'Indicator Date hidden'!X20)</f>
        <v>5</v>
      </c>
      <c r="X19" s="165">
        <f>IF('Indicator Date hidden'!Y20="x","x",$X$2-'Indicator Date hidden'!Y20)</f>
        <v>6</v>
      </c>
      <c r="Y19" s="165">
        <f>IF('Indicator Date hidden'!Z20="x","x",$Y$2-'Indicator Date hidden'!Z20)</f>
        <v>0</v>
      </c>
      <c r="Z19" s="165">
        <f>IF('Indicator Date hidden'!AA20="x","x",$Z$2-'Indicator Date hidden'!AA20)</f>
        <v>0</v>
      </c>
      <c r="AA19" s="165">
        <f>IF('Indicator Date hidden'!AB20="x","x",$AA$2-'Indicator Date hidden'!AB20)</f>
        <v>0</v>
      </c>
      <c r="AB19" s="165">
        <f>IF('Indicator Date hidden'!AC20="x","x",$AB$2-'Indicator Date hidden'!AC20)</f>
        <v>0</v>
      </c>
      <c r="AC19" s="165">
        <f>IF('Indicator Date hidden'!AD20="x","x",$AC$2-'Indicator Date hidden'!AD20)</f>
        <v>0</v>
      </c>
      <c r="AD19" s="165">
        <f>IF('Indicator Date hidden'!AE20="x","x",$AD$2-'Indicator Date hidden'!AE20)</f>
        <v>0</v>
      </c>
      <c r="AE19" s="165">
        <f>IF('Indicator Date hidden'!AF20="x","x",$AE$2-'Indicator Date hidden'!AF20)</f>
        <v>0</v>
      </c>
      <c r="AF19" s="165">
        <f>IF('Indicator Date hidden'!AG20="x","x",$AF$2-'Indicator Date hidden'!AG20)</f>
        <v>8</v>
      </c>
      <c r="AG19" s="165">
        <f>IF('Indicator Date hidden'!AH20="x","x",$AG$2-'Indicator Date hidden'!AH20)</f>
        <v>0</v>
      </c>
      <c r="AH19" s="165">
        <f>IF('Indicator Date hidden'!AI20="x","x",$AH$2-'Indicator Date hidden'!AI20)</f>
        <v>0</v>
      </c>
      <c r="AI19" s="165">
        <f>IF('Indicator Date hidden'!AJ20="x","x",$AI$2-'Indicator Date hidden'!AJ20)</f>
        <v>0</v>
      </c>
      <c r="AJ19" s="165" t="str">
        <f>IF('Indicator Date hidden'!AK20="x","x",$AJ$2-'Indicator Date hidden'!AK20)</f>
        <v>x</v>
      </c>
      <c r="AK19" s="165">
        <f>IF('Indicator Date hidden'!AL20="x","x",$AK$2-'Indicator Date hidden'!AL20)</f>
        <v>1</v>
      </c>
      <c r="AL19" s="165" t="str">
        <f>IF('Indicator Date hidden'!AM20="x","x",$AL$2-'Indicator Date hidden'!AM20)</f>
        <v>x</v>
      </c>
      <c r="AM19" s="165">
        <f>IF('Indicator Date hidden'!AN20="x","x",$AM$2-'Indicator Date hidden'!AN20)</f>
        <v>0</v>
      </c>
      <c r="AN19" s="165">
        <f>IF('Indicator Date hidden'!AO20="x","x",$AN$2-'Indicator Date hidden'!AO20)</f>
        <v>0</v>
      </c>
      <c r="AO19" s="165">
        <f>IF('Indicator Date hidden'!AP20="x","x",$AO$2-'Indicator Date hidden'!AP20)</f>
        <v>3</v>
      </c>
      <c r="AP19" s="165">
        <f>IF('Indicator Date hidden'!AQ20="x","x",$AP$2-'Indicator Date hidden'!AQ20)</f>
        <v>2</v>
      </c>
      <c r="AQ19" s="165" t="str">
        <f>IF('Indicator Date hidden'!AR20="x","x",$AQ$2-'Indicator Date hidden'!AR20)</f>
        <v>x</v>
      </c>
      <c r="AR19" s="165">
        <f>IF('Indicator Date hidden'!AS20="x","x",$AR$2-'Indicator Date hidden'!AS20)</f>
        <v>0</v>
      </c>
      <c r="AS19" s="165" t="str">
        <f>IF('Indicator Date hidden'!AT20="x","x",$AS$2-'Indicator Date hidden'!AT20)</f>
        <v>x</v>
      </c>
      <c r="AT19" s="165">
        <f>IF('Indicator Date hidden'!AU20="x","x",$AT$2-'Indicator Date hidden'!AU20)</f>
        <v>0</v>
      </c>
      <c r="AU19" s="165">
        <f>IF('Indicator Date hidden'!AV20="x","x",$AU$2-'Indicator Date hidden'!AV20)</f>
        <v>2</v>
      </c>
      <c r="AV19" s="165">
        <f>IF('Indicator Date hidden'!AW20="x","x",$AV$2-'Indicator Date hidden'!AW20)</f>
        <v>0</v>
      </c>
      <c r="AW19" s="165">
        <f>IF('Indicator Date hidden'!AX20="x","x",$AW$2-'Indicator Date hidden'!AX20)</f>
        <v>1</v>
      </c>
      <c r="AX19" s="165">
        <f>IF('Indicator Date hidden'!AY20="x","x",$AX$2-'Indicator Date hidden'!AY20)</f>
        <v>0</v>
      </c>
      <c r="AY19" s="165">
        <f>IF('Indicator Date hidden'!AZ20="x","x",$AY$2-'Indicator Date hidden'!AZ20)</f>
        <v>0</v>
      </c>
      <c r="AZ19" s="165">
        <f>IF('Indicator Date hidden'!BA20="x","x",$AZ$2-'Indicator Date hidden'!BA20)</f>
        <v>0</v>
      </c>
      <c r="BA19" s="5">
        <f t="shared" si="0"/>
        <v>29</v>
      </c>
      <c r="BB19" s="166">
        <f t="shared" si="1"/>
        <v>0.61702127659574468</v>
      </c>
      <c r="BC19" s="5">
        <f t="shared" si="2"/>
        <v>9</v>
      </c>
      <c r="BD19" s="166">
        <f t="shared" si="3"/>
        <v>1.6445033071437956</v>
      </c>
      <c r="BE19" s="169">
        <f t="shared" si="4"/>
        <v>0</v>
      </c>
    </row>
    <row r="20" spans="1:57" x14ac:dyDescent="0.25">
      <c r="A20" t="s">
        <v>34</v>
      </c>
      <c r="B20" s="165">
        <f>IF('Indicator Date hidden'!C21="x","x",$B$2-'Indicator Date hidden'!C21)</f>
        <v>0</v>
      </c>
      <c r="C20" s="165">
        <f>IF('Indicator Date hidden'!D21="x","x",$C$2-'Indicator Date hidden'!D21)</f>
        <v>0</v>
      </c>
      <c r="D20" s="165">
        <f>IF('Indicator Date hidden'!E21="x","x",$D$2-'Indicator Date hidden'!E21)</f>
        <v>0</v>
      </c>
      <c r="E20" s="165">
        <f>IF('Indicator Date hidden'!F21="x","x",$E$2-'Indicator Date hidden'!F21)</f>
        <v>0</v>
      </c>
      <c r="F20" s="165">
        <f>IF('Indicator Date hidden'!G21="x","x",$F$2-'Indicator Date hidden'!G21)</f>
        <v>0</v>
      </c>
      <c r="G20" s="165">
        <f>IF('Indicator Date hidden'!H21="x","x",$G$2-'Indicator Date hidden'!H21)</f>
        <v>0</v>
      </c>
      <c r="H20" s="165">
        <f>IF('Indicator Date hidden'!I21="x","x",$H$2-'Indicator Date hidden'!I21)</f>
        <v>0</v>
      </c>
      <c r="I20" s="165">
        <f>IF('Indicator Date hidden'!J21="x","x",$I$2-'Indicator Date hidden'!J21)</f>
        <v>0</v>
      </c>
      <c r="J20" s="165">
        <f>IF('Indicator Date hidden'!K21="x","x",$J$2-'Indicator Date hidden'!K21)</f>
        <v>0</v>
      </c>
      <c r="K20" s="165">
        <f>IF('Indicator Date hidden'!L21="x","x",$K$2-'Indicator Date hidden'!L21)</f>
        <v>0</v>
      </c>
      <c r="L20" s="165">
        <f>IF('Indicator Date hidden'!M21="x","x",$L$2-'Indicator Date hidden'!M21)</f>
        <v>0</v>
      </c>
      <c r="M20" s="165">
        <f>IF('Indicator Date hidden'!N21="x","x",$M$2-'Indicator Date hidden'!N21)</f>
        <v>0</v>
      </c>
      <c r="N20" s="165">
        <f>IF('Indicator Date hidden'!O21="x","x",$N$2-'Indicator Date hidden'!O21)</f>
        <v>0</v>
      </c>
      <c r="O20" s="165">
        <f>IF('Indicator Date hidden'!P21="x","x",$O$2-'Indicator Date hidden'!P21)</f>
        <v>0</v>
      </c>
      <c r="P20" s="165">
        <f>IF('Indicator Date hidden'!Q21="x","x",$P$2-'Indicator Date hidden'!Q21)</f>
        <v>0</v>
      </c>
      <c r="Q20" s="165">
        <f>IF('Indicator Date hidden'!R21="x","x",$Q$2-'Indicator Date hidden'!R21)</f>
        <v>5</v>
      </c>
      <c r="R20" s="165">
        <f>IF('Indicator Date hidden'!S21="x","x",$R$2-'Indicator Date hidden'!S21)</f>
        <v>0</v>
      </c>
      <c r="S20" s="165">
        <f>IF('Indicator Date hidden'!T21="x","x",$S$2-'Indicator Date hidden'!T21)</f>
        <v>0</v>
      </c>
      <c r="T20" s="165">
        <f>IF('Indicator Date hidden'!U21="x","x",$T$2-'Indicator Date hidden'!U21)</f>
        <v>0</v>
      </c>
      <c r="U20" s="165">
        <f>IF('Indicator Date hidden'!V21="x","x",$U$2-'Indicator Date hidden'!V21)</f>
        <v>0</v>
      </c>
      <c r="V20" s="165">
        <f>IF('Indicator Date hidden'!W21="x","x",$V$2-'Indicator Date hidden'!W21)</f>
        <v>0</v>
      </c>
      <c r="W20" s="165">
        <f>IF('Indicator Date hidden'!X21="x","x",$W$2-'Indicator Date hidden'!X21)</f>
        <v>2</v>
      </c>
      <c r="X20" s="165">
        <f>IF('Indicator Date hidden'!Y21="x","x",$X$2-'Indicator Date hidden'!Y21)</f>
        <v>0</v>
      </c>
      <c r="Y20" s="165">
        <f>IF('Indicator Date hidden'!Z21="x","x",$Y$2-'Indicator Date hidden'!Z21)</f>
        <v>0</v>
      </c>
      <c r="Z20" s="165">
        <f>IF('Indicator Date hidden'!AA21="x","x",$Z$2-'Indicator Date hidden'!AA21)</f>
        <v>0</v>
      </c>
      <c r="AA20" s="165">
        <f>IF('Indicator Date hidden'!AB21="x","x",$AA$2-'Indicator Date hidden'!AB21)</f>
        <v>0</v>
      </c>
      <c r="AB20" s="165">
        <f>IF('Indicator Date hidden'!AC21="x","x",$AB$2-'Indicator Date hidden'!AC21)</f>
        <v>0</v>
      </c>
      <c r="AC20" s="165">
        <f>IF('Indicator Date hidden'!AD21="x","x",$AC$2-'Indicator Date hidden'!AD21)</f>
        <v>0</v>
      </c>
      <c r="AD20" s="165">
        <f>IF('Indicator Date hidden'!AE21="x","x",$AD$2-'Indicator Date hidden'!AE21)</f>
        <v>0</v>
      </c>
      <c r="AE20" s="165">
        <f>IF('Indicator Date hidden'!AF21="x","x",$AE$2-'Indicator Date hidden'!AF21)</f>
        <v>0</v>
      </c>
      <c r="AF20" s="165">
        <f>IF('Indicator Date hidden'!AG21="x","x",$AF$2-'Indicator Date hidden'!AG21)</f>
        <v>6</v>
      </c>
      <c r="AG20" s="165">
        <f>IF('Indicator Date hidden'!AH21="x","x",$AG$2-'Indicator Date hidden'!AH21)</f>
        <v>0</v>
      </c>
      <c r="AH20" s="165">
        <f>IF('Indicator Date hidden'!AI21="x","x",$AH$2-'Indicator Date hidden'!AI21)</f>
        <v>0</v>
      </c>
      <c r="AI20" s="165">
        <f>IF('Indicator Date hidden'!AJ21="x","x",$AI$2-'Indicator Date hidden'!AJ21)</f>
        <v>0</v>
      </c>
      <c r="AJ20" s="165" t="str">
        <f>IF('Indicator Date hidden'!AK21="x","x",$AJ$2-'Indicator Date hidden'!AK21)</f>
        <v>x</v>
      </c>
      <c r="AK20" s="165">
        <f>IF('Indicator Date hidden'!AL21="x","x",$AK$2-'Indicator Date hidden'!AL21)</f>
        <v>1</v>
      </c>
      <c r="AL20" s="165" t="str">
        <f>IF('Indicator Date hidden'!AM21="x","x",$AL$2-'Indicator Date hidden'!AM21)</f>
        <v>x</v>
      </c>
      <c r="AM20" s="165">
        <f>IF('Indicator Date hidden'!AN21="x","x",$AM$2-'Indicator Date hidden'!AN21)</f>
        <v>0</v>
      </c>
      <c r="AN20" s="165">
        <f>IF('Indicator Date hidden'!AO21="x","x",$AN$2-'Indicator Date hidden'!AO21)</f>
        <v>0</v>
      </c>
      <c r="AO20" s="165">
        <f>IF('Indicator Date hidden'!AP21="x","x",$AO$2-'Indicator Date hidden'!AP21)</f>
        <v>0</v>
      </c>
      <c r="AP20" s="165">
        <f>IF('Indicator Date hidden'!AQ21="x","x",$AP$2-'Indicator Date hidden'!AQ21)</f>
        <v>0</v>
      </c>
      <c r="AQ20" s="165">
        <f>IF('Indicator Date hidden'!AR21="x","x",$AQ$2-'Indicator Date hidden'!AR21)</f>
        <v>0</v>
      </c>
      <c r="AR20" s="165">
        <f>IF('Indicator Date hidden'!AS21="x","x",$AR$2-'Indicator Date hidden'!AS21)</f>
        <v>0</v>
      </c>
      <c r="AS20" s="165">
        <f>IF('Indicator Date hidden'!AT21="x","x",$AS$2-'Indicator Date hidden'!AT21)</f>
        <v>0</v>
      </c>
      <c r="AT20" s="165">
        <f>IF('Indicator Date hidden'!AU21="x","x",$AT$2-'Indicator Date hidden'!AU21)</f>
        <v>0</v>
      </c>
      <c r="AU20" s="165">
        <f>IF('Indicator Date hidden'!AV21="x","x",$AU$2-'Indicator Date hidden'!AV21)</f>
        <v>2</v>
      </c>
      <c r="AV20" s="165">
        <f>IF('Indicator Date hidden'!AW21="x","x",$AV$2-'Indicator Date hidden'!AW21)</f>
        <v>0</v>
      </c>
      <c r="AW20" s="165">
        <f>IF('Indicator Date hidden'!AX21="x","x",$AW$2-'Indicator Date hidden'!AX21)</f>
        <v>0</v>
      </c>
      <c r="AX20" s="165">
        <f>IF('Indicator Date hidden'!AY21="x","x",$AX$2-'Indicator Date hidden'!AY21)</f>
        <v>0</v>
      </c>
      <c r="AY20" s="165">
        <f>IF('Indicator Date hidden'!AZ21="x","x",$AY$2-'Indicator Date hidden'!AZ21)</f>
        <v>0</v>
      </c>
      <c r="AZ20" s="165">
        <f>IF('Indicator Date hidden'!BA21="x","x",$AZ$2-'Indicator Date hidden'!BA21)</f>
        <v>0</v>
      </c>
      <c r="BA20" s="5">
        <f t="shared" si="0"/>
        <v>16</v>
      </c>
      <c r="BB20" s="166">
        <f t="shared" si="1"/>
        <v>0.32653061224489793</v>
      </c>
      <c r="BC20" s="5">
        <f t="shared" si="2"/>
        <v>5</v>
      </c>
      <c r="BD20" s="166">
        <f t="shared" si="3"/>
        <v>1.1497604915104713</v>
      </c>
      <c r="BE20" s="169">
        <f t="shared" si="4"/>
        <v>0</v>
      </c>
    </row>
    <row r="21" spans="1:57" x14ac:dyDescent="0.25">
      <c r="A21" t="s">
        <v>36</v>
      </c>
      <c r="B21" s="165">
        <f>IF('Indicator Date hidden'!C22="x","x",$B$2-'Indicator Date hidden'!C22)</f>
        <v>0</v>
      </c>
      <c r="C21" s="165">
        <f>IF('Indicator Date hidden'!D22="x","x",$C$2-'Indicator Date hidden'!D22)</f>
        <v>0</v>
      </c>
      <c r="D21" s="165">
        <f>IF('Indicator Date hidden'!E22="x","x",$D$2-'Indicator Date hidden'!E22)</f>
        <v>0</v>
      </c>
      <c r="E21" s="165">
        <f>IF('Indicator Date hidden'!F22="x","x",$E$2-'Indicator Date hidden'!F22)</f>
        <v>0</v>
      </c>
      <c r="F21" s="165">
        <f>IF('Indicator Date hidden'!G22="x","x",$F$2-'Indicator Date hidden'!G22)</f>
        <v>0</v>
      </c>
      <c r="G21" s="165">
        <f>IF('Indicator Date hidden'!H22="x","x",$G$2-'Indicator Date hidden'!H22)</f>
        <v>0</v>
      </c>
      <c r="H21" s="165">
        <f>IF('Indicator Date hidden'!I22="x","x",$H$2-'Indicator Date hidden'!I22)</f>
        <v>0</v>
      </c>
      <c r="I21" s="165">
        <f>IF('Indicator Date hidden'!J22="x","x",$I$2-'Indicator Date hidden'!J22)</f>
        <v>0</v>
      </c>
      <c r="J21" s="165">
        <f>IF('Indicator Date hidden'!K22="x","x",$J$2-'Indicator Date hidden'!K22)</f>
        <v>0</v>
      </c>
      <c r="K21" s="165">
        <f>IF('Indicator Date hidden'!L22="x","x",$K$2-'Indicator Date hidden'!L22)</f>
        <v>0</v>
      </c>
      <c r="L21" s="165">
        <f>IF('Indicator Date hidden'!M22="x","x",$L$2-'Indicator Date hidden'!M22)</f>
        <v>0</v>
      </c>
      <c r="M21" s="165">
        <f>IF('Indicator Date hidden'!N22="x","x",$M$2-'Indicator Date hidden'!N22)</f>
        <v>0</v>
      </c>
      <c r="N21" s="165">
        <f>IF('Indicator Date hidden'!O22="x","x",$N$2-'Indicator Date hidden'!O22)</f>
        <v>0</v>
      </c>
      <c r="O21" s="165">
        <f>IF('Indicator Date hidden'!P22="x","x",$O$2-'Indicator Date hidden'!P22)</f>
        <v>0</v>
      </c>
      <c r="P21" s="165">
        <f>IF('Indicator Date hidden'!Q22="x","x",$P$2-'Indicator Date hidden'!Q22)</f>
        <v>0</v>
      </c>
      <c r="Q21" s="165">
        <f>IF('Indicator Date hidden'!R22="x","x",$Q$2-'Indicator Date hidden'!R22)</f>
        <v>7</v>
      </c>
      <c r="R21" s="165">
        <f>IF('Indicator Date hidden'!S22="x","x",$R$2-'Indicator Date hidden'!S22)</f>
        <v>0</v>
      </c>
      <c r="S21" s="165">
        <f>IF('Indicator Date hidden'!T22="x","x",$S$2-'Indicator Date hidden'!T22)</f>
        <v>0</v>
      </c>
      <c r="T21" s="165">
        <f>IF('Indicator Date hidden'!U22="x","x",$T$2-'Indicator Date hidden'!U22)</f>
        <v>0</v>
      </c>
      <c r="U21" s="165">
        <f>IF('Indicator Date hidden'!V22="x","x",$U$2-'Indicator Date hidden'!V22)</f>
        <v>0</v>
      </c>
      <c r="V21" s="165">
        <f>IF('Indicator Date hidden'!W22="x","x",$V$2-'Indicator Date hidden'!W22)</f>
        <v>0</v>
      </c>
      <c r="W21" s="165">
        <f>IF('Indicator Date hidden'!X22="x","x",$W$2-'Indicator Date hidden'!X22)</f>
        <v>6</v>
      </c>
      <c r="X21" s="165">
        <f>IF('Indicator Date hidden'!Y22="x","x",$X$2-'Indicator Date hidden'!Y22)</f>
        <v>0</v>
      </c>
      <c r="Y21" s="165">
        <f>IF('Indicator Date hidden'!Z22="x","x",$Y$2-'Indicator Date hidden'!Z22)</f>
        <v>0</v>
      </c>
      <c r="Z21" s="165">
        <f>IF('Indicator Date hidden'!AA22="x","x",$Z$2-'Indicator Date hidden'!AA22)</f>
        <v>0</v>
      </c>
      <c r="AA21" s="165">
        <f>IF('Indicator Date hidden'!AB22="x","x",$AA$2-'Indicator Date hidden'!AB22)</f>
        <v>4</v>
      </c>
      <c r="AB21" s="165">
        <f>IF('Indicator Date hidden'!AC22="x","x",$AB$2-'Indicator Date hidden'!AC22)</f>
        <v>0</v>
      </c>
      <c r="AC21" s="165">
        <f>IF('Indicator Date hidden'!AD22="x","x",$AC$2-'Indicator Date hidden'!AD22)</f>
        <v>0</v>
      </c>
      <c r="AD21" s="165">
        <f>IF('Indicator Date hidden'!AE22="x","x",$AD$2-'Indicator Date hidden'!AE22)</f>
        <v>0</v>
      </c>
      <c r="AE21" s="165">
        <f>IF('Indicator Date hidden'!AF22="x","x",$AE$2-'Indicator Date hidden'!AF22)</f>
        <v>0</v>
      </c>
      <c r="AF21" s="165">
        <f>IF('Indicator Date hidden'!AG22="x","x",$AF$2-'Indicator Date hidden'!AG22)</f>
        <v>0</v>
      </c>
      <c r="AG21" s="165">
        <f>IF('Indicator Date hidden'!AH22="x","x",$AG$2-'Indicator Date hidden'!AH22)</f>
        <v>0</v>
      </c>
      <c r="AH21" s="165">
        <f>IF('Indicator Date hidden'!AI22="x","x",$AH$2-'Indicator Date hidden'!AI22)</f>
        <v>0</v>
      </c>
      <c r="AI21" s="165">
        <f>IF('Indicator Date hidden'!AJ22="x","x",$AI$2-'Indicator Date hidden'!AJ22)</f>
        <v>0</v>
      </c>
      <c r="AJ21" s="165" t="str">
        <f>IF('Indicator Date hidden'!AK22="x","x",$AJ$2-'Indicator Date hidden'!AK22)</f>
        <v>x</v>
      </c>
      <c r="AK21" s="165">
        <f>IF('Indicator Date hidden'!AL22="x","x",$AK$2-'Indicator Date hidden'!AL22)</f>
        <v>1</v>
      </c>
      <c r="AL21" s="165" t="str">
        <f>IF('Indicator Date hidden'!AM22="x","x",$AL$2-'Indicator Date hidden'!AM22)</f>
        <v>x</v>
      </c>
      <c r="AM21" s="165">
        <f>IF('Indicator Date hidden'!AN22="x","x",$AM$2-'Indicator Date hidden'!AN22)</f>
        <v>0</v>
      </c>
      <c r="AN21" s="165">
        <f>IF('Indicator Date hidden'!AO22="x","x",$AN$2-'Indicator Date hidden'!AO22)</f>
        <v>0</v>
      </c>
      <c r="AO21" s="165">
        <f>IF('Indicator Date hidden'!AP22="x","x",$AO$2-'Indicator Date hidden'!AP22)</f>
        <v>0</v>
      </c>
      <c r="AP21" s="165">
        <f>IF('Indicator Date hidden'!AQ22="x","x",$AP$2-'Indicator Date hidden'!AQ22)</f>
        <v>0</v>
      </c>
      <c r="AQ21" s="165">
        <f>IF('Indicator Date hidden'!AR22="x","x",$AQ$2-'Indicator Date hidden'!AR22)</f>
        <v>0</v>
      </c>
      <c r="AR21" s="165">
        <f>IF('Indicator Date hidden'!AS22="x","x",$AR$2-'Indicator Date hidden'!AS22)</f>
        <v>0</v>
      </c>
      <c r="AS21" s="165">
        <f>IF('Indicator Date hidden'!AT22="x","x",$AS$2-'Indicator Date hidden'!AT22)</f>
        <v>0</v>
      </c>
      <c r="AT21" s="165">
        <f>IF('Indicator Date hidden'!AU22="x","x",$AT$2-'Indicator Date hidden'!AU22)</f>
        <v>0</v>
      </c>
      <c r="AU21" s="165">
        <f>IF('Indicator Date hidden'!AV22="x","x",$AU$2-'Indicator Date hidden'!AV22)</f>
        <v>2</v>
      </c>
      <c r="AV21" s="165">
        <f>IF('Indicator Date hidden'!AW22="x","x",$AV$2-'Indicator Date hidden'!AW22)</f>
        <v>0</v>
      </c>
      <c r="AW21" s="165">
        <f>IF('Indicator Date hidden'!AX22="x","x",$AW$2-'Indicator Date hidden'!AX22)</f>
        <v>0</v>
      </c>
      <c r="AX21" s="165">
        <f>IF('Indicator Date hidden'!AY22="x","x",$AX$2-'Indicator Date hidden'!AY22)</f>
        <v>0</v>
      </c>
      <c r="AY21" s="165">
        <f>IF('Indicator Date hidden'!AZ22="x","x",$AY$2-'Indicator Date hidden'!AZ22)</f>
        <v>0</v>
      </c>
      <c r="AZ21" s="165">
        <f>IF('Indicator Date hidden'!BA22="x","x",$AZ$2-'Indicator Date hidden'!BA22)</f>
        <v>0</v>
      </c>
      <c r="BA21" s="5">
        <f t="shared" si="0"/>
        <v>20</v>
      </c>
      <c r="BB21" s="166">
        <f t="shared" si="1"/>
        <v>0.40816326530612246</v>
      </c>
      <c r="BC21" s="5">
        <f t="shared" si="2"/>
        <v>5</v>
      </c>
      <c r="BD21" s="166">
        <f t="shared" si="3"/>
        <v>1.4130350508664296</v>
      </c>
      <c r="BE21" s="169">
        <f t="shared" si="4"/>
        <v>0</v>
      </c>
    </row>
    <row r="22" spans="1:57" x14ac:dyDescent="0.25">
      <c r="A22" t="s">
        <v>38</v>
      </c>
      <c r="B22" s="165">
        <f>IF('Indicator Date hidden'!C23="x","x",$B$2-'Indicator Date hidden'!C23)</f>
        <v>0</v>
      </c>
      <c r="C22" s="165">
        <f>IF('Indicator Date hidden'!D23="x","x",$C$2-'Indicator Date hidden'!D23)</f>
        <v>0</v>
      </c>
      <c r="D22" s="165">
        <f>IF('Indicator Date hidden'!E23="x","x",$D$2-'Indicator Date hidden'!E23)</f>
        <v>0</v>
      </c>
      <c r="E22" s="165">
        <f>IF('Indicator Date hidden'!F23="x","x",$E$2-'Indicator Date hidden'!F23)</f>
        <v>0</v>
      </c>
      <c r="F22" s="165">
        <f>IF('Indicator Date hidden'!G23="x","x",$F$2-'Indicator Date hidden'!G23)</f>
        <v>0</v>
      </c>
      <c r="G22" s="165">
        <f>IF('Indicator Date hidden'!H23="x","x",$G$2-'Indicator Date hidden'!H23)</f>
        <v>0</v>
      </c>
      <c r="H22" s="165">
        <f>IF('Indicator Date hidden'!I23="x","x",$H$2-'Indicator Date hidden'!I23)</f>
        <v>0</v>
      </c>
      <c r="I22" s="165">
        <f>IF('Indicator Date hidden'!J23="x","x",$I$2-'Indicator Date hidden'!J23)</f>
        <v>0</v>
      </c>
      <c r="J22" s="165">
        <f>IF('Indicator Date hidden'!K23="x","x",$J$2-'Indicator Date hidden'!K23)</f>
        <v>0</v>
      </c>
      <c r="K22" s="165">
        <f>IF('Indicator Date hidden'!L23="x","x",$K$2-'Indicator Date hidden'!L23)</f>
        <v>0</v>
      </c>
      <c r="L22" s="165">
        <f>IF('Indicator Date hidden'!M23="x","x",$L$2-'Indicator Date hidden'!M23)</f>
        <v>0</v>
      </c>
      <c r="M22" s="165">
        <f>IF('Indicator Date hidden'!N23="x","x",$M$2-'Indicator Date hidden'!N23)</f>
        <v>0</v>
      </c>
      <c r="N22" s="165">
        <f>IF('Indicator Date hidden'!O23="x","x",$N$2-'Indicator Date hidden'!O23)</f>
        <v>0</v>
      </c>
      <c r="O22" s="165">
        <f>IF('Indicator Date hidden'!P23="x","x",$O$2-'Indicator Date hidden'!P23)</f>
        <v>0</v>
      </c>
      <c r="P22" s="165">
        <f>IF('Indicator Date hidden'!Q23="x","x",$P$2-'Indicator Date hidden'!Q23)</f>
        <v>0</v>
      </c>
      <c r="Q22" s="165">
        <f>IF('Indicator Date hidden'!R23="x","x",$Q$2-'Indicator Date hidden'!R23)</f>
        <v>9</v>
      </c>
      <c r="R22" s="165">
        <f>IF('Indicator Date hidden'!S23="x","x",$R$2-'Indicator Date hidden'!S23)</f>
        <v>0</v>
      </c>
      <c r="S22" s="165">
        <f>IF('Indicator Date hidden'!T23="x","x",$S$2-'Indicator Date hidden'!T23)</f>
        <v>0</v>
      </c>
      <c r="T22" s="165">
        <f>IF('Indicator Date hidden'!U23="x","x",$T$2-'Indicator Date hidden'!U23)</f>
        <v>0</v>
      </c>
      <c r="U22" s="165">
        <f>IF('Indicator Date hidden'!V23="x","x",$U$2-'Indicator Date hidden'!V23)</f>
        <v>0</v>
      </c>
      <c r="V22" s="165">
        <f>IF('Indicator Date hidden'!W23="x","x",$V$2-'Indicator Date hidden'!W23)</f>
        <v>0</v>
      </c>
      <c r="W22" s="165">
        <f>IF('Indicator Date hidden'!X23="x","x",$W$2-'Indicator Date hidden'!X23)</f>
        <v>0</v>
      </c>
      <c r="X22" s="165">
        <f>IF('Indicator Date hidden'!Y23="x","x",$X$2-'Indicator Date hidden'!Y23)</f>
        <v>4</v>
      </c>
      <c r="Y22" s="165">
        <f>IF('Indicator Date hidden'!Z23="x","x",$Y$2-'Indicator Date hidden'!Z23)</f>
        <v>0</v>
      </c>
      <c r="Z22" s="165">
        <f>IF('Indicator Date hidden'!AA23="x","x",$Z$2-'Indicator Date hidden'!AA23)</f>
        <v>0</v>
      </c>
      <c r="AA22" s="165">
        <f>IF('Indicator Date hidden'!AB23="x","x",$AA$2-'Indicator Date hidden'!AB23)</f>
        <v>0</v>
      </c>
      <c r="AB22" s="165">
        <f>IF('Indicator Date hidden'!AC23="x","x",$AB$2-'Indicator Date hidden'!AC23)</f>
        <v>0</v>
      </c>
      <c r="AC22" s="165">
        <f>IF('Indicator Date hidden'!AD23="x","x",$AC$2-'Indicator Date hidden'!AD23)</f>
        <v>0</v>
      </c>
      <c r="AD22" s="165">
        <f>IF('Indicator Date hidden'!AE23="x","x",$AD$2-'Indicator Date hidden'!AE23)</f>
        <v>0</v>
      </c>
      <c r="AE22" s="165">
        <f>IF('Indicator Date hidden'!AF23="x","x",$AE$2-'Indicator Date hidden'!AF23)</f>
        <v>0</v>
      </c>
      <c r="AF22" s="165">
        <f>IF('Indicator Date hidden'!AG23="x","x",$AF$2-'Indicator Date hidden'!AG23)</f>
        <v>1</v>
      </c>
      <c r="AG22" s="165">
        <f>IF('Indicator Date hidden'!AH23="x","x",$AG$2-'Indicator Date hidden'!AH23)</f>
        <v>0</v>
      </c>
      <c r="AH22" s="165">
        <f>IF('Indicator Date hidden'!AI23="x","x",$AH$2-'Indicator Date hidden'!AI23)</f>
        <v>0</v>
      </c>
      <c r="AI22" s="165">
        <f>IF('Indicator Date hidden'!AJ23="x","x",$AI$2-'Indicator Date hidden'!AJ23)</f>
        <v>0</v>
      </c>
      <c r="AJ22" s="165" t="str">
        <f>IF('Indicator Date hidden'!AK23="x","x",$AJ$2-'Indicator Date hidden'!AK23)</f>
        <v>x</v>
      </c>
      <c r="AK22" s="165">
        <f>IF('Indicator Date hidden'!AL23="x","x",$AK$2-'Indicator Date hidden'!AL23)</f>
        <v>1</v>
      </c>
      <c r="AL22" s="165" t="str">
        <f>IF('Indicator Date hidden'!AM23="x","x",$AL$2-'Indicator Date hidden'!AM23)</f>
        <v>x</v>
      </c>
      <c r="AM22" s="165">
        <f>IF('Indicator Date hidden'!AN23="x","x",$AM$2-'Indicator Date hidden'!AN23)</f>
        <v>0</v>
      </c>
      <c r="AN22" s="165">
        <f>IF('Indicator Date hidden'!AO23="x","x",$AN$2-'Indicator Date hidden'!AO23)</f>
        <v>0</v>
      </c>
      <c r="AO22" s="165">
        <f>IF('Indicator Date hidden'!AP23="x","x",$AO$2-'Indicator Date hidden'!AP23)</f>
        <v>0</v>
      </c>
      <c r="AP22" s="165">
        <f>IF('Indicator Date hidden'!AQ23="x","x",$AP$2-'Indicator Date hidden'!AQ23)</f>
        <v>0</v>
      </c>
      <c r="AQ22" s="165">
        <f>IF('Indicator Date hidden'!AR23="x","x",$AQ$2-'Indicator Date hidden'!AR23)</f>
        <v>2</v>
      </c>
      <c r="AR22" s="165">
        <f>IF('Indicator Date hidden'!AS23="x","x",$AR$2-'Indicator Date hidden'!AS23)</f>
        <v>0</v>
      </c>
      <c r="AS22" s="165">
        <f>IF('Indicator Date hidden'!AT23="x","x",$AS$2-'Indicator Date hidden'!AT23)</f>
        <v>0</v>
      </c>
      <c r="AT22" s="165">
        <f>IF('Indicator Date hidden'!AU23="x","x",$AT$2-'Indicator Date hidden'!AU23)</f>
        <v>0</v>
      </c>
      <c r="AU22" s="165">
        <f>IF('Indicator Date hidden'!AV23="x","x",$AU$2-'Indicator Date hidden'!AV23)</f>
        <v>2</v>
      </c>
      <c r="AV22" s="165">
        <f>IF('Indicator Date hidden'!AW23="x","x",$AV$2-'Indicator Date hidden'!AW23)</f>
        <v>0</v>
      </c>
      <c r="AW22" s="165">
        <f>IF('Indicator Date hidden'!AX23="x","x",$AW$2-'Indicator Date hidden'!AX23)</f>
        <v>0</v>
      </c>
      <c r="AX22" s="165">
        <f>IF('Indicator Date hidden'!AY23="x","x",$AX$2-'Indicator Date hidden'!AY23)</f>
        <v>0</v>
      </c>
      <c r="AY22" s="165">
        <f>IF('Indicator Date hidden'!AZ23="x","x",$AY$2-'Indicator Date hidden'!AZ23)</f>
        <v>0</v>
      </c>
      <c r="AZ22" s="165">
        <f>IF('Indicator Date hidden'!BA23="x","x",$AZ$2-'Indicator Date hidden'!BA23)</f>
        <v>0</v>
      </c>
      <c r="BA22" s="5">
        <f t="shared" si="0"/>
        <v>19</v>
      </c>
      <c r="BB22" s="166">
        <f t="shared" si="1"/>
        <v>0.38775510204081631</v>
      </c>
      <c r="BC22" s="5">
        <f t="shared" si="2"/>
        <v>6</v>
      </c>
      <c r="BD22" s="166">
        <f t="shared" si="3"/>
        <v>1.4259451077194629</v>
      </c>
      <c r="BE22" s="169">
        <f t="shared" si="4"/>
        <v>0</v>
      </c>
    </row>
    <row r="23" spans="1:57" x14ac:dyDescent="0.25">
      <c r="A23" t="s">
        <v>39</v>
      </c>
      <c r="B23" s="165">
        <f>IF('Indicator Date hidden'!C24="x","x",$B$2-'Indicator Date hidden'!C24)</f>
        <v>0</v>
      </c>
      <c r="C23" s="165">
        <f>IF('Indicator Date hidden'!D24="x","x",$C$2-'Indicator Date hidden'!D24)</f>
        <v>0</v>
      </c>
      <c r="D23" s="165">
        <f>IF('Indicator Date hidden'!E24="x","x",$D$2-'Indicator Date hidden'!E24)</f>
        <v>0</v>
      </c>
      <c r="E23" s="165">
        <f>IF('Indicator Date hidden'!F24="x","x",$E$2-'Indicator Date hidden'!F24)</f>
        <v>0</v>
      </c>
      <c r="F23" s="165">
        <f>IF('Indicator Date hidden'!G24="x","x",$F$2-'Indicator Date hidden'!G24)</f>
        <v>0</v>
      </c>
      <c r="G23" s="165">
        <f>IF('Indicator Date hidden'!H24="x","x",$G$2-'Indicator Date hidden'!H24)</f>
        <v>0</v>
      </c>
      <c r="H23" s="165">
        <f>IF('Indicator Date hidden'!I24="x","x",$H$2-'Indicator Date hidden'!I24)</f>
        <v>0</v>
      </c>
      <c r="I23" s="165">
        <f>IF('Indicator Date hidden'!J24="x","x",$I$2-'Indicator Date hidden'!J24)</f>
        <v>0</v>
      </c>
      <c r="J23" s="165">
        <f>IF('Indicator Date hidden'!K24="x","x",$J$2-'Indicator Date hidden'!K24)</f>
        <v>0</v>
      </c>
      <c r="K23" s="165">
        <f>IF('Indicator Date hidden'!L24="x","x",$K$2-'Indicator Date hidden'!L24)</f>
        <v>0</v>
      </c>
      <c r="L23" s="165">
        <f>IF('Indicator Date hidden'!M24="x","x",$L$2-'Indicator Date hidden'!M24)</f>
        <v>0</v>
      </c>
      <c r="M23" s="165">
        <f>IF('Indicator Date hidden'!N24="x","x",$M$2-'Indicator Date hidden'!N24)</f>
        <v>0</v>
      </c>
      <c r="N23" s="165">
        <f>IF('Indicator Date hidden'!O24="x","x",$N$2-'Indicator Date hidden'!O24)</f>
        <v>0</v>
      </c>
      <c r="O23" s="165">
        <f>IF('Indicator Date hidden'!P24="x","x",$O$2-'Indicator Date hidden'!P24)</f>
        <v>0</v>
      </c>
      <c r="P23" s="165">
        <f>IF('Indicator Date hidden'!Q24="x","x",$P$2-'Indicator Date hidden'!Q24)</f>
        <v>0</v>
      </c>
      <c r="Q23" s="165">
        <f>IF('Indicator Date hidden'!R24="x","x",$Q$2-'Indicator Date hidden'!R24)</f>
        <v>5</v>
      </c>
      <c r="R23" s="165">
        <f>IF('Indicator Date hidden'!S24="x","x",$R$2-'Indicator Date hidden'!S24)</f>
        <v>0</v>
      </c>
      <c r="S23" s="165">
        <f>IF('Indicator Date hidden'!T24="x","x",$S$2-'Indicator Date hidden'!T24)</f>
        <v>0</v>
      </c>
      <c r="T23" s="165">
        <f>IF('Indicator Date hidden'!U24="x","x",$T$2-'Indicator Date hidden'!U24)</f>
        <v>0</v>
      </c>
      <c r="U23" s="165">
        <f>IF('Indicator Date hidden'!V24="x","x",$U$2-'Indicator Date hidden'!V24)</f>
        <v>0</v>
      </c>
      <c r="V23" s="165">
        <f>IF('Indicator Date hidden'!W24="x","x",$V$2-'Indicator Date hidden'!W24)</f>
        <v>0</v>
      </c>
      <c r="W23" s="165">
        <f>IF('Indicator Date hidden'!X24="x","x",$W$2-'Indicator Date hidden'!X24)</f>
        <v>4</v>
      </c>
      <c r="X23" s="165">
        <f>IF('Indicator Date hidden'!Y24="x","x",$X$2-'Indicator Date hidden'!Y24)</f>
        <v>3</v>
      </c>
      <c r="Y23" s="165">
        <f>IF('Indicator Date hidden'!Z24="x","x",$Y$2-'Indicator Date hidden'!Z24)</f>
        <v>0</v>
      </c>
      <c r="Z23" s="165">
        <f>IF('Indicator Date hidden'!AA24="x","x",$Z$2-'Indicator Date hidden'!AA24)</f>
        <v>0</v>
      </c>
      <c r="AA23" s="165" t="str">
        <f>IF('Indicator Date hidden'!AB24="x","x",$AA$2-'Indicator Date hidden'!AB24)</f>
        <v>x</v>
      </c>
      <c r="AB23" s="165">
        <f>IF('Indicator Date hidden'!AC24="x","x",$AB$2-'Indicator Date hidden'!AC24)</f>
        <v>0</v>
      </c>
      <c r="AC23" s="165">
        <f>IF('Indicator Date hidden'!AD24="x","x",$AC$2-'Indicator Date hidden'!AD24)</f>
        <v>0</v>
      </c>
      <c r="AD23" s="165" t="str">
        <f>IF('Indicator Date hidden'!AE24="x","x",$AD$2-'Indicator Date hidden'!AE24)</f>
        <v>x</v>
      </c>
      <c r="AE23" s="165">
        <f>IF('Indicator Date hidden'!AF24="x","x",$AE$2-'Indicator Date hidden'!AF24)</f>
        <v>0</v>
      </c>
      <c r="AF23" s="165">
        <f>IF('Indicator Date hidden'!AG24="x","x",$AF$2-'Indicator Date hidden'!AG24)</f>
        <v>6</v>
      </c>
      <c r="AG23" s="165">
        <f>IF('Indicator Date hidden'!AH24="x","x",$AG$2-'Indicator Date hidden'!AH24)</f>
        <v>0</v>
      </c>
      <c r="AH23" s="165">
        <f>IF('Indicator Date hidden'!AI24="x","x",$AH$2-'Indicator Date hidden'!AI24)</f>
        <v>0</v>
      </c>
      <c r="AI23" s="165">
        <f>IF('Indicator Date hidden'!AJ24="x","x",$AI$2-'Indicator Date hidden'!AJ24)</f>
        <v>0</v>
      </c>
      <c r="AJ23" s="165">
        <f>IF('Indicator Date hidden'!AK24="x","x",$AJ$2-'Indicator Date hidden'!AK24)</f>
        <v>2</v>
      </c>
      <c r="AK23" s="165">
        <f>IF('Indicator Date hidden'!AL24="x","x",$AK$2-'Indicator Date hidden'!AL24)</f>
        <v>1</v>
      </c>
      <c r="AL23" s="165" t="str">
        <f>IF('Indicator Date hidden'!AM24="x","x",$AL$2-'Indicator Date hidden'!AM24)</f>
        <v>x</v>
      </c>
      <c r="AM23" s="165">
        <f>IF('Indicator Date hidden'!AN24="x","x",$AM$2-'Indicator Date hidden'!AN24)</f>
        <v>0</v>
      </c>
      <c r="AN23" s="165">
        <f>IF('Indicator Date hidden'!AO24="x","x",$AN$2-'Indicator Date hidden'!AO24)</f>
        <v>0</v>
      </c>
      <c r="AO23" s="165">
        <f>IF('Indicator Date hidden'!AP24="x","x",$AO$2-'Indicator Date hidden'!AP24)</f>
        <v>3</v>
      </c>
      <c r="AP23" s="165">
        <f>IF('Indicator Date hidden'!AQ24="x","x",$AP$2-'Indicator Date hidden'!AQ24)</f>
        <v>2</v>
      </c>
      <c r="AQ23" s="165" t="str">
        <f>IF('Indicator Date hidden'!AR24="x","x",$AQ$2-'Indicator Date hidden'!AR24)</f>
        <v>x</v>
      </c>
      <c r="AR23" s="165">
        <f>IF('Indicator Date hidden'!AS24="x","x",$AR$2-'Indicator Date hidden'!AS24)</f>
        <v>0</v>
      </c>
      <c r="AS23" s="165">
        <f>IF('Indicator Date hidden'!AT24="x","x",$AS$2-'Indicator Date hidden'!AT24)</f>
        <v>0</v>
      </c>
      <c r="AT23" s="165">
        <f>IF('Indicator Date hidden'!AU24="x","x",$AT$2-'Indicator Date hidden'!AU24)</f>
        <v>0</v>
      </c>
      <c r="AU23" s="165">
        <f>IF('Indicator Date hidden'!AV24="x","x",$AU$2-'Indicator Date hidden'!AV24)</f>
        <v>2</v>
      </c>
      <c r="AV23" s="165">
        <f>IF('Indicator Date hidden'!AW24="x","x",$AV$2-'Indicator Date hidden'!AW24)</f>
        <v>0</v>
      </c>
      <c r="AW23" s="165">
        <f>IF('Indicator Date hidden'!AX24="x","x",$AW$2-'Indicator Date hidden'!AX24)</f>
        <v>0</v>
      </c>
      <c r="AX23" s="165">
        <f>IF('Indicator Date hidden'!AY24="x","x",$AX$2-'Indicator Date hidden'!AY24)</f>
        <v>0</v>
      </c>
      <c r="AY23" s="165">
        <f>IF('Indicator Date hidden'!AZ24="x","x",$AY$2-'Indicator Date hidden'!AZ24)</f>
        <v>0</v>
      </c>
      <c r="AZ23" s="165">
        <f>IF('Indicator Date hidden'!BA24="x","x",$AZ$2-'Indicator Date hidden'!BA24)</f>
        <v>0</v>
      </c>
      <c r="BA23" s="5">
        <f t="shared" si="0"/>
        <v>28</v>
      </c>
      <c r="BB23" s="166">
        <f t="shared" si="1"/>
        <v>0.5957446808510638</v>
      </c>
      <c r="BC23" s="5">
        <f t="shared" si="2"/>
        <v>9</v>
      </c>
      <c r="BD23" s="166">
        <f t="shared" si="3"/>
        <v>1.3939012216305702</v>
      </c>
      <c r="BE23" s="169">
        <f t="shared" si="4"/>
        <v>0</v>
      </c>
    </row>
    <row r="24" spans="1:57" x14ac:dyDescent="0.25">
      <c r="A24" t="s">
        <v>41</v>
      </c>
      <c r="B24" s="165">
        <f>IF('Indicator Date hidden'!C25="x","x",$B$2-'Indicator Date hidden'!C25)</f>
        <v>0</v>
      </c>
      <c r="C24" s="165">
        <f>IF('Indicator Date hidden'!D25="x","x",$C$2-'Indicator Date hidden'!D25)</f>
        <v>0</v>
      </c>
      <c r="D24" s="165">
        <f>IF('Indicator Date hidden'!E25="x","x",$D$2-'Indicator Date hidden'!E25)</f>
        <v>0</v>
      </c>
      <c r="E24" s="165">
        <f>IF('Indicator Date hidden'!F25="x","x",$E$2-'Indicator Date hidden'!F25)</f>
        <v>0</v>
      </c>
      <c r="F24" s="165">
        <f>IF('Indicator Date hidden'!G25="x","x",$F$2-'Indicator Date hidden'!G25)</f>
        <v>0</v>
      </c>
      <c r="G24" s="165">
        <f>IF('Indicator Date hidden'!H25="x","x",$G$2-'Indicator Date hidden'!H25)</f>
        <v>0</v>
      </c>
      <c r="H24" s="165">
        <f>IF('Indicator Date hidden'!I25="x","x",$H$2-'Indicator Date hidden'!I25)</f>
        <v>0</v>
      </c>
      <c r="I24" s="165">
        <f>IF('Indicator Date hidden'!J25="x","x",$I$2-'Indicator Date hidden'!J25)</f>
        <v>0</v>
      </c>
      <c r="J24" s="165">
        <f>IF('Indicator Date hidden'!K25="x","x",$J$2-'Indicator Date hidden'!K25)</f>
        <v>0</v>
      </c>
      <c r="K24" s="165">
        <f>IF('Indicator Date hidden'!L25="x","x",$K$2-'Indicator Date hidden'!L25)</f>
        <v>0</v>
      </c>
      <c r="L24" s="165">
        <f>IF('Indicator Date hidden'!M25="x","x",$L$2-'Indicator Date hidden'!M25)</f>
        <v>0</v>
      </c>
      <c r="M24" s="165">
        <f>IF('Indicator Date hidden'!N25="x","x",$M$2-'Indicator Date hidden'!N25)</f>
        <v>0</v>
      </c>
      <c r="N24" s="165">
        <f>IF('Indicator Date hidden'!O25="x","x",$N$2-'Indicator Date hidden'!O25)</f>
        <v>0</v>
      </c>
      <c r="O24" s="165">
        <f>IF('Indicator Date hidden'!P25="x","x",$O$2-'Indicator Date hidden'!P25)</f>
        <v>0</v>
      </c>
      <c r="P24" s="165">
        <f>IF('Indicator Date hidden'!Q25="x","x",$P$2-'Indicator Date hidden'!Q25)</f>
        <v>0</v>
      </c>
      <c r="Q24" s="165" t="str">
        <f>IF('Indicator Date hidden'!R25="x","x",$Q$2-'Indicator Date hidden'!R25)</f>
        <v>x</v>
      </c>
      <c r="R24" s="165">
        <f>IF('Indicator Date hidden'!S25="x","x",$R$2-'Indicator Date hidden'!S25)</f>
        <v>0</v>
      </c>
      <c r="S24" s="165">
        <f>IF('Indicator Date hidden'!T25="x","x",$S$2-'Indicator Date hidden'!T25)</f>
        <v>0</v>
      </c>
      <c r="T24" s="165">
        <f>IF('Indicator Date hidden'!U25="x","x",$T$2-'Indicator Date hidden'!U25)</f>
        <v>0</v>
      </c>
      <c r="U24" s="165">
        <f>IF('Indicator Date hidden'!V25="x","x",$U$2-'Indicator Date hidden'!V25)</f>
        <v>0</v>
      </c>
      <c r="V24" s="165">
        <f>IF('Indicator Date hidden'!W25="x","x",$V$2-'Indicator Date hidden'!W25)</f>
        <v>0</v>
      </c>
      <c r="W24" s="165">
        <f>IF('Indicator Date hidden'!X25="x","x",$W$2-'Indicator Date hidden'!X25)</f>
        <v>9</v>
      </c>
      <c r="X24" s="165">
        <f>IF('Indicator Date hidden'!Y25="x","x",$X$2-'Indicator Date hidden'!Y25)</f>
        <v>6</v>
      </c>
      <c r="Y24" s="165">
        <f>IF('Indicator Date hidden'!Z25="x","x",$Y$2-'Indicator Date hidden'!Z25)</f>
        <v>0</v>
      </c>
      <c r="Z24" s="165">
        <f>IF('Indicator Date hidden'!AA25="x","x",$Z$2-'Indicator Date hidden'!AA25)</f>
        <v>0</v>
      </c>
      <c r="AA24" s="165">
        <f>IF('Indicator Date hidden'!AB25="x","x",$AA$2-'Indicator Date hidden'!AB25)</f>
        <v>0</v>
      </c>
      <c r="AB24" s="165">
        <f>IF('Indicator Date hidden'!AC25="x","x",$AB$2-'Indicator Date hidden'!AC25)</f>
        <v>0</v>
      </c>
      <c r="AC24" s="165">
        <f>IF('Indicator Date hidden'!AD25="x","x",$AC$2-'Indicator Date hidden'!AD25)</f>
        <v>0</v>
      </c>
      <c r="AD24" s="165">
        <f>IF('Indicator Date hidden'!AE25="x","x",$AD$2-'Indicator Date hidden'!AE25)</f>
        <v>0</v>
      </c>
      <c r="AE24" s="165">
        <f>IF('Indicator Date hidden'!AF25="x","x",$AE$2-'Indicator Date hidden'!AF25)</f>
        <v>0</v>
      </c>
      <c r="AF24" s="165">
        <f>IF('Indicator Date hidden'!AG25="x","x",$AF$2-'Indicator Date hidden'!AG25)</f>
        <v>8</v>
      </c>
      <c r="AG24" s="165">
        <f>IF('Indicator Date hidden'!AH25="x","x",$AG$2-'Indicator Date hidden'!AH25)</f>
        <v>0</v>
      </c>
      <c r="AH24" s="165">
        <f>IF('Indicator Date hidden'!AI25="x","x",$AH$2-'Indicator Date hidden'!AI25)</f>
        <v>0</v>
      </c>
      <c r="AI24" s="165">
        <f>IF('Indicator Date hidden'!AJ25="x","x",$AI$2-'Indicator Date hidden'!AJ25)</f>
        <v>0</v>
      </c>
      <c r="AJ24" s="165" t="str">
        <f>IF('Indicator Date hidden'!AK25="x","x",$AJ$2-'Indicator Date hidden'!AK25)</f>
        <v>x</v>
      </c>
      <c r="AK24" s="165">
        <f>IF('Indicator Date hidden'!AL25="x","x",$AK$2-'Indicator Date hidden'!AL25)</f>
        <v>1</v>
      </c>
      <c r="AL24" s="165" t="str">
        <f>IF('Indicator Date hidden'!AM25="x","x",$AL$2-'Indicator Date hidden'!AM25)</f>
        <v>x</v>
      </c>
      <c r="AM24" s="165">
        <f>IF('Indicator Date hidden'!AN25="x","x",$AM$2-'Indicator Date hidden'!AN25)</f>
        <v>0</v>
      </c>
      <c r="AN24" s="165">
        <f>IF('Indicator Date hidden'!AO25="x","x",$AN$2-'Indicator Date hidden'!AO25)</f>
        <v>0</v>
      </c>
      <c r="AO24" s="165">
        <f>IF('Indicator Date hidden'!AP25="x","x",$AO$2-'Indicator Date hidden'!AP25)</f>
        <v>0</v>
      </c>
      <c r="AP24" s="165">
        <f>IF('Indicator Date hidden'!AQ25="x","x",$AP$2-'Indicator Date hidden'!AQ25)</f>
        <v>0</v>
      </c>
      <c r="AQ24" s="165">
        <f>IF('Indicator Date hidden'!AR25="x","x",$AQ$2-'Indicator Date hidden'!AR25)</f>
        <v>0</v>
      </c>
      <c r="AR24" s="165">
        <f>IF('Indicator Date hidden'!AS25="x","x",$AR$2-'Indicator Date hidden'!AS25)</f>
        <v>0</v>
      </c>
      <c r="AS24" s="165">
        <f>IF('Indicator Date hidden'!AT25="x","x",$AS$2-'Indicator Date hidden'!AT25)</f>
        <v>0</v>
      </c>
      <c r="AT24" s="165">
        <f>IF('Indicator Date hidden'!AU25="x","x",$AT$2-'Indicator Date hidden'!AU25)</f>
        <v>0</v>
      </c>
      <c r="AU24" s="165">
        <f>IF('Indicator Date hidden'!AV25="x","x",$AU$2-'Indicator Date hidden'!AV25)</f>
        <v>2</v>
      </c>
      <c r="AV24" s="165">
        <f>IF('Indicator Date hidden'!AW25="x","x",$AV$2-'Indicator Date hidden'!AW25)</f>
        <v>0</v>
      </c>
      <c r="AW24" s="165">
        <f>IF('Indicator Date hidden'!AX25="x","x",$AW$2-'Indicator Date hidden'!AX25)</f>
        <v>0</v>
      </c>
      <c r="AX24" s="165">
        <f>IF('Indicator Date hidden'!AY25="x","x",$AX$2-'Indicator Date hidden'!AY25)</f>
        <v>0</v>
      </c>
      <c r="AY24" s="165">
        <f>IF('Indicator Date hidden'!AZ25="x","x",$AY$2-'Indicator Date hidden'!AZ25)</f>
        <v>0</v>
      </c>
      <c r="AZ24" s="165">
        <f>IF('Indicator Date hidden'!BA25="x","x",$AZ$2-'Indicator Date hidden'!BA25)</f>
        <v>0</v>
      </c>
      <c r="BA24" s="5">
        <f t="shared" si="0"/>
        <v>26</v>
      </c>
      <c r="BB24" s="166">
        <f t="shared" si="1"/>
        <v>0.54166666666666663</v>
      </c>
      <c r="BC24" s="5">
        <f t="shared" si="2"/>
        <v>5</v>
      </c>
      <c r="BD24" s="166">
        <f t="shared" si="3"/>
        <v>1.8925108248626274</v>
      </c>
      <c r="BE24" s="169">
        <f t="shared" si="4"/>
        <v>0</v>
      </c>
    </row>
    <row r="25" spans="1:57" x14ac:dyDescent="0.25">
      <c r="A25" t="s">
        <v>43</v>
      </c>
      <c r="B25" s="165">
        <f>IF('Indicator Date hidden'!C26="x","x",$B$2-'Indicator Date hidden'!C26)</f>
        <v>0</v>
      </c>
      <c r="C25" s="165">
        <f>IF('Indicator Date hidden'!D26="x","x",$C$2-'Indicator Date hidden'!D26)</f>
        <v>0</v>
      </c>
      <c r="D25" s="165">
        <f>IF('Indicator Date hidden'!E26="x","x",$D$2-'Indicator Date hidden'!E26)</f>
        <v>0</v>
      </c>
      <c r="E25" s="165">
        <f>IF('Indicator Date hidden'!F26="x","x",$E$2-'Indicator Date hidden'!F26)</f>
        <v>0</v>
      </c>
      <c r="F25" s="165">
        <f>IF('Indicator Date hidden'!G26="x","x",$F$2-'Indicator Date hidden'!G26)</f>
        <v>0</v>
      </c>
      <c r="G25" s="165">
        <f>IF('Indicator Date hidden'!H26="x","x",$G$2-'Indicator Date hidden'!H26)</f>
        <v>0</v>
      </c>
      <c r="H25" s="165">
        <f>IF('Indicator Date hidden'!I26="x","x",$H$2-'Indicator Date hidden'!I26)</f>
        <v>0</v>
      </c>
      <c r="I25" s="165">
        <f>IF('Indicator Date hidden'!J26="x","x",$I$2-'Indicator Date hidden'!J26)</f>
        <v>0</v>
      </c>
      <c r="J25" s="165">
        <f>IF('Indicator Date hidden'!K26="x","x",$J$2-'Indicator Date hidden'!K26)</f>
        <v>0</v>
      </c>
      <c r="K25" s="165">
        <f>IF('Indicator Date hidden'!L26="x","x",$K$2-'Indicator Date hidden'!L26)</f>
        <v>0</v>
      </c>
      <c r="L25" s="165">
        <f>IF('Indicator Date hidden'!M26="x","x",$L$2-'Indicator Date hidden'!M26)</f>
        <v>0</v>
      </c>
      <c r="M25" s="165">
        <f>IF('Indicator Date hidden'!N26="x","x",$M$2-'Indicator Date hidden'!N26)</f>
        <v>0</v>
      </c>
      <c r="N25" s="165">
        <f>IF('Indicator Date hidden'!O26="x","x",$N$2-'Indicator Date hidden'!O26)</f>
        <v>0</v>
      </c>
      <c r="O25" s="165">
        <f>IF('Indicator Date hidden'!P26="x","x",$O$2-'Indicator Date hidden'!P26)</f>
        <v>0</v>
      </c>
      <c r="P25" s="165">
        <f>IF('Indicator Date hidden'!Q26="x","x",$P$2-'Indicator Date hidden'!Q26)</f>
        <v>0</v>
      </c>
      <c r="Q25" s="165">
        <f>IF('Indicator Date hidden'!R26="x","x",$Q$2-'Indicator Date hidden'!R26)</f>
        <v>3</v>
      </c>
      <c r="R25" s="165">
        <f>IF('Indicator Date hidden'!S26="x","x",$R$2-'Indicator Date hidden'!S26)</f>
        <v>0</v>
      </c>
      <c r="S25" s="165">
        <f>IF('Indicator Date hidden'!T26="x","x",$S$2-'Indicator Date hidden'!T26)</f>
        <v>0</v>
      </c>
      <c r="T25" s="165">
        <f>IF('Indicator Date hidden'!U26="x","x",$T$2-'Indicator Date hidden'!U26)</f>
        <v>0</v>
      </c>
      <c r="U25" s="165">
        <f>IF('Indicator Date hidden'!V26="x","x",$U$2-'Indicator Date hidden'!V26)</f>
        <v>0</v>
      </c>
      <c r="V25" s="165">
        <f>IF('Indicator Date hidden'!W26="x","x",$V$2-'Indicator Date hidden'!W26)</f>
        <v>0</v>
      </c>
      <c r="W25" s="165">
        <f>IF('Indicator Date hidden'!X26="x","x",$W$2-'Indicator Date hidden'!X26)</f>
        <v>9</v>
      </c>
      <c r="X25" s="165">
        <f>IF('Indicator Date hidden'!Y26="x","x",$X$2-'Indicator Date hidden'!Y26)</f>
        <v>3</v>
      </c>
      <c r="Y25" s="165">
        <f>IF('Indicator Date hidden'!Z26="x","x",$Y$2-'Indicator Date hidden'!Z26)</f>
        <v>0</v>
      </c>
      <c r="Z25" s="165">
        <f>IF('Indicator Date hidden'!AA26="x","x",$Z$2-'Indicator Date hidden'!AA26)</f>
        <v>0</v>
      </c>
      <c r="AA25" s="165">
        <f>IF('Indicator Date hidden'!AB26="x","x",$AA$2-'Indicator Date hidden'!AB26)</f>
        <v>0</v>
      </c>
      <c r="AB25" s="165">
        <f>IF('Indicator Date hidden'!AC26="x","x",$AB$2-'Indicator Date hidden'!AC26)</f>
        <v>0</v>
      </c>
      <c r="AC25" s="165">
        <f>IF('Indicator Date hidden'!AD26="x","x",$AC$2-'Indicator Date hidden'!AD26)</f>
        <v>0</v>
      </c>
      <c r="AD25" s="165">
        <f>IF('Indicator Date hidden'!AE26="x","x",$AD$2-'Indicator Date hidden'!AE26)</f>
        <v>0</v>
      </c>
      <c r="AE25" s="165">
        <f>IF('Indicator Date hidden'!AF26="x","x",$AE$2-'Indicator Date hidden'!AF26)</f>
        <v>0</v>
      </c>
      <c r="AF25" s="165">
        <f>IF('Indicator Date hidden'!AG26="x","x",$AF$2-'Indicator Date hidden'!AG26)</f>
        <v>3</v>
      </c>
      <c r="AG25" s="165">
        <f>IF('Indicator Date hidden'!AH26="x","x",$AG$2-'Indicator Date hidden'!AH26)</f>
        <v>0</v>
      </c>
      <c r="AH25" s="165">
        <f>IF('Indicator Date hidden'!AI26="x","x",$AH$2-'Indicator Date hidden'!AI26)</f>
        <v>0</v>
      </c>
      <c r="AI25" s="165">
        <f>IF('Indicator Date hidden'!AJ26="x","x",$AI$2-'Indicator Date hidden'!AJ26)</f>
        <v>0</v>
      </c>
      <c r="AJ25" s="165" t="str">
        <f>IF('Indicator Date hidden'!AK26="x","x",$AJ$2-'Indicator Date hidden'!AK26)</f>
        <v>x</v>
      </c>
      <c r="AK25" s="165">
        <f>IF('Indicator Date hidden'!AL26="x","x",$AK$2-'Indicator Date hidden'!AL26)</f>
        <v>1</v>
      </c>
      <c r="AL25" s="165" t="str">
        <f>IF('Indicator Date hidden'!AM26="x","x",$AL$2-'Indicator Date hidden'!AM26)</f>
        <v>x</v>
      </c>
      <c r="AM25" s="165">
        <f>IF('Indicator Date hidden'!AN26="x","x",$AM$2-'Indicator Date hidden'!AN26)</f>
        <v>0</v>
      </c>
      <c r="AN25" s="165">
        <f>IF('Indicator Date hidden'!AO26="x","x",$AN$2-'Indicator Date hidden'!AO26)</f>
        <v>0</v>
      </c>
      <c r="AO25" s="165">
        <f>IF('Indicator Date hidden'!AP26="x","x",$AO$2-'Indicator Date hidden'!AP26)</f>
        <v>0</v>
      </c>
      <c r="AP25" s="165">
        <f>IF('Indicator Date hidden'!AQ26="x","x",$AP$2-'Indicator Date hidden'!AQ26)</f>
        <v>0</v>
      </c>
      <c r="AQ25" s="165">
        <f>IF('Indicator Date hidden'!AR26="x","x",$AQ$2-'Indicator Date hidden'!AR26)</f>
        <v>2</v>
      </c>
      <c r="AR25" s="165">
        <f>IF('Indicator Date hidden'!AS26="x","x",$AR$2-'Indicator Date hidden'!AS26)</f>
        <v>0</v>
      </c>
      <c r="AS25" s="165">
        <f>IF('Indicator Date hidden'!AT26="x","x",$AS$2-'Indicator Date hidden'!AT26)</f>
        <v>0</v>
      </c>
      <c r="AT25" s="165">
        <f>IF('Indicator Date hidden'!AU26="x","x",$AT$2-'Indicator Date hidden'!AU26)</f>
        <v>0</v>
      </c>
      <c r="AU25" s="165">
        <f>IF('Indicator Date hidden'!AV26="x","x",$AU$2-'Indicator Date hidden'!AV26)</f>
        <v>2</v>
      </c>
      <c r="AV25" s="165">
        <f>IF('Indicator Date hidden'!AW26="x","x",$AV$2-'Indicator Date hidden'!AW26)</f>
        <v>0</v>
      </c>
      <c r="AW25" s="165">
        <f>IF('Indicator Date hidden'!AX26="x","x",$AW$2-'Indicator Date hidden'!AX26)</f>
        <v>0</v>
      </c>
      <c r="AX25" s="165">
        <f>IF('Indicator Date hidden'!AY26="x","x",$AX$2-'Indicator Date hidden'!AY26)</f>
        <v>0</v>
      </c>
      <c r="AY25" s="165">
        <f>IF('Indicator Date hidden'!AZ26="x","x",$AY$2-'Indicator Date hidden'!AZ26)</f>
        <v>0</v>
      </c>
      <c r="AZ25" s="165">
        <f>IF('Indicator Date hidden'!BA26="x","x",$AZ$2-'Indicator Date hidden'!BA26)</f>
        <v>0</v>
      </c>
      <c r="BA25" s="5">
        <f t="shared" si="0"/>
        <v>23</v>
      </c>
      <c r="BB25" s="166">
        <f t="shared" si="1"/>
        <v>0.46938775510204084</v>
      </c>
      <c r="BC25" s="5">
        <f t="shared" si="2"/>
        <v>7</v>
      </c>
      <c r="BD25" s="166">
        <f t="shared" si="3"/>
        <v>1.4722194936221578</v>
      </c>
      <c r="BE25" s="169">
        <f t="shared" si="4"/>
        <v>0</v>
      </c>
    </row>
    <row r="26" spans="1:57" x14ac:dyDescent="0.25">
      <c r="A26" t="s">
        <v>45</v>
      </c>
      <c r="B26" s="165">
        <f>IF('Indicator Date hidden'!C27="x","x",$B$2-'Indicator Date hidden'!C27)</f>
        <v>0</v>
      </c>
      <c r="C26" s="165">
        <f>IF('Indicator Date hidden'!D27="x","x",$C$2-'Indicator Date hidden'!D27)</f>
        <v>0</v>
      </c>
      <c r="D26" s="165">
        <f>IF('Indicator Date hidden'!E27="x","x",$D$2-'Indicator Date hidden'!E27)</f>
        <v>0</v>
      </c>
      <c r="E26" s="165">
        <f>IF('Indicator Date hidden'!F27="x","x",$E$2-'Indicator Date hidden'!F27)</f>
        <v>0</v>
      </c>
      <c r="F26" s="165">
        <f>IF('Indicator Date hidden'!G27="x","x",$F$2-'Indicator Date hidden'!G27)</f>
        <v>0</v>
      </c>
      <c r="G26" s="165">
        <f>IF('Indicator Date hidden'!H27="x","x",$G$2-'Indicator Date hidden'!H27)</f>
        <v>0</v>
      </c>
      <c r="H26" s="165">
        <f>IF('Indicator Date hidden'!I27="x","x",$H$2-'Indicator Date hidden'!I27)</f>
        <v>0</v>
      </c>
      <c r="I26" s="165">
        <f>IF('Indicator Date hidden'!J27="x","x",$I$2-'Indicator Date hidden'!J27)</f>
        <v>0</v>
      </c>
      <c r="J26" s="165">
        <f>IF('Indicator Date hidden'!K27="x","x",$J$2-'Indicator Date hidden'!K27)</f>
        <v>0</v>
      </c>
      <c r="K26" s="165">
        <f>IF('Indicator Date hidden'!L27="x","x",$K$2-'Indicator Date hidden'!L27)</f>
        <v>0</v>
      </c>
      <c r="L26" s="165">
        <f>IF('Indicator Date hidden'!M27="x","x",$L$2-'Indicator Date hidden'!M27)</f>
        <v>0</v>
      </c>
      <c r="M26" s="165">
        <f>IF('Indicator Date hidden'!N27="x","x",$M$2-'Indicator Date hidden'!N27)</f>
        <v>0</v>
      </c>
      <c r="N26" s="165">
        <f>IF('Indicator Date hidden'!O27="x","x",$N$2-'Indicator Date hidden'!O27)</f>
        <v>0</v>
      </c>
      <c r="O26" s="165">
        <f>IF('Indicator Date hidden'!P27="x","x",$O$2-'Indicator Date hidden'!P27)</f>
        <v>0</v>
      </c>
      <c r="P26" s="165">
        <f>IF('Indicator Date hidden'!Q27="x","x",$P$2-'Indicator Date hidden'!Q27)</f>
        <v>0</v>
      </c>
      <c r="Q26" s="165" t="str">
        <f>IF('Indicator Date hidden'!R27="x","x",$Q$2-'Indicator Date hidden'!R27)</f>
        <v>x</v>
      </c>
      <c r="R26" s="165">
        <f>IF('Indicator Date hidden'!S27="x","x",$R$2-'Indicator Date hidden'!S27)</f>
        <v>0</v>
      </c>
      <c r="S26" s="165">
        <f>IF('Indicator Date hidden'!T27="x","x",$S$2-'Indicator Date hidden'!T27)</f>
        <v>0</v>
      </c>
      <c r="T26" s="165">
        <f>IF('Indicator Date hidden'!U27="x","x",$T$2-'Indicator Date hidden'!U27)</f>
        <v>0</v>
      </c>
      <c r="U26" s="165" t="str">
        <f>IF('Indicator Date hidden'!V27="x","x",$U$2-'Indicator Date hidden'!V27)</f>
        <v>x</v>
      </c>
      <c r="V26" s="165">
        <f>IF('Indicator Date hidden'!W27="x","x",$V$2-'Indicator Date hidden'!W27)</f>
        <v>0</v>
      </c>
      <c r="W26" s="165">
        <f>IF('Indicator Date hidden'!X27="x","x",$W$2-'Indicator Date hidden'!X27)</f>
        <v>7</v>
      </c>
      <c r="X26" s="165">
        <f>IF('Indicator Date hidden'!Y27="x","x",$X$2-'Indicator Date hidden'!Y27)</f>
        <v>4</v>
      </c>
      <c r="Y26" s="165">
        <f>IF('Indicator Date hidden'!Z27="x","x",$Y$2-'Indicator Date hidden'!Z27)</f>
        <v>0</v>
      </c>
      <c r="Z26" s="165">
        <f>IF('Indicator Date hidden'!AA27="x","x",$Z$2-'Indicator Date hidden'!AA27)</f>
        <v>0</v>
      </c>
      <c r="AA26" s="165">
        <f>IF('Indicator Date hidden'!AB27="x","x",$AA$2-'Indicator Date hidden'!AB27)</f>
        <v>1</v>
      </c>
      <c r="AB26" s="165">
        <f>IF('Indicator Date hidden'!AC27="x","x",$AB$2-'Indicator Date hidden'!AC27)</f>
        <v>0</v>
      </c>
      <c r="AC26" s="165">
        <f>IF('Indicator Date hidden'!AD27="x","x",$AC$2-'Indicator Date hidden'!AD27)</f>
        <v>0</v>
      </c>
      <c r="AD26" s="165" t="str">
        <f>IF('Indicator Date hidden'!AE27="x","x",$AD$2-'Indicator Date hidden'!AE27)</f>
        <v>x</v>
      </c>
      <c r="AE26" s="165">
        <f>IF('Indicator Date hidden'!AF27="x","x",$AE$2-'Indicator Date hidden'!AF27)</f>
        <v>0</v>
      </c>
      <c r="AF26" s="165" t="str">
        <f>IF('Indicator Date hidden'!AG27="x","x",$AF$2-'Indicator Date hidden'!AG27)</f>
        <v>x</v>
      </c>
      <c r="AG26" s="165">
        <f>IF('Indicator Date hidden'!AH27="x","x",$AG$2-'Indicator Date hidden'!AH27)</f>
        <v>0</v>
      </c>
      <c r="AH26" s="165">
        <f>IF('Indicator Date hidden'!AI27="x","x",$AH$2-'Indicator Date hidden'!AI27)</f>
        <v>0</v>
      </c>
      <c r="AI26" s="165">
        <f>IF('Indicator Date hidden'!AJ27="x","x",$AI$2-'Indicator Date hidden'!AJ27)</f>
        <v>0</v>
      </c>
      <c r="AJ26" s="165" t="str">
        <f>IF('Indicator Date hidden'!AK27="x","x",$AJ$2-'Indicator Date hidden'!AK27)</f>
        <v>x</v>
      </c>
      <c r="AK26" s="165">
        <f>IF('Indicator Date hidden'!AL27="x","x",$AK$2-'Indicator Date hidden'!AL27)</f>
        <v>1</v>
      </c>
      <c r="AL26" s="165" t="str">
        <f>IF('Indicator Date hidden'!AM27="x","x",$AL$2-'Indicator Date hidden'!AM27)</f>
        <v>x</v>
      </c>
      <c r="AM26" s="165">
        <f>IF('Indicator Date hidden'!AN27="x","x",$AM$2-'Indicator Date hidden'!AN27)</f>
        <v>0</v>
      </c>
      <c r="AN26" s="165">
        <f>IF('Indicator Date hidden'!AO27="x","x",$AN$2-'Indicator Date hidden'!AO27)</f>
        <v>0</v>
      </c>
      <c r="AO26" s="165">
        <f>IF('Indicator Date hidden'!AP27="x","x",$AO$2-'Indicator Date hidden'!AP27)</f>
        <v>0</v>
      </c>
      <c r="AP26" s="165">
        <f>IF('Indicator Date hidden'!AQ27="x","x",$AP$2-'Indicator Date hidden'!AQ27)</f>
        <v>0</v>
      </c>
      <c r="AQ26" s="165">
        <f>IF('Indicator Date hidden'!AR27="x","x",$AQ$2-'Indicator Date hidden'!AR27)</f>
        <v>2</v>
      </c>
      <c r="AR26" s="165">
        <f>IF('Indicator Date hidden'!AS27="x","x",$AR$2-'Indicator Date hidden'!AS27)</f>
        <v>0</v>
      </c>
      <c r="AS26" s="165">
        <f>IF('Indicator Date hidden'!AT27="x","x",$AS$2-'Indicator Date hidden'!AT27)</f>
        <v>0</v>
      </c>
      <c r="AT26" s="165">
        <f>IF('Indicator Date hidden'!AU27="x","x",$AT$2-'Indicator Date hidden'!AU27)</f>
        <v>0</v>
      </c>
      <c r="AU26" s="165">
        <f>IF('Indicator Date hidden'!AV27="x","x",$AU$2-'Indicator Date hidden'!AV27)</f>
        <v>2</v>
      </c>
      <c r="AV26" s="165">
        <f>IF('Indicator Date hidden'!AW27="x","x",$AV$2-'Indicator Date hidden'!AW27)</f>
        <v>0</v>
      </c>
      <c r="AW26" s="165">
        <f>IF('Indicator Date hidden'!AX27="x","x",$AW$2-'Indicator Date hidden'!AX27)</f>
        <v>0</v>
      </c>
      <c r="AX26" s="165">
        <f>IF('Indicator Date hidden'!AY27="x","x",$AX$2-'Indicator Date hidden'!AY27)</f>
        <v>0</v>
      </c>
      <c r="AY26" s="165" t="str">
        <f>IF('Indicator Date hidden'!AZ27="x","x",$AY$2-'Indicator Date hidden'!AZ27)</f>
        <v>x</v>
      </c>
      <c r="AZ26" s="165" t="str">
        <f>IF('Indicator Date hidden'!BA27="x","x",$AZ$2-'Indicator Date hidden'!BA27)</f>
        <v>x</v>
      </c>
      <c r="BA26" s="5">
        <f t="shared" si="0"/>
        <v>17</v>
      </c>
      <c r="BB26" s="166">
        <f t="shared" si="1"/>
        <v>0.39534883720930231</v>
      </c>
      <c r="BC26" s="5">
        <f t="shared" si="2"/>
        <v>6</v>
      </c>
      <c r="BD26" s="166">
        <f t="shared" si="3"/>
        <v>1.2601132264320061</v>
      </c>
      <c r="BE26" s="169">
        <f t="shared" si="4"/>
        <v>0</v>
      </c>
    </row>
    <row r="27" spans="1:57" x14ac:dyDescent="0.25">
      <c r="A27" t="s">
        <v>46</v>
      </c>
      <c r="B27" s="165">
        <f>IF('Indicator Date hidden'!C28="x","x",$B$2-'Indicator Date hidden'!C28)</f>
        <v>0</v>
      </c>
      <c r="C27" s="165">
        <f>IF('Indicator Date hidden'!D28="x","x",$C$2-'Indicator Date hidden'!D28)</f>
        <v>0</v>
      </c>
      <c r="D27" s="165">
        <f>IF('Indicator Date hidden'!E28="x","x",$D$2-'Indicator Date hidden'!E28)</f>
        <v>0</v>
      </c>
      <c r="E27" s="165">
        <f>IF('Indicator Date hidden'!F28="x","x",$E$2-'Indicator Date hidden'!F28)</f>
        <v>0</v>
      </c>
      <c r="F27" s="165">
        <f>IF('Indicator Date hidden'!G28="x","x",$F$2-'Indicator Date hidden'!G28)</f>
        <v>0</v>
      </c>
      <c r="G27" s="165">
        <f>IF('Indicator Date hidden'!H28="x","x",$G$2-'Indicator Date hidden'!H28)</f>
        <v>0</v>
      </c>
      <c r="H27" s="165">
        <f>IF('Indicator Date hidden'!I28="x","x",$H$2-'Indicator Date hidden'!I28)</f>
        <v>0</v>
      </c>
      <c r="I27" s="165">
        <f>IF('Indicator Date hidden'!J28="x","x",$I$2-'Indicator Date hidden'!J28)</f>
        <v>0</v>
      </c>
      <c r="J27" s="165">
        <f>IF('Indicator Date hidden'!K28="x","x",$J$2-'Indicator Date hidden'!K28)</f>
        <v>0</v>
      </c>
      <c r="K27" s="165">
        <f>IF('Indicator Date hidden'!L28="x","x",$K$2-'Indicator Date hidden'!L28)</f>
        <v>0</v>
      </c>
      <c r="L27" s="165">
        <f>IF('Indicator Date hidden'!M28="x","x",$L$2-'Indicator Date hidden'!M28)</f>
        <v>0</v>
      </c>
      <c r="M27" s="165">
        <f>IF('Indicator Date hidden'!N28="x","x",$M$2-'Indicator Date hidden'!N28)</f>
        <v>0</v>
      </c>
      <c r="N27" s="165">
        <f>IF('Indicator Date hidden'!O28="x","x",$N$2-'Indicator Date hidden'!O28)</f>
        <v>0</v>
      </c>
      <c r="O27" s="165">
        <f>IF('Indicator Date hidden'!P28="x","x",$O$2-'Indicator Date hidden'!P28)</f>
        <v>0</v>
      </c>
      <c r="P27" s="165">
        <f>IF('Indicator Date hidden'!Q28="x","x",$P$2-'Indicator Date hidden'!Q28)</f>
        <v>0</v>
      </c>
      <c r="Q27" s="165" t="str">
        <f>IF('Indicator Date hidden'!R28="x","x",$Q$2-'Indicator Date hidden'!R28)</f>
        <v>x</v>
      </c>
      <c r="R27" s="165">
        <f>IF('Indicator Date hidden'!S28="x","x",$R$2-'Indicator Date hidden'!S28)</f>
        <v>0</v>
      </c>
      <c r="S27" s="165">
        <f>IF('Indicator Date hidden'!T28="x","x",$S$2-'Indicator Date hidden'!T28)</f>
        <v>0</v>
      </c>
      <c r="T27" s="165">
        <f>IF('Indicator Date hidden'!U28="x","x",$T$2-'Indicator Date hidden'!U28)</f>
        <v>0</v>
      </c>
      <c r="U27" s="165" t="str">
        <f>IF('Indicator Date hidden'!V28="x","x",$U$2-'Indicator Date hidden'!V28)</f>
        <v>x</v>
      </c>
      <c r="V27" s="165">
        <f>IF('Indicator Date hidden'!W28="x","x",$V$2-'Indicator Date hidden'!W28)</f>
        <v>0</v>
      </c>
      <c r="W27" s="165" t="str">
        <f>IF('Indicator Date hidden'!X28="x","x",$W$2-'Indicator Date hidden'!X28)</f>
        <v>x</v>
      </c>
      <c r="X27" s="165">
        <f>IF('Indicator Date hidden'!Y28="x","x",$X$2-'Indicator Date hidden'!Y28)</f>
        <v>4</v>
      </c>
      <c r="Y27" s="165">
        <f>IF('Indicator Date hidden'!Z28="x","x",$Y$2-'Indicator Date hidden'!Z28)</f>
        <v>0</v>
      </c>
      <c r="Z27" s="165">
        <f>IF('Indicator Date hidden'!AA28="x","x",$Z$2-'Indicator Date hidden'!AA28)</f>
        <v>0</v>
      </c>
      <c r="AA27" s="165">
        <f>IF('Indicator Date hidden'!AB28="x","x",$AA$2-'Indicator Date hidden'!AB28)</f>
        <v>0</v>
      </c>
      <c r="AB27" s="165">
        <f>IF('Indicator Date hidden'!AC28="x","x",$AB$2-'Indicator Date hidden'!AC28)</f>
        <v>0</v>
      </c>
      <c r="AC27" s="165">
        <f>IF('Indicator Date hidden'!AD28="x","x",$AC$2-'Indicator Date hidden'!AD28)</f>
        <v>0</v>
      </c>
      <c r="AD27" s="165" t="str">
        <f>IF('Indicator Date hidden'!AE28="x","x",$AD$2-'Indicator Date hidden'!AE28)</f>
        <v>x</v>
      </c>
      <c r="AE27" s="165">
        <f>IF('Indicator Date hidden'!AF28="x","x",$AE$2-'Indicator Date hidden'!AF28)</f>
        <v>0</v>
      </c>
      <c r="AF27" s="165">
        <f>IF('Indicator Date hidden'!AG28="x","x",$AF$2-'Indicator Date hidden'!AG28)</f>
        <v>5</v>
      </c>
      <c r="AG27" s="165">
        <f>IF('Indicator Date hidden'!AH28="x","x",$AG$2-'Indicator Date hidden'!AH28)</f>
        <v>0</v>
      </c>
      <c r="AH27" s="165">
        <f>IF('Indicator Date hidden'!AI28="x","x",$AH$2-'Indicator Date hidden'!AI28)</f>
        <v>0</v>
      </c>
      <c r="AI27" s="165">
        <f>IF('Indicator Date hidden'!AJ28="x","x",$AI$2-'Indicator Date hidden'!AJ28)</f>
        <v>0</v>
      </c>
      <c r="AJ27" s="165" t="str">
        <f>IF('Indicator Date hidden'!AK28="x","x",$AJ$2-'Indicator Date hidden'!AK28)</f>
        <v>x</v>
      </c>
      <c r="AK27" s="165">
        <f>IF('Indicator Date hidden'!AL28="x","x",$AK$2-'Indicator Date hidden'!AL28)</f>
        <v>1</v>
      </c>
      <c r="AL27" s="165" t="str">
        <f>IF('Indicator Date hidden'!AM28="x","x",$AL$2-'Indicator Date hidden'!AM28)</f>
        <v>x</v>
      </c>
      <c r="AM27" s="165">
        <f>IF('Indicator Date hidden'!AN28="x","x",$AM$2-'Indicator Date hidden'!AN28)</f>
        <v>0</v>
      </c>
      <c r="AN27" s="165">
        <f>IF('Indicator Date hidden'!AO28="x","x",$AN$2-'Indicator Date hidden'!AO28)</f>
        <v>0</v>
      </c>
      <c r="AO27" s="165">
        <f>IF('Indicator Date hidden'!AP28="x","x",$AO$2-'Indicator Date hidden'!AP28)</f>
        <v>0</v>
      </c>
      <c r="AP27" s="165">
        <f>IF('Indicator Date hidden'!AQ28="x","x",$AP$2-'Indicator Date hidden'!AQ28)</f>
        <v>0</v>
      </c>
      <c r="AQ27" s="165">
        <f>IF('Indicator Date hidden'!AR28="x","x",$AQ$2-'Indicator Date hidden'!AR28)</f>
        <v>0</v>
      </c>
      <c r="AR27" s="165">
        <f>IF('Indicator Date hidden'!AS28="x","x",$AR$2-'Indicator Date hidden'!AS28)</f>
        <v>0</v>
      </c>
      <c r="AS27" s="165">
        <f>IF('Indicator Date hidden'!AT28="x","x",$AS$2-'Indicator Date hidden'!AT28)</f>
        <v>0</v>
      </c>
      <c r="AT27" s="165">
        <f>IF('Indicator Date hidden'!AU28="x","x",$AT$2-'Indicator Date hidden'!AU28)</f>
        <v>0</v>
      </c>
      <c r="AU27" s="165">
        <f>IF('Indicator Date hidden'!AV28="x","x",$AU$2-'Indicator Date hidden'!AV28)</f>
        <v>2</v>
      </c>
      <c r="AV27" s="165">
        <f>IF('Indicator Date hidden'!AW28="x","x",$AV$2-'Indicator Date hidden'!AW28)</f>
        <v>0</v>
      </c>
      <c r="AW27" s="165">
        <f>IF('Indicator Date hidden'!AX28="x","x",$AW$2-'Indicator Date hidden'!AX28)</f>
        <v>0</v>
      </c>
      <c r="AX27" s="165">
        <f>IF('Indicator Date hidden'!AY28="x","x",$AX$2-'Indicator Date hidden'!AY28)</f>
        <v>0</v>
      </c>
      <c r="AY27" s="165">
        <f>IF('Indicator Date hidden'!AZ28="x","x",$AY$2-'Indicator Date hidden'!AZ28)</f>
        <v>0</v>
      </c>
      <c r="AZ27" s="165">
        <f>IF('Indicator Date hidden'!BA28="x","x",$AZ$2-'Indicator Date hidden'!BA28)</f>
        <v>0</v>
      </c>
      <c r="BA27" s="5">
        <f t="shared" si="0"/>
        <v>12</v>
      </c>
      <c r="BB27" s="166">
        <f t="shared" si="1"/>
        <v>0.26666666666666666</v>
      </c>
      <c r="BC27" s="5">
        <f t="shared" si="2"/>
        <v>4</v>
      </c>
      <c r="BD27" s="166">
        <f t="shared" si="3"/>
        <v>0.97524925588851963</v>
      </c>
      <c r="BE27" s="169">
        <f t="shared" si="4"/>
        <v>0</v>
      </c>
    </row>
    <row r="28" spans="1:57" x14ac:dyDescent="0.25">
      <c r="A28" t="s">
        <v>48</v>
      </c>
      <c r="B28" s="165">
        <f>IF('Indicator Date hidden'!C29="x","x",$B$2-'Indicator Date hidden'!C29)</f>
        <v>0</v>
      </c>
      <c r="C28" s="165">
        <f>IF('Indicator Date hidden'!D29="x","x",$C$2-'Indicator Date hidden'!D29)</f>
        <v>0</v>
      </c>
      <c r="D28" s="165">
        <f>IF('Indicator Date hidden'!E29="x","x",$D$2-'Indicator Date hidden'!E29)</f>
        <v>0</v>
      </c>
      <c r="E28" s="165">
        <f>IF('Indicator Date hidden'!F29="x","x",$E$2-'Indicator Date hidden'!F29)</f>
        <v>0</v>
      </c>
      <c r="F28" s="165">
        <f>IF('Indicator Date hidden'!G29="x","x",$F$2-'Indicator Date hidden'!G29)</f>
        <v>0</v>
      </c>
      <c r="G28" s="165">
        <f>IF('Indicator Date hidden'!H29="x","x",$G$2-'Indicator Date hidden'!H29)</f>
        <v>0</v>
      </c>
      <c r="H28" s="165">
        <f>IF('Indicator Date hidden'!I29="x","x",$H$2-'Indicator Date hidden'!I29)</f>
        <v>0</v>
      </c>
      <c r="I28" s="165">
        <f>IF('Indicator Date hidden'!J29="x","x",$I$2-'Indicator Date hidden'!J29)</f>
        <v>0</v>
      </c>
      <c r="J28" s="165">
        <f>IF('Indicator Date hidden'!K29="x","x",$J$2-'Indicator Date hidden'!K29)</f>
        <v>0</v>
      </c>
      <c r="K28" s="165">
        <f>IF('Indicator Date hidden'!L29="x","x",$K$2-'Indicator Date hidden'!L29)</f>
        <v>0</v>
      </c>
      <c r="L28" s="165">
        <f>IF('Indicator Date hidden'!M29="x","x",$L$2-'Indicator Date hidden'!M29)</f>
        <v>0</v>
      </c>
      <c r="M28" s="165">
        <f>IF('Indicator Date hidden'!N29="x","x",$M$2-'Indicator Date hidden'!N29)</f>
        <v>0</v>
      </c>
      <c r="N28" s="165">
        <f>IF('Indicator Date hidden'!O29="x","x",$N$2-'Indicator Date hidden'!O29)</f>
        <v>0</v>
      </c>
      <c r="O28" s="165">
        <f>IF('Indicator Date hidden'!P29="x","x",$O$2-'Indicator Date hidden'!P29)</f>
        <v>0</v>
      </c>
      <c r="P28" s="165">
        <f>IF('Indicator Date hidden'!Q29="x","x",$P$2-'Indicator Date hidden'!Q29)</f>
        <v>0</v>
      </c>
      <c r="Q28" s="165">
        <f>IF('Indicator Date hidden'!R29="x","x",$Q$2-'Indicator Date hidden'!R29)</f>
        <v>7</v>
      </c>
      <c r="R28" s="165">
        <f>IF('Indicator Date hidden'!S29="x","x",$R$2-'Indicator Date hidden'!S29)</f>
        <v>0</v>
      </c>
      <c r="S28" s="165">
        <f>IF('Indicator Date hidden'!T29="x","x",$S$2-'Indicator Date hidden'!T29)</f>
        <v>0</v>
      </c>
      <c r="T28" s="165">
        <f>IF('Indicator Date hidden'!U29="x","x",$T$2-'Indicator Date hidden'!U29)</f>
        <v>0</v>
      </c>
      <c r="U28" s="165">
        <f>IF('Indicator Date hidden'!V29="x","x",$U$2-'Indicator Date hidden'!V29)</f>
        <v>0</v>
      </c>
      <c r="V28" s="165">
        <f>IF('Indicator Date hidden'!W29="x","x",$V$2-'Indicator Date hidden'!W29)</f>
        <v>0</v>
      </c>
      <c r="W28" s="165">
        <f>IF('Indicator Date hidden'!X29="x","x",$W$2-'Indicator Date hidden'!X29)</f>
        <v>0</v>
      </c>
      <c r="X28" s="165">
        <f>IF('Indicator Date hidden'!Y29="x","x",$X$2-'Indicator Date hidden'!Y29)</f>
        <v>6</v>
      </c>
      <c r="Y28" s="165">
        <f>IF('Indicator Date hidden'!Z29="x","x",$Y$2-'Indicator Date hidden'!Z29)</f>
        <v>0</v>
      </c>
      <c r="Z28" s="165">
        <f>IF('Indicator Date hidden'!AA29="x","x",$Z$2-'Indicator Date hidden'!AA29)</f>
        <v>0</v>
      </c>
      <c r="AA28" s="165">
        <f>IF('Indicator Date hidden'!AB29="x","x",$AA$2-'Indicator Date hidden'!AB29)</f>
        <v>0</v>
      </c>
      <c r="AB28" s="165">
        <f>IF('Indicator Date hidden'!AC29="x","x",$AB$2-'Indicator Date hidden'!AC29)</f>
        <v>0</v>
      </c>
      <c r="AC28" s="165">
        <f>IF('Indicator Date hidden'!AD29="x","x",$AC$2-'Indicator Date hidden'!AD29)</f>
        <v>0</v>
      </c>
      <c r="AD28" s="165">
        <f>IF('Indicator Date hidden'!AE29="x","x",$AD$2-'Indicator Date hidden'!AE29)</f>
        <v>0</v>
      </c>
      <c r="AE28" s="165">
        <f>IF('Indicator Date hidden'!AF29="x","x",$AE$2-'Indicator Date hidden'!AF29)</f>
        <v>0</v>
      </c>
      <c r="AF28" s="165">
        <f>IF('Indicator Date hidden'!AG29="x","x",$AF$2-'Indicator Date hidden'!AG29)</f>
        <v>3</v>
      </c>
      <c r="AG28" s="165">
        <f>IF('Indicator Date hidden'!AH29="x","x",$AG$2-'Indicator Date hidden'!AH29)</f>
        <v>0</v>
      </c>
      <c r="AH28" s="165">
        <f>IF('Indicator Date hidden'!AI29="x","x",$AH$2-'Indicator Date hidden'!AI29)</f>
        <v>0</v>
      </c>
      <c r="AI28" s="165">
        <f>IF('Indicator Date hidden'!AJ29="x","x",$AI$2-'Indicator Date hidden'!AJ29)</f>
        <v>0</v>
      </c>
      <c r="AJ28" s="165">
        <f>IF('Indicator Date hidden'!AK29="x","x",$AJ$2-'Indicator Date hidden'!AK29)</f>
        <v>1</v>
      </c>
      <c r="AK28" s="165">
        <f>IF('Indicator Date hidden'!AL29="x","x",$AK$2-'Indicator Date hidden'!AL29)</f>
        <v>0</v>
      </c>
      <c r="AL28" s="165" t="str">
        <f>IF('Indicator Date hidden'!AM29="x","x",$AL$2-'Indicator Date hidden'!AM29)</f>
        <v>x</v>
      </c>
      <c r="AM28" s="165">
        <f>IF('Indicator Date hidden'!AN29="x","x",$AM$2-'Indicator Date hidden'!AN29)</f>
        <v>0</v>
      </c>
      <c r="AN28" s="165">
        <f>IF('Indicator Date hidden'!AO29="x","x",$AN$2-'Indicator Date hidden'!AO29)</f>
        <v>0</v>
      </c>
      <c r="AO28" s="165">
        <f>IF('Indicator Date hidden'!AP29="x","x",$AO$2-'Indicator Date hidden'!AP29)</f>
        <v>0</v>
      </c>
      <c r="AP28" s="165">
        <f>IF('Indicator Date hidden'!AQ29="x","x",$AP$2-'Indicator Date hidden'!AQ29)</f>
        <v>0</v>
      </c>
      <c r="AQ28" s="165">
        <f>IF('Indicator Date hidden'!AR29="x","x",$AQ$2-'Indicator Date hidden'!AR29)</f>
        <v>0</v>
      </c>
      <c r="AR28" s="165">
        <f>IF('Indicator Date hidden'!AS29="x","x",$AR$2-'Indicator Date hidden'!AS29)</f>
        <v>0</v>
      </c>
      <c r="AS28" s="165">
        <f>IF('Indicator Date hidden'!AT29="x","x",$AS$2-'Indicator Date hidden'!AT29)</f>
        <v>0</v>
      </c>
      <c r="AT28" s="165">
        <f>IF('Indicator Date hidden'!AU29="x","x",$AT$2-'Indicator Date hidden'!AU29)</f>
        <v>0</v>
      </c>
      <c r="AU28" s="165">
        <f>IF('Indicator Date hidden'!AV29="x","x",$AU$2-'Indicator Date hidden'!AV29)</f>
        <v>2</v>
      </c>
      <c r="AV28" s="165">
        <f>IF('Indicator Date hidden'!AW29="x","x",$AV$2-'Indicator Date hidden'!AW29)</f>
        <v>0</v>
      </c>
      <c r="AW28" s="165">
        <f>IF('Indicator Date hidden'!AX29="x","x",$AW$2-'Indicator Date hidden'!AX29)</f>
        <v>0</v>
      </c>
      <c r="AX28" s="165">
        <f>IF('Indicator Date hidden'!AY29="x","x",$AX$2-'Indicator Date hidden'!AY29)</f>
        <v>0</v>
      </c>
      <c r="AY28" s="165">
        <f>IF('Indicator Date hidden'!AZ29="x","x",$AY$2-'Indicator Date hidden'!AZ29)</f>
        <v>0</v>
      </c>
      <c r="AZ28" s="165">
        <f>IF('Indicator Date hidden'!BA29="x","x",$AZ$2-'Indicator Date hidden'!BA29)</f>
        <v>0</v>
      </c>
      <c r="BA28" s="5">
        <f t="shared" si="0"/>
        <v>19</v>
      </c>
      <c r="BB28" s="166">
        <f t="shared" si="1"/>
        <v>0.38</v>
      </c>
      <c r="BC28" s="5">
        <f t="shared" si="2"/>
        <v>5</v>
      </c>
      <c r="BD28" s="166">
        <f t="shared" si="3"/>
        <v>1.3548431643551957</v>
      </c>
      <c r="BE28" s="169">
        <f t="shared" si="4"/>
        <v>0</v>
      </c>
    </row>
    <row r="29" spans="1:57" x14ac:dyDescent="0.25">
      <c r="A29" t="s">
        <v>50</v>
      </c>
      <c r="B29" s="165">
        <f>IF('Indicator Date hidden'!C30="x","x",$B$2-'Indicator Date hidden'!C30)</f>
        <v>0</v>
      </c>
      <c r="C29" s="165">
        <f>IF('Indicator Date hidden'!D30="x","x",$C$2-'Indicator Date hidden'!D30)</f>
        <v>0</v>
      </c>
      <c r="D29" s="165">
        <f>IF('Indicator Date hidden'!E30="x","x",$D$2-'Indicator Date hidden'!E30)</f>
        <v>0</v>
      </c>
      <c r="E29" s="165">
        <f>IF('Indicator Date hidden'!F30="x","x",$E$2-'Indicator Date hidden'!F30)</f>
        <v>0</v>
      </c>
      <c r="F29" s="165">
        <f>IF('Indicator Date hidden'!G30="x","x",$F$2-'Indicator Date hidden'!G30)</f>
        <v>0</v>
      </c>
      <c r="G29" s="165">
        <f>IF('Indicator Date hidden'!H30="x","x",$G$2-'Indicator Date hidden'!H30)</f>
        <v>0</v>
      </c>
      <c r="H29" s="165">
        <f>IF('Indicator Date hidden'!I30="x","x",$H$2-'Indicator Date hidden'!I30)</f>
        <v>0</v>
      </c>
      <c r="I29" s="165">
        <f>IF('Indicator Date hidden'!J30="x","x",$I$2-'Indicator Date hidden'!J30)</f>
        <v>0</v>
      </c>
      <c r="J29" s="165">
        <f>IF('Indicator Date hidden'!K30="x","x",$J$2-'Indicator Date hidden'!K30)</f>
        <v>0</v>
      </c>
      <c r="K29" s="165">
        <f>IF('Indicator Date hidden'!L30="x","x",$K$2-'Indicator Date hidden'!L30)</f>
        <v>0</v>
      </c>
      <c r="L29" s="165">
        <f>IF('Indicator Date hidden'!M30="x","x",$L$2-'Indicator Date hidden'!M30)</f>
        <v>0</v>
      </c>
      <c r="M29" s="165">
        <f>IF('Indicator Date hidden'!N30="x","x",$M$2-'Indicator Date hidden'!N30)</f>
        <v>0</v>
      </c>
      <c r="N29" s="165">
        <f>IF('Indicator Date hidden'!O30="x","x",$N$2-'Indicator Date hidden'!O30)</f>
        <v>0</v>
      </c>
      <c r="O29" s="165">
        <f>IF('Indicator Date hidden'!P30="x","x",$O$2-'Indicator Date hidden'!P30)</f>
        <v>0</v>
      </c>
      <c r="P29" s="165">
        <f>IF('Indicator Date hidden'!Q30="x","x",$P$2-'Indicator Date hidden'!Q30)</f>
        <v>0</v>
      </c>
      <c r="Q29" s="165">
        <f>IF('Indicator Date hidden'!R30="x","x",$Q$2-'Indicator Date hidden'!R30)</f>
        <v>0</v>
      </c>
      <c r="R29" s="165">
        <f>IF('Indicator Date hidden'!S30="x","x",$R$2-'Indicator Date hidden'!S30)</f>
        <v>0</v>
      </c>
      <c r="S29" s="165">
        <f>IF('Indicator Date hidden'!T30="x","x",$S$2-'Indicator Date hidden'!T30)</f>
        <v>0</v>
      </c>
      <c r="T29" s="165">
        <f>IF('Indicator Date hidden'!U30="x","x",$T$2-'Indicator Date hidden'!U30)</f>
        <v>0</v>
      </c>
      <c r="U29" s="165">
        <f>IF('Indicator Date hidden'!V30="x","x",$U$2-'Indicator Date hidden'!V30)</f>
        <v>0</v>
      </c>
      <c r="V29" s="165">
        <f>IF('Indicator Date hidden'!W30="x","x",$V$2-'Indicator Date hidden'!W30)</f>
        <v>0</v>
      </c>
      <c r="W29" s="165">
        <f>IF('Indicator Date hidden'!X30="x","x",$W$2-'Indicator Date hidden'!X30)</f>
        <v>0</v>
      </c>
      <c r="X29" s="165" t="str">
        <f>IF('Indicator Date hidden'!Y30="x","x",$X$2-'Indicator Date hidden'!Y30)</f>
        <v>x</v>
      </c>
      <c r="Y29" s="165">
        <f>IF('Indicator Date hidden'!Z30="x","x",$Y$2-'Indicator Date hidden'!Z30)</f>
        <v>0</v>
      </c>
      <c r="Z29" s="165">
        <f>IF('Indicator Date hidden'!AA30="x","x",$Z$2-'Indicator Date hidden'!AA30)</f>
        <v>0</v>
      </c>
      <c r="AA29" s="165">
        <f>IF('Indicator Date hidden'!AB30="x","x",$AA$2-'Indicator Date hidden'!AB30)</f>
        <v>0</v>
      </c>
      <c r="AB29" s="165">
        <f>IF('Indicator Date hidden'!AC30="x","x",$AB$2-'Indicator Date hidden'!AC30)</f>
        <v>0</v>
      </c>
      <c r="AC29" s="165">
        <f>IF('Indicator Date hidden'!AD30="x","x",$AC$2-'Indicator Date hidden'!AD30)</f>
        <v>0</v>
      </c>
      <c r="AD29" s="165">
        <f>IF('Indicator Date hidden'!AE30="x","x",$AD$2-'Indicator Date hidden'!AE30)</f>
        <v>0</v>
      </c>
      <c r="AE29" s="165">
        <f>IF('Indicator Date hidden'!AF30="x","x",$AE$2-'Indicator Date hidden'!AF30)</f>
        <v>0</v>
      </c>
      <c r="AF29" s="165">
        <f>IF('Indicator Date hidden'!AG30="x","x",$AF$2-'Indicator Date hidden'!AG30)</f>
        <v>11</v>
      </c>
      <c r="AG29" s="165">
        <f>IF('Indicator Date hidden'!AH30="x","x",$AG$2-'Indicator Date hidden'!AH30)</f>
        <v>0</v>
      </c>
      <c r="AH29" s="165">
        <f>IF('Indicator Date hidden'!AI30="x","x",$AH$2-'Indicator Date hidden'!AI30)</f>
        <v>0</v>
      </c>
      <c r="AI29" s="165">
        <f>IF('Indicator Date hidden'!AJ30="x","x",$AI$2-'Indicator Date hidden'!AJ30)</f>
        <v>0</v>
      </c>
      <c r="AJ29" s="165">
        <f>IF('Indicator Date hidden'!AK30="x","x",$AJ$2-'Indicator Date hidden'!AK30)</f>
        <v>1</v>
      </c>
      <c r="AK29" s="165">
        <f>IF('Indicator Date hidden'!AL30="x","x",$AK$2-'Indicator Date hidden'!AL30)</f>
        <v>0</v>
      </c>
      <c r="AL29" s="165">
        <f>IF('Indicator Date hidden'!AM30="x","x",$AL$2-'Indicator Date hidden'!AM30)</f>
        <v>0</v>
      </c>
      <c r="AM29" s="165">
        <f>IF('Indicator Date hidden'!AN30="x","x",$AM$2-'Indicator Date hidden'!AN30)</f>
        <v>0</v>
      </c>
      <c r="AN29" s="165">
        <f>IF('Indicator Date hidden'!AO30="x","x",$AN$2-'Indicator Date hidden'!AO30)</f>
        <v>0</v>
      </c>
      <c r="AO29" s="165">
        <f>IF('Indicator Date hidden'!AP30="x","x",$AO$2-'Indicator Date hidden'!AP30)</f>
        <v>0</v>
      </c>
      <c r="AP29" s="165">
        <f>IF('Indicator Date hidden'!AQ30="x","x",$AP$2-'Indicator Date hidden'!AQ30)</f>
        <v>0</v>
      </c>
      <c r="AQ29" s="165">
        <f>IF('Indicator Date hidden'!AR30="x","x",$AQ$2-'Indicator Date hidden'!AR30)</f>
        <v>0</v>
      </c>
      <c r="AR29" s="165">
        <f>IF('Indicator Date hidden'!AS30="x","x",$AR$2-'Indicator Date hidden'!AS30)</f>
        <v>0</v>
      </c>
      <c r="AS29" s="165">
        <f>IF('Indicator Date hidden'!AT30="x","x",$AS$2-'Indicator Date hidden'!AT30)</f>
        <v>0</v>
      </c>
      <c r="AT29" s="165">
        <f>IF('Indicator Date hidden'!AU30="x","x",$AT$2-'Indicator Date hidden'!AU30)</f>
        <v>0</v>
      </c>
      <c r="AU29" s="165">
        <f>IF('Indicator Date hidden'!AV30="x","x",$AU$2-'Indicator Date hidden'!AV30)</f>
        <v>2</v>
      </c>
      <c r="AV29" s="165">
        <f>IF('Indicator Date hidden'!AW30="x","x",$AV$2-'Indicator Date hidden'!AW30)</f>
        <v>0</v>
      </c>
      <c r="AW29" s="165">
        <f>IF('Indicator Date hidden'!AX30="x","x",$AW$2-'Indicator Date hidden'!AX30)</f>
        <v>0</v>
      </c>
      <c r="AX29" s="165">
        <f>IF('Indicator Date hidden'!AY30="x","x",$AX$2-'Indicator Date hidden'!AY30)</f>
        <v>0</v>
      </c>
      <c r="AY29" s="165">
        <f>IF('Indicator Date hidden'!AZ30="x","x",$AY$2-'Indicator Date hidden'!AZ30)</f>
        <v>0</v>
      </c>
      <c r="AZ29" s="165">
        <f>IF('Indicator Date hidden'!BA30="x","x",$AZ$2-'Indicator Date hidden'!BA30)</f>
        <v>0</v>
      </c>
      <c r="BA29" s="5">
        <f t="shared" si="0"/>
        <v>14</v>
      </c>
      <c r="BB29" s="166">
        <f t="shared" si="1"/>
        <v>0.28000000000000003</v>
      </c>
      <c r="BC29" s="5">
        <f t="shared" si="2"/>
        <v>3</v>
      </c>
      <c r="BD29" s="166">
        <f t="shared" si="3"/>
        <v>1.5625619987699688</v>
      </c>
      <c r="BE29" s="169">
        <f t="shared" si="4"/>
        <v>0</v>
      </c>
    </row>
    <row r="30" spans="1:57" x14ac:dyDescent="0.25">
      <c r="A30" t="s">
        <v>58</v>
      </c>
      <c r="B30" s="165">
        <f>IF('Indicator Date hidden'!C31="x","x",$B$2-'Indicator Date hidden'!C31)</f>
        <v>0</v>
      </c>
      <c r="C30" s="165">
        <f>IF('Indicator Date hidden'!D31="x","x",$C$2-'Indicator Date hidden'!D31)</f>
        <v>0</v>
      </c>
      <c r="D30" s="165">
        <f>IF('Indicator Date hidden'!E31="x","x",$D$2-'Indicator Date hidden'!E31)</f>
        <v>0</v>
      </c>
      <c r="E30" s="165">
        <f>IF('Indicator Date hidden'!F31="x","x",$E$2-'Indicator Date hidden'!F31)</f>
        <v>0</v>
      </c>
      <c r="F30" s="165">
        <f>IF('Indicator Date hidden'!G31="x","x",$F$2-'Indicator Date hidden'!G31)</f>
        <v>0</v>
      </c>
      <c r="G30" s="165">
        <f>IF('Indicator Date hidden'!H31="x","x",$G$2-'Indicator Date hidden'!H31)</f>
        <v>0</v>
      </c>
      <c r="H30" s="165">
        <f>IF('Indicator Date hidden'!I31="x","x",$H$2-'Indicator Date hidden'!I31)</f>
        <v>0</v>
      </c>
      <c r="I30" s="165">
        <f>IF('Indicator Date hidden'!J31="x","x",$I$2-'Indicator Date hidden'!J31)</f>
        <v>0</v>
      </c>
      <c r="J30" s="165">
        <f>IF('Indicator Date hidden'!K31="x","x",$J$2-'Indicator Date hidden'!K31)</f>
        <v>0</v>
      </c>
      <c r="K30" s="165">
        <f>IF('Indicator Date hidden'!L31="x","x",$K$2-'Indicator Date hidden'!L31)</f>
        <v>0</v>
      </c>
      <c r="L30" s="165">
        <f>IF('Indicator Date hidden'!M31="x","x",$L$2-'Indicator Date hidden'!M31)</f>
        <v>0</v>
      </c>
      <c r="M30" s="165">
        <f>IF('Indicator Date hidden'!N31="x","x",$M$2-'Indicator Date hidden'!N31)</f>
        <v>0</v>
      </c>
      <c r="N30" s="165">
        <f>IF('Indicator Date hidden'!O31="x","x",$N$2-'Indicator Date hidden'!O31)</f>
        <v>0</v>
      </c>
      <c r="O30" s="165">
        <f>IF('Indicator Date hidden'!P31="x","x",$O$2-'Indicator Date hidden'!P31)</f>
        <v>0</v>
      </c>
      <c r="P30" s="165">
        <f>IF('Indicator Date hidden'!Q31="x","x",$P$2-'Indicator Date hidden'!Q31)</f>
        <v>0</v>
      </c>
      <c r="Q30" s="165" t="str">
        <f>IF('Indicator Date hidden'!R31="x","x",$Q$2-'Indicator Date hidden'!R31)</f>
        <v>x</v>
      </c>
      <c r="R30" s="165">
        <f>IF('Indicator Date hidden'!S31="x","x",$R$2-'Indicator Date hidden'!S31)</f>
        <v>0</v>
      </c>
      <c r="S30" s="165">
        <f>IF('Indicator Date hidden'!T31="x","x",$S$2-'Indicator Date hidden'!T31)</f>
        <v>0</v>
      </c>
      <c r="T30" s="165">
        <f>IF('Indicator Date hidden'!U31="x","x",$T$2-'Indicator Date hidden'!U31)</f>
        <v>0</v>
      </c>
      <c r="U30" s="165">
        <f>IF('Indicator Date hidden'!V31="x","x",$U$2-'Indicator Date hidden'!V31)</f>
        <v>0</v>
      </c>
      <c r="V30" s="165">
        <f>IF('Indicator Date hidden'!W31="x","x",$V$2-'Indicator Date hidden'!W31)</f>
        <v>0</v>
      </c>
      <c r="W30" s="165" t="str">
        <f>IF('Indicator Date hidden'!X31="x","x",$W$2-'Indicator Date hidden'!X31)</f>
        <v>x</v>
      </c>
      <c r="X30" s="165">
        <f>IF('Indicator Date hidden'!Y31="x","x",$X$2-'Indicator Date hidden'!Y31)</f>
        <v>5</v>
      </c>
      <c r="Y30" s="165">
        <f>IF('Indicator Date hidden'!Z31="x","x",$Y$2-'Indicator Date hidden'!Z31)</f>
        <v>0</v>
      </c>
      <c r="Z30" s="165">
        <f>IF('Indicator Date hidden'!AA31="x","x",$Z$2-'Indicator Date hidden'!AA31)</f>
        <v>0</v>
      </c>
      <c r="AA30" s="165">
        <f>IF('Indicator Date hidden'!AB31="x","x",$AA$2-'Indicator Date hidden'!AB31)</f>
        <v>0</v>
      </c>
      <c r="AB30" s="165">
        <f>IF('Indicator Date hidden'!AC31="x","x",$AB$2-'Indicator Date hidden'!AC31)</f>
        <v>0</v>
      </c>
      <c r="AC30" s="165">
        <f>IF('Indicator Date hidden'!AD31="x","x",$AC$2-'Indicator Date hidden'!AD31)</f>
        <v>0</v>
      </c>
      <c r="AD30" s="165">
        <f>IF('Indicator Date hidden'!AE31="x","x",$AD$2-'Indicator Date hidden'!AE31)</f>
        <v>0</v>
      </c>
      <c r="AE30" s="165" t="str">
        <f>IF('Indicator Date hidden'!AF31="x","x",$AE$2-'Indicator Date hidden'!AF31)</f>
        <v>x</v>
      </c>
      <c r="AF30" s="165">
        <f>IF('Indicator Date hidden'!AG31="x","x",$AF$2-'Indicator Date hidden'!AG31)</f>
        <v>10</v>
      </c>
      <c r="AG30" s="165">
        <f>IF('Indicator Date hidden'!AH31="x","x",$AG$2-'Indicator Date hidden'!AH31)</f>
        <v>0</v>
      </c>
      <c r="AH30" s="165">
        <f>IF('Indicator Date hidden'!AI31="x","x",$AH$2-'Indicator Date hidden'!AI31)</f>
        <v>0</v>
      </c>
      <c r="AI30" s="165">
        <f>IF('Indicator Date hidden'!AJ31="x","x",$AI$2-'Indicator Date hidden'!AJ31)</f>
        <v>0</v>
      </c>
      <c r="AJ30" s="165" t="str">
        <f>IF('Indicator Date hidden'!AK31="x","x",$AJ$2-'Indicator Date hidden'!AK31)</f>
        <v>x</v>
      </c>
      <c r="AK30" s="165">
        <f>IF('Indicator Date hidden'!AL31="x","x",$AK$2-'Indicator Date hidden'!AL31)</f>
        <v>1</v>
      </c>
      <c r="AL30" s="165" t="str">
        <f>IF('Indicator Date hidden'!AM31="x","x",$AL$2-'Indicator Date hidden'!AM31)</f>
        <v>x</v>
      </c>
      <c r="AM30" s="165">
        <f>IF('Indicator Date hidden'!AN31="x","x",$AM$2-'Indicator Date hidden'!AN31)</f>
        <v>0</v>
      </c>
      <c r="AN30" s="165">
        <f>IF('Indicator Date hidden'!AO31="x","x",$AN$2-'Indicator Date hidden'!AO31)</f>
        <v>0</v>
      </c>
      <c r="AO30" s="165">
        <f>IF('Indicator Date hidden'!AP31="x","x",$AO$2-'Indicator Date hidden'!AP31)</f>
        <v>0</v>
      </c>
      <c r="AP30" s="165">
        <f>IF('Indicator Date hidden'!AQ31="x","x",$AP$2-'Indicator Date hidden'!AQ31)</f>
        <v>0</v>
      </c>
      <c r="AQ30" s="165">
        <f>IF('Indicator Date hidden'!AR31="x","x",$AQ$2-'Indicator Date hidden'!AR31)</f>
        <v>0</v>
      </c>
      <c r="AR30" s="165">
        <f>IF('Indicator Date hidden'!AS31="x","x",$AR$2-'Indicator Date hidden'!AS31)</f>
        <v>0</v>
      </c>
      <c r="AS30" s="165">
        <f>IF('Indicator Date hidden'!AT31="x","x",$AS$2-'Indicator Date hidden'!AT31)</f>
        <v>0</v>
      </c>
      <c r="AT30" s="165">
        <f>IF('Indicator Date hidden'!AU31="x","x",$AT$2-'Indicator Date hidden'!AU31)</f>
        <v>0</v>
      </c>
      <c r="AU30" s="165">
        <f>IF('Indicator Date hidden'!AV31="x","x",$AU$2-'Indicator Date hidden'!AV31)</f>
        <v>2</v>
      </c>
      <c r="AV30" s="165">
        <f>IF('Indicator Date hidden'!AW31="x","x",$AV$2-'Indicator Date hidden'!AW31)</f>
        <v>0</v>
      </c>
      <c r="AW30" s="165">
        <f>IF('Indicator Date hidden'!AX31="x","x",$AW$2-'Indicator Date hidden'!AX31)</f>
        <v>0</v>
      </c>
      <c r="AX30" s="165">
        <f>IF('Indicator Date hidden'!AY31="x","x",$AX$2-'Indicator Date hidden'!AY31)</f>
        <v>0</v>
      </c>
      <c r="AY30" s="165">
        <f>IF('Indicator Date hidden'!AZ31="x","x",$AY$2-'Indicator Date hidden'!AZ31)</f>
        <v>0</v>
      </c>
      <c r="AZ30" s="165">
        <f>IF('Indicator Date hidden'!BA31="x","x",$AZ$2-'Indicator Date hidden'!BA31)</f>
        <v>0</v>
      </c>
      <c r="BA30" s="5">
        <f t="shared" si="0"/>
        <v>18</v>
      </c>
      <c r="BB30" s="166">
        <f t="shared" si="1"/>
        <v>0.39130434782608697</v>
      </c>
      <c r="BC30" s="5">
        <f t="shared" si="2"/>
        <v>4</v>
      </c>
      <c r="BD30" s="166">
        <f t="shared" si="3"/>
        <v>1.6349213632141884</v>
      </c>
      <c r="BE30" s="169">
        <f t="shared" si="4"/>
        <v>0</v>
      </c>
    </row>
    <row r="31" spans="1:57" x14ac:dyDescent="0.25">
      <c r="A31" t="s">
        <v>52</v>
      </c>
      <c r="B31" s="165">
        <f>IF('Indicator Date hidden'!C32="x","x",$B$2-'Indicator Date hidden'!C32)</f>
        <v>0</v>
      </c>
      <c r="C31" s="165">
        <f>IF('Indicator Date hidden'!D32="x","x",$C$2-'Indicator Date hidden'!D32)</f>
        <v>0</v>
      </c>
      <c r="D31" s="165">
        <f>IF('Indicator Date hidden'!E32="x","x",$D$2-'Indicator Date hidden'!E32)</f>
        <v>0</v>
      </c>
      <c r="E31" s="165">
        <f>IF('Indicator Date hidden'!F32="x","x",$E$2-'Indicator Date hidden'!F32)</f>
        <v>0</v>
      </c>
      <c r="F31" s="165">
        <f>IF('Indicator Date hidden'!G32="x","x",$F$2-'Indicator Date hidden'!G32)</f>
        <v>0</v>
      </c>
      <c r="G31" s="165">
        <f>IF('Indicator Date hidden'!H32="x","x",$G$2-'Indicator Date hidden'!H32)</f>
        <v>0</v>
      </c>
      <c r="H31" s="165">
        <f>IF('Indicator Date hidden'!I32="x","x",$H$2-'Indicator Date hidden'!I32)</f>
        <v>0</v>
      </c>
      <c r="I31" s="165">
        <f>IF('Indicator Date hidden'!J32="x","x",$I$2-'Indicator Date hidden'!J32)</f>
        <v>0</v>
      </c>
      <c r="J31" s="165">
        <f>IF('Indicator Date hidden'!K32="x","x",$J$2-'Indicator Date hidden'!K32)</f>
        <v>0</v>
      </c>
      <c r="K31" s="165">
        <f>IF('Indicator Date hidden'!L32="x","x",$K$2-'Indicator Date hidden'!L32)</f>
        <v>0</v>
      </c>
      <c r="L31" s="165">
        <f>IF('Indicator Date hidden'!M32="x","x",$L$2-'Indicator Date hidden'!M32)</f>
        <v>0</v>
      </c>
      <c r="M31" s="165">
        <f>IF('Indicator Date hidden'!N32="x","x",$M$2-'Indicator Date hidden'!N32)</f>
        <v>0</v>
      </c>
      <c r="N31" s="165">
        <f>IF('Indicator Date hidden'!O32="x","x",$N$2-'Indicator Date hidden'!O32)</f>
        <v>0</v>
      </c>
      <c r="O31" s="165">
        <f>IF('Indicator Date hidden'!P32="x","x",$O$2-'Indicator Date hidden'!P32)</f>
        <v>0</v>
      </c>
      <c r="P31" s="165">
        <f>IF('Indicator Date hidden'!Q32="x","x",$P$2-'Indicator Date hidden'!Q32)</f>
        <v>0</v>
      </c>
      <c r="Q31" s="165">
        <f>IF('Indicator Date hidden'!R32="x","x",$Q$2-'Indicator Date hidden'!R32)</f>
        <v>3</v>
      </c>
      <c r="R31" s="165">
        <f>IF('Indicator Date hidden'!S32="x","x",$R$2-'Indicator Date hidden'!S32)</f>
        <v>0</v>
      </c>
      <c r="S31" s="165">
        <f>IF('Indicator Date hidden'!T32="x","x",$S$2-'Indicator Date hidden'!T32)</f>
        <v>0</v>
      </c>
      <c r="T31" s="165">
        <f>IF('Indicator Date hidden'!U32="x","x",$T$2-'Indicator Date hidden'!U32)</f>
        <v>0</v>
      </c>
      <c r="U31" s="165">
        <f>IF('Indicator Date hidden'!V32="x","x",$U$2-'Indicator Date hidden'!V32)</f>
        <v>0</v>
      </c>
      <c r="V31" s="165">
        <f>IF('Indicator Date hidden'!W32="x","x",$V$2-'Indicator Date hidden'!W32)</f>
        <v>0</v>
      </c>
      <c r="W31" s="165">
        <f>IF('Indicator Date hidden'!X32="x","x",$W$2-'Indicator Date hidden'!X32)</f>
        <v>2</v>
      </c>
      <c r="X31" s="165">
        <f>IF('Indicator Date hidden'!Y32="x","x",$X$2-'Indicator Date hidden'!Y32)</f>
        <v>4</v>
      </c>
      <c r="Y31" s="165">
        <f>IF('Indicator Date hidden'!Z32="x","x",$Y$2-'Indicator Date hidden'!Z32)</f>
        <v>0</v>
      </c>
      <c r="Z31" s="165">
        <f>IF('Indicator Date hidden'!AA32="x","x",$Z$2-'Indicator Date hidden'!AA32)</f>
        <v>0</v>
      </c>
      <c r="AA31" s="165">
        <f>IF('Indicator Date hidden'!AB32="x","x",$AA$2-'Indicator Date hidden'!AB32)</f>
        <v>0</v>
      </c>
      <c r="AB31" s="165">
        <f>IF('Indicator Date hidden'!AC32="x","x",$AB$2-'Indicator Date hidden'!AC32)</f>
        <v>0</v>
      </c>
      <c r="AC31" s="165">
        <f>IF('Indicator Date hidden'!AD32="x","x",$AC$2-'Indicator Date hidden'!AD32)</f>
        <v>0</v>
      </c>
      <c r="AD31" s="165">
        <f>IF('Indicator Date hidden'!AE32="x","x",$AD$2-'Indicator Date hidden'!AE32)</f>
        <v>0</v>
      </c>
      <c r="AE31" s="165">
        <f>IF('Indicator Date hidden'!AF32="x","x",$AE$2-'Indicator Date hidden'!AF32)</f>
        <v>0</v>
      </c>
      <c r="AF31" s="165">
        <f>IF('Indicator Date hidden'!AG32="x","x",$AF$2-'Indicator Date hidden'!AG32)</f>
        <v>5</v>
      </c>
      <c r="AG31" s="165">
        <f>IF('Indicator Date hidden'!AH32="x","x",$AG$2-'Indicator Date hidden'!AH32)</f>
        <v>0</v>
      </c>
      <c r="AH31" s="165">
        <f>IF('Indicator Date hidden'!AI32="x","x",$AH$2-'Indicator Date hidden'!AI32)</f>
        <v>0</v>
      </c>
      <c r="AI31" s="165">
        <f>IF('Indicator Date hidden'!AJ32="x","x",$AI$2-'Indicator Date hidden'!AJ32)</f>
        <v>0</v>
      </c>
      <c r="AJ31" s="165" t="str">
        <f>IF('Indicator Date hidden'!AK32="x","x",$AJ$2-'Indicator Date hidden'!AK32)</f>
        <v>x</v>
      </c>
      <c r="AK31" s="165">
        <f>IF('Indicator Date hidden'!AL32="x","x",$AK$2-'Indicator Date hidden'!AL32)</f>
        <v>1</v>
      </c>
      <c r="AL31" s="165" t="str">
        <f>IF('Indicator Date hidden'!AM32="x","x",$AL$2-'Indicator Date hidden'!AM32)</f>
        <v>x</v>
      </c>
      <c r="AM31" s="165">
        <f>IF('Indicator Date hidden'!AN32="x","x",$AM$2-'Indicator Date hidden'!AN32)</f>
        <v>0</v>
      </c>
      <c r="AN31" s="165">
        <f>IF('Indicator Date hidden'!AO32="x","x",$AN$2-'Indicator Date hidden'!AO32)</f>
        <v>0</v>
      </c>
      <c r="AO31" s="165">
        <f>IF('Indicator Date hidden'!AP32="x","x",$AO$2-'Indicator Date hidden'!AP32)</f>
        <v>0</v>
      </c>
      <c r="AP31" s="165">
        <f>IF('Indicator Date hidden'!AQ32="x","x",$AP$2-'Indicator Date hidden'!AQ32)</f>
        <v>0</v>
      </c>
      <c r="AQ31" s="165">
        <f>IF('Indicator Date hidden'!AR32="x","x",$AQ$2-'Indicator Date hidden'!AR32)</f>
        <v>2</v>
      </c>
      <c r="AR31" s="165">
        <f>IF('Indicator Date hidden'!AS32="x","x",$AR$2-'Indicator Date hidden'!AS32)</f>
        <v>0</v>
      </c>
      <c r="AS31" s="165">
        <f>IF('Indicator Date hidden'!AT32="x","x",$AS$2-'Indicator Date hidden'!AT32)</f>
        <v>0</v>
      </c>
      <c r="AT31" s="165">
        <f>IF('Indicator Date hidden'!AU32="x","x",$AT$2-'Indicator Date hidden'!AU32)</f>
        <v>0</v>
      </c>
      <c r="AU31" s="165">
        <f>IF('Indicator Date hidden'!AV32="x","x",$AU$2-'Indicator Date hidden'!AV32)</f>
        <v>2</v>
      </c>
      <c r="AV31" s="165">
        <f>IF('Indicator Date hidden'!AW32="x","x",$AV$2-'Indicator Date hidden'!AW32)</f>
        <v>0</v>
      </c>
      <c r="AW31" s="165">
        <f>IF('Indicator Date hidden'!AX32="x","x",$AW$2-'Indicator Date hidden'!AX32)</f>
        <v>0</v>
      </c>
      <c r="AX31" s="165">
        <f>IF('Indicator Date hidden'!AY32="x","x",$AX$2-'Indicator Date hidden'!AY32)</f>
        <v>0</v>
      </c>
      <c r="AY31" s="165">
        <f>IF('Indicator Date hidden'!AZ32="x","x",$AY$2-'Indicator Date hidden'!AZ32)</f>
        <v>0</v>
      </c>
      <c r="AZ31" s="165">
        <f>IF('Indicator Date hidden'!BA32="x","x",$AZ$2-'Indicator Date hidden'!BA32)</f>
        <v>0</v>
      </c>
      <c r="BA31" s="5">
        <f t="shared" si="0"/>
        <v>19</v>
      </c>
      <c r="BB31" s="166">
        <f t="shared" si="1"/>
        <v>0.38775510204081631</v>
      </c>
      <c r="BC31" s="5">
        <f t="shared" si="2"/>
        <v>7</v>
      </c>
      <c r="BD31" s="166">
        <f t="shared" si="3"/>
        <v>1.0655328556903356</v>
      </c>
      <c r="BE31" s="169">
        <f t="shared" si="4"/>
        <v>0</v>
      </c>
    </row>
    <row r="32" spans="1:57" x14ac:dyDescent="0.25">
      <c r="A32" t="s">
        <v>54</v>
      </c>
      <c r="B32" s="165">
        <f>IF('Indicator Date hidden'!C33="x","x",$B$2-'Indicator Date hidden'!C33)</f>
        <v>0</v>
      </c>
      <c r="C32" s="165">
        <f>IF('Indicator Date hidden'!D33="x","x",$C$2-'Indicator Date hidden'!D33)</f>
        <v>0</v>
      </c>
      <c r="D32" s="165">
        <f>IF('Indicator Date hidden'!E33="x","x",$D$2-'Indicator Date hidden'!E33)</f>
        <v>0</v>
      </c>
      <c r="E32" s="165">
        <f>IF('Indicator Date hidden'!F33="x","x",$E$2-'Indicator Date hidden'!F33)</f>
        <v>0</v>
      </c>
      <c r="F32" s="165">
        <f>IF('Indicator Date hidden'!G33="x","x",$F$2-'Indicator Date hidden'!G33)</f>
        <v>0</v>
      </c>
      <c r="G32" s="165">
        <f>IF('Indicator Date hidden'!H33="x","x",$G$2-'Indicator Date hidden'!H33)</f>
        <v>0</v>
      </c>
      <c r="H32" s="165">
        <f>IF('Indicator Date hidden'!I33="x","x",$H$2-'Indicator Date hidden'!I33)</f>
        <v>0</v>
      </c>
      <c r="I32" s="165">
        <f>IF('Indicator Date hidden'!J33="x","x",$I$2-'Indicator Date hidden'!J33)</f>
        <v>0</v>
      </c>
      <c r="J32" s="165">
        <f>IF('Indicator Date hidden'!K33="x","x",$J$2-'Indicator Date hidden'!K33)</f>
        <v>0</v>
      </c>
      <c r="K32" s="165">
        <f>IF('Indicator Date hidden'!L33="x","x",$K$2-'Indicator Date hidden'!L33)</f>
        <v>0</v>
      </c>
      <c r="L32" s="165">
        <f>IF('Indicator Date hidden'!M33="x","x",$L$2-'Indicator Date hidden'!M33)</f>
        <v>0</v>
      </c>
      <c r="M32" s="165">
        <f>IF('Indicator Date hidden'!N33="x","x",$M$2-'Indicator Date hidden'!N33)</f>
        <v>0</v>
      </c>
      <c r="N32" s="165">
        <f>IF('Indicator Date hidden'!O33="x","x",$N$2-'Indicator Date hidden'!O33)</f>
        <v>0</v>
      </c>
      <c r="O32" s="165">
        <f>IF('Indicator Date hidden'!P33="x","x",$O$2-'Indicator Date hidden'!P33)</f>
        <v>0</v>
      </c>
      <c r="P32" s="165">
        <f>IF('Indicator Date hidden'!Q33="x","x",$P$2-'Indicator Date hidden'!Q33)</f>
        <v>0</v>
      </c>
      <c r="Q32" s="165">
        <f>IF('Indicator Date hidden'!R33="x","x",$Q$2-'Indicator Date hidden'!R33)</f>
        <v>6</v>
      </c>
      <c r="R32" s="165">
        <f>IF('Indicator Date hidden'!S33="x","x",$R$2-'Indicator Date hidden'!S33)</f>
        <v>0</v>
      </c>
      <c r="S32" s="165">
        <f>IF('Indicator Date hidden'!T33="x","x",$S$2-'Indicator Date hidden'!T33)</f>
        <v>0</v>
      </c>
      <c r="T32" s="165">
        <f>IF('Indicator Date hidden'!U33="x","x",$T$2-'Indicator Date hidden'!U33)</f>
        <v>0</v>
      </c>
      <c r="U32" s="165">
        <f>IF('Indicator Date hidden'!V33="x","x",$U$2-'Indicator Date hidden'!V33)</f>
        <v>0</v>
      </c>
      <c r="V32" s="165">
        <f>IF('Indicator Date hidden'!W33="x","x",$V$2-'Indicator Date hidden'!W33)</f>
        <v>0</v>
      </c>
      <c r="W32" s="165">
        <f>IF('Indicator Date hidden'!X33="x","x",$W$2-'Indicator Date hidden'!X33)</f>
        <v>5</v>
      </c>
      <c r="X32" s="165">
        <f>IF('Indicator Date hidden'!Y33="x","x",$X$2-'Indicator Date hidden'!Y33)</f>
        <v>7</v>
      </c>
      <c r="Y32" s="165">
        <f>IF('Indicator Date hidden'!Z33="x","x",$Y$2-'Indicator Date hidden'!Z33)</f>
        <v>0</v>
      </c>
      <c r="Z32" s="165">
        <f>IF('Indicator Date hidden'!AA33="x","x",$Z$2-'Indicator Date hidden'!AA33)</f>
        <v>0</v>
      </c>
      <c r="AA32" s="165">
        <f>IF('Indicator Date hidden'!AB33="x","x",$AA$2-'Indicator Date hidden'!AB33)</f>
        <v>0</v>
      </c>
      <c r="AB32" s="165">
        <f>IF('Indicator Date hidden'!AC33="x","x",$AB$2-'Indicator Date hidden'!AC33)</f>
        <v>0</v>
      </c>
      <c r="AC32" s="165">
        <f>IF('Indicator Date hidden'!AD33="x","x",$AC$2-'Indicator Date hidden'!AD33)</f>
        <v>0</v>
      </c>
      <c r="AD32" s="165">
        <f>IF('Indicator Date hidden'!AE33="x","x",$AD$2-'Indicator Date hidden'!AE33)</f>
        <v>0</v>
      </c>
      <c r="AE32" s="165">
        <f>IF('Indicator Date hidden'!AF33="x","x",$AE$2-'Indicator Date hidden'!AF33)</f>
        <v>0</v>
      </c>
      <c r="AF32" s="165">
        <f>IF('Indicator Date hidden'!AG33="x","x",$AF$2-'Indicator Date hidden'!AG33)</f>
        <v>3</v>
      </c>
      <c r="AG32" s="165">
        <f>IF('Indicator Date hidden'!AH33="x","x",$AG$2-'Indicator Date hidden'!AH33)</f>
        <v>0</v>
      </c>
      <c r="AH32" s="165">
        <f>IF('Indicator Date hidden'!AI33="x","x",$AH$2-'Indicator Date hidden'!AI33)</f>
        <v>0</v>
      </c>
      <c r="AI32" s="165">
        <f>IF('Indicator Date hidden'!AJ33="x","x",$AI$2-'Indicator Date hidden'!AJ33)</f>
        <v>0</v>
      </c>
      <c r="AJ32" s="165">
        <f>IF('Indicator Date hidden'!AK33="x","x",$AJ$2-'Indicator Date hidden'!AK33)</f>
        <v>0</v>
      </c>
      <c r="AK32" s="165">
        <f>IF('Indicator Date hidden'!AL33="x","x",$AK$2-'Indicator Date hidden'!AL33)</f>
        <v>0</v>
      </c>
      <c r="AL32" s="165" t="str">
        <f>IF('Indicator Date hidden'!AM33="x","x",$AL$2-'Indicator Date hidden'!AM33)</f>
        <v>x</v>
      </c>
      <c r="AM32" s="165">
        <f>IF('Indicator Date hidden'!AN33="x","x",$AM$2-'Indicator Date hidden'!AN33)</f>
        <v>0</v>
      </c>
      <c r="AN32" s="165">
        <f>IF('Indicator Date hidden'!AO33="x","x",$AN$2-'Indicator Date hidden'!AO33)</f>
        <v>0</v>
      </c>
      <c r="AO32" s="165">
        <f>IF('Indicator Date hidden'!AP33="x","x",$AO$2-'Indicator Date hidden'!AP33)</f>
        <v>0</v>
      </c>
      <c r="AP32" s="165">
        <f>IF('Indicator Date hidden'!AQ33="x","x",$AP$2-'Indicator Date hidden'!AQ33)</f>
        <v>0</v>
      </c>
      <c r="AQ32" s="165">
        <f>IF('Indicator Date hidden'!AR33="x","x",$AQ$2-'Indicator Date hidden'!AR33)</f>
        <v>0</v>
      </c>
      <c r="AR32" s="165">
        <f>IF('Indicator Date hidden'!AS33="x","x",$AR$2-'Indicator Date hidden'!AS33)</f>
        <v>0</v>
      </c>
      <c r="AS32" s="165">
        <f>IF('Indicator Date hidden'!AT33="x","x",$AS$2-'Indicator Date hidden'!AT33)</f>
        <v>0</v>
      </c>
      <c r="AT32" s="165">
        <f>IF('Indicator Date hidden'!AU33="x","x",$AT$2-'Indicator Date hidden'!AU33)</f>
        <v>0</v>
      </c>
      <c r="AU32" s="165">
        <f>IF('Indicator Date hidden'!AV33="x","x",$AU$2-'Indicator Date hidden'!AV33)</f>
        <v>2</v>
      </c>
      <c r="AV32" s="165">
        <f>IF('Indicator Date hidden'!AW33="x","x",$AV$2-'Indicator Date hidden'!AW33)</f>
        <v>0</v>
      </c>
      <c r="AW32" s="165">
        <f>IF('Indicator Date hidden'!AX33="x","x",$AW$2-'Indicator Date hidden'!AX33)</f>
        <v>0</v>
      </c>
      <c r="AX32" s="165">
        <f>IF('Indicator Date hidden'!AY33="x","x",$AX$2-'Indicator Date hidden'!AY33)</f>
        <v>0</v>
      </c>
      <c r="AY32" s="165">
        <f>IF('Indicator Date hidden'!AZ33="x","x",$AY$2-'Indicator Date hidden'!AZ33)</f>
        <v>0</v>
      </c>
      <c r="AZ32" s="165">
        <f>IF('Indicator Date hidden'!BA33="x","x",$AZ$2-'Indicator Date hidden'!BA33)</f>
        <v>0</v>
      </c>
      <c r="BA32" s="5">
        <f t="shared" si="0"/>
        <v>23</v>
      </c>
      <c r="BB32" s="166">
        <f t="shared" si="1"/>
        <v>0.46</v>
      </c>
      <c r="BC32" s="5">
        <f t="shared" si="2"/>
        <v>5</v>
      </c>
      <c r="BD32" s="166">
        <f t="shared" si="3"/>
        <v>1.499466571818125</v>
      </c>
      <c r="BE32" s="169">
        <f t="shared" si="4"/>
        <v>0</v>
      </c>
    </row>
    <row r="33" spans="1:57" x14ac:dyDescent="0.25">
      <c r="A33" t="s">
        <v>56</v>
      </c>
      <c r="B33" s="165">
        <f>IF('Indicator Date hidden'!C34="x","x",$B$2-'Indicator Date hidden'!C34)</f>
        <v>0</v>
      </c>
      <c r="C33" s="165">
        <f>IF('Indicator Date hidden'!D34="x","x",$C$2-'Indicator Date hidden'!D34)</f>
        <v>0</v>
      </c>
      <c r="D33" s="165">
        <f>IF('Indicator Date hidden'!E34="x","x",$D$2-'Indicator Date hidden'!E34)</f>
        <v>0</v>
      </c>
      <c r="E33" s="165">
        <f>IF('Indicator Date hidden'!F34="x","x",$E$2-'Indicator Date hidden'!F34)</f>
        <v>0</v>
      </c>
      <c r="F33" s="165">
        <f>IF('Indicator Date hidden'!G34="x","x",$F$2-'Indicator Date hidden'!G34)</f>
        <v>0</v>
      </c>
      <c r="G33" s="165">
        <f>IF('Indicator Date hidden'!H34="x","x",$G$2-'Indicator Date hidden'!H34)</f>
        <v>0</v>
      </c>
      <c r="H33" s="165">
        <f>IF('Indicator Date hidden'!I34="x","x",$H$2-'Indicator Date hidden'!I34)</f>
        <v>0</v>
      </c>
      <c r="I33" s="165">
        <f>IF('Indicator Date hidden'!J34="x","x",$I$2-'Indicator Date hidden'!J34)</f>
        <v>0</v>
      </c>
      <c r="J33" s="165">
        <f>IF('Indicator Date hidden'!K34="x","x",$J$2-'Indicator Date hidden'!K34)</f>
        <v>0</v>
      </c>
      <c r="K33" s="165">
        <f>IF('Indicator Date hidden'!L34="x","x",$K$2-'Indicator Date hidden'!L34)</f>
        <v>0</v>
      </c>
      <c r="L33" s="165">
        <f>IF('Indicator Date hidden'!M34="x","x",$L$2-'Indicator Date hidden'!M34)</f>
        <v>0</v>
      </c>
      <c r="M33" s="165">
        <f>IF('Indicator Date hidden'!N34="x","x",$M$2-'Indicator Date hidden'!N34)</f>
        <v>0</v>
      </c>
      <c r="N33" s="165">
        <f>IF('Indicator Date hidden'!O34="x","x",$N$2-'Indicator Date hidden'!O34)</f>
        <v>0</v>
      </c>
      <c r="O33" s="165">
        <f>IF('Indicator Date hidden'!P34="x","x",$O$2-'Indicator Date hidden'!P34)</f>
        <v>0</v>
      </c>
      <c r="P33" s="165">
        <f>IF('Indicator Date hidden'!Q34="x","x",$P$2-'Indicator Date hidden'!Q34)</f>
        <v>0</v>
      </c>
      <c r="Q33" s="165" t="str">
        <f>IF('Indicator Date hidden'!R34="x","x",$Q$2-'Indicator Date hidden'!R34)</f>
        <v>x</v>
      </c>
      <c r="R33" s="165">
        <f>IF('Indicator Date hidden'!S34="x","x",$R$2-'Indicator Date hidden'!S34)</f>
        <v>0</v>
      </c>
      <c r="S33" s="165">
        <f>IF('Indicator Date hidden'!T34="x","x",$S$2-'Indicator Date hidden'!T34)</f>
        <v>0</v>
      </c>
      <c r="T33" s="165">
        <f>IF('Indicator Date hidden'!U34="x","x",$T$2-'Indicator Date hidden'!U34)</f>
        <v>0</v>
      </c>
      <c r="U33" s="165" t="str">
        <f>IF('Indicator Date hidden'!V34="x","x",$U$2-'Indicator Date hidden'!V34)</f>
        <v>x</v>
      </c>
      <c r="V33" s="165">
        <f>IF('Indicator Date hidden'!W34="x","x",$V$2-'Indicator Date hidden'!W34)</f>
        <v>0</v>
      </c>
      <c r="W33" s="165" t="str">
        <f>IF('Indicator Date hidden'!X34="x","x",$W$2-'Indicator Date hidden'!X34)</f>
        <v>x</v>
      </c>
      <c r="X33" s="165">
        <f>IF('Indicator Date hidden'!Y34="x","x",$X$2-'Indicator Date hidden'!Y34)</f>
        <v>6</v>
      </c>
      <c r="Y33" s="165">
        <f>IF('Indicator Date hidden'!Z34="x","x",$Y$2-'Indicator Date hidden'!Z34)</f>
        <v>0</v>
      </c>
      <c r="Z33" s="165">
        <f>IF('Indicator Date hidden'!AA34="x","x",$Z$2-'Indicator Date hidden'!AA34)</f>
        <v>0</v>
      </c>
      <c r="AA33" s="165" t="str">
        <f>IF('Indicator Date hidden'!AB34="x","x",$AA$2-'Indicator Date hidden'!AB34)</f>
        <v>x</v>
      </c>
      <c r="AB33" s="165">
        <f>IF('Indicator Date hidden'!AC34="x","x",$AB$2-'Indicator Date hidden'!AC34)</f>
        <v>0</v>
      </c>
      <c r="AC33" s="165">
        <f>IF('Indicator Date hidden'!AD34="x","x",$AC$2-'Indicator Date hidden'!AD34)</f>
        <v>0</v>
      </c>
      <c r="AD33" s="165" t="str">
        <f>IF('Indicator Date hidden'!AE34="x","x",$AD$2-'Indicator Date hidden'!AE34)</f>
        <v>x</v>
      </c>
      <c r="AE33" s="165">
        <f>IF('Indicator Date hidden'!AF34="x","x",$AE$2-'Indicator Date hidden'!AF34)</f>
        <v>0</v>
      </c>
      <c r="AF33" s="165">
        <f>IF('Indicator Date hidden'!AG34="x","x",$AF$2-'Indicator Date hidden'!AG34)</f>
        <v>7</v>
      </c>
      <c r="AG33" s="165">
        <f>IF('Indicator Date hidden'!AH34="x","x",$AG$2-'Indicator Date hidden'!AH34)</f>
        <v>0</v>
      </c>
      <c r="AH33" s="165">
        <f>IF('Indicator Date hidden'!AI34="x","x",$AH$2-'Indicator Date hidden'!AI34)</f>
        <v>0</v>
      </c>
      <c r="AI33" s="165">
        <f>IF('Indicator Date hidden'!AJ34="x","x",$AI$2-'Indicator Date hidden'!AJ34)</f>
        <v>0</v>
      </c>
      <c r="AJ33" s="165" t="str">
        <f>IF('Indicator Date hidden'!AK34="x","x",$AJ$2-'Indicator Date hidden'!AK34)</f>
        <v>x</v>
      </c>
      <c r="AK33" s="165">
        <f>IF('Indicator Date hidden'!AL34="x","x",$AK$2-'Indicator Date hidden'!AL34)</f>
        <v>1</v>
      </c>
      <c r="AL33" s="165" t="str">
        <f>IF('Indicator Date hidden'!AM34="x","x",$AL$2-'Indicator Date hidden'!AM34)</f>
        <v>x</v>
      </c>
      <c r="AM33" s="165">
        <f>IF('Indicator Date hidden'!AN34="x","x",$AM$2-'Indicator Date hidden'!AN34)</f>
        <v>0</v>
      </c>
      <c r="AN33" s="165">
        <f>IF('Indicator Date hidden'!AO34="x","x",$AN$2-'Indicator Date hidden'!AO34)</f>
        <v>0</v>
      </c>
      <c r="AO33" s="165">
        <f>IF('Indicator Date hidden'!AP34="x","x",$AO$2-'Indicator Date hidden'!AP34)</f>
        <v>0</v>
      </c>
      <c r="AP33" s="165">
        <f>IF('Indicator Date hidden'!AQ34="x","x",$AP$2-'Indicator Date hidden'!AQ34)</f>
        <v>0</v>
      </c>
      <c r="AQ33" s="165">
        <f>IF('Indicator Date hidden'!AR34="x","x",$AQ$2-'Indicator Date hidden'!AR34)</f>
        <v>2</v>
      </c>
      <c r="AR33" s="165">
        <f>IF('Indicator Date hidden'!AS34="x","x",$AR$2-'Indicator Date hidden'!AS34)</f>
        <v>0</v>
      </c>
      <c r="AS33" s="165">
        <f>IF('Indicator Date hidden'!AT34="x","x",$AS$2-'Indicator Date hidden'!AT34)</f>
        <v>0</v>
      </c>
      <c r="AT33" s="165">
        <f>IF('Indicator Date hidden'!AU34="x","x",$AT$2-'Indicator Date hidden'!AU34)</f>
        <v>0</v>
      </c>
      <c r="AU33" s="165" t="str">
        <f>IF('Indicator Date hidden'!AV34="x","x",$AU$2-'Indicator Date hidden'!AV34)</f>
        <v>x</v>
      </c>
      <c r="AV33" s="165">
        <f>IF('Indicator Date hidden'!AW34="x","x",$AV$2-'Indicator Date hidden'!AW34)</f>
        <v>0</v>
      </c>
      <c r="AW33" s="165">
        <f>IF('Indicator Date hidden'!AX34="x","x",$AW$2-'Indicator Date hidden'!AX34)</f>
        <v>0</v>
      </c>
      <c r="AX33" s="165">
        <f>IF('Indicator Date hidden'!AY34="x","x",$AX$2-'Indicator Date hidden'!AY34)</f>
        <v>0</v>
      </c>
      <c r="AY33" s="165">
        <f>IF('Indicator Date hidden'!AZ34="x","x",$AY$2-'Indicator Date hidden'!AZ34)</f>
        <v>0</v>
      </c>
      <c r="AZ33" s="165">
        <f>IF('Indicator Date hidden'!BA34="x","x",$AZ$2-'Indicator Date hidden'!BA34)</f>
        <v>0</v>
      </c>
      <c r="BA33" s="5">
        <f t="shared" si="0"/>
        <v>16</v>
      </c>
      <c r="BB33" s="166">
        <f t="shared" si="1"/>
        <v>0.37209302325581395</v>
      </c>
      <c r="BC33" s="5">
        <f t="shared" si="2"/>
        <v>4</v>
      </c>
      <c r="BD33" s="166">
        <f t="shared" si="3"/>
        <v>1.3980593828082917</v>
      </c>
      <c r="BE33" s="169">
        <f t="shared" si="4"/>
        <v>0</v>
      </c>
    </row>
    <row r="34" spans="1:57" x14ac:dyDescent="0.25">
      <c r="A34" t="s">
        <v>59</v>
      </c>
      <c r="B34" s="165">
        <f>IF('Indicator Date hidden'!C35="x","x",$B$2-'Indicator Date hidden'!C35)</f>
        <v>0</v>
      </c>
      <c r="C34" s="165">
        <f>IF('Indicator Date hidden'!D35="x","x",$C$2-'Indicator Date hidden'!D35)</f>
        <v>0</v>
      </c>
      <c r="D34" s="165">
        <f>IF('Indicator Date hidden'!E35="x","x",$D$2-'Indicator Date hidden'!E35)</f>
        <v>0</v>
      </c>
      <c r="E34" s="165">
        <f>IF('Indicator Date hidden'!F35="x","x",$E$2-'Indicator Date hidden'!F35)</f>
        <v>0</v>
      </c>
      <c r="F34" s="165">
        <f>IF('Indicator Date hidden'!G35="x","x",$F$2-'Indicator Date hidden'!G35)</f>
        <v>0</v>
      </c>
      <c r="G34" s="165">
        <f>IF('Indicator Date hidden'!H35="x","x",$G$2-'Indicator Date hidden'!H35)</f>
        <v>0</v>
      </c>
      <c r="H34" s="165">
        <f>IF('Indicator Date hidden'!I35="x","x",$H$2-'Indicator Date hidden'!I35)</f>
        <v>0</v>
      </c>
      <c r="I34" s="165">
        <f>IF('Indicator Date hidden'!J35="x","x",$I$2-'Indicator Date hidden'!J35)</f>
        <v>0</v>
      </c>
      <c r="J34" s="165">
        <f>IF('Indicator Date hidden'!K35="x","x",$J$2-'Indicator Date hidden'!K35)</f>
        <v>0</v>
      </c>
      <c r="K34" s="165">
        <f>IF('Indicator Date hidden'!L35="x","x",$K$2-'Indicator Date hidden'!L35)</f>
        <v>0</v>
      </c>
      <c r="L34" s="165">
        <f>IF('Indicator Date hidden'!M35="x","x",$L$2-'Indicator Date hidden'!M35)</f>
        <v>0</v>
      </c>
      <c r="M34" s="165">
        <f>IF('Indicator Date hidden'!N35="x","x",$M$2-'Indicator Date hidden'!N35)</f>
        <v>0</v>
      </c>
      <c r="N34" s="165">
        <f>IF('Indicator Date hidden'!O35="x","x",$N$2-'Indicator Date hidden'!O35)</f>
        <v>0</v>
      </c>
      <c r="O34" s="165">
        <f>IF('Indicator Date hidden'!P35="x","x",$O$2-'Indicator Date hidden'!P35)</f>
        <v>0</v>
      </c>
      <c r="P34" s="165">
        <f>IF('Indicator Date hidden'!Q35="x","x",$P$2-'Indicator Date hidden'!Q35)</f>
        <v>0</v>
      </c>
      <c r="Q34" s="165">
        <f>IF('Indicator Date hidden'!R35="x","x",$Q$2-'Indicator Date hidden'!R35)</f>
        <v>7</v>
      </c>
      <c r="R34" s="165">
        <f>IF('Indicator Date hidden'!S35="x","x",$R$2-'Indicator Date hidden'!S35)</f>
        <v>0</v>
      </c>
      <c r="S34" s="165">
        <f>IF('Indicator Date hidden'!T35="x","x",$S$2-'Indicator Date hidden'!T35)</f>
        <v>0</v>
      </c>
      <c r="T34" s="165">
        <f>IF('Indicator Date hidden'!U35="x","x",$T$2-'Indicator Date hidden'!U35)</f>
        <v>0</v>
      </c>
      <c r="U34" s="165">
        <f>IF('Indicator Date hidden'!V35="x","x",$U$2-'Indicator Date hidden'!V35)</f>
        <v>0</v>
      </c>
      <c r="V34" s="165">
        <f>IF('Indicator Date hidden'!W35="x","x",$V$2-'Indicator Date hidden'!W35)</f>
        <v>0</v>
      </c>
      <c r="W34" s="165">
        <f>IF('Indicator Date hidden'!X35="x","x",$W$2-'Indicator Date hidden'!X35)</f>
        <v>6</v>
      </c>
      <c r="X34" s="165">
        <f>IF('Indicator Date hidden'!Y35="x","x",$X$2-'Indicator Date hidden'!Y35)</f>
        <v>7</v>
      </c>
      <c r="Y34" s="165">
        <f>IF('Indicator Date hidden'!Z35="x","x",$Y$2-'Indicator Date hidden'!Z35)</f>
        <v>0</v>
      </c>
      <c r="Z34" s="165">
        <f>IF('Indicator Date hidden'!AA35="x","x",$Z$2-'Indicator Date hidden'!AA35)</f>
        <v>0</v>
      </c>
      <c r="AA34" s="165">
        <f>IF('Indicator Date hidden'!AB35="x","x",$AA$2-'Indicator Date hidden'!AB35)</f>
        <v>0</v>
      </c>
      <c r="AB34" s="165">
        <f>IF('Indicator Date hidden'!AC35="x","x",$AB$2-'Indicator Date hidden'!AC35)</f>
        <v>0</v>
      </c>
      <c r="AC34" s="165">
        <f>IF('Indicator Date hidden'!AD35="x","x",$AC$2-'Indicator Date hidden'!AD35)</f>
        <v>0</v>
      </c>
      <c r="AD34" s="165">
        <f>IF('Indicator Date hidden'!AE35="x","x",$AD$2-'Indicator Date hidden'!AE35)</f>
        <v>0</v>
      </c>
      <c r="AE34" s="165">
        <f>IF('Indicator Date hidden'!AF35="x","x",$AE$2-'Indicator Date hidden'!AF35)</f>
        <v>0</v>
      </c>
      <c r="AF34" s="165">
        <f>IF('Indicator Date hidden'!AG35="x","x",$AF$2-'Indicator Date hidden'!AG35)</f>
        <v>9</v>
      </c>
      <c r="AG34" s="165">
        <f>IF('Indicator Date hidden'!AH35="x","x",$AG$2-'Indicator Date hidden'!AH35)</f>
        <v>0</v>
      </c>
      <c r="AH34" s="165">
        <f>IF('Indicator Date hidden'!AI35="x","x",$AH$2-'Indicator Date hidden'!AI35)</f>
        <v>0</v>
      </c>
      <c r="AI34" s="165">
        <f>IF('Indicator Date hidden'!AJ35="x","x",$AI$2-'Indicator Date hidden'!AJ35)</f>
        <v>0</v>
      </c>
      <c r="AJ34" s="165" t="str">
        <f>IF('Indicator Date hidden'!AK35="x","x",$AJ$2-'Indicator Date hidden'!AK35)</f>
        <v>x</v>
      </c>
      <c r="AK34" s="165">
        <f>IF('Indicator Date hidden'!AL35="x","x",$AK$2-'Indicator Date hidden'!AL35)</f>
        <v>0</v>
      </c>
      <c r="AL34" s="165">
        <f>IF('Indicator Date hidden'!AM35="x","x",$AL$2-'Indicator Date hidden'!AM35)</f>
        <v>0</v>
      </c>
      <c r="AM34" s="165">
        <f>IF('Indicator Date hidden'!AN35="x","x",$AM$2-'Indicator Date hidden'!AN35)</f>
        <v>0</v>
      </c>
      <c r="AN34" s="165">
        <f>IF('Indicator Date hidden'!AO35="x","x",$AN$2-'Indicator Date hidden'!AO35)</f>
        <v>0</v>
      </c>
      <c r="AO34" s="165" t="str">
        <f>IF('Indicator Date hidden'!AP35="x","x",$AO$2-'Indicator Date hidden'!AP35)</f>
        <v>x</v>
      </c>
      <c r="AP34" s="165" t="str">
        <f>IF('Indicator Date hidden'!AQ35="x","x",$AP$2-'Indicator Date hidden'!AQ35)</f>
        <v>x</v>
      </c>
      <c r="AQ34" s="165" t="str">
        <f>IF('Indicator Date hidden'!AR35="x","x",$AQ$2-'Indicator Date hidden'!AR35)</f>
        <v>x</v>
      </c>
      <c r="AR34" s="165">
        <f>IF('Indicator Date hidden'!AS35="x","x",$AR$2-'Indicator Date hidden'!AS35)</f>
        <v>0</v>
      </c>
      <c r="AS34" s="165">
        <f>IF('Indicator Date hidden'!AT35="x","x",$AS$2-'Indicator Date hidden'!AT35)</f>
        <v>0</v>
      </c>
      <c r="AT34" s="165">
        <f>IF('Indicator Date hidden'!AU35="x","x",$AT$2-'Indicator Date hidden'!AU35)</f>
        <v>0</v>
      </c>
      <c r="AU34" s="165">
        <f>IF('Indicator Date hidden'!AV35="x","x",$AU$2-'Indicator Date hidden'!AV35)</f>
        <v>2</v>
      </c>
      <c r="AV34" s="165">
        <f>IF('Indicator Date hidden'!AW35="x","x",$AV$2-'Indicator Date hidden'!AW35)</f>
        <v>0</v>
      </c>
      <c r="AW34" s="165">
        <f>IF('Indicator Date hidden'!AX35="x","x",$AW$2-'Indicator Date hidden'!AX35)</f>
        <v>1</v>
      </c>
      <c r="AX34" s="165">
        <f>IF('Indicator Date hidden'!AY35="x","x",$AX$2-'Indicator Date hidden'!AY35)</f>
        <v>0</v>
      </c>
      <c r="AY34" s="165">
        <f>IF('Indicator Date hidden'!AZ35="x","x",$AY$2-'Indicator Date hidden'!AZ35)</f>
        <v>0</v>
      </c>
      <c r="AZ34" s="165">
        <f>IF('Indicator Date hidden'!BA35="x","x",$AZ$2-'Indicator Date hidden'!BA35)</f>
        <v>0</v>
      </c>
      <c r="BA34" s="5">
        <f t="shared" si="0"/>
        <v>32</v>
      </c>
      <c r="BB34" s="166">
        <f t="shared" si="1"/>
        <v>0.68085106382978722</v>
      </c>
      <c r="BC34" s="5">
        <f t="shared" si="2"/>
        <v>6</v>
      </c>
      <c r="BD34" s="166">
        <f t="shared" si="3"/>
        <v>2.0536048531087068</v>
      </c>
      <c r="BE34" s="169">
        <f t="shared" si="4"/>
        <v>0</v>
      </c>
    </row>
    <row r="35" spans="1:57" x14ac:dyDescent="0.25">
      <c r="A35" t="s">
        <v>61</v>
      </c>
      <c r="B35" s="165">
        <f>IF('Indicator Date hidden'!C36="x","x",$B$2-'Indicator Date hidden'!C36)</f>
        <v>0</v>
      </c>
      <c r="C35" s="165">
        <f>IF('Indicator Date hidden'!D36="x","x",$C$2-'Indicator Date hidden'!D36)</f>
        <v>0</v>
      </c>
      <c r="D35" s="165">
        <f>IF('Indicator Date hidden'!E36="x","x",$D$2-'Indicator Date hidden'!E36)</f>
        <v>0</v>
      </c>
      <c r="E35" s="165">
        <f>IF('Indicator Date hidden'!F36="x","x",$E$2-'Indicator Date hidden'!F36)</f>
        <v>0</v>
      </c>
      <c r="F35" s="165">
        <f>IF('Indicator Date hidden'!G36="x","x",$F$2-'Indicator Date hidden'!G36)</f>
        <v>0</v>
      </c>
      <c r="G35" s="165">
        <f>IF('Indicator Date hidden'!H36="x","x",$G$2-'Indicator Date hidden'!H36)</f>
        <v>0</v>
      </c>
      <c r="H35" s="165">
        <f>IF('Indicator Date hidden'!I36="x","x",$H$2-'Indicator Date hidden'!I36)</f>
        <v>0</v>
      </c>
      <c r="I35" s="165">
        <f>IF('Indicator Date hidden'!J36="x","x",$I$2-'Indicator Date hidden'!J36)</f>
        <v>0</v>
      </c>
      <c r="J35" s="165">
        <f>IF('Indicator Date hidden'!K36="x","x",$J$2-'Indicator Date hidden'!K36)</f>
        <v>0</v>
      </c>
      <c r="K35" s="165">
        <f>IF('Indicator Date hidden'!L36="x","x",$K$2-'Indicator Date hidden'!L36)</f>
        <v>0</v>
      </c>
      <c r="L35" s="165">
        <f>IF('Indicator Date hidden'!M36="x","x",$L$2-'Indicator Date hidden'!M36)</f>
        <v>0</v>
      </c>
      <c r="M35" s="165">
        <f>IF('Indicator Date hidden'!N36="x","x",$M$2-'Indicator Date hidden'!N36)</f>
        <v>0</v>
      </c>
      <c r="N35" s="165">
        <f>IF('Indicator Date hidden'!O36="x","x",$N$2-'Indicator Date hidden'!O36)</f>
        <v>0</v>
      </c>
      <c r="O35" s="165">
        <f>IF('Indicator Date hidden'!P36="x","x",$O$2-'Indicator Date hidden'!P36)</f>
        <v>0</v>
      </c>
      <c r="P35" s="165">
        <f>IF('Indicator Date hidden'!Q36="x","x",$P$2-'Indicator Date hidden'!Q36)</f>
        <v>0</v>
      </c>
      <c r="Q35" s="165">
        <f>IF('Indicator Date hidden'!R36="x","x",$Q$2-'Indicator Date hidden'!R36)</f>
        <v>2</v>
      </c>
      <c r="R35" s="165">
        <f>IF('Indicator Date hidden'!S36="x","x",$R$2-'Indicator Date hidden'!S36)</f>
        <v>0</v>
      </c>
      <c r="S35" s="165">
        <f>IF('Indicator Date hidden'!T36="x","x",$S$2-'Indicator Date hidden'!T36)</f>
        <v>0</v>
      </c>
      <c r="T35" s="165">
        <f>IF('Indicator Date hidden'!U36="x","x",$T$2-'Indicator Date hidden'!U36)</f>
        <v>0</v>
      </c>
      <c r="U35" s="165">
        <f>IF('Indicator Date hidden'!V36="x","x",$U$2-'Indicator Date hidden'!V36)</f>
        <v>0</v>
      </c>
      <c r="V35" s="165">
        <f>IF('Indicator Date hidden'!W36="x","x",$V$2-'Indicator Date hidden'!W36)</f>
        <v>0</v>
      </c>
      <c r="W35" s="165">
        <f>IF('Indicator Date hidden'!X36="x","x",$W$2-'Indicator Date hidden'!X36)</f>
        <v>1</v>
      </c>
      <c r="X35" s="165" t="str">
        <f>IF('Indicator Date hidden'!Y36="x","x",$X$2-'Indicator Date hidden'!Y36)</f>
        <v>x</v>
      </c>
      <c r="Y35" s="165">
        <f>IF('Indicator Date hidden'!Z36="x","x",$Y$2-'Indicator Date hidden'!Z36)</f>
        <v>0</v>
      </c>
      <c r="Z35" s="165">
        <f>IF('Indicator Date hidden'!AA36="x","x",$Z$2-'Indicator Date hidden'!AA36)</f>
        <v>0</v>
      </c>
      <c r="AA35" s="165">
        <f>IF('Indicator Date hidden'!AB36="x","x",$AA$2-'Indicator Date hidden'!AB36)</f>
        <v>0</v>
      </c>
      <c r="AB35" s="165">
        <f>IF('Indicator Date hidden'!AC36="x","x",$AB$2-'Indicator Date hidden'!AC36)</f>
        <v>0</v>
      </c>
      <c r="AC35" s="165">
        <f>IF('Indicator Date hidden'!AD36="x","x",$AC$2-'Indicator Date hidden'!AD36)</f>
        <v>0</v>
      </c>
      <c r="AD35" s="165">
        <f>IF('Indicator Date hidden'!AE36="x","x",$AD$2-'Indicator Date hidden'!AE36)</f>
        <v>0</v>
      </c>
      <c r="AE35" s="165">
        <f>IF('Indicator Date hidden'!AF36="x","x",$AE$2-'Indicator Date hidden'!AF36)</f>
        <v>0</v>
      </c>
      <c r="AF35" s="165">
        <f>IF('Indicator Date hidden'!AG36="x","x",$AF$2-'Indicator Date hidden'!AG36)</f>
        <v>6</v>
      </c>
      <c r="AG35" s="165">
        <f>IF('Indicator Date hidden'!AH36="x","x",$AG$2-'Indicator Date hidden'!AH36)</f>
        <v>0</v>
      </c>
      <c r="AH35" s="165">
        <f>IF('Indicator Date hidden'!AI36="x","x",$AH$2-'Indicator Date hidden'!AI36)</f>
        <v>0</v>
      </c>
      <c r="AI35" s="165">
        <f>IF('Indicator Date hidden'!AJ36="x","x",$AI$2-'Indicator Date hidden'!AJ36)</f>
        <v>0</v>
      </c>
      <c r="AJ35" s="165">
        <f>IF('Indicator Date hidden'!AK36="x","x",$AJ$2-'Indicator Date hidden'!AK36)</f>
        <v>0</v>
      </c>
      <c r="AK35" s="165">
        <f>IF('Indicator Date hidden'!AL36="x","x",$AK$2-'Indicator Date hidden'!AL36)</f>
        <v>0</v>
      </c>
      <c r="AL35" s="165">
        <f>IF('Indicator Date hidden'!AM36="x","x",$AL$2-'Indicator Date hidden'!AM36)</f>
        <v>0</v>
      </c>
      <c r="AM35" s="165">
        <f>IF('Indicator Date hidden'!AN36="x","x",$AM$2-'Indicator Date hidden'!AN36)</f>
        <v>0</v>
      </c>
      <c r="AN35" s="165">
        <f>IF('Indicator Date hidden'!AO36="x","x",$AN$2-'Indicator Date hidden'!AO36)</f>
        <v>0</v>
      </c>
      <c r="AO35" s="165">
        <f>IF('Indicator Date hidden'!AP36="x","x",$AO$2-'Indicator Date hidden'!AP36)</f>
        <v>3</v>
      </c>
      <c r="AP35" s="165" t="str">
        <f>IF('Indicator Date hidden'!AQ36="x","x",$AP$2-'Indicator Date hidden'!AQ36)</f>
        <v>x</v>
      </c>
      <c r="AQ35" s="165" t="str">
        <f>IF('Indicator Date hidden'!AR36="x","x",$AQ$2-'Indicator Date hidden'!AR36)</f>
        <v>x</v>
      </c>
      <c r="AR35" s="165">
        <f>IF('Indicator Date hidden'!AS36="x","x",$AR$2-'Indicator Date hidden'!AS36)</f>
        <v>0</v>
      </c>
      <c r="AS35" s="165">
        <f>IF('Indicator Date hidden'!AT36="x","x",$AS$2-'Indicator Date hidden'!AT36)</f>
        <v>0</v>
      </c>
      <c r="AT35" s="165">
        <f>IF('Indicator Date hidden'!AU36="x","x",$AT$2-'Indicator Date hidden'!AU36)</f>
        <v>0</v>
      </c>
      <c r="AU35" s="165">
        <f>IF('Indicator Date hidden'!AV36="x","x",$AU$2-'Indicator Date hidden'!AV36)</f>
        <v>1</v>
      </c>
      <c r="AV35" s="165">
        <f>IF('Indicator Date hidden'!AW36="x","x",$AV$2-'Indicator Date hidden'!AW36)</f>
        <v>1</v>
      </c>
      <c r="AW35" s="165">
        <f>IF('Indicator Date hidden'!AX36="x","x",$AW$2-'Indicator Date hidden'!AX36)</f>
        <v>1</v>
      </c>
      <c r="AX35" s="165">
        <f>IF('Indicator Date hidden'!AY36="x","x",$AX$2-'Indicator Date hidden'!AY36)</f>
        <v>0</v>
      </c>
      <c r="AY35" s="165">
        <f>IF('Indicator Date hidden'!AZ36="x","x",$AY$2-'Indicator Date hidden'!AZ36)</f>
        <v>0</v>
      </c>
      <c r="AZ35" s="165">
        <f>IF('Indicator Date hidden'!BA36="x","x",$AZ$2-'Indicator Date hidden'!BA36)</f>
        <v>0</v>
      </c>
      <c r="BA35" s="5">
        <f t="shared" si="0"/>
        <v>15</v>
      </c>
      <c r="BB35" s="166">
        <f t="shared" si="1"/>
        <v>0.3125</v>
      </c>
      <c r="BC35" s="5">
        <f t="shared" si="2"/>
        <v>7</v>
      </c>
      <c r="BD35" s="166">
        <f t="shared" si="3"/>
        <v>1.0032499273195423</v>
      </c>
      <c r="BE35" s="169">
        <f t="shared" si="4"/>
        <v>0</v>
      </c>
    </row>
    <row r="36" spans="1:57" x14ac:dyDescent="0.25">
      <c r="A36" t="s">
        <v>63</v>
      </c>
      <c r="B36" s="165">
        <f>IF('Indicator Date hidden'!C37="x","x",$B$2-'Indicator Date hidden'!C37)</f>
        <v>0</v>
      </c>
      <c r="C36" s="165">
        <f>IF('Indicator Date hidden'!D37="x","x",$C$2-'Indicator Date hidden'!D37)</f>
        <v>0</v>
      </c>
      <c r="D36" s="165">
        <f>IF('Indicator Date hidden'!E37="x","x",$D$2-'Indicator Date hidden'!E37)</f>
        <v>0</v>
      </c>
      <c r="E36" s="165">
        <f>IF('Indicator Date hidden'!F37="x","x",$E$2-'Indicator Date hidden'!F37)</f>
        <v>0</v>
      </c>
      <c r="F36" s="165">
        <f>IF('Indicator Date hidden'!G37="x","x",$F$2-'Indicator Date hidden'!G37)</f>
        <v>0</v>
      </c>
      <c r="G36" s="165">
        <f>IF('Indicator Date hidden'!H37="x","x",$G$2-'Indicator Date hidden'!H37)</f>
        <v>0</v>
      </c>
      <c r="H36" s="165">
        <f>IF('Indicator Date hidden'!I37="x","x",$H$2-'Indicator Date hidden'!I37)</f>
        <v>0</v>
      </c>
      <c r="I36" s="165">
        <f>IF('Indicator Date hidden'!J37="x","x",$I$2-'Indicator Date hidden'!J37)</f>
        <v>0</v>
      </c>
      <c r="J36" s="165">
        <f>IF('Indicator Date hidden'!K37="x","x",$J$2-'Indicator Date hidden'!K37)</f>
        <v>0</v>
      </c>
      <c r="K36" s="165">
        <f>IF('Indicator Date hidden'!L37="x","x",$K$2-'Indicator Date hidden'!L37)</f>
        <v>0</v>
      </c>
      <c r="L36" s="165">
        <f>IF('Indicator Date hidden'!M37="x","x",$L$2-'Indicator Date hidden'!M37)</f>
        <v>0</v>
      </c>
      <c r="M36" s="165">
        <f>IF('Indicator Date hidden'!N37="x","x",$M$2-'Indicator Date hidden'!N37)</f>
        <v>0</v>
      </c>
      <c r="N36" s="165">
        <f>IF('Indicator Date hidden'!O37="x","x",$N$2-'Indicator Date hidden'!O37)</f>
        <v>0</v>
      </c>
      <c r="O36" s="165">
        <f>IF('Indicator Date hidden'!P37="x","x",$O$2-'Indicator Date hidden'!P37)</f>
        <v>0</v>
      </c>
      <c r="P36" s="165">
        <f>IF('Indicator Date hidden'!Q37="x","x",$P$2-'Indicator Date hidden'!Q37)</f>
        <v>0</v>
      </c>
      <c r="Q36" s="165" t="str">
        <f>IF('Indicator Date hidden'!R37="x","x",$Q$2-'Indicator Date hidden'!R37)</f>
        <v>x</v>
      </c>
      <c r="R36" s="165">
        <f>IF('Indicator Date hidden'!S37="x","x",$R$2-'Indicator Date hidden'!S37)</f>
        <v>0</v>
      </c>
      <c r="S36" s="165">
        <f>IF('Indicator Date hidden'!T37="x","x",$S$2-'Indicator Date hidden'!T37)</f>
        <v>0</v>
      </c>
      <c r="T36" s="165">
        <f>IF('Indicator Date hidden'!U37="x","x",$T$2-'Indicator Date hidden'!U37)</f>
        <v>0</v>
      </c>
      <c r="U36" s="165">
        <f>IF('Indicator Date hidden'!V37="x","x",$U$2-'Indicator Date hidden'!V37)</f>
        <v>0</v>
      </c>
      <c r="V36" s="165">
        <f>IF('Indicator Date hidden'!W37="x","x",$V$2-'Indicator Date hidden'!W37)</f>
        <v>0</v>
      </c>
      <c r="W36" s="165">
        <f>IF('Indicator Date hidden'!X37="x","x",$W$2-'Indicator Date hidden'!X37)</f>
        <v>2</v>
      </c>
      <c r="X36" s="165">
        <f>IF('Indicator Date hidden'!Y37="x","x",$X$2-'Indicator Date hidden'!Y37)</f>
        <v>6</v>
      </c>
      <c r="Y36" s="165">
        <f>IF('Indicator Date hidden'!Z37="x","x",$Y$2-'Indicator Date hidden'!Z37)</f>
        <v>0</v>
      </c>
      <c r="Z36" s="165">
        <f>IF('Indicator Date hidden'!AA37="x","x",$Z$2-'Indicator Date hidden'!AA37)</f>
        <v>0</v>
      </c>
      <c r="AA36" s="165">
        <f>IF('Indicator Date hidden'!AB37="x","x",$AA$2-'Indicator Date hidden'!AB37)</f>
        <v>0</v>
      </c>
      <c r="AB36" s="165">
        <f>IF('Indicator Date hidden'!AC37="x","x",$AB$2-'Indicator Date hidden'!AC37)</f>
        <v>0</v>
      </c>
      <c r="AC36" s="165">
        <f>IF('Indicator Date hidden'!AD37="x","x",$AC$2-'Indicator Date hidden'!AD37)</f>
        <v>0</v>
      </c>
      <c r="AD36" s="165" t="str">
        <f>IF('Indicator Date hidden'!AE37="x","x",$AD$2-'Indicator Date hidden'!AE37)</f>
        <v>x</v>
      </c>
      <c r="AE36" s="165">
        <f>IF('Indicator Date hidden'!AF37="x","x",$AE$2-'Indicator Date hidden'!AF37)</f>
        <v>0</v>
      </c>
      <c r="AF36" s="165">
        <f>IF('Indicator Date hidden'!AG37="x","x",$AF$2-'Indicator Date hidden'!AG37)</f>
        <v>4</v>
      </c>
      <c r="AG36" s="165">
        <f>IF('Indicator Date hidden'!AH37="x","x",$AG$2-'Indicator Date hidden'!AH37)</f>
        <v>0</v>
      </c>
      <c r="AH36" s="165">
        <f>IF('Indicator Date hidden'!AI37="x","x",$AH$2-'Indicator Date hidden'!AI37)</f>
        <v>0</v>
      </c>
      <c r="AI36" s="165">
        <f>IF('Indicator Date hidden'!AJ37="x","x",$AI$2-'Indicator Date hidden'!AJ37)</f>
        <v>0</v>
      </c>
      <c r="AJ36" s="165" t="str">
        <f>IF('Indicator Date hidden'!AK37="x","x",$AJ$2-'Indicator Date hidden'!AK37)</f>
        <v>x</v>
      </c>
      <c r="AK36" s="165">
        <f>IF('Indicator Date hidden'!AL37="x","x",$AK$2-'Indicator Date hidden'!AL37)</f>
        <v>1</v>
      </c>
      <c r="AL36" s="165" t="str">
        <f>IF('Indicator Date hidden'!AM37="x","x",$AL$2-'Indicator Date hidden'!AM37)</f>
        <v>x</v>
      </c>
      <c r="AM36" s="165">
        <f>IF('Indicator Date hidden'!AN37="x","x",$AM$2-'Indicator Date hidden'!AN37)</f>
        <v>0</v>
      </c>
      <c r="AN36" s="165">
        <f>IF('Indicator Date hidden'!AO37="x","x",$AN$2-'Indicator Date hidden'!AO37)</f>
        <v>0</v>
      </c>
      <c r="AO36" s="165">
        <f>IF('Indicator Date hidden'!AP37="x","x",$AO$2-'Indicator Date hidden'!AP37)</f>
        <v>0</v>
      </c>
      <c r="AP36" s="165">
        <f>IF('Indicator Date hidden'!AQ37="x","x",$AP$2-'Indicator Date hidden'!AQ37)</f>
        <v>0</v>
      </c>
      <c r="AQ36" s="165">
        <f>IF('Indicator Date hidden'!AR37="x","x",$AQ$2-'Indicator Date hidden'!AR37)</f>
        <v>2</v>
      </c>
      <c r="AR36" s="165">
        <f>IF('Indicator Date hidden'!AS37="x","x",$AR$2-'Indicator Date hidden'!AS37)</f>
        <v>0</v>
      </c>
      <c r="AS36" s="165">
        <f>IF('Indicator Date hidden'!AT37="x","x",$AS$2-'Indicator Date hidden'!AT37)</f>
        <v>0</v>
      </c>
      <c r="AT36" s="165">
        <f>IF('Indicator Date hidden'!AU37="x","x",$AT$2-'Indicator Date hidden'!AU37)</f>
        <v>0</v>
      </c>
      <c r="AU36" s="165">
        <f>IF('Indicator Date hidden'!AV37="x","x",$AU$2-'Indicator Date hidden'!AV37)</f>
        <v>2</v>
      </c>
      <c r="AV36" s="165">
        <f>IF('Indicator Date hidden'!AW37="x","x",$AV$2-'Indicator Date hidden'!AW37)</f>
        <v>0</v>
      </c>
      <c r="AW36" s="165">
        <f>IF('Indicator Date hidden'!AX37="x","x",$AW$2-'Indicator Date hidden'!AX37)</f>
        <v>0</v>
      </c>
      <c r="AX36" s="165">
        <f>IF('Indicator Date hidden'!AY37="x","x",$AX$2-'Indicator Date hidden'!AY37)</f>
        <v>0</v>
      </c>
      <c r="AY36" s="165">
        <f>IF('Indicator Date hidden'!AZ37="x","x",$AY$2-'Indicator Date hidden'!AZ37)</f>
        <v>0</v>
      </c>
      <c r="AZ36" s="165">
        <f>IF('Indicator Date hidden'!BA37="x","x",$AZ$2-'Indicator Date hidden'!BA37)</f>
        <v>0</v>
      </c>
      <c r="BA36" s="5">
        <f t="shared" si="0"/>
        <v>17</v>
      </c>
      <c r="BB36" s="166">
        <f t="shared" si="1"/>
        <v>0.36170212765957449</v>
      </c>
      <c r="BC36" s="5">
        <f t="shared" si="2"/>
        <v>6</v>
      </c>
      <c r="BD36" s="166">
        <f t="shared" si="3"/>
        <v>1.1189952163663579</v>
      </c>
      <c r="BE36" s="169">
        <f t="shared" si="4"/>
        <v>0</v>
      </c>
    </row>
    <row r="37" spans="1:57" x14ac:dyDescent="0.25">
      <c r="A37" t="s">
        <v>65</v>
      </c>
      <c r="B37" s="165">
        <f>IF('Indicator Date hidden'!C38="x","x",$B$2-'Indicator Date hidden'!C38)</f>
        <v>0</v>
      </c>
      <c r="C37" s="165">
        <f>IF('Indicator Date hidden'!D38="x","x",$C$2-'Indicator Date hidden'!D38)</f>
        <v>0</v>
      </c>
      <c r="D37" s="165">
        <f>IF('Indicator Date hidden'!E38="x","x",$D$2-'Indicator Date hidden'!E38)</f>
        <v>0</v>
      </c>
      <c r="E37" s="165">
        <f>IF('Indicator Date hidden'!F38="x","x",$E$2-'Indicator Date hidden'!F38)</f>
        <v>0</v>
      </c>
      <c r="F37" s="165">
        <f>IF('Indicator Date hidden'!G38="x","x",$F$2-'Indicator Date hidden'!G38)</f>
        <v>0</v>
      </c>
      <c r="G37" s="165">
        <f>IF('Indicator Date hidden'!H38="x","x",$G$2-'Indicator Date hidden'!H38)</f>
        <v>0</v>
      </c>
      <c r="H37" s="165">
        <f>IF('Indicator Date hidden'!I38="x","x",$H$2-'Indicator Date hidden'!I38)</f>
        <v>0</v>
      </c>
      <c r="I37" s="165">
        <f>IF('Indicator Date hidden'!J38="x","x",$I$2-'Indicator Date hidden'!J38)</f>
        <v>0</v>
      </c>
      <c r="J37" s="165">
        <f>IF('Indicator Date hidden'!K38="x","x",$J$2-'Indicator Date hidden'!K38)</f>
        <v>0</v>
      </c>
      <c r="K37" s="165">
        <f>IF('Indicator Date hidden'!L38="x","x",$K$2-'Indicator Date hidden'!L38)</f>
        <v>0</v>
      </c>
      <c r="L37" s="165">
        <f>IF('Indicator Date hidden'!M38="x","x",$L$2-'Indicator Date hidden'!M38)</f>
        <v>0</v>
      </c>
      <c r="M37" s="165">
        <f>IF('Indicator Date hidden'!N38="x","x",$M$2-'Indicator Date hidden'!N38)</f>
        <v>0</v>
      </c>
      <c r="N37" s="165">
        <f>IF('Indicator Date hidden'!O38="x","x",$N$2-'Indicator Date hidden'!O38)</f>
        <v>0</v>
      </c>
      <c r="O37" s="165">
        <f>IF('Indicator Date hidden'!P38="x","x",$O$2-'Indicator Date hidden'!P38)</f>
        <v>0</v>
      </c>
      <c r="P37" s="165">
        <f>IF('Indicator Date hidden'!Q38="x","x",$P$2-'Indicator Date hidden'!Q38)</f>
        <v>0</v>
      </c>
      <c r="Q37" s="165">
        <f>IF('Indicator Date hidden'!R38="x","x",$Q$2-'Indicator Date hidden'!R38)</f>
        <v>5</v>
      </c>
      <c r="R37" s="165">
        <f>IF('Indicator Date hidden'!S38="x","x",$R$2-'Indicator Date hidden'!S38)</f>
        <v>0</v>
      </c>
      <c r="S37" s="165">
        <f>IF('Indicator Date hidden'!T38="x","x",$S$2-'Indicator Date hidden'!T38)</f>
        <v>0</v>
      </c>
      <c r="T37" s="165">
        <f>IF('Indicator Date hidden'!U38="x","x",$T$2-'Indicator Date hidden'!U38)</f>
        <v>0</v>
      </c>
      <c r="U37" s="165">
        <f>IF('Indicator Date hidden'!V38="x","x",$U$2-'Indicator Date hidden'!V38)</f>
        <v>0</v>
      </c>
      <c r="V37" s="165">
        <f>IF('Indicator Date hidden'!W38="x","x",$V$2-'Indicator Date hidden'!W38)</f>
        <v>0</v>
      </c>
      <c r="W37" s="165">
        <f>IF('Indicator Date hidden'!X38="x","x",$W$2-'Indicator Date hidden'!X38)</f>
        <v>6</v>
      </c>
      <c r="X37" s="165">
        <f>IF('Indicator Date hidden'!Y38="x","x",$X$2-'Indicator Date hidden'!Y38)</f>
        <v>4</v>
      </c>
      <c r="Y37" s="165">
        <f>IF('Indicator Date hidden'!Z38="x","x",$Y$2-'Indicator Date hidden'!Z38)</f>
        <v>0</v>
      </c>
      <c r="Z37" s="165">
        <f>IF('Indicator Date hidden'!AA38="x","x",$Z$2-'Indicator Date hidden'!AA38)</f>
        <v>0</v>
      </c>
      <c r="AA37" s="165" t="str">
        <f>IF('Indicator Date hidden'!AB38="x","x",$AA$2-'Indicator Date hidden'!AB38)</f>
        <v>x</v>
      </c>
      <c r="AB37" s="165">
        <f>IF('Indicator Date hidden'!AC38="x","x",$AB$2-'Indicator Date hidden'!AC38)</f>
        <v>0</v>
      </c>
      <c r="AC37" s="165">
        <f>IF('Indicator Date hidden'!AD38="x","x",$AC$2-'Indicator Date hidden'!AD38)</f>
        <v>0</v>
      </c>
      <c r="AD37" s="165">
        <f>IF('Indicator Date hidden'!AE38="x","x",$AD$2-'Indicator Date hidden'!AE38)</f>
        <v>0</v>
      </c>
      <c r="AE37" s="165">
        <f>IF('Indicator Date hidden'!AF38="x","x",$AE$2-'Indicator Date hidden'!AF38)</f>
        <v>0</v>
      </c>
      <c r="AF37" s="165">
        <f>IF('Indicator Date hidden'!AG38="x","x",$AF$2-'Indicator Date hidden'!AG38)</f>
        <v>5</v>
      </c>
      <c r="AG37" s="165">
        <f>IF('Indicator Date hidden'!AH38="x","x",$AG$2-'Indicator Date hidden'!AH38)</f>
        <v>0</v>
      </c>
      <c r="AH37" s="165">
        <f>IF('Indicator Date hidden'!AI38="x","x",$AH$2-'Indicator Date hidden'!AI38)</f>
        <v>0</v>
      </c>
      <c r="AI37" s="165">
        <f>IF('Indicator Date hidden'!AJ38="x","x",$AI$2-'Indicator Date hidden'!AJ38)</f>
        <v>0</v>
      </c>
      <c r="AJ37" s="165" t="str">
        <f>IF('Indicator Date hidden'!AK38="x","x",$AJ$2-'Indicator Date hidden'!AK38)</f>
        <v>x</v>
      </c>
      <c r="AK37" s="165">
        <f>IF('Indicator Date hidden'!AL38="x","x",$AK$2-'Indicator Date hidden'!AL38)</f>
        <v>1</v>
      </c>
      <c r="AL37" s="165" t="str">
        <f>IF('Indicator Date hidden'!AM38="x","x",$AL$2-'Indicator Date hidden'!AM38)</f>
        <v>x</v>
      </c>
      <c r="AM37" s="165">
        <f>IF('Indicator Date hidden'!AN38="x","x",$AM$2-'Indicator Date hidden'!AN38)</f>
        <v>0</v>
      </c>
      <c r="AN37" s="165">
        <f>IF('Indicator Date hidden'!AO38="x","x",$AN$2-'Indicator Date hidden'!AO38)</f>
        <v>0</v>
      </c>
      <c r="AO37" s="165">
        <f>IF('Indicator Date hidden'!AP38="x","x",$AO$2-'Indicator Date hidden'!AP38)</f>
        <v>0</v>
      </c>
      <c r="AP37" s="165">
        <f>IF('Indicator Date hidden'!AQ38="x","x",$AP$2-'Indicator Date hidden'!AQ38)</f>
        <v>0</v>
      </c>
      <c r="AQ37" s="165">
        <f>IF('Indicator Date hidden'!AR38="x","x",$AQ$2-'Indicator Date hidden'!AR38)</f>
        <v>2</v>
      </c>
      <c r="AR37" s="165">
        <f>IF('Indicator Date hidden'!AS38="x","x",$AR$2-'Indicator Date hidden'!AS38)</f>
        <v>0</v>
      </c>
      <c r="AS37" s="165">
        <f>IF('Indicator Date hidden'!AT38="x","x",$AS$2-'Indicator Date hidden'!AT38)</f>
        <v>0</v>
      </c>
      <c r="AT37" s="165">
        <f>IF('Indicator Date hidden'!AU38="x","x",$AT$2-'Indicator Date hidden'!AU38)</f>
        <v>0</v>
      </c>
      <c r="AU37" s="165">
        <f>IF('Indicator Date hidden'!AV38="x","x",$AU$2-'Indicator Date hidden'!AV38)</f>
        <v>2</v>
      </c>
      <c r="AV37" s="165">
        <f>IF('Indicator Date hidden'!AW38="x","x",$AV$2-'Indicator Date hidden'!AW38)</f>
        <v>0</v>
      </c>
      <c r="AW37" s="165">
        <f>IF('Indicator Date hidden'!AX38="x","x",$AW$2-'Indicator Date hidden'!AX38)</f>
        <v>0</v>
      </c>
      <c r="AX37" s="165">
        <f>IF('Indicator Date hidden'!AY38="x","x",$AX$2-'Indicator Date hidden'!AY38)</f>
        <v>0</v>
      </c>
      <c r="AY37" s="165">
        <f>IF('Indicator Date hidden'!AZ38="x","x",$AY$2-'Indicator Date hidden'!AZ38)</f>
        <v>0</v>
      </c>
      <c r="AZ37" s="165">
        <f>IF('Indicator Date hidden'!BA38="x","x",$AZ$2-'Indicator Date hidden'!BA38)</f>
        <v>0</v>
      </c>
      <c r="BA37" s="5">
        <f t="shared" si="0"/>
        <v>25</v>
      </c>
      <c r="BB37" s="166">
        <f t="shared" si="1"/>
        <v>0.52083333333333337</v>
      </c>
      <c r="BC37" s="5">
        <f t="shared" si="2"/>
        <v>7</v>
      </c>
      <c r="BD37" s="166">
        <f t="shared" si="3"/>
        <v>1.4287171304666606</v>
      </c>
      <c r="BE37" s="169">
        <f t="shared" si="4"/>
        <v>0</v>
      </c>
    </row>
    <row r="38" spans="1:57" x14ac:dyDescent="0.25">
      <c r="A38" t="s">
        <v>66</v>
      </c>
      <c r="B38" s="165">
        <f>IF('Indicator Date hidden'!C39="x","x",$B$2-'Indicator Date hidden'!C39)</f>
        <v>0</v>
      </c>
      <c r="C38" s="165">
        <f>IF('Indicator Date hidden'!D39="x","x",$C$2-'Indicator Date hidden'!D39)</f>
        <v>0</v>
      </c>
      <c r="D38" s="165">
        <f>IF('Indicator Date hidden'!E39="x","x",$D$2-'Indicator Date hidden'!E39)</f>
        <v>0</v>
      </c>
      <c r="E38" s="165">
        <f>IF('Indicator Date hidden'!F39="x","x",$E$2-'Indicator Date hidden'!F39)</f>
        <v>0</v>
      </c>
      <c r="F38" s="165">
        <f>IF('Indicator Date hidden'!G39="x","x",$F$2-'Indicator Date hidden'!G39)</f>
        <v>0</v>
      </c>
      <c r="G38" s="165">
        <f>IF('Indicator Date hidden'!H39="x","x",$G$2-'Indicator Date hidden'!H39)</f>
        <v>0</v>
      </c>
      <c r="H38" s="165">
        <f>IF('Indicator Date hidden'!I39="x","x",$H$2-'Indicator Date hidden'!I39)</f>
        <v>0</v>
      </c>
      <c r="I38" s="165">
        <f>IF('Indicator Date hidden'!J39="x","x",$I$2-'Indicator Date hidden'!J39)</f>
        <v>0</v>
      </c>
      <c r="J38" s="165">
        <f>IF('Indicator Date hidden'!K39="x","x",$J$2-'Indicator Date hidden'!K39)</f>
        <v>0</v>
      </c>
      <c r="K38" s="165">
        <f>IF('Indicator Date hidden'!L39="x","x",$K$2-'Indicator Date hidden'!L39)</f>
        <v>0</v>
      </c>
      <c r="L38" s="165">
        <f>IF('Indicator Date hidden'!M39="x","x",$L$2-'Indicator Date hidden'!M39)</f>
        <v>0</v>
      </c>
      <c r="M38" s="165">
        <f>IF('Indicator Date hidden'!N39="x","x",$M$2-'Indicator Date hidden'!N39)</f>
        <v>0</v>
      </c>
      <c r="N38" s="165">
        <f>IF('Indicator Date hidden'!O39="x","x",$N$2-'Indicator Date hidden'!O39)</f>
        <v>0</v>
      </c>
      <c r="O38" s="165">
        <f>IF('Indicator Date hidden'!P39="x","x",$O$2-'Indicator Date hidden'!P39)</f>
        <v>0</v>
      </c>
      <c r="P38" s="165">
        <f>IF('Indicator Date hidden'!Q39="x","x",$P$2-'Indicator Date hidden'!Q39)</f>
        <v>0</v>
      </c>
      <c r="Q38" s="165">
        <f>IF('Indicator Date hidden'!R39="x","x",$Q$2-'Indicator Date hidden'!R39)</f>
        <v>1</v>
      </c>
      <c r="R38" s="165">
        <f>IF('Indicator Date hidden'!S39="x","x",$R$2-'Indicator Date hidden'!S39)</f>
        <v>0</v>
      </c>
      <c r="S38" s="165">
        <f>IF('Indicator Date hidden'!T39="x","x",$S$2-'Indicator Date hidden'!T39)</f>
        <v>0</v>
      </c>
      <c r="T38" s="165">
        <f>IF('Indicator Date hidden'!U39="x","x",$T$2-'Indicator Date hidden'!U39)</f>
        <v>0</v>
      </c>
      <c r="U38" s="165">
        <f>IF('Indicator Date hidden'!V39="x","x",$U$2-'Indicator Date hidden'!V39)</f>
        <v>0</v>
      </c>
      <c r="V38" s="165">
        <f>IF('Indicator Date hidden'!W39="x","x",$V$2-'Indicator Date hidden'!W39)</f>
        <v>0</v>
      </c>
      <c r="W38" s="165">
        <f>IF('Indicator Date hidden'!X39="x","x",$W$2-'Indicator Date hidden'!X39)</f>
        <v>6</v>
      </c>
      <c r="X38" s="165">
        <f>IF('Indicator Date hidden'!Y39="x","x",$X$2-'Indicator Date hidden'!Y39)</f>
        <v>6</v>
      </c>
      <c r="Y38" s="165">
        <f>IF('Indicator Date hidden'!Z39="x","x",$Y$2-'Indicator Date hidden'!Z39)</f>
        <v>0</v>
      </c>
      <c r="Z38" s="165">
        <f>IF('Indicator Date hidden'!AA39="x","x",$Z$2-'Indicator Date hidden'!AA39)</f>
        <v>0</v>
      </c>
      <c r="AA38" s="165">
        <f>IF('Indicator Date hidden'!AB39="x","x",$AA$2-'Indicator Date hidden'!AB39)</f>
        <v>0</v>
      </c>
      <c r="AB38" s="165">
        <f>IF('Indicator Date hidden'!AC39="x","x",$AB$2-'Indicator Date hidden'!AC39)</f>
        <v>0</v>
      </c>
      <c r="AC38" s="165">
        <f>IF('Indicator Date hidden'!AD39="x","x",$AC$2-'Indicator Date hidden'!AD39)</f>
        <v>0</v>
      </c>
      <c r="AD38" s="165">
        <f>IF('Indicator Date hidden'!AE39="x","x",$AD$2-'Indicator Date hidden'!AE39)</f>
        <v>0</v>
      </c>
      <c r="AE38" s="165">
        <f>IF('Indicator Date hidden'!AF39="x","x",$AE$2-'Indicator Date hidden'!AF39)</f>
        <v>0</v>
      </c>
      <c r="AF38" s="165">
        <f>IF('Indicator Date hidden'!AG39="x","x",$AF$2-'Indicator Date hidden'!AG39)</f>
        <v>1</v>
      </c>
      <c r="AG38" s="165">
        <f>IF('Indicator Date hidden'!AH39="x","x",$AG$2-'Indicator Date hidden'!AH39)</f>
        <v>0</v>
      </c>
      <c r="AH38" s="165">
        <f>IF('Indicator Date hidden'!AI39="x","x",$AH$2-'Indicator Date hidden'!AI39)</f>
        <v>0</v>
      </c>
      <c r="AI38" s="165">
        <f>IF('Indicator Date hidden'!AJ39="x","x",$AI$2-'Indicator Date hidden'!AJ39)</f>
        <v>0</v>
      </c>
      <c r="AJ38" s="165">
        <f>IF('Indicator Date hidden'!AK39="x","x",$AJ$2-'Indicator Date hidden'!AK39)</f>
        <v>2</v>
      </c>
      <c r="AK38" s="165">
        <f>IF('Indicator Date hidden'!AL39="x","x",$AK$2-'Indicator Date hidden'!AL39)</f>
        <v>1</v>
      </c>
      <c r="AL38" s="165">
        <f>IF('Indicator Date hidden'!AM39="x","x",$AL$2-'Indicator Date hidden'!AM39)</f>
        <v>0</v>
      </c>
      <c r="AM38" s="165">
        <f>IF('Indicator Date hidden'!AN39="x","x",$AM$2-'Indicator Date hidden'!AN39)</f>
        <v>0</v>
      </c>
      <c r="AN38" s="165">
        <f>IF('Indicator Date hidden'!AO39="x","x",$AN$2-'Indicator Date hidden'!AO39)</f>
        <v>0</v>
      </c>
      <c r="AO38" s="165">
        <f>IF('Indicator Date hidden'!AP39="x","x",$AO$2-'Indicator Date hidden'!AP39)</f>
        <v>0</v>
      </c>
      <c r="AP38" s="165">
        <f>IF('Indicator Date hidden'!AQ39="x","x",$AP$2-'Indicator Date hidden'!AQ39)</f>
        <v>0</v>
      </c>
      <c r="AQ38" s="165">
        <f>IF('Indicator Date hidden'!AR39="x","x",$AQ$2-'Indicator Date hidden'!AR39)</f>
        <v>0</v>
      </c>
      <c r="AR38" s="165">
        <f>IF('Indicator Date hidden'!AS39="x","x",$AR$2-'Indicator Date hidden'!AS39)</f>
        <v>0</v>
      </c>
      <c r="AS38" s="165">
        <f>IF('Indicator Date hidden'!AT39="x","x",$AS$2-'Indicator Date hidden'!AT39)</f>
        <v>0</v>
      </c>
      <c r="AT38" s="165">
        <f>IF('Indicator Date hidden'!AU39="x","x",$AT$2-'Indicator Date hidden'!AU39)</f>
        <v>0</v>
      </c>
      <c r="AU38" s="165">
        <f>IF('Indicator Date hidden'!AV39="x","x",$AU$2-'Indicator Date hidden'!AV39)</f>
        <v>2</v>
      </c>
      <c r="AV38" s="165">
        <f>IF('Indicator Date hidden'!AW39="x","x",$AV$2-'Indicator Date hidden'!AW39)</f>
        <v>0</v>
      </c>
      <c r="AW38" s="165">
        <f>IF('Indicator Date hidden'!AX39="x","x",$AW$2-'Indicator Date hidden'!AX39)</f>
        <v>0</v>
      </c>
      <c r="AX38" s="165">
        <f>IF('Indicator Date hidden'!AY39="x","x",$AX$2-'Indicator Date hidden'!AY39)</f>
        <v>0</v>
      </c>
      <c r="AY38" s="165">
        <f>IF('Indicator Date hidden'!AZ39="x","x",$AY$2-'Indicator Date hidden'!AZ39)</f>
        <v>0</v>
      </c>
      <c r="AZ38" s="165">
        <f>IF('Indicator Date hidden'!BA39="x","x",$AZ$2-'Indicator Date hidden'!BA39)</f>
        <v>0</v>
      </c>
      <c r="BA38" s="5">
        <f t="shared" si="0"/>
        <v>19</v>
      </c>
      <c r="BB38" s="166">
        <f t="shared" si="1"/>
        <v>0.37254901960784315</v>
      </c>
      <c r="BC38" s="5">
        <f t="shared" si="2"/>
        <v>7</v>
      </c>
      <c r="BD38" s="166">
        <f t="shared" si="3"/>
        <v>1.2201058185179643</v>
      </c>
      <c r="BE38" s="169">
        <f t="shared" si="4"/>
        <v>0</v>
      </c>
    </row>
    <row r="39" spans="1:57" x14ac:dyDescent="0.25">
      <c r="A39" t="s">
        <v>68</v>
      </c>
      <c r="B39" s="165">
        <f>IF('Indicator Date hidden'!C40="x","x",$B$2-'Indicator Date hidden'!C40)</f>
        <v>0</v>
      </c>
      <c r="C39" s="165">
        <f>IF('Indicator Date hidden'!D40="x","x",$C$2-'Indicator Date hidden'!D40)</f>
        <v>0</v>
      </c>
      <c r="D39" s="165">
        <f>IF('Indicator Date hidden'!E40="x","x",$D$2-'Indicator Date hidden'!E40)</f>
        <v>0</v>
      </c>
      <c r="E39" s="165">
        <f>IF('Indicator Date hidden'!F40="x","x",$E$2-'Indicator Date hidden'!F40)</f>
        <v>0</v>
      </c>
      <c r="F39" s="165">
        <f>IF('Indicator Date hidden'!G40="x","x",$F$2-'Indicator Date hidden'!G40)</f>
        <v>0</v>
      </c>
      <c r="G39" s="165">
        <f>IF('Indicator Date hidden'!H40="x","x",$G$2-'Indicator Date hidden'!H40)</f>
        <v>0</v>
      </c>
      <c r="H39" s="165">
        <f>IF('Indicator Date hidden'!I40="x","x",$H$2-'Indicator Date hidden'!I40)</f>
        <v>0</v>
      </c>
      <c r="I39" s="165">
        <f>IF('Indicator Date hidden'!J40="x","x",$I$2-'Indicator Date hidden'!J40)</f>
        <v>0</v>
      </c>
      <c r="J39" s="165">
        <f>IF('Indicator Date hidden'!K40="x","x",$J$2-'Indicator Date hidden'!K40)</f>
        <v>0</v>
      </c>
      <c r="K39" s="165">
        <f>IF('Indicator Date hidden'!L40="x","x",$K$2-'Indicator Date hidden'!L40)</f>
        <v>0</v>
      </c>
      <c r="L39" s="165">
        <f>IF('Indicator Date hidden'!M40="x","x",$L$2-'Indicator Date hidden'!M40)</f>
        <v>0</v>
      </c>
      <c r="M39" s="165">
        <f>IF('Indicator Date hidden'!N40="x","x",$M$2-'Indicator Date hidden'!N40)</f>
        <v>0</v>
      </c>
      <c r="N39" s="165">
        <f>IF('Indicator Date hidden'!O40="x","x",$N$2-'Indicator Date hidden'!O40)</f>
        <v>0</v>
      </c>
      <c r="O39" s="165">
        <f>IF('Indicator Date hidden'!P40="x","x",$O$2-'Indicator Date hidden'!P40)</f>
        <v>0</v>
      </c>
      <c r="P39" s="165">
        <f>IF('Indicator Date hidden'!Q40="x","x",$P$2-'Indicator Date hidden'!Q40)</f>
        <v>0</v>
      </c>
      <c r="Q39" s="165">
        <f>IF('Indicator Date hidden'!R40="x","x",$Q$2-'Indicator Date hidden'!R40)</f>
        <v>5</v>
      </c>
      <c r="R39" s="165">
        <f>IF('Indicator Date hidden'!S40="x","x",$R$2-'Indicator Date hidden'!S40)</f>
        <v>0</v>
      </c>
      <c r="S39" s="165">
        <f>IF('Indicator Date hidden'!T40="x","x",$S$2-'Indicator Date hidden'!T40)</f>
        <v>0</v>
      </c>
      <c r="T39" s="165">
        <f>IF('Indicator Date hidden'!U40="x","x",$T$2-'Indicator Date hidden'!U40)</f>
        <v>0</v>
      </c>
      <c r="U39" s="165">
        <f>IF('Indicator Date hidden'!V40="x","x",$U$2-'Indicator Date hidden'!V40)</f>
        <v>0</v>
      </c>
      <c r="V39" s="165">
        <f>IF('Indicator Date hidden'!W40="x","x",$V$2-'Indicator Date hidden'!W40)</f>
        <v>0</v>
      </c>
      <c r="W39" s="165">
        <f>IF('Indicator Date hidden'!X40="x","x",$W$2-'Indicator Date hidden'!X40)</f>
        <v>4</v>
      </c>
      <c r="X39" s="165" t="str">
        <f>IF('Indicator Date hidden'!Y40="x","x",$X$2-'Indicator Date hidden'!Y40)</f>
        <v>x</v>
      </c>
      <c r="Y39" s="165">
        <f>IF('Indicator Date hidden'!Z40="x","x",$Y$2-'Indicator Date hidden'!Z40)</f>
        <v>0</v>
      </c>
      <c r="Z39" s="165">
        <f>IF('Indicator Date hidden'!AA40="x","x",$Z$2-'Indicator Date hidden'!AA40)</f>
        <v>0</v>
      </c>
      <c r="AA39" s="165">
        <f>IF('Indicator Date hidden'!AB40="x","x",$AA$2-'Indicator Date hidden'!AB40)</f>
        <v>0</v>
      </c>
      <c r="AB39" s="165">
        <f>IF('Indicator Date hidden'!AC40="x","x",$AB$2-'Indicator Date hidden'!AC40)</f>
        <v>0</v>
      </c>
      <c r="AC39" s="165">
        <f>IF('Indicator Date hidden'!AD40="x","x",$AC$2-'Indicator Date hidden'!AD40)</f>
        <v>0</v>
      </c>
      <c r="AD39" s="165">
        <f>IF('Indicator Date hidden'!AE40="x","x",$AD$2-'Indicator Date hidden'!AE40)</f>
        <v>0</v>
      </c>
      <c r="AE39" s="165" t="str">
        <f>IF('Indicator Date hidden'!AF40="x","x",$AE$2-'Indicator Date hidden'!AF40)</f>
        <v>x</v>
      </c>
      <c r="AF39" s="165" t="str">
        <f>IF('Indicator Date hidden'!AG40="x","x",$AF$2-'Indicator Date hidden'!AG40)</f>
        <v>x</v>
      </c>
      <c r="AG39" s="165">
        <f>IF('Indicator Date hidden'!AH40="x","x",$AG$2-'Indicator Date hidden'!AH40)</f>
        <v>0</v>
      </c>
      <c r="AH39" s="165">
        <f>IF('Indicator Date hidden'!AI40="x","x",$AH$2-'Indicator Date hidden'!AI40)</f>
        <v>0</v>
      </c>
      <c r="AI39" s="165">
        <f>IF('Indicator Date hidden'!AJ40="x","x",$AI$2-'Indicator Date hidden'!AJ40)</f>
        <v>0</v>
      </c>
      <c r="AJ39" s="165" t="str">
        <f>IF('Indicator Date hidden'!AK40="x","x",$AJ$2-'Indicator Date hidden'!AK40)</f>
        <v>x</v>
      </c>
      <c r="AK39" s="165">
        <f>IF('Indicator Date hidden'!AL40="x","x",$AK$2-'Indicator Date hidden'!AL40)</f>
        <v>1</v>
      </c>
      <c r="AL39" s="165" t="str">
        <f>IF('Indicator Date hidden'!AM40="x","x",$AL$2-'Indicator Date hidden'!AM40)</f>
        <v>x</v>
      </c>
      <c r="AM39" s="165">
        <f>IF('Indicator Date hidden'!AN40="x","x",$AM$2-'Indicator Date hidden'!AN40)</f>
        <v>0</v>
      </c>
      <c r="AN39" s="165">
        <f>IF('Indicator Date hidden'!AO40="x","x",$AN$2-'Indicator Date hidden'!AO40)</f>
        <v>0</v>
      </c>
      <c r="AO39" s="165" t="str">
        <f>IF('Indicator Date hidden'!AP40="x","x",$AO$2-'Indicator Date hidden'!AP40)</f>
        <v>x</v>
      </c>
      <c r="AP39" s="165" t="str">
        <f>IF('Indicator Date hidden'!AQ40="x","x",$AP$2-'Indicator Date hidden'!AQ40)</f>
        <v>x</v>
      </c>
      <c r="AQ39" s="165">
        <f>IF('Indicator Date hidden'!AR40="x","x",$AQ$2-'Indicator Date hidden'!AR40)</f>
        <v>2</v>
      </c>
      <c r="AR39" s="165">
        <f>IF('Indicator Date hidden'!AS40="x","x",$AR$2-'Indicator Date hidden'!AS40)</f>
        <v>0</v>
      </c>
      <c r="AS39" s="165">
        <f>IF('Indicator Date hidden'!AT40="x","x",$AS$2-'Indicator Date hidden'!AT40)</f>
        <v>0</v>
      </c>
      <c r="AT39" s="165">
        <f>IF('Indicator Date hidden'!AU40="x","x",$AT$2-'Indicator Date hidden'!AU40)</f>
        <v>0</v>
      </c>
      <c r="AU39" s="165">
        <f>IF('Indicator Date hidden'!AV40="x","x",$AU$2-'Indicator Date hidden'!AV40)</f>
        <v>2</v>
      </c>
      <c r="AV39" s="165">
        <f>IF('Indicator Date hidden'!AW40="x","x",$AV$2-'Indicator Date hidden'!AW40)</f>
        <v>0</v>
      </c>
      <c r="AW39" s="165">
        <f>IF('Indicator Date hidden'!AX40="x","x",$AW$2-'Indicator Date hidden'!AX40)</f>
        <v>0</v>
      </c>
      <c r="AX39" s="165">
        <f>IF('Indicator Date hidden'!AY40="x","x",$AX$2-'Indicator Date hidden'!AY40)</f>
        <v>0</v>
      </c>
      <c r="AY39" s="165">
        <f>IF('Indicator Date hidden'!AZ40="x","x",$AY$2-'Indicator Date hidden'!AZ40)</f>
        <v>0</v>
      </c>
      <c r="AZ39" s="165">
        <f>IF('Indicator Date hidden'!BA40="x","x",$AZ$2-'Indicator Date hidden'!BA40)</f>
        <v>0</v>
      </c>
      <c r="BA39" s="5">
        <f t="shared" si="0"/>
        <v>14</v>
      </c>
      <c r="BB39" s="166">
        <f t="shared" si="1"/>
        <v>0.31818181818181818</v>
      </c>
      <c r="BC39" s="5">
        <f t="shared" si="2"/>
        <v>5</v>
      </c>
      <c r="BD39" s="166">
        <f t="shared" si="3"/>
        <v>1.0174104220726996</v>
      </c>
      <c r="BE39" s="169">
        <f t="shared" si="4"/>
        <v>0</v>
      </c>
    </row>
    <row r="40" spans="1:57" x14ac:dyDescent="0.25">
      <c r="A40" t="s">
        <v>71</v>
      </c>
      <c r="B40" s="165">
        <f>IF('Indicator Date hidden'!C41="x","x",$B$2-'Indicator Date hidden'!C41)</f>
        <v>0</v>
      </c>
      <c r="C40" s="165">
        <f>IF('Indicator Date hidden'!D41="x","x",$C$2-'Indicator Date hidden'!D41)</f>
        <v>0</v>
      </c>
      <c r="D40" s="165">
        <f>IF('Indicator Date hidden'!E41="x","x",$D$2-'Indicator Date hidden'!E41)</f>
        <v>0</v>
      </c>
      <c r="E40" s="165">
        <f>IF('Indicator Date hidden'!F41="x","x",$E$2-'Indicator Date hidden'!F41)</f>
        <v>0</v>
      </c>
      <c r="F40" s="165">
        <f>IF('Indicator Date hidden'!G41="x","x",$F$2-'Indicator Date hidden'!G41)</f>
        <v>0</v>
      </c>
      <c r="G40" s="165">
        <f>IF('Indicator Date hidden'!H41="x","x",$G$2-'Indicator Date hidden'!H41)</f>
        <v>0</v>
      </c>
      <c r="H40" s="165">
        <f>IF('Indicator Date hidden'!I41="x","x",$H$2-'Indicator Date hidden'!I41)</f>
        <v>0</v>
      </c>
      <c r="I40" s="165">
        <f>IF('Indicator Date hidden'!J41="x","x",$I$2-'Indicator Date hidden'!J41)</f>
        <v>0</v>
      </c>
      <c r="J40" s="165">
        <f>IF('Indicator Date hidden'!K41="x","x",$J$2-'Indicator Date hidden'!K41)</f>
        <v>0</v>
      </c>
      <c r="K40" s="165">
        <f>IF('Indicator Date hidden'!L41="x","x",$K$2-'Indicator Date hidden'!L41)</f>
        <v>0</v>
      </c>
      <c r="L40" s="165">
        <f>IF('Indicator Date hidden'!M41="x","x",$L$2-'Indicator Date hidden'!M41)</f>
        <v>0</v>
      </c>
      <c r="M40" s="165">
        <f>IF('Indicator Date hidden'!N41="x","x",$M$2-'Indicator Date hidden'!N41)</f>
        <v>0</v>
      </c>
      <c r="N40" s="165">
        <f>IF('Indicator Date hidden'!O41="x","x",$N$2-'Indicator Date hidden'!O41)</f>
        <v>0</v>
      </c>
      <c r="O40" s="165">
        <f>IF('Indicator Date hidden'!P41="x","x",$O$2-'Indicator Date hidden'!P41)</f>
        <v>0</v>
      </c>
      <c r="P40" s="165">
        <f>IF('Indicator Date hidden'!Q41="x","x",$P$2-'Indicator Date hidden'!Q41)</f>
        <v>0</v>
      </c>
      <c r="Q40" s="165">
        <f>IF('Indicator Date hidden'!R41="x","x",$Q$2-'Indicator Date hidden'!R41)</f>
        <v>5</v>
      </c>
      <c r="R40" s="165">
        <f>IF('Indicator Date hidden'!S41="x","x",$R$2-'Indicator Date hidden'!S41)</f>
        <v>0</v>
      </c>
      <c r="S40" s="165">
        <f>IF('Indicator Date hidden'!T41="x","x",$S$2-'Indicator Date hidden'!T41)</f>
        <v>0</v>
      </c>
      <c r="T40" s="165">
        <f>IF('Indicator Date hidden'!U41="x","x",$T$2-'Indicator Date hidden'!U41)</f>
        <v>0</v>
      </c>
      <c r="U40" s="165">
        <f>IF('Indicator Date hidden'!V41="x","x",$U$2-'Indicator Date hidden'!V41)</f>
        <v>0</v>
      </c>
      <c r="V40" s="165">
        <f>IF('Indicator Date hidden'!W41="x","x",$V$2-'Indicator Date hidden'!W41)</f>
        <v>0</v>
      </c>
      <c r="W40" s="165">
        <f>IF('Indicator Date hidden'!X41="x","x",$W$2-'Indicator Date hidden'!X41)</f>
        <v>1</v>
      </c>
      <c r="X40" s="165">
        <f>IF('Indicator Date hidden'!Y41="x","x",$X$2-'Indicator Date hidden'!Y41)</f>
        <v>6</v>
      </c>
      <c r="Y40" s="165">
        <f>IF('Indicator Date hidden'!Z41="x","x",$Y$2-'Indicator Date hidden'!Z41)</f>
        <v>0</v>
      </c>
      <c r="Z40" s="165">
        <f>IF('Indicator Date hidden'!AA41="x","x",$Z$2-'Indicator Date hidden'!AA41)</f>
        <v>0</v>
      </c>
      <c r="AA40" s="165">
        <f>IF('Indicator Date hidden'!AB41="x","x",$AA$2-'Indicator Date hidden'!AB41)</f>
        <v>0</v>
      </c>
      <c r="AB40" s="165">
        <f>IF('Indicator Date hidden'!AC41="x","x",$AB$2-'Indicator Date hidden'!AC41)</f>
        <v>0</v>
      </c>
      <c r="AC40" s="165">
        <f>IF('Indicator Date hidden'!AD41="x","x",$AC$2-'Indicator Date hidden'!AD41)</f>
        <v>0</v>
      </c>
      <c r="AD40" s="165">
        <f>IF('Indicator Date hidden'!AE41="x","x",$AD$2-'Indicator Date hidden'!AE41)</f>
        <v>0</v>
      </c>
      <c r="AE40" s="165">
        <f>IF('Indicator Date hidden'!AF41="x","x",$AE$2-'Indicator Date hidden'!AF41)</f>
        <v>0</v>
      </c>
      <c r="AF40" s="165">
        <f>IF('Indicator Date hidden'!AG41="x","x",$AF$2-'Indicator Date hidden'!AG41)</f>
        <v>6</v>
      </c>
      <c r="AG40" s="165">
        <f>IF('Indicator Date hidden'!AH41="x","x",$AG$2-'Indicator Date hidden'!AH41)</f>
        <v>0</v>
      </c>
      <c r="AH40" s="165">
        <f>IF('Indicator Date hidden'!AI41="x","x",$AH$2-'Indicator Date hidden'!AI41)</f>
        <v>0</v>
      </c>
      <c r="AI40" s="165">
        <f>IF('Indicator Date hidden'!AJ41="x","x",$AI$2-'Indicator Date hidden'!AJ41)</f>
        <v>0</v>
      </c>
      <c r="AJ40" s="165">
        <f>IF('Indicator Date hidden'!AK41="x","x",$AJ$2-'Indicator Date hidden'!AK41)</f>
        <v>2</v>
      </c>
      <c r="AK40" s="165">
        <f>IF('Indicator Date hidden'!AL41="x","x",$AK$2-'Indicator Date hidden'!AL41)</f>
        <v>0</v>
      </c>
      <c r="AL40" s="165">
        <f>IF('Indicator Date hidden'!AM41="x","x",$AL$2-'Indicator Date hidden'!AM41)</f>
        <v>0</v>
      </c>
      <c r="AM40" s="165">
        <f>IF('Indicator Date hidden'!AN41="x","x",$AM$2-'Indicator Date hidden'!AN41)</f>
        <v>0</v>
      </c>
      <c r="AN40" s="165">
        <f>IF('Indicator Date hidden'!AO41="x","x",$AN$2-'Indicator Date hidden'!AO41)</f>
        <v>0</v>
      </c>
      <c r="AO40" s="165">
        <f>IF('Indicator Date hidden'!AP41="x","x",$AO$2-'Indicator Date hidden'!AP41)</f>
        <v>0</v>
      </c>
      <c r="AP40" s="165">
        <f>IF('Indicator Date hidden'!AQ41="x","x",$AP$2-'Indicator Date hidden'!AQ41)</f>
        <v>0</v>
      </c>
      <c r="AQ40" s="165" t="str">
        <f>IF('Indicator Date hidden'!AR41="x","x",$AQ$2-'Indicator Date hidden'!AR41)</f>
        <v>x</v>
      </c>
      <c r="AR40" s="165">
        <f>IF('Indicator Date hidden'!AS41="x","x",$AR$2-'Indicator Date hidden'!AS41)</f>
        <v>0</v>
      </c>
      <c r="AS40" s="165">
        <f>IF('Indicator Date hidden'!AT41="x","x",$AS$2-'Indicator Date hidden'!AT41)</f>
        <v>0</v>
      </c>
      <c r="AT40" s="165">
        <f>IF('Indicator Date hidden'!AU41="x","x",$AT$2-'Indicator Date hidden'!AU41)</f>
        <v>0</v>
      </c>
      <c r="AU40" s="165">
        <f>IF('Indicator Date hidden'!AV41="x","x",$AU$2-'Indicator Date hidden'!AV41)</f>
        <v>2</v>
      </c>
      <c r="AV40" s="165">
        <f>IF('Indicator Date hidden'!AW41="x","x",$AV$2-'Indicator Date hidden'!AW41)</f>
        <v>0</v>
      </c>
      <c r="AW40" s="165">
        <f>IF('Indicator Date hidden'!AX41="x","x",$AW$2-'Indicator Date hidden'!AX41)</f>
        <v>0</v>
      </c>
      <c r="AX40" s="165">
        <f>IF('Indicator Date hidden'!AY41="x","x",$AX$2-'Indicator Date hidden'!AY41)</f>
        <v>0</v>
      </c>
      <c r="AY40" s="165">
        <f>IF('Indicator Date hidden'!AZ41="x","x",$AY$2-'Indicator Date hidden'!AZ41)</f>
        <v>0</v>
      </c>
      <c r="AZ40" s="165">
        <f>IF('Indicator Date hidden'!BA41="x","x",$AZ$2-'Indicator Date hidden'!BA41)</f>
        <v>0</v>
      </c>
      <c r="BA40" s="5">
        <f t="shared" si="0"/>
        <v>22</v>
      </c>
      <c r="BB40" s="166">
        <f t="shared" si="1"/>
        <v>0.44</v>
      </c>
      <c r="BC40" s="5">
        <f t="shared" si="2"/>
        <v>6</v>
      </c>
      <c r="BD40" s="166">
        <f t="shared" si="3"/>
        <v>1.3879481258317978</v>
      </c>
      <c r="BE40" s="169">
        <f t="shared" si="4"/>
        <v>0</v>
      </c>
    </row>
    <row r="41" spans="1:57" x14ac:dyDescent="0.25">
      <c r="A41" t="s">
        <v>70</v>
      </c>
      <c r="B41" s="165">
        <f>IF('Indicator Date hidden'!C42="x","x",$B$2-'Indicator Date hidden'!C42)</f>
        <v>0</v>
      </c>
      <c r="C41" s="165">
        <f>IF('Indicator Date hidden'!D42="x","x",$C$2-'Indicator Date hidden'!D42)</f>
        <v>0</v>
      </c>
      <c r="D41" s="165">
        <f>IF('Indicator Date hidden'!E42="x","x",$D$2-'Indicator Date hidden'!E42)</f>
        <v>0</v>
      </c>
      <c r="E41" s="165">
        <f>IF('Indicator Date hidden'!F42="x","x",$E$2-'Indicator Date hidden'!F42)</f>
        <v>0</v>
      </c>
      <c r="F41" s="165">
        <f>IF('Indicator Date hidden'!G42="x","x",$F$2-'Indicator Date hidden'!G42)</f>
        <v>0</v>
      </c>
      <c r="G41" s="165">
        <f>IF('Indicator Date hidden'!H42="x","x",$G$2-'Indicator Date hidden'!H42)</f>
        <v>0</v>
      </c>
      <c r="H41" s="165">
        <f>IF('Indicator Date hidden'!I42="x","x",$H$2-'Indicator Date hidden'!I42)</f>
        <v>0</v>
      </c>
      <c r="I41" s="165">
        <f>IF('Indicator Date hidden'!J42="x","x",$I$2-'Indicator Date hidden'!J42)</f>
        <v>0</v>
      </c>
      <c r="J41" s="165">
        <f>IF('Indicator Date hidden'!K42="x","x",$J$2-'Indicator Date hidden'!K42)</f>
        <v>0</v>
      </c>
      <c r="K41" s="165">
        <f>IF('Indicator Date hidden'!L42="x","x",$K$2-'Indicator Date hidden'!L42)</f>
        <v>0</v>
      </c>
      <c r="L41" s="165">
        <f>IF('Indicator Date hidden'!M42="x","x",$L$2-'Indicator Date hidden'!M42)</f>
        <v>0</v>
      </c>
      <c r="M41" s="165">
        <f>IF('Indicator Date hidden'!N42="x","x",$M$2-'Indicator Date hidden'!N42)</f>
        <v>0</v>
      </c>
      <c r="N41" s="165">
        <f>IF('Indicator Date hidden'!O42="x","x",$N$2-'Indicator Date hidden'!O42)</f>
        <v>0</v>
      </c>
      <c r="O41" s="165">
        <f>IF('Indicator Date hidden'!P42="x","x",$O$2-'Indicator Date hidden'!P42)</f>
        <v>0</v>
      </c>
      <c r="P41" s="165">
        <f>IF('Indicator Date hidden'!Q42="x","x",$P$2-'Indicator Date hidden'!Q42)</f>
        <v>0</v>
      </c>
      <c r="Q41" s="165">
        <f>IF('Indicator Date hidden'!R42="x","x",$Q$2-'Indicator Date hidden'!R42)</f>
        <v>3</v>
      </c>
      <c r="R41" s="165">
        <f>IF('Indicator Date hidden'!S42="x","x",$R$2-'Indicator Date hidden'!S42)</f>
        <v>0</v>
      </c>
      <c r="S41" s="165">
        <f>IF('Indicator Date hidden'!T42="x","x",$S$2-'Indicator Date hidden'!T42)</f>
        <v>0</v>
      </c>
      <c r="T41" s="165">
        <f>IF('Indicator Date hidden'!U42="x","x",$T$2-'Indicator Date hidden'!U42)</f>
        <v>0</v>
      </c>
      <c r="U41" s="165">
        <f>IF('Indicator Date hidden'!V42="x","x",$U$2-'Indicator Date hidden'!V42)</f>
        <v>0</v>
      </c>
      <c r="V41" s="165">
        <f>IF('Indicator Date hidden'!W42="x","x",$V$2-'Indicator Date hidden'!W42)</f>
        <v>0</v>
      </c>
      <c r="W41" s="165">
        <f>IF('Indicator Date hidden'!X42="x","x",$W$2-'Indicator Date hidden'!X42)</f>
        <v>3</v>
      </c>
      <c r="X41" s="165" t="str">
        <f>IF('Indicator Date hidden'!Y42="x","x",$X$2-'Indicator Date hidden'!Y42)</f>
        <v>x</v>
      </c>
      <c r="Y41" s="165">
        <f>IF('Indicator Date hidden'!Z42="x","x",$Y$2-'Indicator Date hidden'!Z42)</f>
        <v>0</v>
      </c>
      <c r="Z41" s="165">
        <f>IF('Indicator Date hidden'!AA42="x","x",$Z$2-'Indicator Date hidden'!AA42)</f>
        <v>0</v>
      </c>
      <c r="AA41" s="165">
        <f>IF('Indicator Date hidden'!AB42="x","x",$AA$2-'Indicator Date hidden'!AB42)</f>
        <v>0</v>
      </c>
      <c r="AB41" s="165">
        <f>IF('Indicator Date hidden'!AC42="x","x",$AB$2-'Indicator Date hidden'!AC42)</f>
        <v>0</v>
      </c>
      <c r="AC41" s="165">
        <f>IF('Indicator Date hidden'!AD42="x","x",$AC$2-'Indicator Date hidden'!AD42)</f>
        <v>0</v>
      </c>
      <c r="AD41" s="165">
        <f>IF('Indicator Date hidden'!AE42="x","x",$AD$2-'Indicator Date hidden'!AE42)</f>
        <v>0</v>
      </c>
      <c r="AE41" s="165">
        <f>IF('Indicator Date hidden'!AF42="x","x",$AE$2-'Indicator Date hidden'!AF42)</f>
        <v>0</v>
      </c>
      <c r="AF41" s="165">
        <f>IF('Indicator Date hidden'!AG42="x","x",$AF$2-'Indicator Date hidden'!AG42)</f>
        <v>5</v>
      </c>
      <c r="AG41" s="165">
        <f>IF('Indicator Date hidden'!AH42="x","x",$AG$2-'Indicator Date hidden'!AH42)</f>
        <v>0</v>
      </c>
      <c r="AH41" s="165">
        <f>IF('Indicator Date hidden'!AI42="x","x",$AH$2-'Indicator Date hidden'!AI42)</f>
        <v>0</v>
      </c>
      <c r="AI41" s="165">
        <f>IF('Indicator Date hidden'!AJ42="x","x",$AI$2-'Indicator Date hidden'!AJ42)</f>
        <v>0</v>
      </c>
      <c r="AJ41" s="165">
        <f>IF('Indicator Date hidden'!AK42="x","x",$AJ$2-'Indicator Date hidden'!AK42)</f>
        <v>1</v>
      </c>
      <c r="AK41" s="165">
        <f>IF('Indicator Date hidden'!AL42="x","x",$AK$2-'Indicator Date hidden'!AL42)</f>
        <v>0</v>
      </c>
      <c r="AL41" s="165">
        <f>IF('Indicator Date hidden'!AM42="x","x",$AL$2-'Indicator Date hidden'!AM42)</f>
        <v>0</v>
      </c>
      <c r="AM41" s="165">
        <f>IF('Indicator Date hidden'!AN42="x","x",$AM$2-'Indicator Date hidden'!AN42)</f>
        <v>0</v>
      </c>
      <c r="AN41" s="165">
        <f>IF('Indicator Date hidden'!AO42="x","x",$AN$2-'Indicator Date hidden'!AO42)</f>
        <v>0</v>
      </c>
      <c r="AO41" s="165" t="str">
        <f>IF('Indicator Date hidden'!AP42="x","x",$AO$2-'Indicator Date hidden'!AP42)</f>
        <v>x</v>
      </c>
      <c r="AP41" s="165" t="str">
        <f>IF('Indicator Date hidden'!AQ42="x","x",$AP$2-'Indicator Date hidden'!AQ42)</f>
        <v>x</v>
      </c>
      <c r="AQ41" s="165">
        <f>IF('Indicator Date hidden'!AR42="x","x",$AQ$2-'Indicator Date hidden'!AR42)</f>
        <v>0</v>
      </c>
      <c r="AR41" s="165">
        <f>IF('Indicator Date hidden'!AS42="x","x",$AR$2-'Indicator Date hidden'!AS42)</f>
        <v>0</v>
      </c>
      <c r="AS41" s="165">
        <f>IF('Indicator Date hidden'!AT42="x","x",$AS$2-'Indicator Date hidden'!AT42)</f>
        <v>0</v>
      </c>
      <c r="AT41" s="165">
        <f>IF('Indicator Date hidden'!AU42="x","x",$AT$2-'Indicator Date hidden'!AU42)</f>
        <v>0</v>
      </c>
      <c r="AU41" s="165">
        <f>IF('Indicator Date hidden'!AV42="x","x",$AU$2-'Indicator Date hidden'!AV42)</f>
        <v>1</v>
      </c>
      <c r="AV41" s="165">
        <f>IF('Indicator Date hidden'!AW42="x","x",$AV$2-'Indicator Date hidden'!AW42)</f>
        <v>1</v>
      </c>
      <c r="AW41" s="165">
        <f>IF('Indicator Date hidden'!AX42="x","x",$AW$2-'Indicator Date hidden'!AX42)</f>
        <v>0</v>
      </c>
      <c r="AX41" s="165">
        <f>IF('Indicator Date hidden'!AY42="x","x",$AX$2-'Indicator Date hidden'!AY42)</f>
        <v>0</v>
      </c>
      <c r="AY41" s="165">
        <f>IF('Indicator Date hidden'!AZ42="x","x",$AY$2-'Indicator Date hidden'!AZ42)</f>
        <v>0</v>
      </c>
      <c r="AZ41" s="165">
        <f>IF('Indicator Date hidden'!BA42="x","x",$AZ$2-'Indicator Date hidden'!BA42)</f>
        <v>0</v>
      </c>
      <c r="BA41" s="5">
        <f t="shared" si="0"/>
        <v>14</v>
      </c>
      <c r="BB41" s="166">
        <f t="shared" si="1"/>
        <v>0.29166666666666669</v>
      </c>
      <c r="BC41" s="5">
        <f t="shared" si="2"/>
        <v>6</v>
      </c>
      <c r="BD41" s="166">
        <f t="shared" si="3"/>
        <v>0.93448589550024175</v>
      </c>
      <c r="BE41" s="169">
        <f t="shared" si="4"/>
        <v>0</v>
      </c>
    </row>
    <row r="42" spans="1:57" x14ac:dyDescent="0.25">
      <c r="A42" t="s">
        <v>72</v>
      </c>
      <c r="B42" s="165">
        <f>IF('Indicator Date hidden'!C43="x","x",$B$2-'Indicator Date hidden'!C43)</f>
        <v>0</v>
      </c>
      <c r="C42" s="165">
        <f>IF('Indicator Date hidden'!D43="x","x",$C$2-'Indicator Date hidden'!D43)</f>
        <v>0</v>
      </c>
      <c r="D42" s="165">
        <f>IF('Indicator Date hidden'!E43="x","x",$D$2-'Indicator Date hidden'!E43)</f>
        <v>0</v>
      </c>
      <c r="E42" s="165">
        <f>IF('Indicator Date hidden'!F43="x","x",$E$2-'Indicator Date hidden'!F43)</f>
        <v>0</v>
      </c>
      <c r="F42" s="165">
        <f>IF('Indicator Date hidden'!G43="x","x",$F$2-'Indicator Date hidden'!G43)</f>
        <v>0</v>
      </c>
      <c r="G42" s="165">
        <f>IF('Indicator Date hidden'!H43="x","x",$G$2-'Indicator Date hidden'!H43)</f>
        <v>0</v>
      </c>
      <c r="H42" s="165">
        <f>IF('Indicator Date hidden'!I43="x","x",$H$2-'Indicator Date hidden'!I43)</f>
        <v>0</v>
      </c>
      <c r="I42" s="165">
        <f>IF('Indicator Date hidden'!J43="x","x",$I$2-'Indicator Date hidden'!J43)</f>
        <v>0</v>
      </c>
      <c r="J42" s="165">
        <f>IF('Indicator Date hidden'!K43="x","x",$J$2-'Indicator Date hidden'!K43)</f>
        <v>0</v>
      </c>
      <c r="K42" s="165">
        <f>IF('Indicator Date hidden'!L43="x","x",$K$2-'Indicator Date hidden'!L43)</f>
        <v>0</v>
      </c>
      <c r="L42" s="165">
        <f>IF('Indicator Date hidden'!M43="x","x",$L$2-'Indicator Date hidden'!M43)</f>
        <v>0</v>
      </c>
      <c r="M42" s="165">
        <f>IF('Indicator Date hidden'!N43="x","x",$M$2-'Indicator Date hidden'!N43)</f>
        <v>0</v>
      </c>
      <c r="N42" s="165">
        <f>IF('Indicator Date hidden'!O43="x","x",$N$2-'Indicator Date hidden'!O43)</f>
        <v>0</v>
      </c>
      <c r="O42" s="165">
        <f>IF('Indicator Date hidden'!P43="x","x",$O$2-'Indicator Date hidden'!P43)</f>
        <v>0</v>
      </c>
      <c r="P42" s="165">
        <f>IF('Indicator Date hidden'!Q43="x","x",$P$2-'Indicator Date hidden'!Q43)</f>
        <v>0</v>
      </c>
      <c r="Q42" s="165" t="str">
        <f>IF('Indicator Date hidden'!R43="x","x",$Q$2-'Indicator Date hidden'!R43)</f>
        <v>x</v>
      </c>
      <c r="R42" s="165">
        <f>IF('Indicator Date hidden'!S43="x","x",$R$2-'Indicator Date hidden'!S43)</f>
        <v>0</v>
      </c>
      <c r="S42" s="165">
        <f>IF('Indicator Date hidden'!T43="x","x",$S$2-'Indicator Date hidden'!T43)</f>
        <v>0</v>
      </c>
      <c r="T42" s="165">
        <f>IF('Indicator Date hidden'!U43="x","x",$T$2-'Indicator Date hidden'!U43)</f>
        <v>0</v>
      </c>
      <c r="U42" s="165">
        <f>IF('Indicator Date hidden'!V43="x","x",$U$2-'Indicator Date hidden'!V43)</f>
        <v>0</v>
      </c>
      <c r="V42" s="165">
        <f>IF('Indicator Date hidden'!W43="x","x",$V$2-'Indicator Date hidden'!W43)</f>
        <v>0</v>
      </c>
      <c r="W42" s="165">
        <f>IF('Indicator Date hidden'!X43="x","x",$W$2-'Indicator Date hidden'!X43)</f>
        <v>8</v>
      </c>
      <c r="X42" s="165">
        <f>IF('Indicator Date hidden'!Y43="x","x",$X$2-'Indicator Date hidden'!Y43)</f>
        <v>3</v>
      </c>
      <c r="Y42" s="165">
        <f>IF('Indicator Date hidden'!Z43="x","x",$Y$2-'Indicator Date hidden'!Z43)</f>
        <v>0</v>
      </c>
      <c r="Z42" s="165">
        <f>IF('Indicator Date hidden'!AA43="x","x",$Z$2-'Indicator Date hidden'!AA43)</f>
        <v>0</v>
      </c>
      <c r="AA42" s="165">
        <f>IF('Indicator Date hidden'!AB43="x","x",$AA$2-'Indicator Date hidden'!AB43)</f>
        <v>0</v>
      </c>
      <c r="AB42" s="165">
        <f>IF('Indicator Date hidden'!AC43="x","x",$AB$2-'Indicator Date hidden'!AC43)</f>
        <v>0</v>
      </c>
      <c r="AC42" s="165">
        <f>IF('Indicator Date hidden'!AD43="x","x",$AC$2-'Indicator Date hidden'!AD43)</f>
        <v>0</v>
      </c>
      <c r="AD42" s="165">
        <f>IF('Indicator Date hidden'!AE43="x","x",$AD$2-'Indicator Date hidden'!AE43)</f>
        <v>0</v>
      </c>
      <c r="AE42" s="165">
        <f>IF('Indicator Date hidden'!AF43="x","x",$AE$2-'Indicator Date hidden'!AF43)</f>
        <v>0</v>
      </c>
      <c r="AF42" s="165">
        <f>IF('Indicator Date hidden'!AG43="x","x",$AF$2-'Indicator Date hidden'!AG43)</f>
        <v>1</v>
      </c>
      <c r="AG42" s="165">
        <f>IF('Indicator Date hidden'!AH43="x","x",$AG$2-'Indicator Date hidden'!AH43)</f>
        <v>0</v>
      </c>
      <c r="AH42" s="165">
        <f>IF('Indicator Date hidden'!AI43="x","x",$AH$2-'Indicator Date hidden'!AI43)</f>
        <v>0</v>
      </c>
      <c r="AI42" s="165">
        <f>IF('Indicator Date hidden'!AJ43="x","x",$AI$2-'Indicator Date hidden'!AJ43)</f>
        <v>0</v>
      </c>
      <c r="AJ42" s="165" t="str">
        <f>IF('Indicator Date hidden'!AK43="x","x",$AJ$2-'Indicator Date hidden'!AK43)</f>
        <v>x</v>
      </c>
      <c r="AK42" s="165">
        <f>IF('Indicator Date hidden'!AL43="x","x",$AK$2-'Indicator Date hidden'!AL43)</f>
        <v>1</v>
      </c>
      <c r="AL42" s="165" t="str">
        <f>IF('Indicator Date hidden'!AM43="x","x",$AL$2-'Indicator Date hidden'!AM43)</f>
        <v>x</v>
      </c>
      <c r="AM42" s="165">
        <f>IF('Indicator Date hidden'!AN43="x","x",$AM$2-'Indicator Date hidden'!AN43)</f>
        <v>0</v>
      </c>
      <c r="AN42" s="165">
        <f>IF('Indicator Date hidden'!AO43="x","x",$AN$2-'Indicator Date hidden'!AO43)</f>
        <v>0</v>
      </c>
      <c r="AO42" s="165">
        <f>IF('Indicator Date hidden'!AP43="x","x",$AO$2-'Indicator Date hidden'!AP43)</f>
        <v>0</v>
      </c>
      <c r="AP42" s="165">
        <f>IF('Indicator Date hidden'!AQ43="x","x",$AP$2-'Indicator Date hidden'!AQ43)</f>
        <v>0</v>
      </c>
      <c r="AQ42" s="165">
        <f>IF('Indicator Date hidden'!AR43="x","x",$AQ$2-'Indicator Date hidden'!AR43)</f>
        <v>2</v>
      </c>
      <c r="AR42" s="165">
        <f>IF('Indicator Date hidden'!AS43="x","x",$AR$2-'Indicator Date hidden'!AS43)</f>
        <v>0</v>
      </c>
      <c r="AS42" s="165">
        <f>IF('Indicator Date hidden'!AT43="x","x",$AS$2-'Indicator Date hidden'!AT43)</f>
        <v>0</v>
      </c>
      <c r="AT42" s="165">
        <f>IF('Indicator Date hidden'!AU43="x","x",$AT$2-'Indicator Date hidden'!AU43)</f>
        <v>0</v>
      </c>
      <c r="AU42" s="165">
        <f>IF('Indicator Date hidden'!AV43="x","x",$AU$2-'Indicator Date hidden'!AV43)</f>
        <v>2</v>
      </c>
      <c r="AV42" s="165">
        <f>IF('Indicator Date hidden'!AW43="x","x",$AV$2-'Indicator Date hidden'!AW43)</f>
        <v>0</v>
      </c>
      <c r="AW42" s="165">
        <f>IF('Indicator Date hidden'!AX43="x","x",$AW$2-'Indicator Date hidden'!AX43)</f>
        <v>0</v>
      </c>
      <c r="AX42" s="165">
        <f>IF('Indicator Date hidden'!AY43="x","x",$AX$2-'Indicator Date hidden'!AY43)</f>
        <v>0</v>
      </c>
      <c r="AY42" s="165">
        <f>IF('Indicator Date hidden'!AZ43="x","x",$AY$2-'Indicator Date hidden'!AZ43)</f>
        <v>0</v>
      </c>
      <c r="AZ42" s="165">
        <f>IF('Indicator Date hidden'!BA43="x","x",$AZ$2-'Indicator Date hidden'!BA43)</f>
        <v>0</v>
      </c>
      <c r="BA42" s="5">
        <f t="shared" si="0"/>
        <v>17</v>
      </c>
      <c r="BB42" s="166">
        <f t="shared" si="1"/>
        <v>0.35416666666666669</v>
      </c>
      <c r="BC42" s="5">
        <f t="shared" si="2"/>
        <v>6</v>
      </c>
      <c r="BD42" s="166">
        <f t="shared" si="3"/>
        <v>1.2663856596190943</v>
      </c>
      <c r="BE42" s="169">
        <f t="shared" si="4"/>
        <v>0</v>
      </c>
    </row>
    <row r="43" spans="1:57" x14ac:dyDescent="0.25">
      <c r="A43" t="s">
        <v>74</v>
      </c>
      <c r="B43" s="165">
        <f>IF('Indicator Date hidden'!C44="x","x",$B$2-'Indicator Date hidden'!C44)</f>
        <v>0</v>
      </c>
      <c r="C43" s="165">
        <f>IF('Indicator Date hidden'!D44="x","x",$C$2-'Indicator Date hidden'!D44)</f>
        <v>0</v>
      </c>
      <c r="D43" s="165">
        <f>IF('Indicator Date hidden'!E44="x","x",$D$2-'Indicator Date hidden'!E44)</f>
        <v>0</v>
      </c>
      <c r="E43" s="165">
        <f>IF('Indicator Date hidden'!F44="x","x",$E$2-'Indicator Date hidden'!F44)</f>
        <v>0</v>
      </c>
      <c r="F43" s="165">
        <f>IF('Indicator Date hidden'!G44="x","x",$F$2-'Indicator Date hidden'!G44)</f>
        <v>0</v>
      </c>
      <c r="G43" s="165">
        <f>IF('Indicator Date hidden'!H44="x","x",$G$2-'Indicator Date hidden'!H44)</f>
        <v>0</v>
      </c>
      <c r="H43" s="165">
        <f>IF('Indicator Date hidden'!I44="x","x",$H$2-'Indicator Date hidden'!I44)</f>
        <v>0</v>
      </c>
      <c r="I43" s="165">
        <f>IF('Indicator Date hidden'!J44="x","x",$I$2-'Indicator Date hidden'!J44)</f>
        <v>0</v>
      </c>
      <c r="J43" s="165">
        <f>IF('Indicator Date hidden'!K44="x","x",$J$2-'Indicator Date hidden'!K44)</f>
        <v>0</v>
      </c>
      <c r="K43" s="165">
        <f>IF('Indicator Date hidden'!L44="x","x",$K$2-'Indicator Date hidden'!L44)</f>
        <v>0</v>
      </c>
      <c r="L43" s="165">
        <f>IF('Indicator Date hidden'!M44="x","x",$L$2-'Indicator Date hidden'!M44)</f>
        <v>0</v>
      </c>
      <c r="M43" s="165">
        <f>IF('Indicator Date hidden'!N44="x","x",$M$2-'Indicator Date hidden'!N44)</f>
        <v>0</v>
      </c>
      <c r="N43" s="165">
        <f>IF('Indicator Date hidden'!O44="x","x",$N$2-'Indicator Date hidden'!O44)</f>
        <v>0</v>
      </c>
      <c r="O43" s="165">
        <f>IF('Indicator Date hidden'!P44="x","x",$O$2-'Indicator Date hidden'!P44)</f>
        <v>0</v>
      </c>
      <c r="P43" s="165">
        <f>IF('Indicator Date hidden'!Q44="x","x",$P$2-'Indicator Date hidden'!Q44)</f>
        <v>0</v>
      </c>
      <c r="Q43" s="165">
        <f>IF('Indicator Date hidden'!R44="x","x",$Q$2-'Indicator Date hidden'!R44)</f>
        <v>1</v>
      </c>
      <c r="R43" s="165">
        <f>IF('Indicator Date hidden'!S44="x","x",$R$2-'Indicator Date hidden'!S44)</f>
        <v>0</v>
      </c>
      <c r="S43" s="165">
        <f>IF('Indicator Date hidden'!T44="x","x",$S$2-'Indicator Date hidden'!T44)</f>
        <v>0</v>
      </c>
      <c r="T43" s="165">
        <f>IF('Indicator Date hidden'!U44="x","x",$T$2-'Indicator Date hidden'!U44)</f>
        <v>0</v>
      </c>
      <c r="U43" s="165">
        <f>IF('Indicator Date hidden'!V44="x","x",$U$2-'Indicator Date hidden'!V44)</f>
        <v>0</v>
      </c>
      <c r="V43" s="165">
        <f>IF('Indicator Date hidden'!W44="x","x",$V$2-'Indicator Date hidden'!W44)</f>
        <v>0</v>
      </c>
      <c r="W43" s="165">
        <f>IF('Indicator Date hidden'!X44="x","x",$W$2-'Indicator Date hidden'!X44)</f>
        <v>0</v>
      </c>
      <c r="X43" s="165">
        <f>IF('Indicator Date hidden'!Y44="x","x",$X$2-'Indicator Date hidden'!Y44)</f>
        <v>6</v>
      </c>
      <c r="Y43" s="165">
        <f>IF('Indicator Date hidden'!Z44="x","x",$Y$2-'Indicator Date hidden'!Z44)</f>
        <v>0</v>
      </c>
      <c r="Z43" s="165">
        <f>IF('Indicator Date hidden'!AA44="x","x",$Z$2-'Indicator Date hidden'!AA44)</f>
        <v>0</v>
      </c>
      <c r="AA43" s="165">
        <f>IF('Indicator Date hidden'!AB44="x","x",$AA$2-'Indicator Date hidden'!AB44)</f>
        <v>0</v>
      </c>
      <c r="AB43" s="165">
        <f>IF('Indicator Date hidden'!AC44="x","x",$AB$2-'Indicator Date hidden'!AC44)</f>
        <v>0</v>
      </c>
      <c r="AC43" s="165">
        <f>IF('Indicator Date hidden'!AD44="x","x",$AC$2-'Indicator Date hidden'!AD44)</f>
        <v>0</v>
      </c>
      <c r="AD43" s="165">
        <f>IF('Indicator Date hidden'!AE44="x","x",$AD$2-'Indicator Date hidden'!AE44)</f>
        <v>0</v>
      </c>
      <c r="AE43" s="165">
        <f>IF('Indicator Date hidden'!AF44="x","x",$AE$2-'Indicator Date hidden'!AF44)</f>
        <v>0</v>
      </c>
      <c r="AF43" s="165">
        <f>IF('Indicator Date hidden'!AG44="x","x",$AF$2-'Indicator Date hidden'!AG44)</f>
        <v>9</v>
      </c>
      <c r="AG43" s="165">
        <f>IF('Indicator Date hidden'!AH44="x","x",$AG$2-'Indicator Date hidden'!AH44)</f>
        <v>0</v>
      </c>
      <c r="AH43" s="165">
        <f>IF('Indicator Date hidden'!AI44="x","x",$AH$2-'Indicator Date hidden'!AI44)</f>
        <v>0</v>
      </c>
      <c r="AI43" s="165">
        <f>IF('Indicator Date hidden'!AJ44="x","x",$AI$2-'Indicator Date hidden'!AJ44)</f>
        <v>0</v>
      </c>
      <c r="AJ43" s="165">
        <f>IF('Indicator Date hidden'!AK44="x","x",$AJ$2-'Indicator Date hidden'!AK44)</f>
        <v>2</v>
      </c>
      <c r="AK43" s="165">
        <f>IF('Indicator Date hidden'!AL44="x","x",$AK$2-'Indicator Date hidden'!AL44)</f>
        <v>1</v>
      </c>
      <c r="AL43" s="165">
        <f>IF('Indicator Date hidden'!AM44="x","x",$AL$2-'Indicator Date hidden'!AM44)</f>
        <v>0</v>
      </c>
      <c r="AM43" s="165">
        <f>IF('Indicator Date hidden'!AN44="x","x",$AM$2-'Indicator Date hidden'!AN44)</f>
        <v>0</v>
      </c>
      <c r="AN43" s="165">
        <f>IF('Indicator Date hidden'!AO44="x","x",$AN$2-'Indicator Date hidden'!AO44)</f>
        <v>0</v>
      </c>
      <c r="AO43" s="165">
        <f>IF('Indicator Date hidden'!AP44="x","x",$AO$2-'Indicator Date hidden'!AP44)</f>
        <v>0</v>
      </c>
      <c r="AP43" s="165">
        <f>IF('Indicator Date hidden'!AQ44="x","x",$AP$2-'Indicator Date hidden'!AQ44)</f>
        <v>0</v>
      </c>
      <c r="AQ43" s="165">
        <f>IF('Indicator Date hidden'!AR44="x","x",$AQ$2-'Indicator Date hidden'!AR44)</f>
        <v>0</v>
      </c>
      <c r="AR43" s="165">
        <f>IF('Indicator Date hidden'!AS44="x","x",$AR$2-'Indicator Date hidden'!AS44)</f>
        <v>0</v>
      </c>
      <c r="AS43" s="165">
        <f>IF('Indicator Date hidden'!AT44="x","x",$AS$2-'Indicator Date hidden'!AT44)</f>
        <v>0</v>
      </c>
      <c r="AT43" s="165">
        <f>IF('Indicator Date hidden'!AU44="x","x",$AT$2-'Indicator Date hidden'!AU44)</f>
        <v>0</v>
      </c>
      <c r="AU43" s="165">
        <f>IF('Indicator Date hidden'!AV44="x","x",$AU$2-'Indicator Date hidden'!AV44)</f>
        <v>2</v>
      </c>
      <c r="AV43" s="165">
        <f>IF('Indicator Date hidden'!AW44="x","x",$AV$2-'Indicator Date hidden'!AW44)</f>
        <v>0</v>
      </c>
      <c r="AW43" s="165">
        <f>IF('Indicator Date hidden'!AX44="x","x",$AW$2-'Indicator Date hidden'!AX44)</f>
        <v>0</v>
      </c>
      <c r="AX43" s="165">
        <f>IF('Indicator Date hidden'!AY44="x","x",$AX$2-'Indicator Date hidden'!AY44)</f>
        <v>0</v>
      </c>
      <c r="AY43" s="165">
        <f>IF('Indicator Date hidden'!AZ44="x","x",$AY$2-'Indicator Date hidden'!AZ44)</f>
        <v>0</v>
      </c>
      <c r="AZ43" s="165">
        <f>IF('Indicator Date hidden'!BA44="x","x",$AZ$2-'Indicator Date hidden'!BA44)</f>
        <v>0</v>
      </c>
      <c r="BA43" s="5">
        <f t="shared" si="0"/>
        <v>21</v>
      </c>
      <c r="BB43" s="166">
        <f t="shared" si="1"/>
        <v>0.41176470588235292</v>
      </c>
      <c r="BC43" s="5">
        <f t="shared" si="2"/>
        <v>6</v>
      </c>
      <c r="BD43" s="166">
        <f t="shared" si="3"/>
        <v>1.5233666352592181</v>
      </c>
      <c r="BE43" s="169">
        <f t="shared" si="4"/>
        <v>0</v>
      </c>
    </row>
    <row r="44" spans="1:57" x14ac:dyDescent="0.25">
      <c r="A44" t="s">
        <v>75</v>
      </c>
      <c r="B44" s="165">
        <f>IF('Indicator Date hidden'!C45="x","x",$B$2-'Indicator Date hidden'!C45)</f>
        <v>0</v>
      </c>
      <c r="C44" s="165">
        <f>IF('Indicator Date hidden'!D45="x","x",$C$2-'Indicator Date hidden'!D45)</f>
        <v>0</v>
      </c>
      <c r="D44" s="165">
        <f>IF('Indicator Date hidden'!E45="x","x",$D$2-'Indicator Date hidden'!E45)</f>
        <v>0</v>
      </c>
      <c r="E44" s="165">
        <f>IF('Indicator Date hidden'!F45="x","x",$E$2-'Indicator Date hidden'!F45)</f>
        <v>0</v>
      </c>
      <c r="F44" s="165">
        <f>IF('Indicator Date hidden'!G45="x","x",$F$2-'Indicator Date hidden'!G45)</f>
        <v>0</v>
      </c>
      <c r="G44" s="165">
        <f>IF('Indicator Date hidden'!H45="x","x",$G$2-'Indicator Date hidden'!H45)</f>
        <v>0</v>
      </c>
      <c r="H44" s="165">
        <f>IF('Indicator Date hidden'!I45="x","x",$H$2-'Indicator Date hidden'!I45)</f>
        <v>0</v>
      </c>
      <c r="I44" s="165">
        <f>IF('Indicator Date hidden'!J45="x","x",$I$2-'Indicator Date hidden'!J45)</f>
        <v>0</v>
      </c>
      <c r="J44" s="165">
        <f>IF('Indicator Date hidden'!K45="x","x",$J$2-'Indicator Date hidden'!K45)</f>
        <v>0</v>
      </c>
      <c r="K44" s="165">
        <f>IF('Indicator Date hidden'!L45="x","x",$K$2-'Indicator Date hidden'!L45)</f>
        <v>0</v>
      </c>
      <c r="L44" s="165">
        <f>IF('Indicator Date hidden'!M45="x","x",$L$2-'Indicator Date hidden'!M45)</f>
        <v>0</v>
      </c>
      <c r="M44" s="165">
        <f>IF('Indicator Date hidden'!N45="x","x",$M$2-'Indicator Date hidden'!N45)</f>
        <v>0</v>
      </c>
      <c r="N44" s="165">
        <f>IF('Indicator Date hidden'!O45="x","x",$N$2-'Indicator Date hidden'!O45)</f>
        <v>0</v>
      </c>
      <c r="O44" s="165">
        <f>IF('Indicator Date hidden'!P45="x","x",$O$2-'Indicator Date hidden'!P45)</f>
        <v>0</v>
      </c>
      <c r="P44" s="165">
        <f>IF('Indicator Date hidden'!Q45="x","x",$P$2-'Indicator Date hidden'!Q45)</f>
        <v>0</v>
      </c>
      <c r="Q44" s="165" t="str">
        <f>IF('Indicator Date hidden'!R45="x","x",$Q$2-'Indicator Date hidden'!R45)</f>
        <v>x</v>
      </c>
      <c r="R44" s="165">
        <f>IF('Indicator Date hidden'!S45="x","x",$R$2-'Indicator Date hidden'!S45)</f>
        <v>0</v>
      </c>
      <c r="S44" s="165">
        <f>IF('Indicator Date hidden'!T45="x","x",$S$2-'Indicator Date hidden'!T45)</f>
        <v>0</v>
      </c>
      <c r="T44" s="165">
        <f>IF('Indicator Date hidden'!U45="x","x",$T$2-'Indicator Date hidden'!U45)</f>
        <v>0</v>
      </c>
      <c r="U44" s="165" t="str">
        <f>IF('Indicator Date hidden'!V45="x","x",$U$2-'Indicator Date hidden'!V45)</f>
        <v>x</v>
      </c>
      <c r="V44" s="165">
        <f>IF('Indicator Date hidden'!W45="x","x",$V$2-'Indicator Date hidden'!W45)</f>
        <v>0</v>
      </c>
      <c r="W44" s="165" t="str">
        <f>IF('Indicator Date hidden'!X45="x","x",$W$2-'Indicator Date hidden'!X45)</f>
        <v>x</v>
      </c>
      <c r="X44" s="165">
        <f>IF('Indicator Date hidden'!Y45="x","x",$X$2-'Indicator Date hidden'!Y45)</f>
        <v>4</v>
      </c>
      <c r="Y44" s="165">
        <f>IF('Indicator Date hidden'!Z45="x","x",$Y$2-'Indicator Date hidden'!Z45)</f>
        <v>0</v>
      </c>
      <c r="Z44" s="165">
        <f>IF('Indicator Date hidden'!AA45="x","x",$Z$2-'Indicator Date hidden'!AA45)</f>
        <v>0</v>
      </c>
      <c r="AA44" s="165">
        <f>IF('Indicator Date hidden'!AB45="x","x",$AA$2-'Indicator Date hidden'!AB45)</f>
        <v>1</v>
      </c>
      <c r="AB44" s="165">
        <f>IF('Indicator Date hidden'!AC45="x","x",$AB$2-'Indicator Date hidden'!AC45)</f>
        <v>0</v>
      </c>
      <c r="AC44" s="165">
        <f>IF('Indicator Date hidden'!AD45="x","x",$AC$2-'Indicator Date hidden'!AD45)</f>
        <v>0</v>
      </c>
      <c r="AD44" s="165" t="str">
        <f>IF('Indicator Date hidden'!AE45="x","x",$AD$2-'Indicator Date hidden'!AE45)</f>
        <v>x</v>
      </c>
      <c r="AE44" s="165">
        <f>IF('Indicator Date hidden'!AF45="x","x",$AE$2-'Indicator Date hidden'!AF45)</f>
        <v>0</v>
      </c>
      <c r="AF44" s="165">
        <f>IF('Indicator Date hidden'!AG45="x","x",$AF$2-'Indicator Date hidden'!AG45)</f>
        <v>5</v>
      </c>
      <c r="AG44" s="165">
        <f>IF('Indicator Date hidden'!AH45="x","x",$AG$2-'Indicator Date hidden'!AH45)</f>
        <v>0</v>
      </c>
      <c r="AH44" s="165">
        <f>IF('Indicator Date hidden'!AI45="x","x",$AH$2-'Indicator Date hidden'!AI45)</f>
        <v>0</v>
      </c>
      <c r="AI44" s="165">
        <f>IF('Indicator Date hidden'!AJ45="x","x",$AI$2-'Indicator Date hidden'!AJ45)</f>
        <v>0</v>
      </c>
      <c r="AJ44" s="165" t="str">
        <f>IF('Indicator Date hidden'!AK45="x","x",$AJ$2-'Indicator Date hidden'!AK45)</f>
        <v>x</v>
      </c>
      <c r="AK44" s="165">
        <f>IF('Indicator Date hidden'!AL45="x","x",$AK$2-'Indicator Date hidden'!AL45)</f>
        <v>1</v>
      </c>
      <c r="AL44" s="165">
        <f>IF('Indicator Date hidden'!AM45="x","x",$AL$2-'Indicator Date hidden'!AM45)</f>
        <v>0</v>
      </c>
      <c r="AM44" s="165">
        <f>IF('Indicator Date hidden'!AN45="x","x",$AM$2-'Indicator Date hidden'!AN45)</f>
        <v>0</v>
      </c>
      <c r="AN44" s="165">
        <f>IF('Indicator Date hidden'!AO45="x","x",$AN$2-'Indicator Date hidden'!AO45)</f>
        <v>0</v>
      </c>
      <c r="AO44" s="165">
        <f>IF('Indicator Date hidden'!AP45="x","x",$AO$2-'Indicator Date hidden'!AP45)</f>
        <v>0</v>
      </c>
      <c r="AP44" s="165">
        <f>IF('Indicator Date hidden'!AQ45="x","x",$AP$2-'Indicator Date hidden'!AQ45)</f>
        <v>0</v>
      </c>
      <c r="AQ44" s="165">
        <f>IF('Indicator Date hidden'!AR45="x","x",$AQ$2-'Indicator Date hidden'!AR45)</f>
        <v>0</v>
      </c>
      <c r="AR44" s="165">
        <f>IF('Indicator Date hidden'!AS45="x","x",$AR$2-'Indicator Date hidden'!AS45)</f>
        <v>0</v>
      </c>
      <c r="AS44" s="165">
        <f>IF('Indicator Date hidden'!AT45="x","x",$AS$2-'Indicator Date hidden'!AT45)</f>
        <v>0</v>
      </c>
      <c r="AT44" s="165">
        <f>IF('Indicator Date hidden'!AU45="x","x",$AT$2-'Indicator Date hidden'!AU45)</f>
        <v>0</v>
      </c>
      <c r="AU44" s="165">
        <f>IF('Indicator Date hidden'!AV45="x","x",$AU$2-'Indicator Date hidden'!AV45)</f>
        <v>2</v>
      </c>
      <c r="AV44" s="165">
        <f>IF('Indicator Date hidden'!AW45="x","x",$AV$2-'Indicator Date hidden'!AW45)</f>
        <v>0</v>
      </c>
      <c r="AW44" s="165">
        <f>IF('Indicator Date hidden'!AX45="x","x",$AW$2-'Indicator Date hidden'!AX45)</f>
        <v>0</v>
      </c>
      <c r="AX44" s="165">
        <f>IF('Indicator Date hidden'!AY45="x","x",$AX$2-'Indicator Date hidden'!AY45)</f>
        <v>0</v>
      </c>
      <c r="AY44" s="165">
        <f>IF('Indicator Date hidden'!AZ45="x","x",$AY$2-'Indicator Date hidden'!AZ45)</f>
        <v>0</v>
      </c>
      <c r="AZ44" s="165">
        <f>IF('Indicator Date hidden'!BA45="x","x",$AZ$2-'Indicator Date hidden'!BA45)</f>
        <v>0</v>
      </c>
      <c r="BA44" s="5">
        <f t="shared" si="0"/>
        <v>13</v>
      </c>
      <c r="BB44" s="166">
        <f t="shared" si="1"/>
        <v>0.28260869565217389</v>
      </c>
      <c r="BC44" s="5">
        <f t="shared" si="2"/>
        <v>5</v>
      </c>
      <c r="BD44" s="166">
        <f t="shared" si="3"/>
        <v>0.97050062111085711</v>
      </c>
      <c r="BE44" s="169">
        <f t="shared" si="4"/>
        <v>0</v>
      </c>
    </row>
    <row r="45" spans="1:57" x14ac:dyDescent="0.25">
      <c r="A45" t="s">
        <v>77</v>
      </c>
      <c r="B45" s="165">
        <f>IF('Indicator Date hidden'!C46="x","x",$B$2-'Indicator Date hidden'!C46)</f>
        <v>0</v>
      </c>
      <c r="C45" s="165">
        <f>IF('Indicator Date hidden'!D46="x","x",$C$2-'Indicator Date hidden'!D46)</f>
        <v>0</v>
      </c>
      <c r="D45" s="165">
        <f>IF('Indicator Date hidden'!E46="x","x",$D$2-'Indicator Date hidden'!E46)</f>
        <v>0</v>
      </c>
      <c r="E45" s="165">
        <f>IF('Indicator Date hidden'!F46="x","x",$E$2-'Indicator Date hidden'!F46)</f>
        <v>0</v>
      </c>
      <c r="F45" s="165">
        <f>IF('Indicator Date hidden'!G46="x","x",$F$2-'Indicator Date hidden'!G46)</f>
        <v>0</v>
      </c>
      <c r="G45" s="165">
        <f>IF('Indicator Date hidden'!H46="x","x",$G$2-'Indicator Date hidden'!H46)</f>
        <v>0</v>
      </c>
      <c r="H45" s="165">
        <f>IF('Indicator Date hidden'!I46="x","x",$H$2-'Indicator Date hidden'!I46)</f>
        <v>0</v>
      </c>
      <c r="I45" s="165">
        <f>IF('Indicator Date hidden'!J46="x","x",$I$2-'Indicator Date hidden'!J46)</f>
        <v>0</v>
      </c>
      <c r="J45" s="165">
        <f>IF('Indicator Date hidden'!K46="x","x",$J$2-'Indicator Date hidden'!K46)</f>
        <v>0</v>
      </c>
      <c r="K45" s="165">
        <f>IF('Indicator Date hidden'!L46="x","x",$K$2-'Indicator Date hidden'!L46)</f>
        <v>0</v>
      </c>
      <c r="L45" s="165">
        <f>IF('Indicator Date hidden'!M46="x","x",$L$2-'Indicator Date hidden'!M46)</f>
        <v>0</v>
      </c>
      <c r="M45" s="165">
        <f>IF('Indicator Date hidden'!N46="x","x",$M$2-'Indicator Date hidden'!N46)</f>
        <v>0</v>
      </c>
      <c r="N45" s="165">
        <f>IF('Indicator Date hidden'!O46="x","x",$N$2-'Indicator Date hidden'!O46)</f>
        <v>0</v>
      </c>
      <c r="O45" s="165">
        <f>IF('Indicator Date hidden'!P46="x","x",$O$2-'Indicator Date hidden'!P46)</f>
        <v>0</v>
      </c>
      <c r="P45" s="165">
        <f>IF('Indicator Date hidden'!Q46="x","x",$P$2-'Indicator Date hidden'!Q46)</f>
        <v>0</v>
      </c>
      <c r="Q45" s="165" t="str">
        <f>IF('Indicator Date hidden'!R46="x","x",$Q$2-'Indicator Date hidden'!R46)</f>
        <v>x</v>
      </c>
      <c r="R45" s="165">
        <f>IF('Indicator Date hidden'!S46="x","x",$R$2-'Indicator Date hidden'!S46)</f>
        <v>0</v>
      </c>
      <c r="S45" s="165">
        <f>IF('Indicator Date hidden'!T46="x","x",$S$2-'Indicator Date hidden'!T46)</f>
        <v>0</v>
      </c>
      <c r="T45" s="165">
        <f>IF('Indicator Date hidden'!U46="x","x",$T$2-'Indicator Date hidden'!U46)</f>
        <v>0</v>
      </c>
      <c r="U45" s="165" t="str">
        <f>IF('Indicator Date hidden'!V46="x","x",$U$2-'Indicator Date hidden'!V46)</f>
        <v>x</v>
      </c>
      <c r="V45" s="165">
        <f>IF('Indicator Date hidden'!W46="x","x",$V$2-'Indicator Date hidden'!W46)</f>
        <v>0</v>
      </c>
      <c r="W45" s="165" t="str">
        <f>IF('Indicator Date hidden'!X46="x","x",$W$2-'Indicator Date hidden'!X46)</f>
        <v>x</v>
      </c>
      <c r="X45" s="165">
        <f>IF('Indicator Date hidden'!Y46="x","x",$X$2-'Indicator Date hidden'!Y46)</f>
        <v>6</v>
      </c>
      <c r="Y45" s="165">
        <f>IF('Indicator Date hidden'!Z46="x","x",$Y$2-'Indicator Date hidden'!Z46)</f>
        <v>0</v>
      </c>
      <c r="Z45" s="165">
        <f>IF('Indicator Date hidden'!AA46="x","x",$Z$2-'Indicator Date hidden'!AA46)</f>
        <v>0</v>
      </c>
      <c r="AA45" s="165">
        <f>IF('Indicator Date hidden'!AB46="x","x",$AA$2-'Indicator Date hidden'!AB46)</f>
        <v>0</v>
      </c>
      <c r="AB45" s="165" t="str">
        <f>IF('Indicator Date hidden'!AC46="x","x",$AB$2-'Indicator Date hidden'!AC46)</f>
        <v>x</v>
      </c>
      <c r="AC45" s="165">
        <f>IF('Indicator Date hidden'!AD46="x","x",$AC$2-'Indicator Date hidden'!AD46)</f>
        <v>0</v>
      </c>
      <c r="AD45" s="165" t="str">
        <f>IF('Indicator Date hidden'!AE46="x","x",$AD$2-'Indicator Date hidden'!AE46)</f>
        <v>x</v>
      </c>
      <c r="AE45" s="165">
        <f>IF('Indicator Date hidden'!AF46="x","x",$AE$2-'Indicator Date hidden'!AF46)</f>
        <v>0</v>
      </c>
      <c r="AF45" s="165" t="str">
        <f>IF('Indicator Date hidden'!AG46="x","x",$AF$2-'Indicator Date hidden'!AG46)</f>
        <v>x</v>
      </c>
      <c r="AG45" s="165">
        <f>IF('Indicator Date hidden'!AH46="x","x",$AG$2-'Indicator Date hidden'!AH46)</f>
        <v>0</v>
      </c>
      <c r="AH45" s="165">
        <f>IF('Indicator Date hidden'!AI46="x","x",$AH$2-'Indicator Date hidden'!AI46)</f>
        <v>0</v>
      </c>
      <c r="AI45" s="165">
        <f>IF('Indicator Date hidden'!AJ46="x","x",$AI$2-'Indicator Date hidden'!AJ46)</f>
        <v>0</v>
      </c>
      <c r="AJ45" s="165" t="str">
        <f>IF('Indicator Date hidden'!AK46="x","x",$AJ$2-'Indicator Date hidden'!AK46)</f>
        <v>x</v>
      </c>
      <c r="AK45" s="165">
        <f>IF('Indicator Date hidden'!AL46="x","x",$AK$2-'Indicator Date hidden'!AL46)</f>
        <v>1</v>
      </c>
      <c r="AL45" s="165">
        <f>IF('Indicator Date hidden'!AM46="x","x",$AL$2-'Indicator Date hidden'!AM46)</f>
        <v>0</v>
      </c>
      <c r="AM45" s="165">
        <f>IF('Indicator Date hidden'!AN46="x","x",$AM$2-'Indicator Date hidden'!AN46)</f>
        <v>0</v>
      </c>
      <c r="AN45" s="165">
        <f>IF('Indicator Date hidden'!AO46="x","x",$AN$2-'Indicator Date hidden'!AO46)</f>
        <v>0</v>
      </c>
      <c r="AO45" s="165" t="str">
        <f>IF('Indicator Date hidden'!AP46="x","x",$AO$2-'Indicator Date hidden'!AP46)</f>
        <v>x</v>
      </c>
      <c r="AP45" s="165" t="str">
        <f>IF('Indicator Date hidden'!AQ46="x","x",$AP$2-'Indicator Date hidden'!AQ46)</f>
        <v>x</v>
      </c>
      <c r="AQ45" s="165">
        <f>IF('Indicator Date hidden'!AR46="x","x",$AQ$2-'Indicator Date hidden'!AR46)</f>
        <v>2</v>
      </c>
      <c r="AR45" s="165">
        <f>IF('Indicator Date hidden'!AS46="x","x",$AR$2-'Indicator Date hidden'!AS46)</f>
        <v>0</v>
      </c>
      <c r="AS45" s="165">
        <f>IF('Indicator Date hidden'!AT46="x","x",$AS$2-'Indicator Date hidden'!AT46)</f>
        <v>0</v>
      </c>
      <c r="AT45" s="165">
        <f>IF('Indicator Date hidden'!AU46="x","x",$AT$2-'Indicator Date hidden'!AU46)</f>
        <v>0</v>
      </c>
      <c r="AU45" s="165">
        <f>IF('Indicator Date hidden'!AV46="x","x",$AU$2-'Indicator Date hidden'!AV46)</f>
        <v>2</v>
      </c>
      <c r="AV45" s="165">
        <f>IF('Indicator Date hidden'!AW46="x","x",$AV$2-'Indicator Date hidden'!AW46)</f>
        <v>0</v>
      </c>
      <c r="AW45" s="165">
        <f>IF('Indicator Date hidden'!AX46="x","x",$AW$2-'Indicator Date hidden'!AX46)</f>
        <v>0</v>
      </c>
      <c r="AX45" s="165">
        <f>IF('Indicator Date hidden'!AY46="x","x",$AX$2-'Indicator Date hidden'!AY46)</f>
        <v>0</v>
      </c>
      <c r="AY45" s="165">
        <f>IF('Indicator Date hidden'!AZ46="x","x",$AY$2-'Indicator Date hidden'!AZ46)</f>
        <v>0</v>
      </c>
      <c r="AZ45" s="165">
        <f>IF('Indicator Date hidden'!BA46="x","x",$AZ$2-'Indicator Date hidden'!BA46)</f>
        <v>0</v>
      </c>
      <c r="BA45" s="5">
        <f t="shared" si="0"/>
        <v>11</v>
      </c>
      <c r="BB45" s="166">
        <f t="shared" si="1"/>
        <v>0.26190476190476192</v>
      </c>
      <c r="BC45" s="5">
        <f t="shared" si="2"/>
        <v>4</v>
      </c>
      <c r="BD45" s="166">
        <f t="shared" si="3"/>
        <v>1.0014162307053853</v>
      </c>
      <c r="BE45" s="169">
        <f t="shared" si="4"/>
        <v>0</v>
      </c>
    </row>
    <row r="46" spans="1:57" x14ac:dyDescent="0.25">
      <c r="A46" t="s">
        <v>79</v>
      </c>
      <c r="B46" s="165">
        <f>IF('Indicator Date hidden'!C47="x","x",$B$2-'Indicator Date hidden'!C47)</f>
        <v>0</v>
      </c>
      <c r="C46" s="165">
        <f>IF('Indicator Date hidden'!D47="x","x",$C$2-'Indicator Date hidden'!D47)</f>
        <v>0</v>
      </c>
      <c r="D46" s="165">
        <f>IF('Indicator Date hidden'!E47="x","x",$D$2-'Indicator Date hidden'!E47)</f>
        <v>0</v>
      </c>
      <c r="E46" s="165">
        <f>IF('Indicator Date hidden'!F47="x","x",$E$2-'Indicator Date hidden'!F47)</f>
        <v>0</v>
      </c>
      <c r="F46" s="165">
        <f>IF('Indicator Date hidden'!G47="x","x",$F$2-'Indicator Date hidden'!G47)</f>
        <v>0</v>
      </c>
      <c r="G46" s="165">
        <f>IF('Indicator Date hidden'!H47="x","x",$G$2-'Indicator Date hidden'!H47)</f>
        <v>0</v>
      </c>
      <c r="H46" s="165">
        <f>IF('Indicator Date hidden'!I47="x","x",$H$2-'Indicator Date hidden'!I47)</f>
        <v>0</v>
      </c>
      <c r="I46" s="165">
        <f>IF('Indicator Date hidden'!J47="x","x",$I$2-'Indicator Date hidden'!J47)</f>
        <v>0</v>
      </c>
      <c r="J46" s="165">
        <f>IF('Indicator Date hidden'!K47="x","x",$J$2-'Indicator Date hidden'!K47)</f>
        <v>0</v>
      </c>
      <c r="K46" s="165">
        <f>IF('Indicator Date hidden'!L47="x","x",$K$2-'Indicator Date hidden'!L47)</f>
        <v>0</v>
      </c>
      <c r="L46" s="165">
        <f>IF('Indicator Date hidden'!M47="x","x",$L$2-'Indicator Date hidden'!M47)</f>
        <v>0</v>
      </c>
      <c r="M46" s="165">
        <f>IF('Indicator Date hidden'!N47="x","x",$M$2-'Indicator Date hidden'!N47)</f>
        <v>0</v>
      </c>
      <c r="N46" s="165">
        <f>IF('Indicator Date hidden'!O47="x","x",$N$2-'Indicator Date hidden'!O47)</f>
        <v>0</v>
      </c>
      <c r="O46" s="165">
        <f>IF('Indicator Date hidden'!P47="x","x",$O$2-'Indicator Date hidden'!P47)</f>
        <v>0</v>
      </c>
      <c r="P46" s="165">
        <f>IF('Indicator Date hidden'!Q47="x","x",$P$2-'Indicator Date hidden'!Q47)</f>
        <v>0</v>
      </c>
      <c r="Q46" s="165" t="str">
        <f>IF('Indicator Date hidden'!R47="x","x",$Q$2-'Indicator Date hidden'!R47)</f>
        <v>x</v>
      </c>
      <c r="R46" s="165">
        <f>IF('Indicator Date hidden'!S47="x","x",$R$2-'Indicator Date hidden'!S47)</f>
        <v>0</v>
      </c>
      <c r="S46" s="165">
        <f>IF('Indicator Date hidden'!T47="x","x",$S$2-'Indicator Date hidden'!T47)</f>
        <v>0</v>
      </c>
      <c r="T46" s="165">
        <f>IF('Indicator Date hidden'!U47="x","x",$T$2-'Indicator Date hidden'!U47)</f>
        <v>0</v>
      </c>
      <c r="U46" s="165" t="str">
        <f>IF('Indicator Date hidden'!V47="x","x",$U$2-'Indicator Date hidden'!V47)</f>
        <v>x</v>
      </c>
      <c r="V46" s="165">
        <f>IF('Indicator Date hidden'!W47="x","x",$V$2-'Indicator Date hidden'!W47)</f>
        <v>0</v>
      </c>
      <c r="W46" s="165" t="str">
        <f>IF('Indicator Date hidden'!X47="x","x",$W$2-'Indicator Date hidden'!X47)</f>
        <v>x</v>
      </c>
      <c r="X46" s="165">
        <f>IF('Indicator Date hidden'!Y47="x","x",$X$2-'Indicator Date hidden'!Y47)</f>
        <v>4</v>
      </c>
      <c r="Y46" s="165">
        <f>IF('Indicator Date hidden'!Z47="x","x",$Y$2-'Indicator Date hidden'!Z47)</f>
        <v>0</v>
      </c>
      <c r="Z46" s="165">
        <f>IF('Indicator Date hidden'!AA47="x","x",$Z$2-'Indicator Date hidden'!AA47)</f>
        <v>0</v>
      </c>
      <c r="AA46" s="165">
        <f>IF('Indicator Date hidden'!AB47="x","x",$AA$2-'Indicator Date hidden'!AB47)</f>
        <v>0</v>
      </c>
      <c r="AB46" s="165">
        <f>IF('Indicator Date hidden'!AC47="x","x",$AB$2-'Indicator Date hidden'!AC47)</f>
        <v>0</v>
      </c>
      <c r="AC46" s="165">
        <f>IF('Indicator Date hidden'!AD47="x","x",$AC$2-'Indicator Date hidden'!AD47)</f>
        <v>0</v>
      </c>
      <c r="AD46" s="165" t="str">
        <f>IF('Indicator Date hidden'!AE47="x","x",$AD$2-'Indicator Date hidden'!AE47)</f>
        <v>x</v>
      </c>
      <c r="AE46" s="165">
        <f>IF('Indicator Date hidden'!AF47="x","x",$AE$2-'Indicator Date hidden'!AF47)</f>
        <v>0</v>
      </c>
      <c r="AF46" s="165">
        <f>IF('Indicator Date hidden'!AG47="x","x",$AF$2-'Indicator Date hidden'!AG47)</f>
        <v>5</v>
      </c>
      <c r="AG46" s="165">
        <f>IF('Indicator Date hidden'!AH47="x","x",$AG$2-'Indicator Date hidden'!AH47)</f>
        <v>0</v>
      </c>
      <c r="AH46" s="165">
        <f>IF('Indicator Date hidden'!AI47="x","x",$AH$2-'Indicator Date hidden'!AI47)</f>
        <v>0</v>
      </c>
      <c r="AI46" s="165">
        <f>IF('Indicator Date hidden'!AJ47="x","x",$AI$2-'Indicator Date hidden'!AJ47)</f>
        <v>0</v>
      </c>
      <c r="AJ46" s="165">
        <f>IF('Indicator Date hidden'!AK47="x","x",$AJ$2-'Indicator Date hidden'!AK47)</f>
        <v>1</v>
      </c>
      <c r="AK46" s="165">
        <f>IF('Indicator Date hidden'!AL47="x","x",$AK$2-'Indicator Date hidden'!AL47)</f>
        <v>1</v>
      </c>
      <c r="AL46" s="165" t="str">
        <f>IF('Indicator Date hidden'!AM47="x","x",$AL$2-'Indicator Date hidden'!AM47)</f>
        <v>x</v>
      </c>
      <c r="AM46" s="165">
        <f>IF('Indicator Date hidden'!AN47="x","x",$AM$2-'Indicator Date hidden'!AN47)</f>
        <v>0</v>
      </c>
      <c r="AN46" s="165">
        <f>IF('Indicator Date hidden'!AO47="x","x",$AN$2-'Indicator Date hidden'!AO47)</f>
        <v>0</v>
      </c>
      <c r="AO46" s="165">
        <f>IF('Indicator Date hidden'!AP47="x","x",$AO$2-'Indicator Date hidden'!AP47)</f>
        <v>0</v>
      </c>
      <c r="AP46" s="165">
        <f>IF('Indicator Date hidden'!AQ47="x","x",$AP$2-'Indicator Date hidden'!AQ47)</f>
        <v>0</v>
      </c>
      <c r="AQ46" s="165" t="str">
        <f>IF('Indicator Date hidden'!AR47="x","x",$AQ$2-'Indicator Date hidden'!AR47)</f>
        <v>x</v>
      </c>
      <c r="AR46" s="165">
        <f>IF('Indicator Date hidden'!AS47="x","x",$AR$2-'Indicator Date hidden'!AS47)</f>
        <v>0</v>
      </c>
      <c r="AS46" s="165">
        <f>IF('Indicator Date hidden'!AT47="x","x",$AS$2-'Indicator Date hidden'!AT47)</f>
        <v>0</v>
      </c>
      <c r="AT46" s="165">
        <f>IF('Indicator Date hidden'!AU47="x","x",$AT$2-'Indicator Date hidden'!AU47)</f>
        <v>0</v>
      </c>
      <c r="AU46" s="165">
        <f>IF('Indicator Date hidden'!AV47="x","x",$AU$2-'Indicator Date hidden'!AV47)</f>
        <v>2</v>
      </c>
      <c r="AV46" s="165">
        <f>IF('Indicator Date hidden'!AW47="x","x",$AV$2-'Indicator Date hidden'!AW47)</f>
        <v>0</v>
      </c>
      <c r="AW46" s="165">
        <f>IF('Indicator Date hidden'!AX47="x","x",$AW$2-'Indicator Date hidden'!AX47)</f>
        <v>0</v>
      </c>
      <c r="AX46" s="165">
        <f>IF('Indicator Date hidden'!AY47="x","x",$AX$2-'Indicator Date hidden'!AY47)</f>
        <v>0</v>
      </c>
      <c r="AY46" s="165">
        <f>IF('Indicator Date hidden'!AZ47="x","x",$AY$2-'Indicator Date hidden'!AZ47)</f>
        <v>0</v>
      </c>
      <c r="AZ46" s="165">
        <f>IF('Indicator Date hidden'!BA47="x","x",$AZ$2-'Indicator Date hidden'!BA47)</f>
        <v>0</v>
      </c>
      <c r="BA46" s="5">
        <f t="shared" si="0"/>
        <v>13</v>
      </c>
      <c r="BB46" s="166">
        <f t="shared" si="1"/>
        <v>0.28888888888888886</v>
      </c>
      <c r="BC46" s="5">
        <f t="shared" si="2"/>
        <v>5</v>
      </c>
      <c r="BD46" s="166">
        <f t="shared" si="3"/>
        <v>0.98029977778279009</v>
      </c>
      <c r="BE46" s="169">
        <f t="shared" si="4"/>
        <v>0</v>
      </c>
    </row>
    <row r="47" spans="1:57" x14ac:dyDescent="0.25">
      <c r="A47" t="s">
        <v>81</v>
      </c>
      <c r="B47" s="165">
        <f>IF('Indicator Date hidden'!C48="x","x",$B$2-'Indicator Date hidden'!C48)</f>
        <v>0</v>
      </c>
      <c r="C47" s="165">
        <f>IF('Indicator Date hidden'!D48="x","x",$C$2-'Indicator Date hidden'!D48)</f>
        <v>0</v>
      </c>
      <c r="D47" s="165">
        <f>IF('Indicator Date hidden'!E48="x","x",$D$2-'Indicator Date hidden'!E48)</f>
        <v>0</v>
      </c>
      <c r="E47" s="165">
        <f>IF('Indicator Date hidden'!F48="x","x",$E$2-'Indicator Date hidden'!F48)</f>
        <v>0</v>
      </c>
      <c r="F47" s="165">
        <f>IF('Indicator Date hidden'!G48="x","x",$F$2-'Indicator Date hidden'!G48)</f>
        <v>0</v>
      </c>
      <c r="G47" s="165">
        <f>IF('Indicator Date hidden'!H48="x","x",$G$2-'Indicator Date hidden'!H48)</f>
        <v>0</v>
      </c>
      <c r="H47" s="165">
        <f>IF('Indicator Date hidden'!I48="x","x",$H$2-'Indicator Date hidden'!I48)</f>
        <v>0</v>
      </c>
      <c r="I47" s="165">
        <f>IF('Indicator Date hidden'!J48="x","x",$I$2-'Indicator Date hidden'!J48)</f>
        <v>0</v>
      </c>
      <c r="J47" s="165">
        <f>IF('Indicator Date hidden'!K48="x","x",$J$2-'Indicator Date hidden'!K48)</f>
        <v>0</v>
      </c>
      <c r="K47" s="165">
        <f>IF('Indicator Date hidden'!L48="x","x",$K$2-'Indicator Date hidden'!L48)</f>
        <v>0</v>
      </c>
      <c r="L47" s="165">
        <f>IF('Indicator Date hidden'!M48="x","x",$L$2-'Indicator Date hidden'!M48)</f>
        <v>0</v>
      </c>
      <c r="M47" s="165">
        <f>IF('Indicator Date hidden'!N48="x","x",$M$2-'Indicator Date hidden'!N48)</f>
        <v>0</v>
      </c>
      <c r="N47" s="165">
        <f>IF('Indicator Date hidden'!O48="x","x",$N$2-'Indicator Date hidden'!O48)</f>
        <v>0</v>
      </c>
      <c r="O47" s="165">
        <f>IF('Indicator Date hidden'!P48="x","x",$O$2-'Indicator Date hidden'!P48)</f>
        <v>0</v>
      </c>
      <c r="P47" s="165">
        <f>IF('Indicator Date hidden'!Q48="x","x",$P$2-'Indicator Date hidden'!Q48)</f>
        <v>0</v>
      </c>
      <c r="Q47" s="165" t="str">
        <f>IF('Indicator Date hidden'!R48="x","x",$Q$2-'Indicator Date hidden'!R48)</f>
        <v>x</v>
      </c>
      <c r="R47" s="165">
        <f>IF('Indicator Date hidden'!S48="x","x",$R$2-'Indicator Date hidden'!S48)</f>
        <v>0</v>
      </c>
      <c r="S47" s="165">
        <f>IF('Indicator Date hidden'!T48="x","x",$S$2-'Indicator Date hidden'!T48)</f>
        <v>0</v>
      </c>
      <c r="T47" s="165">
        <f>IF('Indicator Date hidden'!U48="x","x",$T$2-'Indicator Date hidden'!U48)</f>
        <v>0</v>
      </c>
      <c r="U47" s="165" t="str">
        <f>IF('Indicator Date hidden'!V48="x","x",$U$2-'Indicator Date hidden'!V48)</f>
        <v>x</v>
      </c>
      <c r="V47" s="165">
        <f>IF('Indicator Date hidden'!W48="x","x",$V$2-'Indicator Date hidden'!W48)</f>
        <v>0</v>
      </c>
      <c r="W47" s="165" t="str">
        <f>IF('Indicator Date hidden'!X48="x","x",$W$2-'Indicator Date hidden'!X48)</f>
        <v>x</v>
      </c>
      <c r="X47" s="165">
        <f>IF('Indicator Date hidden'!Y48="x","x",$X$2-'Indicator Date hidden'!Y48)</f>
        <v>5</v>
      </c>
      <c r="Y47" s="165">
        <f>IF('Indicator Date hidden'!Z48="x","x",$Y$2-'Indicator Date hidden'!Z48)</f>
        <v>0</v>
      </c>
      <c r="Z47" s="165">
        <f>IF('Indicator Date hidden'!AA48="x","x",$Z$2-'Indicator Date hidden'!AA48)</f>
        <v>0</v>
      </c>
      <c r="AA47" s="165">
        <f>IF('Indicator Date hidden'!AB48="x","x",$AA$2-'Indicator Date hidden'!AB48)</f>
        <v>0</v>
      </c>
      <c r="AB47" s="165">
        <f>IF('Indicator Date hidden'!AC48="x","x",$AB$2-'Indicator Date hidden'!AC48)</f>
        <v>0</v>
      </c>
      <c r="AC47" s="165">
        <f>IF('Indicator Date hidden'!AD48="x","x",$AC$2-'Indicator Date hidden'!AD48)</f>
        <v>0</v>
      </c>
      <c r="AD47" s="165" t="str">
        <f>IF('Indicator Date hidden'!AE48="x","x",$AD$2-'Indicator Date hidden'!AE48)</f>
        <v>x</v>
      </c>
      <c r="AE47" s="165">
        <f>IF('Indicator Date hidden'!AF48="x","x",$AE$2-'Indicator Date hidden'!AF48)</f>
        <v>0</v>
      </c>
      <c r="AF47" s="165">
        <f>IF('Indicator Date hidden'!AG48="x","x",$AF$2-'Indicator Date hidden'!AG48)</f>
        <v>5</v>
      </c>
      <c r="AG47" s="165">
        <f>IF('Indicator Date hidden'!AH48="x","x",$AG$2-'Indicator Date hidden'!AH48)</f>
        <v>0</v>
      </c>
      <c r="AH47" s="165">
        <f>IF('Indicator Date hidden'!AI48="x","x",$AH$2-'Indicator Date hidden'!AI48)</f>
        <v>0</v>
      </c>
      <c r="AI47" s="165">
        <f>IF('Indicator Date hidden'!AJ48="x","x",$AI$2-'Indicator Date hidden'!AJ48)</f>
        <v>0</v>
      </c>
      <c r="AJ47" s="165" t="str">
        <f>IF('Indicator Date hidden'!AK48="x","x",$AJ$2-'Indicator Date hidden'!AK48)</f>
        <v>x</v>
      </c>
      <c r="AK47" s="165">
        <f>IF('Indicator Date hidden'!AL48="x","x",$AK$2-'Indicator Date hidden'!AL48)</f>
        <v>1</v>
      </c>
      <c r="AL47" s="165" t="str">
        <f>IF('Indicator Date hidden'!AM48="x","x",$AL$2-'Indicator Date hidden'!AM48)</f>
        <v>x</v>
      </c>
      <c r="AM47" s="165">
        <f>IF('Indicator Date hidden'!AN48="x","x",$AM$2-'Indicator Date hidden'!AN48)</f>
        <v>0</v>
      </c>
      <c r="AN47" s="165">
        <f>IF('Indicator Date hidden'!AO48="x","x",$AN$2-'Indicator Date hidden'!AO48)</f>
        <v>0</v>
      </c>
      <c r="AO47" s="165">
        <f>IF('Indicator Date hidden'!AP48="x","x",$AO$2-'Indicator Date hidden'!AP48)</f>
        <v>0</v>
      </c>
      <c r="AP47" s="165">
        <f>IF('Indicator Date hidden'!AQ48="x","x",$AP$2-'Indicator Date hidden'!AQ48)</f>
        <v>0</v>
      </c>
      <c r="AQ47" s="165">
        <f>IF('Indicator Date hidden'!AR48="x","x",$AQ$2-'Indicator Date hidden'!AR48)</f>
        <v>0</v>
      </c>
      <c r="AR47" s="165">
        <f>IF('Indicator Date hidden'!AS48="x","x",$AR$2-'Indicator Date hidden'!AS48)</f>
        <v>0</v>
      </c>
      <c r="AS47" s="165">
        <f>IF('Indicator Date hidden'!AT48="x","x",$AS$2-'Indicator Date hidden'!AT48)</f>
        <v>0</v>
      </c>
      <c r="AT47" s="165">
        <f>IF('Indicator Date hidden'!AU48="x","x",$AT$2-'Indicator Date hidden'!AU48)</f>
        <v>0</v>
      </c>
      <c r="AU47" s="165" t="str">
        <f>IF('Indicator Date hidden'!AV48="x","x",$AU$2-'Indicator Date hidden'!AV48)</f>
        <v>x</v>
      </c>
      <c r="AV47" s="165">
        <f>IF('Indicator Date hidden'!AW48="x","x",$AV$2-'Indicator Date hidden'!AW48)</f>
        <v>1</v>
      </c>
      <c r="AW47" s="165">
        <f>IF('Indicator Date hidden'!AX48="x","x",$AW$2-'Indicator Date hidden'!AX48)</f>
        <v>0</v>
      </c>
      <c r="AX47" s="165">
        <f>IF('Indicator Date hidden'!AY48="x","x",$AX$2-'Indicator Date hidden'!AY48)</f>
        <v>0</v>
      </c>
      <c r="AY47" s="165">
        <f>IF('Indicator Date hidden'!AZ48="x","x",$AY$2-'Indicator Date hidden'!AZ48)</f>
        <v>0</v>
      </c>
      <c r="AZ47" s="165">
        <f>IF('Indicator Date hidden'!BA48="x","x",$AZ$2-'Indicator Date hidden'!BA48)</f>
        <v>0</v>
      </c>
      <c r="BA47" s="5">
        <f t="shared" si="0"/>
        <v>12</v>
      </c>
      <c r="BB47" s="166">
        <f t="shared" si="1"/>
        <v>0.27272727272727271</v>
      </c>
      <c r="BC47" s="5">
        <f t="shared" si="2"/>
        <v>4</v>
      </c>
      <c r="BD47" s="166">
        <f t="shared" si="3"/>
        <v>1.0523488093445661</v>
      </c>
      <c r="BE47" s="169">
        <f t="shared" si="4"/>
        <v>0</v>
      </c>
    </row>
    <row r="48" spans="1:57" x14ac:dyDescent="0.25">
      <c r="A48" t="s">
        <v>83</v>
      </c>
      <c r="B48" s="165">
        <f>IF('Indicator Date hidden'!C49="x","x",$B$2-'Indicator Date hidden'!C49)</f>
        <v>0</v>
      </c>
      <c r="C48" s="165">
        <f>IF('Indicator Date hidden'!D49="x","x",$C$2-'Indicator Date hidden'!D49)</f>
        <v>0</v>
      </c>
      <c r="D48" s="165">
        <f>IF('Indicator Date hidden'!E49="x","x",$D$2-'Indicator Date hidden'!E49)</f>
        <v>0</v>
      </c>
      <c r="E48" s="165">
        <f>IF('Indicator Date hidden'!F49="x","x",$E$2-'Indicator Date hidden'!F49)</f>
        <v>0</v>
      </c>
      <c r="F48" s="165">
        <f>IF('Indicator Date hidden'!G49="x","x",$F$2-'Indicator Date hidden'!G49)</f>
        <v>0</v>
      </c>
      <c r="G48" s="165">
        <f>IF('Indicator Date hidden'!H49="x","x",$G$2-'Indicator Date hidden'!H49)</f>
        <v>0</v>
      </c>
      <c r="H48" s="165">
        <f>IF('Indicator Date hidden'!I49="x","x",$H$2-'Indicator Date hidden'!I49)</f>
        <v>0</v>
      </c>
      <c r="I48" s="165">
        <f>IF('Indicator Date hidden'!J49="x","x",$I$2-'Indicator Date hidden'!J49)</f>
        <v>0</v>
      </c>
      <c r="J48" s="165">
        <f>IF('Indicator Date hidden'!K49="x","x",$J$2-'Indicator Date hidden'!K49)</f>
        <v>0</v>
      </c>
      <c r="K48" s="165">
        <f>IF('Indicator Date hidden'!L49="x","x",$K$2-'Indicator Date hidden'!L49)</f>
        <v>0</v>
      </c>
      <c r="L48" s="165">
        <f>IF('Indicator Date hidden'!M49="x","x",$L$2-'Indicator Date hidden'!M49)</f>
        <v>0</v>
      </c>
      <c r="M48" s="165">
        <f>IF('Indicator Date hidden'!N49="x","x",$M$2-'Indicator Date hidden'!N49)</f>
        <v>0</v>
      </c>
      <c r="N48" s="165">
        <f>IF('Indicator Date hidden'!O49="x","x",$N$2-'Indicator Date hidden'!O49)</f>
        <v>0</v>
      </c>
      <c r="O48" s="165">
        <f>IF('Indicator Date hidden'!P49="x","x",$O$2-'Indicator Date hidden'!P49)</f>
        <v>0</v>
      </c>
      <c r="P48" s="165">
        <f>IF('Indicator Date hidden'!Q49="x","x",$P$2-'Indicator Date hidden'!Q49)</f>
        <v>0</v>
      </c>
      <c r="Q48" s="165" t="str">
        <f>IF('Indicator Date hidden'!R49="x","x",$Q$2-'Indicator Date hidden'!R49)</f>
        <v>x</v>
      </c>
      <c r="R48" s="165">
        <f>IF('Indicator Date hidden'!S49="x","x",$R$2-'Indicator Date hidden'!S49)</f>
        <v>0</v>
      </c>
      <c r="S48" s="165">
        <f>IF('Indicator Date hidden'!T49="x","x",$S$2-'Indicator Date hidden'!T49)</f>
        <v>0</v>
      </c>
      <c r="T48" s="165">
        <f>IF('Indicator Date hidden'!U49="x","x",$T$2-'Indicator Date hidden'!U49)</f>
        <v>0</v>
      </c>
      <c r="U48" s="165" t="str">
        <f>IF('Indicator Date hidden'!V49="x","x",$U$2-'Indicator Date hidden'!V49)</f>
        <v>x</v>
      </c>
      <c r="V48" s="165">
        <f>IF('Indicator Date hidden'!W49="x","x",$V$2-'Indicator Date hidden'!W49)</f>
        <v>0</v>
      </c>
      <c r="W48" s="165" t="str">
        <f>IF('Indicator Date hidden'!X49="x","x",$W$2-'Indicator Date hidden'!X49)</f>
        <v>x</v>
      </c>
      <c r="X48" s="165">
        <f>IF('Indicator Date hidden'!Y49="x","x",$X$2-'Indicator Date hidden'!Y49)</f>
        <v>6</v>
      </c>
      <c r="Y48" s="165">
        <f>IF('Indicator Date hidden'!Z49="x","x",$Y$2-'Indicator Date hidden'!Z49)</f>
        <v>0</v>
      </c>
      <c r="Z48" s="165">
        <f>IF('Indicator Date hidden'!AA49="x","x",$Z$2-'Indicator Date hidden'!AA49)</f>
        <v>0</v>
      </c>
      <c r="AA48" s="165">
        <f>IF('Indicator Date hidden'!AB49="x","x",$AA$2-'Indicator Date hidden'!AB49)</f>
        <v>0</v>
      </c>
      <c r="AB48" s="165">
        <f>IF('Indicator Date hidden'!AC49="x","x",$AB$2-'Indicator Date hidden'!AC49)</f>
        <v>0</v>
      </c>
      <c r="AC48" s="165">
        <f>IF('Indicator Date hidden'!AD49="x","x",$AC$2-'Indicator Date hidden'!AD49)</f>
        <v>0</v>
      </c>
      <c r="AD48" s="165" t="str">
        <f>IF('Indicator Date hidden'!AE49="x","x",$AD$2-'Indicator Date hidden'!AE49)</f>
        <v>x</v>
      </c>
      <c r="AE48" s="165">
        <f>IF('Indicator Date hidden'!AF49="x","x",$AE$2-'Indicator Date hidden'!AF49)</f>
        <v>0</v>
      </c>
      <c r="AF48" s="165">
        <f>IF('Indicator Date hidden'!AG49="x","x",$AF$2-'Indicator Date hidden'!AG49)</f>
        <v>5</v>
      </c>
      <c r="AG48" s="165">
        <f>IF('Indicator Date hidden'!AH49="x","x",$AG$2-'Indicator Date hidden'!AH49)</f>
        <v>0</v>
      </c>
      <c r="AH48" s="165">
        <f>IF('Indicator Date hidden'!AI49="x","x",$AH$2-'Indicator Date hidden'!AI49)</f>
        <v>0</v>
      </c>
      <c r="AI48" s="165">
        <f>IF('Indicator Date hidden'!AJ49="x","x",$AI$2-'Indicator Date hidden'!AJ49)</f>
        <v>0</v>
      </c>
      <c r="AJ48" s="165" t="str">
        <f>IF('Indicator Date hidden'!AK49="x","x",$AJ$2-'Indicator Date hidden'!AK49)</f>
        <v>x</v>
      </c>
      <c r="AK48" s="165">
        <f>IF('Indicator Date hidden'!AL49="x","x",$AK$2-'Indicator Date hidden'!AL49)</f>
        <v>1</v>
      </c>
      <c r="AL48" s="165" t="str">
        <f>IF('Indicator Date hidden'!AM49="x","x",$AL$2-'Indicator Date hidden'!AM49)</f>
        <v>x</v>
      </c>
      <c r="AM48" s="165">
        <f>IF('Indicator Date hidden'!AN49="x","x",$AM$2-'Indicator Date hidden'!AN49)</f>
        <v>0</v>
      </c>
      <c r="AN48" s="165">
        <f>IF('Indicator Date hidden'!AO49="x","x",$AN$2-'Indicator Date hidden'!AO49)</f>
        <v>0</v>
      </c>
      <c r="AO48" s="165">
        <f>IF('Indicator Date hidden'!AP49="x","x",$AO$2-'Indicator Date hidden'!AP49)</f>
        <v>0</v>
      </c>
      <c r="AP48" s="165">
        <f>IF('Indicator Date hidden'!AQ49="x","x",$AP$2-'Indicator Date hidden'!AQ49)</f>
        <v>0</v>
      </c>
      <c r="AQ48" s="165">
        <f>IF('Indicator Date hidden'!AR49="x","x",$AQ$2-'Indicator Date hidden'!AR49)</f>
        <v>0</v>
      </c>
      <c r="AR48" s="165">
        <f>IF('Indicator Date hidden'!AS49="x","x",$AR$2-'Indicator Date hidden'!AS49)</f>
        <v>0</v>
      </c>
      <c r="AS48" s="165">
        <f>IF('Indicator Date hidden'!AT49="x","x",$AS$2-'Indicator Date hidden'!AT49)</f>
        <v>0</v>
      </c>
      <c r="AT48" s="165">
        <f>IF('Indicator Date hidden'!AU49="x","x",$AT$2-'Indicator Date hidden'!AU49)</f>
        <v>0</v>
      </c>
      <c r="AU48" s="165" t="str">
        <f>IF('Indicator Date hidden'!AV49="x","x",$AU$2-'Indicator Date hidden'!AV49)</f>
        <v>x</v>
      </c>
      <c r="AV48" s="165">
        <f>IF('Indicator Date hidden'!AW49="x","x",$AV$2-'Indicator Date hidden'!AW49)</f>
        <v>0</v>
      </c>
      <c r="AW48" s="165">
        <f>IF('Indicator Date hidden'!AX49="x","x",$AW$2-'Indicator Date hidden'!AX49)</f>
        <v>0</v>
      </c>
      <c r="AX48" s="165">
        <f>IF('Indicator Date hidden'!AY49="x","x",$AX$2-'Indicator Date hidden'!AY49)</f>
        <v>0</v>
      </c>
      <c r="AY48" s="165">
        <f>IF('Indicator Date hidden'!AZ49="x","x",$AY$2-'Indicator Date hidden'!AZ49)</f>
        <v>0</v>
      </c>
      <c r="AZ48" s="165">
        <f>IF('Indicator Date hidden'!BA49="x","x",$AZ$2-'Indicator Date hidden'!BA49)</f>
        <v>0</v>
      </c>
      <c r="BA48" s="5">
        <f t="shared" si="0"/>
        <v>12</v>
      </c>
      <c r="BB48" s="166">
        <f t="shared" si="1"/>
        <v>0.27272727272727271</v>
      </c>
      <c r="BC48" s="5">
        <f t="shared" si="2"/>
        <v>3</v>
      </c>
      <c r="BD48" s="166">
        <f t="shared" si="3"/>
        <v>1.1552968206489851</v>
      </c>
      <c r="BE48" s="169">
        <f t="shared" si="4"/>
        <v>0</v>
      </c>
    </row>
    <row r="49" spans="1:57" x14ac:dyDescent="0.25">
      <c r="A49" t="s">
        <v>85</v>
      </c>
      <c r="B49" s="165">
        <f>IF('Indicator Date hidden'!C50="x","x",$B$2-'Indicator Date hidden'!C50)</f>
        <v>0</v>
      </c>
      <c r="C49" s="165">
        <f>IF('Indicator Date hidden'!D50="x","x",$C$2-'Indicator Date hidden'!D50)</f>
        <v>0</v>
      </c>
      <c r="D49" s="165">
        <f>IF('Indicator Date hidden'!E50="x","x",$D$2-'Indicator Date hidden'!E50)</f>
        <v>0</v>
      </c>
      <c r="E49" s="165">
        <f>IF('Indicator Date hidden'!F50="x","x",$E$2-'Indicator Date hidden'!F50)</f>
        <v>0</v>
      </c>
      <c r="F49" s="165">
        <f>IF('Indicator Date hidden'!G50="x","x",$F$2-'Indicator Date hidden'!G50)</f>
        <v>0</v>
      </c>
      <c r="G49" s="165">
        <f>IF('Indicator Date hidden'!H50="x","x",$G$2-'Indicator Date hidden'!H50)</f>
        <v>0</v>
      </c>
      <c r="H49" s="165">
        <f>IF('Indicator Date hidden'!I50="x","x",$H$2-'Indicator Date hidden'!I50)</f>
        <v>0</v>
      </c>
      <c r="I49" s="165">
        <f>IF('Indicator Date hidden'!J50="x","x",$I$2-'Indicator Date hidden'!J50)</f>
        <v>0</v>
      </c>
      <c r="J49" s="165">
        <f>IF('Indicator Date hidden'!K50="x","x",$J$2-'Indicator Date hidden'!K50)</f>
        <v>0</v>
      </c>
      <c r="K49" s="165">
        <f>IF('Indicator Date hidden'!L50="x","x",$K$2-'Indicator Date hidden'!L50)</f>
        <v>0</v>
      </c>
      <c r="L49" s="165">
        <f>IF('Indicator Date hidden'!M50="x","x",$L$2-'Indicator Date hidden'!M50)</f>
        <v>0</v>
      </c>
      <c r="M49" s="165">
        <f>IF('Indicator Date hidden'!N50="x","x",$M$2-'Indicator Date hidden'!N50)</f>
        <v>0</v>
      </c>
      <c r="N49" s="165">
        <f>IF('Indicator Date hidden'!O50="x","x",$N$2-'Indicator Date hidden'!O50)</f>
        <v>0</v>
      </c>
      <c r="O49" s="165">
        <f>IF('Indicator Date hidden'!P50="x","x",$O$2-'Indicator Date hidden'!P50)</f>
        <v>0</v>
      </c>
      <c r="P49" s="165">
        <f>IF('Indicator Date hidden'!Q50="x","x",$P$2-'Indicator Date hidden'!Q50)</f>
        <v>0</v>
      </c>
      <c r="Q49" s="165" t="str">
        <f>IF('Indicator Date hidden'!R50="x","x",$Q$2-'Indicator Date hidden'!R50)</f>
        <v>x</v>
      </c>
      <c r="R49" s="165">
        <f>IF('Indicator Date hidden'!S50="x","x",$R$2-'Indicator Date hidden'!S50)</f>
        <v>0</v>
      </c>
      <c r="S49" s="165">
        <f>IF('Indicator Date hidden'!T50="x","x",$S$2-'Indicator Date hidden'!T50)</f>
        <v>0</v>
      </c>
      <c r="T49" s="165">
        <f>IF('Indicator Date hidden'!U50="x","x",$T$2-'Indicator Date hidden'!U50)</f>
        <v>0</v>
      </c>
      <c r="U49" s="165">
        <f>IF('Indicator Date hidden'!V50="x","x",$U$2-'Indicator Date hidden'!V50)</f>
        <v>0</v>
      </c>
      <c r="V49" s="165">
        <f>IF('Indicator Date hidden'!W50="x","x",$V$2-'Indicator Date hidden'!W50)</f>
        <v>0</v>
      </c>
      <c r="W49" s="165">
        <f>IF('Indicator Date hidden'!X50="x","x",$W$2-'Indicator Date hidden'!X50)</f>
        <v>4</v>
      </c>
      <c r="X49" s="165">
        <f>IF('Indicator Date hidden'!Y50="x","x",$X$2-'Indicator Date hidden'!Y50)</f>
        <v>6</v>
      </c>
      <c r="Y49" s="165">
        <f>IF('Indicator Date hidden'!Z50="x","x",$Y$2-'Indicator Date hidden'!Z50)</f>
        <v>0</v>
      </c>
      <c r="Z49" s="165">
        <f>IF('Indicator Date hidden'!AA50="x","x",$Z$2-'Indicator Date hidden'!AA50)</f>
        <v>0</v>
      </c>
      <c r="AA49" s="165">
        <f>IF('Indicator Date hidden'!AB50="x","x",$AA$2-'Indicator Date hidden'!AB50)</f>
        <v>0</v>
      </c>
      <c r="AB49" s="165">
        <f>IF('Indicator Date hidden'!AC50="x","x",$AB$2-'Indicator Date hidden'!AC50)</f>
        <v>0</v>
      </c>
      <c r="AC49" s="165">
        <f>IF('Indicator Date hidden'!AD50="x","x",$AC$2-'Indicator Date hidden'!AD50)</f>
        <v>0</v>
      </c>
      <c r="AD49" s="165">
        <f>IF('Indicator Date hidden'!AE50="x","x",$AD$2-'Indicator Date hidden'!AE50)</f>
        <v>0</v>
      </c>
      <c r="AE49" s="165" t="str">
        <f>IF('Indicator Date hidden'!AF50="x","x",$AE$2-'Indicator Date hidden'!AF50)</f>
        <v>x</v>
      </c>
      <c r="AF49" s="165">
        <f>IF('Indicator Date hidden'!AG50="x","x",$AF$2-'Indicator Date hidden'!AG50)</f>
        <v>4</v>
      </c>
      <c r="AG49" s="165">
        <f>IF('Indicator Date hidden'!AH50="x","x",$AG$2-'Indicator Date hidden'!AH50)</f>
        <v>0</v>
      </c>
      <c r="AH49" s="165">
        <f>IF('Indicator Date hidden'!AI50="x","x",$AH$2-'Indicator Date hidden'!AI50)</f>
        <v>0</v>
      </c>
      <c r="AI49" s="165">
        <f>IF('Indicator Date hidden'!AJ50="x","x",$AI$2-'Indicator Date hidden'!AJ50)</f>
        <v>0</v>
      </c>
      <c r="AJ49" s="165" t="str">
        <f>IF('Indicator Date hidden'!AK50="x","x",$AJ$2-'Indicator Date hidden'!AK50)</f>
        <v>x</v>
      </c>
      <c r="AK49" s="165">
        <f>IF('Indicator Date hidden'!AL50="x","x",$AK$2-'Indicator Date hidden'!AL50)</f>
        <v>1</v>
      </c>
      <c r="AL49" s="165" t="str">
        <f>IF('Indicator Date hidden'!AM50="x","x",$AL$2-'Indicator Date hidden'!AM50)</f>
        <v>x</v>
      </c>
      <c r="AM49" s="165">
        <f>IF('Indicator Date hidden'!AN50="x","x",$AM$2-'Indicator Date hidden'!AN50)</f>
        <v>0</v>
      </c>
      <c r="AN49" s="165">
        <f>IF('Indicator Date hidden'!AO50="x","x",$AN$2-'Indicator Date hidden'!AO50)</f>
        <v>0</v>
      </c>
      <c r="AO49" s="165" t="str">
        <f>IF('Indicator Date hidden'!AP50="x","x",$AO$2-'Indicator Date hidden'!AP50)</f>
        <v>x</v>
      </c>
      <c r="AP49" s="165" t="str">
        <f>IF('Indicator Date hidden'!AQ50="x","x",$AP$2-'Indicator Date hidden'!AQ50)</f>
        <v>x</v>
      </c>
      <c r="AQ49" s="165">
        <f>IF('Indicator Date hidden'!AR50="x","x",$AQ$2-'Indicator Date hidden'!AR50)</f>
        <v>2</v>
      </c>
      <c r="AR49" s="165">
        <f>IF('Indicator Date hidden'!AS50="x","x",$AR$2-'Indicator Date hidden'!AS50)</f>
        <v>0</v>
      </c>
      <c r="AS49" s="165">
        <f>IF('Indicator Date hidden'!AT50="x","x",$AS$2-'Indicator Date hidden'!AT50)</f>
        <v>0</v>
      </c>
      <c r="AT49" s="165">
        <f>IF('Indicator Date hidden'!AU50="x","x",$AT$2-'Indicator Date hidden'!AU50)</f>
        <v>0</v>
      </c>
      <c r="AU49" s="165" t="str">
        <f>IF('Indicator Date hidden'!AV50="x","x",$AU$2-'Indicator Date hidden'!AV50)</f>
        <v>x</v>
      </c>
      <c r="AV49" s="165">
        <f>IF('Indicator Date hidden'!AW50="x","x",$AV$2-'Indicator Date hidden'!AW50)</f>
        <v>0</v>
      </c>
      <c r="AW49" s="165">
        <f>IF('Indicator Date hidden'!AX50="x","x",$AW$2-'Indicator Date hidden'!AX50)</f>
        <v>0</v>
      </c>
      <c r="AX49" s="165">
        <f>IF('Indicator Date hidden'!AY50="x","x",$AX$2-'Indicator Date hidden'!AY50)</f>
        <v>0</v>
      </c>
      <c r="AY49" s="165">
        <f>IF('Indicator Date hidden'!AZ50="x","x",$AY$2-'Indicator Date hidden'!AZ50)</f>
        <v>0</v>
      </c>
      <c r="AZ49" s="165">
        <f>IF('Indicator Date hidden'!BA50="x","x",$AZ$2-'Indicator Date hidden'!BA50)</f>
        <v>0</v>
      </c>
      <c r="BA49" s="5">
        <f t="shared" si="0"/>
        <v>17</v>
      </c>
      <c r="BB49" s="166">
        <f t="shared" si="1"/>
        <v>0.38636363636363635</v>
      </c>
      <c r="BC49" s="5">
        <f t="shared" si="2"/>
        <v>5</v>
      </c>
      <c r="BD49" s="166">
        <f t="shared" si="3"/>
        <v>1.2287449082648427</v>
      </c>
      <c r="BE49" s="169">
        <f t="shared" si="4"/>
        <v>0</v>
      </c>
    </row>
    <row r="50" spans="1:57" x14ac:dyDescent="0.25">
      <c r="A50" t="s">
        <v>87</v>
      </c>
      <c r="B50" s="165">
        <f>IF('Indicator Date hidden'!C51="x","x",$B$2-'Indicator Date hidden'!C51)</f>
        <v>0</v>
      </c>
      <c r="C50" s="165">
        <f>IF('Indicator Date hidden'!D51="x","x",$C$2-'Indicator Date hidden'!D51)</f>
        <v>0</v>
      </c>
      <c r="D50" s="165">
        <f>IF('Indicator Date hidden'!E51="x","x",$D$2-'Indicator Date hidden'!E51)</f>
        <v>0</v>
      </c>
      <c r="E50" s="165">
        <f>IF('Indicator Date hidden'!F51="x","x",$E$2-'Indicator Date hidden'!F51)</f>
        <v>0</v>
      </c>
      <c r="F50" s="165">
        <f>IF('Indicator Date hidden'!G51="x","x",$F$2-'Indicator Date hidden'!G51)</f>
        <v>0</v>
      </c>
      <c r="G50" s="165">
        <f>IF('Indicator Date hidden'!H51="x","x",$G$2-'Indicator Date hidden'!H51)</f>
        <v>0</v>
      </c>
      <c r="H50" s="165">
        <f>IF('Indicator Date hidden'!I51="x","x",$H$2-'Indicator Date hidden'!I51)</f>
        <v>0</v>
      </c>
      <c r="I50" s="165">
        <f>IF('Indicator Date hidden'!J51="x","x",$I$2-'Indicator Date hidden'!J51)</f>
        <v>0</v>
      </c>
      <c r="J50" s="165">
        <f>IF('Indicator Date hidden'!K51="x","x",$J$2-'Indicator Date hidden'!K51)</f>
        <v>0</v>
      </c>
      <c r="K50" s="165">
        <f>IF('Indicator Date hidden'!L51="x","x",$K$2-'Indicator Date hidden'!L51)</f>
        <v>0</v>
      </c>
      <c r="L50" s="165">
        <f>IF('Indicator Date hidden'!M51="x","x",$L$2-'Indicator Date hidden'!M51)</f>
        <v>0</v>
      </c>
      <c r="M50" s="165">
        <f>IF('Indicator Date hidden'!N51="x","x",$M$2-'Indicator Date hidden'!N51)</f>
        <v>0</v>
      </c>
      <c r="N50" s="165">
        <f>IF('Indicator Date hidden'!O51="x","x",$N$2-'Indicator Date hidden'!O51)</f>
        <v>0</v>
      </c>
      <c r="O50" s="165">
        <f>IF('Indicator Date hidden'!P51="x","x",$O$2-'Indicator Date hidden'!P51)</f>
        <v>0</v>
      </c>
      <c r="P50" s="165">
        <f>IF('Indicator Date hidden'!Q51="x","x",$P$2-'Indicator Date hidden'!Q51)</f>
        <v>0</v>
      </c>
      <c r="Q50" s="165" t="str">
        <f>IF('Indicator Date hidden'!R51="x","x",$Q$2-'Indicator Date hidden'!R51)</f>
        <v>x</v>
      </c>
      <c r="R50" s="165">
        <f>IF('Indicator Date hidden'!S51="x","x",$R$2-'Indicator Date hidden'!S51)</f>
        <v>0</v>
      </c>
      <c r="S50" s="165">
        <f>IF('Indicator Date hidden'!T51="x","x",$S$2-'Indicator Date hidden'!T51)</f>
        <v>0</v>
      </c>
      <c r="T50" s="165">
        <f>IF('Indicator Date hidden'!U51="x","x",$T$2-'Indicator Date hidden'!U51)</f>
        <v>0</v>
      </c>
      <c r="U50" s="165">
        <f>IF('Indicator Date hidden'!V51="x","x",$U$2-'Indicator Date hidden'!V51)</f>
        <v>0</v>
      </c>
      <c r="V50" s="165">
        <f>IF('Indicator Date hidden'!W51="x","x",$V$2-'Indicator Date hidden'!W51)</f>
        <v>0</v>
      </c>
      <c r="W50" s="165" t="str">
        <f>IF('Indicator Date hidden'!X51="x","x",$W$2-'Indicator Date hidden'!X51)</f>
        <v>x</v>
      </c>
      <c r="X50" s="165">
        <f>IF('Indicator Date hidden'!Y51="x","x",$X$2-'Indicator Date hidden'!Y51)</f>
        <v>5</v>
      </c>
      <c r="Y50" s="165">
        <f>IF('Indicator Date hidden'!Z51="x","x",$Y$2-'Indicator Date hidden'!Z51)</f>
        <v>0</v>
      </c>
      <c r="Z50" s="165">
        <f>IF('Indicator Date hidden'!AA51="x","x",$Z$2-'Indicator Date hidden'!AA51)</f>
        <v>0</v>
      </c>
      <c r="AA50" s="165" t="str">
        <f>IF('Indicator Date hidden'!AB51="x","x",$AA$2-'Indicator Date hidden'!AB51)</f>
        <v>x</v>
      </c>
      <c r="AB50" s="165">
        <f>IF('Indicator Date hidden'!AC51="x","x",$AB$2-'Indicator Date hidden'!AC51)</f>
        <v>0</v>
      </c>
      <c r="AC50" s="165" t="str">
        <f>IF('Indicator Date hidden'!AD51="x","x",$AC$2-'Indicator Date hidden'!AD51)</f>
        <v>x</v>
      </c>
      <c r="AD50" s="165" t="str">
        <f>IF('Indicator Date hidden'!AE51="x","x",$AD$2-'Indicator Date hidden'!AE51)</f>
        <v>x</v>
      </c>
      <c r="AE50" s="165" t="str">
        <f>IF('Indicator Date hidden'!AF51="x","x",$AE$2-'Indicator Date hidden'!AF51)</f>
        <v>x</v>
      </c>
      <c r="AF50" s="165">
        <f>IF('Indicator Date hidden'!AG51="x","x",$AF$2-'Indicator Date hidden'!AG51)</f>
        <v>8</v>
      </c>
      <c r="AG50" s="165">
        <f>IF('Indicator Date hidden'!AH51="x","x",$AG$2-'Indicator Date hidden'!AH51)</f>
        <v>0</v>
      </c>
      <c r="AH50" s="165">
        <f>IF('Indicator Date hidden'!AI51="x","x",$AH$2-'Indicator Date hidden'!AI51)</f>
        <v>0</v>
      </c>
      <c r="AI50" s="165">
        <f>IF('Indicator Date hidden'!AJ51="x","x",$AI$2-'Indicator Date hidden'!AJ51)</f>
        <v>0</v>
      </c>
      <c r="AJ50" s="165" t="str">
        <f>IF('Indicator Date hidden'!AK51="x","x",$AJ$2-'Indicator Date hidden'!AK51)</f>
        <v>x</v>
      </c>
      <c r="AK50" s="165">
        <f>IF('Indicator Date hidden'!AL51="x","x",$AK$2-'Indicator Date hidden'!AL51)</f>
        <v>1</v>
      </c>
      <c r="AL50" s="165" t="str">
        <f>IF('Indicator Date hidden'!AM51="x","x",$AL$2-'Indicator Date hidden'!AM51)</f>
        <v>x</v>
      </c>
      <c r="AM50" s="165">
        <f>IF('Indicator Date hidden'!AN51="x","x",$AM$2-'Indicator Date hidden'!AN51)</f>
        <v>0</v>
      </c>
      <c r="AN50" s="165">
        <f>IF('Indicator Date hidden'!AO51="x","x",$AN$2-'Indicator Date hidden'!AO51)</f>
        <v>0</v>
      </c>
      <c r="AO50" s="165" t="str">
        <f>IF('Indicator Date hidden'!AP51="x","x",$AO$2-'Indicator Date hidden'!AP51)</f>
        <v>x</v>
      </c>
      <c r="AP50" s="165" t="str">
        <f>IF('Indicator Date hidden'!AQ51="x","x",$AP$2-'Indicator Date hidden'!AQ51)</f>
        <v>x</v>
      </c>
      <c r="AQ50" s="165" t="str">
        <f>IF('Indicator Date hidden'!AR51="x","x",$AQ$2-'Indicator Date hidden'!AR51)</f>
        <v>x</v>
      </c>
      <c r="AR50" s="165">
        <f>IF('Indicator Date hidden'!AS51="x","x",$AR$2-'Indicator Date hidden'!AS51)</f>
        <v>0</v>
      </c>
      <c r="AS50" s="165">
        <f>IF('Indicator Date hidden'!AT51="x","x",$AS$2-'Indicator Date hidden'!AT51)</f>
        <v>0</v>
      </c>
      <c r="AT50" s="165">
        <f>IF('Indicator Date hidden'!AU51="x","x",$AT$2-'Indicator Date hidden'!AU51)</f>
        <v>0</v>
      </c>
      <c r="AU50" s="165" t="str">
        <f>IF('Indicator Date hidden'!AV51="x","x",$AU$2-'Indicator Date hidden'!AV51)</f>
        <v>x</v>
      </c>
      <c r="AV50" s="165">
        <f>IF('Indicator Date hidden'!AW51="x","x",$AV$2-'Indicator Date hidden'!AW51)</f>
        <v>0</v>
      </c>
      <c r="AW50" s="165">
        <f>IF('Indicator Date hidden'!AX51="x","x",$AW$2-'Indicator Date hidden'!AX51)</f>
        <v>1</v>
      </c>
      <c r="AX50" s="165">
        <f>IF('Indicator Date hidden'!AY51="x","x",$AX$2-'Indicator Date hidden'!AY51)</f>
        <v>0</v>
      </c>
      <c r="AY50" s="165">
        <f>IF('Indicator Date hidden'!AZ51="x","x",$AY$2-'Indicator Date hidden'!AZ51)</f>
        <v>8</v>
      </c>
      <c r="AZ50" s="165">
        <f>IF('Indicator Date hidden'!BA51="x","x",$AZ$2-'Indicator Date hidden'!BA51)</f>
        <v>8</v>
      </c>
      <c r="BA50" s="5">
        <f t="shared" si="0"/>
        <v>31</v>
      </c>
      <c r="BB50" s="166">
        <f t="shared" si="1"/>
        <v>0.79487179487179482</v>
      </c>
      <c r="BC50" s="5">
        <f t="shared" si="2"/>
        <v>6</v>
      </c>
      <c r="BD50" s="166">
        <f t="shared" si="3"/>
        <v>2.2323896266337351</v>
      </c>
      <c r="BE50" s="169">
        <f t="shared" si="4"/>
        <v>0</v>
      </c>
    </row>
    <row r="51" spans="1:57" x14ac:dyDescent="0.25">
      <c r="A51" t="s">
        <v>89</v>
      </c>
      <c r="B51" s="165">
        <f>IF('Indicator Date hidden'!C52="x","x",$B$2-'Indicator Date hidden'!C52)</f>
        <v>0</v>
      </c>
      <c r="C51" s="165">
        <f>IF('Indicator Date hidden'!D52="x","x",$C$2-'Indicator Date hidden'!D52)</f>
        <v>0</v>
      </c>
      <c r="D51" s="165">
        <f>IF('Indicator Date hidden'!E52="x","x",$D$2-'Indicator Date hidden'!E52)</f>
        <v>0</v>
      </c>
      <c r="E51" s="165">
        <f>IF('Indicator Date hidden'!F52="x","x",$E$2-'Indicator Date hidden'!F52)</f>
        <v>0</v>
      </c>
      <c r="F51" s="165">
        <f>IF('Indicator Date hidden'!G52="x","x",$F$2-'Indicator Date hidden'!G52)</f>
        <v>0</v>
      </c>
      <c r="G51" s="165">
        <f>IF('Indicator Date hidden'!H52="x","x",$G$2-'Indicator Date hidden'!H52)</f>
        <v>0</v>
      </c>
      <c r="H51" s="165">
        <f>IF('Indicator Date hidden'!I52="x","x",$H$2-'Indicator Date hidden'!I52)</f>
        <v>0</v>
      </c>
      <c r="I51" s="165">
        <f>IF('Indicator Date hidden'!J52="x","x",$I$2-'Indicator Date hidden'!J52)</f>
        <v>0</v>
      </c>
      <c r="J51" s="165">
        <f>IF('Indicator Date hidden'!K52="x","x",$J$2-'Indicator Date hidden'!K52)</f>
        <v>0</v>
      </c>
      <c r="K51" s="165">
        <f>IF('Indicator Date hidden'!L52="x","x",$K$2-'Indicator Date hidden'!L52)</f>
        <v>0</v>
      </c>
      <c r="L51" s="165">
        <f>IF('Indicator Date hidden'!M52="x","x",$L$2-'Indicator Date hidden'!M52)</f>
        <v>0</v>
      </c>
      <c r="M51" s="165">
        <f>IF('Indicator Date hidden'!N52="x","x",$M$2-'Indicator Date hidden'!N52)</f>
        <v>0</v>
      </c>
      <c r="N51" s="165">
        <f>IF('Indicator Date hidden'!O52="x","x",$N$2-'Indicator Date hidden'!O52)</f>
        <v>0</v>
      </c>
      <c r="O51" s="165">
        <f>IF('Indicator Date hidden'!P52="x","x",$O$2-'Indicator Date hidden'!P52)</f>
        <v>0</v>
      </c>
      <c r="P51" s="165">
        <f>IF('Indicator Date hidden'!Q52="x","x",$P$2-'Indicator Date hidden'!Q52)</f>
        <v>0</v>
      </c>
      <c r="Q51" s="165">
        <f>IF('Indicator Date hidden'!R52="x","x",$Q$2-'Indicator Date hidden'!R52)</f>
        <v>4</v>
      </c>
      <c r="R51" s="165">
        <f>IF('Indicator Date hidden'!S52="x","x",$R$2-'Indicator Date hidden'!S52)</f>
        <v>0</v>
      </c>
      <c r="S51" s="165">
        <f>IF('Indicator Date hidden'!T52="x","x",$S$2-'Indicator Date hidden'!T52)</f>
        <v>0</v>
      </c>
      <c r="T51" s="165">
        <f>IF('Indicator Date hidden'!U52="x","x",$T$2-'Indicator Date hidden'!U52)</f>
        <v>0</v>
      </c>
      <c r="U51" s="165">
        <f>IF('Indicator Date hidden'!V52="x","x",$U$2-'Indicator Date hidden'!V52)</f>
        <v>0</v>
      </c>
      <c r="V51" s="165">
        <f>IF('Indicator Date hidden'!W52="x","x",$V$2-'Indicator Date hidden'!W52)</f>
        <v>0</v>
      </c>
      <c r="W51" s="165">
        <f>IF('Indicator Date hidden'!X52="x","x",$W$2-'Indicator Date hidden'!X52)</f>
        <v>3</v>
      </c>
      <c r="X51" s="165">
        <f>IF('Indicator Date hidden'!Y52="x","x",$X$2-'Indicator Date hidden'!Y52)</f>
        <v>4</v>
      </c>
      <c r="Y51" s="165">
        <f>IF('Indicator Date hidden'!Z52="x","x",$Y$2-'Indicator Date hidden'!Z52)</f>
        <v>0</v>
      </c>
      <c r="Z51" s="165">
        <f>IF('Indicator Date hidden'!AA52="x","x",$Z$2-'Indicator Date hidden'!AA52)</f>
        <v>0</v>
      </c>
      <c r="AA51" s="165">
        <f>IF('Indicator Date hidden'!AB52="x","x",$AA$2-'Indicator Date hidden'!AB52)</f>
        <v>0</v>
      </c>
      <c r="AB51" s="165">
        <f>IF('Indicator Date hidden'!AC52="x","x",$AB$2-'Indicator Date hidden'!AC52)</f>
        <v>0</v>
      </c>
      <c r="AC51" s="165">
        <f>IF('Indicator Date hidden'!AD52="x","x",$AC$2-'Indicator Date hidden'!AD52)</f>
        <v>0</v>
      </c>
      <c r="AD51" s="165">
        <f>IF('Indicator Date hidden'!AE52="x","x",$AD$2-'Indicator Date hidden'!AE52)</f>
        <v>0</v>
      </c>
      <c r="AE51" s="165">
        <f>IF('Indicator Date hidden'!AF52="x","x",$AE$2-'Indicator Date hidden'!AF52)</f>
        <v>0</v>
      </c>
      <c r="AF51" s="165">
        <f>IF('Indicator Date hidden'!AG52="x","x",$AF$2-'Indicator Date hidden'!AG52)</f>
        <v>1</v>
      </c>
      <c r="AG51" s="165">
        <f>IF('Indicator Date hidden'!AH52="x","x",$AG$2-'Indicator Date hidden'!AH52)</f>
        <v>0</v>
      </c>
      <c r="AH51" s="165">
        <f>IF('Indicator Date hidden'!AI52="x","x",$AH$2-'Indicator Date hidden'!AI52)</f>
        <v>0</v>
      </c>
      <c r="AI51" s="165">
        <f>IF('Indicator Date hidden'!AJ52="x","x",$AI$2-'Indicator Date hidden'!AJ52)</f>
        <v>0</v>
      </c>
      <c r="AJ51" s="165" t="str">
        <f>IF('Indicator Date hidden'!AK52="x","x",$AJ$2-'Indicator Date hidden'!AK52)</f>
        <v>x</v>
      </c>
      <c r="AK51" s="165">
        <f>IF('Indicator Date hidden'!AL52="x","x",$AK$2-'Indicator Date hidden'!AL52)</f>
        <v>1</v>
      </c>
      <c r="AL51" s="165" t="str">
        <f>IF('Indicator Date hidden'!AM52="x","x",$AL$2-'Indicator Date hidden'!AM52)</f>
        <v>x</v>
      </c>
      <c r="AM51" s="165">
        <f>IF('Indicator Date hidden'!AN52="x","x",$AM$2-'Indicator Date hidden'!AN52)</f>
        <v>0</v>
      </c>
      <c r="AN51" s="165">
        <f>IF('Indicator Date hidden'!AO52="x","x",$AN$2-'Indicator Date hidden'!AO52)</f>
        <v>0</v>
      </c>
      <c r="AO51" s="165">
        <f>IF('Indicator Date hidden'!AP52="x","x",$AO$2-'Indicator Date hidden'!AP52)</f>
        <v>0</v>
      </c>
      <c r="AP51" s="165">
        <f>IF('Indicator Date hidden'!AQ52="x","x",$AP$2-'Indicator Date hidden'!AQ52)</f>
        <v>0</v>
      </c>
      <c r="AQ51" s="165">
        <f>IF('Indicator Date hidden'!AR52="x","x",$AQ$2-'Indicator Date hidden'!AR52)</f>
        <v>0</v>
      </c>
      <c r="AR51" s="165">
        <f>IF('Indicator Date hidden'!AS52="x","x",$AR$2-'Indicator Date hidden'!AS52)</f>
        <v>0</v>
      </c>
      <c r="AS51" s="165">
        <f>IF('Indicator Date hidden'!AT52="x","x",$AS$2-'Indicator Date hidden'!AT52)</f>
        <v>0</v>
      </c>
      <c r="AT51" s="165">
        <f>IF('Indicator Date hidden'!AU52="x","x",$AT$2-'Indicator Date hidden'!AU52)</f>
        <v>0</v>
      </c>
      <c r="AU51" s="165">
        <f>IF('Indicator Date hidden'!AV52="x","x",$AU$2-'Indicator Date hidden'!AV52)</f>
        <v>2</v>
      </c>
      <c r="AV51" s="165">
        <f>IF('Indicator Date hidden'!AW52="x","x",$AV$2-'Indicator Date hidden'!AW52)</f>
        <v>0</v>
      </c>
      <c r="AW51" s="165">
        <f>IF('Indicator Date hidden'!AX52="x","x",$AW$2-'Indicator Date hidden'!AX52)</f>
        <v>0</v>
      </c>
      <c r="AX51" s="165">
        <f>IF('Indicator Date hidden'!AY52="x","x",$AX$2-'Indicator Date hidden'!AY52)</f>
        <v>0</v>
      </c>
      <c r="AY51" s="165">
        <f>IF('Indicator Date hidden'!AZ52="x","x",$AY$2-'Indicator Date hidden'!AZ52)</f>
        <v>0</v>
      </c>
      <c r="AZ51" s="165">
        <f>IF('Indicator Date hidden'!BA52="x","x",$AZ$2-'Indicator Date hidden'!BA52)</f>
        <v>0</v>
      </c>
      <c r="BA51" s="5">
        <f t="shared" si="0"/>
        <v>15</v>
      </c>
      <c r="BB51" s="166">
        <f t="shared" si="1"/>
        <v>0.30612244897959184</v>
      </c>
      <c r="BC51" s="5">
        <f t="shared" si="2"/>
        <v>6</v>
      </c>
      <c r="BD51" s="166">
        <f t="shared" si="3"/>
        <v>0.93030786286052902</v>
      </c>
      <c r="BE51" s="169">
        <f t="shared" si="4"/>
        <v>0</v>
      </c>
    </row>
    <row r="52" spans="1:57" x14ac:dyDescent="0.25">
      <c r="A52" t="s">
        <v>92</v>
      </c>
      <c r="B52" s="165">
        <f>IF('Indicator Date hidden'!C53="x","x",$B$2-'Indicator Date hidden'!C53)</f>
        <v>0</v>
      </c>
      <c r="C52" s="165">
        <f>IF('Indicator Date hidden'!D53="x","x",$C$2-'Indicator Date hidden'!D53)</f>
        <v>0</v>
      </c>
      <c r="D52" s="165">
        <f>IF('Indicator Date hidden'!E53="x","x",$D$2-'Indicator Date hidden'!E53)</f>
        <v>0</v>
      </c>
      <c r="E52" s="165">
        <f>IF('Indicator Date hidden'!F53="x","x",$E$2-'Indicator Date hidden'!F53)</f>
        <v>0</v>
      </c>
      <c r="F52" s="165">
        <f>IF('Indicator Date hidden'!G53="x","x",$F$2-'Indicator Date hidden'!G53)</f>
        <v>0</v>
      </c>
      <c r="G52" s="165">
        <f>IF('Indicator Date hidden'!H53="x","x",$G$2-'Indicator Date hidden'!H53)</f>
        <v>0</v>
      </c>
      <c r="H52" s="165">
        <f>IF('Indicator Date hidden'!I53="x","x",$H$2-'Indicator Date hidden'!I53)</f>
        <v>0</v>
      </c>
      <c r="I52" s="165">
        <f>IF('Indicator Date hidden'!J53="x","x",$I$2-'Indicator Date hidden'!J53)</f>
        <v>0</v>
      </c>
      <c r="J52" s="165">
        <f>IF('Indicator Date hidden'!K53="x","x",$J$2-'Indicator Date hidden'!K53)</f>
        <v>0</v>
      </c>
      <c r="K52" s="165">
        <f>IF('Indicator Date hidden'!L53="x","x",$K$2-'Indicator Date hidden'!L53)</f>
        <v>0</v>
      </c>
      <c r="L52" s="165">
        <f>IF('Indicator Date hidden'!M53="x","x",$L$2-'Indicator Date hidden'!M53)</f>
        <v>0</v>
      </c>
      <c r="M52" s="165">
        <f>IF('Indicator Date hidden'!N53="x","x",$M$2-'Indicator Date hidden'!N53)</f>
        <v>0</v>
      </c>
      <c r="N52" s="165">
        <f>IF('Indicator Date hidden'!O53="x","x",$N$2-'Indicator Date hidden'!O53)</f>
        <v>0</v>
      </c>
      <c r="O52" s="165">
        <f>IF('Indicator Date hidden'!P53="x","x",$O$2-'Indicator Date hidden'!P53)</f>
        <v>0</v>
      </c>
      <c r="P52" s="165">
        <f>IF('Indicator Date hidden'!Q53="x","x",$P$2-'Indicator Date hidden'!Q53)</f>
        <v>0</v>
      </c>
      <c r="Q52" s="165">
        <f>IF('Indicator Date hidden'!R53="x","x",$Q$2-'Indicator Date hidden'!R53)</f>
        <v>3</v>
      </c>
      <c r="R52" s="165">
        <f>IF('Indicator Date hidden'!S53="x","x",$R$2-'Indicator Date hidden'!S53)</f>
        <v>0</v>
      </c>
      <c r="S52" s="165">
        <f>IF('Indicator Date hidden'!T53="x","x",$S$2-'Indicator Date hidden'!T53)</f>
        <v>0</v>
      </c>
      <c r="T52" s="165">
        <f>IF('Indicator Date hidden'!U53="x","x",$T$2-'Indicator Date hidden'!U53)</f>
        <v>0</v>
      </c>
      <c r="U52" s="165">
        <f>IF('Indicator Date hidden'!V53="x","x",$U$2-'Indicator Date hidden'!V53)</f>
        <v>0</v>
      </c>
      <c r="V52" s="165">
        <f>IF('Indicator Date hidden'!W53="x","x",$V$2-'Indicator Date hidden'!W53)</f>
        <v>0</v>
      </c>
      <c r="W52" s="165">
        <f>IF('Indicator Date hidden'!X53="x","x",$W$2-'Indicator Date hidden'!X53)</f>
        <v>4</v>
      </c>
      <c r="X52" s="165">
        <f>IF('Indicator Date hidden'!Y53="x","x",$X$2-'Indicator Date hidden'!Y53)</f>
        <v>5</v>
      </c>
      <c r="Y52" s="165">
        <f>IF('Indicator Date hidden'!Z53="x","x",$Y$2-'Indicator Date hidden'!Z53)</f>
        <v>0</v>
      </c>
      <c r="Z52" s="165">
        <f>IF('Indicator Date hidden'!AA53="x","x",$Z$2-'Indicator Date hidden'!AA53)</f>
        <v>0</v>
      </c>
      <c r="AA52" s="165">
        <f>IF('Indicator Date hidden'!AB53="x","x",$AA$2-'Indicator Date hidden'!AB53)</f>
        <v>0</v>
      </c>
      <c r="AB52" s="165">
        <f>IF('Indicator Date hidden'!AC53="x","x",$AB$2-'Indicator Date hidden'!AC53)</f>
        <v>0</v>
      </c>
      <c r="AC52" s="165">
        <f>IF('Indicator Date hidden'!AD53="x","x",$AC$2-'Indicator Date hidden'!AD53)</f>
        <v>0</v>
      </c>
      <c r="AD52" s="165">
        <f>IF('Indicator Date hidden'!AE53="x","x",$AD$2-'Indicator Date hidden'!AE53)</f>
        <v>0</v>
      </c>
      <c r="AE52" s="165">
        <f>IF('Indicator Date hidden'!AF53="x","x",$AE$2-'Indicator Date hidden'!AF53)</f>
        <v>0</v>
      </c>
      <c r="AF52" s="165">
        <f>IF('Indicator Date hidden'!AG53="x","x",$AF$2-'Indicator Date hidden'!AG53)</f>
        <v>1</v>
      </c>
      <c r="AG52" s="165">
        <f>IF('Indicator Date hidden'!AH53="x","x",$AG$2-'Indicator Date hidden'!AH53)</f>
        <v>0</v>
      </c>
      <c r="AH52" s="165">
        <f>IF('Indicator Date hidden'!AI53="x","x",$AH$2-'Indicator Date hidden'!AI53)</f>
        <v>0</v>
      </c>
      <c r="AI52" s="165">
        <f>IF('Indicator Date hidden'!AJ53="x","x",$AI$2-'Indicator Date hidden'!AJ53)</f>
        <v>0</v>
      </c>
      <c r="AJ52" s="165" t="str">
        <f>IF('Indicator Date hidden'!AK53="x","x",$AJ$2-'Indicator Date hidden'!AK53)</f>
        <v>x</v>
      </c>
      <c r="AK52" s="165">
        <f>IF('Indicator Date hidden'!AL53="x","x",$AK$2-'Indicator Date hidden'!AL53)</f>
        <v>1</v>
      </c>
      <c r="AL52" s="165" t="str">
        <f>IF('Indicator Date hidden'!AM53="x","x",$AL$2-'Indicator Date hidden'!AM53)</f>
        <v>x</v>
      </c>
      <c r="AM52" s="165">
        <f>IF('Indicator Date hidden'!AN53="x","x",$AM$2-'Indicator Date hidden'!AN53)</f>
        <v>0</v>
      </c>
      <c r="AN52" s="165">
        <f>IF('Indicator Date hidden'!AO53="x","x",$AN$2-'Indicator Date hidden'!AO53)</f>
        <v>0</v>
      </c>
      <c r="AO52" s="165">
        <f>IF('Indicator Date hidden'!AP53="x","x",$AO$2-'Indicator Date hidden'!AP53)</f>
        <v>0</v>
      </c>
      <c r="AP52" s="165">
        <f>IF('Indicator Date hidden'!AQ53="x","x",$AP$2-'Indicator Date hidden'!AQ53)</f>
        <v>0</v>
      </c>
      <c r="AQ52" s="165">
        <f>IF('Indicator Date hidden'!AR53="x","x",$AQ$2-'Indicator Date hidden'!AR53)</f>
        <v>0</v>
      </c>
      <c r="AR52" s="165">
        <f>IF('Indicator Date hidden'!AS53="x","x",$AR$2-'Indicator Date hidden'!AS53)</f>
        <v>0</v>
      </c>
      <c r="AS52" s="165">
        <f>IF('Indicator Date hidden'!AT53="x","x",$AS$2-'Indicator Date hidden'!AT53)</f>
        <v>0</v>
      </c>
      <c r="AT52" s="165">
        <f>IF('Indicator Date hidden'!AU53="x","x",$AT$2-'Indicator Date hidden'!AU53)</f>
        <v>0</v>
      </c>
      <c r="AU52" s="165">
        <f>IF('Indicator Date hidden'!AV53="x","x",$AU$2-'Indicator Date hidden'!AV53)</f>
        <v>1</v>
      </c>
      <c r="AV52" s="165">
        <f>IF('Indicator Date hidden'!AW53="x","x",$AV$2-'Indicator Date hidden'!AW53)</f>
        <v>0</v>
      </c>
      <c r="AW52" s="165">
        <f>IF('Indicator Date hidden'!AX53="x","x",$AW$2-'Indicator Date hidden'!AX53)</f>
        <v>0</v>
      </c>
      <c r="AX52" s="165">
        <f>IF('Indicator Date hidden'!AY53="x","x",$AX$2-'Indicator Date hidden'!AY53)</f>
        <v>0</v>
      </c>
      <c r="AY52" s="165">
        <f>IF('Indicator Date hidden'!AZ53="x","x",$AY$2-'Indicator Date hidden'!AZ53)</f>
        <v>0</v>
      </c>
      <c r="AZ52" s="165">
        <f>IF('Indicator Date hidden'!BA53="x","x",$AZ$2-'Indicator Date hidden'!BA53)</f>
        <v>0</v>
      </c>
      <c r="BA52" s="5">
        <f t="shared" si="0"/>
        <v>15</v>
      </c>
      <c r="BB52" s="166">
        <f t="shared" si="1"/>
        <v>0.30612244897959184</v>
      </c>
      <c r="BC52" s="5">
        <f t="shared" si="2"/>
        <v>6</v>
      </c>
      <c r="BD52" s="166">
        <f t="shared" si="3"/>
        <v>0.99394250301109555</v>
      </c>
      <c r="BE52" s="169">
        <f t="shared" si="4"/>
        <v>0</v>
      </c>
    </row>
    <row r="53" spans="1:57" x14ac:dyDescent="0.25">
      <c r="A53" t="s">
        <v>94</v>
      </c>
      <c r="B53" s="165">
        <f>IF('Indicator Date hidden'!C54="x","x",$B$2-'Indicator Date hidden'!C54)</f>
        <v>0</v>
      </c>
      <c r="C53" s="165">
        <f>IF('Indicator Date hidden'!D54="x","x",$C$2-'Indicator Date hidden'!D54)</f>
        <v>0</v>
      </c>
      <c r="D53" s="165">
        <f>IF('Indicator Date hidden'!E54="x","x",$D$2-'Indicator Date hidden'!E54)</f>
        <v>0</v>
      </c>
      <c r="E53" s="165">
        <f>IF('Indicator Date hidden'!F54="x","x",$E$2-'Indicator Date hidden'!F54)</f>
        <v>0</v>
      </c>
      <c r="F53" s="165">
        <f>IF('Indicator Date hidden'!G54="x","x",$F$2-'Indicator Date hidden'!G54)</f>
        <v>0</v>
      </c>
      <c r="G53" s="165">
        <f>IF('Indicator Date hidden'!H54="x","x",$G$2-'Indicator Date hidden'!H54)</f>
        <v>0</v>
      </c>
      <c r="H53" s="165">
        <f>IF('Indicator Date hidden'!I54="x","x",$H$2-'Indicator Date hidden'!I54)</f>
        <v>0</v>
      </c>
      <c r="I53" s="165">
        <f>IF('Indicator Date hidden'!J54="x","x",$I$2-'Indicator Date hidden'!J54)</f>
        <v>0</v>
      </c>
      <c r="J53" s="165">
        <f>IF('Indicator Date hidden'!K54="x","x",$J$2-'Indicator Date hidden'!K54)</f>
        <v>0</v>
      </c>
      <c r="K53" s="165">
        <f>IF('Indicator Date hidden'!L54="x","x",$K$2-'Indicator Date hidden'!L54)</f>
        <v>0</v>
      </c>
      <c r="L53" s="165">
        <f>IF('Indicator Date hidden'!M54="x","x",$L$2-'Indicator Date hidden'!M54)</f>
        <v>0</v>
      </c>
      <c r="M53" s="165">
        <f>IF('Indicator Date hidden'!N54="x","x",$M$2-'Indicator Date hidden'!N54)</f>
        <v>0</v>
      </c>
      <c r="N53" s="165">
        <f>IF('Indicator Date hidden'!O54="x","x",$N$2-'Indicator Date hidden'!O54)</f>
        <v>0</v>
      </c>
      <c r="O53" s="165">
        <f>IF('Indicator Date hidden'!P54="x","x",$O$2-'Indicator Date hidden'!P54)</f>
        <v>0</v>
      </c>
      <c r="P53" s="165">
        <f>IF('Indicator Date hidden'!Q54="x","x",$P$2-'Indicator Date hidden'!Q54)</f>
        <v>0</v>
      </c>
      <c r="Q53" s="165">
        <f>IF('Indicator Date hidden'!R54="x","x",$Q$2-'Indicator Date hidden'!R54)</f>
        <v>3</v>
      </c>
      <c r="R53" s="165">
        <f>IF('Indicator Date hidden'!S54="x","x",$R$2-'Indicator Date hidden'!S54)</f>
        <v>0</v>
      </c>
      <c r="S53" s="165">
        <f>IF('Indicator Date hidden'!T54="x","x",$S$2-'Indicator Date hidden'!T54)</f>
        <v>0</v>
      </c>
      <c r="T53" s="165">
        <f>IF('Indicator Date hidden'!U54="x","x",$T$2-'Indicator Date hidden'!U54)</f>
        <v>0</v>
      </c>
      <c r="U53" s="165">
        <f>IF('Indicator Date hidden'!V54="x","x",$U$2-'Indicator Date hidden'!V54)</f>
        <v>0</v>
      </c>
      <c r="V53" s="165">
        <f>IF('Indicator Date hidden'!W54="x","x",$V$2-'Indicator Date hidden'!W54)</f>
        <v>0</v>
      </c>
      <c r="W53" s="165">
        <f>IF('Indicator Date hidden'!X54="x","x",$W$2-'Indicator Date hidden'!X54)</f>
        <v>2</v>
      </c>
      <c r="X53" s="165">
        <f>IF('Indicator Date hidden'!Y54="x","x",$X$2-'Indicator Date hidden'!Y54)</f>
        <v>6</v>
      </c>
      <c r="Y53" s="165">
        <f>IF('Indicator Date hidden'!Z54="x","x",$Y$2-'Indicator Date hidden'!Z54)</f>
        <v>0</v>
      </c>
      <c r="Z53" s="165">
        <f>IF('Indicator Date hidden'!AA54="x","x",$Z$2-'Indicator Date hidden'!AA54)</f>
        <v>0</v>
      </c>
      <c r="AA53" s="165">
        <f>IF('Indicator Date hidden'!AB54="x","x",$AA$2-'Indicator Date hidden'!AB54)</f>
        <v>0</v>
      </c>
      <c r="AB53" s="165">
        <f>IF('Indicator Date hidden'!AC54="x","x",$AB$2-'Indicator Date hidden'!AC54)</f>
        <v>0</v>
      </c>
      <c r="AC53" s="165">
        <f>IF('Indicator Date hidden'!AD54="x","x",$AC$2-'Indicator Date hidden'!AD54)</f>
        <v>0</v>
      </c>
      <c r="AD53" s="165">
        <f>IF('Indicator Date hidden'!AE54="x","x",$AD$2-'Indicator Date hidden'!AE54)</f>
        <v>0</v>
      </c>
      <c r="AE53" s="165">
        <f>IF('Indicator Date hidden'!AF54="x","x",$AE$2-'Indicator Date hidden'!AF54)</f>
        <v>0</v>
      </c>
      <c r="AF53" s="165">
        <f>IF('Indicator Date hidden'!AG54="x","x",$AF$2-'Indicator Date hidden'!AG54)</f>
        <v>9</v>
      </c>
      <c r="AG53" s="165">
        <f>IF('Indicator Date hidden'!AH54="x","x",$AG$2-'Indicator Date hidden'!AH54)</f>
        <v>0</v>
      </c>
      <c r="AH53" s="165">
        <f>IF('Indicator Date hidden'!AI54="x","x",$AH$2-'Indicator Date hidden'!AI54)</f>
        <v>0</v>
      </c>
      <c r="AI53" s="165">
        <f>IF('Indicator Date hidden'!AJ54="x","x",$AI$2-'Indicator Date hidden'!AJ54)</f>
        <v>0</v>
      </c>
      <c r="AJ53" s="165">
        <f>IF('Indicator Date hidden'!AK54="x","x",$AJ$2-'Indicator Date hidden'!AK54)</f>
        <v>2</v>
      </c>
      <c r="AK53" s="165">
        <f>IF('Indicator Date hidden'!AL54="x","x",$AK$2-'Indicator Date hidden'!AL54)</f>
        <v>0</v>
      </c>
      <c r="AL53" s="165" t="str">
        <f>IF('Indicator Date hidden'!AM54="x","x",$AL$2-'Indicator Date hidden'!AM54)</f>
        <v>x</v>
      </c>
      <c r="AM53" s="165">
        <f>IF('Indicator Date hidden'!AN54="x","x",$AM$2-'Indicator Date hidden'!AN54)</f>
        <v>0</v>
      </c>
      <c r="AN53" s="165">
        <f>IF('Indicator Date hidden'!AO54="x","x",$AN$2-'Indicator Date hidden'!AO54)</f>
        <v>0</v>
      </c>
      <c r="AO53" s="165">
        <f>IF('Indicator Date hidden'!AP54="x","x",$AO$2-'Indicator Date hidden'!AP54)</f>
        <v>0</v>
      </c>
      <c r="AP53" s="165">
        <f>IF('Indicator Date hidden'!AQ54="x","x",$AP$2-'Indicator Date hidden'!AQ54)</f>
        <v>0</v>
      </c>
      <c r="AQ53" s="165">
        <f>IF('Indicator Date hidden'!AR54="x","x",$AQ$2-'Indicator Date hidden'!AR54)</f>
        <v>0</v>
      </c>
      <c r="AR53" s="165">
        <f>IF('Indicator Date hidden'!AS54="x","x",$AR$2-'Indicator Date hidden'!AS54)</f>
        <v>0</v>
      </c>
      <c r="AS53" s="165">
        <f>IF('Indicator Date hidden'!AT54="x","x",$AS$2-'Indicator Date hidden'!AT54)</f>
        <v>0</v>
      </c>
      <c r="AT53" s="165">
        <f>IF('Indicator Date hidden'!AU54="x","x",$AT$2-'Indicator Date hidden'!AU54)</f>
        <v>0</v>
      </c>
      <c r="AU53" s="165">
        <f>IF('Indicator Date hidden'!AV54="x","x",$AU$2-'Indicator Date hidden'!AV54)</f>
        <v>0</v>
      </c>
      <c r="AV53" s="165">
        <f>IF('Indicator Date hidden'!AW54="x","x",$AV$2-'Indicator Date hidden'!AW54)</f>
        <v>0</v>
      </c>
      <c r="AW53" s="165">
        <f>IF('Indicator Date hidden'!AX54="x","x",$AW$2-'Indicator Date hidden'!AX54)</f>
        <v>0</v>
      </c>
      <c r="AX53" s="165">
        <f>IF('Indicator Date hidden'!AY54="x","x",$AX$2-'Indicator Date hidden'!AY54)</f>
        <v>0</v>
      </c>
      <c r="AY53" s="165">
        <f>IF('Indicator Date hidden'!AZ54="x","x",$AY$2-'Indicator Date hidden'!AZ54)</f>
        <v>0</v>
      </c>
      <c r="AZ53" s="165">
        <f>IF('Indicator Date hidden'!BA54="x","x",$AZ$2-'Indicator Date hidden'!BA54)</f>
        <v>0</v>
      </c>
      <c r="BA53" s="5">
        <f t="shared" si="0"/>
        <v>22</v>
      </c>
      <c r="BB53" s="166">
        <f t="shared" si="1"/>
        <v>0.44</v>
      </c>
      <c r="BC53" s="5">
        <f t="shared" si="2"/>
        <v>5</v>
      </c>
      <c r="BD53" s="166">
        <f t="shared" si="3"/>
        <v>1.5768322675541619</v>
      </c>
      <c r="BE53" s="169">
        <f t="shared" si="4"/>
        <v>0</v>
      </c>
    </row>
    <row r="54" spans="1:57" x14ac:dyDescent="0.25">
      <c r="A54" t="s">
        <v>96</v>
      </c>
      <c r="B54" s="165">
        <f>IF('Indicator Date hidden'!C55="x","x",$B$2-'Indicator Date hidden'!C55)</f>
        <v>0</v>
      </c>
      <c r="C54" s="165">
        <f>IF('Indicator Date hidden'!D55="x","x",$C$2-'Indicator Date hidden'!D55)</f>
        <v>0</v>
      </c>
      <c r="D54" s="165">
        <f>IF('Indicator Date hidden'!E55="x","x",$D$2-'Indicator Date hidden'!E55)</f>
        <v>0</v>
      </c>
      <c r="E54" s="165">
        <f>IF('Indicator Date hidden'!F55="x","x",$E$2-'Indicator Date hidden'!F55)</f>
        <v>0</v>
      </c>
      <c r="F54" s="165">
        <f>IF('Indicator Date hidden'!G55="x","x",$F$2-'Indicator Date hidden'!G55)</f>
        <v>0</v>
      </c>
      <c r="G54" s="165">
        <f>IF('Indicator Date hidden'!H55="x","x",$G$2-'Indicator Date hidden'!H55)</f>
        <v>0</v>
      </c>
      <c r="H54" s="165">
        <f>IF('Indicator Date hidden'!I55="x","x",$H$2-'Indicator Date hidden'!I55)</f>
        <v>0</v>
      </c>
      <c r="I54" s="165">
        <f>IF('Indicator Date hidden'!J55="x","x",$I$2-'Indicator Date hidden'!J55)</f>
        <v>0</v>
      </c>
      <c r="J54" s="165">
        <f>IF('Indicator Date hidden'!K55="x","x",$J$2-'Indicator Date hidden'!K55)</f>
        <v>0</v>
      </c>
      <c r="K54" s="165">
        <f>IF('Indicator Date hidden'!L55="x","x",$K$2-'Indicator Date hidden'!L55)</f>
        <v>0</v>
      </c>
      <c r="L54" s="165">
        <f>IF('Indicator Date hidden'!M55="x","x",$L$2-'Indicator Date hidden'!M55)</f>
        <v>0</v>
      </c>
      <c r="M54" s="165">
        <f>IF('Indicator Date hidden'!N55="x","x",$M$2-'Indicator Date hidden'!N55)</f>
        <v>0</v>
      </c>
      <c r="N54" s="165">
        <f>IF('Indicator Date hidden'!O55="x","x",$N$2-'Indicator Date hidden'!O55)</f>
        <v>0</v>
      </c>
      <c r="O54" s="165">
        <f>IF('Indicator Date hidden'!P55="x","x",$O$2-'Indicator Date hidden'!P55)</f>
        <v>0</v>
      </c>
      <c r="P54" s="165">
        <f>IF('Indicator Date hidden'!Q55="x","x",$P$2-'Indicator Date hidden'!Q55)</f>
        <v>0</v>
      </c>
      <c r="Q54" s="165" t="str">
        <f>IF('Indicator Date hidden'!R55="x","x",$Q$2-'Indicator Date hidden'!R55)</f>
        <v>x</v>
      </c>
      <c r="R54" s="165">
        <f>IF('Indicator Date hidden'!S55="x","x",$R$2-'Indicator Date hidden'!S55)</f>
        <v>0</v>
      </c>
      <c r="S54" s="165">
        <f>IF('Indicator Date hidden'!T55="x","x",$S$2-'Indicator Date hidden'!T55)</f>
        <v>0</v>
      </c>
      <c r="T54" s="165">
        <f>IF('Indicator Date hidden'!U55="x","x",$T$2-'Indicator Date hidden'!U55)</f>
        <v>0</v>
      </c>
      <c r="U54" s="165">
        <f>IF('Indicator Date hidden'!V55="x","x",$U$2-'Indicator Date hidden'!V55)</f>
        <v>0</v>
      </c>
      <c r="V54" s="165">
        <f>IF('Indicator Date hidden'!W55="x","x",$V$2-'Indicator Date hidden'!W55)</f>
        <v>0</v>
      </c>
      <c r="W54" s="165">
        <f>IF('Indicator Date hidden'!X55="x","x",$W$2-'Indicator Date hidden'!X55)</f>
        <v>8</v>
      </c>
      <c r="X54" s="165">
        <f>IF('Indicator Date hidden'!Y55="x","x",$X$2-'Indicator Date hidden'!Y55)</f>
        <v>6</v>
      </c>
      <c r="Y54" s="165">
        <f>IF('Indicator Date hidden'!Z55="x","x",$Y$2-'Indicator Date hidden'!Z55)</f>
        <v>0</v>
      </c>
      <c r="Z54" s="165">
        <f>IF('Indicator Date hidden'!AA55="x","x",$Z$2-'Indicator Date hidden'!AA55)</f>
        <v>0</v>
      </c>
      <c r="AA54" s="165">
        <f>IF('Indicator Date hidden'!AB55="x","x",$AA$2-'Indicator Date hidden'!AB55)</f>
        <v>0</v>
      </c>
      <c r="AB54" s="165">
        <f>IF('Indicator Date hidden'!AC55="x","x",$AB$2-'Indicator Date hidden'!AC55)</f>
        <v>0</v>
      </c>
      <c r="AC54" s="165">
        <f>IF('Indicator Date hidden'!AD55="x","x",$AC$2-'Indicator Date hidden'!AD55)</f>
        <v>0</v>
      </c>
      <c r="AD54" s="165">
        <f>IF('Indicator Date hidden'!AE55="x","x",$AD$2-'Indicator Date hidden'!AE55)</f>
        <v>0</v>
      </c>
      <c r="AE54" s="165">
        <f>IF('Indicator Date hidden'!AF55="x","x",$AE$2-'Indicator Date hidden'!AF55)</f>
        <v>0</v>
      </c>
      <c r="AF54" s="165">
        <f>IF('Indicator Date hidden'!AG55="x","x",$AF$2-'Indicator Date hidden'!AG55)</f>
        <v>1</v>
      </c>
      <c r="AG54" s="165">
        <f>IF('Indicator Date hidden'!AH55="x","x",$AG$2-'Indicator Date hidden'!AH55)</f>
        <v>0</v>
      </c>
      <c r="AH54" s="165">
        <f>IF('Indicator Date hidden'!AI55="x","x",$AH$2-'Indicator Date hidden'!AI55)</f>
        <v>0</v>
      </c>
      <c r="AI54" s="165">
        <f>IF('Indicator Date hidden'!AJ55="x","x",$AI$2-'Indicator Date hidden'!AJ55)</f>
        <v>0</v>
      </c>
      <c r="AJ54" s="165" t="str">
        <f>IF('Indicator Date hidden'!AK55="x","x",$AJ$2-'Indicator Date hidden'!AK55)</f>
        <v>x</v>
      </c>
      <c r="AK54" s="165">
        <f>IF('Indicator Date hidden'!AL55="x","x",$AK$2-'Indicator Date hidden'!AL55)</f>
        <v>1</v>
      </c>
      <c r="AL54" s="165" t="str">
        <f>IF('Indicator Date hidden'!AM55="x","x",$AL$2-'Indicator Date hidden'!AM55)</f>
        <v>x</v>
      </c>
      <c r="AM54" s="165">
        <f>IF('Indicator Date hidden'!AN55="x","x",$AM$2-'Indicator Date hidden'!AN55)</f>
        <v>0</v>
      </c>
      <c r="AN54" s="165">
        <f>IF('Indicator Date hidden'!AO55="x","x",$AN$2-'Indicator Date hidden'!AO55)</f>
        <v>0</v>
      </c>
      <c r="AO54" s="165">
        <f>IF('Indicator Date hidden'!AP55="x","x",$AO$2-'Indicator Date hidden'!AP55)</f>
        <v>0</v>
      </c>
      <c r="AP54" s="165">
        <f>IF('Indicator Date hidden'!AQ55="x","x",$AP$2-'Indicator Date hidden'!AQ55)</f>
        <v>0</v>
      </c>
      <c r="AQ54" s="165">
        <f>IF('Indicator Date hidden'!AR55="x","x",$AQ$2-'Indicator Date hidden'!AR55)</f>
        <v>2</v>
      </c>
      <c r="AR54" s="165">
        <f>IF('Indicator Date hidden'!AS55="x","x",$AR$2-'Indicator Date hidden'!AS55)</f>
        <v>0</v>
      </c>
      <c r="AS54" s="165">
        <f>IF('Indicator Date hidden'!AT55="x","x",$AS$2-'Indicator Date hidden'!AT55)</f>
        <v>0</v>
      </c>
      <c r="AT54" s="165">
        <f>IF('Indicator Date hidden'!AU55="x","x",$AT$2-'Indicator Date hidden'!AU55)</f>
        <v>0</v>
      </c>
      <c r="AU54" s="165">
        <f>IF('Indicator Date hidden'!AV55="x","x",$AU$2-'Indicator Date hidden'!AV55)</f>
        <v>2</v>
      </c>
      <c r="AV54" s="165">
        <f>IF('Indicator Date hidden'!AW55="x","x",$AV$2-'Indicator Date hidden'!AW55)</f>
        <v>0</v>
      </c>
      <c r="AW54" s="165">
        <f>IF('Indicator Date hidden'!AX55="x","x",$AW$2-'Indicator Date hidden'!AX55)</f>
        <v>0</v>
      </c>
      <c r="AX54" s="165">
        <f>IF('Indicator Date hidden'!AY55="x","x",$AX$2-'Indicator Date hidden'!AY55)</f>
        <v>0</v>
      </c>
      <c r="AY54" s="165">
        <f>IF('Indicator Date hidden'!AZ55="x","x",$AY$2-'Indicator Date hidden'!AZ55)</f>
        <v>0</v>
      </c>
      <c r="AZ54" s="165">
        <f>IF('Indicator Date hidden'!BA55="x","x",$AZ$2-'Indicator Date hidden'!BA55)</f>
        <v>0</v>
      </c>
      <c r="BA54" s="5">
        <f t="shared" si="0"/>
        <v>20</v>
      </c>
      <c r="BB54" s="166">
        <f t="shared" si="1"/>
        <v>0.41666666666666669</v>
      </c>
      <c r="BC54" s="5">
        <f t="shared" si="2"/>
        <v>6</v>
      </c>
      <c r="BD54" s="166">
        <f t="shared" si="3"/>
        <v>1.455354099714415</v>
      </c>
      <c r="BE54" s="169">
        <f t="shared" si="4"/>
        <v>0</v>
      </c>
    </row>
    <row r="55" spans="1:57" x14ac:dyDescent="0.25">
      <c r="A55" t="s">
        <v>98</v>
      </c>
      <c r="B55" s="165">
        <f>IF('Indicator Date hidden'!C56="x","x",$B$2-'Indicator Date hidden'!C56)</f>
        <v>0</v>
      </c>
      <c r="C55" s="165">
        <f>IF('Indicator Date hidden'!D56="x","x",$C$2-'Indicator Date hidden'!D56)</f>
        <v>0</v>
      </c>
      <c r="D55" s="165">
        <f>IF('Indicator Date hidden'!E56="x","x",$D$2-'Indicator Date hidden'!E56)</f>
        <v>0</v>
      </c>
      <c r="E55" s="165">
        <f>IF('Indicator Date hidden'!F56="x","x",$E$2-'Indicator Date hidden'!F56)</f>
        <v>0</v>
      </c>
      <c r="F55" s="165">
        <f>IF('Indicator Date hidden'!G56="x","x",$F$2-'Indicator Date hidden'!G56)</f>
        <v>0</v>
      </c>
      <c r="G55" s="165">
        <f>IF('Indicator Date hidden'!H56="x","x",$G$2-'Indicator Date hidden'!H56)</f>
        <v>0</v>
      </c>
      <c r="H55" s="165">
        <f>IF('Indicator Date hidden'!I56="x","x",$H$2-'Indicator Date hidden'!I56)</f>
        <v>0</v>
      </c>
      <c r="I55" s="165">
        <f>IF('Indicator Date hidden'!J56="x","x",$I$2-'Indicator Date hidden'!J56)</f>
        <v>0</v>
      </c>
      <c r="J55" s="165">
        <f>IF('Indicator Date hidden'!K56="x","x",$J$2-'Indicator Date hidden'!K56)</f>
        <v>0</v>
      </c>
      <c r="K55" s="165">
        <f>IF('Indicator Date hidden'!L56="x","x",$K$2-'Indicator Date hidden'!L56)</f>
        <v>0</v>
      </c>
      <c r="L55" s="165">
        <f>IF('Indicator Date hidden'!M56="x","x",$L$2-'Indicator Date hidden'!M56)</f>
        <v>0</v>
      </c>
      <c r="M55" s="165">
        <f>IF('Indicator Date hidden'!N56="x","x",$M$2-'Indicator Date hidden'!N56)</f>
        <v>0</v>
      </c>
      <c r="N55" s="165">
        <f>IF('Indicator Date hidden'!O56="x","x",$N$2-'Indicator Date hidden'!O56)</f>
        <v>0</v>
      </c>
      <c r="O55" s="165">
        <f>IF('Indicator Date hidden'!P56="x","x",$O$2-'Indicator Date hidden'!P56)</f>
        <v>0</v>
      </c>
      <c r="P55" s="165">
        <f>IF('Indicator Date hidden'!Q56="x","x",$P$2-'Indicator Date hidden'!Q56)</f>
        <v>0</v>
      </c>
      <c r="Q55" s="165" t="str">
        <f>IF('Indicator Date hidden'!R56="x","x",$Q$2-'Indicator Date hidden'!R56)</f>
        <v>x</v>
      </c>
      <c r="R55" s="165">
        <f>IF('Indicator Date hidden'!S56="x","x",$R$2-'Indicator Date hidden'!S56)</f>
        <v>0</v>
      </c>
      <c r="S55" s="165">
        <f>IF('Indicator Date hidden'!T56="x","x",$S$2-'Indicator Date hidden'!T56)</f>
        <v>0</v>
      </c>
      <c r="T55" s="165">
        <f>IF('Indicator Date hidden'!U56="x","x",$T$2-'Indicator Date hidden'!U56)</f>
        <v>0</v>
      </c>
      <c r="U55" s="165">
        <f>IF('Indicator Date hidden'!V56="x","x",$U$2-'Indicator Date hidden'!V56)</f>
        <v>0</v>
      </c>
      <c r="V55" s="165">
        <f>IF('Indicator Date hidden'!W56="x","x",$V$2-'Indicator Date hidden'!W56)</f>
        <v>0</v>
      </c>
      <c r="W55" s="165">
        <f>IF('Indicator Date hidden'!X56="x","x",$W$2-'Indicator Date hidden'!X56)</f>
        <v>6</v>
      </c>
      <c r="X55" s="165" t="str">
        <f>IF('Indicator Date hidden'!Y56="x","x",$X$2-'Indicator Date hidden'!Y56)</f>
        <v>x</v>
      </c>
      <c r="Y55" s="165">
        <f>IF('Indicator Date hidden'!Z56="x","x",$Y$2-'Indicator Date hidden'!Z56)</f>
        <v>0</v>
      </c>
      <c r="Z55" s="165">
        <f>IF('Indicator Date hidden'!AA56="x","x",$Z$2-'Indicator Date hidden'!AA56)</f>
        <v>0</v>
      </c>
      <c r="AA55" s="165">
        <f>IF('Indicator Date hidden'!AB56="x","x",$AA$2-'Indicator Date hidden'!AB56)</f>
        <v>0</v>
      </c>
      <c r="AB55" s="165">
        <f>IF('Indicator Date hidden'!AC56="x","x",$AB$2-'Indicator Date hidden'!AC56)</f>
        <v>0</v>
      </c>
      <c r="AC55" s="165">
        <f>IF('Indicator Date hidden'!AD56="x","x",$AC$2-'Indicator Date hidden'!AD56)</f>
        <v>0</v>
      </c>
      <c r="AD55" s="165">
        <f>IF('Indicator Date hidden'!AE56="x","x",$AD$2-'Indicator Date hidden'!AE56)</f>
        <v>0</v>
      </c>
      <c r="AE55" s="165" t="str">
        <f>IF('Indicator Date hidden'!AF56="x","x",$AE$2-'Indicator Date hidden'!AF56)</f>
        <v>x</v>
      </c>
      <c r="AF55" s="165" t="str">
        <f>IF('Indicator Date hidden'!AG56="x","x",$AF$2-'Indicator Date hidden'!AG56)</f>
        <v>x</v>
      </c>
      <c r="AG55" s="165">
        <f>IF('Indicator Date hidden'!AH56="x","x",$AG$2-'Indicator Date hidden'!AH56)</f>
        <v>0</v>
      </c>
      <c r="AH55" s="165">
        <f>IF('Indicator Date hidden'!AI56="x","x",$AH$2-'Indicator Date hidden'!AI56)</f>
        <v>0</v>
      </c>
      <c r="AI55" s="165">
        <f>IF('Indicator Date hidden'!AJ56="x","x",$AI$2-'Indicator Date hidden'!AJ56)</f>
        <v>0</v>
      </c>
      <c r="AJ55" s="165" t="str">
        <f>IF('Indicator Date hidden'!AK56="x","x",$AJ$2-'Indicator Date hidden'!AK56)</f>
        <v>x</v>
      </c>
      <c r="AK55" s="165">
        <f>IF('Indicator Date hidden'!AL56="x","x",$AK$2-'Indicator Date hidden'!AL56)</f>
        <v>1</v>
      </c>
      <c r="AL55" s="165" t="str">
        <f>IF('Indicator Date hidden'!AM56="x","x",$AL$2-'Indicator Date hidden'!AM56)</f>
        <v>x</v>
      </c>
      <c r="AM55" s="165">
        <f>IF('Indicator Date hidden'!AN56="x","x",$AM$2-'Indicator Date hidden'!AN56)</f>
        <v>0</v>
      </c>
      <c r="AN55" s="165">
        <f>IF('Indicator Date hidden'!AO56="x","x",$AN$2-'Indicator Date hidden'!AO56)</f>
        <v>0</v>
      </c>
      <c r="AO55" s="165" t="str">
        <f>IF('Indicator Date hidden'!AP56="x","x",$AO$2-'Indicator Date hidden'!AP56)</f>
        <v>x</v>
      </c>
      <c r="AP55" s="165" t="str">
        <f>IF('Indicator Date hidden'!AQ56="x","x",$AP$2-'Indicator Date hidden'!AQ56)</f>
        <v>x</v>
      </c>
      <c r="AQ55" s="165" t="str">
        <f>IF('Indicator Date hidden'!AR56="x","x",$AQ$2-'Indicator Date hidden'!AR56)</f>
        <v>x</v>
      </c>
      <c r="AR55" s="165">
        <f>IF('Indicator Date hidden'!AS56="x","x",$AR$2-'Indicator Date hidden'!AS56)</f>
        <v>0</v>
      </c>
      <c r="AS55" s="165">
        <f>IF('Indicator Date hidden'!AT56="x","x",$AS$2-'Indicator Date hidden'!AT56)</f>
        <v>0</v>
      </c>
      <c r="AT55" s="165">
        <f>IF('Indicator Date hidden'!AU56="x","x",$AT$2-'Indicator Date hidden'!AU56)</f>
        <v>0</v>
      </c>
      <c r="AU55" s="165">
        <f>IF('Indicator Date hidden'!AV56="x","x",$AU$2-'Indicator Date hidden'!AV56)</f>
        <v>2</v>
      </c>
      <c r="AV55" s="165">
        <f>IF('Indicator Date hidden'!AW56="x","x",$AV$2-'Indicator Date hidden'!AW56)</f>
        <v>0</v>
      </c>
      <c r="AW55" s="165">
        <f>IF('Indicator Date hidden'!AX56="x","x",$AW$2-'Indicator Date hidden'!AX56)</f>
        <v>1</v>
      </c>
      <c r="AX55" s="165">
        <f>IF('Indicator Date hidden'!AY56="x","x",$AX$2-'Indicator Date hidden'!AY56)</f>
        <v>0</v>
      </c>
      <c r="AY55" s="165">
        <f>IF('Indicator Date hidden'!AZ56="x","x",$AY$2-'Indicator Date hidden'!AZ56)</f>
        <v>0</v>
      </c>
      <c r="AZ55" s="165">
        <f>IF('Indicator Date hidden'!BA56="x","x",$AZ$2-'Indicator Date hidden'!BA56)</f>
        <v>0</v>
      </c>
      <c r="BA55" s="5">
        <f t="shared" si="0"/>
        <v>10</v>
      </c>
      <c r="BB55" s="166">
        <f t="shared" si="1"/>
        <v>0.23809523809523808</v>
      </c>
      <c r="BC55" s="5">
        <f t="shared" si="2"/>
        <v>4</v>
      </c>
      <c r="BD55" s="166">
        <f t="shared" si="3"/>
        <v>0.97124181211291138</v>
      </c>
      <c r="BE55" s="169">
        <f t="shared" si="4"/>
        <v>0</v>
      </c>
    </row>
    <row r="56" spans="1:57" x14ac:dyDescent="0.25">
      <c r="A56" t="s">
        <v>100</v>
      </c>
      <c r="B56" s="165">
        <f>IF('Indicator Date hidden'!C57="x","x",$B$2-'Indicator Date hidden'!C57)</f>
        <v>0</v>
      </c>
      <c r="C56" s="165">
        <f>IF('Indicator Date hidden'!D57="x","x",$C$2-'Indicator Date hidden'!D57)</f>
        <v>0</v>
      </c>
      <c r="D56" s="165">
        <f>IF('Indicator Date hidden'!E57="x","x",$D$2-'Indicator Date hidden'!E57)</f>
        <v>0</v>
      </c>
      <c r="E56" s="165">
        <f>IF('Indicator Date hidden'!F57="x","x",$E$2-'Indicator Date hidden'!F57)</f>
        <v>0</v>
      </c>
      <c r="F56" s="165">
        <f>IF('Indicator Date hidden'!G57="x","x",$F$2-'Indicator Date hidden'!G57)</f>
        <v>0</v>
      </c>
      <c r="G56" s="165">
        <f>IF('Indicator Date hidden'!H57="x","x",$G$2-'Indicator Date hidden'!H57)</f>
        <v>0</v>
      </c>
      <c r="H56" s="165">
        <f>IF('Indicator Date hidden'!I57="x","x",$H$2-'Indicator Date hidden'!I57)</f>
        <v>0</v>
      </c>
      <c r="I56" s="165">
        <f>IF('Indicator Date hidden'!J57="x","x",$I$2-'Indicator Date hidden'!J57)</f>
        <v>0</v>
      </c>
      <c r="J56" s="165">
        <f>IF('Indicator Date hidden'!K57="x","x",$J$2-'Indicator Date hidden'!K57)</f>
        <v>0</v>
      </c>
      <c r="K56" s="165">
        <f>IF('Indicator Date hidden'!L57="x","x",$K$2-'Indicator Date hidden'!L57)</f>
        <v>0</v>
      </c>
      <c r="L56" s="165">
        <f>IF('Indicator Date hidden'!M57="x","x",$L$2-'Indicator Date hidden'!M57)</f>
        <v>0</v>
      </c>
      <c r="M56" s="165">
        <f>IF('Indicator Date hidden'!N57="x","x",$M$2-'Indicator Date hidden'!N57)</f>
        <v>0</v>
      </c>
      <c r="N56" s="165">
        <f>IF('Indicator Date hidden'!O57="x","x",$N$2-'Indicator Date hidden'!O57)</f>
        <v>0</v>
      </c>
      <c r="O56" s="165">
        <f>IF('Indicator Date hidden'!P57="x","x",$O$2-'Indicator Date hidden'!P57)</f>
        <v>0</v>
      </c>
      <c r="P56" s="165">
        <f>IF('Indicator Date hidden'!Q57="x","x",$P$2-'Indicator Date hidden'!Q57)</f>
        <v>0</v>
      </c>
      <c r="Q56" s="165" t="str">
        <f>IF('Indicator Date hidden'!R57="x","x",$Q$2-'Indicator Date hidden'!R57)</f>
        <v>x</v>
      </c>
      <c r="R56" s="165">
        <f>IF('Indicator Date hidden'!S57="x","x",$R$2-'Indicator Date hidden'!S57)</f>
        <v>0</v>
      </c>
      <c r="S56" s="165">
        <f>IF('Indicator Date hidden'!T57="x","x",$S$2-'Indicator Date hidden'!T57)</f>
        <v>0</v>
      </c>
      <c r="T56" s="165">
        <f>IF('Indicator Date hidden'!U57="x","x",$T$2-'Indicator Date hidden'!U57)</f>
        <v>0</v>
      </c>
      <c r="U56" s="165" t="str">
        <f>IF('Indicator Date hidden'!V57="x","x",$U$2-'Indicator Date hidden'!V57)</f>
        <v>x</v>
      </c>
      <c r="V56" s="165">
        <f>IF('Indicator Date hidden'!W57="x","x",$V$2-'Indicator Date hidden'!W57)</f>
        <v>0</v>
      </c>
      <c r="W56" s="165">
        <f>IF('Indicator Date hidden'!X57="x","x",$W$2-'Indicator Date hidden'!X57)</f>
        <v>6</v>
      </c>
      <c r="X56" s="165" t="str">
        <f>IF('Indicator Date hidden'!Y57="x","x",$X$2-'Indicator Date hidden'!Y57)</f>
        <v>x</v>
      </c>
      <c r="Y56" s="165">
        <f>IF('Indicator Date hidden'!Z57="x","x",$Y$2-'Indicator Date hidden'!Z57)</f>
        <v>0</v>
      </c>
      <c r="Z56" s="165">
        <f>IF('Indicator Date hidden'!AA57="x","x",$Z$2-'Indicator Date hidden'!AA57)</f>
        <v>0</v>
      </c>
      <c r="AA56" s="165">
        <f>IF('Indicator Date hidden'!AB57="x","x",$AA$2-'Indicator Date hidden'!AB57)</f>
        <v>0</v>
      </c>
      <c r="AB56" s="165">
        <f>IF('Indicator Date hidden'!AC57="x","x",$AB$2-'Indicator Date hidden'!AC57)</f>
        <v>0</v>
      </c>
      <c r="AC56" s="165">
        <f>IF('Indicator Date hidden'!AD57="x","x",$AC$2-'Indicator Date hidden'!AD57)</f>
        <v>0</v>
      </c>
      <c r="AD56" s="165">
        <f>IF('Indicator Date hidden'!AE57="x","x",$AD$2-'Indicator Date hidden'!AE57)</f>
        <v>0</v>
      </c>
      <c r="AE56" s="165" t="str">
        <f>IF('Indicator Date hidden'!AF57="x","x",$AE$2-'Indicator Date hidden'!AF57)</f>
        <v>x</v>
      </c>
      <c r="AF56" s="165" t="str">
        <f>IF('Indicator Date hidden'!AG57="x","x",$AF$2-'Indicator Date hidden'!AG57)</f>
        <v>x</v>
      </c>
      <c r="AG56" s="165">
        <f>IF('Indicator Date hidden'!AH57="x","x",$AG$2-'Indicator Date hidden'!AH57)</f>
        <v>0</v>
      </c>
      <c r="AH56" s="165">
        <f>IF('Indicator Date hidden'!AI57="x","x",$AH$2-'Indicator Date hidden'!AI57)</f>
        <v>0</v>
      </c>
      <c r="AI56" s="165">
        <f>IF('Indicator Date hidden'!AJ57="x","x",$AI$2-'Indicator Date hidden'!AJ57)</f>
        <v>0</v>
      </c>
      <c r="AJ56" s="165" t="str">
        <f>IF('Indicator Date hidden'!AK57="x","x",$AJ$2-'Indicator Date hidden'!AK57)</f>
        <v>x</v>
      </c>
      <c r="AK56" s="165">
        <f>IF('Indicator Date hidden'!AL57="x","x",$AK$2-'Indicator Date hidden'!AL57)</f>
        <v>1</v>
      </c>
      <c r="AL56" s="165">
        <f>IF('Indicator Date hidden'!AM57="x","x",$AL$2-'Indicator Date hidden'!AM57)</f>
        <v>0</v>
      </c>
      <c r="AM56" s="165">
        <f>IF('Indicator Date hidden'!AN57="x","x",$AM$2-'Indicator Date hidden'!AN57)</f>
        <v>0</v>
      </c>
      <c r="AN56" s="165">
        <f>IF('Indicator Date hidden'!AO57="x","x",$AN$2-'Indicator Date hidden'!AO57)</f>
        <v>0</v>
      </c>
      <c r="AO56" s="165" t="str">
        <f>IF('Indicator Date hidden'!AP57="x","x",$AO$2-'Indicator Date hidden'!AP57)</f>
        <v>x</v>
      </c>
      <c r="AP56" s="165" t="str">
        <f>IF('Indicator Date hidden'!AQ57="x","x",$AP$2-'Indicator Date hidden'!AQ57)</f>
        <v>x</v>
      </c>
      <c r="AQ56" s="165" t="str">
        <f>IF('Indicator Date hidden'!AR57="x","x",$AQ$2-'Indicator Date hidden'!AR57)</f>
        <v>x</v>
      </c>
      <c r="AR56" s="165">
        <f>IF('Indicator Date hidden'!AS57="x","x",$AR$2-'Indicator Date hidden'!AS57)</f>
        <v>0</v>
      </c>
      <c r="AS56" s="165">
        <f>IF('Indicator Date hidden'!AT57="x","x",$AS$2-'Indicator Date hidden'!AT57)</f>
        <v>0</v>
      </c>
      <c r="AT56" s="165">
        <f>IF('Indicator Date hidden'!AU57="x","x",$AT$2-'Indicator Date hidden'!AU57)</f>
        <v>0</v>
      </c>
      <c r="AU56" s="165">
        <f>IF('Indicator Date hidden'!AV57="x","x",$AU$2-'Indicator Date hidden'!AV57)</f>
        <v>2</v>
      </c>
      <c r="AV56" s="165">
        <f>IF('Indicator Date hidden'!AW57="x","x",$AV$2-'Indicator Date hidden'!AW57)</f>
        <v>0</v>
      </c>
      <c r="AW56" s="165">
        <f>IF('Indicator Date hidden'!AX57="x","x",$AW$2-'Indicator Date hidden'!AX57)</f>
        <v>1</v>
      </c>
      <c r="AX56" s="165">
        <f>IF('Indicator Date hidden'!AY57="x","x",$AX$2-'Indicator Date hidden'!AY57)</f>
        <v>0</v>
      </c>
      <c r="AY56" s="165">
        <f>IF('Indicator Date hidden'!AZ57="x","x",$AY$2-'Indicator Date hidden'!AZ57)</f>
        <v>0</v>
      </c>
      <c r="AZ56" s="165">
        <f>IF('Indicator Date hidden'!BA57="x","x",$AZ$2-'Indicator Date hidden'!BA57)</f>
        <v>0</v>
      </c>
      <c r="BA56" s="5">
        <f t="shared" si="0"/>
        <v>10</v>
      </c>
      <c r="BB56" s="166">
        <f t="shared" si="1"/>
        <v>0.23809523809523808</v>
      </c>
      <c r="BC56" s="5">
        <f t="shared" si="2"/>
        <v>4</v>
      </c>
      <c r="BD56" s="166">
        <f t="shared" si="3"/>
        <v>0.97124181211291138</v>
      </c>
      <c r="BE56" s="169">
        <f t="shared" si="4"/>
        <v>0</v>
      </c>
    </row>
    <row r="57" spans="1:57" x14ac:dyDescent="0.25">
      <c r="A57" t="s">
        <v>102</v>
      </c>
      <c r="B57" s="165">
        <f>IF('Indicator Date hidden'!C58="x","x",$B$2-'Indicator Date hidden'!C58)</f>
        <v>0</v>
      </c>
      <c r="C57" s="165">
        <f>IF('Indicator Date hidden'!D58="x","x",$C$2-'Indicator Date hidden'!D58)</f>
        <v>0</v>
      </c>
      <c r="D57" s="165">
        <f>IF('Indicator Date hidden'!E58="x","x",$D$2-'Indicator Date hidden'!E58)</f>
        <v>0</v>
      </c>
      <c r="E57" s="165">
        <f>IF('Indicator Date hidden'!F58="x","x",$E$2-'Indicator Date hidden'!F58)</f>
        <v>0</v>
      </c>
      <c r="F57" s="165">
        <f>IF('Indicator Date hidden'!G58="x","x",$F$2-'Indicator Date hidden'!G58)</f>
        <v>0</v>
      </c>
      <c r="G57" s="165">
        <f>IF('Indicator Date hidden'!H58="x","x",$G$2-'Indicator Date hidden'!H58)</f>
        <v>0</v>
      </c>
      <c r="H57" s="165">
        <f>IF('Indicator Date hidden'!I58="x","x",$H$2-'Indicator Date hidden'!I58)</f>
        <v>0</v>
      </c>
      <c r="I57" s="165">
        <f>IF('Indicator Date hidden'!J58="x","x",$I$2-'Indicator Date hidden'!J58)</f>
        <v>0</v>
      </c>
      <c r="J57" s="165">
        <f>IF('Indicator Date hidden'!K58="x","x",$J$2-'Indicator Date hidden'!K58)</f>
        <v>0</v>
      </c>
      <c r="K57" s="165">
        <f>IF('Indicator Date hidden'!L58="x","x",$K$2-'Indicator Date hidden'!L58)</f>
        <v>0</v>
      </c>
      <c r="L57" s="165">
        <f>IF('Indicator Date hidden'!M58="x","x",$L$2-'Indicator Date hidden'!M58)</f>
        <v>0</v>
      </c>
      <c r="M57" s="165">
        <f>IF('Indicator Date hidden'!N58="x","x",$M$2-'Indicator Date hidden'!N58)</f>
        <v>0</v>
      </c>
      <c r="N57" s="165">
        <f>IF('Indicator Date hidden'!O58="x","x",$N$2-'Indicator Date hidden'!O58)</f>
        <v>0</v>
      </c>
      <c r="O57" s="165">
        <f>IF('Indicator Date hidden'!P58="x","x",$O$2-'Indicator Date hidden'!P58)</f>
        <v>0</v>
      </c>
      <c r="P57" s="165">
        <f>IF('Indicator Date hidden'!Q58="x","x",$P$2-'Indicator Date hidden'!Q58)</f>
        <v>0</v>
      </c>
      <c r="Q57" s="165" t="str">
        <f>IF('Indicator Date hidden'!R58="x","x",$Q$2-'Indicator Date hidden'!R58)</f>
        <v>x</v>
      </c>
      <c r="R57" s="165">
        <f>IF('Indicator Date hidden'!S58="x","x",$R$2-'Indicator Date hidden'!S58)</f>
        <v>0</v>
      </c>
      <c r="S57" s="165">
        <f>IF('Indicator Date hidden'!T58="x","x",$S$2-'Indicator Date hidden'!T58)</f>
        <v>0</v>
      </c>
      <c r="T57" s="165">
        <f>IF('Indicator Date hidden'!U58="x","x",$T$2-'Indicator Date hidden'!U58)</f>
        <v>0</v>
      </c>
      <c r="U57" s="165" t="str">
        <f>IF('Indicator Date hidden'!V58="x","x",$U$2-'Indicator Date hidden'!V58)</f>
        <v>x</v>
      </c>
      <c r="V57" s="165">
        <f>IF('Indicator Date hidden'!W58="x","x",$V$2-'Indicator Date hidden'!W58)</f>
        <v>0</v>
      </c>
      <c r="W57" s="165" t="str">
        <f>IF('Indicator Date hidden'!X58="x","x",$W$2-'Indicator Date hidden'!X58)</f>
        <v>x</v>
      </c>
      <c r="X57" s="165">
        <f>IF('Indicator Date hidden'!Y58="x","x",$X$2-'Indicator Date hidden'!Y58)</f>
        <v>4</v>
      </c>
      <c r="Y57" s="165">
        <f>IF('Indicator Date hidden'!Z58="x","x",$Y$2-'Indicator Date hidden'!Z58)</f>
        <v>0</v>
      </c>
      <c r="Z57" s="165">
        <f>IF('Indicator Date hidden'!AA58="x","x",$Z$2-'Indicator Date hidden'!AA58)</f>
        <v>0</v>
      </c>
      <c r="AA57" s="165">
        <f>IF('Indicator Date hidden'!AB58="x","x",$AA$2-'Indicator Date hidden'!AB58)</f>
        <v>0</v>
      </c>
      <c r="AB57" s="165">
        <f>IF('Indicator Date hidden'!AC58="x","x",$AB$2-'Indicator Date hidden'!AC58)</f>
        <v>0</v>
      </c>
      <c r="AC57" s="165">
        <f>IF('Indicator Date hidden'!AD58="x","x",$AC$2-'Indicator Date hidden'!AD58)</f>
        <v>0</v>
      </c>
      <c r="AD57" s="165" t="str">
        <f>IF('Indicator Date hidden'!AE58="x","x",$AD$2-'Indicator Date hidden'!AE58)</f>
        <v>x</v>
      </c>
      <c r="AE57" s="165">
        <f>IF('Indicator Date hidden'!AF58="x","x",$AE$2-'Indicator Date hidden'!AF58)</f>
        <v>0</v>
      </c>
      <c r="AF57" s="165">
        <f>IF('Indicator Date hidden'!AG58="x","x",$AF$2-'Indicator Date hidden'!AG58)</f>
        <v>5</v>
      </c>
      <c r="AG57" s="165">
        <f>IF('Indicator Date hidden'!AH58="x","x",$AG$2-'Indicator Date hidden'!AH58)</f>
        <v>0</v>
      </c>
      <c r="AH57" s="165">
        <f>IF('Indicator Date hidden'!AI58="x","x",$AH$2-'Indicator Date hidden'!AI58)</f>
        <v>0</v>
      </c>
      <c r="AI57" s="165">
        <f>IF('Indicator Date hidden'!AJ58="x","x",$AI$2-'Indicator Date hidden'!AJ58)</f>
        <v>0</v>
      </c>
      <c r="AJ57" s="165" t="str">
        <f>IF('Indicator Date hidden'!AK58="x","x",$AJ$2-'Indicator Date hidden'!AK58)</f>
        <v>x</v>
      </c>
      <c r="AK57" s="165">
        <f>IF('Indicator Date hidden'!AL58="x","x",$AK$2-'Indicator Date hidden'!AL58)</f>
        <v>1</v>
      </c>
      <c r="AL57" s="165" t="str">
        <f>IF('Indicator Date hidden'!AM58="x","x",$AL$2-'Indicator Date hidden'!AM58)</f>
        <v>x</v>
      </c>
      <c r="AM57" s="165">
        <f>IF('Indicator Date hidden'!AN58="x","x",$AM$2-'Indicator Date hidden'!AN58)</f>
        <v>0</v>
      </c>
      <c r="AN57" s="165">
        <f>IF('Indicator Date hidden'!AO58="x","x",$AN$2-'Indicator Date hidden'!AO58)</f>
        <v>0</v>
      </c>
      <c r="AO57" s="165">
        <f>IF('Indicator Date hidden'!AP58="x","x",$AO$2-'Indicator Date hidden'!AP58)</f>
        <v>0</v>
      </c>
      <c r="AP57" s="165">
        <f>IF('Indicator Date hidden'!AQ58="x","x",$AP$2-'Indicator Date hidden'!AQ58)</f>
        <v>0</v>
      </c>
      <c r="AQ57" s="165" t="str">
        <f>IF('Indicator Date hidden'!AR58="x","x",$AQ$2-'Indicator Date hidden'!AR58)</f>
        <v>x</v>
      </c>
      <c r="AR57" s="165">
        <f>IF('Indicator Date hidden'!AS58="x","x",$AR$2-'Indicator Date hidden'!AS58)</f>
        <v>0</v>
      </c>
      <c r="AS57" s="165">
        <f>IF('Indicator Date hidden'!AT58="x","x",$AS$2-'Indicator Date hidden'!AT58)</f>
        <v>0</v>
      </c>
      <c r="AT57" s="165">
        <f>IF('Indicator Date hidden'!AU58="x","x",$AT$2-'Indicator Date hidden'!AU58)</f>
        <v>0</v>
      </c>
      <c r="AU57" s="165">
        <f>IF('Indicator Date hidden'!AV58="x","x",$AU$2-'Indicator Date hidden'!AV58)</f>
        <v>2</v>
      </c>
      <c r="AV57" s="165">
        <f>IF('Indicator Date hidden'!AW58="x","x",$AV$2-'Indicator Date hidden'!AW58)</f>
        <v>0</v>
      </c>
      <c r="AW57" s="165">
        <f>IF('Indicator Date hidden'!AX58="x","x",$AW$2-'Indicator Date hidden'!AX58)</f>
        <v>0</v>
      </c>
      <c r="AX57" s="165">
        <f>IF('Indicator Date hidden'!AY58="x","x",$AX$2-'Indicator Date hidden'!AY58)</f>
        <v>0</v>
      </c>
      <c r="AY57" s="165">
        <f>IF('Indicator Date hidden'!AZ58="x","x",$AY$2-'Indicator Date hidden'!AZ58)</f>
        <v>0</v>
      </c>
      <c r="AZ57" s="165">
        <f>IF('Indicator Date hidden'!BA58="x","x",$AZ$2-'Indicator Date hidden'!BA58)</f>
        <v>0</v>
      </c>
      <c r="BA57" s="5">
        <f t="shared" si="0"/>
        <v>12</v>
      </c>
      <c r="BB57" s="166">
        <f t="shared" si="1"/>
        <v>0.27272727272727271</v>
      </c>
      <c r="BC57" s="5">
        <f t="shared" si="2"/>
        <v>4</v>
      </c>
      <c r="BD57" s="166">
        <f t="shared" si="3"/>
        <v>0.98543106312176365</v>
      </c>
      <c r="BE57" s="169">
        <f t="shared" si="4"/>
        <v>0</v>
      </c>
    </row>
    <row r="58" spans="1:57" x14ac:dyDescent="0.25">
      <c r="A58" t="s">
        <v>104</v>
      </c>
      <c r="B58" s="165">
        <f>IF('Indicator Date hidden'!C59="x","x",$B$2-'Indicator Date hidden'!C59)</f>
        <v>0</v>
      </c>
      <c r="C58" s="165">
        <f>IF('Indicator Date hidden'!D59="x","x",$C$2-'Indicator Date hidden'!D59)</f>
        <v>0</v>
      </c>
      <c r="D58" s="165">
        <f>IF('Indicator Date hidden'!E59="x","x",$D$2-'Indicator Date hidden'!E59)</f>
        <v>0</v>
      </c>
      <c r="E58" s="165">
        <f>IF('Indicator Date hidden'!F59="x","x",$E$2-'Indicator Date hidden'!F59)</f>
        <v>0</v>
      </c>
      <c r="F58" s="165">
        <f>IF('Indicator Date hidden'!G59="x","x",$F$2-'Indicator Date hidden'!G59)</f>
        <v>0</v>
      </c>
      <c r="G58" s="165">
        <f>IF('Indicator Date hidden'!H59="x","x",$G$2-'Indicator Date hidden'!H59)</f>
        <v>0</v>
      </c>
      <c r="H58" s="165">
        <f>IF('Indicator Date hidden'!I59="x","x",$H$2-'Indicator Date hidden'!I59)</f>
        <v>0</v>
      </c>
      <c r="I58" s="165">
        <f>IF('Indicator Date hidden'!J59="x","x",$I$2-'Indicator Date hidden'!J59)</f>
        <v>0</v>
      </c>
      <c r="J58" s="165">
        <f>IF('Indicator Date hidden'!K59="x","x",$J$2-'Indicator Date hidden'!K59)</f>
        <v>0</v>
      </c>
      <c r="K58" s="165">
        <f>IF('Indicator Date hidden'!L59="x","x",$K$2-'Indicator Date hidden'!L59)</f>
        <v>0</v>
      </c>
      <c r="L58" s="165">
        <f>IF('Indicator Date hidden'!M59="x","x",$L$2-'Indicator Date hidden'!M59)</f>
        <v>0</v>
      </c>
      <c r="M58" s="165">
        <f>IF('Indicator Date hidden'!N59="x","x",$M$2-'Indicator Date hidden'!N59)</f>
        <v>0</v>
      </c>
      <c r="N58" s="165">
        <f>IF('Indicator Date hidden'!O59="x","x",$N$2-'Indicator Date hidden'!O59)</f>
        <v>0</v>
      </c>
      <c r="O58" s="165">
        <f>IF('Indicator Date hidden'!P59="x","x",$O$2-'Indicator Date hidden'!P59)</f>
        <v>0</v>
      </c>
      <c r="P58" s="165">
        <f>IF('Indicator Date hidden'!Q59="x","x",$P$2-'Indicator Date hidden'!Q59)</f>
        <v>0</v>
      </c>
      <c r="Q58" s="165">
        <f>IF('Indicator Date hidden'!R59="x","x",$Q$2-'Indicator Date hidden'!R59)</f>
        <v>7</v>
      </c>
      <c r="R58" s="165">
        <f>IF('Indicator Date hidden'!S59="x","x",$R$2-'Indicator Date hidden'!S59)</f>
        <v>0</v>
      </c>
      <c r="S58" s="165">
        <f>IF('Indicator Date hidden'!T59="x","x",$S$2-'Indicator Date hidden'!T59)</f>
        <v>0</v>
      </c>
      <c r="T58" s="165">
        <f>IF('Indicator Date hidden'!U59="x","x",$T$2-'Indicator Date hidden'!U59)</f>
        <v>0</v>
      </c>
      <c r="U58" s="165" t="str">
        <f>IF('Indicator Date hidden'!V59="x","x",$U$2-'Indicator Date hidden'!V59)</f>
        <v>x</v>
      </c>
      <c r="V58" s="165">
        <f>IF('Indicator Date hidden'!W59="x","x",$V$2-'Indicator Date hidden'!W59)</f>
        <v>0</v>
      </c>
      <c r="W58" s="165">
        <f>IF('Indicator Date hidden'!X59="x","x",$W$2-'Indicator Date hidden'!X59)</f>
        <v>6</v>
      </c>
      <c r="X58" s="165">
        <f>IF('Indicator Date hidden'!Y59="x","x",$X$2-'Indicator Date hidden'!Y59)</f>
        <v>7</v>
      </c>
      <c r="Y58" s="165">
        <f>IF('Indicator Date hidden'!Z59="x","x",$Y$2-'Indicator Date hidden'!Z59)</f>
        <v>1</v>
      </c>
      <c r="Z58" s="165">
        <f>IF('Indicator Date hidden'!AA59="x","x",$Z$2-'Indicator Date hidden'!AA59)</f>
        <v>1</v>
      </c>
      <c r="AA58" s="165">
        <f>IF('Indicator Date hidden'!AB59="x","x",$AA$2-'Indicator Date hidden'!AB59)</f>
        <v>1</v>
      </c>
      <c r="AB58" s="165" t="str">
        <f>IF('Indicator Date hidden'!AC59="x","x",$AB$2-'Indicator Date hidden'!AC59)</f>
        <v>x</v>
      </c>
      <c r="AC58" s="165">
        <f>IF('Indicator Date hidden'!AD59="x","x",$AC$2-'Indicator Date hidden'!AD59)</f>
        <v>0</v>
      </c>
      <c r="AD58" s="165">
        <f>IF('Indicator Date hidden'!AE59="x","x",$AD$2-'Indicator Date hidden'!AE59)</f>
        <v>0</v>
      </c>
      <c r="AE58" s="165">
        <f>IF('Indicator Date hidden'!AF59="x","x",$AE$2-'Indicator Date hidden'!AF59)</f>
        <v>0</v>
      </c>
      <c r="AF58" s="165">
        <f>IF('Indicator Date hidden'!AG59="x","x",$AF$2-'Indicator Date hidden'!AG59)</f>
        <v>8</v>
      </c>
      <c r="AG58" s="165">
        <f>IF('Indicator Date hidden'!AH59="x","x",$AG$2-'Indicator Date hidden'!AH59)</f>
        <v>0</v>
      </c>
      <c r="AH58" s="165">
        <f>IF('Indicator Date hidden'!AI59="x","x",$AH$2-'Indicator Date hidden'!AI59)</f>
        <v>0</v>
      </c>
      <c r="AI58" s="165">
        <f>IF('Indicator Date hidden'!AJ59="x","x",$AI$2-'Indicator Date hidden'!AJ59)</f>
        <v>0</v>
      </c>
      <c r="AJ58" s="165" t="str">
        <f>IF('Indicator Date hidden'!AK59="x","x",$AJ$2-'Indicator Date hidden'!AK59)</f>
        <v>x</v>
      </c>
      <c r="AK58" s="165">
        <f>IF('Indicator Date hidden'!AL59="x","x",$AK$2-'Indicator Date hidden'!AL59)</f>
        <v>1</v>
      </c>
      <c r="AL58" s="165" t="str">
        <f>IF('Indicator Date hidden'!AM59="x","x",$AL$2-'Indicator Date hidden'!AM59)</f>
        <v>x</v>
      </c>
      <c r="AM58" s="165">
        <f>IF('Indicator Date hidden'!AN59="x","x",$AM$2-'Indicator Date hidden'!AN59)</f>
        <v>0</v>
      </c>
      <c r="AN58" s="165">
        <f>IF('Indicator Date hidden'!AO59="x","x",$AN$2-'Indicator Date hidden'!AO59)</f>
        <v>0</v>
      </c>
      <c r="AO58" s="165" t="str">
        <f>IF('Indicator Date hidden'!AP59="x","x",$AO$2-'Indicator Date hidden'!AP59)</f>
        <v>x</v>
      </c>
      <c r="AP58" s="165" t="str">
        <f>IF('Indicator Date hidden'!AQ59="x","x",$AP$2-'Indicator Date hidden'!AQ59)</f>
        <v>x</v>
      </c>
      <c r="AQ58" s="165">
        <f>IF('Indicator Date hidden'!AR59="x","x",$AQ$2-'Indicator Date hidden'!AR59)</f>
        <v>0</v>
      </c>
      <c r="AR58" s="165">
        <f>IF('Indicator Date hidden'!AS59="x","x",$AR$2-'Indicator Date hidden'!AS59)</f>
        <v>1</v>
      </c>
      <c r="AS58" s="165">
        <f>IF('Indicator Date hidden'!AT59="x","x",$AS$2-'Indicator Date hidden'!AT59)</f>
        <v>0</v>
      </c>
      <c r="AT58" s="165">
        <f>IF('Indicator Date hidden'!AU59="x","x",$AT$2-'Indicator Date hidden'!AU59)</f>
        <v>0</v>
      </c>
      <c r="AU58" s="165">
        <f>IF('Indicator Date hidden'!AV59="x","x",$AU$2-'Indicator Date hidden'!AV59)</f>
        <v>2</v>
      </c>
      <c r="AV58" s="165">
        <f>IF('Indicator Date hidden'!AW59="x","x",$AV$2-'Indicator Date hidden'!AW59)</f>
        <v>0</v>
      </c>
      <c r="AW58" s="165">
        <f>IF('Indicator Date hidden'!AX59="x","x",$AW$2-'Indicator Date hidden'!AX59)</f>
        <v>1</v>
      </c>
      <c r="AX58" s="165">
        <f>IF('Indicator Date hidden'!AY59="x","x",$AX$2-'Indicator Date hidden'!AY59)</f>
        <v>0</v>
      </c>
      <c r="AY58" s="165">
        <f>IF('Indicator Date hidden'!AZ59="x","x",$AY$2-'Indicator Date hidden'!AZ59)</f>
        <v>0</v>
      </c>
      <c r="AZ58" s="165">
        <f>IF('Indicator Date hidden'!BA59="x","x",$AZ$2-'Indicator Date hidden'!BA59)</f>
        <v>0</v>
      </c>
      <c r="BA58" s="5">
        <f t="shared" si="0"/>
        <v>36</v>
      </c>
      <c r="BB58" s="166">
        <f t="shared" si="1"/>
        <v>0.8</v>
      </c>
      <c r="BC58" s="5">
        <f t="shared" si="2"/>
        <v>11</v>
      </c>
      <c r="BD58" s="166">
        <f t="shared" si="3"/>
        <v>1.9955506062794355</v>
      </c>
      <c r="BE58" s="169">
        <f t="shared" si="4"/>
        <v>0</v>
      </c>
    </row>
    <row r="59" spans="1:57" x14ac:dyDescent="0.25">
      <c r="A59" t="s">
        <v>106</v>
      </c>
      <c r="B59" s="165">
        <f>IF('Indicator Date hidden'!C60="x","x",$B$2-'Indicator Date hidden'!C60)</f>
        <v>0</v>
      </c>
      <c r="C59" s="165">
        <f>IF('Indicator Date hidden'!D60="x","x",$C$2-'Indicator Date hidden'!D60)</f>
        <v>0</v>
      </c>
      <c r="D59" s="165">
        <f>IF('Indicator Date hidden'!E60="x","x",$D$2-'Indicator Date hidden'!E60)</f>
        <v>0</v>
      </c>
      <c r="E59" s="165">
        <f>IF('Indicator Date hidden'!F60="x","x",$E$2-'Indicator Date hidden'!F60)</f>
        <v>0</v>
      </c>
      <c r="F59" s="165">
        <f>IF('Indicator Date hidden'!G60="x","x",$F$2-'Indicator Date hidden'!G60)</f>
        <v>0</v>
      </c>
      <c r="G59" s="165">
        <f>IF('Indicator Date hidden'!H60="x","x",$G$2-'Indicator Date hidden'!H60)</f>
        <v>0</v>
      </c>
      <c r="H59" s="165">
        <f>IF('Indicator Date hidden'!I60="x","x",$H$2-'Indicator Date hidden'!I60)</f>
        <v>0</v>
      </c>
      <c r="I59" s="165">
        <f>IF('Indicator Date hidden'!J60="x","x",$I$2-'Indicator Date hidden'!J60)</f>
        <v>0</v>
      </c>
      <c r="J59" s="165">
        <f>IF('Indicator Date hidden'!K60="x","x",$J$2-'Indicator Date hidden'!K60)</f>
        <v>0</v>
      </c>
      <c r="K59" s="165">
        <f>IF('Indicator Date hidden'!L60="x","x",$K$2-'Indicator Date hidden'!L60)</f>
        <v>0</v>
      </c>
      <c r="L59" s="165">
        <f>IF('Indicator Date hidden'!M60="x","x",$L$2-'Indicator Date hidden'!M60)</f>
        <v>0</v>
      </c>
      <c r="M59" s="165">
        <f>IF('Indicator Date hidden'!N60="x","x",$M$2-'Indicator Date hidden'!N60)</f>
        <v>0</v>
      </c>
      <c r="N59" s="165">
        <f>IF('Indicator Date hidden'!O60="x","x",$N$2-'Indicator Date hidden'!O60)</f>
        <v>0</v>
      </c>
      <c r="O59" s="165">
        <f>IF('Indicator Date hidden'!P60="x","x",$O$2-'Indicator Date hidden'!P60)</f>
        <v>0</v>
      </c>
      <c r="P59" s="165">
        <f>IF('Indicator Date hidden'!Q60="x","x",$P$2-'Indicator Date hidden'!Q60)</f>
        <v>0</v>
      </c>
      <c r="Q59" s="165">
        <f>IF('Indicator Date hidden'!R60="x","x",$Q$2-'Indicator Date hidden'!R60)</f>
        <v>1</v>
      </c>
      <c r="R59" s="165">
        <f>IF('Indicator Date hidden'!S60="x","x",$R$2-'Indicator Date hidden'!S60)</f>
        <v>0</v>
      </c>
      <c r="S59" s="165">
        <f>IF('Indicator Date hidden'!T60="x","x",$S$2-'Indicator Date hidden'!T60)</f>
        <v>0</v>
      </c>
      <c r="T59" s="165">
        <f>IF('Indicator Date hidden'!U60="x","x",$T$2-'Indicator Date hidden'!U60)</f>
        <v>0</v>
      </c>
      <c r="U59" s="165">
        <f>IF('Indicator Date hidden'!V60="x","x",$U$2-'Indicator Date hidden'!V60)</f>
        <v>0</v>
      </c>
      <c r="V59" s="165">
        <f>IF('Indicator Date hidden'!W60="x","x",$V$2-'Indicator Date hidden'!W60)</f>
        <v>0</v>
      </c>
      <c r="W59" s="165">
        <f>IF('Indicator Date hidden'!X60="x","x",$W$2-'Indicator Date hidden'!X60)</f>
        <v>0</v>
      </c>
      <c r="X59" s="165">
        <f>IF('Indicator Date hidden'!Y60="x","x",$X$2-'Indicator Date hidden'!Y60)</f>
        <v>6</v>
      </c>
      <c r="Y59" s="165">
        <f>IF('Indicator Date hidden'!Z60="x","x",$Y$2-'Indicator Date hidden'!Z60)</f>
        <v>0</v>
      </c>
      <c r="Z59" s="165">
        <f>IF('Indicator Date hidden'!AA60="x","x",$Z$2-'Indicator Date hidden'!AA60)</f>
        <v>0</v>
      </c>
      <c r="AA59" s="165">
        <f>IF('Indicator Date hidden'!AB60="x","x",$AA$2-'Indicator Date hidden'!AB60)</f>
        <v>0</v>
      </c>
      <c r="AB59" s="165">
        <f>IF('Indicator Date hidden'!AC60="x","x",$AB$2-'Indicator Date hidden'!AC60)</f>
        <v>0</v>
      </c>
      <c r="AC59" s="165">
        <f>IF('Indicator Date hidden'!AD60="x","x",$AC$2-'Indicator Date hidden'!AD60)</f>
        <v>0</v>
      </c>
      <c r="AD59" s="165">
        <f>IF('Indicator Date hidden'!AE60="x","x",$AD$2-'Indicator Date hidden'!AE60)</f>
        <v>0</v>
      </c>
      <c r="AE59" s="165">
        <f>IF('Indicator Date hidden'!AF60="x","x",$AE$2-'Indicator Date hidden'!AF60)</f>
        <v>0</v>
      </c>
      <c r="AF59" s="165">
        <f>IF('Indicator Date hidden'!AG60="x","x",$AF$2-'Indicator Date hidden'!AG60)</f>
        <v>7</v>
      </c>
      <c r="AG59" s="165">
        <f>IF('Indicator Date hidden'!AH60="x","x",$AG$2-'Indicator Date hidden'!AH60)</f>
        <v>0</v>
      </c>
      <c r="AH59" s="165">
        <f>IF('Indicator Date hidden'!AI60="x","x",$AH$2-'Indicator Date hidden'!AI60)</f>
        <v>0</v>
      </c>
      <c r="AI59" s="165">
        <f>IF('Indicator Date hidden'!AJ60="x","x",$AI$2-'Indicator Date hidden'!AJ60)</f>
        <v>0</v>
      </c>
      <c r="AJ59" s="165">
        <f>IF('Indicator Date hidden'!AK60="x","x",$AJ$2-'Indicator Date hidden'!AK60)</f>
        <v>1</v>
      </c>
      <c r="AK59" s="165">
        <f>IF('Indicator Date hidden'!AL60="x","x",$AK$2-'Indicator Date hidden'!AL60)</f>
        <v>1</v>
      </c>
      <c r="AL59" s="165" t="str">
        <f>IF('Indicator Date hidden'!AM60="x","x",$AL$2-'Indicator Date hidden'!AM60)</f>
        <v>x</v>
      </c>
      <c r="AM59" s="165">
        <f>IF('Indicator Date hidden'!AN60="x","x",$AM$2-'Indicator Date hidden'!AN60)</f>
        <v>0</v>
      </c>
      <c r="AN59" s="165">
        <f>IF('Indicator Date hidden'!AO60="x","x",$AN$2-'Indicator Date hidden'!AO60)</f>
        <v>0</v>
      </c>
      <c r="AO59" s="165">
        <f>IF('Indicator Date hidden'!AP60="x","x",$AO$2-'Indicator Date hidden'!AP60)</f>
        <v>0</v>
      </c>
      <c r="AP59" s="165">
        <f>IF('Indicator Date hidden'!AQ60="x","x",$AP$2-'Indicator Date hidden'!AQ60)</f>
        <v>0</v>
      </c>
      <c r="AQ59" s="165">
        <f>IF('Indicator Date hidden'!AR60="x","x",$AQ$2-'Indicator Date hidden'!AR60)</f>
        <v>0</v>
      </c>
      <c r="AR59" s="165">
        <f>IF('Indicator Date hidden'!AS60="x","x",$AR$2-'Indicator Date hidden'!AS60)</f>
        <v>0</v>
      </c>
      <c r="AS59" s="165">
        <f>IF('Indicator Date hidden'!AT60="x","x",$AS$2-'Indicator Date hidden'!AT60)</f>
        <v>0</v>
      </c>
      <c r="AT59" s="165">
        <f>IF('Indicator Date hidden'!AU60="x","x",$AT$2-'Indicator Date hidden'!AU60)</f>
        <v>0</v>
      </c>
      <c r="AU59" s="165">
        <f>IF('Indicator Date hidden'!AV60="x","x",$AU$2-'Indicator Date hidden'!AV60)</f>
        <v>2</v>
      </c>
      <c r="AV59" s="165">
        <f>IF('Indicator Date hidden'!AW60="x","x",$AV$2-'Indicator Date hidden'!AW60)</f>
        <v>0</v>
      </c>
      <c r="AW59" s="165">
        <f>IF('Indicator Date hidden'!AX60="x","x",$AW$2-'Indicator Date hidden'!AX60)</f>
        <v>0</v>
      </c>
      <c r="AX59" s="165">
        <f>IF('Indicator Date hidden'!AY60="x","x",$AX$2-'Indicator Date hidden'!AY60)</f>
        <v>0</v>
      </c>
      <c r="AY59" s="165">
        <f>IF('Indicator Date hidden'!AZ60="x","x",$AY$2-'Indicator Date hidden'!AZ60)</f>
        <v>0</v>
      </c>
      <c r="AZ59" s="165">
        <f>IF('Indicator Date hidden'!BA60="x","x",$AZ$2-'Indicator Date hidden'!BA60)</f>
        <v>0</v>
      </c>
      <c r="BA59" s="5">
        <f t="shared" si="0"/>
        <v>18</v>
      </c>
      <c r="BB59" s="166">
        <f t="shared" si="1"/>
        <v>0.36</v>
      </c>
      <c r="BC59" s="5">
        <f t="shared" si="2"/>
        <v>6</v>
      </c>
      <c r="BD59" s="166">
        <f t="shared" si="3"/>
        <v>1.3078226179417451</v>
      </c>
      <c r="BE59" s="169">
        <f t="shared" si="4"/>
        <v>0</v>
      </c>
    </row>
    <row r="60" spans="1:57" x14ac:dyDescent="0.25">
      <c r="A60" t="s">
        <v>108</v>
      </c>
      <c r="B60" s="165">
        <f>IF('Indicator Date hidden'!C61="x","x",$B$2-'Indicator Date hidden'!C61)</f>
        <v>0</v>
      </c>
      <c r="C60" s="165">
        <f>IF('Indicator Date hidden'!D61="x","x",$C$2-'Indicator Date hidden'!D61)</f>
        <v>0</v>
      </c>
      <c r="D60" s="165">
        <f>IF('Indicator Date hidden'!E61="x","x",$D$2-'Indicator Date hidden'!E61)</f>
        <v>0</v>
      </c>
      <c r="E60" s="165">
        <f>IF('Indicator Date hidden'!F61="x","x",$E$2-'Indicator Date hidden'!F61)</f>
        <v>0</v>
      </c>
      <c r="F60" s="165">
        <f>IF('Indicator Date hidden'!G61="x","x",$F$2-'Indicator Date hidden'!G61)</f>
        <v>0</v>
      </c>
      <c r="G60" s="165">
        <f>IF('Indicator Date hidden'!H61="x","x",$G$2-'Indicator Date hidden'!H61)</f>
        <v>0</v>
      </c>
      <c r="H60" s="165">
        <f>IF('Indicator Date hidden'!I61="x","x",$H$2-'Indicator Date hidden'!I61)</f>
        <v>0</v>
      </c>
      <c r="I60" s="165">
        <f>IF('Indicator Date hidden'!J61="x","x",$I$2-'Indicator Date hidden'!J61)</f>
        <v>0</v>
      </c>
      <c r="J60" s="165">
        <f>IF('Indicator Date hidden'!K61="x","x",$J$2-'Indicator Date hidden'!K61)</f>
        <v>0</v>
      </c>
      <c r="K60" s="165">
        <f>IF('Indicator Date hidden'!L61="x","x",$K$2-'Indicator Date hidden'!L61)</f>
        <v>0</v>
      </c>
      <c r="L60" s="165">
        <f>IF('Indicator Date hidden'!M61="x","x",$L$2-'Indicator Date hidden'!M61)</f>
        <v>0</v>
      </c>
      <c r="M60" s="165">
        <f>IF('Indicator Date hidden'!N61="x","x",$M$2-'Indicator Date hidden'!N61)</f>
        <v>0</v>
      </c>
      <c r="N60" s="165">
        <f>IF('Indicator Date hidden'!O61="x","x",$N$2-'Indicator Date hidden'!O61)</f>
        <v>0</v>
      </c>
      <c r="O60" s="165">
        <f>IF('Indicator Date hidden'!P61="x","x",$O$2-'Indicator Date hidden'!P61)</f>
        <v>0</v>
      </c>
      <c r="P60" s="165">
        <f>IF('Indicator Date hidden'!Q61="x","x",$P$2-'Indicator Date hidden'!Q61)</f>
        <v>0</v>
      </c>
      <c r="Q60" s="165" t="str">
        <f>IF('Indicator Date hidden'!R61="x","x",$Q$2-'Indicator Date hidden'!R61)</f>
        <v>x</v>
      </c>
      <c r="R60" s="165">
        <f>IF('Indicator Date hidden'!S61="x","x",$R$2-'Indicator Date hidden'!S61)</f>
        <v>0</v>
      </c>
      <c r="S60" s="165">
        <f>IF('Indicator Date hidden'!T61="x","x",$S$2-'Indicator Date hidden'!T61)</f>
        <v>0</v>
      </c>
      <c r="T60" s="165">
        <f>IF('Indicator Date hidden'!U61="x","x",$T$2-'Indicator Date hidden'!U61)</f>
        <v>0</v>
      </c>
      <c r="U60" s="165">
        <f>IF('Indicator Date hidden'!V61="x","x",$U$2-'Indicator Date hidden'!V61)</f>
        <v>0</v>
      </c>
      <c r="V60" s="165">
        <f>IF('Indicator Date hidden'!W61="x","x",$V$2-'Indicator Date hidden'!W61)</f>
        <v>0</v>
      </c>
      <c r="W60" s="165" t="str">
        <f>IF('Indicator Date hidden'!X61="x","x",$W$2-'Indicator Date hidden'!X61)</f>
        <v>x</v>
      </c>
      <c r="X60" s="165">
        <f>IF('Indicator Date hidden'!Y61="x","x",$X$2-'Indicator Date hidden'!Y61)</f>
        <v>6</v>
      </c>
      <c r="Y60" s="165">
        <f>IF('Indicator Date hidden'!Z61="x","x",$Y$2-'Indicator Date hidden'!Z61)</f>
        <v>0</v>
      </c>
      <c r="Z60" s="165">
        <f>IF('Indicator Date hidden'!AA61="x","x",$Z$2-'Indicator Date hidden'!AA61)</f>
        <v>0</v>
      </c>
      <c r="AA60" s="165">
        <f>IF('Indicator Date hidden'!AB61="x","x",$AA$2-'Indicator Date hidden'!AB61)</f>
        <v>1</v>
      </c>
      <c r="AB60" s="165">
        <f>IF('Indicator Date hidden'!AC61="x","x",$AB$2-'Indicator Date hidden'!AC61)</f>
        <v>0</v>
      </c>
      <c r="AC60" s="165">
        <f>IF('Indicator Date hidden'!AD61="x","x",$AC$2-'Indicator Date hidden'!AD61)</f>
        <v>0</v>
      </c>
      <c r="AD60" s="165" t="str">
        <f>IF('Indicator Date hidden'!AE61="x","x",$AD$2-'Indicator Date hidden'!AE61)</f>
        <v>x</v>
      </c>
      <c r="AE60" s="165">
        <f>IF('Indicator Date hidden'!AF61="x","x",$AE$2-'Indicator Date hidden'!AF61)</f>
        <v>0</v>
      </c>
      <c r="AF60" s="165">
        <f>IF('Indicator Date hidden'!AG61="x","x",$AF$2-'Indicator Date hidden'!AG61)</f>
        <v>9</v>
      </c>
      <c r="AG60" s="165">
        <f>IF('Indicator Date hidden'!AH61="x","x",$AG$2-'Indicator Date hidden'!AH61)</f>
        <v>0</v>
      </c>
      <c r="AH60" s="165">
        <f>IF('Indicator Date hidden'!AI61="x","x",$AH$2-'Indicator Date hidden'!AI61)</f>
        <v>0</v>
      </c>
      <c r="AI60" s="165">
        <f>IF('Indicator Date hidden'!AJ61="x","x",$AI$2-'Indicator Date hidden'!AJ61)</f>
        <v>0</v>
      </c>
      <c r="AJ60" s="165" t="str">
        <f>IF('Indicator Date hidden'!AK61="x","x",$AJ$2-'Indicator Date hidden'!AK61)</f>
        <v>x</v>
      </c>
      <c r="AK60" s="165">
        <f>IF('Indicator Date hidden'!AL61="x","x",$AK$2-'Indicator Date hidden'!AL61)</f>
        <v>1</v>
      </c>
      <c r="AL60" s="165" t="str">
        <f>IF('Indicator Date hidden'!AM61="x","x",$AL$2-'Indicator Date hidden'!AM61)</f>
        <v>x</v>
      </c>
      <c r="AM60" s="165">
        <f>IF('Indicator Date hidden'!AN61="x","x",$AM$2-'Indicator Date hidden'!AN61)</f>
        <v>0</v>
      </c>
      <c r="AN60" s="165">
        <f>IF('Indicator Date hidden'!AO61="x","x",$AN$2-'Indicator Date hidden'!AO61)</f>
        <v>0</v>
      </c>
      <c r="AO60" s="165">
        <f>IF('Indicator Date hidden'!AP61="x","x",$AO$2-'Indicator Date hidden'!AP61)</f>
        <v>0</v>
      </c>
      <c r="AP60" s="165">
        <f>IF('Indicator Date hidden'!AQ61="x","x",$AP$2-'Indicator Date hidden'!AQ61)</f>
        <v>0</v>
      </c>
      <c r="AQ60" s="165">
        <f>IF('Indicator Date hidden'!AR61="x","x",$AQ$2-'Indicator Date hidden'!AR61)</f>
        <v>0</v>
      </c>
      <c r="AR60" s="165">
        <f>IF('Indicator Date hidden'!AS61="x","x",$AR$2-'Indicator Date hidden'!AS61)</f>
        <v>0</v>
      </c>
      <c r="AS60" s="165" t="str">
        <f>IF('Indicator Date hidden'!AT61="x","x",$AS$2-'Indicator Date hidden'!AT61)</f>
        <v>x</v>
      </c>
      <c r="AT60" s="165">
        <f>IF('Indicator Date hidden'!AU61="x","x",$AT$2-'Indicator Date hidden'!AU61)</f>
        <v>0</v>
      </c>
      <c r="AU60" s="165" t="str">
        <f>IF('Indicator Date hidden'!AV61="x","x",$AU$2-'Indicator Date hidden'!AV61)</f>
        <v>x</v>
      </c>
      <c r="AV60" s="165">
        <f>IF('Indicator Date hidden'!AW61="x","x",$AV$2-'Indicator Date hidden'!AW61)</f>
        <v>0</v>
      </c>
      <c r="AW60" s="165">
        <f>IF('Indicator Date hidden'!AX61="x","x",$AW$2-'Indicator Date hidden'!AX61)</f>
        <v>0</v>
      </c>
      <c r="AX60" s="165">
        <f>IF('Indicator Date hidden'!AY61="x","x",$AX$2-'Indicator Date hidden'!AY61)</f>
        <v>0</v>
      </c>
      <c r="AY60" s="165">
        <f>IF('Indicator Date hidden'!AZ61="x","x",$AY$2-'Indicator Date hidden'!AZ61)</f>
        <v>0</v>
      </c>
      <c r="AZ60" s="165">
        <f>IF('Indicator Date hidden'!BA61="x","x",$AZ$2-'Indicator Date hidden'!BA61)</f>
        <v>0</v>
      </c>
      <c r="BA60" s="5">
        <f t="shared" si="0"/>
        <v>17</v>
      </c>
      <c r="BB60" s="166">
        <f t="shared" si="1"/>
        <v>0.38636363636363635</v>
      </c>
      <c r="BC60" s="5">
        <f t="shared" si="2"/>
        <v>4</v>
      </c>
      <c r="BD60" s="166">
        <f t="shared" si="3"/>
        <v>1.5985207521459714</v>
      </c>
      <c r="BE60" s="169">
        <f t="shared" si="4"/>
        <v>0</v>
      </c>
    </row>
    <row r="61" spans="1:57" x14ac:dyDescent="0.25">
      <c r="A61" t="s">
        <v>110</v>
      </c>
      <c r="B61" s="165">
        <f>IF('Indicator Date hidden'!C62="x","x",$B$2-'Indicator Date hidden'!C62)</f>
        <v>0</v>
      </c>
      <c r="C61" s="165">
        <f>IF('Indicator Date hidden'!D62="x","x",$C$2-'Indicator Date hidden'!D62)</f>
        <v>0</v>
      </c>
      <c r="D61" s="165">
        <f>IF('Indicator Date hidden'!E62="x","x",$D$2-'Indicator Date hidden'!E62)</f>
        <v>0</v>
      </c>
      <c r="E61" s="165">
        <f>IF('Indicator Date hidden'!F62="x","x",$E$2-'Indicator Date hidden'!F62)</f>
        <v>0</v>
      </c>
      <c r="F61" s="165">
        <f>IF('Indicator Date hidden'!G62="x","x",$F$2-'Indicator Date hidden'!G62)</f>
        <v>0</v>
      </c>
      <c r="G61" s="165">
        <f>IF('Indicator Date hidden'!H62="x","x",$G$2-'Indicator Date hidden'!H62)</f>
        <v>0</v>
      </c>
      <c r="H61" s="165">
        <f>IF('Indicator Date hidden'!I62="x","x",$H$2-'Indicator Date hidden'!I62)</f>
        <v>0</v>
      </c>
      <c r="I61" s="165">
        <f>IF('Indicator Date hidden'!J62="x","x",$I$2-'Indicator Date hidden'!J62)</f>
        <v>0</v>
      </c>
      <c r="J61" s="165">
        <f>IF('Indicator Date hidden'!K62="x","x",$J$2-'Indicator Date hidden'!K62)</f>
        <v>0</v>
      </c>
      <c r="K61" s="165">
        <f>IF('Indicator Date hidden'!L62="x","x",$K$2-'Indicator Date hidden'!L62)</f>
        <v>0</v>
      </c>
      <c r="L61" s="165">
        <f>IF('Indicator Date hidden'!M62="x","x",$L$2-'Indicator Date hidden'!M62)</f>
        <v>0</v>
      </c>
      <c r="M61" s="165">
        <f>IF('Indicator Date hidden'!N62="x","x",$M$2-'Indicator Date hidden'!N62)</f>
        <v>0</v>
      </c>
      <c r="N61" s="165">
        <f>IF('Indicator Date hidden'!O62="x","x",$N$2-'Indicator Date hidden'!O62)</f>
        <v>0</v>
      </c>
      <c r="O61" s="165">
        <f>IF('Indicator Date hidden'!P62="x","x",$O$2-'Indicator Date hidden'!P62)</f>
        <v>0</v>
      </c>
      <c r="P61" s="165">
        <f>IF('Indicator Date hidden'!Q62="x","x",$P$2-'Indicator Date hidden'!Q62)</f>
        <v>0</v>
      </c>
      <c r="Q61" s="165" t="str">
        <f>IF('Indicator Date hidden'!R62="x","x",$Q$2-'Indicator Date hidden'!R62)</f>
        <v>x</v>
      </c>
      <c r="R61" s="165">
        <f>IF('Indicator Date hidden'!S62="x","x",$R$2-'Indicator Date hidden'!S62)</f>
        <v>0</v>
      </c>
      <c r="S61" s="165">
        <f>IF('Indicator Date hidden'!T62="x","x",$S$2-'Indicator Date hidden'!T62)</f>
        <v>0</v>
      </c>
      <c r="T61" s="165">
        <f>IF('Indicator Date hidden'!U62="x","x",$T$2-'Indicator Date hidden'!U62)</f>
        <v>0</v>
      </c>
      <c r="U61" s="165" t="str">
        <f>IF('Indicator Date hidden'!V62="x","x",$U$2-'Indicator Date hidden'!V62)</f>
        <v>x</v>
      </c>
      <c r="V61" s="165">
        <f>IF('Indicator Date hidden'!W62="x","x",$V$2-'Indicator Date hidden'!W62)</f>
        <v>0</v>
      </c>
      <c r="W61" s="165" t="str">
        <f>IF('Indicator Date hidden'!X62="x","x",$W$2-'Indicator Date hidden'!X62)</f>
        <v>x</v>
      </c>
      <c r="X61" s="165">
        <f>IF('Indicator Date hidden'!Y62="x","x",$X$2-'Indicator Date hidden'!Y62)</f>
        <v>6</v>
      </c>
      <c r="Y61" s="165">
        <f>IF('Indicator Date hidden'!Z62="x","x",$Y$2-'Indicator Date hidden'!Z62)</f>
        <v>0</v>
      </c>
      <c r="Z61" s="165">
        <f>IF('Indicator Date hidden'!AA62="x","x",$Z$2-'Indicator Date hidden'!AA62)</f>
        <v>0</v>
      </c>
      <c r="AA61" s="165" t="str">
        <f>IF('Indicator Date hidden'!AB62="x","x",$AA$2-'Indicator Date hidden'!AB62)</f>
        <v>x</v>
      </c>
      <c r="AB61" s="165">
        <f>IF('Indicator Date hidden'!AC62="x","x",$AB$2-'Indicator Date hidden'!AC62)</f>
        <v>0</v>
      </c>
      <c r="AC61" s="165">
        <f>IF('Indicator Date hidden'!AD62="x","x",$AC$2-'Indicator Date hidden'!AD62)</f>
        <v>0</v>
      </c>
      <c r="AD61" s="165" t="str">
        <f>IF('Indicator Date hidden'!AE62="x","x",$AD$2-'Indicator Date hidden'!AE62)</f>
        <v>x</v>
      </c>
      <c r="AE61" s="165">
        <f>IF('Indicator Date hidden'!AF62="x","x",$AE$2-'Indicator Date hidden'!AF62)</f>
        <v>0</v>
      </c>
      <c r="AF61" s="165">
        <f>IF('Indicator Date hidden'!AG62="x","x",$AF$2-'Indicator Date hidden'!AG62)</f>
        <v>5</v>
      </c>
      <c r="AG61" s="165">
        <f>IF('Indicator Date hidden'!AH62="x","x",$AG$2-'Indicator Date hidden'!AH62)</f>
        <v>0</v>
      </c>
      <c r="AH61" s="165">
        <f>IF('Indicator Date hidden'!AI62="x","x",$AH$2-'Indicator Date hidden'!AI62)</f>
        <v>0</v>
      </c>
      <c r="AI61" s="165">
        <f>IF('Indicator Date hidden'!AJ62="x","x",$AI$2-'Indicator Date hidden'!AJ62)</f>
        <v>0</v>
      </c>
      <c r="AJ61" s="165" t="str">
        <f>IF('Indicator Date hidden'!AK62="x","x",$AJ$2-'Indicator Date hidden'!AK62)</f>
        <v>x</v>
      </c>
      <c r="AK61" s="165">
        <f>IF('Indicator Date hidden'!AL62="x","x",$AK$2-'Indicator Date hidden'!AL62)</f>
        <v>1</v>
      </c>
      <c r="AL61" s="165" t="str">
        <f>IF('Indicator Date hidden'!AM62="x","x",$AL$2-'Indicator Date hidden'!AM62)</f>
        <v>x</v>
      </c>
      <c r="AM61" s="165">
        <f>IF('Indicator Date hidden'!AN62="x","x",$AM$2-'Indicator Date hidden'!AN62)</f>
        <v>0</v>
      </c>
      <c r="AN61" s="165">
        <f>IF('Indicator Date hidden'!AO62="x","x",$AN$2-'Indicator Date hidden'!AO62)</f>
        <v>0</v>
      </c>
      <c r="AO61" s="165">
        <f>IF('Indicator Date hidden'!AP62="x","x",$AO$2-'Indicator Date hidden'!AP62)</f>
        <v>0</v>
      </c>
      <c r="AP61" s="165">
        <f>IF('Indicator Date hidden'!AQ62="x","x",$AP$2-'Indicator Date hidden'!AQ62)</f>
        <v>0</v>
      </c>
      <c r="AQ61" s="165">
        <f>IF('Indicator Date hidden'!AR62="x","x",$AQ$2-'Indicator Date hidden'!AR62)</f>
        <v>0</v>
      </c>
      <c r="AR61" s="165">
        <f>IF('Indicator Date hidden'!AS62="x","x",$AR$2-'Indicator Date hidden'!AS62)</f>
        <v>0</v>
      </c>
      <c r="AS61" s="165">
        <f>IF('Indicator Date hidden'!AT62="x","x",$AS$2-'Indicator Date hidden'!AT62)</f>
        <v>0</v>
      </c>
      <c r="AT61" s="165">
        <f>IF('Indicator Date hidden'!AU62="x","x",$AT$2-'Indicator Date hidden'!AU62)</f>
        <v>0</v>
      </c>
      <c r="AU61" s="165" t="str">
        <f>IF('Indicator Date hidden'!AV62="x","x",$AU$2-'Indicator Date hidden'!AV62)</f>
        <v>x</v>
      </c>
      <c r="AV61" s="165">
        <f>IF('Indicator Date hidden'!AW62="x","x",$AV$2-'Indicator Date hidden'!AW62)</f>
        <v>0</v>
      </c>
      <c r="AW61" s="165">
        <f>IF('Indicator Date hidden'!AX62="x","x",$AW$2-'Indicator Date hidden'!AX62)</f>
        <v>0</v>
      </c>
      <c r="AX61" s="165">
        <f>IF('Indicator Date hidden'!AY62="x","x",$AX$2-'Indicator Date hidden'!AY62)</f>
        <v>0</v>
      </c>
      <c r="AY61" s="165">
        <f>IF('Indicator Date hidden'!AZ62="x","x",$AY$2-'Indicator Date hidden'!AZ62)</f>
        <v>0</v>
      </c>
      <c r="AZ61" s="165">
        <f>IF('Indicator Date hidden'!BA62="x","x",$AZ$2-'Indicator Date hidden'!BA62)</f>
        <v>0</v>
      </c>
      <c r="BA61" s="5">
        <f t="shared" si="0"/>
        <v>12</v>
      </c>
      <c r="BB61" s="166">
        <f t="shared" si="1"/>
        <v>0.27906976744186046</v>
      </c>
      <c r="BC61" s="5">
        <f t="shared" si="2"/>
        <v>3</v>
      </c>
      <c r="BD61" s="166">
        <f t="shared" si="3"/>
        <v>1.1678957701850901</v>
      </c>
      <c r="BE61" s="169">
        <f t="shared" si="4"/>
        <v>0</v>
      </c>
    </row>
    <row r="62" spans="1:57" x14ac:dyDescent="0.25">
      <c r="A62" t="s">
        <v>112</v>
      </c>
      <c r="B62" s="165">
        <f>IF('Indicator Date hidden'!C63="x","x",$B$2-'Indicator Date hidden'!C63)</f>
        <v>0</v>
      </c>
      <c r="C62" s="165">
        <f>IF('Indicator Date hidden'!D63="x","x",$C$2-'Indicator Date hidden'!D63)</f>
        <v>0</v>
      </c>
      <c r="D62" s="165">
        <f>IF('Indicator Date hidden'!E63="x","x",$D$2-'Indicator Date hidden'!E63)</f>
        <v>0</v>
      </c>
      <c r="E62" s="165">
        <f>IF('Indicator Date hidden'!F63="x","x",$E$2-'Indicator Date hidden'!F63)</f>
        <v>0</v>
      </c>
      <c r="F62" s="165">
        <f>IF('Indicator Date hidden'!G63="x","x",$F$2-'Indicator Date hidden'!G63)</f>
        <v>0</v>
      </c>
      <c r="G62" s="165">
        <f>IF('Indicator Date hidden'!H63="x","x",$G$2-'Indicator Date hidden'!H63)</f>
        <v>0</v>
      </c>
      <c r="H62" s="165">
        <f>IF('Indicator Date hidden'!I63="x","x",$H$2-'Indicator Date hidden'!I63)</f>
        <v>0</v>
      </c>
      <c r="I62" s="165">
        <f>IF('Indicator Date hidden'!J63="x","x",$I$2-'Indicator Date hidden'!J63)</f>
        <v>0</v>
      </c>
      <c r="J62" s="165">
        <f>IF('Indicator Date hidden'!K63="x","x",$J$2-'Indicator Date hidden'!K63)</f>
        <v>0</v>
      </c>
      <c r="K62" s="165">
        <f>IF('Indicator Date hidden'!L63="x","x",$K$2-'Indicator Date hidden'!L63)</f>
        <v>0</v>
      </c>
      <c r="L62" s="165">
        <f>IF('Indicator Date hidden'!M63="x","x",$L$2-'Indicator Date hidden'!M63)</f>
        <v>0</v>
      </c>
      <c r="M62" s="165">
        <f>IF('Indicator Date hidden'!N63="x","x",$M$2-'Indicator Date hidden'!N63)</f>
        <v>0</v>
      </c>
      <c r="N62" s="165">
        <f>IF('Indicator Date hidden'!O63="x","x",$N$2-'Indicator Date hidden'!O63)</f>
        <v>0</v>
      </c>
      <c r="O62" s="165">
        <f>IF('Indicator Date hidden'!P63="x","x",$O$2-'Indicator Date hidden'!P63)</f>
        <v>0</v>
      </c>
      <c r="P62" s="165">
        <f>IF('Indicator Date hidden'!Q63="x","x",$P$2-'Indicator Date hidden'!Q63)</f>
        <v>0</v>
      </c>
      <c r="Q62" s="165" t="str">
        <f>IF('Indicator Date hidden'!R63="x","x",$Q$2-'Indicator Date hidden'!R63)</f>
        <v>x</v>
      </c>
      <c r="R62" s="165">
        <f>IF('Indicator Date hidden'!S63="x","x",$R$2-'Indicator Date hidden'!S63)</f>
        <v>0</v>
      </c>
      <c r="S62" s="165">
        <f>IF('Indicator Date hidden'!T63="x","x",$S$2-'Indicator Date hidden'!T63)</f>
        <v>0</v>
      </c>
      <c r="T62" s="165">
        <f>IF('Indicator Date hidden'!U63="x","x",$T$2-'Indicator Date hidden'!U63)</f>
        <v>0</v>
      </c>
      <c r="U62" s="165" t="str">
        <f>IF('Indicator Date hidden'!V63="x","x",$U$2-'Indicator Date hidden'!V63)</f>
        <v>x</v>
      </c>
      <c r="V62" s="165">
        <f>IF('Indicator Date hidden'!W63="x","x",$V$2-'Indicator Date hidden'!W63)</f>
        <v>0</v>
      </c>
      <c r="W62" s="165" t="str">
        <f>IF('Indicator Date hidden'!X63="x","x",$W$2-'Indicator Date hidden'!X63)</f>
        <v>x</v>
      </c>
      <c r="X62" s="165">
        <f>IF('Indicator Date hidden'!Y63="x","x",$X$2-'Indicator Date hidden'!Y63)</f>
        <v>0</v>
      </c>
      <c r="Y62" s="165">
        <f>IF('Indicator Date hidden'!Z63="x","x",$Y$2-'Indicator Date hidden'!Z63)</f>
        <v>0</v>
      </c>
      <c r="Z62" s="165">
        <f>IF('Indicator Date hidden'!AA63="x","x",$Z$2-'Indicator Date hidden'!AA63)</f>
        <v>0</v>
      </c>
      <c r="AA62" s="165">
        <f>IF('Indicator Date hidden'!AB63="x","x",$AA$2-'Indicator Date hidden'!AB63)</f>
        <v>0</v>
      </c>
      <c r="AB62" s="165">
        <f>IF('Indicator Date hidden'!AC63="x","x",$AB$2-'Indicator Date hidden'!AC63)</f>
        <v>0</v>
      </c>
      <c r="AC62" s="165">
        <f>IF('Indicator Date hidden'!AD63="x","x",$AC$2-'Indicator Date hidden'!AD63)</f>
        <v>0</v>
      </c>
      <c r="AD62" s="165" t="str">
        <f>IF('Indicator Date hidden'!AE63="x","x",$AD$2-'Indicator Date hidden'!AE63)</f>
        <v>x</v>
      </c>
      <c r="AE62" s="165">
        <f>IF('Indicator Date hidden'!AF63="x","x",$AE$2-'Indicator Date hidden'!AF63)</f>
        <v>0</v>
      </c>
      <c r="AF62" s="165">
        <f>IF('Indicator Date hidden'!AG63="x","x",$AF$2-'Indicator Date hidden'!AG63)</f>
        <v>5</v>
      </c>
      <c r="AG62" s="165">
        <f>IF('Indicator Date hidden'!AH63="x","x",$AG$2-'Indicator Date hidden'!AH63)</f>
        <v>0</v>
      </c>
      <c r="AH62" s="165">
        <f>IF('Indicator Date hidden'!AI63="x","x",$AH$2-'Indicator Date hidden'!AI63)</f>
        <v>0</v>
      </c>
      <c r="AI62" s="165">
        <f>IF('Indicator Date hidden'!AJ63="x","x",$AI$2-'Indicator Date hidden'!AJ63)</f>
        <v>0</v>
      </c>
      <c r="AJ62" s="165" t="str">
        <f>IF('Indicator Date hidden'!AK63="x","x",$AJ$2-'Indicator Date hidden'!AK63)</f>
        <v>x</v>
      </c>
      <c r="AK62" s="165">
        <f>IF('Indicator Date hidden'!AL63="x","x",$AK$2-'Indicator Date hidden'!AL63)</f>
        <v>1</v>
      </c>
      <c r="AL62" s="165" t="str">
        <f>IF('Indicator Date hidden'!AM63="x","x",$AL$2-'Indicator Date hidden'!AM63)</f>
        <v>x</v>
      </c>
      <c r="AM62" s="165">
        <f>IF('Indicator Date hidden'!AN63="x","x",$AM$2-'Indicator Date hidden'!AN63)</f>
        <v>0</v>
      </c>
      <c r="AN62" s="165">
        <f>IF('Indicator Date hidden'!AO63="x","x",$AN$2-'Indicator Date hidden'!AO63)</f>
        <v>0</v>
      </c>
      <c r="AO62" s="165">
        <f>IF('Indicator Date hidden'!AP63="x","x",$AO$2-'Indicator Date hidden'!AP63)</f>
        <v>0</v>
      </c>
      <c r="AP62" s="165">
        <f>IF('Indicator Date hidden'!AQ63="x","x",$AP$2-'Indicator Date hidden'!AQ63)</f>
        <v>0</v>
      </c>
      <c r="AQ62" s="165">
        <f>IF('Indicator Date hidden'!AR63="x","x",$AQ$2-'Indicator Date hidden'!AR63)</f>
        <v>0</v>
      </c>
      <c r="AR62" s="165">
        <f>IF('Indicator Date hidden'!AS63="x","x",$AR$2-'Indicator Date hidden'!AS63)</f>
        <v>0</v>
      </c>
      <c r="AS62" s="165">
        <f>IF('Indicator Date hidden'!AT63="x","x",$AS$2-'Indicator Date hidden'!AT63)</f>
        <v>0</v>
      </c>
      <c r="AT62" s="165">
        <f>IF('Indicator Date hidden'!AU63="x","x",$AT$2-'Indicator Date hidden'!AU63)</f>
        <v>0</v>
      </c>
      <c r="AU62" s="165" t="str">
        <f>IF('Indicator Date hidden'!AV63="x","x",$AU$2-'Indicator Date hidden'!AV63)</f>
        <v>x</v>
      </c>
      <c r="AV62" s="165">
        <f>IF('Indicator Date hidden'!AW63="x","x",$AV$2-'Indicator Date hidden'!AW63)</f>
        <v>0</v>
      </c>
      <c r="AW62" s="165">
        <f>IF('Indicator Date hidden'!AX63="x","x",$AW$2-'Indicator Date hidden'!AX63)</f>
        <v>0</v>
      </c>
      <c r="AX62" s="165">
        <f>IF('Indicator Date hidden'!AY63="x","x",$AX$2-'Indicator Date hidden'!AY63)</f>
        <v>0</v>
      </c>
      <c r="AY62" s="165">
        <f>IF('Indicator Date hidden'!AZ63="x","x",$AY$2-'Indicator Date hidden'!AZ63)</f>
        <v>0</v>
      </c>
      <c r="AZ62" s="165">
        <f>IF('Indicator Date hidden'!BA63="x","x",$AZ$2-'Indicator Date hidden'!BA63)</f>
        <v>0</v>
      </c>
      <c r="BA62" s="5">
        <f t="shared" si="0"/>
        <v>6</v>
      </c>
      <c r="BB62" s="166">
        <f t="shared" si="1"/>
        <v>0.13636363636363635</v>
      </c>
      <c r="BC62" s="5">
        <f t="shared" si="2"/>
        <v>2</v>
      </c>
      <c r="BD62" s="166">
        <f t="shared" si="3"/>
        <v>0.75651440804969261</v>
      </c>
      <c r="BE62" s="169">
        <f t="shared" si="4"/>
        <v>0</v>
      </c>
    </row>
    <row r="63" spans="1:57" x14ac:dyDescent="0.25">
      <c r="A63" t="s">
        <v>114</v>
      </c>
      <c r="B63" s="165">
        <f>IF('Indicator Date hidden'!C64="x","x",$B$2-'Indicator Date hidden'!C64)</f>
        <v>0</v>
      </c>
      <c r="C63" s="165">
        <f>IF('Indicator Date hidden'!D64="x","x",$C$2-'Indicator Date hidden'!D64)</f>
        <v>0</v>
      </c>
      <c r="D63" s="165">
        <f>IF('Indicator Date hidden'!E64="x","x",$D$2-'Indicator Date hidden'!E64)</f>
        <v>0</v>
      </c>
      <c r="E63" s="165">
        <f>IF('Indicator Date hidden'!F64="x","x",$E$2-'Indicator Date hidden'!F64)</f>
        <v>0</v>
      </c>
      <c r="F63" s="165">
        <f>IF('Indicator Date hidden'!G64="x","x",$F$2-'Indicator Date hidden'!G64)</f>
        <v>0</v>
      </c>
      <c r="G63" s="165">
        <f>IF('Indicator Date hidden'!H64="x","x",$G$2-'Indicator Date hidden'!H64)</f>
        <v>0</v>
      </c>
      <c r="H63" s="165">
        <f>IF('Indicator Date hidden'!I64="x","x",$H$2-'Indicator Date hidden'!I64)</f>
        <v>0</v>
      </c>
      <c r="I63" s="165">
        <f>IF('Indicator Date hidden'!J64="x","x",$I$2-'Indicator Date hidden'!J64)</f>
        <v>0</v>
      </c>
      <c r="J63" s="165">
        <f>IF('Indicator Date hidden'!K64="x","x",$J$2-'Indicator Date hidden'!K64)</f>
        <v>0</v>
      </c>
      <c r="K63" s="165">
        <f>IF('Indicator Date hidden'!L64="x","x",$K$2-'Indicator Date hidden'!L64)</f>
        <v>0</v>
      </c>
      <c r="L63" s="165">
        <f>IF('Indicator Date hidden'!M64="x","x",$L$2-'Indicator Date hidden'!M64)</f>
        <v>0</v>
      </c>
      <c r="M63" s="165">
        <f>IF('Indicator Date hidden'!N64="x","x",$M$2-'Indicator Date hidden'!N64)</f>
        <v>0</v>
      </c>
      <c r="N63" s="165">
        <f>IF('Indicator Date hidden'!O64="x","x",$N$2-'Indicator Date hidden'!O64)</f>
        <v>0</v>
      </c>
      <c r="O63" s="165">
        <f>IF('Indicator Date hidden'!P64="x","x",$O$2-'Indicator Date hidden'!P64)</f>
        <v>0</v>
      </c>
      <c r="P63" s="165">
        <f>IF('Indicator Date hidden'!Q64="x","x",$P$2-'Indicator Date hidden'!Q64)</f>
        <v>0</v>
      </c>
      <c r="Q63" s="165">
        <f>IF('Indicator Date hidden'!R64="x","x",$Q$2-'Indicator Date hidden'!R64)</f>
        <v>5</v>
      </c>
      <c r="R63" s="165">
        <f>IF('Indicator Date hidden'!S64="x","x",$R$2-'Indicator Date hidden'!S64)</f>
        <v>0</v>
      </c>
      <c r="S63" s="165">
        <f>IF('Indicator Date hidden'!T64="x","x",$S$2-'Indicator Date hidden'!T64)</f>
        <v>0</v>
      </c>
      <c r="T63" s="165">
        <f>IF('Indicator Date hidden'!U64="x","x",$T$2-'Indicator Date hidden'!U64)</f>
        <v>0</v>
      </c>
      <c r="U63" s="165">
        <f>IF('Indicator Date hidden'!V64="x","x",$U$2-'Indicator Date hidden'!V64)</f>
        <v>0</v>
      </c>
      <c r="V63" s="165">
        <f>IF('Indicator Date hidden'!W64="x","x",$V$2-'Indicator Date hidden'!W64)</f>
        <v>0</v>
      </c>
      <c r="W63" s="165">
        <f>IF('Indicator Date hidden'!X64="x","x",$W$2-'Indicator Date hidden'!X64)</f>
        <v>4</v>
      </c>
      <c r="X63" s="165">
        <f>IF('Indicator Date hidden'!Y64="x","x",$X$2-'Indicator Date hidden'!Y64)</f>
        <v>0</v>
      </c>
      <c r="Y63" s="165">
        <f>IF('Indicator Date hidden'!Z64="x","x",$Y$2-'Indicator Date hidden'!Z64)</f>
        <v>0</v>
      </c>
      <c r="Z63" s="165">
        <f>IF('Indicator Date hidden'!AA64="x","x",$Z$2-'Indicator Date hidden'!AA64)</f>
        <v>0</v>
      </c>
      <c r="AA63" s="165">
        <f>IF('Indicator Date hidden'!AB64="x","x",$AA$2-'Indicator Date hidden'!AB64)</f>
        <v>0</v>
      </c>
      <c r="AB63" s="165">
        <f>IF('Indicator Date hidden'!AC64="x","x",$AB$2-'Indicator Date hidden'!AC64)</f>
        <v>0</v>
      </c>
      <c r="AC63" s="165">
        <f>IF('Indicator Date hidden'!AD64="x","x",$AC$2-'Indicator Date hidden'!AD64)</f>
        <v>0</v>
      </c>
      <c r="AD63" s="165">
        <f>IF('Indicator Date hidden'!AE64="x","x",$AD$2-'Indicator Date hidden'!AE64)</f>
        <v>0</v>
      </c>
      <c r="AE63" s="165">
        <f>IF('Indicator Date hidden'!AF64="x","x",$AE$2-'Indicator Date hidden'!AF64)</f>
        <v>0</v>
      </c>
      <c r="AF63" s="165">
        <f>IF('Indicator Date hidden'!AG64="x","x",$AF$2-'Indicator Date hidden'!AG64)</f>
        <v>0</v>
      </c>
      <c r="AG63" s="165">
        <f>IF('Indicator Date hidden'!AH64="x","x",$AG$2-'Indicator Date hidden'!AH64)</f>
        <v>0</v>
      </c>
      <c r="AH63" s="165">
        <f>IF('Indicator Date hidden'!AI64="x","x",$AH$2-'Indicator Date hidden'!AI64)</f>
        <v>0</v>
      </c>
      <c r="AI63" s="165">
        <f>IF('Indicator Date hidden'!AJ64="x","x",$AI$2-'Indicator Date hidden'!AJ64)</f>
        <v>0</v>
      </c>
      <c r="AJ63" s="165" t="str">
        <f>IF('Indicator Date hidden'!AK64="x","x",$AJ$2-'Indicator Date hidden'!AK64)</f>
        <v>x</v>
      </c>
      <c r="AK63" s="165">
        <f>IF('Indicator Date hidden'!AL64="x","x",$AK$2-'Indicator Date hidden'!AL64)</f>
        <v>1</v>
      </c>
      <c r="AL63" s="165" t="str">
        <f>IF('Indicator Date hidden'!AM64="x","x",$AL$2-'Indicator Date hidden'!AM64)</f>
        <v>x</v>
      </c>
      <c r="AM63" s="165">
        <f>IF('Indicator Date hidden'!AN64="x","x",$AM$2-'Indicator Date hidden'!AN64)</f>
        <v>0</v>
      </c>
      <c r="AN63" s="165">
        <f>IF('Indicator Date hidden'!AO64="x","x",$AN$2-'Indicator Date hidden'!AO64)</f>
        <v>0</v>
      </c>
      <c r="AO63" s="165">
        <f>IF('Indicator Date hidden'!AP64="x","x",$AO$2-'Indicator Date hidden'!AP64)</f>
        <v>0</v>
      </c>
      <c r="AP63" s="165">
        <f>IF('Indicator Date hidden'!AQ64="x","x",$AP$2-'Indicator Date hidden'!AQ64)</f>
        <v>0</v>
      </c>
      <c r="AQ63" s="165">
        <f>IF('Indicator Date hidden'!AR64="x","x",$AQ$2-'Indicator Date hidden'!AR64)</f>
        <v>0</v>
      </c>
      <c r="AR63" s="165">
        <f>IF('Indicator Date hidden'!AS64="x","x",$AR$2-'Indicator Date hidden'!AS64)</f>
        <v>0</v>
      </c>
      <c r="AS63" s="165">
        <f>IF('Indicator Date hidden'!AT64="x","x",$AS$2-'Indicator Date hidden'!AT64)</f>
        <v>0</v>
      </c>
      <c r="AT63" s="165">
        <f>IF('Indicator Date hidden'!AU64="x","x",$AT$2-'Indicator Date hidden'!AU64)</f>
        <v>0</v>
      </c>
      <c r="AU63" s="165">
        <f>IF('Indicator Date hidden'!AV64="x","x",$AU$2-'Indicator Date hidden'!AV64)</f>
        <v>2</v>
      </c>
      <c r="AV63" s="165">
        <f>IF('Indicator Date hidden'!AW64="x","x",$AV$2-'Indicator Date hidden'!AW64)</f>
        <v>0</v>
      </c>
      <c r="AW63" s="165">
        <f>IF('Indicator Date hidden'!AX64="x","x",$AW$2-'Indicator Date hidden'!AX64)</f>
        <v>0</v>
      </c>
      <c r="AX63" s="165">
        <f>IF('Indicator Date hidden'!AY64="x","x",$AX$2-'Indicator Date hidden'!AY64)</f>
        <v>0</v>
      </c>
      <c r="AY63" s="165">
        <f>IF('Indicator Date hidden'!AZ64="x","x",$AY$2-'Indicator Date hidden'!AZ64)</f>
        <v>0</v>
      </c>
      <c r="AZ63" s="165">
        <f>IF('Indicator Date hidden'!BA64="x","x",$AZ$2-'Indicator Date hidden'!BA64)</f>
        <v>0</v>
      </c>
      <c r="BA63" s="5">
        <f t="shared" si="0"/>
        <v>12</v>
      </c>
      <c r="BB63" s="166">
        <f t="shared" si="1"/>
        <v>0.24489795918367346</v>
      </c>
      <c r="BC63" s="5">
        <f t="shared" si="2"/>
        <v>4</v>
      </c>
      <c r="BD63" s="166">
        <f t="shared" si="3"/>
        <v>0.93744359819231438</v>
      </c>
      <c r="BE63" s="169">
        <f t="shared" si="4"/>
        <v>0</v>
      </c>
    </row>
    <row r="64" spans="1:57" x14ac:dyDescent="0.25">
      <c r="A64" t="s">
        <v>116</v>
      </c>
      <c r="B64" s="165">
        <f>IF('Indicator Date hidden'!C65="x","x",$B$2-'Indicator Date hidden'!C65)</f>
        <v>0</v>
      </c>
      <c r="C64" s="165">
        <f>IF('Indicator Date hidden'!D65="x","x",$C$2-'Indicator Date hidden'!D65)</f>
        <v>0</v>
      </c>
      <c r="D64" s="165">
        <f>IF('Indicator Date hidden'!E65="x","x",$D$2-'Indicator Date hidden'!E65)</f>
        <v>0</v>
      </c>
      <c r="E64" s="165">
        <f>IF('Indicator Date hidden'!F65="x","x",$E$2-'Indicator Date hidden'!F65)</f>
        <v>0</v>
      </c>
      <c r="F64" s="165">
        <f>IF('Indicator Date hidden'!G65="x","x",$F$2-'Indicator Date hidden'!G65)</f>
        <v>0</v>
      </c>
      <c r="G64" s="165">
        <f>IF('Indicator Date hidden'!H65="x","x",$G$2-'Indicator Date hidden'!H65)</f>
        <v>0</v>
      </c>
      <c r="H64" s="165">
        <f>IF('Indicator Date hidden'!I65="x","x",$H$2-'Indicator Date hidden'!I65)</f>
        <v>0</v>
      </c>
      <c r="I64" s="165">
        <f>IF('Indicator Date hidden'!J65="x","x",$I$2-'Indicator Date hidden'!J65)</f>
        <v>0</v>
      </c>
      <c r="J64" s="165">
        <f>IF('Indicator Date hidden'!K65="x","x",$J$2-'Indicator Date hidden'!K65)</f>
        <v>0</v>
      </c>
      <c r="K64" s="165">
        <f>IF('Indicator Date hidden'!L65="x","x",$K$2-'Indicator Date hidden'!L65)</f>
        <v>0</v>
      </c>
      <c r="L64" s="165">
        <f>IF('Indicator Date hidden'!M65="x","x",$L$2-'Indicator Date hidden'!M65)</f>
        <v>0</v>
      </c>
      <c r="M64" s="165">
        <f>IF('Indicator Date hidden'!N65="x","x",$M$2-'Indicator Date hidden'!N65)</f>
        <v>0</v>
      </c>
      <c r="N64" s="165">
        <f>IF('Indicator Date hidden'!O65="x","x",$N$2-'Indicator Date hidden'!O65)</f>
        <v>0</v>
      </c>
      <c r="O64" s="165">
        <f>IF('Indicator Date hidden'!P65="x","x",$O$2-'Indicator Date hidden'!P65)</f>
        <v>0</v>
      </c>
      <c r="P64" s="165">
        <f>IF('Indicator Date hidden'!Q65="x","x",$P$2-'Indicator Date hidden'!Q65)</f>
        <v>0</v>
      </c>
      <c r="Q64" s="165">
        <f>IF('Indicator Date hidden'!R65="x","x",$Q$2-'Indicator Date hidden'!R65)</f>
        <v>4</v>
      </c>
      <c r="R64" s="165">
        <f>IF('Indicator Date hidden'!S65="x","x",$R$2-'Indicator Date hidden'!S65)</f>
        <v>0</v>
      </c>
      <c r="S64" s="165">
        <f>IF('Indicator Date hidden'!T65="x","x",$S$2-'Indicator Date hidden'!T65)</f>
        <v>0</v>
      </c>
      <c r="T64" s="165">
        <f>IF('Indicator Date hidden'!U65="x","x",$T$2-'Indicator Date hidden'!U65)</f>
        <v>0</v>
      </c>
      <c r="U64" s="165">
        <f>IF('Indicator Date hidden'!V65="x","x",$U$2-'Indicator Date hidden'!V65)</f>
        <v>0</v>
      </c>
      <c r="V64" s="165">
        <f>IF('Indicator Date hidden'!W65="x","x",$V$2-'Indicator Date hidden'!W65)</f>
        <v>0</v>
      </c>
      <c r="W64" s="165">
        <f>IF('Indicator Date hidden'!X65="x","x",$W$2-'Indicator Date hidden'!X65)</f>
        <v>3</v>
      </c>
      <c r="X64" s="165">
        <f>IF('Indicator Date hidden'!Y65="x","x",$X$2-'Indicator Date hidden'!Y65)</f>
        <v>6</v>
      </c>
      <c r="Y64" s="165">
        <f>IF('Indicator Date hidden'!Z65="x","x",$Y$2-'Indicator Date hidden'!Z65)</f>
        <v>0</v>
      </c>
      <c r="Z64" s="165">
        <f>IF('Indicator Date hidden'!AA65="x","x",$Z$2-'Indicator Date hidden'!AA65)</f>
        <v>0</v>
      </c>
      <c r="AA64" s="165">
        <f>IF('Indicator Date hidden'!AB65="x","x",$AA$2-'Indicator Date hidden'!AB65)</f>
        <v>0</v>
      </c>
      <c r="AB64" s="165">
        <f>IF('Indicator Date hidden'!AC65="x","x",$AB$2-'Indicator Date hidden'!AC65)</f>
        <v>0</v>
      </c>
      <c r="AC64" s="165">
        <f>IF('Indicator Date hidden'!AD65="x","x",$AC$2-'Indicator Date hidden'!AD65)</f>
        <v>0</v>
      </c>
      <c r="AD64" s="165">
        <f>IF('Indicator Date hidden'!AE65="x","x",$AD$2-'Indicator Date hidden'!AE65)</f>
        <v>0</v>
      </c>
      <c r="AE64" s="165">
        <f>IF('Indicator Date hidden'!AF65="x","x",$AE$2-'Indicator Date hidden'!AF65)</f>
        <v>0</v>
      </c>
      <c r="AF64" s="165" t="str">
        <f>IF('Indicator Date hidden'!AG65="x","x",$AF$2-'Indicator Date hidden'!AG65)</f>
        <v>x</v>
      </c>
      <c r="AG64" s="165">
        <f>IF('Indicator Date hidden'!AH65="x","x",$AG$2-'Indicator Date hidden'!AH65)</f>
        <v>0</v>
      </c>
      <c r="AH64" s="165">
        <f>IF('Indicator Date hidden'!AI65="x","x",$AH$2-'Indicator Date hidden'!AI65)</f>
        <v>0</v>
      </c>
      <c r="AI64" s="165">
        <f>IF('Indicator Date hidden'!AJ65="x","x",$AI$2-'Indicator Date hidden'!AJ65)</f>
        <v>0</v>
      </c>
      <c r="AJ64" s="165" t="str">
        <f>IF('Indicator Date hidden'!AK65="x","x",$AJ$2-'Indicator Date hidden'!AK65)</f>
        <v>x</v>
      </c>
      <c r="AK64" s="165">
        <f>IF('Indicator Date hidden'!AL65="x","x",$AK$2-'Indicator Date hidden'!AL65)</f>
        <v>1</v>
      </c>
      <c r="AL64" s="165">
        <f>IF('Indicator Date hidden'!AM65="x","x",$AL$2-'Indicator Date hidden'!AM65)</f>
        <v>0</v>
      </c>
      <c r="AM64" s="165">
        <f>IF('Indicator Date hidden'!AN65="x","x",$AM$2-'Indicator Date hidden'!AN65)</f>
        <v>0</v>
      </c>
      <c r="AN64" s="165">
        <f>IF('Indicator Date hidden'!AO65="x","x",$AN$2-'Indicator Date hidden'!AO65)</f>
        <v>0</v>
      </c>
      <c r="AO64" s="165">
        <f>IF('Indicator Date hidden'!AP65="x","x",$AO$2-'Indicator Date hidden'!AP65)</f>
        <v>0</v>
      </c>
      <c r="AP64" s="165">
        <f>IF('Indicator Date hidden'!AQ65="x","x",$AP$2-'Indicator Date hidden'!AQ65)</f>
        <v>0</v>
      </c>
      <c r="AQ64" s="165">
        <f>IF('Indicator Date hidden'!AR65="x","x",$AQ$2-'Indicator Date hidden'!AR65)</f>
        <v>0</v>
      </c>
      <c r="AR64" s="165">
        <f>IF('Indicator Date hidden'!AS65="x","x",$AR$2-'Indicator Date hidden'!AS65)</f>
        <v>0</v>
      </c>
      <c r="AS64" s="165">
        <f>IF('Indicator Date hidden'!AT65="x","x",$AS$2-'Indicator Date hidden'!AT65)</f>
        <v>0</v>
      </c>
      <c r="AT64" s="165">
        <f>IF('Indicator Date hidden'!AU65="x","x",$AT$2-'Indicator Date hidden'!AU65)</f>
        <v>0</v>
      </c>
      <c r="AU64" s="165">
        <f>IF('Indicator Date hidden'!AV65="x","x",$AU$2-'Indicator Date hidden'!AV65)</f>
        <v>2</v>
      </c>
      <c r="AV64" s="165">
        <f>IF('Indicator Date hidden'!AW65="x","x",$AV$2-'Indicator Date hidden'!AW65)</f>
        <v>0</v>
      </c>
      <c r="AW64" s="165">
        <f>IF('Indicator Date hidden'!AX65="x","x",$AW$2-'Indicator Date hidden'!AX65)</f>
        <v>1</v>
      </c>
      <c r="AX64" s="165">
        <f>IF('Indicator Date hidden'!AY65="x","x",$AX$2-'Indicator Date hidden'!AY65)</f>
        <v>0</v>
      </c>
      <c r="AY64" s="165">
        <f>IF('Indicator Date hidden'!AZ65="x","x",$AY$2-'Indicator Date hidden'!AZ65)</f>
        <v>0</v>
      </c>
      <c r="AZ64" s="165">
        <f>IF('Indicator Date hidden'!BA65="x","x",$AZ$2-'Indicator Date hidden'!BA65)</f>
        <v>0</v>
      </c>
      <c r="BA64" s="5">
        <f t="shared" si="0"/>
        <v>17</v>
      </c>
      <c r="BB64" s="166">
        <f t="shared" si="1"/>
        <v>0.34693877551020408</v>
      </c>
      <c r="BC64" s="5">
        <f t="shared" si="2"/>
        <v>6</v>
      </c>
      <c r="BD64" s="166">
        <f t="shared" si="3"/>
        <v>1.1166827771677104</v>
      </c>
      <c r="BE64" s="169">
        <f t="shared" si="4"/>
        <v>0</v>
      </c>
    </row>
    <row r="65" spans="1:57" x14ac:dyDescent="0.25">
      <c r="A65" t="s">
        <v>118</v>
      </c>
      <c r="B65" s="165">
        <f>IF('Indicator Date hidden'!C66="x","x",$B$2-'Indicator Date hidden'!C66)</f>
        <v>0</v>
      </c>
      <c r="C65" s="165">
        <f>IF('Indicator Date hidden'!D66="x","x",$C$2-'Indicator Date hidden'!D66)</f>
        <v>0</v>
      </c>
      <c r="D65" s="165">
        <f>IF('Indicator Date hidden'!E66="x","x",$D$2-'Indicator Date hidden'!E66)</f>
        <v>0</v>
      </c>
      <c r="E65" s="165">
        <f>IF('Indicator Date hidden'!F66="x","x",$E$2-'Indicator Date hidden'!F66)</f>
        <v>0</v>
      </c>
      <c r="F65" s="165">
        <f>IF('Indicator Date hidden'!G66="x","x",$F$2-'Indicator Date hidden'!G66)</f>
        <v>0</v>
      </c>
      <c r="G65" s="165">
        <f>IF('Indicator Date hidden'!H66="x","x",$G$2-'Indicator Date hidden'!H66)</f>
        <v>0</v>
      </c>
      <c r="H65" s="165">
        <f>IF('Indicator Date hidden'!I66="x","x",$H$2-'Indicator Date hidden'!I66)</f>
        <v>0</v>
      </c>
      <c r="I65" s="165">
        <f>IF('Indicator Date hidden'!J66="x","x",$I$2-'Indicator Date hidden'!J66)</f>
        <v>0</v>
      </c>
      <c r="J65" s="165">
        <f>IF('Indicator Date hidden'!K66="x","x",$J$2-'Indicator Date hidden'!K66)</f>
        <v>0</v>
      </c>
      <c r="K65" s="165">
        <f>IF('Indicator Date hidden'!L66="x","x",$K$2-'Indicator Date hidden'!L66)</f>
        <v>0</v>
      </c>
      <c r="L65" s="165">
        <f>IF('Indicator Date hidden'!M66="x","x",$L$2-'Indicator Date hidden'!M66)</f>
        <v>0</v>
      </c>
      <c r="M65" s="165">
        <f>IF('Indicator Date hidden'!N66="x","x",$M$2-'Indicator Date hidden'!N66)</f>
        <v>0</v>
      </c>
      <c r="N65" s="165">
        <f>IF('Indicator Date hidden'!O66="x","x",$N$2-'Indicator Date hidden'!O66)</f>
        <v>0</v>
      </c>
      <c r="O65" s="165">
        <f>IF('Indicator Date hidden'!P66="x","x",$O$2-'Indicator Date hidden'!P66)</f>
        <v>0</v>
      </c>
      <c r="P65" s="165">
        <f>IF('Indicator Date hidden'!Q66="x","x",$P$2-'Indicator Date hidden'!Q66)</f>
        <v>0</v>
      </c>
      <c r="Q65" s="165" t="str">
        <f>IF('Indicator Date hidden'!R66="x","x",$Q$2-'Indicator Date hidden'!R66)</f>
        <v>x</v>
      </c>
      <c r="R65" s="165">
        <f>IF('Indicator Date hidden'!S66="x","x",$R$2-'Indicator Date hidden'!S66)</f>
        <v>0</v>
      </c>
      <c r="S65" s="165">
        <f>IF('Indicator Date hidden'!T66="x","x",$S$2-'Indicator Date hidden'!T66)</f>
        <v>0</v>
      </c>
      <c r="T65" s="165">
        <f>IF('Indicator Date hidden'!U66="x","x",$T$2-'Indicator Date hidden'!U66)</f>
        <v>0</v>
      </c>
      <c r="U65" s="165">
        <f>IF('Indicator Date hidden'!V66="x","x",$U$2-'Indicator Date hidden'!V66)</f>
        <v>0</v>
      </c>
      <c r="V65" s="165">
        <f>IF('Indicator Date hidden'!W66="x","x",$V$2-'Indicator Date hidden'!W66)</f>
        <v>0</v>
      </c>
      <c r="W65" s="165">
        <f>IF('Indicator Date hidden'!X66="x","x",$W$2-'Indicator Date hidden'!X66)</f>
        <v>7</v>
      </c>
      <c r="X65" s="165">
        <f>IF('Indicator Date hidden'!Y66="x","x",$X$2-'Indicator Date hidden'!Y66)</f>
        <v>3</v>
      </c>
      <c r="Y65" s="165">
        <f>IF('Indicator Date hidden'!Z66="x","x",$Y$2-'Indicator Date hidden'!Z66)</f>
        <v>0</v>
      </c>
      <c r="Z65" s="165">
        <f>IF('Indicator Date hidden'!AA66="x","x",$Z$2-'Indicator Date hidden'!AA66)</f>
        <v>0</v>
      </c>
      <c r="AA65" s="165">
        <f>IF('Indicator Date hidden'!AB66="x","x",$AA$2-'Indicator Date hidden'!AB66)</f>
        <v>0</v>
      </c>
      <c r="AB65" s="165">
        <f>IF('Indicator Date hidden'!AC66="x","x",$AB$2-'Indicator Date hidden'!AC66)</f>
        <v>0</v>
      </c>
      <c r="AC65" s="165">
        <f>IF('Indicator Date hidden'!AD66="x","x",$AC$2-'Indicator Date hidden'!AD66)</f>
        <v>0</v>
      </c>
      <c r="AD65" s="165">
        <f>IF('Indicator Date hidden'!AE66="x","x",$AD$2-'Indicator Date hidden'!AE66)</f>
        <v>0</v>
      </c>
      <c r="AE65" s="165">
        <f>IF('Indicator Date hidden'!AF66="x","x",$AE$2-'Indicator Date hidden'!AF66)</f>
        <v>0</v>
      </c>
      <c r="AF65" s="165">
        <f>IF('Indicator Date hidden'!AG66="x","x",$AF$2-'Indicator Date hidden'!AG66)</f>
        <v>1</v>
      </c>
      <c r="AG65" s="165">
        <f>IF('Indicator Date hidden'!AH66="x","x",$AG$2-'Indicator Date hidden'!AH66)</f>
        <v>0</v>
      </c>
      <c r="AH65" s="165">
        <f>IF('Indicator Date hidden'!AI66="x","x",$AH$2-'Indicator Date hidden'!AI66)</f>
        <v>0</v>
      </c>
      <c r="AI65" s="165">
        <f>IF('Indicator Date hidden'!AJ66="x","x",$AI$2-'Indicator Date hidden'!AJ66)</f>
        <v>0</v>
      </c>
      <c r="AJ65" s="165">
        <f>IF('Indicator Date hidden'!AK66="x","x",$AJ$2-'Indicator Date hidden'!AK66)</f>
        <v>2</v>
      </c>
      <c r="AK65" s="165">
        <f>IF('Indicator Date hidden'!AL66="x","x",$AK$2-'Indicator Date hidden'!AL66)</f>
        <v>1</v>
      </c>
      <c r="AL65" s="165" t="str">
        <f>IF('Indicator Date hidden'!AM66="x","x",$AL$2-'Indicator Date hidden'!AM66)</f>
        <v>x</v>
      </c>
      <c r="AM65" s="165">
        <f>IF('Indicator Date hidden'!AN66="x","x",$AM$2-'Indicator Date hidden'!AN66)</f>
        <v>0</v>
      </c>
      <c r="AN65" s="165">
        <f>IF('Indicator Date hidden'!AO66="x","x",$AN$2-'Indicator Date hidden'!AO66)</f>
        <v>0</v>
      </c>
      <c r="AO65" s="165" t="str">
        <f>IF('Indicator Date hidden'!AP66="x","x",$AO$2-'Indicator Date hidden'!AP66)</f>
        <v>x</v>
      </c>
      <c r="AP65" s="165" t="str">
        <f>IF('Indicator Date hidden'!AQ66="x","x",$AP$2-'Indicator Date hidden'!AQ66)</f>
        <v>x</v>
      </c>
      <c r="AQ65" s="165">
        <f>IF('Indicator Date hidden'!AR66="x","x",$AQ$2-'Indicator Date hidden'!AR66)</f>
        <v>0</v>
      </c>
      <c r="AR65" s="165">
        <f>IF('Indicator Date hidden'!AS66="x","x",$AR$2-'Indicator Date hidden'!AS66)</f>
        <v>0</v>
      </c>
      <c r="AS65" s="165">
        <f>IF('Indicator Date hidden'!AT66="x","x",$AS$2-'Indicator Date hidden'!AT66)</f>
        <v>0</v>
      </c>
      <c r="AT65" s="165">
        <f>IF('Indicator Date hidden'!AU66="x","x",$AT$2-'Indicator Date hidden'!AU66)</f>
        <v>0</v>
      </c>
      <c r="AU65" s="165">
        <f>IF('Indicator Date hidden'!AV66="x","x",$AU$2-'Indicator Date hidden'!AV66)</f>
        <v>2</v>
      </c>
      <c r="AV65" s="165">
        <f>IF('Indicator Date hidden'!AW66="x","x",$AV$2-'Indicator Date hidden'!AW66)</f>
        <v>0</v>
      </c>
      <c r="AW65" s="165">
        <f>IF('Indicator Date hidden'!AX66="x","x",$AW$2-'Indicator Date hidden'!AX66)</f>
        <v>0</v>
      </c>
      <c r="AX65" s="165">
        <f>IF('Indicator Date hidden'!AY66="x","x",$AX$2-'Indicator Date hidden'!AY66)</f>
        <v>0</v>
      </c>
      <c r="AY65" s="165">
        <f>IF('Indicator Date hidden'!AZ66="x","x",$AY$2-'Indicator Date hidden'!AZ66)</f>
        <v>0</v>
      </c>
      <c r="AZ65" s="165">
        <f>IF('Indicator Date hidden'!BA66="x","x",$AZ$2-'Indicator Date hidden'!BA66)</f>
        <v>0</v>
      </c>
      <c r="BA65" s="5">
        <f t="shared" si="0"/>
        <v>16</v>
      </c>
      <c r="BB65" s="166">
        <f t="shared" si="1"/>
        <v>0.34042553191489361</v>
      </c>
      <c r="BC65" s="5">
        <f t="shared" si="2"/>
        <v>6</v>
      </c>
      <c r="BD65" s="166">
        <f t="shared" si="3"/>
        <v>1.1536546137639114</v>
      </c>
      <c r="BE65" s="169">
        <f t="shared" si="4"/>
        <v>0</v>
      </c>
    </row>
    <row r="66" spans="1:57" x14ac:dyDescent="0.25">
      <c r="A66" t="s">
        <v>120</v>
      </c>
      <c r="B66" s="165">
        <f>IF('Indicator Date hidden'!C67="x","x",$B$2-'Indicator Date hidden'!C67)</f>
        <v>0</v>
      </c>
      <c r="C66" s="165">
        <f>IF('Indicator Date hidden'!D67="x","x",$C$2-'Indicator Date hidden'!D67)</f>
        <v>0</v>
      </c>
      <c r="D66" s="165">
        <f>IF('Indicator Date hidden'!E67="x","x",$D$2-'Indicator Date hidden'!E67)</f>
        <v>0</v>
      </c>
      <c r="E66" s="165">
        <f>IF('Indicator Date hidden'!F67="x","x",$E$2-'Indicator Date hidden'!F67)</f>
        <v>0</v>
      </c>
      <c r="F66" s="165">
        <f>IF('Indicator Date hidden'!G67="x","x",$F$2-'Indicator Date hidden'!G67)</f>
        <v>0</v>
      </c>
      <c r="G66" s="165">
        <f>IF('Indicator Date hidden'!H67="x","x",$G$2-'Indicator Date hidden'!H67)</f>
        <v>0</v>
      </c>
      <c r="H66" s="165">
        <f>IF('Indicator Date hidden'!I67="x","x",$H$2-'Indicator Date hidden'!I67)</f>
        <v>0</v>
      </c>
      <c r="I66" s="165">
        <f>IF('Indicator Date hidden'!J67="x","x",$I$2-'Indicator Date hidden'!J67)</f>
        <v>0</v>
      </c>
      <c r="J66" s="165">
        <f>IF('Indicator Date hidden'!K67="x","x",$J$2-'Indicator Date hidden'!K67)</f>
        <v>0</v>
      </c>
      <c r="K66" s="165">
        <f>IF('Indicator Date hidden'!L67="x","x",$K$2-'Indicator Date hidden'!L67)</f>
        <v>0</v>
      </c>
      <c r="L66" s="165">
        <f>IF('Indicator Date hidden'!M67="x","x",$L$2-'Indicator Date hidden'!M67)</f>
        <v>0</v>
      </c>
      <c r="M66" s="165">
        <f>IF('Indicator Date hidden'!N67="x","x",$M$2-'Indicator Date hidden'!N67)</f>
        <v>0</v>
      </c>
      <c r="N66" s="165">
        <f>IF('Indicator Date hidden'!O67="x","x",$N$2-'Indicator Date hidden'!O67)</f>
        <v>0</v>
      </c>
      <c r="O66" s="165">
        <f>IF('Indicator Date hidden'!P67="x","x",$O$2-'Indicator Date hidden'!P67)</f>
        <v>0</v>
      </c>
      <c r="P66" s="165">
        <f>IF('Indicator Date hidden'!Q67="x","x",$P$2-'Indicator Date hidden'!Q67)</f>
        <v>0</v>
      </c>
      <c r="Q66" s="165" t="str">
        <f>IF('Indicator Date hidden'!R67="x","x",$Q$2-'Indicator Date hidden'!R67)</f>
        <v>x</v>
      </c>
      <c r="R66" s="165">
        <f>IF('Indicator Date hidden'!S67="x","x",$R$2-'Indicator Date hidden'!S67)</f>
        <v>0</v>
      </c>
      <c r="S66" s="165">
        <f>IF('Indicator Date hidden'!T67="x","x",$S$2-'Indicator Date hidden'!T67)</f>
        <v>0</v>
      </c>
      <c r="T66" s="165">
        <f>IF('Indicator Date hidden'!U67="x","x",$T$2-'Indicator Date hidden'!U67)</f>
        <v>0</v>
      </c>
      <c r="U66" s="165" t="str">
        <f>IF('Indicator Date hidden'!V67="x","x",$U$2-'Indicator Date hidden'!V67)</f>
        <v>x</v>
      </c>
      <c r="V66" s="165">
        <f>IF('Indicator Date hidden'!W67="x","x",$V$2-'Indicator Date hidden'!W67)</f>
        <v>0</v>
      </c>
      <c r="W66" s="165" t="str">
        <f>IF('Indicator Date hidden'!X67="x","x",$W$2-'Indicator Date hidden'!X67)</f>
        <v>x</v>
      </c>
      <c r="X66" s="165">
        <f>IF('Indicator Date hidden'!Y67="x","x",$X$2-'Indicator Date hidden'!Y67)</f>
        <v>4</v>
      </c>
      <c r="Y66" s="165">
        <f>IF('Indicator Date hidden'!Z67="x","x",$Y$2-'Indicator Date hidden'!Z67)</f>
        <v>0</v>
      </c>
      <c r="Z66" s="165">
        <f>IF('Indicator Date hidden'!AA67="x","x",$Z$2-'Indicator Date hidden'!AA67)</f>
        <v>0</v>
      </c>
      <c r="AA66" s="165">
        <f>IF('Indicator Date hidden'!AB67="x","x",$AA$2-'Indicator Date hidden'!AB67)</f>
        <v>0</v>
      </c>
      <c r="AB66" s="165">
        <f>IF('Indicator Date hidden'!AC67="x","x",$AB$2-'Indicator Date hidden'!AC67)</f>
        <v>0</v>
      </c>
      <c r="AC66" s="165">
        <f>IF('Indicator Date hidden'!AD67="x","x",$AC$2-'Indicator Date hidden'!AD67)</f>
        <v>0</v>
      </c>
      <c r="AD66" s="165" t="str">
        <f>IF('Indicator Date hidden'!AE67="x","x",$AD$2-'Indicator Date hidden'!AE67)</f>
        <v>x</v>
      </c>
      <c r="AE66" s="165">
        <f>IF('Indicator Date hidden'!AF67="x","x",$AE$2-'Indicator Date hidden'!AF67)</f>
        <v>0</v>
      </c>
      <c r="AF66" s="165">
        <f>IF('Indicator Date hidden'!AG67="x","x",$AF$2-'Indicator Date hidden'!AG67)</f>
        <v>6</v>
      </c>
      <c r="AG66" s="165">
        <f>IF('Indicator Date hidden'!AH67="x","x",$AG$2-'Indicator Date hidden'!AH67)</f>
        <v>0</v>
      </c>
      <c r="AH66" s="165">
        <f>IF('Indicator Date hidden'!AI67="x","x",$AH$2-'Indicator Date hidden'!AI67)</f>
        <v>0</v>
      </c>
      <c r="AI66" s="165">
        <f>IF('Indicator Date hidden'!AJ67="x","x",$AI$2-'Indicator Date hidden'!AJ67)</f>
        <v>0</v>
      </c>
      <c r="AJ66" s="165" t="str">
        <f>IF('Indicator Date hidden'!AK67="x","x",$AJ$2-'Indicator Date hidden'!AK67)</f>
        <v>x</v>
      </c>
      <c r="AK66" s="165">
        <f>IF('Indicator Date hidden'!AL67="x","x",$AK$2-'Indicator Date hidden'!AL67)</f>
        <v>1</v>
      </c>
      <c r="AL66" s="165" t="str">
        <f>IF('Indicator Date hidden'!AM67="x","x",$AL$2-'Indicator Date hidden'!AM67)</f>
        <v>x</v>
      </c>
      <c r="AM66" s="165">
        <f>IF('Indicator Date hidden'!AN67="x","x",$AM$2-'Indicator Date hidden'!AN67)</f>
        <v>0</v>
      </c>
      <c r="AN66" s="165">
        <f>IF('Indicator Date hidden'!AO67="x","x",$AN$2-'Indicator Date hidden'!AO67)</f>
        <v>0</v>
      </c>
      <c r="AO66" s="165">
        <f>IF('Indicator Date hidden'!AP67="x","x",$AO$2-'Indicator Date hidden'!AP67)</f>
        <v>0</v>
      </c>
      <c r="AP66" s="165">
        <f>IF('Indicator Date hidden'!AQ67="x","x",$AP$2-'Indicator Date hidden'!AQ67)</f>
        <v>0</v>
      </c>
      <c r="AQ66" s="165">
        <f>IF('Indicator Date hidden'!AR67="x","x",$AQ$2-'Indicator Date hidden'!AR67)</f>
        <v>0</v>
      </c>
      <c r="AR66" s="165">
        <f>IF('Indicator Date hidden'!AS67="x","x",$AR$2-'Indicator Date hidden'!AS67)</f>
        <v>0</v>
      </c>
      <c r="AS66" s="165">
        <f>IF('Indicator Date hidden'!AT67="x","x",$AS$2-'Indicator Date hidden'!AT67)</f>
        <v>0</v>
      </c>
      <c r="AT66" s="165">
        <f>IF('Indicator Date hidden'!AU67="x","x",$AT$2-'Indicator Date hidden'!AU67)</f>
        <v>0</v>
      </c>
      <c r="AU66" s="165" t="str">
        <f>IF('Indicator Date hidden'!AV67="x","x",$AU$2-'Indicator Date hidden'!AV67)</f>
        <v>x</v>
      </c>
      <c r="AV66" s="165">
        <f>IF('Indicator Date hidden'!AW67="x","x",$AV$2-'Indicator Date hidden'!AW67)</f>
        <v>0</v>
      </c>
      <c r="AW66" s="165">
        <f>IF('Indicator Date hidden'!AX67="x","x",$AW$2-'Indicator Date hidden'!AX67)</f>
        <v>0</v>
      </c>
      <c r="AX66" s="165">
        <f>IF('Indicator Date hidden'!AY67="x","x",$AX$2-'Indicator Date hidden'!AY67)</f>
        <v>0</v>
      </c>
      <c r="AY66" s="165">
        <f>IF('Indicator Date hidden'!AZ67="x","x",$AY$2-'Indicator Date hidden'!AZ67)</f>
        <v>0</v>
      </c>
      <c r="AZ66" s="165">
        <f>IF('Indicator Date hidden'!BA67="x","x",$AZ$2-'Indicator Date hidden'!BA67)</f>
        <v>0</v>
      </c>
      <c r="BA66" s="5">
        <f t="shared" si="0"/>
        <v>11</v>
      </c>
      <c r="BB66" s="166">
        <f t="shared" si="1"/>
        <v>0.25</v>
      </c>
      <c r="BC66" s="5">
        <f t="shared" si="2"/>
        <v>3</v>
      </c>
      <c r="BD66" s="166">
        <f t="shared" si="3"/>
        <v>1.0686652677735224</v>
      </c>
      <c r="BE66" s="169">
        <f t="shared" si="4"/>
        <v>0</v>
      </c>
    </row>
    <row r="67" spans="1:57" x14ac:dyDescent="0.25">
      <c r="A67" t="s">
        <v>122</v>
      </c>
      <c r="B67" s="165">
        <f>IF('Indicator Date hidden'!C68="x","x",$B$2-'Indicator Date hidden'!C68)</f>
        <v>0</v>
      </c>
      <c r="C67" s="165">
        <f>IF('Indicator Date hidden'!D68="x","x",$C$2-'Indicator Date hidden'!D68)</f>
        <v>0</v>
      </c>
      <c r="D67" s="165">
        <f>IF('Indicator Date hidden'!E68="x","x",$D$2-'Indicator Date hidden'!E68)</f>
        <v>0</v>
      </c>
      <c r="E67" s="165">
        <f>IF('Indicator Date hidden'!F68="x","x",$E$2-'Indicator Date hidden'!F68)</f>
        <v>0</v>
      </c>
      <c r="F67" s="165">
        <f>IF('Indicator Date hidden'!G68="x","x",$F$2-'Indicator Date hidden'!G68)</f>
        <v>0</v>
      </c>
      <c r="G67" s="165">
        <f>IF('Indicator Date hidden'!H68="x","x",$G$2-'Indicator Date hidden'!H68)</f>
        <v>0</v>
      </c>
      <c r="H67" s="165">
        <f>IF('Indicator Date hidden'!I68="x","x",$H$2-'Indicator Date hidden'!I68)</f>
        <v>0</v>
      </c>
      <c r="I67" s="165">
        <f>IF('Indicator Date hidden'!J68="x","x",$I$2-'Indicator Date hidden'!J68)</f>
        <v>0</v>
      </c>
      <c r="J67" s="165">
        <f>IF('Indicator Date hidden'!K68="x","x",$J$2-'Indicator Date hidden'!K68)</f>
        <v>0</v>
      </c>
      <c r="K67" s="165">
        <f>IF('Indicator Date hidden'!L68="x","x",$K$2-'Indicator Date hidden'!L68)</f>
        <v>0</v>
      </c>
      <c r="L67" s="165">
        <f>IF('Indicator Date hidden'!M68="x","x",$L$2-'Indicator Date hidden'!M68)</f>
        <v>0</v>
      </c>
      <c r="M67" s="165">
        <f>IF('Indicator Date hidden'!N68="x","x",$M$2-'Indicator Date hidden'!N68)</f>
        <v>0</v>
      </c>
      <c r="N67" s="165">
        <f>IF('Indicator Date hidden'!O68="x","x",$N$2-'Indicator Date hidden'!O68)</f>
        <v>0</v>
      </c>
      <c r="O67" s="165">
        <f>IF('Indicator Date hidden'!P68="x","x",$O$2-'Indicator Date hidden'!P68)</f>
        <v>0</v>
      </c>
      <c r="P67" s="165">
        <f>IF('Indicator Date hidden'!Q68="x","x",$P$2-'Indicator Date hidden'!Q68)</f>
        <v>0</v>
      </c>
      <c r="Q67" s="165">
        <f>IF('Indicator Date hidden'!R68="x","x",$Q$2-'Indicator Date hidden'!R68)</f>
        <v>3</v>
      </c>
      <c r="R67" s="165">
        <f>IF('Indicator Date hidden'!S68="x","x",$R$2-'Indicator Date hidden'!S68)</f>
        <v>0</v>
      </c>
      <c r="S67" s="165">
        <f>IF('Indicator Date hidden'!T68="x","x",$S$2-'Indicator Date hidden'!T68)</f>
        <v>0</v>
      </c>
      <c r="T67" s="165">
        <f>IF('Indicator Date hidden'!U68="x","x",$T$2-'Indicator Date hidden'!U68)</f>
        <v>0</v>
      </c>
      <c r="U67" s="165">
        <f>IF('Indicator Date hidden'!V68="x","x",$U$2-'Indicator Date hidden'!V68)</f>
        <v>0</v>
      </c>
      <c r="V67" s="165">
        <f>IF('Indicator Date hidden'!W68="x","x",$V$2-'Indicator Date hidden'!W68)</f>
        <v>0</v>
      </c>
      <c r="W67" s="165">
        <f>IF('Indicator Date hidden'!X68="x","x",$W$2-'Indicator Date hidden'!X68)</f>
        <v>2</v>
      </c>
      <c r="X67" s="165">
        <f>IF('Indicator Date hidden'!Y68="x","x",$X$2-'Indicator Date hidden'!Y68)</f>
        <v>6</v>
      </c>
      <c r="Y67" s="165">
        <f>IF('Indicator Date hidden'!Z68="x","x",$Y$2-'Indicator Date hidden'!Z68)</f>
        <v>0</v>
      </c>
      <c r="Z67" s="165">
        <f>IF('Indicator Date hidden'!AA68="x","x",$Z$2-'Indicator Date hidden'!AA68)</f>
        <v>0</v>
      </c>
      <c r="AA67" s="165">
        <f>IF('Indicator Date hidden'!AB68="x","x",$AA$2-'Indicator Date hidden'!AB68)</f>
        <v>0</v>
      </c>
      <c r="AB67" s="165">
        <f>IF('Indicator Date hidden'!AC68="x","x",$AB$2-'Indicator Date hidden'!AC68)</f>
        <v>0</v>
      </c>
      <c r="AC67" s="165">
        <f>IF('Indicator Date hidden'!AD68="x","x",$AC$2-'Indicator Date hidden'!AD68)</f>
        <v>0</v>
      </c>
      <c r="AD67" s="165">
        <f>IF('Indicator Date hidden'!AE68="x","x",$AD$2-'Indicator Date hidden'!AE68)</f>
        <v>0</v>
      </c>
      <c r="AE67" s="165">
        <f>IF('Indicator Date hidden'!AF68="x","x",$AE$2-'Indicator Date hidden'!AF68)</f>
        <v>0</v>
      </c>
      <c r="AF67" s="165">
        <f>IF('Indicator Date hidden'!AG68="x","x",$AF$2-'Indicator Date hidden'!AG68)</f>
        <v>12</v>
      </c>
      <c r="AG67" s="165">
        <f>IF('Indicator Date hidden'!AH68="x","x",$AG$2-'Indicator Date hidden'!AH68)</f>
        <v>0</v>
      </c>
      <c r="AH67" s="165">
        <f>IF('Indicator Date hidden'!AI68="x","x",$AH$2-'Indicator Date hidden'!AI68)</f>
        <v>0</v>
      </c>
      <c r="AI67" s="165">
        <f>IF('Indicator Date hidden'!AJ68="x","x",$AI$2-'Indicator Date hidden'!AJ68)</f>
        <v>0</v>
      </c>
      <c r="AJ67" s="165" t="str">
        <f>IF('Indicator Date hidden'!AK68="x","x",$AJ$2-'Indicator Date hidden'!AK68)</f>
        <v>x</v>
      </c>
      <c r="AK67" s="165">
        <f>IF('Indicator Date hidden'!AL68="x","x",$AK$2-'Indicator Date hidden'!AL68)</f>
        <v>0</v>
      </c>
      <c r="AL67" s="165" t="str">
        <f>IF('Indicator Date hidden'!AM68="x","x",$AL$2-'Indicator Date hidden'!AM68)</f>
        <v>x</v>
      </c>
      <c r="AM67" s="165">
        <f>IF('Indicator Date hidden'!AN68="x","x",$AM$2-'Indicator Date hidden'!AN68)</f>
        <v>0</v>
      </c>
      <c r="AN67" s="165">
        <f>IF('Indicator Date hidden'!AO68="x","x",$AN$2-'Indicator Date hidden'!AO68)</f>
        <v>0</v>
      </c>
      <c r="AO67" s="165">
        <f>IF('Indicator Date hidden'!AP68="x","x",$AO$2-'Indicator Date hidden'!AP68)</f>
        <v>0</v>
      </c>
      <c r="AP67" s="165">
        <f>IF('Indicator Date hidden'!AQ68="x","x",$AP$2-'Indicator Date hidden'!AQ68)</f>
        <v>0</v>
      </c>
      <c r="AQ67" s="165">
        <f>IF('Indicator Date hidden'!AR68="x","x",$AQ$2-'Indicator Date hidden'!AR68)</f>
        <v>0</v>
      </c>
      <c r="AR67" s="165">
        <f>IF('Indicator Date hidden'!AS68="x","x",$AR$2-'Indicator Date hidden'!AS68)</f>
        <v>0</v>
      </c>
      <c r="AS67" s="165">
        <f>IF('Indicator Date hidden'!AT68="x","x",$AS$2-'Indicator Date hidden'!AT68)</f>
        <v>0</v>
      </c>
      <c r="AT67" s="165">
        <f>IF('Indicator Date hidden'!AU68="x","x",$AT$2-'Indicator Date hidden'!AU68)</f>
        <v>0</v>
      </c>
      <c r="AU67" s="165">
        <f>IF('Indicator Date hidden'!AV68="x","x",$AU$2-'Indicator Date hidden'!AV68)</f>
        <v>2</v>
      </c>
      <c r="AV67" s="165">
        <f>IF('Indicator Date hidden'!AW68="x","x",$AV$2-'Indicator Date hidden'!AW68)</f>
        <v>0</v>
      </c>
      <c r="AW67" s="165">
        <f>IF('Indicator Date hidden'!AX68="x","x",$AW$2-'Indicator Date hidden'!AX68)</f>
        <v>0</v>
      </c>
      <c r="AX67" s="165">
        <f>IF('Indicator Date hidden'!AY68="x","x",$AX$2-'Indicator Date hidden'!AY68)</f>
        <v>0</v>
      </c>
      <c r="AY67" s="165">
        <f>IF('Indicator Date hidden'!AZ68="x","x",$AY$2-'Indicator Date hidden'!AZ68)</f>
        <v>0</v>
      </c>
      <c r="AZ67" s="165">
        <f>IF('Indicator Date hidden'!BA68="x","x",$AZ$2-'Indicator Date hidden'!BA68)</f>
        <v>0</v>
      </c>
      <c r="BA67" s="5">
        <f t="shared" si="0"/>
        <v>25</v>
      </c>
      <c r="BB67" s="166">
        <f t="shared" si="1"/>
        <v>0.51020408163265307</v>
      </c>
      <c r="BC67" s="5">
        <f t="shared" si="2"/>
        <v>5</v>
      </c>
      <c r="BD67" s="166">
        <f t="shared" si="3"/>
        <v>1.9390977175868902</v>
      </c>
      <c r="BE67" s="169">
        <f t="shared" si="4"/>
        <v>0</v>
      </c>
    </row>
    <row r="68" spans="1:57" x14ac:dyDescent="0.25">
      <c r="A68" t="s">
        <v>124</v>
      </c>
      <c r="B68" s="165">
        <f>IF('Indicator Date hidden'!C69="x","x",$B$2-'Indicator Date hidden'!C69)</f>
        <v>0</v>
      </c>
      <c r="C68" s="165">
        <f>IF('Indicator Date hidden'!D69="x","x",$C$2-'Indicator Date hidden'!D69)</f>
        <v>0</v>
      </c>
      <c r="D68" s="165">
        <f>IF('Indicator Date hidden'!E69="x","x",$D$2-'Indicator Date hidden'!E69)</f>
        <v>0</v>
      </c>
      <c r="E68" s="165">
        <f>IF('Indicator Date hidden'!F69="x","x",$E$2-'Indicator Date hidden'!F69)</f>
        <v>0</v>
      </c>
      <c r="F68" s="165">
        <f>IF('Indicator Date hidden'!G69="x","x",$F$2-'Indicator Date hidden'!G69)</f>
        <v>0</v>
      </c>
      <c r="G68" s="165">
        <f>IF('Indicator Date hidden'!H69="x","x",$G$2-'Indicator Date hidden'!H69)</f>
        <v>0</v>
      </c>
      <c r="H68" s="165">
        <f>IF('Indicator Date hidden'!I69="x","x",$H$2-'Indicator Date hidden'!I69)</f>
        <v>0</v>
      </c>
      <c r="I68" s="165">
        <f>IF('Indicator Date hidden'!J69="x","x",$I$2-'Indicator Date hidden'!J69)</f>
        <v>0</v>
      </c>
      <c r="J68" s="165">
        <f>IF('Indicator Date hidden'!K69="x","x",$J$2-'Indicator Date hidden'!K69)</f>
        <v>0</v>
      </c>
      <c r="K68" s="165">
        <f>IF('Indicator Date hidden'!L69="x","x",$K$2-'Indicator Date hidden'!L69)</f>
        <v>0</v>
      </c>
      <c r="L68" s="165">
        <f>IF('Indicator Date hidden'!M69="x","x",$L$2-'Indicator Date hidden'!M69)</f>
        <v>0</v>
      </c>
      <c r="M68" s="165">
        <f>IF('Indicator Date hidden'!N69="x","x",$M$2-'Indicator Date hidden'!N69)</f>
        <v>0</v>
      </c>
      <c r="N68" s="165">
        <f>IF('Indicator Date hidden'!O69="x","x",$N$2-'Indicator Date hidden'!O69)</f>
        <v>0</v>
      </c>
      <c r="O68" s="165">
        <f>IF('Indicator Date hidden'!P69="x","x",$O$2-'Indicator Date hidden'!P69)</f>
        <v>0</v>
      </c>
      <c r="P68" s="165">
        <f>IF('Indicator Date hidden'!Q69="x","x",$P$2-'Indicator Date hidden'!Q69)</f>
        <v>0</v>
      </c>
      <c r="Q68" s="165" t="str">
        <f>IF('Indicator Date hidden'!R69="x","x",$Q$2-'Indicator Date hidden'!R69)</f>
        <v>x</v>
      </c>
      <c r="R68" s="165">
        <f>IF('Indicator Date hidden'!S69="x","x",$R$2-'Indicator Date hidden'!S69)</f>
        <v>0</v>
      </c>
      <c r="S68" s="165">
        <f>IF('Indicator Date hidden'!T69="x","x",$S$2-'Indicator Date hidden'!T69)</f>
        <v>0</v>
      </c>
      <c r="T68" s="165">
        <f>IF('Indicator Date hidden'!U69="x","x",$T$2-'Indicator Date hidden'!U69)</f>
        <v>0</v>
      </c>
      <c r="U68" s="165" t="str">
        <f>IF('Indicator Date hidden'!V69="x","x",$U$2-'Indicator Date hidden'!V69)</f>
        <v>x</v>
      </c>
      <c r="V68" s="165">
        <f>IF('Indicator Date hidden'!W69="x","x",$V$2-'Indicator Date hidden'!W69)</f>
        <v>0</v>
      </c>
      <c r="W68" s="165" t="str">
        <f>IF('Indicator Date hidden'!X69="x","x",$W$2-'Indicator Date hidden'!X69)</f>
        <v>x</v>
      </c>
      <c r="X68" s="165">
        <f>IF('Indicator Date hidden'!Y69="x","x",$X$2-'Indicator Date hidden'!Y69)</f>
        <v>6</v>
      </c>
      <c r="Y68" s="165">
        <f>IF('Indicator Date hidden'!Z69="x","x",$Y$2-'Indicator Date hidden'!Z69)</f>
        <v>0</v>
      </c>
      <c r="Z68" s="165">
        <f>IF('Indicator Date hidden'!AA69="x","x",$Z$2-'Indicator Date hidden'!AA69)</f>
        <v>0</v>
      </c>
      <c r="AA68" s="165">
        <f>IF('Indicator Date hidden'!AB69="x","x",$AA$2-'Indicator Date hidden'!AB69)</f>
        <v>0</v>
      </c>
      <c r="AB68" s="165">
        <f>IF('Indicator Date hidden'!AC69="x","x",$AB$2-'Indicator Date hidden'!AC69)</f>
        <v>0</v>
      </c>
      <c r="AC68" s="165">
        <f>IF('Indicator Date hidden'!AD69="x","x",$AC$2-'Indicator Date hidden'!AD69)</f>
        <v>0</v>
      </c>
      <c r="AD68" s="165" t="str">
        <f>IF('Indicator Date hidden'!AE69="x","x",$AD$2-'Indicator Date hidden'!AE69)</f>
        <v>x</v>
      </c>
      <c r="AE68" s="165">
        <f>IF('Indicator Date hidden'!AF69="x","x",$AE$2-'Indicator Date hidden'!AF69)</f>
        <v>0</v>
      </c>
      <c r="AF68" s="165">
        <f>IF('Indicator Date hidden'!AG69="x","x",$AF$2-'Indicator Date hidden'!AG69)</f>
        <v>5</v>
      </c>
      <c r="AG68" s="165">
        <f>IF('Indicator Date hidden'!AH69="x","x",$AG$2-'Indicator Date hidden'!AH69)</f>
        <v>0</v>
      </c>
      <c r="AH68" s="165">
        <f>IF('Indicator Date hidden'!AI69="x","x",$AH$2-'Indicator Date hidden'!AI69)</f>
        <v>0</v>
      </c>
      <c r="AI68" s="165">
        <f>IF('Indicator Date hidden'!AJ69="x","x",$AI$2-'Indicator Date hidden'!AJ69)</f>
        <v>0</v>
      </c>
      <c r="AJ68" s="165" t="str">
        <f>IF('Indicator Date hidden'!AK69="x","x",$AJ$2-'Indicator Date hidden'!AK69)</f>
        <v>x</v>
      </c>
      <c r="AK68" s="165">
        <f>IF('Indicator Date hidden'!AL69="x","x",$AK$2-'Indicator Date hidden'!AL69)</f>
        <v>1</v>
      </c>
      <c r="AL68" s="165" t="str">
        <f>IF('Indicator Date hidden'!AM69="x","x",$AL$2-'Indicator Date hidden'!AM69)</f>
        <v>x</v>
      </c>
      <c r="AM68" s="165">
        <f>IF('Indicator Date hidden'!AN69="x","x",$AM$2-'Indicator Date hidden'!AN69)</f>
        <v>0</v>
      </c>
      <c r="AN68" s="165">
        <f>IF('Indicator Date hidden'!AO69="x","x",$AN$2-'Indicator Date hidden'!AO69)</f>
        <v>0</v>
      </c>
      <c r="AO68" s="165">
        <f>IF('Indicator Date hidden'!AP69="x","x",$AO$2-'Indicator Date hidden'!AP69)</f>
        <v>0</v>
      </c>
      <c r="AP68" s="165">
        <f>IF('Indicator Date hidden'!AQ69="x","x",$AP$2-'Indicator Date hidden'!AQ69)</f>
        <v>0</v>
      </c>
      <c r="AQ68" s="165">
        <f>IF('Indicator Date hidden'!AR69="x","x",$AQ$2-'Indicator Date hidden'!AR69)</f>
        <v>0</v>
      </c>
      <c r="AR68" s="165">
        <f>IF('Indicator Date hidden'!AS69="x","x",$AR$2-'Indicator Date hidden'!AS69)</f>
        <v>0</v>
      </c>
      <c r="AS68" s="165">
        <f>IF('Indicator Date hidden'!AT69="x","x",$AS$2-'Indicator Date hidden'!AT69)</f>
        <v>0</v>
      </c>
      <c r="AT68" s="165">
        <f>IF('Indicator Date hidden'!AU69="x","x",$AT$2-'Indicator Date hidden'!AU69)</f>
        <v>0</v>
      </c>
      <c r="AU68" s="165">
        <f>IF('Indicator Date hidden'!AV69="x","x",$AU$2-'Indicator Date hidden'!AV69)</f>
        <v>2</v>
      </c>
      <c r="AV68" s="165">
        <f>IF('Indicator Date hidden'!AW69="x","x",$AV$2-'Indicator Date hidden'!AW69)</f>
        <v>0</v>
      </c>
      <c r="AW68" s="165">
        <f>IF('Indicator Date hidden'!AX69="x","x",$AW$2-'Indicator Date hidden'!AX69)</f>
        <v>0</v>
      </c>
      <c r="AX68" s="165">
        <f>IF('Indicator Date hidden'!AY69="x","x",$AX$2-'Indicator Date hidden'!AY69)</f>
        <v>0</v>
      </c>
      <c r="AY68" s="165">
        <f>IF('Indicator Date hidden'!AZ69="x","x",$AY$2-'Indicator Date hidden'!AZ69)</f>
        <v>0</v>
      </c>
      <c r="AZ68" s="165">
        <f>IF('Indicator Date hidden'!BA69="x","x",$AZ$2-'Indicator Date hidden'!BA69)</f>
        <v>0</v>
      </c>
      <c r="BA68" s="5">
        <f t="shared" ref="BA68:BA131" si="5">SUM(B68:AZ68)</f>
        <v>14</v>
      </c>
      <c r="BB68" s="166">
        <f t="shared" ref="BB68:BB131" si="6">BA68/COUNT(B68:AZ68)</f>
        <v>0.31111111111111112</v>
      </c>
      <c r="BC68" s="5">
        <f t="shared" ref="BC68:BC131" si="7">COUNTIF(B68:AZ68,"&gt;0")</f>
        <v>4</v>
      </c>
      <c r="BD68" s="166">
        <f t="shared" ref="BD68:BD131" si="8">_xlfn.STDEV.P(B68:AZ68)</f>
        <v>1.1704172517567726</v>
      </c>
      <c r="BE68" s="169">
        <f t="shared" ref="BE68:BE131" si="9">MEDIAN(B68:AZ68)</f>
        <v>0</v>
      </c>
    </row>
    <row r="69" spans="1:57" x14ac:dyDescent="0.25">
      <c r="A69" t="s">
        <v>126</v>
      </c>
      <c r="B69" s="165">
        <f>IF('Indicator Date hidden'!C70="x","x",$B$2-'Indicator Date hidden'!C70)</f>
        <v>0</v>
      </c>
      <c r="C69" s="165">
        <f>IF('Indicator Date hidden'!D70="x","x",$C$2-'Indicator Date hidden'!D70)</f>
        <v>0</v>
      </c>
      <c r="D69" s="165">
        <f>IF('Indicator Date hidden'!E70="x","x",$D$2-'Indicator Date hidden'!E70)</f>
        <v>0</v>
      </c>
      <c r="E69" s="165">
        <f>IF('Indicator Date hidden'!F70="x","x",$E$2-'Indicator Date hidden'!F70)</f>
        <v>0</v>
      </c>
      <c r="F69" s="165">
        <f>IF('Indicator Date hidden'!G70="x","x",$F$2-'Indicator Date hidden'!G70)</f>
        <v>0</v>
      </c>
      <c r="G69" s="165">
        <f>IF('Indicator Date hidden'!H70="x","x",$G$2-'Indicator Date hidden'!H70)</f>
        <v>0</v>
      </c>
      <c r="H69" s="165">
        <f>IF('Indicator Date hidden'!I70="x","x",$H$2-'Indicator Date hidden'!I70)</f>
        <v>0</v>
      </c>
      <c r="I69" s="165">
        <f>IF('Indicator Date hidden'!J70="x","x",$I$2-'Indicator Date hidden'!J70)</f>
        <v>0</v>
      </c>
      <c r="J69" s="165">
        <f>IF('Indicator Date hidden'!K70="x","x",$J$2-'Indicator Date hidden'!K70)</f>
        <v>0</v>
      </c>
      <c r="K69" s="165">
        <f>IF('Indicator Date hidden'!L70="x","x",$K$2-'Indicator Date hidden'!L70)</f>
        <v>0</v>
      </c>
      <c r="L69" s="165">
        <f>IF('Indicator Date hidden'!M70="x","x",$L$2-'Indicator Date hidden'!M70)</f>
        <v>0</v>
      </c>
      <c r="M69" s="165">
        <f>IF('Indicator Date hidden'!N70="x","x",$M$2-'Indicator Date hidden'!N70)</f>
        <v>0</v>
      </c>
      <c r="N69" s="165">
        <f>IF('Indicator Date hidden'!O70="x","x",$N$2-'Indicator Date hidden'!O70)</f>
        <v>0</v>
      </c>
      <c r="O69" s="165">
        <f>IF('Indicator Date hidden'!P70="x","x",$O$2-'Indicator Date hidden'!P70)</f>
        <v>0</v>
      </c>
      <c r="P69" s="165">
        <f>IF('Indicator Date hidden'!Q70="x","x",$P$2-'Indicator Date hidden'!Q70)</f>
        <v>0</v>
      </c>
      <c r="Q69" s="165" t="str">
        <f>IF('Indicator Date hidden'!R70="x","x",$Q$2-'Indicator Date hidden'!R70)</f>
        <v>x</v>
      </c>
      <c r="R69" s="165">
        <f>IF('Indicator Date hidden'!S70="x","x",$R$2-'Indicator Date hidden'!S70)</f>
        <v>0</v>
      </c>
      <c r="S69" s="165">
        <f>IF('Indicator Date hidden'!T70="x","x",$S$2-'Indicator Date hidden'!T70)</f>
        <v>0</v>
      </c>
      <c r="T69" s="165">
        <f>IF('Indicator Date hidden'!U70="x","x",$T$2-'Indicator Date hidden'!U70)</f>
        <v>0</v>
      </c>
      <c r="U69" s="165">
        <f>IF('Indicator Date hidden'!V70="x","x",$U$2-'Indicator Date hidden'!V70)</f>
        <v>0</v>
      </c>
      <c r="V69" s="165">
        <f>IF('Indicator Date hidden'!W70="x","x",$V$2-'Indicator Date hidden'!W70)</f>
        <v>0</v>
      </c>
      <c r="W69" s="165" t="str">
        <f>IF('Indicator Date hidden'!X70="x","x",$W$2-'Indicator Date hidden'!X70)</f>
        <v>x</v>
      </c>
      <c r="X69" s="165" t="str">
        <f>IF('Indicator Date hidden'!Y70="x","x",$X$2-'Indicator Date hidden'!Y70)</f>
        <v>x</v>
      </c>
      <c r="Y69" s="165">
        <f>IF('Indicator Date hidden'!Z70="x","x",$Y$2-'Indicator Date hidden'!Z70)</f>
        <v>0</v>
      </c>
      <c r="Z69" s="165">
        <f>IF('Indicator Date hidden'!AA70="x","x",$Z$2-'Indicator Date hidden'!AA70)</f>
        <v>0</v>
      </c>
      <c r="AA69" s="165" t="str">
        <f>IF('Indicator Date hidden'!AB70="x","x",$AA$2-'Indicator Date hidden'!AB70)</f>
        <v>x</v>
      </c>
      <c r="AB69" s="165">
        <f>IF('Indicator Date hidden'!AC70="x","x",$AB$2-'Indicator Date hidden'!AC70)</f>
        <v>0</v>
      </c>
      <c r="AC69" s="165">
        <f>IF('Indicator Date hidden'!AD70="x","x",$AC$2-'Indicator Date hidden'!AD70)</f>
        <v>0</v>
      </c>
      <c r="AD69" s="165" t="str">
        <f>IF('Indicator Date hidden'!AE70="x","x",$AD$2-'Indicator Date hidden'!AE70)</f>
        <v>x</v>
      </c>
      <c r="AE69" s="165" t="str">
        <f>IF('Indicator Date hidden'!AF70="x","x",$AE$2-'Indicator Date hidden'!AF70)</f>
        <v>x</v>
      </c>
      <c r="AF69" s="165">
        <f>IF('Indicator Date hidden'!AG70="x","x",$AF$2-'Indicator Date hidden'!AG70)</f>
        <v>9</v>
      </c>
      <c r="AG69" s="165">
        <f>IF('Indicator Date hidden'!AH70="x","x",$AG$2-'Indicator Date hidden'!AH70)</f>
        <v>0</v>
      </c>
      <c r="AH69" s="165">
        <f>IF('Indicator Date hidden'!AI70="x","x",$AH$2-'Indicator Date hidden'!AI70)</f>
        <v>0</v>
      </c>
      <c r="AI69" s="165">
        <f>IF('Indicator Date hidden'!AJ70="x","x",$AI$2-'Indicator Date hidden'!AJ70)</f>
        <v>0</v>
      </c>
      <c r="AJ69" s="165" t="str">
        <f>IF('Indicator Date hidden'!AK70="x","x",$AJ$2-'Indicator Date hidden'!AK70)</f>
        <v>x</v>
      </c>
      <c r="AK69" s="165">
        <f>IF('Indicator Date hidden'!AL70="x","x",$AK$2-'Indicator Date hidden'!AL70)</f>
        <v>1</v>
      </c>
      <c r="AL69" s="165" t="str">
        <f>IF('Indicator Date hidden'!AM70="x","x",$AL$2-'Indicator Date hidden'!AM70)</f>
        <v>x</v>
      </c>
      <c r="AM69" s="165">
        <f>IF('Indicator Date hidden'!AN70="x","x",$AM$2-'Indicator Date hidden'!AN70)</f>
        <v>0</v>
      </c>
      <c r="AN69" s="165">
        <f>IF('Indicator Date hidden'!AO70="x","x",$AN$2-'Indicator Date hidden'!AO70)</f>
        <v>0</v>
      </c>
      <c r="AO69" s="165">
        <f>IF('Indicator Date hidden'!AP70="x","x",$AO$2-'Indicator Date hidden'!AP70)</f>
        <v>0</v>
      </c>
      <c r="AP69" s="165" t="str">
        <f>IF('Indicator Date hidden'!AQ70="x","x",$AP$2-'Indicator Date hidden'!AQ70)</f>
        <v>x</v>
      </c>
      <c r="AQ69" s="165">
        <f>IF('Indicator Date hidden'!AR70="x","x",$AQ$2-'Indicator Date hidden'!AR70)</f>
        <v>2</v>
      </c>
      <c r="AR69" s="165">
        <f>IF('Indicator Date hidden'!AS70="x","x",$AR$2-'Indicator Date hidden'!AS70)</f>
        <v>0</v>
      </c>
      <c r="AS69" s="165">
        <f>IF('Indicator Date hidden'!AT70="x","x",$AS$2-'Indicator Date hidden'!AT70)</f>
        <v>0</v>
      </c>
      <c r="AT69" s="165">
        <f>IF('Indicator Date hidden'!AU70="x","x",$AT$2-'Indicator Date hidden'!AU70)</f>
        <v>0</v>
      </c>
      <c r="AU69" s="165" t="str">
        <f>IF('Indicator Date hidden'!AV70="x","x",$AU$2-'Indicator Date hidden'!AV70)</f>
        <v>x</v>
      </c>
      <c r="AV69" s="165">
        <f>IF('Indicator Date hidden'!AW70="x","x",$AV$2-'Indicator Date hidden'!AW70)</f>
        <v>0</v>
      </c>
      <c r="AW69" s="165">
        <f>IF('Indicator Date hidden'!AX70="x","x",$AW$2-'Indicator Date hidden'!AX70)</f>
        <v>0</v>
      </c>
      <c r="AX69" s="165">
        <f>IF('Indicator Date hidden'!AY70="x","x",$AX$2-'Indicator Date hidden'!AY70)</f>
        <v>0</v>
      </c>
      <c r="AY69" s="165">
        <f>IF('Indicator Date hidden'!AZ70="x","x",$AY$2-'Indicator Date hidden'!AZ70)</f>
        <v>0</v>
      </c>
      <c r="AZ69" s="165">
        <f>IF('Indicator Date hidden'!BA70="x","x",$AZ$2-'Indicator Date hidden'!BA70)</f>
        <v>0</v>
      </c>
      <c r="BA69" s="5">
        <f t="shared" si="5"/>
        <v>12</v>
      </c>
      <c r="BB69" s="166">
        <f t="shared" si="6"/>
        <v>0.29268292682926828</v>
      </c>
      <c r="BC69" s="5">
        <f t="shared" si="7"/>
        <v>3</v>
      </c>
      <c r="BD69" s="166">
        <f t="shared" si="8"/>
        <v>1.4184137901023133</v>
      </c>
      <c r="BE69" s="169">
        <f t="shared" si="9"/>
        <v>0</v>
      </c>
    </row>
    <row r="70" spans="1:57" x14ac:dyDescent="0.25">
      <c r="A70" t="s">
        <v>128</v>
      </c>
      <c r="B70" s="165">
        <f>IF('Indicator Date hidden'!C71="x","x",$B$2-'Indicator Date hidden'!C71)</f>
        <v>0</v>
      </c>
      <c r="C70" s="165">
        <f>IF('Indicator Date hidden'!D71="x","x",$C$2-'Indicator Date hidden'!D71)</f>
        <v>0</v>
      </c>
      <c r="D70" s="165">
        <f>IF('Indicator Date hidden'!E71="x","x",$D$2-'Indicator Date hidden'!E71)</f>
        <v>0</v>
      </c>
      <c r="E70" s="165">
        <f>IF('Indicator Date hidden'!F71="x","x",$E$2-'Indicator Date hidden'!F71)</f>
        <v>0</v>
      </c>
      <c r="F70" s="165">
        <f>IF('Indicator Date hidden'!G71="x","x",$F$2-'Indicator Date hidden'!G71)</f>
        <v>0</v>
      </c>
      <c r="G70" s="165">
        <f>IF('Indicator Date hidden'!H71="x","x",$G$2-'Indicator Date hidden'!H71)</f>
        <v>0</v>
      </c>
      <c r="H70" s="165">
        <f>IF('Indicator Date hidden'!I71="x","x",$H$2-'Indicator Date hidden'!I71)</f>
        <v>0</v>
      </c>
      <c r="I70" s="165">
        <f>IF('Indicator Date hidden'!J71="x","x",$I$2-'Indicator Date hidden'!J71)</f>
        <v>0</v>
      </c>
      <c r="J70" s="165">
        <f>IF('Indicator Date hidden'!K71="x","x",$J$2-'Indicator Date hidden'!K71)</f>
        <v>0</v>
      </c>
      <c r="K70" s="165">
        <f>IF('Indicator Date hidden'!L71="x","x",$K$2-'Indicator Date hidden'!L71)</f>
        <v>0</v>
      </c>
      <c r="L70" s="165">
        <f>IF('Indicator Date hidden'!M71="x","x",$L$2-'Indicator Date hidden'!M71)</f>
        <v>0</v>
      </c>
      <c r="M70" s="165">
        <f>IF('Indicator Date hidden'!N71="x","x",$M$2-'Indicator Date hidden'!N71)</f>
        <v>0</v>
      </c>
      <c r="N70" s="165">
        <f>IF('Indicator Date hidden'!O71="x","x",$N$2-'Indicator Date hidden'!O71)</f>
        <v>0</v>
      </c>
      <c r="O70" s="165">
        <f>IF('Indicator Date hidden'!P71="x","x",$O$2-'Indicator Date hidden'!P71)</f>
        <v>0</v>
      </c>
      <c r="P70" s="165">
        <f>IF('Indicator Date hidden'!Q71="x","x",$P$2-'Indicator Date hidden'!Q71)</f>
        <v>0</v>
      </c>
      <c r="Q70" s="165">
        <f>IF('Indicator Date hidden'!R71="x","x",$Q$2-'Indicator Date hidden'!R71)</f>
        <v>2</v>
      </c>
      <c r="R70" s="165">
        <f>IF('Indicator Date hidden'!S71="x","x",$R$2-'Indicator Date hidden'!S71)</f>
        <v>0</v>
      </c>
      <c r="S70" s="165">
        <f>IF('Indicator Date hidden'!T71="x","x",$S$2-'Indicator Date hidden'!T71)</f>
        <v>0</v>
      </c>
      <c r="T70" s="165">
        <f>IF('Indicator Date hidden'!U71="x","x",$T$2-'Indicator Date hidden'!U71)</f>
        <v>0</v>
      </c>
      <c r="U70" s="165">
        <f>IF('Indicator Date hidden'!V71="x","x",$U$2-'Indicator Date hidden'!V71)</f>
        <v>0</v>
      </c>
      <c r="V70" s="165">
        <f>IF('Indicator Date hidden'!W71="x","x",$V$2-'Indicator Date hidden'!W71)</f>
        <v>0</v>
      </c>
      <c r="W70" s="165">
        <f>IF('Indicator Date hidden'!X71="x","x",$W$2-'Indicator Date hidden'!X71)</f>
        <v>1</v>
      </c>
      <c r="X70" s="165">
        <f>IF('Indicator Date hidden'!Y71="x","x",$X$2-'Indicator Date hidden'!Y71)</f>
        <v>7</v>
      </c>
      <c r="Y70" s="165">
        <f>IF('Indicator Date hidden'!Z71="x","x",$Y$2-'Indicator Date hidden'!Z71)</f>
        <v>0</v>
      </c>
      <c r="Z70" s="165">
        <f>IF('Indicator Date hidden'!AA71="x","x",$Z$2-'Indicator Date hidden'!AA71)</f>
        <v>0</v>
      </c>
      <c r="AA70" s="165">
        <f>IF('Indicator Date hidden'!AB71="x","x",$AA$2-'Indicator Date hidden'!AB71)</f>
        <v>0</v>
      </c>
      <c r="AB70" s="165">
        <f>IF('Indicator Date hidden'!AC71="x","x",$AB$2-'Indicator Date hidden'!AC71)</f>
        <v>0</v>
      </c>
      <c r="AC70" s="165">
        <f>IF('Indicator Date hidden'!AD71="x","x",$AC$2-'Indicator Date hidden'!AD71)</f>
        <v>0</v>
      </c>
      <c r="AD70" s="165">
        <f>IF('Indicator Date hidden'!AE71="x","x",$AD$2-'Indicator Date hidden'!AE71)</f>
        <v>0</v>
      </c>
      <c r="AE70" s="165">
        <f>IF('Indicator Date hidden'!AF71="x","x",$AE$2-'Indicator Date hidden'!AF71)</f>
        <v>0</v>
      </c>
      <c r="AF70" s="165">
        <f>IF('Indicator Date hidden'!AG71="x","x",$AF$2-'Indicator Date hidden'!AG71)</f>
        <v>3</v>
      </c>
      <c r="AG70" s="165">
        <f>IF('Indicator Date hidden'!AH71="x","x",$AG$2-'Indicator Date hidden'!AH71)</f>
        <v>0</v>
      </c>
      <c r="AH70" s="165">
        <f>IF('Indicator Date hidden'!AI71="x","x",$AH$2-'Indicator Date hidden'!AI71)</f>
        <v>0</v>
      </c>
      <c r="AI70" s="165">
        <f>IF('Indicator Date hidden'!AJ71="x","x",$AI$2-'Indicator Date hidden'!AJ71)</f>
        <v>0</v>
      </c>
      <c r="AJ70" s="165">
        <f>IF('Indicator Date hidden'!AK71="x","x",$AJ$2-'Indicator Date hidden'!AK71)</f>
        <v>2</v>
      </c>
      <c r="AK70" s="165">
        <f>IF('Indicator Date hidden'!AL71="x","x",$AK$2-'Indicator Date hidden'!AL71)</f>
        <v>1</v>
      </c>
      <c r="AL70" s="165" t="str">
        <f>IF('Indicator Date hidden'!AM71="x","x",$AL$2-'Indicator Date hidden'!AM71)</f>
        <v>x</v>
      </c>
      <c r="AM70" s="165">
        <f>IF('Indicator Date hidden'!AN71="x","x",$AM$2-'Indicator Date hidden'!AN71)</f>
        <v>0</v>
      </c>
      <c r="AN70" s="165">
        <f>IF('Indicator Date hidden'!AO71="x","x",$AN$2-'Indicator Date hidden'!AO71)</f>
        <v>0</v>
      </c>
      <c r="AO70" s="165">
        <f>IF('Indicator Date hidden'!AP71="x","x",$AO$2-'Indicator Date hidden'!AP71)</f>
        <v>0</v>
      </c>
      <c r="AP70" s="165">
        <f>IF('Indicator Date hidden'!AQ71="x","x",$AP$2-'Indicator Date hidden'!AQ71)</f>
        <v>0</v>
      </c>
      <c r="AQ70" s="165">
        <f>IF('Indicator Date hidden'!AR71="x","x",$AQ$2-'Indicator Date hidden'!AR71)</f>
        <v>0</v>
      </c>
      <c r="AR70" s="165">
        <f>IF('Indicator Date hidden'!AS71="x","x",$AR$2-'Indicator Date hidden'!AS71)</f>
        <v>0</v>
      </c>
      <c r="AS70" s="165">
        <f>IF('Indicator Date hidden'!AT71="x","x",$AS$2-'Indicator Date hidden'!AT71)</f>
        <v>0</v>
      </c>
      <c r="AT70" s="165">
        <f>IF('Indicator Date hidden'!AU71="x","x",$AT$2-'Indicator Date hidden'!AU71)</f>
        <v>0</v>
      </c>
      <c r="AU70" s="165">
        <f>IF('Indicator Date hidden'!AV71="x","x",$AU$2-'Indicator Date hidden'!AV71)</f>
        <v>2</v>
      </c>
      <c r="AV70" s="165">
        <f>IF('Indicator Date hidden'!AW71="x","x",$AV$2-'Indicator Date hidden'!AW71)</f>
        <v>0</v>
      </c>
      <c r="AW70" s="165">
        <f>IF('Indicator Date hidden'!AX71="x","x",$AW$2-'Indicator Date hidden'!AX71)</f>
        <v>0</v>
      </c>
      <c r="AX70" s="165">
        <f>IF('Indicator Date hidden'!AY71="x","x",$AX$2-'Indicator Date hidden'!AY71)</f>
        <v>0</v>
      </c>
      <c r="AY70" s="165">
        <f>IF('Indicator Date hidden'!AZ71="x","x",$AY$2-'Indicator Date hidden'!AZ71)</f>
        <v>0</v>
      </c>
      <c r="AZ70" s="165">
        <f>IF('Indicator Date hidden'!BA71="x","x",$AZ$2-'Indicator Date hidden'!BA71)</f>
        <v>0</v>
      </c>
      <c r="BA70" s="5">
        <f t="shared" si="5"/>
        <v>18</v>
      </c>
      <c r="BB70" s="166">
        <f t="shared" si="6"/>
        <v>0.36</v>
      </c>
      <c r="BC70" s="5">
        <f t="shared" si="7"/>
        <v>7</v>
      </c>
      <c r="BD70" s="166">
        <f t="shared" si="8"/>
        <v>1.1447270417003348</v>
      </c>
      <c r="BE70" s="169">
        <f t="shared" si="9"/>
        <v>0</v>
      </c>
    </row>
    <row r="71" spans="1:57" x14ac:dyDescent="0.25">
      <c r="A71" t="s">
        <v>130</v>
      </c>
      <c r="B71" s="165">
        <f>IF('Indicator Date hidden'!C72="x","x",$B$2-'Indicator Date hidden'!C72)</f>
        <v>0</v>
      </c>
      <c r="C71" s="165">
        <f>IF('Indicator Date hidden'!D72="x","x",$C$2-'Indicator Date hidden'!D72)</f>
        <v>0</v>
      </c>
      <c r="D71" s="165">
        <f>IF('Indicator Date hidden'!E72="x","x",$D$2-'Indicator Date hidden'!E72)</f>
        <v>0</v>
      </c>
      <c r="E71" s="165">
        <f>IF('Indicator Date hidden'!F72="x","x",$E$2-'Indicator Date hidden'!F72)</f>
        <v>0</v>
      </c>
      <c r="F71" s="165">
        <f>IF('Indicator Date hidden'!G72="x","x",$F$2-'Indicator Date hidden'!G72)</f>
        <v>0</v>
      </c>
      <c r="G71" s="165">
        <f>IF('Indicator Date hidden'!H72="x","x",$G$2-'Indicator Date hidden'!H72)</f>
        <v>0</v>
      </c>
      <c r="H71" s="165">
        <f>IF('Indicator Date hidden'!I72="x","x",$H$2-'Indicator Date hidden'!I72)</f>
        <v>0</v>
      </c>
      <c r="I71" s="165">
        <f>IF('Indicator Date hidden'!J72="x","x",$I$2-'Indicator Date hidden'!J72)</f>
        <v>0</v>
      </c>
      <c r="J71" s="165">
        <f>IF('Indicator Date hidden'!K72="x","x",$J$2-'Indicator Date hidden'!K72)</f>
        <v>0</v>
      </c>
      <c r="K71" s="165">
        <f>IF('Indicator Date hidden'!L72="x","x",$K$2-'Indicator Date hidden'!L72)</f>
        <v>0</v>
      </c>
      <c r="L71" s="165">
        <f>IF('Indicator Date hidden'!M72="x","x",$L$2-'Indicator Date hidden'!M72)</f>
        <v>0</v>
      </c>
      <c r="M71" s="165">
        <f>IF('Indicator Date hidden'!N72="x","x",$M$2-'Indicator Date hidden'!N72)</f>
        <v>0</v>
      </c>
      <c r="N71" s="165">
        <f>IF('Indicator Date hidden'!O72="x","x",$N$2-'Indicator Date hidden'!O72)</f>
        <v>0</v>
      </c>
      <c r="O71" s="165">
        <f>IF('Indicator Date hidden'!P72="x","x",$O$2-'Indicator Date hidden'!P72)</f>
        <v>0</v>
      </c>
      <c r="P71" s="165">
        <f>IF('Indicator Date hidden'!Q72="x","x",$P$2-'Indicator Date hidden'!Q72)</f>
        <v>0</v>
      </c>
      <c r="Q71" s="165">
        <f>IF('Indicator Date hidden'!R72="x","x",$Q$2-'Indicator Date hidden'!R72)</f>
        <v>1</v>
      </c>
      <c r="R71" s="165">
        <f>IF('Indicator Date hidden'!S72="x","x",$R$2-'Indicator Date hidden'!S72)</f>
        <v>0</v>
      </c>
      <c r="S71" s="165">
        <f>IF('Indicator Date hidden'!T72="x","x",$S$2-'Indicator Date hidden'!T72)</f>
        <v>0</v>
      </c>
      <c r="T71" s="165">
        <f>IF('Indicator Date hidden'!U72="x","x",$T$2-'Indicator Date hidden'!U72)</f>
        <v>0</v>
      </c>
      <c r="U71" s="165">
        <f>IF('Indicator Date hidden'!V72="x","x",$U$2-'Indicator Date hidden'!V72)</f>
        <v>0</v>
      </c>
      <c r="V71" s="165">
        <f>IF('Indicator Date hidden'!W72="x","x",$V$2-'Indicator Date hidden'!W72)</f>
        <v>0</v>
      </c>
      <c r="W71" s="165">
        <f>IF('Indicator Date hidden'!X72="x","x",$W$2-'Indicator Date hidden'!X72)</f>
        <v>0</v>
      </c>
      <c r="X71" s="165">
        <f>IF('Indicator Date hidden'!Y72="x","x",$X$2-'Indicator Date hidden'!Y72)</f>
        <v>0</v>
      </c>
      <c r="Y71" s="165">
        <f>IF('Indicator Date hidden'!Z72="x","x",$Y$2-'Indicator Date hidden'!Z72)</f>
        <v>0</v>
      </c>
      <c r="Z71" s="165">
        <f>IF('Indicator Date hidden'!AA72="x","x",$Z$2-'Indicator Date hidden'!AA72)</f>
        <v>0</v>
      </c>
      <c r="AA71" s="165">
        <f>IF('Indicator Date hidden'!AB72="x","x",$AA$2-'Indicator Date hidden'!AB72)</f>
        <v>0</v>
      </c>
      <c r="AB71" s="165">
        <f>IF('Indicator Date hidden'!AC72="x","x",$AB$2-'Indicator Date hidden'!AC72)</f>
        <v>0</v>
      </c>
      <c r="AC71" s="165">
        <f>IF('Indicator Date hidden'!AD72="x","x",$AC$2-'Indicator Date hidden'!AD72)</f>
        <v>0</v>
      </c>
      <c r="AD71" s="165">
        <f>IF('Indicator Date hidden'!AE72="x","x",$AD$2-'Indicator Date hidden'!AE72)</f>
        <v>0</v>
      </c>
      <c r="AE71" s="165" t="str">
        <f>IF('Indicator Date hidden'!AF72="x","x",$AE$2-'Indicator Date hidden'!AF72)</f>
        <v>x</v>
      </c>
      <c r="AF71" s="165">
        <f>IF('Indicator Date hidden'!AG72="x","x",$AF$2-'Indicator Date hidden'!AG72)</f>
        <v>5</v>
      </c>
      <c r="AG71" s="165">
        <f>IF('Indicator Date hidden'!AH72="x","x",$AG$2-'Indicator Date hidden'!AH72)</f>
        <v>0</v>
      </c>
      <c r="AH71" s="165">
        <f>IF('Indicator Date hidden'!AI72="x","x",$AH$2-'Indicator Date hidden'!AI72)</f>
        <v>0</v>
      </c>
      <c r="AI71" s="165">
        <f>IF('Indicator Date hidden'!AJ72="x","x",$AI$2-'Indicator Date hidden'!AJ72)</f>
        <v>0</v>
      </c>
      <c r="AJ71" s="165" t="str">
        <f>IF('Indicator Date hidden'!AK72="x","x",$AJ$2-'Indicator Date hidden'!AK72)</f>
        <v>x</v>
      </c>
      <c r="AK71" s="165">
        <f>IF('Indicator Date hidden'!AL72="x","x",$AK$2-'Indicator Date hidden'!AL72)</f>
        <v>0</v>
      </c>
      <c r="AL71" s="165" t="str">
        <f>IF('Indicator Date hidden'!AM72="x","x",$AL$2-'Indicator Date hidden'!AM72)</f>
        <v>x</v>
      </c>
      <c r="AM71" s="165">
        <f>IF('Indicator Date hidden'!AN72="x","x",$AM$2-'Indicator Date hidden'!AN72)</f>
        <v>0</v>
      </c>
      <c r="AN71" s="165">
        <f>IF('Indicator Date hidden'!AO72="x","x",$AN$2-'Indicator Date hidden'!AO72)</f>
        <v>0</v>
      </c>
      <c r="AO71" s="165">
        <f>IF('Indicator Date hidden'!AP72="x","x",$AO$2-'Indicator Date hidden'!AP72)</f>
        <v>1</v>
      </c>
      <c r="AP71" s="165">
        <f>IF('Indicator Date hidden'!AQ72="x","x",$AP$2-'Indicator Date hidden'!AQ72)</f>
        <v>1</v>
      </c>
      <c r="AQ71" s="165">
        <f>IF('Indicator Date hidden'!AR72="x","x",$AQ$2-'Indicator Date hidden'!AR72)</f>
        <v>0</v>
      </c>
      <c r="AR71" s="165">
        <f>IF('Indicator Date hidden'!AS72="x","x",$AR$2-'Indicator Date hidden'!AS72)</f>
        <v>0</v>
      </c>
      <c r="AS71" s="165">
        <f>IF('Indicator Date hidden'!AT72="x","x",$AS$2-'Indicator Date hidden'!AT72)</f>
        <v>0</v>
      </c>
      <c r="AT71" s="165">
        <f>IF('Indicator Date hidden'!AU72="x","x",$AT$2-'Indicator Date hidden'!AU72)</f>
        <v>0</v>
      </c>
      <c r="AU71" s="165">
        <f>IF('Indicator Date hidden'!AV72="x","x",$AU$2-'Indicator Date hidden'!AV72)</f>
        <v>2</v>
      </c>
      <c r="AV71" s="165">
        <f>IF('Indicator Date hidden'!AW72="x","x",$AV$2-'Indicator Date hidden'!AW72)</f>
        <v>0</v>
      </c>
      <c r="AW71" s="165">
        <f>IF('Indicator Date hidden'!AX72="x","x",$AW$2-'Indicator Date hidden'!AX72)</f>
        <v>1</v>
      </c>
      <c r="AX71" s="165">
        <f>IF('Indicator Date hidden'!AY72="x","x",$AX$2-'Indicator Date hidden'!AY72)</f>
        <v>0</v>
      </c>
      <c r="AY71" s="165">
        <f>IF('Indicator Date hidden'!AZ72="x","x",$AY$2-'Indicator Date hidden'!AZ72)</f>
        <v>0</v>
      </c>
      <c r="AZ71" s="165">
        <f>IF('Indicator Date hidden'!BA72="x","x",$AZ$2-'Indicator Date hidden'!BA72)</f>
        <v>0</v>
      </c>
      <c r="BA71" s="5">
        <f t="shared" si="5"/>
        <v>11</v>
      </c>
      <c r="BB71" s="166">
        <f t="shared" si="6"/>
        <v>0.22916666666666666</v>
      </c>
      <c r="BC71" s="5">
        <f t="shared" si="7"/>
        <v>6</v>
      </c>
      <c r="BD71" s="166">
        <f t="shared" si="8"/>
        <v>0.79685797912105316</v>
      </c>
      <c r="BE71" s="169">
        <f t="shared" si="9"/>
        <v>0</v>
      </c>
    </row>
    <row r="72" spans="1:57" x14ac:dyDescent="0.25">
      <c r="A72" t="s">
        <v>131</v>
      </c>
      <c r="B72" s="165">
        <f>IF('Indicator Date hidden'!C73="x","x",$B$2-'Indicator Date hidden'!C73)</f>
        <v>0</v>
      </c>
      <c r="C72" s="165">
        <f>IF('Indicator Date hidden'!D73="x","x",$C$2-'Indicator Date hidden'!D73)</f>
        <v>0</v>
      </c>
      <c r="D72" s="165">
        <f>IF('Indicator Date hidden'!E73="x","x",$D$2-'Indicator Date hidden'!E73)</f>
        <v>0</v>
      </c>
      <c r="E72" s="165">
        <f>IF('Indicator Date hidden'!F73="x","x",$E$2-'Indicator Date hidden'!F73)</f>
        <v>0</v>
      </c>
      <c r="F72" s="165">
        <f>IF('Indicator Date hidden'!G73="x","x",$F$2-'Indicator Date hidden'!G73)</f>
        <v>0</v>
      </c>
      <c r="G72" s="165">
        <f>IF('Indicator Date hidden'!H73="x","x",$G$2-'Indicator Date hidden'!H73)</f>
        <v>0</v>
      </c>
      <c r="H72" s="165">
        <f>IF('Indicator Date hidden'!I73="x","x",$H$2-'Indicator Date hidden'!I73)</f>
        <v>0</v>
      </c>
      <c r="I72" s="165">
        <f>IF('Indicator Date hidden'!J73="x","x",$I$2-'Indicator Date hidden'!J73)</f>
        <v>0</v>
      </c>
      <c r="J72" s="165">
        <f>IF('Indicator Date hidden'!K73="x","x",$J$2-'Indicator Date hidden'!K73)</f>
        <v>0</v>
      </c>
      <c r="K72" s="165">
        <f>IF('Indicator Date hidden'!L73="x","x",$K$2-'Indicator Date hidden'!L73)</f>
        <v>0</v>
      </c>
      <c r="L72" s="165">
        <f>IF('Indicator Date hidden'!M73="x","x",$L$2-'Indicator Date hidden'!M73)</f>
        <v>0</v>
      </c>
      <c r="M72" s="165">
        <f>IF('Indicator Date hidden'!N73="x","x",$M$2-'Indicator Date hidden'!N73)</f>
        <v>0</v>
      </c>
      <c r="N72" s="165">
        <f>IF('Indicator Date hidden'!O73="x","x",$N$2-'Indicator Date hidden'!O73)</f>
        <v>0</v>
      </c>
      <c r="O72" s="165">
        <f>IF('Indicator Date hidden'!P73="x","x",$O$2-'Indicator Date hidden'!P73)</f>
        <v>0</v>
      </c>
      <c r="P72" s="165">
        <f>IF('Indicator Date hidden'!Q73="x","x",$P$2-'Indicator Date hidden'!Q73)</f>
        <v>0</v>
      </c>
      <c r="Q72" s="165" t="str">
        <f>IF('Indicator Date hidden'!R73="x","x",$Q$2-'Indicator Date hidden'!R73)</f>
        <v>x</v>
      </c>
      <c r="R72" s="165">
        <f>IF('Indicator Date hidden'!S73="x","x",$R$2-'Indicator Date hidden'!S73)</f>
        <v>0</v>
      </c>
      <c r="S72" s="165">
        <f>IF('Indicator Date hidden'!T73="x","x",$S$2-'Indicator Date hidden'!T73)</f>
        <v>0</v>
      </c>
      <c r="T72" s="165">
        <f>IF('Indicator Date hidden'!U73="x","x",$T$2-'Indicator Date hidden'!U73)</f>
        <v>0</v>
      </c>
      <c r="U72" s="165">
        <f>IF('Indicator Date hidden'!V73="x","x",$U$2-'Indicator Date hidden'!V73)</f>
        <v>0</v>
      </c>
      <c r="V72" s="165">
        <f>IF('Indicator Date hidden'!W73="x","x",$V$2-'Indicator Date hidden'!W73)</f>
        <v>0</v>
      </c>
      <c r="W72" s="165">
        <f>IF('Indicator Date hidden'!X73="x","x",$W$2-'Indicator Date hidden'!X73)</f>
        <v>2</v>
      </c>
      <c r="X72" s="165">
        <f>IF('Indicator Date hidden'!Y73="x","x",$X$2-'Indicator Date hidden'!Y73)</f>
        <v>6</v>
      </c>
      <c r="Y72" s="165">
        <f>IF('Indicator Date hidden'!Z73="x","x",$Y$2-'Indicator Date hidden'!Z73)</f>
        <v>0</v>
      </c>
      <c r="Z72" s="165">
        <f>IF('Indicator Date hidden'!AA73="x","x",$Z$2-'Indicator Date hidden'!AA73)</f>
        <v>0</v>
      </c>
      <c r="AA72" s="165">
        <f>IF('Indicator Date hidden'!AB73="x","x",$AA$2-'Indicator Date hidden'!AB73)</f>
        <v>0</v>
      </c>
      <c r="AB72" s="165">
        <f>IF('Indicator Date hidden'!AC73="x","x",$AB$2-'Indicator Date hidden'!AC73)</f>
        <v>0</v>
      </c>
      <c r="AC72" s="165">
        <f>IF('Indicator Date hidden'!AD73="x","x",$AC$2-'Indicator Date hidden'!AD73)</f>
        <v>0</v>
      </c>
      <c r="AD72" s="165">
        <f>IF('Indicator Date hidden'!AE73="x","x",$AD$2-'Indicator Date hidden'!AE73)</f>
        <v>0</v>
      </c>
      <c r="AE72" s="165" t="str">
        <f>IF('Indicator Date hidden'!AF73="x","x",$AE$2-'Indicator Date hidden'!AF73)</f>
        <v>x</v>
      </c>
      <c r="AF72" s="165">
        <f>IF('Indicator Date hidden'!AG73="x","x",$AF$2-'Indicator Date hidden'!AG73)</f>
        <v>7</v>
      </c>
      <c r="AG72" s="165">
        <f>IF('Indicator Date hidden'!AH73="x","x",$AG$2-'Indicator Date hidden'!AH73)</f>
        <v>0</v>
      </c>
      <c r="AH72" s="165">
        <f>IF('Indicator Date hidden'!AI73="x","x",$AH$2-'Indicator Date hidden'!AI73)</f>
        <v>0</v>
      </c>
      <c r="AI72" s="165">
        <f>IF('Indicator Date hidden'!AJ73="x","x",$AI$2-'Indicator Date hidden'!AJ73)</f>
        <v>0</v>
      </c>
      <c r="AJ72" s="165" t="str">
        <f>IF('Indicator Date hidden'!AK73="x","x",$AJ$2-'Indicator Date hidden'!AK73)</f>
        <v>x</v>
      </c>
      <c r="AK72" s="165">
        <f>IF('Indicator Date hidden'!AL73="x","x",$AK$2-'Indicator Date hidden'!AL73)</f>
        <v>1</v>
      </c>
      <c r="AL72" s="165" t="str">
        <f>IF('Indicator Date hidden'!AM73="x","x",$AL$2-'Indicator Date hidden'!AM73)</f>
        <v>x</v>
      </c>
      <c r="AM72" s="165">
        <f>IF('Indicator Date hidden'!AN73="x","x",$AM$2-'Indicator Date hidden'!AN73)</f>
        <v>0</v>
      </c>
      <c r="AN72" s="165">
        <f>IF('Indicator Date hidden'!AO73="x","x",$AN$2-'Indicator Date hidden'!AO73)</f>
        <v>0</v>
      </c>
      <c r="AO72" s="165" t="str">
        <f>IF('Indicator Date hidden'!AP73="x","x",$AO$2-'Indicator Date hidden'!AP73)</f>
        <v>x</v>
      </c>
      <c r="AP72" s="165" t="str">
        <f>IF('Indicator Date hidden'!AQ73="x","x",$AP$2-'Indicator Date hidden'!AQ73)</f>
        <v>x</v>
      </c>
      <c r="AQ72" s="165">
        <f>IF('Indicator Date hidden'!AR73="x","x",$AQ$2-'Indicator Date hidden'!AR73)</f>
        <v>0</v>
      </c>
      <c r="AR72" s="165">
        <f>IF('Indicator Date hidden'!AS73="x","x",$AR$2-'Indicator Date hidden'!AS73)</f>
        <v>0</v>
      </c>
      <c r="AS72" s="165">
        <f>IF('Indicator Date hidden'!AT73="x","x",$AS$2-'Indicator Date hidden'!AT73)</f>
        <v>0</v>
      </c>
      <c r="AT72" s="165">
        <f>IF('Indicator Date hidden'!AU73="x","x",$AT$2-'Indicator Date hidden'!AU73)</f>
        <v>0</v>
      </c>
      <c r="AU72" s="165">
        <f>IF('Indicator Date hidden'!AV73="x","x",$AU$2-'Indicator Date hidden'!AV73)</f>
        <v>2</v>
      </c>
      <c r="AV72" s="165">
        <f>IF('Indicator Date hidden'!AW73="x","x",$AV$2-'Indicator Date hidden'!AW73)</f>
        <v>0</v>
      </c>
      <c r="AW72" s="165">
        <f>IF('Indicator Date hidden'!AX73="x","x",$AW$2-'Indicator Date hidden'!AX73)</f>
        <v>0</v>
      </c>
      <c r="AX72" s="165">
        <f>IF('Indicator Date hidden'!AY73="x","x",$AX$2-'Indicator Date hidden'!AY73)</f>
        <v>0</v>
      </c>
      <c r="AY72" s="165">
        <f>IF('Indicator Date hidden'!AZ73="x","x",$AY$2-'Indicator Date hidden'!AZ73)</f>
        <v>0</v>
      </c>
      <c r="AZ72" s="165">
        <f>IF('Indicator Date hidden'!BA73="x","x",$AZ$2-'Indicator Date hidden'!BA73)</f>
        <v>0</v>
      </c>
      <c r="BA72" s="5">
        <f t="shared" si="5"/>
        <v>18</v>
      </c>
      <c r="BB72" s="166">
        <f t="shared" si="6"/>
        <v>0.4</v>
      </c>
      <c r="BC72" s="5">
        <f t="shared" si="7"/>
        <v>5</v>
      </c>
      <c r="BD72" s="166">
        <f t="shared" si="8"/>
        <v>1.3888444437333105</v>
      </c>
      <c r="BE72" s="169">
        <f t="shared" si="9"/>
        <v>0</v>
      </c>
    </row>
    <row r="73" spans="1:57" x14ac:dyDescent="0.25">
      <c r="A73" t="s">
        <v>133</v>
      </c>
      <c r="B73" s="165">
        <f>IF('Indicator Date hidden'!C74="x","x",$B$2-'Indicator Date hidden'!C74)</f>
        <v>0</v>
      </c>
      <c r="C73" s="165">
        <f>IF('Indicator Date hidden'!D74="x","x",$C$2-'Indicator Date hidden'!D74)</f>
        <v>0</v>
      </c>
      <c r="D73" s="165">
        <f>IF('Indicator Date hidden'!E74="x","x",$D$2-'Indicator Date hidden'!E74)</f>
        <v>0</v>
      </c>
      <c r="E73" s="165">
        <f>IF('Indicator Date hidden'!F74="x","x",$E$2-'Indicator Date hidden'!F74)</f>
        <v>0</v>
      </c>
      <c r="F73" s="165">
        <f>IF('Indicator Date hidden'!G74="x","x",$F$2-'Indicator Date hidden'!G74)</f>
        <v>0</v>
      </c>
      <c r="G73" s="165">
        <f>IF('Indicator Date hidden'!H74="x","x",$G$2-'Indicator Date hidden'!H74)</f>
        <v>0</v>
      </c>
      <c r="H73" s="165">
        <f>IF('Indicator Date hidden'!I74="x","x",$H$2-'Indicator Date hidden'!I74)</f>
        <v>0</v>
      </c>
      <c r="I73" s="165">
        <f>IF('Indicator Date hidden'!J74="x","x",$I$2-'Indicator Date hidden'!J74)</f>
        <v>0</v>
      </c>
      <c r="J73" s="165">
        <f>IF('Indicator Date hidden'!K74="x","x",$J$2-'Indicator Date hidden'!K74)</f>
        <v>0</v>
      </c>
      <c r="K73" s="165">
        <f>IF('Indicator Date hidden'!L74="x","x",$K$2-'Indicator Date hidden'!L74)</f>
        <v>0</v>
      </c>
      <c r="L73" s="165">
        <f>IF('Indicator Date hidden'!M74="x","x",$L$2-'Indicator Date hidden'!M74)</f>
        <v>0</v>
      </c>
      <c r="M73" s="165">
        <f>IF('Indicator Date hidden'!N74="x","x",$M$2-'Indicator Date hidden'!N74)</f>
        <v>0</v>
      </c>
      <c r="N73" s="165">
        <f>IF('Indicator Date hidden'!O74="x","x",$N$2-'Indicator Date hidden'!O74)</f>
        <v>0</v>
      </c>
      <c r="O73" s="165">
        <f>IF('Indicator Date hidden'!P74="x","x",$O$2-'Indicator Date hidden'!P74)</f>
        <v>0</v>
      </c>
      <c r="P73" s="165">
        <f>IF('Indicator Date hidden'!Q74="x","x",$P$2-'Indicator Date hidden'!Q74)</f>
        <v>0</v>
      </c>
      <c r="Q73" s="165">
        <f>IF('Indicator Date hidden'!R74="x","x",$Q$2-'Indicator Date hidden'!R74)</f>
        <v>8</v>
      </c>
      <c r="R73" s="165">
        <f>IF('Indicator Date hidden'!S74="x","x",$R$2-'Indicator Date hidden'!S74)</f>
        <v>0</v>
      </c>
      <c r="S73" s="165">
        <f>IF('Indicator Date hidden'!T74="x","x",$S$2-'Indicator Date hidden'!T74)</f>
        <v>0</v>
      </c>
      <c r="T73" s="165">
        <f>IF('Indicator Date hidden'!U74="x","x",$T$2-'Indicator Date hidden'!U74)</f>
        <v>0</v>
      </c>
      <c r="U73" s="165">
        <f>IF('Indicator Date hidden'!V74="x","x",$U$2-'Indicator Date hidden'!V74)</f>
        <v>0</v>
      </c>
      <c r="V73" s="165">
        <f>IF('Indicator Date hidden'!W74="x","x",$V$2-'Indicator Date hidden'!W74)</f>
        <v>0</v>
      </c>
      <c r="W73" s="165">
        <f>IF('Indicator Date hidden'!X74="x","x",$W$2-'Indicator Date hidden'!X74)</f>
        <v>2</v>
      </c>
      <c r="X73" s="165">
        <f>IF('Indicator Date hidden'!Y74="x","x",$X$2-'Indicator Date hidden'!Y74)</f>
        <v>6</v>
      </c>
      <c r="Y73" s="165">
        <f>IF('Indicator Date hidden'!Z74="x","x",$Y$2-'Indicator Date hidden'!Z74)</f>
        <v>0</v>
      </c>
      <c r="Z73" s="165">
        <f>IF('Indicator Date hidden'!AA74="x","x",$Z$2-'Indicator Date hidden'!AA74)</f>
        <v>0</v>
      </c>
      <c r="AA73" s="165">
        <f>IF('Indicator Date hidden'!AB74="x","x",$AA$2-'Indicator Date hidden'!AB74)</f>
        <v>0</v>
      </c>
      <c r="AB73" s="165">
        <f>IF('Indicator Date hidden'!AC74="x","x",$AB$2-'Indicator Date hidden'!AC74)</f>
        <v>0</v>
      </c>
      <c r="AC73" s="165">
        <f>IF('Indicator Date hidden'!AD74="x","x",$AC$2-'Indicator Date hidden'!AD74)</f>
        <v>0</v>
      </c>
      <c r="AD73" s="165">
        <f>IF('Indicator Date hidden'!AE74="x","x",$AD$2-'Indicator Date hidden'!AE74)</f>
        <v>0</v>
      </c>
      <c r="AE73" s="165">
        <f>IF('Indicator Date hidden'!AF74="x","x",$AE$2-'Indicator Date hidden'!AF74)</f>
        <v>0</v>
      </c>
      <c r="AF73" s="165">
        <f>IF('Indicator Date hidden'!AG74="x","x",$AF$2-'Indicator Date hidden'!AG74)</f>
        <v>11</v>
      </c>
      <c r="AG73" s="165">
        <f>IF('Indicator Date hidden'!AH74="x","x",$AG$2-'Indicator Date hidden'!AH74)</f>
        <v>0</v>
      </c>
      <c r="AH73" s="165">
        <f>IF('Indicator Date hidden'!AI74="x","x",$AH$2-'Indicator Date hidden'!AI74)</f>
        <v>0</v>
      </c>
      <c r="AI73" s="165">
        <f>IF('Indicator Date hidden'!AJ74="x","x",$AI$2-'Indicator Date hidden'!AJ74)</f>
        <v>0</v>
      </c>
      <c r="AJ73" s="165" t="str">
        <f>IF('Indicator Date hidden'!AK74="x","x",$AJ$2-'Indicator Date hidden'!AK74)</f>
        <v>x</v>
      </c>
      <c r="AK73" s="165">
        <f>IF('Indicator Date hidden'!AL74="x","x",$AK$2-'Indicator Date hidden'!AL74)</f>
        <v>1</v>
      </c>
      <c r="AL73" s="165" t="str">
        <f>IF('Indicator Date hidden'!AM74="x","x",$AL$2-'Indicator Date hidden'!AM74)</f>
        <v>x</v>
      </c>
      <c r="AM73" s="165">
        <f>IF('Indicator Date hidden'!AN74="x","x",$AM$2-'Indicator Date hidden'!AN74)</f>
        <v>0</v>
      </c>
      <c r="AN73" s="165">
        <f>IF('Indicator Date hidden'!AO74="x","x",$AN$2-'Indicator Date hidden'!AO74)</f>
        <v>0</v>
      </c>
      <c r="AO73" s="165" t="str">
        <f>IF('Indicator Date hidden'!AP74="x","x",$AO$2-'Indicator Date hidden'!AP74)</f>
        <v>x</v>
      </c>
      <c r="AP73" s="165" t="str">
        <f>IF('Indicator Date hidden'!AQ74="x","x",$AP$2-'Indicator Date hidden'!AQ74)</f>
        <v>x</v>
      </c>
      <c r="AQ73" s="165" t="str">
        <f>IF('Indicator Date hidden'!AR74="x","x",$AQ$2-'Indicator Date hidden'!AR74)</f>
        <v>x</v>
      </c>
      <c r="AR73" s="165">
        <f>IF('Indicator Date hidden'!AS74="x","x",$AR$2-'Indicator Date hidden'!AS74)</f>
        <v>0</v>
      </c>
      <c r="AS73" s="165">
        <f>IF('Indicator Date hidden'!AT74="x","x",$AS$2-'Indicator Date hidden'!AT74)</f>
        <v>0</v>
      </c>
      <c r="AT73" s="165">
        <f>IF('Indicator Date hidden'!AU74="x","x",$AT$2-'Indicator Date hidden'!AU74)</f>
        <v>0</v>
      </c>
      <c r="AU73" s="165">
        <f>IF('Indicator Date hidden'!AV74="x","x",$AU$2-'Indicator Date hidden'!AV74)</f>
        <v>2</v>
      </c>
      <c r="AV73" s="165">
        <f>IF('Indicator Date hidden'!AW74="x","x",$AV$2-'Indicator Date hidden'!AW74)</f>
        <v>0</v>
      </c>
      <c r="AW73" s="165">
        <f>IF('Indicator Date hidden'!AX74="x","x",$AW$2-'Indicator Date hidden'!AX74)</f>
        <v>0</v>
      </c>
      <c r="AX73" s="165">
        <f>IF('Indicator Date hidden'!AY74="x","x",$AX$2-'Indicator Date hidden'!AY74)</f>
        <v>0</v>
      </c>
      <c r="AY73" s="165">
        <f>IF('Indicator Date hidden'!AZ74="x","x",$AY$2-'Indicator Date hidden'!AZ74)</f>
        <v>0</v>
      </c>
      <c r="AZ73" s="165">
        <f>IF('Indicator Date hidden'!BA74="x","x",$AZ$2-'Indicator Date hidden'!BA74)</f>
        <v>0</v>
      </c>
      <c r="BA73" s="5">
        <f t="shared" si="5"/>
        <v>30</v>
      </c>
      <c r="BB73" s="166">
        <f t="shared" si="6"/>
        <v>0.65217391304347827</v>
      </c>
      <c r="BC73" s="5">
        <f t="shared" si="7"/>
        <v>6</v>
      </c>
      <c r="BD73" s="166">
        <f t="shared" si="8"/>
        <v>2.1388476306519726</v>
      </c>
      <c r="BE73" s="169">
        <f t="shared" si="9"/>
        <v>0</v>
      </c>
    </row>
    <row r="74" spans="1:57" x14ac:dyDescent="0.25">
      <c r="A74" t="s">
        <v>135</v>
      </c>
      <c r="B74" s="165">
        <f>IF('Indicator Date hidden'!C75="x","x",$B$2-'Indicator Date hidden'!C75)</f>
        <v>0</v>
      </c>
      <c r="C74" s="165">
        <f>IF('Indicator Date hidden'!D75="x","x",$C$2-'Indicator Date hidden'!D75)</f>
        <v>0</v>
      </c>
      <c r="D74" s="165">
        <f>IF('Indicator Date hidden'!E75="x","x",$D$2-'Indicator Date hidden'!E75)</f>
        <v>0</v>
      </c>
      <c r="E74" s="165">
        <f>IF('Indicator Date hidden'!F75="x","x",$E$2-'Indicator Date hidden'!F75)</f>
        <v>0</v>
      </c>
      <c r="F74" s="165">
        <f>IF('Indicator Date hidden'!G75="x","x",$F$2-'Indicator Date hidden'!G75)</f>
        <v>0</v>
      </c>
      <c r="G74" s="165">
        <f>IF('Indicator Date hidden'!H75="x","x",$G$2-'Indicator Date hidden'!H75)</f>
        <v>0</v>
      </c>
      <c r="H74" s="165">
        <f>IF('Indicator Date hidden'!I75="x","x",$H$2-'Indicator Date hidden'!I75)</f>
        <v>0</v>
      </c>
      <c r="I74" s="165">
        <f>IF('Indicator Date hidden'!J75="x","x",$I$2-'Indicator Date hidden'!J75)</f>
        <v>0</v>
      </c>
      <c r="J74" s="165">
        <f>IF('Indicator Date hidden'!K75="x","x",$J$2-'Indicator Date hidden'!K75)</f>
        <v>0</v>
      </c>
      <c r="K74" s="165">
        <f>IF('Indicator Date hidden'!L75="x","x",$K$2-'Indicator Date hidden'!L75)</f>
        <v>0</v>
      </c>
      <c r="L74" s="165">
        <f>IF('Indicator Date hidden'!M75="x","x",$L$2-'Indicator Date hidden'!M75)</f>
        <v>0</v>
      </c>
      <c r="M74" s="165">
        <f>IF('Indicator Date hidden'!N75="x","x",$M$2-'Indicator Date hidden'!N75)</f>
        <v>0</v>
      </c>
      <c r="N74" s="165">
        <f>IF('Indicator Date hidden'!O75="x","x",$N$2-'Indicator Date hidden'!O75)</f>
        <v>0</v>
      </c>
      <c r="O74" s="165">
        <f>IF('Indicator Date hidden'!P75="x","x",$O$2-'Indicator Date hidden'!P75)</f>
        <v>0</v>
      </c>
      <c r="P74" s="165">
        <f>IF('Indicator Date hidden'!Q75="x","x",$P$2-'Indicator Date hidden'!Q75)</f>
        <v>0</v>
      </c>
      <c r="Q74" s="165">
        <f>IF('Indicator Date hidden'!R75="x","x",$Q$2-'Indicator Date hidden'!R75)</f>
        <v>5</v>
      </c>
      <c r="R74" s="165">
        <f>IF('Indicator Date hidden'!S75="x","x",$R$2-'Indicator Date hidden'!S75)</f>
        <v>0</v>
      </c>
      <c r="S74" s="165">
        <f>IF('Indicator Date hidden'!T75="x","x",$S$2-'Indicator Date hidden'!T75)</f>
        <v>0</v>
      </c>
      <c r="T74" s="165">
        <f>IF('Indicator Date hidden'!U75="x","x",$T$2-'Indicator Date hidden'!U75)</f>
        <v>0</v>
      </c>
      <c r="U74" s="165">
        <f>IF('Indicator Date hidden'!V75="x","x",$U$2-'Indicator Date hidden'!V75)</f>
        <v>0</v>
      </c>
      <c r="V74" s="165">
        <f>IF('Indicator Date hidden'!W75="x","x",$V$2-'Indicator Date hidden'!W75)</f>
        <v>0</v>
      </c>
      <c r="W74" s="165">
        <f>IF('Indicator Date hidden'!X75="x","x",$W$2-'Indicator Date hidden'!X75)</f>
        <v>4</v>
      </c>
      <c r="X74" s="165">
        <f>IF('Indicator Date hidden'!Y75="x","x",$X$2-'Indicator Date hidden'!Y75)</f>
        <v>2</v>
      </c>
      <c r="Y74" s="165">
        <f>IF('Indicator Date hidden'!Z75="x","x",$Y$2-'Indicator Date hidden'!Z75)</f>
        <v>0</v>
      </c>
      <c r="Z74" s="165">
        <f>IF('Indicator Date hidden'!AA75="x","x",$Z$2-'Indicator Date hidden'!AA75)</f>
        <v>0</v>
      </c>
      <c r="AA74" s="165">
        <f>IF('Indicator Date hidden'!AB75="x","x",$AA$2-'Indicator Date hidden'!AB75)</f>
        <v>0</v>
      </c>
      <c r="AB74" s="165">
        <f>IF('Indicator Date hidden'!AC75="x","x",$AB$2-'Indicator Date hidden'!AC75)</f>
        <v>0</v>
      </c>
      <c r="AC74" s="165">
        <f>IF('Indicator Date hidden'!AD75="x","x",$AC$2-'Indicator Date hidden'!AD75)</f>
        <v>0</v>
      </c>
      <c r="AD74" s="165">
        <f>IF('Indicator Date hidden'!AE75="x","x",$AD$2-'Indicator Date hidden'!AE75)</f>
        <v>0</v>
      </c>
      <c r="AE74" s="165">
        <f>IF('Indicator Date hidden'!AF75="x","x",$AE$2-'Indicator Date hidden'!AF75)</f>
        <v>0</v>
      </c>
      <c r="AF74" s="165">
        <f>IF('Indicator Date hidden'!AG75="x","x",$AF$2-'Indicator Date hidden'!AG75)</f>
        <v>5</v>
      </c>
      <c r="AG74" s="165">
        <f>IF('Indicator Date hidden'!AH75="x","x",$AG$2-'Indicator Date hidden'!AH75)</f>
        <v>0</v>
      </c>
      <c r="AH74" s="165">
        <f>IF('Indicator Date hidden'!AI75="x","x",$AH$2-'Indicator Date hidden'!AI75)</f>
        <v>0</v>
      </c>
      <c r="AI74" s="165">
        <f>IF('Indicator Date hidden'!AJ75="x","x",$AI$2-'Indicator Date hidden'!AJ75)</f>
        <v>0</v>
      </c>
      <c r="AJ74" s="165">
        <f>IF('Indicator Date hidden'!AK75="x","x",$AJ$2-'Indicator Date hidden'!AK75)</f>
        <v>1</v>
      </c>
      <c r="AK74" s="165">
        <f>IF('Indicator Date hidden'!AL75="x","x",$AK$2-'Indicator Date hidden'!AL75)</f>
        <v>1</v>
      </c>
      <c r="AL74" s="165" t="str">
        <f>IF('Indicator Date hidden'!AM75="x","x",$AL$2-'Indicator Date hidden'!AM75)</f>
        <v>x</v>
      </c>
      <c r="AM74" s="165">
        <f>IF('Indicator Date hidden'!AN75="x","x",$AM$2-'Indicator Date hidden'!AN75)</f>
        <v>0</v>
      </c>
      <c r="AN74" s="165">
        <f>IF('Indicator Date hidden'!AO75="x","x",$AN$2-'Indicator Date hidden'!AO75)</f>
        <v>0</v>
      </c>
      <c r="AO74" s="165">
        <f>IF('Indicator Date hidden'!AP75="x","x",$AO$2-'Indicator Date hidden'!AP75)</f>
        <v>0</v>
      </c>
      <c r="AP74" s="165">
        <f>IF('Indicator Date hidden'!AQ75="x","x",$AP$2-'Indicator Date hidden'!AQ75)</f>
        <v>0</v>
      </c>
      <c r="AQ74" s="165">
        <f>IF('Indicator Date hidden'!AR75="x","x",$AQ$2-'Indicator Date hidden'!AR75)</f>
        <v>2</v>
      </c>
      <c r="AR74" s="165">
        <f>IF('Indicator Date hidden'!AS75="x","x",$AR$2-'Indicator Date hidden'!AS75)</f>
        <v>0</v>
      </c>
      <c r="AS74" s="165">
        <f>IF('Indicator Date hidden'!AT75="x","x",$AS$2-'Indicator Date hidden'!AT75)</f>
        <v>0</v>
      </c>
      <c r="AT74" s="165">
        <f>IF('Indicator Date hidden'!AU75="x","x",$AT$2-'Indicator Date hidden'!AU75)</f>
        <v>0</v>
      </c>
      <c r="AU74" s="165">
        <f>IF('Indicator Date hidden'!AV75="x","x",$AU$2-'Indicator Date hidden'!AV75)</f>
        <v>2</v>
      </c>
      <c r="AV74" s="165">
        <f>IF('Indicator Date hidden'!AW75="x","x",$AV$2-'Indicator Date hidden'!AW75)</f>
        <v>0</v>
      </c>
      <c r="AW74" s="165">
        <f>IF('Indicator Date hidden'!AX75="x","x",$AW$2-'Indicator Date hidden'!AX75)</f>
        <v>0</v>
      </c>
      <c r="AX74" s="165">
        <f>IF('Indicator Date hidden'!AY75="x","x",$AX$2-'Indicator Date hidden'!AY75)</f>
        <v>0</v>
      </c>
      <c r="AY74" s="165">
        <f>IF('Indicator Date hidden'!AZ75="x","x",$AY$2-'Indicator Date hidden'!AZ75)</f>
        <v>0</v>
      </c>
      <c r="AZ74" s="165">
        <f>IF('Indicator Date hidden'!BA75="x","x",$AZ$2-'Indicator Date hidden'!BA75)</f>
        <v>0</v>
      </c>
      <c r="BA74" s="5">
        <f t="shared" si="5"/>
        <v>22</v>
      </c>
      <c r="BB74" s="166">
        <f t="shared" si="6"/>
        <v>0.44</v>
      </c>
      <c r="BC74" s="5">
        <f t="shared" si="7"/>
        <v>8</v>
      </c>
      <c r="BD74" s="166">
        <f t="shared" si="8"/>
        <v>1.1859173664298874</v>
      </c>
      <c r="BE74" s="169">
        <f t="shared" si="9"/>
        <v>0</v>
      </c>
    </row>
    <row r="75" spans="1:57" x14ac:dyDescent="0.25">
      <c r="A75" t="s">
        <v>137</v>
      </c>
      <c r="B75" s="165">
        <f>IF('Indicator Date hidden'!C76="x","x",$B$2-'Indicator Date hidden'!C76)</f>
        <v>0</v>
      </c>
      <c r="C75" s="165">
        <f>IF('Indicator Date hidden'!D76="x","x",$C$2-'Indicator Date hidden'!D76)</f>
        <v>0</v>
      </c>
      <c r="D75" s="165">
        <f>IF('Indicator Date hidden'!E76="x","x",$D$2-'Indicator Date hidden'!E76)</f>
        <v>0</v>
      </c>
      <c r="E75" s="165">
        <f>IF('Indicator Date hidden'!F76="x","x",$E$2-'Indicator Date hidden'!F76)</f>
        <v>0</v>
      </c>
      <c r="F75" s="165">
        <f>IF('Indicator Date hidden'!G76="x","x",$F$2-'Indicator Date hidden'!G76)</f>
        <v>0</v>
      </c>
      <c r="G75" s="165">
        <f>IF('Indicator Date hidden'!H76="x","x",$G$2-'Indicator Date hidden'!H76)</f>
        <v>0</v>
      </c>
      <c r="H75" s="165">
        <f>IF('Indicator Date hidden'!I76="x","x",$H$2-'Indicator Date hidden'!I76)</f>
        <v>0</v>
      </c>
      <c r="I75" s="165">
        <f>IF('Indicator Date hidden'!J76="x","x",$I$2-'Indicator Date hidden'!J76)</f>
        <v>0</v>
      </c>
      <c r="J75" s="165">
        <f>IF('Indicator Date hidden'!K76="x","x",$J$2-'Indicator Date hidden'!K76)</f>
        <v>0</v>
      </c>
      <c r="K75" s="165">
        <f>IF('Indicator Date hidden'!L76="x","x",$K$2-'Indicator Date hidden'!L76)</f>
        <v>0</v>
      </c>
      <c r="L75" s="165">
        <f>IF('Indicator Date hidden'!M76="x","x",$L$2-'Indicator Date hidden'!M76)</f>
        <v>0</v>
      </c>
      <c r="M75" s="165">
        <f>IF('Indicator Date hidden'!N76="x","x",$M$2-'Indicator Date hidden'!N76)</f>
        <v>0</v>
      </c>
      <c r="N75" s="165">
        <f>IF('Indicator Date hidden'!O76="x","x",$N$2-'Indicator Date hidden'!O76)</f>
        <v>0</v>
      </c>
      <c r="O75" s="165">
        <f>IF('Indicator Date hidden'!P76="x","x",$O$2-'Indicator Date hidden'!P76)</f>
        <v>0</v>
      </c>
      <c r="P75" s="165">
        <f>IF('Indicator Date hidden'!Q76="x","x",$P$2-'Indicator Date hidden'!Q76)</f>
        <v>0</v>
      </c>
      <c r="Q75" s="165">
        <f>IF('Indicator Date hidden'!R76="x","x",$Q$2-'Indicator Date hidden'!R76)</f>
        <v>5</v>
      </c>
      <c r="R75" s="165">
        <f>IF('Indicator Date hidden'!S76="x","x",$R$2-'Indicator Date hidden'!S76)</f>
        <v>0</v>
      </c>
      <c r="S75" s="165">
        <f>IF('Indicator Date hidden'!T76="x","x",$S$2-'Indicator Date hidden'!T76)</f>
        <v>0</v>
      </c>
      <c r="T75" s="165">
        <f>IF('Indicator Date hidden'!U76="x","x",$T$2-'Indicator Date hidden'!U76)</f>
        <v>0</v>
      </c>
      <c r="U75" s="165">
        <f>IF('Indicator Date hidden'!V76="x","x",$U$2-'Indicator Date hidden'!V76)</f>
        <v>0</v>
      </c>
      <c r="V75" s="165">
        <f>IF('Indicator Date hidden'!W76="x","x",$V$2-'Indicator Date hidden'!W76)</f>
        <v>0</v>
      </c>
      <c r="W75" s="165">
        <f>IF('Indicator Date hidden'!X76="x","x",$W$2-'Indicator Date hidden'!X76)</f>
        <v>4</v>
      </c>
      <c r="X75" s="165" t="str">
        <f>IF('Indicator Date hidden'!Y76="x","x",$X$2-'Indicator Date hidden'!Y76)</f>
        <v>x</v>
      </c>
      <c r="Y75" s="165">
        <f>IF('Indicator Date hidden'!Z76="x","x",$Y$2-'Indicator Date hidden'!Z76)</f>
        <v>0</v>
      </c>
      <c r="Z75" s="165">
        <f>IF('Indicator Date hidden'!AA76="x","x",$Z$2-'Indicator Date hidden'!AA76)</f>
        <v>0</v>
      </c>
      <c r="AA75" s="165">
        <f>IF('Indicator Date hidden'!AB76="x","x",$AA$2-'Indicator Date hidden'!AB76)</f>
        <v>0</v>
      </c>
      <c r="AB75" s="165">
        <f>IF('Indicator Date hidden'!AC76="x","x",$AB$2-'Indicator Date hidden'!AC76)</f>
        <v>0</v>
      </c>
      <c r="AC75" s="165">
        <f>IF('Indicator Date hidden'!AD76="x","x",$AC$2-'Indicator Date hidden'!AD76)</f>
        <v>0</v>
      </c>
      <c r="AD75" s="165">
        <f>IF('Indicator Date hidden'!AE76="x","x",$AD$2-'Indicator Date hidden'!AE76)</f>
        <v>0</v>
      </c>
      <c r="AE75" s="165">
        <f>IF('Indicator Date hidden'!AF76="x","x",$AE$2-'Indicator Date hidden'!AF76)</f>
        <v>0</v>
      </c>
      <c r="AF75" s="165">
        <f>IF('Indicator Date hidden'!AG76="x","x",$AF$2-'Indicator Date hidden'!AG76)</f>
        <v>1</v>
      </c>
      <c r="AG75" s="165">
        <f>IF('Indicator Date hidden'!AH76="x","x",$AG$2-'Indicator Date hidden'!AH76)</f>
        <v>0</v>
      </c>
      <c r="AH75" s="165">
        <f>IF('Indicator Date hidden'!AI76="x","x",$AH$2-'Indicator Date hidden'!AI76)</f>
        <v>0</v>
      </c>
      <c r="AI75" s="165">
        <f>IF('Indicator Date hidden'!AJ76="x","x",$AI$2-'Indicator Date hidden'!AJ76)</f>
        <v>0</v>
      </c>
      <c r="AJ75" s="165">
        <f>IF('Indicator Date hidden'!AK76="x","x",$AJ$2-'Indicator Date hidden'!AK76)</f>
        <v>2</v>
      </c>
      <c r="AK75" s="165">
        <f>IF('Indicator Date hidden'!AL76="x","x",$AK$2-'Indicator Date hidden'!AL76)</f>
        <v>1</v>
      </c>
      <c r="AL75" s="165" t="str">
        <f>IF('Indicator Date hidden'!AM76="x","x",$AL$2-'Indicator Date hidden'!AM76)</f>
        <v>x</v>
      </c>
      <c r="AM75" s="165">
        <f>IF('Indicator Date hidden'!AN76="x","x",$AM$2-'Indicator Date hidden'!AN76)</f>
        <v>0</v>
      </c>
      <c r="AN75" s="165">
        <f>IF('Indicator Date hidden'!AO76="x","x",$AN$2-'Indicator Date hidden'!AO76)</f>
        <v>0</v>
      </c>
      <c r="AO75" s="165">
        <f>IF('Indicator Date hidden'!AP76="x","x",$AO$2-'Indicator Date hidden'!AP76)</f>
        <v>0</v>
      </c>
      <c r="AP75" s="165">
        <f>IF('Indicator Date hidden'!AQ76="x","x",$AP$2-'Indicator Date hidden'!AQ76)</f>
        <v>0</v>
      </c>
      <c r="AQ75" s="165">
        <f>IF('Indicator Date hidden'!AR76="x","x",$AQ$2-'Indicator Date hidden'!AR76)</f>
        <v>2</v>
      </c>
      <c r="AR75" s="165">
        <f>IF('Indicator Date hidden'!AS76="x","x",$AR$2-'Indicator Date hidden'!AS76)</f>
        <v>0</v>
      </c>
      <c r="AS75" s="165">
        <f>IF('Indicator Date hidden'!AT76="x","x",$AS$2-'Indicator Date hidden'!AT76)</f>
        <v>0</v>
      </c>
      <c r="AT75" s="165">
        <f>IF('Indicator Date hidden'!AU76="x","x",$AT$2-'Indicator Date hidden'!AU76)</f>
        <v>0</v>
      </c>
      <c r="AU75" s="165">
        <f>IF('Indicator Date hidden'!AV76="x","x",$AU$2-'Indicator Date hidden'!AV76)</f>
        <v>1</v>
      </c>
      <c r="AV75" s="165">
        <f>IF('Indicator Date hidden'!AW76="x","x",$AV$2-'Indicator Date hidden'!AW76)</f>
        <v>0</v>
      </c>
      <c r="AW75" s="165">
        <f>IF('Indicator Date hidden'!AX76="x","x",$AW$2-'Indicator Date hidden'!AX76)</f>
        <v>0</v>
      </c>
      <c r="AX75" s="165">
        <f>IF('Indicator Date hidden'!AY76="x","x",$AX$2-'Indicator Date hidden'!AY76)</f>
        <v>0</v>
      </c>
      <c r="AY75" s="165">
        <f>IF('Indicator Date hidden'!AZ76="x","x",$AY$2-'Indicator Date hidden'!AZ76)</f>
        <v>0</v>
      </c>
      <c r="AZ75" s="165">
        <f>IF('Indicator Date hidden'!BA76="x","x",$AZ$2-'Indicator Date hidden'!BA76)</f>
        <v>0</v>
      </c>
      <c r="BA75" s="5">
        <f t="shared" si="5"/>
        <v>16</v>
      </c>
      <c r="BB75" s="166">
        <f t="shared" si="6"/>
        <v>0.32653061224489793</v>
      </c>
      <c r="BC75" s="5">
        <f t="shared" si="7"/>
        <v>7</v>
      </c>
      <c r="BD75" s="166">
        <f t="shared" si="8"/>
        <v>0.97703748600700602</v>
      </c>
      <c r="BE75" s="169">
        <f t="shared" si="9"/>
        <v>0</v>
      </c>
    </row>
    <row r="76" spans="1:57" x14ac:dyDescent="0.25">
      <c r="A76" t="s">
        <v>139</v>
      </c>
      <c r="B76" s="165">
        <f>IF('Indicator Date hidden'!C77="x","x",$B$2-'Indicator Date hidden'!C77)</f>
        <v>0</v>
      </c>
      <c r="C76" s="165">
        <f>IF('Indicator Date hidden'!D77="x","x",$C$2-'Indicator Date hidden'!D77)</f>
        <v>0</v>
      </c>
      <c r="D76" s="165">
        <f>IF('Indicator Date hidden'!E77="x","x",$D$2-'Indicator Date hidden'!E77)</f>
        <v>0</v>
      </c>
      <c r="E76" s="165">
        <f>IF('Indicator Date hidden'!F77="x","x",$E$2-'Indicator Date hidden'!F77)</f>
        <v>0</v>
      </c>
      <c r="F76" s="165">
        <f>IF('Indicator Date hidden'!G77="x","x",$F$2-'Indicator Date hidden'!G77)</f>
        <v>0</v>
      </c>
      <c r="G76" s="165">
        <f>IF('Indicator Date hidden'!H77="x","x",$G$2-'Indicator Date hidden'!H77)</f>
        <v>0</v>
      </c>
      <c r="H76" s="165">
        <f>IF('Indicator Date hidden'!I77="x","x",$H$2-'Indicator Date hidden'!I77)</f>
        <v>0</v>
      </c>
      <c r="I76" s="165">
        <f>IF('Indicator Date hidden'!J77="x","x",$I$2-'Indicator Date hidden'!J77)</f>
        <v>0</v>
      </c>
      <c r="J76" s="165">
        <f>IF('Indicator Date hidden'!K77="x","x",$J$2-'Indicator Date hidden'!K77)</f>
        <v>0</v>
      </c>
      <c r="K76" s="165">
        <f>IF('Indicator Date hidden'!L77="x","x",$K$2-'Indicator Date hidden'!L77)</f>
        <v>0</v>
      </c>
      <c r="L76" s="165">
        <f>IF('Indicator Date hidden'!M77="x","x",$L$2-'Indicator Date hidden'!M77)</f>
        <v>0</v>
      </c>
      <c r="M76" s="165">
        <f>IF('Indicator Date hidden'!N77="x","x",$M$2-'Indicator Date hidden'!N77)</f>
        <v>0</v>
      </c>
      <c r="N76" s="165">
        <f>IF('Indicator Date hidden'!O77="x","x",$N$2-'Indicator Date hidden'!O77)</f>
        <v>0</v>
      </c>
      <c r="O76" s="165">
        <f>IF('Indicator Date hidden'!P77="x","x",$O$2-'Indicator Date hidden'!P77)</f>
        <v>0</v>
      </c>
      <c r="P76" s="165">
        <f>IF('Indicator Date hidden'!Q77="x","x",$P$2-'Indicator Date hidden'!Q77)</f>
        <v>0</v>
      </c>
      <c r="Q76" s="165" t="str">
        <f>IF('Indicator Date hidden'!R77="x","x",$Q$2-'Indicator Date hidden'!R77)</f>
        <v>x</v>
      </c>
      <c r="R76" s="165">
        <f>IF('Indicator Date hidden'!S77="x","x",$R$2-'Indicator Date hidden'!S77)</f>
        <v>0</v>
      </c>
      <c r="S76" s="165">
        <f>IF('Indicator Date hidden'!T77="x","x",$S$2-'Indicator Date hidden'!T77)</f>
        <v>0</v>
      </c>
      <c r="T76" s="165">
        <f>IF('Indicator Date hidden'!U77="x","x",$T$2-'Indicator Date hidden'!U77)</f>
        <v>0</v>
      </c>
      <c r="U76" s="165" t="str">
        <f>IF('Indicator Date hidden'!V77="x","x",$U$2-'Indicator Date hidden'!V77)</f>
        <v>x</v>
      </c>
      <c r="V76" s="165">
        <f>IF('Indicator Date hidden'!W77="x","x",$V$2-'Indicator Date hidden'!W77)</f>
        <v>0</v>
      </c>
      <c r="W76" s="165" t="str">
        <f>IF('Indicator Date hidden'!X77="x","x",$W$2-'Indicator Date hidden'!X77)</f>
        <v>x</v>
      </c>
      <c r="X76" s="165">
        <f>IF('Indicator Date hidden'!Y77="x","x",$X$2-'Indicator Date hidden'!Y77)</f>
        <v>4</v>
      </c>
      <c r="Y76" s="165">
        <f>IF('Indicator Date hidden'!Z77="x","x",$Y$2-'Indicator Date hidden'!Z77)</f>
        <v>0</v>
      </c>
      <c r="Z76" s="165">
        <f>IF('Indicator Date hidden'!AA77="x","x",$Z$2-'Indicator Date hidden'!AA77)</f>
        <v>0</v>
      </c>
      <c r="AA76" s="165">
        <f>IF('Indicator Date hidden'!AB77="x","x",$AA$2-'Indicator Date hidden'!AB77)</f>
        <v>0</v>
      </c>
      <c r="AB76" s="165">
        <f>IF('Indicator Date hidden'!AC77="x","x",$AB$2-'Indicator Date hidden'!AC77)</f>
        <v>0</v>
      </c>
      <c r="AC76" s="165">
        <f>IF('Indicator Date hidden'!AD77="x","x",$AC$2-'Indicator Date hidden'!AD77)</f>
        <v>0</v>
      </c>
      <c r="AD76" s="165" t="str">
        <f>IF('Indicator Date hidden'!AE77="x","x",$AD$2-'Indicator Date hidden'!AE77)</f>
        <v>x</v>
      </c>
      <c r="AE76" s="165">
        <f>IF('Indicator Date hidden'!AF77="x","x",$AE$2-'Indicator Date hidden'!AF77)</f>
        <v>0</v>
      </c>
      <c r="AF76" s="165">
        <f>IF('Indicator Date hidden'!AG77="x","x",$AF$2-'Indicator Date hidden'!AG77)</f>
        <v>5</v>
      </c>
      <c r="AG76" s="165">
        <f>IF('Indicator Date hidden'!AH77="x","x",$AG$2-'Indicator Date hidden'!AH77)</f>
        <v>0</v>
      </c>
      <c r="AH76" s="165">
        <f>IF('Indicator Date hidden'!AI77="x","x",$AH$2-'Indicator Date hidden'!AI77)</f>
        <v>0</v>
      </c>
      <c r="AI76" s="165">
        <f>IF('Indicator Date hidden'!AJ77="x","x",$AI$2-'Indicator Date hidden'!AJ77)</f>
        <v>0</v>
      </c>
      <c r="AJ76" s="165" t="str">
        <f>IF('Indicator Date hidden'!AK77="x","x",$AJ$2-'Indicator Date hidden'!AK77)</f>
        <v>x</v>
      </c>
      <c r="AK76" s="165">
        <f>IF('Indicator Date hidden'!AL77="x","x",$AK$2-'Indicator Date hidden'!AL77)</f>
        <v>1</v>
      </c>
      <c r="AL76" s="165" t="str">
        <f>IF('Indicator Date hidden'!AM77="x","x",$AL$2-'Indicator Date hidden'!AM77)</f>
        <v>x</v>
      </c>
      <c r="AM76" s="165">
        <f>IF('Indicator Date hidden'!AN77="x","x",$AM$2-'Indicator Date hidden'!AN77)</f>
        <v>0</v>
      </c>
      <c r="AN76" s="165">
        <f>IF('Indicator Date hidden'!AO77="x","x",$AN$2-'Indicator Date hidden'!AO77)</f>
        <v>0</v>
      </c>
      <c r="AO76" s="165">
        <f>IF('Indicator Date hidden'!AP77="x","x",$AO$2-'Indicator Date hidden'!AP77)</f>
        <v>0</v>
      </c>
      <c r="AP76" s="165">
        <f>IF('Indicator Date hidden'!AQ77="x","x",$AP$2-'Indicator Date hidden'!AQ77)</f>
        <v>0</v>
      </c>
      <c r="AQ76" s="165">
        <f>IF('Indicator Date hidden'!AR77="x","x",$AQ$2-'Indicator Date hidden'!AR77)</f>
        <v>0</v>
      </c>
      <c r="AR76" s="165">
        <f>IF('Indicator Date hidden'!AS77="x","x",$AR$2-'Indicator Date hidden'!AS77)</f>
        <v>0</v>
      </c>
      <c r="AS76" s="165">
        <f>IF('Indicator Date hidden'!AT77="x","x",$AS$2-'Indicator Date hidden'!AT77)</f>
        <v>0</v>
      </c>
      <c r="AT76" s="165">
        <f>IF('Indicator Date hidden'!AU77="x","x",$AT$2-'Indicator Date hidden'!AU77)</f>
        <v>0</v>
      </c>
      <c r="AU76" s="165">
        <f>IF('Indicator Date hidden'!AV77="x","x",$AU$2-'Indicator Date hidden'!AV77)</f>
        <v>2</v>
      </c>
      <c r="AV76" s="165">
        <f>IF('Indicator Date hidden'!AW77="x","x",$AV$2-'Indicator Date hidden'!AW77)</f>
        <v>0</v>
      </c>
      <c r="AW76" s="165">
        <f>IF('Indicator Date hidden'!AX77="x","x",$AW$2-'Indicator Date hidden'!AX77)</f>
        <v>0</v>
      </c>
      <c r="AX76" s="165">
        <f>IF('Indicator Date hidden'!AY77="x","x",$AX$2-'Indicator Date hidden'!AY77)</f>
        <v>0</v>
      </c>
      <c r="AY76" s="165">
        <f>IF('Indicator Date hidden'!AZ77="x","x",$AY$2-'Indicator Date hidden'!AZ77)</f>
        <v>0</v>
      </c>
      <c r="AZ76" s="165">
        <f>IF('Indicator Date hidden'!BA77="x","x",$AZ$2-'Indicator Date hidden'!BA77)</f>
        <v>0</v>
      </c>
      <c r="BA76" s="5">
        <f t="shared" si="5"/>
        <v>12</v>
      </c>
      <c r="BB76" s="166">
        <f t="shared" si="6"/>
        <v>0.26666666666666666</v>
      </c>
      <c r="BC76" s="5">
        <f t="shared" si="7"/>
        <v>4</v>
      </c>
      <c r="BD76" s="166">
        <f t="shared" si="8"/>
        <v>0.97524925588851963</v>
      </c>
      <c r="BE76" s="169">
        <f t="shared" si="9"/>
        <v>0</v>
      </c>
    </row>
    <row r="77" spans="1:57" x14ac:dyDescent="0.25">
      <c r="A77" t="s">
        <v>141</v>
      </c>
      <c r="B77" s="165">
        <f>IF('Indicator Date hidden'!C78="x","x",$B$2-'Indicator Date hidden'!C78)</f>
        <v>0</v>
      </c>
      <c r="C77" s="165">
        <f>IF('Indicator Date hidden'!D78="x","x",$C$2-'Indicator Date hidden'!D78)</f>
        <v>0</v>
      </c>
      <c r="D77" s="165">
        <f>IF('Indicator Date hidden'!E78="x","x",$D$2-'Indicator Date hidden'!E78)</f>
        <v>0</v>
      </c>
      <c r="E77" s="165">
        <f>IF('Indicator Date hidden'!F78="x","x",$E$2-'Indicator Date hidden'!F78)</f>
        <v>0</v>
      </c>
      <c r="F77" s="165">
        <f>IF('Indicator Date hidden'!G78="x","x",$F$2-'Indicator Date hidden'!G78)</f>
        <v>0</v>
      </c>
      <c r="G77" s="165">
        <f>IF('Indicator Date hidden'!H78="x","x",$G$2-'Indicator Date hidden'!H78)</f>
        <v>0</v>
      </c>
      <c r="H77" s="165">
        <f>IF('Indicator Date hidden'!I78="x","x",$H$2-'Indicator Date hidden'!I78)</f>
        <v>0</v>
      </c>
      <c r="I77" s="165">
        <f>IF('Indicator Date hidden'!J78="x","x",$I$2-'Indicator Date hidden'!J78)</f>
        <v>0</v>
      </c>
      <c r="J77" s="165">
        <f>IF('Indicator Date hidden'!K78="x","x",$J$2-'Indicator Date hidden'!K78)</f>
        <v>0</v>
      </c>
      <c r="K77" s="165">
        <f>IF('Indicator Date hidden'!L78="x","x",$K$2-'Indicator Date hidden'!L78)</f>
        <v>0</v>
      </c>
      <c r="L77" s="165">
        <f>IF('Indicator Date hidden'!M78="x","x",$L$2-'Indicator Date hidden'!M78)</f>
        <v>0</v>
      </c>
      <c r="M77" s="165">
        <f>IF('Indicator Date hidden'!N78="x","x",$M$2-'Indicator Date hidden'!N78)</f>
        <v>0</v>
      </c>
      <c r="N77" s="165">
        <f>IF('Indicator Date hidden'!O78="x","x",$N$2-'Indicator Date hidden'!O78)</f>
        <v>0</v>
      </c>
      <c r="O77" s="165">
        <f>IF('Indicator Date hidden'!P78="x","x",$O$2-'Indicator Date hidden'!P78)</f>
        <v>0</v>
      </c>
      <c r="P77" s="165">
        <f>IF('Indicator Date hidden'!Q78="x","x",$P$2-'Indicator Date hidden'!Q78)</f>
        <v>0</v>
      </c>
      <c r="Q77" s="165" t="str">
        <f>IF('Indicator Date hidden'!R78="x","x",$Q$2-'Indicator Date hidden'!R78)</f>
        <v>x</v>
      </c>
      <c r="R77" s="165">
        <f>IF('Indicator Date hidden'!S78="x","x",$R$2-'Indicator Date hidden'!S78)</f>
        <v>0</v>
      </c>
      <c r="S77" s="165">
        <f>IF('Indicator Date hidden'!T78="x","x",$S$2-'Indicator Date hidden'!T78)</f>
        <v>0</v>
      </c>
      <c r="T77" s="165">
        <f>IF('Indicator Date hidden'!U78="x","x",$T$2-'Indicator Date hidden'!U78)</f>
        <v>0</v>
      </c>
      <c r="U77" s="165" t="str">
        <f>IF('Indicator Date hidden'!V78="x","x",$U$2-'Indicator Date hidden'!V78)</f>
        <v>x</v>
      </c>
      <c r="V77" s="165">
        <f>IF('Indicator Date hidden'!W78="x","x",$V$2-'Indicator Date hidden'!W78)</f>
        <v>0</v>
      </c>
      <c r="W77" s="165" t="str">
        <f>IF('Indicator Date hidden'!X78="x","x",$W$2-'Indicator Date hidden'!X78)</f>
        <v>x</v>
      </c>
      <c r="X77" s="165">
        <f>IF('Indicator Date hidden'!Y78="x","x",$X$2-'Indicator Date hidden'!Y78)</f>
        <v>1</v>
      </c>
      <c r="Y77" s="165">
        <f>IF('Indicator Date hidden'!Z78="x","x",$Y$2-'Indicator Date hidden'!Z78)</f>
        <v>0</v>
      </c>
      <c r="Z77" s="165">
        <f>IF('Indicator Date hidden'!AA78="x","x",$Z$2-'Indicator Date hidden'!AA78)</f>
        <v>0</v>
      </c>
      <c r="AA77" s="165" t="str">
        <f>IF('Indicator Date hidden'!AB78="x","x",$AA$2-'Indicator Date hidden'!AB78)</f>
        <v>x</v>
      </c>
      <c r="AB77" s="165">
        <f>IF('Indicator Date hidden'!AC78="x","x",$AB$2-'Indicator Date hidden'!AC78)</f>
        <v>0</v>
      </c>
      <c r="AC77" s="165">
        <f>IF('Indicator Date hidden'!AD78="x","x",$AC$2-'Indicator Date hidden'!AD78)</f>
        <v>0</v>
      </c>
      <c r="AD77" s="165" t="str">
        <f>IF('Indicator Date hidden'!AE78="x","x",$AD$2-'Indicator Date hidden'!AE78)</f>
        <v>x</v>
      </c>
      <c r="AE77" s="165">
        <f>IF('Indicator Date hidden'!AF78="x","x",$AE$2-'Indicator Date hidden'!AF78)</f>
        <v>0</v>
      </c>
      <c r="AF77" s="165">
        <f>IF('Indicator Date hidden'!AG78="x","x",$AF$2-'Indicator Date hidden'!AG78)</f>
        <v>5</v>
      </c>
      <c r="AG77" s="165">
        <f>IF('Indicator Date hidden'!AH78="x","x",$AG$2-'Indicator Date hidden'!AH78)</f>
        <v>0</v>
      </c>
      <c r="AH77" s="165">
        <f>IF('Indicator Date hidden'!AI78="x","x",$AH$2-'Indicator Date hidden'!AI78)</f>
        <v>0</v>
      </c>
      <c r="AI77" s="165">
        <f>IF('Indicator Date hidden'!AJ78="x","x",$AI$2-'Indicator Date hidden'!AJ78)</f>
        <v>0</v>
      </c>
      <c r="AJ77" s="165" t="str">
        <f>IF('Indicator Date hidden'!AK78="x","x",$AJ$2-'Indicator Date hidden'!AK78)</f>
        <v>x</v>
      </c>
      <c r="AK77" s="165">
        <f>IF('Indicator Date hidden'!AL78="x","x",$AK$2-'Indicator Date hidden'!AL78)</f>
        <v>1</v>
      </c>
      <c r="AL77" s="165" t="str">
        <f>IF('Indicator Date hidden'!AM78="x","x",$AL$2-'Indicator Date hidden'!AM78)</f>
        <v>x</v>
      </c>
      <c r="AM77" s="165">
        <f>IF('Indicator Date hidden'!AN78="x","x",$AM$2-'Indicator Date hidden'!AN78)</f>
        <v>0</v>
      </c>
      <c r="AN77" s="165">
        <f>IF('Indicator Date hidden'!AO78="x","x",$AN$2-'Indicator Date hidden'!AO78)</f>
        <v>0</v>
      </c>
      <c r="AO77" s="165">
        <f>IF('Indicator Date hidden'!AP78="x","x",$AO$2-'Indicator Date hidden'!AP78)</f>
        <v>0</v>
      </c>
      <c r="AP77" s="165">
        <f>IF('Indicator Date hidden'!AQ78="x","x",$AP$2-'Indicator Date hidden'!AQ78)</f>
        <v>0</v>
      </c>
      <c r="AQ77" s="165" t="str">
        <f>IF('Indicator Date hidden'!AR78="x","x",$AQ$2-'Indicator Date hidden'!AR78)</f>
        <v>x</v>
      </c>
      <c r="AR77" s="165">
        <f>IF('Indicator Date hidden'!AS78="x","x",$AR$2-'Indicator Date hidden'!AS78)</f>
        <v>0</v>
      </c>
      <c r="AS77" s="165">
        <f>IF('Indicator Date hidden'!AT78="x","x",$AS$2-'Indicator Date hidden'!AT78)</f>
        <v>0</v>
      </c>
      <c r="AT77" s="165">
        <f>IF('Indicator Date hidden'!AU78="x","x",$AT$2-'Indicator Date hidden'!AU78)</f>
        <v>0</v>
      </c>
      <c r="AU77" s="165" t="str">
        <f>IF('Indicator Date hidden'!AV78="x","x",$AU$2-'Indicator Date hidden'!AV78)</f>
        <v>x</v>
      </c>
      <c r="AV77" s="165">
        <f>IF('Indicator Date hidden'!AW78="x","x",$AV$2-'Indicator Date hidden'!AW78)</f>
        <v>0</v>
      </c>
      <c r="AW77" s="165">
        <f>IF('Indicator Date hidden'!AX78="x","x",$AW$2-'Indicator Date hidden'!AX78)</f>
        <v>0</v>
      </c>
      <c r="AX77" s="165">
        <f>IF('Indicator Date hidden'!AY78="x","x",$AX$2-'Indicator Date hidden'!AY78)</f>
        <v>0</v>
      </c>
      <c r="AY77" s="165">
        <f>IF('Indicator Date hidden'!AZ78="x","x",$AY$2-'Indicator Date hidden'!AZ78)</f>
        <v>0</v>
      </c>
      <c r="AZ77" s="165">
        <f>IF('Indicator Date hidden'!BA78="x","x",$AZ$2-'Indicator Date hidden'!BA78)</f>
        <v>0</v>
      </c>
      <c r="BA77" s="5">
        <f t="shared" si="5"/>
        <v>7</v>
      </c>
      <c r="BB77" s="166">
        <f t="shared" si="6"/>
        <v>0.16666666666666666</v>
      </c>
      <c r="BC77" s="5">
        <f t="shared" si="7"/>
        <v>3</v>
      </c>
      <c r="BD77" s="166">
        <f t="shared" si="8"/>
        <v>0.78426995676193356</v>
      </c>
      <c r="BE77" s="169">
        <f t="shared" si="9"/>
        <v>0</v>
      </c>
    </row>
    <row r="78" spans="1:57" x14ac:dyDescent="0.25">
      <c r="A78" t="s">
        <v>143</v>
      </c>
      <c r="B78" s="165">
        <f>IF('Indicator Date hidden'!C79="x","x",$B$2-'Indicator Date hidden'!C79)</f>
        <v>0</v>
      </c>
      <c r="C78" s="165">
        <f>IF('Indicator Date hidden'!D79="x","x",$C$2-'Indicator Date hidden'!D79)</f>
        <v>0</v>
      </c>
      <c r="D78" s="165">
        <f>IF('Indicator Date hidden'!E79="x","x",$D$2-'Indicator Date hidden'!E79)</f>
        <v>0</v>
      </c>
      <c r="E78" s="165">
        <f>IF('Indicator Date hidden'!F79="x","x",$E$2-'Indicator Date hidden'!F79)</f>
        <v>0</v>
      </c>
      <c r="F78" s="165">
        <f>IF('Indicator Date hidden'!G79="x","x",$F$2-'Indicator Date hidden'!G79)</f>
        <v>0</v>
      </c>
      <c r="G78" s="165">
        <f>IF('Indicator Date hidden'!H79="x","x",$G$2-'Indicator Date hidden'!H79)</f>
        <v>0</v>
      </c>
      <c r="H78" s="165">
        <f>IF('Indicator Date hidden'!I79="x","x",$H$2-'Indicator Date hidden'!I79)</f>
        <v>0</v>
      </c>
      <c r="I78" s="165">
        <f>IF('Indicator Date hidden'!J79="x","x",$I$2-'Indicator Date hidden'!J79)</f>
        <v>0</v>
      </c>
      <c r="J78" s="165">
        <f>IF('Indicator Date hidden'!K79="x","x",$J$2-'Indicator Date hidden'!K79)</f>
        <v>0</v>
      </c>
      <c r="K78" s="165">
        <f>IF('Indicator Date hidden'!L79="x","x",$K$2-'Indicator Date hidden'!L79)</f>
        <v>0</v>
      </c>
      <c r="L78" s="165">
        <f>IF('Indicator Date hidden'!M79="x","x",$L$2-'Indicator Date hidden'!M79)</f>
        <v>0</v>
      </c>
      <c r="M78" s="165">
        <f>IF('Indicator Date hidden'!N79="x","x",$M$2-'Indicator Date hidden'!N79)</f>
        <v>0</v>
      </c>
      <c r="N78" s="165">
        <f>IF('Indicator Date hidden'!O79="x","x",$N$2-'Indicator Date hidden'!O79)</f>
        <v>0</v>
      </c>
      <c r="O78" s="165">
        <f>IF('Indicator Date hidden'!P79="x","x",$O$2-'Indicator Date hidden'!P79)</f>
        <v>0</v>
      </c>
      <c r="P78" s="165">
        <f>IF('Indicator Date hidden'!Q79="x","x",$P$2-'Indicator Date hidden'!Q79)</f>
        <v>0</v>
      </c>
      <c r="Q78" s="165">
        <f>IF('Indicator Date hidden'!R79="x","x",$Q$2-'Indicator Date hidden'!R79)</f>
        <v>1</v>
      </c>
      <c r="R78" s="165">
        <f>IF('Indicator Date hidden'!S79="x","x",$R$2-'Indicator Date hidden'!S79)</f>
        <v>0</v>
      </c>
      <c r="S78" s="165">
        <f>IF('Indicator Date hidden'!T79="x","x",$S$2-'Indicator Date hidden'!T79)</f>
        <v>0</v>
      </c>
      <c r="T78" s="165">
        <f>IF('Indicator Date hidden'!U79="x","x",$T$2-'Indicator Date hidden'!U79)</f>
        <v>0</v>
      </c>
      <c r="U78" s="165">
        <f>IF('Indicator Date hidden'!V79="x","x",$U$2-'Indicator Date hidden'!V79)</f>
        <v>0</v>
      </c>
      <c r="V78" s="165">
        <f>IF('Indicator Date hidden'!W79="x","x",$V$2-'Indicator Date hidden'!W79)</f>
        <v>0</v>
      </c>
      <c r="W78" s="165">
        <f>IF('Indicator Date hidden'!X79="x","x",$W$2-'Indicator Date hidden'!X79)</f>
        <v>10</v>
      </c>
      <c r="X78" s="165">
        <f>IF('Indicator Date hidden'!Y79="x","x",$X$2-'Indicator Date hidden'!Y79)</f>
        <v>0</v>
      </c>
      <c r="Y78" s="165">
        <f>IF('Indicator Date hidden'!Z79="x","x",$Y$2-'Indicator Date hidden'!Z79)</f>
        <v>0</v>
      </c>
      <c r="Z78" s="165">
        <f>IF('Indicator Date hidden'!AA79="x","x",$Z$2-'Indicator Date hidden'!AA79)</f>
        <v>0</v>
      </c>
      <c r="AA78" s="165">
        <f>IF('Indicator Date hidden'!AB79="x","x",$AA$2-'Indicator Date hidden'!AB79)</f>
        <v>0</v>
      </c>
      <c r="AB78" s="165">
        <f>IF('Indicator Date hidden'!AC79="x","x",$AB$2-'Indicator Date hidden'!AC79)</f>
        <v>0</v>
      </c>
      <c r="AC78" s="165">
        <f>IF('Indicator Date hidden'!AD79="x","x",$AC$2-'Indicator Date hidden'!AD79)</f>
        <v>0</v>
      </c>
      <c r="AD78" s="165">
        <f>IF('Indicator Date hidden'!AE79="x","x",$AD$2-'Indicator Date hidden'!AE79)</f>
        <v>0</v>
      </c>
      <c r="AE78" s="165">
        <f>IF('Indicator Date hidden'!AF79="x","x",$AE$2-'Indicator Date hidden'!AF79)</f>
        <v>0</v>
      </c>
      <c r="AF78" s="165">
        <f>IF('Indicator Date hidden'!AG79="x","x",$AF$2-'Indicator Date hidden'!AG79)</f>
        <v>8</v>
      </c>
      <c r="AG78" s="165">
        <f>IF('Indicator Date hidden'!AH79="x","x",$AG$2-'Indicator Date hidden'!AH79)</f>
        <v>0</v>
      </c>
      <c r="AH78" s="165">
        <f>IF('Indicator Date hidden'!AI79="x","x",$AH$2-'Indicator Date hidden'!AI79)</f>
        <v>0</v>
      </c>
      <c r="AI78" s="165">
        <f>IF('Indicator Date hidden'!AJ79="x","x",$AI$2-'Indicator Date hidden'!AJ79)</f>
        <v>0</v>
      </c>
      <c r="AJ78" s="165">
        <f>IF('Indicator Date hidden'!AK79="x","x",$AJ$2-'Indicator Date hidden'!AK79)</f>
        <v>2</v>
      </c>
      <c r="AK78" s="165">
        <f>IF('Indicator Date hidden'!AL79="x","x",$AK$2-'Indicator Date hidden'!AL79)</f>
        <v>1</v>
      </c>
      <c r="AL78" s="165" t="str">
        <f>IF('Indicator Date hidden'!AM79="x","x",$AL$2-'Indicator Date hidden'!AM79)</f>
        <v>x</v>
      </c>
      <c r="AM78" s="165">
        <f>IF('Indicator Date hidden'!AN79="x","x",$AM$2-'Indicator Date hidden'!AN79)</f>
        <v>0</v>
      </c>
      <c r="AN78" s="165">
        <f>IF('Indicator Date hidden'!AO79="x","x",$AN$2-'Indicator Date hidden'!AO79)</f>
        <v>0</v>
      </c>
      <c r="AO78" s="165">
        <f>IF('Indicator Date hidden'!AP79="x","x",$AO$2-'Indicator Date hidden'!AP79)</f>
        <v>0</v>
      </c>
      <c r="AP78" s="165">
        <f>IF('Indicator Date hidden'!AQ79="x","x",$AP$2-'Indicator Date hidden'!AQ79)</f>
        <v>0</v>
      </c>
      <c r="AQ78" s="165">
        <f>IF('Indicator Date hidden'!AR79="x","x",$AQ$2-'Indicator Date hidden'!AR79)</f>
        <v>0</v>
      </c>
      <c r="AR78" s="165">
        <f>IF('Indicator Date hidden'!AS79="x","x",$AR$2-'Indicator Date hidden'!AS79)</f>
        <v>0</v>
      </c>
      <c r="AS78" s="165">
        <f>IF('Indicator Date hidden'!AT79="x","x",$AS$2-'Indicator Date hidden'!AT79)</f>
        <v>0</v>
      </c>
      <c r="AT78" s="165">
        <f>IF('Indicator Date hidden'!AU79="x","x",$AT$2-'Indicator Date hidden'!AU79)</f>
        <v>0</v>
      </c>
      <c r="AU78" s="165">
        <f>IF('Indicator Date hidden'!AV79="x","x",$AU$2-'Indicator Date hidden'!AV79)</f>
        <v>2</v>
      </c>
      <c r="AV78" s="165">
        <f>IF('Indicator Date hidden'!AW79="x","x",$AV$2-'Indicator Date hidden'!AW79)</f>
        <v>0</v>
      </c>
      <c r="AW78" s="165">
        <f>IF('Indicator Date hidden'!AX79="x","x",$AW$2-'Indicator Date hidden'!AX79)</f>
        <v>0</v>
      </c>
      <c r="AX78" s="165">
        <f>IF('Indicator Date hidden'!AY79="x","x",$AX$2-'Indicator Date hidden'!AY79)</f>
        <v>0</v>
      </c>
      <c r="AY78" s="165">
        <f>IF('Indicator Date hidden'!AZ79="x","x",$AY$2-'Indicator Date hidden'!AZ79)</f>
        <v>0</v>
      </c>
      <c r="AZ78" s="165">
        <f>IF('Indicator Date hidden'!BA79="x","x",$AZ$2-'Indicator Date hidden'!BA79)</f>
        <v>0</v>
      </c>
      <c r="BA78" s="5">
        <f t="shared" si="5"/>
        <v>24</v>
      </c>
      <c r="BB78" s="166">
        <f t="shared" si="6"/>
        <v>0.48</v>
      </c>
      <c r="BC78" s="5">
        <f t="shared" si="7"/>
        <v>6</v>
      </c>
      <c r="BD78" s="166">
        <f t="shared" si="8"/>
        <v>1.8026646942789999</v>
      </c>
      <c r="BE78" s="169">
        <f t="shared" si="9"/>
        <v>0</v>
      </c>
    </row>
    <row r="79" spans="1:57" x14ac:dyDescent="0.25">
      <c r="A79" t="s">
        <v>145</v>
      </c>
      <c r="B79" s="165">
        <f>IF('Indicator Date hidden'!C80="x","x",$B$2-'Indicator Date hidden'!C80)</f>
        <v>0</v>
      </c>
      <c r="C79" s="165">
        <f>IF('Indicator Date hidden'!D80="x","x",$C$2-'Indicator Date hidden'!D80)</f>
        <v>0</v>
      </c>
      <c r="D79" s="165">
        <f>IF('Indicator Date hidden'!E80="x","x",$D$2-'Indicator Date hidden'!E80)</f>
        <v>0</v>
      </c>
      <c r="E79" s="165">
        <f>IF('Indicator Date hidden'!F80="x","x",$E$2-'Indicator Date hidden'!F80)</f>
        <v>0</v>
      </c>
      <c r="F79" s="165">
        <f>IF('Indicator Date hidden'!G80="x","x",$F$2-'Indicator Date hidden'!G80)</f>
        <v>0</v>
      </c>
      <c r="G79" s="165">
        <f>IF('Indicator Date hidden'!H80="x","x",$G$2-'Indicator Date hidden'!H80)</f>
        <v>0</v>
      </c>
      <c r="H79" s="165">
        <f>IF('Indicator Date hidden'!I80="x","x",$H$2-'Indicator Date hidden'!I80)</f>
        <v>0</v>
      </c>
      <c r="I79" s="165">
        <f>IF('Indicator Date hidden'!J80="x","x",$I$2-'Indicator Date hidden'!J80)</f>
        <v>0</v>
      </c>
      <c r="J79" s="165">
        <f>IF('Indicator Date hidden'!K80="x","x",$J$2-'Indicator Date hidden'!K80)</f>
        <v>0</v>
      </c>
      <c r="K79" s="165">
        <f>IF('Indicator Date hidden'!L80="x","x",$K$2-'Indicator Date hidden'!L80)</f>
        <v>0</v>
      </c>
      <c r="L79" s="165">
        <f>IF('Indicator Date hidden'!M80="x","x",$L$2-'Indicator Date hidden'!M80)</f>
        <v>0</v>
      </c>
      <c r="M79" s="165">
        <f>IF('Indicator Date hidden'!N80="x","x",$M$2-'Indicator Date hidden'!N80)</f>
        <v>0</v>
      </c>
      <c r="N79" s="165">
        <f>IF('Indicator Date hidden'!O80="x","x",$N$2-'Indicator Date hidden'!O80)</f>
        <v>0</v>
      </c>
      <c r="O79" s="165">
        <f>IF('Indicator Date hidden'!P80="x","x",$O$2-'Indicator Date hidden'!P80)</f>
        <v>0</v>
      </c>
      <c r="P79" s="165">
        <f>IF('Indicator Date hidden'!Q80="x","x",$P$2-'Indicator Date hidden'!Q80)</f>
        <v>0</v>
      </c>
      <c r="Q79" s="165">
        <f>IF('Indicator Date hidden'!R80="x","x",$Q$2-'Indicator Date hidden'!R80)</f>
        <v>5</v>
      </c>
      <c r="R79" s="165">
        <f>IF('Indicator Date hidden'!S80="x","x",$R$2-'Indicator Date hidden'!S80)</f>
        <v>0</v>
      </c>
      <c r="S79" s="165">
        <f>IF('Indicator Date hidden'!T80="x","x",$S$2-'Indicator Date hidden'!T80)</f>
        <v>0</v>
      </c>
      <c r="T79" s="165">
        <f>IF('Indicator Date hidden'!U80="x","x",$T$2-'Indicator Date hidden'!U80)</f>
        <v>0</v>
      </c>
      <c r="U79" s="165">
        <f>IF('Indicator Date hidden'!V80="x","x",$U$2-'Indicator Date hidden'!V80)</f>
        <v>0</v>
      </c>
      <c r="V79" s="165">
        <f>IF('Indicator Date hidden'!W80="x","x",$V$2-'Indicator Date hidden'!W80)</f>
        <v>0</v>
      </c>
      <c r="W79" s="165">
        <f>IF('Indicator Date hidden'!X80="x","x",$W$2-'Indicator Date hidden'!X80)</f>
        <v>3</v>
      </c>
      <c r="X79" s="165">
        <f>IF('Indicator Date hidden'!Y80="x","x",$X$2-'Indicator Date hidden'!Y80)</f>
        <v>4</v>
      </c>
      <c r="Y79" s="165">
        <f>IF('Indicator Date hidden'!Z80="x","x",$Y$2-'Indicator Date hidden'!Z80)</f>
        <v>0</v>
      </c>
      <c r="Z79" s="165">
        <f>IF('Indicator Date hidden'!AA80="x","x",$Z$2-'Indicator Date hidden'!AA80)</f>
        <v>0</v>
      </c>
      <c r="AA79" s="165">
        <f>IF('Indicator Date hidden'!AB80="x","x",$AA$2-'Indicator Date hidden'!AB80)</f>
        <v>0</v>
      </c>
      <c r="AB79" s="165">
        <f>IF('Indicator Date hidden'!AC80="x","x",$AB$2-'Indicator Date hidden'!AC80)</f>
        <v>0</v>
      </c>
      <c r="AC79" s="165">
        <f>IF('Indicator Date hidden'!AD80="x","x",$AC$2-'Indicator Date hidden'!AD80)</f>
        <v>0</v>
      </c>
      <c r="AD79" s="165">
        <f>IF('Indicator Date hidden'!AE80="x","x",$AD$2-'Indicator Date hidden'!AE80)</f>
        <v>0</v>
      </c>
      <c r="AE79" s="165">
        <f>IF('Indicator Date hidden'!AF80="x","x",$AE$2-'Indicator Date hidden'!AF80)</f>
        <v>0</v>
      </c>
      <c r="AF79" s="165">
        <f>IF('Indicator Date hidden'!AG80="x","x",$AF$2-'Indicator Date hidden'!AG80)</f>
        <v>7</v>
      </c>
      <c r="AG79" s="165">
        <f>IF('Indicator Date hidden'!AH80="x","x",$AG$2-'Indicator Date hidden'!AH80)</f>
        <v>0</v>
      </c>
      <c r="AH79" s="165">
        <f>IF('Indicator Date hidden'!AI80="x","x",$AH$2-'Indicator Date hidden'!AI80)</f>
        <v>0</v>
      </c>
      <c r="AI79" s="165">
        <f>IF('Indicator Date hidden'!AJ80="x","x",$AI$2-'Indicator Date hidden'!AJ80)</f>
        <v>0</v>
      </c>
      <c r="AJ79" s="165">
        <f>IF('Indicator Date hidden'!AK80="x","x",$AJ$2-'Indicator Date hidden'!AK80)</f>
        <v>1</v>
      </c>
      <c r="AK79" s="165">
        <f>IF('Indicator Date hidden'!AL80="x","x",$AK$2-'Indicator Date hidden'!AL80)</f>
        <v>1</v>
      </c>
      <c r="AL79" s="165" t="str">
        <f>IF('Indicator Date hidden'!AM80="x","x",$AL$2-'Indicator Date hidden'!AM80)</f>
        <v>x</v>
      </c>
      <c r="AM79" s="165">
        <f>IF('Indicator Date hidden'!AN80="x","x",$AM$2-'Indicator Date hidden'!AN80)</f>
        <v>0</v>
      </c>
      <c r="AN79" s="165">
        <f>IF('Indicator Date hidden'!AO80="x","x",$AN$2-'Indicator Date hidden'!AO80)</f>
        <v>0</v>
      </c>
      <c r="AO79" s="165">
        <f>IF('Indicator Date hidden'!AP80="x","x",$AO$2-'Indicator Date hidden'!AP80)</f>
        <v>0</v>
      </c>
      <c r="AP79" s="165">
        <f>IF('Indicator Date hidden'!AQ80="x","x",$AP$2-'Indicator Date hidden'!AQ80)</f>
        <v>0</v>
      </c>
      <c r="AQ79" s="165">
        <f>IF('Indicator Date hidden'!AR80="x","x",$AQ$2-'Indicator Date hidden'!AR80)</f>
        <v>0</v>
      </c>
      <c r="AR79" s="165">
        <f>IF('Indicator Date hidden'!AS80="x","x",$AR$2-'Indicator Date hidden'!AS80)</f>
        <v>0</v>
      </c>
      <c r="AS79" s="165">
        <f>IF('Indicator Date hidden'!AT80="x","x",$AS$2-'Indicator Date hidden'!AT80)</f>
        <v>0</v>
      </c>
      <c r="AT79" s="165">
        <f>IF('Indicator Date hidden'!AU80="x","x",$AT$2-'Indicator Date hidden'!AU80)</f>
        <v>0</v>
      </c>
      <c r="AU79" s="165">
        <f>IF('Indicator Date hidden'!AV80="x","x",$AU$2-'Indicator Date hidden'!AV80)</f>
        <v>1</v>
      </c>
      <c r="AV79" s="165">
        <f>IF('Indicator Date hidden'!AW80="x","x",$AV$2-'Indicator Date hidden'!AW80)</f>
        <v>0</v>
      </c>
      <c r="AW79" s="165">
        <f>IF('Indicator Date hidden'!AX80="x","x",$AW$2-'Indicator Date hidden'!AX80)</f>
        <v>0</v>
      </c>
      <c r="AX79" s="165">
        <f>IF('Indicator Date hidden'!AY80="x","x",$AX$2-'Indicator Date hidden'!AY80)</f>
        <v>0</v>
      </c>
      <c r="AY79" s="165">
        <f>IF('Indicator Date hidden'!AZ80="x","x",$AY$2-'Indicator Date hidden'!AZ80)</f>
        <v>0</v>
      </c>
      <c r="AZ79" s="165">
        <f>IF('Indicator Date hidden'!BA80="x","x",$AZ$2-'Indicator Date hidden'!BA80)</f>
        <v>0</v>
      </c>
      <c r="BA79" s="5">
        <f t="shared" si="5"/>
        <v>22</v>
      </c>
      <c r="BB79" s="166">
        <f t="shared" si="6"/>
        <v>0.44</v>
      </c>
      <c r="BC79" s="5">
        <f t="shared" si="7"/>
        <v>7</v>
      </c>
      <c r="BD79" s="166">
        <f t="shared" si="8"/>
        <v>1.3588230201170424</v>
      </c>
      <c r="BE79" s="169">
        <f t="shared" si="9"/>
        <v>0</v>
      </c>
    </row>
    <row r="80" spans="1:57" x14ac:dyDescent="0.25">
      <c r="A80" t="s">
        <v>146</v>
      </c>
      <c r="B80" s="165">
        <f>IF('Indicator Date hidden'!C81="x","x",$B$2-'Indicator Date hidden'!C81)</f>
        <v>0</v>
      </c>
      <c r="C80" s="165">
        <f>IF('Indicator Date hidden'!D81="x","x",$C$2-'Indicator Date hidden'!D81)</f>
        <v>0</v>
      </c>
      <c r="D80" s="165">
        <f>IF('Indicator Date hidden'!E81="x","x",$D$2-'Indicator Date hidden'!E81)</f>
        <v>0</v>
      </c>
      <c r="E80" s="165">
        <f>IF('Indicator Date hidden'!F81="x","x",$E$2-'Indicator Date hidden'!F81)</f>
        <v>0</v>
      </c>
      <c r="F80" s="165">
        <f>IF('Indicator Date hidden'!G81="x","x",$F$2-'Indicator Date hidden'!G81)</f>
        <v>0</v>
      </c>
      <c r="G80" s="165">
        <f>IF('Indicator Date hidden'!H81="x","x",$G$2-'Indicator Date hidden'!H81)</f>
        <v>0</v>
      </c>
      <c r="H80" s="165">
        <f>IF('Indicator Date hidden'!I81="x","x",$H$2-'Indicator Date hidden'!I81)</f>
        <v>0</v>
      </c>
      <c r="I80" s="165">
        <f>IF('Indicator Date hidden'!J81="x","x",$I$2-'Indicator Date hidden'!J81)</f>
        <v>0</v>
      </c>
      <c r="J80" s="165">
        <f>IF('Indicator Date hidden'!K81="x","x",$J$2-'Indicator Date hidden'!K81)</f>
        <v>0</v>
      </c>
      <c r="K80" s="165">
        <f>IF('Indicator Date hidden'!L81="x","x",$K$2-'Indicator Date hidden'!L81)</f>
        <v>0</v>
      </c>
      <c r="L80" s="165">
        <f>IF('Indicator Date hidden'!M81="x","x",$L$2-'Indicator Date hidden'!M81)</f>
        <v>0</v>
      </c>
      <c r="M80" s="165">
        <f>IF('Indicator Date hidden'!N81="x","x",$M$2-'Indicator Date hidden'!N81)</f>
        <v>0</v>
      </c>
      <c r="N80" s="165">
        <f>IF('Indicator Date hidden'!O81="x","x",$N$2-'Indicator Date hidden'!O81)</f>
        <v>0</v>
      </c>
      <c r="O80" s="165">
        <f>IF('Indicator Date hidden'!P81="x","x",$O$2-'Indicator Date hidden'!P81)</f>
        <v>0</v>
      </c>
      <c r="P80" s="165">
        <f>IF('Indicator Date hidden'!Q81="x","x",$P$2-'Indicator Date hidden'!Q81)</f>
        <v>0</v>
      </c>
      <c r="Q80" s="165" t="str">
        <f>IF('Indicator Date hidden'!R81="x","x",$Q$2-'Indicator Date hidden'!R81)</f>
        <v>x</v>
      </c>
      <c r="R80" s="165">
        <f>IF('Indicator Date hidden'!S81="x","x",$R$2-'Indicator Date hidden'!S81)</f>
        <v>0</v>
      </c>
      <c r="S80" s="165">
        <f>IF('Indicator Date hidden'!T81="x","x",$S$2-'Indicator Date hidden'!T81)</f>
        <v>0</v>
      </c>
      <c r="T80" s="165">
        <f>IF('Indicator Date hidden'!U81="x","x",$T$2-'Indicator Date hidden'!U81)</f>
        <v>0</v>
      </c>
      <c r="U80" s="165">
        <f>IF('Indicator Date hidden'!V81="x","x",$U$2-'Indicator Date hidden'!V81)</f>
        <v>0</v>
      </c>
      <c r="V80" s="165">
        <f>IF('Indicator Date hidden'!W81="x","x",$V$2-'Indicator Date hidden'!W81)</f>
        <v>0</v>
      </c>
      <c r="W80" s="165" t="str">
        <f>IF('Indicator Date hidden'!X81="x","x",$W$2-'Indicator Date hidden'!X81)</f>
        <v>x</v>
      </c>
      <c r="X80" s="165">
        <f>IF('Indicator Date hidden'!Y81="x","x",$X$2-'Indicator Date hidden'!Y81)</f>
        <v>6</v>
      </c>
      <c r="Y80" s="165">
        <f>IF('Indicator Date hidden'!Z81="x","x",$Y$2-'Indicator Date hidden'!Z81)</f>
        <v>0</v>
      </c>
      <c r="Z80" s="165">
        <f>IF('Indicator Date hidden'!AA81="x","x",$Z$2-'Indicator Date hidden'!AA81)</f>
        <v>0</v>
      </c>
      <c r="AA80" s="165">
        <f>IF('Indicator Date hidden'!AB81="x","x",$AA$2-'Indicator Date hidden'!AB81)</f>
        <v>0</v>
      </c>
      <c r="AB80" s="165">
        <f>IF('Indicator Date hidden'!AC81="x","x",$AB$2-'Indicator Date hidden'!AC81)</f>
        <v>0</v>
      </c>
      <c r="AC80" s="165">
        <f>IF('Indicator Date hidden'!AD81="x","x",$AC$2-'Indicator Date hidden'!AD81)</f>
        <v>0</v>
      </c>
      <c r="AD80" s="165">
        <f>IF('Indicator Date hidden'!AE81="x","x",$AD$2-'Indicator Date hidden'!AE81)</f>
        <v>0</v>
      </c>
      <c r="AE80" s="165">
        <f>IF('Indicator Date hidden'!AF81="x","x",$AE$2-'Indicator Date hidden'!AF81)</f>
        <v>0</v>
      </c>
      <c r="AF80" s="165">
        <f>IF('Indicator Date hidden'!AG81="x","x",$AF$2-'Indicator Date hidden'!AG81)</f>
        <v>4</v>
      </c>
      <c r="AG80" s="165">
        <f>IF('Indicator Date hidden'!AH81="x","x",$AG$2-'Indicator Date hidden'!AH81)</f>
        <v>0</v>
      </c>
      <c r="AH80" s="165">
        <f>IF('Indicator Date hidden'!AI81="x","x",$AH$2-'Indicator Date hidden'!AI81)</f>
        <v>0</v>
      </c>
      <c r="AI80" s="165">
        <f>IF('Indicator Date hidden'!AJ81="x","x",$AI$2-'Indicator Date hidden'!AJ81)</f>
        <v>0</v>
      </c>
      <c r="AJ80" s="165" t="str">
        <f>IF('Indicator Date hidden'!AK81="x","x",$AJ$2-'Indicator Date hidden'!AK81)</f>
        <v>x</v>
      </c>
      <c r="AK80" s="165">
        <f>IF('Indicator Date hidden'!AL81="x","x",$AK$2-'Indicator Date hidden'!AL81)</f>
        <v>1</v>
      </c>
      <c r="AL80" s="165">
        <f>IF('Indicator Date hidden'!AM81="x","x",$AL$2-'Indicator Date hidden'!AM81)</f>
        <v>0</v>
      </c>
      <c r="AM80" s="165">
        <f>IF('Indicator Date hidden'!AN81="x","x",$AM$2-'Indicator Date hidden'!AN81)</f>
        <v>0</v>
      </c>
      <c r="AN80" s="165">
        <f>IF('Indicator Date hidden'!AO81="x","x",$AN$2-'Indicator Date hidden'!AO81)</f>
        <v>0</v>
      </c>
      <c r="AO80" s="165">
        <f>IF('Indicator Date hidden'!AP81="x","x",$AO$2-'Indicator Date hidden'!AP81)</f>
        <v>0</v>
      </c>
      <c r="AP80" s="165">
        <f>IF('Indicator Date hidden'!AQ81="x","x",$AP$2-'Indicator Date hidden'!AQ81)</f>
        <v>0</v>
      </c>
      <c r="AQ80" s="165">
        <f>IF('Indicator Date hidden'!AR81="x","x",$AQ$2-'Indicator Date hidden'!AR81)</f>
        <v>2</v>
      </c>
      <c r="AR80" s="165">
        <f>IF('Indicator Date hidden'!AS81="x","x",$AR$2-'Indicator Date hidden'!AS81)</f>
        <v>0</v>
      </c>
      <c r="AS80" s="165">
        <f>IF('Indicator Date hidden'!AT81="x","x",$AS$2-'Indicator Date hidden'!AT81)</f>
        <v>0</v>
      </c>
      <c r="AT80" s="165">
        <f>IF('Indicator Date hidden'!AU81="x","x",$AT$2-'Indicator Date hidden'!AU81)</f>
        <v>0</v>
      </c>
      <c r="AU80" s="165">
        <f>IF('Indicator Date hidden'!AV81="x","x",$AU$2-'Indicator Date hidden'!AV81)</f>
        <v>2</v>
      </c>
      <c r="AV80" s="165">
        <f>IF('Indicator Date hidden'!AW81="x","x",$AV$2-'Indicator Date hidden'!AW81)</f>
        <v>0</v>
      </c>
      <c r="AW80" s="165">
        <f>IF('Indicator Date hidden'!AX81="x","x",$AW$2-'Indicator Date hidden'!AX81)</f>
        <v>0</v>
      </c>
      <c r="AX80" s="165">
        <f>IF('Indicator Date hidden'!AY81="x","x",$AX$2-'Indicator Date hidden'!AY81)</f>
        <v>0</v>
      </c>
      <c r="AY80" s="165">
        <f>IF('Indicator Date hidden'!AZ81="x","x",$AY$2-'Indicator Date hidden'!AZ81)</f>
        <v>0</v>
      </c>
      <c r="AZ80" s="165">
        <f>IF('Indicator Date hidden'!BA81="x","x",$AZ$2-'Indicator Date hidden'!BA81)</f>
        <v>0</v>
      </c>
      <c r="BA80" s="5">
        <f t="shared" si="5"/>
        <v>15</v>
      </c>
      <c r="BB80" s="166">
        <f t="shared" si="6"/>
        <v>0.3125</v>
      </c>
      <c r="BC80" s="5">
        <f t="shared" si="7"/>
        <v>5</v>
      </c>
      <c r="BD80" s="166">
        <f t="shared" si="8"/>
        <v>1.0831329942963299</v>
      </c>
      <c r="BE80" s="169">
        <f t="shared" si="9"/>
        <v>0</v>
      </c>
    </row>
    <row r="81" spans="1:57" x14ac:dyDescent="0.25">
      <c r="A81" t="s">
        <v>148</v>
      </c>
      <c r="B81" s="165">
        <f>IF('Indicator Date hidden'!C82="x","x",$B$2-'Indicator Date hidden'!C82)</f>
        <v>0</v>
      </c>
      <c r="C81" s="165">
        <f>IF('Indicator Date hidden'!D82="x","x",$C$2-'Indicator Date hidden'!D82)</f>
        <v>0</v>
      </c>
      <c r="D81" s="165">
        <f>IF('Indicator Date hidden'!E82="x","x",$D$2-'Indicator Date hidden'!E82)</f>
        <v>0</v>
      </c>
      <c r="E81" s="165">
        <f>IF('Indicator Date hidden'!F82="x","x",$E$2-'Indicator Date hidden'!F82)</f>
        <v>0</v>
      </c>
      <c r="F81" s="165">
        <f>IF('Indicator Date hidden'!G82="x","x",$F$2-'Indicator Date hidden'!G82)</f>
        <v>0</v>
      </c>
      <c r="G81" s="165">
        <f>IF('Indicator Date hidden'!H82="x","x",$G$2-'Indicator Date hidden'!H82)</f>
        <v>0</v>
      </c>
      <c r="H81" s="165">
        <f>IF('Indicator Date hidden'!I82="x","x",$H$2-'Indicator Date hidden'!I82)</f>
        <v>0</v>
      </c>
      <c r="I81" s="165">
        <f>IF('Indicator Date hidden'!J82="x","x",$I$2-'Indicator Date hidden'!J82)</f>
        <v>0</v>
      </c>
      <c r="J81" s="165">
        <f>IF('Indicator Date hidden'!K82="x","x",$J$2-'Indicator Date hidden'!K82)</f>
        <v>0</v>
      </c>
      <c r="K81" s="165">
        <f>IF('Indicator Date hidden'!L82="x","x",$K$2-'Indicator Date hidden'!L82)</f>
        <v>0</v>
      </c>
      <c r="L81" s="165">
        <f>IF('Indicator Date hidden'!M82="x","x",$L$2-'Indicator Date hidden'!M82)</f>
        <v>0</v>
      </c>
      <c r="M81" s="165">
        <f>IF('Indicator Date hidden'!N82="x","x",$M$2-'Indicator Date hidden'!N82)</f>
        <v>0</v>
      </c>
      <c r="N81" s="165">
        <f>IF('Indicator Date hidden'!O82="x","x",$N$2-'Indicator Date hidden'!O82)</f>
        <v>0</v>
      </c>
      <c r="O81" s="165">
        <f>IF('Indicator Date hidden'!P82="x","x",$O$2-'Indicator Date hidden'!P82)</f>
        <v>0</v>
      </c>
      <c r="P81" s="165">
        <f>IF('Indicator Date hidden'!Q82="x","x",$P$2-'Indicator Date hidden'!Q82)</f>
        <v>0</v>
      </c>
      <c r="Q81" s="165">
        <f>IF('Indicator Date hidden'!R82="x","x",$Q$2-'Indicator Date hidden'!R82)</f>
        <v>6</v>
      </c>
      <c r="R81" s="165">
        <f>IF('Indicator Date hidden'!S82="x","x",$R$2-'Indicator Date hidden'!S82)</f>
        <v>0</v>
      </c>
      <c r="S81" s="165">
        <f>IF('Indicator Date hidden'!T82="x","x",$S$2-'Indicator Date hidden'!T82)</f>
        <v>0</v>
      </c>
      <c r="T81" s="165">
        <f>IF('Indicator Date hidden'!U82="x","x",$T$2-'Indicator Date hidden'!U82)</f>
        <v>0</v>
      </c>
      <c r="U81" s="165">
        <f>IF('Indicator Date hidden'!V82="x","x",$U$2-'Indicator Date hidden'!V82)</f>
        <v>0</v>
      </c>
      <c r="V81" s="165">
        <f>IF('Indicator Date hidden'!W82="x","x",$V$2-'Indicator Date hidden'!W82)</f>
        <v>0</v>
      </c>
      <c r="W81" s="165">
        <f>IF('Indicator Date hidden'!X82="x","x",$W$2-'Indicator Date hidden'!X82)</f>
        <v>5</v>
      </c>
      <c r="X81" s="165">
        <f>IF('Indicator Date hidden'!Y82="x","x",$X$2-'Indicator Date hidden'!Y82)</f>
        <v>6</v>
      </c>
      <c r="Y81" s="165">
        <f>IF('Indicator Date hidden'!Z82="x","x",$Y$2-'Indicator Date hidden'!Z82)</f>
        <v>0</v>
      </c>
      <c r="Z81" s="165">
        <f>IF('Indicator Date hidden'!AA82="x","x",$Z$2-'Indicator Date hidden'!AA82)</f>
        <v>0</v>
      </c>
      <c r="AA81" s="165" t="str">
        <f>IF('Indicator Date hidden'!AB82="x","x",$AA$2-'Indicator Date hidden'!AB82)</f>
        <v>x</v>
      </c>
      <c r="AB81" s="165">
        <f>IF('Indicator Date hidden'!AC82="x","x",$AB$2-'Indicator Date hidden'!AC82)</f>
        <v>0</v>
      </c>
      <c r="AC81" s="165">
        <f>IF('Indicator Date hidden'!AD82="x","x",$AC$2-'Indicator Date hidden'!AD82)</f>
        <v>0</v>
      </c>
      <c r="AD81" s="165">
        <f>IF('Indicator Date hidden'!AE82="x","x",$AD$2-'Indicator Date hidden'!AE82)</f>
        <v>0</v>
      </c>
      <c r="AE81" s="165">
        <f>IF('Indicator Date hidden'!AF82="x","x",$AE$2-'Indicator Date hidden'!AF82)</f>
        <v>0</v>
      </c>
      <c r="AF81" s="165">
        <f>IF('Indicator Date hidden'!AG82="x","x",$AF$2-'Indicator Date hidden'!AG82)</f>
        <v>5</v>
      </c>
      <c r="AG81" s="165">
        <f>IF('Indicator Date hidden'!AH82="x","x",$AG$2-'Indicator Date hidden'!AH82)</f>
        <v>0</v>
      </c>
      <c r="AH81" s="165">
        <f>IF('Indicator Date hidden'!AI82="x","x",$AH$2-'Indicator Date hidden'!AI82)</f>
        <v>0</v>
      </c>
      <c r="AI81" s="165">
        <f>IF('Indicator Date hidden'!AJ82="x","x",$AI$2-'Indicator Date hidden'!AJ82)</f>
        <v>0</v>
      </c>
      <c r="AJ81" s="165">
        <f>IF('Indicator Date hidden'!AK82="x","x",$AJ$2-'Indicator Date hidden'!AK82)</f>
        <v>0</v>
      </c>
      <c r="AK81" s="165">
        <f>IF('Indicator Date hidden'!AL82="x","x",$AK$2-'Indicator Date hidden'!AL82)</f>
        <v>0</v>
      </c>
      <c r="AL81" s="165">
        <f>IF('Indicator Date hidden'!AM82="x","x",$AL$2-'Indicator Date hidden'!AM82)</f>
        <v>0</v>
      </c>
      <c r="AM81" s="165">
        <f>IF('Indicator Date hidden'!AN82="x","x",$AM$2-'Indicator Date hidden'!AN82)</f>
        <v>0</v>
      </c>
      <c r="AN81" s="165">
        <f>IF('Indicator Date hidden'!AO82="x","x",$AN$2-'Indicator Date hidden'!AO82)</f>
        <v>0</v>
      </c>
      <c r="AO81" s="165">
        <f>IF('Indicator Date hidden'!AP82="x","x",$AO$2-'Indicator Date hidden'!AP82)</f>
        <v>0</v>
      </c>
      <c r="AP81" s="165">
        <f>IF('Indicator Date hidden'!AQ82="x","x",$AP$2-'Indicator Date hidden'!AQ82)</f>
        <v>0</v>
      </c>
      <c r="AQ81" s="165">
        <f>IF('Indicator Date hidden'!AR82="x","x",$AQ$2-'Indicator Date hidden'!AR82)</f>
        <v>0</v>
      </c>
      <c r="AR81" s="165">
        <f>IF('Indicator Date hidden'!AS82="x","x",$AR$2-'Indicator Date hidden'!AS82)</f>
        <v>0</v>
      </c>
      <c r="AS81" s="165">
        <f>IF('Indicator Date hidden'!AT82="x","x",$AS$2-'Indicator Date hidden'!AT82)</f>
        <v>0</v>
      </c>
      <c r="AT81" s="165">
        <f>IF('Indicator Date hidden'!AU82="x","x",$AT$2-'Indicator Date hidden'!AU82)</f>
        <v>0</v>
      </c>
      <c r="AU81" s="165">
        <f>IF('Indicator Date hidden'!AV82="x","x",$AU$2-'Indicator Date hidden'!AV82)</f>
        <v>2</v>
      </c>
      <c r="AV81" s="165">
        <f>IF('Indicator Date hidden'!AW82="x","x",$AV$2-'Indicator Date hidden'!AW82)</f>
        <v>0</v>
      </c>
      <c r="AW81" s="165">
        <f>IF('Indicator Date hidden'!AX82="x","x",$AW$2-'Indicator Date hidden'!AX82)</f>
        <v>0</v>
      </c>
      <c r="AX81" s="165">
        <f>IF('Indicator Date hidden'!AY82="x","x",$AX$2-'Indicator Date hidden'!AY82)</f>
        <v>0</v>
      </c>
      <c r="AY81" s="165">
        <f>IF('Indicator Date hidden'!AZ82="x","x",$AY$2-'Indicator Date hidden'!AZ82)</f>
        <v>0</v>
      </c>
      <c r="AZ81" s="165">
        <f>IF('Indicator Date hidden'!BA82="x","x",$AZ$2-'Indicator Date hidden'!BA82)</f>
        <v>0</v>
      </c>
      <c r="BA81" s="5">
        <f t="shared" si="5"/>
        <v>24</v>
      </c>
      <c r="BB81" s="166">
        <f t="shared" si="6"/>
        <v>0.48</v>
      </c>
      <c r="BC81" s="5">
        <f t="shared" si="7"/>
        <v>5</v>
      </c>
      <c r="BD81" s="166">
        <f t="shared" si="8"/>
        <v>1.5131424255502191</v>
      </c>
      <c r="BE81" s="169">
        <f t="shared" si="9"/>
        <v>0</v>
      </c>
    </row>
    <row r="82" spans="1:57" x14ac:dyDescent="0.25">
      <c r="A82" t="s">
        <v>150</v>
      </c>
      <c r="B82" s="165">
        <f>IF('Indicator Date hidden'!C83="x","x",$B$2-'Indicator Date hidden'!C83)</f>
        <v>0</v>
      </c>
      <c r="C82" s="165">
        <f>IF('Indicator Date hidden'!D83="x","x",$C$2-'Indicator Date hidden'!D83)</f>
        <v>0</v>
      </c>
      <c r="D82" s="165">
        <f>IF('Indicator Date hidden'!E83="x","x",$D$2-'Indicator Date hidden'!E83)</f>
        <v>0</v>
      </c>
      <c r="E82" s="165">
        <f>IF('Indicator Date hidden'!F83="x","x",$E$2-'Indicator Date hidden'!F83)</f>
        <v>0</v>
      </c>
      <c r="F82" s="165">
        <f>IF('Indicator Date hidden'!G83="x","x",$F$2-'Indicator Date hidden'!G83)</f>
        <v>0</v>
      </c>
      <c r="G82" s="165">
        <f>IF('Indicator Date hidden'!H83="x","x",$G$2-'Indicator Date hidden'!H83)</f>
        <v>0</v>
      </c>
      <c r="H82" s="165">
        <f>IF('Indicator Date hidden'!I83="x","x",$H$2-'Indicator Date hidden'!I83)</f>
        <v>0</v>
      </c>
      <c r="I82" s="165">
        <f>IF('Indicator Date hidden'!J83="x","x",$I$2-'Indicator Date hidden'!J83)</f>
        <v>0</v>
      </c>
      <c r="J82" s="165">
        <f>IF('Indicator Date hidden'!K83="x","x",$J$2-'Indicator Date hidden'!K83)</f>
        <v>0</v>
      </c>
      <c r="K82" s="165">
        <f>IF('Indicator Date hidden'!L83="x","x",$K$2-'Indicator Date hidden'!L83)</f>
        <v>0</v>
      </c>
      <c r="L82" s="165">
        <f>IF('Indicator Date hidden'!M83="x","x",$L$2-'Indicator Date hidden'!M83)</f>
        <v>0</v>
      </c>
      <c r="M82" s="165">
        <f>IF('Indicator Date hidden'!N83="x","x",$M$2-'Indicator Date hidden'!N83)</f>
        <v>0</v>
      </c>
      <c r="N82" s="165">
        <f>IF('Indicator Date hidden'!O83="x","x",$N$2-'Indicator Date hidden'!O83)</f>
        <v>0</v>
      </c>
      <c r="O82" s="165">
        <f>IF('Indicator Date hidden'!P83="x","x",$O$2-'Indicator Date hidden'!P83)</f>
        <v>0</v>
      </c>
      <c r="P82" s="165">
        <f>IF('Indicator Date hidden'!Q83="x","x",$P$2-'Indicator Date hidden'!Q83)</f>
        <v>0</v>
      </c>
      <c r="Q82" s="165" t="str">
        <f>IF('Indicator Date hidden'!R83="x","x",$Q$2-'Indicator Date hidden'!R83)</f>
        <v>x</v>
      </c>
      <c r="R82" s="165">
        <f>IF('Indicator Date hidden'!S83="x","x",$R$2-'Indicator Date hidden'!S83)</f>
        <v>0</v>
      </c>
      <c r="S82" s="165">
        <f>IF('Indicator Date hidden'!T83="x","x",$S$2-'Indicator Date hidden'!T83)</f>
        <v>0</v>
      </c>
      <c r="T82" s="165">
        <f>IF('Indicator Date hidden'!U83="x","x",$T$2-'Indicator Date hidden'!U83)</f>
        <v>0</v>
      </c>
      <c r="U82" s="165" t="str">
        <f>IF('Indicator Date hidden'!V83="x","x",$U$2-'Indicator Date hidden'!V83)</f>
        <v>x</v>
      </c>
      <c r="V82" s="165">
        <f>IF('Indicator Date hidden'!W83="x","x",$V$2-'Indicator Date hidden'!W83)</f>
        <v>0</v>
      </c>
      <c r="W82" s="165" t="str">
        <f>IF('Indicator Date hidden'!X83="x","x",$W$2-'Indicator Date hidden'!X83)</f>
        <v>x</v>
      </c>
      <c r="X82" s="165">
        <f>IF('Indicator Date hidden'!Y83="x","x",$X$2-'Indicator Date hidden'!Y83)</f>
        <v>0</v>
      </c>
      <c r="Y82" s="165">
        <f>IF('Indicator Date hidden'!Z83="x","x",$Y$2-'Indicator Date hidden'!Z83)</f>
        <v>0</v>
      </c>
      <c r="Z82" s="165">
        <f>IF('Indicator Date hidden'!AA83="x","x",$Z$2-'Indicator Date hidden'!AA83)</f>
        <v>0</v>
      </c>
      <c r="AA82" s="165">
        <f>IF('Indicator Date hidden'!AB83="x","x",$AA$2-'Indicator Date hidden'!AB83)</f>
        <v>0</v>
      </c>
      <c r="AB82" s="165">
        <f>IF('Indicator Date hidden'!AC83="x","x",$AB$2-'Indicator Date hidden'!AC83)</f>
        <v>0</v>
      </c>
      <c r="AC82" s="165">
        <f>IF('Indicator Date hidden'!AD83="x","x",$AC$2-'Indicator Date hidden'!AD83)</f>
        <v>0</v>
      </c>
      <c r="AD82" s="165" t="str">
        <f>IF('Indicator Date hidden'!AE83="x","x",$AD$2-'Indicator Date hidden'!AE83)</f>
        <v>x</v>
      </c>
      <c r="AE82" s="165">
        <f>IF('Indicator Date hidden'!AF83="x","x",$AE$2-'Indicator Date hidden'!AF83)</f>
        <v>0</v>
      </c>
      <c r="AF82" s="165">
        <f>IF('Indicator Date hidden'!AG83="x","x",$AF$2-'Indicator Date hidden'!AG83)</f>
        <v>5</v>
      </c>
      <c r="AG82" s="165">
        <f>IF('Indicator Date hidden'!AH83="x","x",$AG$2-'Indicator Date hidden'!AH83)</f>
        <v>0</v>
      </c>
      <c r="AH82" s="165">
        <f>IF('Indicator Date hidden'!AI83="x","x",$AH$2-'Indicator Date hidden'!AI83)</f>
        <v>0</v>
      </c>
      <c r="AI82" s="165">
        <f>IF('Indicator Date hidden'!AJ83="x","x",$AI$2-'Indicator Date hidden'!AJ83)</f>
        <v>0</v>
      </c>
      <c r="AJ82" s="165" t="str">
        <f>IF('Indicator Date hidden'!AK83="x","x",$AJ$2-'Indicator Date hidden'!AK83)</f>
        <v>x</v>
      </c>
      <c r="AK82" s="165">
        <f>IF('Indicator Date hidden'!AL83="x","x",$AK$2-'Indicator Date hidden'!AL83)</f>
        <v>1</v>
      </c>
      <c r="AL82" s="165" t="str">
        <f>IF('Indicator Date hidden'!AM83="x","x",$AL$2-'Indicator Date hidden'!AM83)</f>
        <v>x</v>
      </c>
      <c r="AM82" s="165">
        <f>IF('Indicator Date hidden'!AN83="x","x",$AM$2-'Indicator Date hidden'!AN83)</f>
        <v>0</v>
      </c>
      <c r="AN82" s="165">
        <f>IF('Indicator Date hidden'!AO83="x","x",$AN$2-'Indicator Date hidden'!AO83)</f>
        <v>0</v>
      </c>
      <c r="AO82" s="165">
        <f>IF('Indicator Date hidden'!AP83="x","x",$AO$2-'Indicator Date hidden'!AP83)</f>
        <v>0</v>
      </c>
      <c r="AP82" s="165">
        <f>IF('Indicator Date hidden'!AQ83="x","x",$AP$2-'Indicator Date hidden'!AQ83)</f>
        <v>0</v>
      </c>
      <c r="AQ82" s="165" t="str">
        <f>IF('Indicator Date hidden'!AR83="x","x",$AQ$2-'Indicator Date hidden'!AR83)</f>
        <v>x</v>
      </c>
      <c r="AR82" s="165">
        <f>IF('Indicator Date hidden'!AS83="x","x",$AR$2-'Indicator Date hidden'!AS83)</f>
        <v>0</v>
      </c>
      <c r="AS82" s="165">
        <f>IF('Indicator Date hidden'!AT83="x","x",$AS$2-'Indicator Date hidden'!AT83)</f>
        <v>0</v>
      </c>
      <c r="AT82" s="165">
        <f>IF('Indicator Date hidden'!AU83="x","x",$AT$2-'Indicator Date hidden'!AU83)</f>
        <v>0</v>
      </c>
      <c r="AU82" s="165" t="str">
        <f>IF('Indicator Date hidden'!AV83="x","x",$AU$2-'Indicator Date hidden'!AV83)</f>
        <v>x</v>
      </c>
      <c r="AV82" s="165">
        <f>IF('Indicator Date hidden'!AW83="x","x",$AV$2-'Indicator Date hidden'!AW83)</f>
        <v>0</v>
      </c>
      <c r="AW82" s="165">
        <f>IF('Indicator Date hidden'!AX83="x","x",$AW$2-'Indicator Date hidden'!AX83)</f>
        <v>0</v>
      </c>
      <c r="AX82" s="165">
        <f>IF('Indicator Date hidden'!AY83="x","x",$AX$2-'Indicator Date hidden'!AY83)</f>
        <v>0</v>
      </c>
      <c r="AY82" s="165">
        <f>IF('Indicator Date hidden'!AZ83="x","x",$AY$2-'Indicator Date hidden'!AZ83)</f>
        <v>0</v>
      </c>
      <c r="AZ82" s="165">
        <f>IF('Indicator Date hidden'!BA83="x","x",$AZ$2-'Indicator Date hidden'!BA83)</f>
        <v>0</v>
      </c>
      <c r="BA82" s="5">
        <f t="shared" si="5"/>
        <v>6</v>
      </c>
      <c r="BB82" s="166">
        <f t="shared" si="6"/>
        <v>0.13953488372093023</v>
      </c>
      <c r="BC82" s="5">
        <f t="shared" si="7"/>
        <v>2</v>
      </c>
      <c r="BD82" s="166">
        <f t="shared" si="8"/>
        <v>0.76497135829760587</v>
      </c>
      <c r="BE82" s="169">
        <f t="shared" si="9"/>
        <v>0</v>
      </c>
    </row>
    <row r="83" spans="1:57" x14ac:dyDescent="0.25">
      <c r="A83" t="s">
        <v>152</v>
      </c>
      <c r="B83" s="165">
        <f>IF('Indicator Date hidden'!C84="x","x",$B$2-'Indicator Date hidden'!C84)</f>
        <v>0</v>
      </c>
      <c r="C83" s="165">
        <f>IF('Indicator Date hidden'!D84="x","x",$C$2-'Indicator Date hidden'!D84)</f>
        <v>0</v>
      </c>
      <c r="D83" s="165">
        <f>IF('Indicator Date hidden'!E84="x","x",$D$2-'Indicator Date hidden'!E84)</f>
        <v>0</v>
      </c>
      <c r="E83" s="165">
        <f>IF('Indicator Date hidden'!F84="x","x",$E$2-'Indicator Date hidden'!F84)</f>
        <v>0</v>
      </c>
      <c r="F83" s="165">
        <f>IF('Indicator Date hidden'!G84="x","x",$F$2-'Indicator Date hidden'!G84)</f>
        <v>0</v>
      </c>
      <c r="G83" s="165">
        <f>IF('Indicator Date hidden'!H84="x","x",$G$2-'Indicator Date hidden'!H84)</f>
        <v>0</v>
      </c>
      <c r="H83" s="165">
        <f>IF('Indicator Date hidden'!I84="x","x",$H$2-'Indicator Date hidden'!I84)</f>
        <v>0</v>
      </c>
      <c r="I83" s="165">
        <f>IF('Indicator Date hidden'!J84="x","x",$I$2-'Indicator Date hidden'!J84)</f>
        <v>0</v>
      </c>
      <c r="J83" s="165">
        <f>IF('Indicator Date hidden'!K84="x","x",$J$2-'Indicator Date hidden'!K84)</f>
        <v>0</v>
      </c>
      <c r="K83" s="165">
        <f>IF('Indicator Date hidden'!L84="x","x",$K$2-'Indicator Date hidden'!L84)</f>
        <v>0</v>
      </c>
      <c r="L83" s="165">
        <f>IF('Indicator Date hidden'!M84="x","x",$L$2-'Indicator Date hidden'!M84)</f>
        <v>0</v>
      </c>
      <c r="M83" s="165">
        <f>IF('Indicator Date hidden'!N84="x","x",$M$2-'Indicator Date hidden'!N84)</f>
        <v>0</v>
      </c>
      <c r="N83" s="165">
        <f>IF('Indicator Date hidden'!O84="x","x",$N$2-'Indicator Date hidden'!O84)</f>
        <v>0</v>
      </c>
      <c r="O83" s="165">
        <f>IF('Indicator Date hidden'!P84="x","x",$O$2-'Indicator Date hidden'!P84)</f>
        <v>0</v>
      </c>
      <c r="P83" s="165">
        <f>IF('Indicator Date hidden'!Q84="x","x",$P$2-'Indicator Date hidden'!Q84)</f>
        <v>0</v>
      </c>
      <c r="Q83" s="165" t="str">
        <f>IF('Indicator Date hidden'!R84="x","x",$Q$2-'Indicator Date hidden'!R84)</f>
        <v>x</v>
      </c>
      <c r="R83" s="165">
        <f>IF('Indicator Date hidden'!S84="x","x",$R$2-'Indicator Date hidden'!S84)</f>
        <v>0</v>
      </c>
      <c r="S83" s="165">
        <f>IF('Indicator Date hidden'!T84="x","x",$S$2-'Indicator Date hidden'!T84)</f>
        <v>0</v>
      </c>
      <c r="T83" s="165">
        <f>IF('Indicator Date hidden'!U84="x","x",$T$2-'Indicator Date hidden'!U84)</f>
        <v>0</v>
      </c>
      <c r="U83" s="165" t="str">
        <f>IF('Indicator Date hidden'!V84="x","x",$U$2-'Indicator Date hidden'!V84)</f>
        <v>x</v>
      </c>
      <c r="V83" s="165">
        <f>IF('Indicator Date hidden'!W84="x","x",$V$2-'Indicator Date hidden'!W84)</f>
        <v>0</v>
      </c>
      <c r="W83" s="165" t="str">
        <f>IF('Indicator Date hidden'!X84="x","x",$W$2-'Indicator Date hidden'!X84)</f>
        <v>x</v>
      </c>
      <c r="X83" s="165">
        <f>IF('Indicator Date hidden'!Y84="x","x",$X$2-'Indicator Date hidden'!Y84)</f>
        <v>4</v>
      </c>
      <c r="Y83" s="165">
        <f>IF('Indicator Date hidden'!Z84="x","x",$Y$2-'Indicator Date hidden'!Z84)</f>
        <v>0</v>
      </c>
      <c r="Z83" s="165">
        <f>IF('Indicator Date hidden'!AA84="x","x",$Z$2-'Indicator Date hidden'!AA84)</f>
        <v>0</v>
      </c>
      <c r="AA83" s="165" t="str">
        <f>IF('Indicator Date hidden'!AB84="x","x",$AA$2-'Indicator Date hidden'!AB84)</f>
        <v>x</v>
      </c>
      <c r="AB83" s="165">
        <f>IF('Indicator Date hidden'!AC84="x","x",$AB$2-'Indicator Date hidden'!AC84)</f>
        <v>0</v>
      </c>
      <c r="AC83" s="165">
        <f>IF('Indicator Date hidden'!AD84="x","x",$AC$2-'Indicator Date hidden'!AD84)</f>
        <v>0</v>
      </c>
      <c r="AD83" s="165" t="str">
        <f>IF('Indicator Date hidden'!AE84="x","x",$AD$2-'Indicator Date hidden'!AE84)</f>
        <v>x</v>
      </c>
      <c r="AE83" s="165">
        <f>IF('Indicator Date hidden'!AF84="x","x",$AE$2-'Indicator Date hidden'!AF84)</f>
        <v>0</v>
      </c>
      <c r="AF83" s="165">
        <f>IF('Indicator Date hidden'!AG84="x","x",$AF$2-'Indicator Date hidden'!AG84)</f>
        <v>7</v>
      </c>
      <c r="AG83" s="165">
        <f>IF('Indicator Date hidden'!AH84="x","x",$AG$2-'Indicator Date hidden'!AH84)</f>
        <v>0</v>
      </c>
      <c r="AH83" s="165">
        <f>IF('Indicator Date hidden'!AI84="x","x",$AH$2-'Indicator Date hidden'!AI84)</f>
        <v>0</v>
      </c>
      <c r="AI83" s="165">
        <f>IF('Indicator Date hidden'!AJ84="x","x",$AI$2-'Indicator Date hidden'!AJ84)</f>
        <v>0</v>
      </c>
      <c r="AJ83" s="165" t="str">
        <f>IF('Indicator Date hidden'!AK84="x","x",$AJ$2-'Indicator Date hidden'!AK84)</f>
        <v>x</v>
      </c>
      <c r="AK83" s="165">
        <f>IF('Indicator Date hidden'!AL84="x","x",$AK$2-'Indicator Date hidden'!AL84)</f>
        <v>1</v>
      </c>
      <c r="AL83" s="165" t="str">
        <f>IF('Indicator Date hidden'!AM84="x","x",$AL$2-'Indicator Date hidden'!AM84)</f>
        <v>x</v>
      </c>
      <c r="AM83" s="165">
        <f>IF('Indicator Date hidden'!AN84="x","x",$AM$2-'Indicator Date hidden'!AN84)</f>
        <v>0</v>
      </c>
      <c r="AN83" s="165">
        <f>IF('Indicator Date hidden'!AO84="x","x",$AN$2-'Indicator Date hidden'!AO84)</f>
        <v>0</v>
      </c>
      <c r="AO83" s="165">
        <f>IF('Indicator Date hidden'!AP84="x","x",$AO$2-'Indicator Date hidden'!AP84)</f>
        <v>0</v>
      </c>
      <c r="AP83" s="165">
        <f>IF('Indicator Date hidden'!AQ84="x","x",$AP$2-'Indicator Date hidden'!AQ84)</f>
        <v>0</v>
      </c>
      <c r="AQ83" s="165" t="str">
        <f>IF('Indicator Date hidden'!AR84="x","x",$AQ$2-'Indicator Date hidden'!AR84)</f>
        <v>x</v>
      </c>
      <c r="AR83" s="165">
        <f>IF('Indicator Date hidden'!AS84="x","x",$AR$2-'Indicator Date hidden'!AS84)</f>
        <v>0</v>
      </c>
      <c r="AS83" s="165">
        <f>IF('Indicator Date hidden'!AT84="x","x",$AS$2-'Indicator Date hidden'!AT84)</f>
        <v>0</v>
      </c>
      <c r="AT83" s="165">
        <f>IF('Indicator Date hidden'!AU84="x","x",$AT$2-'Indicator Date hidden'!AU84)</f>
        <v>0</v>
      </c>
      <c r="AU83" s="165" t="str">
        <f>IF('Indicator Date hidden'!AV84="x","x",$AU$2-'Indicator Date hidden'!AV84)</f>
        <v>x</v>
      </c>
      <c r="AV83" s="165">
        <f>IF('Indicator Date hidden'!AW84="x","x",$AV$2-'Indicator Date hidden'!AW84)</f>
        <v>0</v>
      </c>
      <c r="AW83" s="165">
        <f>IF('Indicator Date hidden'!AX84="x","x",$AW$2-'Indicator Date hidden'!AX84)</f>
        <v>0</v>
      </c>
      <c r="AX83" s="165">
        <f>IF('Indicator Date hidden'!AY84="x","x",$AX$2-'Indicator Date hidden'!AY84)</f>
        <v>0</v>
      </c>
      <c r="AY83" s="165">
        <f>IF('Indicator Date hidden'!AZ84="x","x",$AY$2-'Indicator Date hidden'!AZ84)</f>
        <v>0</v>
      </c>
      <c r="AZ83" s="165">
        <f>IF('Indicator Date hidden'!BA84="x","x",$AZ$2-'Indicator Date hidden'!BA84)</f>
        <v>0</v>
      </c>
      <c r="BA83" s="5">
        <f t="shared" si="5"/>
        <v>12</v>
      </c>
      <c r="BB83" s="166">
        <f t="shared" si="6"/>
        <v>0.2857142857142857</v>
      </c>
      <c r="BC83" s="5">
        <f t="shared" si="7"/>
        <v>3</v>
      </c>
      <c r="BD83" s="166">
        <f t="shared" si="8"/>
        <v>1.2205719636167902</v>
      </c>
      <c r="BE83" s="169">
        <f t="shared" si="9"/>
        <v>0</v>
      </c>
    </row>
    <row r="84" spans="1:57" x14ac:dyDescent="0.25">
      <c r="A84" t="s">
        <v>154</v>
      </c>
      <c r="B84" s="165">
        <f>IF('Indicator Date hidden'!C85="x","x",$B$2-'Indicator Date hidden'!C85)</f>
        <v>0</v>
      </c>
      <c r="C84" s="165">
        <f>IF('Indicator Date hidden'!D85="x","x",$C$2-'Indicator Date hidden'!D85)</f>
        <v>0</v>
      </c>
      <c r="D84" s="165">
        <f>IF('Indicator Date hidden'!E85="x","x",$D$2-'Indicator Date hidden'!E85)</f>
        <v>0</v>
      </c>
      <c r="E84" s="165">
        <f>IF('Indicator Date hidden'!F85="x","x",$E$2-'Indicator Date hidden'!F85)</f>
        <v>0</v>
      </c>
      <c r="F84" s="165">
        <f>IF('Indicator Date hidden'!G85="x","x",$F$2-'Indicator Date hidden'!G85)</f>
        <v>0</v>
      </c>
      <c r="G84" s="165">
        <f>IF('Indicator Date hidden'!H85="x","x",$G$2-'Indicator Date hidden'!H85)</f>
        <v>0</v>
      </c>
      <c r="H84" s="165">
        <f>IF('Indicator Date hidden'!I85="x","x",$H$2-'Indicator Date hidden'!I85)</f>
        <v>0</v>
      </c>
      <c r="I84" s="165">
        <f>IF('Indicator Date hidden'!J85="x","x",$I$2-'Indicator Date hidden'!J85)</f>
        <v>0</v>
      </c>
      <c r="J84" s="165">
        <f>IF('Indicator Date hidden'!K85="x","x",$J$2-'Indicator Date hidden'!K85)</f>
        <v>0</v>
      </c>
      <c r="K84" s="165">
        <f>IF('Indicator Date hidden'!L85="x","x",$K$2-'Indicator Date hidden'!L85)</f>
        <v>0</v>
      </c>
      <c r="L84" s="165">
        <f>IF('Indicator Date hidden'!M85="x","x",$L$2-'Indicator Date hidden'!M85)</f>
        <v>0</v>
      </c>
      <c r="M84" s="165">
        <f>IF('Indicator Date hidden'!N85="x","x",$M$2-'Indicator Date hidden'!N85)</f>
        <v>0</v>
      </c>
      <c r="N84" s="165">
        <f>IF('Indicator Date hidden'!O85="x","x",$N$2-'Indicator Date hidden'!O85)</f>
        <v>0</v>
      </c>
      <c r="O84" s="165">
        <f>IF('Indicator Date hidden'!P85="x","x",$O$2-'Indicator Date hidden'!P85)</f>
        <v>0</v>
      </c>
      <c r="P84" s="165">
        <f>IF('Indicator Date hidden'!Q85="x","x",$P$2-'Indicator Date hidden'!Q85)</f>
        <v>0</v>
      </c>
      <c r="Q84" s="165" t="str">
        <f>IF('Indicator Date hidden'!R85="x","x",$Q$2-'Indicator Date hidden'!R85)</f>
        <v>x</v>
      </c>
      <c r="R84" s="165">
        <f>IF('Indicator Date hidden'!S85="x","x",$R$2-'Indicator Date hidden'!S85)</f>
        <v>0</v>
      </c>
      <c r="S84" s="165">
        <f>IF('Indicator Date hidden'!T85="x","x",$S$2-'Indicator Date hidden'!T85)</f>
        <v>0</v>
      </c>
      <c r="T84" s="165">
        <f>IF('Indicator Date hidden'!U85="x","x",$T$2-'Indicator Date hidden'!U85)</f>
        <v>0</v>
      </c>
      <c r="U84" s="165" t="str">
        <f>IF('Indicator Date hidden'!V85="x","x",$U$2-'Indicator Date hidden'!V85)</f>
        <v>x</v>
      </c>
      <c r="V84" s="165">
        <f>IF('Indicator Date hidden'!W85="x","x",$V$2-'Indicator Date hidden'!W85)</f>
        <v>0</v>
      </c>
      <c r="W84" s="165" t="str">
        <f>IF('Indicator Date hidden'!X85="x","x",$W$2-'Indicator Date hidden'!X85)</f>
        <v>x</v>
      </c>
      <c r="X84" s="165">
        <f>IF('Indicator Date hidden'!Y85="x","x",$X$2-'Indicator Date hidden'!Y85)</f>
        <v>0</v>
      </c>
      <c r="Y84" s="165">
        <f>IF('Indicator Date hidden'!Z85="x","x",$Y$2-'Indicator Date hidden'!Z85)</f>
        <v>0</v>
      </c>
      <c r="Z84" s="165">
        <f>IF('Indicator Date hidden'!AA85="x","x",$Z$2-'Indicator Date hidden'!AA85)</f>
        <v>0</v>
      </c>
      <c r="AA84" s="165">
        <f>IF('Indicator Date hidden'!AB85="x","x",$AA$2-'Indicator Date hidden'!AB85)</f>
        <v>0</v>
      </c>
      <c r="AB84" s="165">
        <f>IF('Indicator Date hidden'!AC85="x","x",$AB$2-'Indicator Date hidden'!AC85)</f>
        <v>0</v>
      </c>
      <c r="AC84" s="165">
        <f>IF('Indicator Date hidden'!AD85="x","x",$AC$2-'Indicator Date hidden'!AD85)</f>
        <v>0</v>
      </c>
      <c r="AD84" s="165" t="str">
        <f>IF('Indicator Date hidden'!AE85="x","x",$AD$2-'Indicator Date hidden'!AE85)</f>
        <v>x</v>
      </c>
      <c r="AE84" s="165">
        <f>IF('Indicator Date hidden'!AF85="x","x",$AE$2-'Indicator Date hidden'!AF85)</f>
        <v>0</v>
      </c>
      <c r="AF84" s="165">
        <f>IF('Indicator Date hidden'!AG85="x","x",$AF$2-'Indicator Date hidden'!AG85)</f>
        <v>5</v>
      </c>
      <c r="AG84" s="165">
        <f>IF('Indicator Date hidden'!AH85="x","x",$AG$2-'Indicator Date hidden'!AH85)</f>
        <v>0</v>
      </c>
      <c r="AH84" s="165">
        <f>IF('Indicator Date hidden'!AI85="x","x",$AH$2-'Indicator Date hidden'!AI85)</f>
        <v>0</v>
      </c>
      <c r="AI84" s="165">
        <f>IF('Indicator Date hidden'!AJ85="x","x",$AI$2-'Indicator Date hidden'!AJ85)</f>
        <v>0</v>
      </c>
      <c r="AJ84" s="165" t="str">
        <f>IF('Indicator Date hidden'!AK85="x","x",$AJ$2-'Indicator Date hidden'!AK85)</f>
        <v>x</v>
      </c>
      <c r="AK84" s="165">
        <f>IF('Indicator Date hidden'!AL85="x","x",$AK$2-'Indicator Date hidden'!AL85)</f>
        <v>1</v>
      </c>
      <c r="AL84" s="165" t="str">
        <f>IF('Indicator Date hidden'!AM85="x","x",$AL$2-'Indicator Date hidden'!AM85)</f>
        <v>x</v>
      </c>
      <c r="AM84" s="165">
        <f>IF('Indicator Date hidden'!AN85="x","x",$AM$2-'Indicator Date hidden'!AN85)</f>
        <v>0</v>
      </c>
      <c r="AN84" s="165">
        <f>IF('Indicator Date hidden'!AO85="x","x",$AN$2-'Indicator Date hidden'!AO85)</f>
        <v>0</v>
      </c>
      <c r="AO84" s="165">
        <f>IF('Indicator Date hidden'!AP85="x","x",$AO$2-'Indicator Date hidden'!AP85)</f>
        <v>0</v>
      </c>
      <c r="AP84" s="165">
        <f>IF('Indicator Date hidden'!AQ85="x","x",$AP$2-'Indicator Date hidden'!AQ85)</f>
        <v>0</v>
      </c>
      <c r="AQ84" s="165">
        <f>IF('Indicator Date hidden'!AR85="x","x",$AQ$2-'Indicator Date hidden'!AR85)</f>
        <v>0</v>
      </c>
      <c r="AR84" s="165">
        <f>IF('Indicator Date hidden'!AS85="x","x",$AR$2-'Indicator Date hidden'!AS85)</f>
        <v>0</v>
      </c>
      <c r="AS84" s="165">
        <f>IF('Indicator Date hidden'!AT85="x","x",$AS$2-'Indicator Date hidden'!AT85)</f>
        <v>0</v>
      </c>
      <c r="AT84" s="165">
        <f>IF('Indicator Date hidden'!AU85="x","x",$AT$2-'Indicator Date hidden'!AU85)</f>
        <v>0</v>
      </c>
      <c r="AU84" s="165">
        <f>IF('Indicator Date hidden'!AV85="x","x",$AU$2-'Indicator Date hidden'!AV85)</f>
        <v>2</v>
      </c>
      <c r="AV84" s="165">
        <f>IF('Indicator Date hidden'!AW85="x","x",$AV$2-'Indicator Date hidden'!AW85)</f>
        <v>0</v>
      </c>
      <c r="AW84" s="165">
        <f>IF('Indicator Date hidden'!AX85="x","x",$AW$2-'Indicator Date hidden'!AX85)</f>
        <v>0</v>
      </c>
      <c r="AX84" s="165">
        <f>IF('Indicator Date hidden'!AY85="x","x",$AX$2-'Indicator Date hidden'!AY85)</f>
        <v>0</v>
      </c>
      <c r="AY84" s="165">
        <f>IF('Indicator Date hidden'!AZ85="x","x",$AY$2-'Indicator Date hidden'!AZ85)</f>
        <v>0</v>
      </c>
      <c r="AZ84" s="165">
        <f>IF('Indicator Date hidden'!BA85="x","x",$AZ$2-'Indicator Date hidden'!BA85)</f>
        <v>0</v>
      </c>
      <c r="BA84" s="5">
        <f t="shared" si="5"/>
        <v>8</v>
      </c>
      <c r="BB84" s="166">
        <f t="shared" si="6"/>
        <v>0.17777777777777778</v>
      </c>
      <c r="BC84" s="5">
        <f t="shared" si="7"/>
        <v>3</v>
      </c>
      <c r="BD84" s="166">
        <f t="shared" si="8"/>
        <v>0.7969076034240492</v>
      </c>
      <c r="BE84" s="169">
        <f t="shared" si="9"/>
        <v>0</v>
      </c>
    </row>
    <row r="85" spans="1:57" x14ac:dyDescent="0.25">
      <c r="A85" t="s">
        <v>156</v>
      </c>
      <c r="B85" s="165">
        <f>IF('Indicator Date hidden'!C86="x","x",$B$2-'Indicator Date hidden'!C86)</f>
        <v>0</v>
      </c>
      <c r="C85" s="165">
        <f>IF('Indicator Date hidden'!D86="x","x",$C$2-'Indicator Date hidden'!D86)</f>
        <v>0</v>
      </c>
      <c r="D85" s="165">
        <f>IF('Indicator Date hidden'!E86="x","x",$D$2-'Indicator Date hidden'!E86)</f>
        <v>0</v>
      </c>
      <c r="E85" s="165">
        <f>IF('Indicator Date hidden'!F86="x","x",$E$2-'Indicator Date hidden'!F86)</f>
        <v>0</v>
      </c>
      <c r="F85" s="165">
        <f>IF('Indicator Date hidden'!G86="x","x",$F$2-'Indicator Date hidden'!G86)</f>
        <v>0</v>
      </c>
      <c r="G85" s="165">
        <f>IF('Indicator Date hidden'!H86="x","x",$G$2-'Indicator Date hidden'!H86)</f>
        <v>0</v>
      </c>
      <c r="H85" s="165">
        <f>IF('Indicator Date hidden'!I86="x","x",$H$2-'Indicator Date hidden'!I86)</f>
        <v>0</v>
      </c>
      <c r="I85" s="165">
        <f>IF('Indicator Date hidden'!J86="x","x",$I$2-'Indicator Date hidden'!J86)</f>
        <v>0</v>
      </c>
      <c r="J85" s="165">
        <f>IF('Indicator Date hidden'!K86="x","x",$J$2-'Indicator Date hidden'!K86)</f>
        <v>0</v>
      </c>
      <c r="K85" s="165">
        <f>IF('Indicator Date hidden'!L86="x","x",$K$2-'Indicator Date hidden'!L86)</f>
        <v>0</v>
      </c>
      <c r="L85" s="165">
        <f>IF('Indicator Date hidden'!M86="x","x",$L$2-'Indicator Date hidden'!M86)</f>
        <v>0</v>
      </c>
      <c r="M85" s="165">
        <f>IF('Indicator Date hidden'!N86="x","x",$M$2-'Indicator Date hidden'!N86)</f>
        <v>0</v>
      </c>
      <c r="N85" s="165">
        <f>IF('Indicator Date hidden'!O86="x","x",$N$2-'Indicator Date hidden'!O86)</f>
        <v>0</v>
      </c>
      <c r="O85" s="165">
        <f>IF('Indicator Date hidden'!P86="x","x",$O$2-'Indicator Date hidden'!P86)</f>
        <v>0</v>
      </c>
      <c r="P85" s="165">
        <f>IF('Indicator Date hidden'!Q86="x","x",$P$2-'Indicator Date hidden'!Q86)</f>
        <v>0</v>
      </c>
      <c r="Q85" s="165">
        <f>IF('Indicator Date hidden'!R86="x","x",$Q$2-'Indicator Date hidden'!R86)</f>
        <v>5</v>
      </c>
      <c r="R85" s="165">
        <f>IF('Indicator Date hidden'!S86="x","x",$R$2-'Indicator Date hidden'!S86)</f>
        <v>0</v>
      </c>
      <c r="S85" s="165">
        <f>IF('Indicator Date hidden'!T86="x","x",$S$2-'Indicator Date hidden'!T86)</f>
        <v>0</v>
      </c>
      <c r="T85" s="165">
        <f>IF('Indicator Date hidden'!U86="x","x",$T$2-'Indicator Date hidden'!U86)</f>
        <v>0</v>
      </c>
      <c r="U85" s="165">
        <f>IF('Indicator Date hidden'!V86="x","x",$U$2-'Indicator Date hidden'!V86)</f>
        <v>0</v>
      </c>
      <c r="V85" s="165">
        <f>IF('Indicator Date hidden'!W86="x","x",$V$2-'Indicator Date hidden'!W86)</f>
        <v>0</v>
      </c>
      <c r="W85" s="165">
        <f>IF('Indicator Date hidden'!X86="x","x",$W$2-'Indicator Date hidden'!X86)</f>
        <v>4</v>
      </c>
      <c r="X85" s="165">
        <f>IF('Indicator Date hidden'!Y86="x","x",$X$2-'Indicator Date hidden'!Y86)</f>
        <v>0</v>
      </c>
      <c r="Y85" s="165">
        <f>IF('Indicator Date hidden'!Z86="x","x",$Y$2-'Indicator Date hidden'!Z86)</f>
        <v>0</v>
      </c>
      <c r="Z85" s="165">
        <f>IF('Indicator Date hidden'!AA86="x","x",$Z$2-'Indicator Date hidden'!AA86)</f>
        <v>0</v>
      </c>
      <c r="AA85" s="165">
        <f>IF('Indicator Date hidden'!AB86="x","x",$AA$2-'Indicator Date hidden'!AB86)</f>
        <v>0</v>
      </c>
      <c r="AB85" s="165">
        <f>IF('Indicator Date hidden'!AC86="x","x",$AB$2-'Indicator Date hidden'!AC86)</f>
        <v>0</v>
      </c>
      <c r="AC85" s="165">
        <f>IF('Indicator Date hidden'!AD86="x","x",$AC$2-'Indicator Date hidden'!AD86)</f>
        <v>0</v>
      </c>
      <c r="AD85" s="165" t="str">
        <f>IF('Indicator Date hidden'!AE86="x","x",$AD$2-'Indicator Date hidden'!AE86)</f>
        <v>x</v>
      </c>
      <c r="AE85" s="165">
        <f>IF('Indicator Date hidden'!AF86="x","x",$AE$2-'Indicator Date hidden'!AF86)</f>
        <v>0</v>
      </c>
      <c r="AF85" s="165" t="str">
        <f>IF('Indicator Date hidden'!AG86="x","x",$AF$2-'Indicator Date hidden'!AG86)</f>
        <v>x</v>
      </c>
      <c r="AG85" s="165">
        <f>IF('Indicator Date hidden'!AH86="x","x",$AG$2-'Indicator Date hidden'!AH86)</f>
        <v>0</v>
      </c>
      <c r="AH85" s="165">
        <f>IF('Indicator Date hidden'!AI86="x","x",$AH$2-'Indicator Date hidden'!AI86)</f>
        <v>0</v>
      </c>
      <c r="AI85" s="165">
        <f>IF('Indicator Date hidden'!AJ86="x","x",$AI$2-'Indicator Date hidden'!AJ86)</f>
        <v>0</v>
      </c>
      <c r="AJ85" s="165" t="str">
        <f>IF('Indicator Date hidden'!AK86="x","x",$AJ$2-'Indicator Date hidden'!AK86)</f>
        <v>x</v>
      </c>
      <c r="AK85" s="165">
        <f>IF('Indicator Date hidden'!AL86="x","x",$AK$2-'Indicator Date hidden'!AL86)</f>
        <v>1</v>
      </c>
      <c r="AL85" s="165" t="str">
        <f>IF('Indicator Date hidden'!AM86="x","x",$AL$2-'Indicator Date hidden'!AM86)</f>
        <v>x</v>
      </c>
      <c r="AM85" s="165">
        <f>IF('Indicator Date hidden'!AN86="x","x",$AM$2-'Indicator Date hidden'!AN86)</f>
        <v>0</v>
      </c>
      <c r="AN85" s="165">
        <f>IF('Indicator Date hidden'!AO86="x","x",$AN$2-'Indicator Date hidden'!AO86)</f>
        <v>0</v>
      </c>
      <c r="AO85" s="165">
        <f>IF('Indicator Date hidden'!AP86="x","x",$AO$2-'Indicator Date hidden'!AP86)</f>
        <v>0</v>
      </c>
      <c r="AP85" s="165">
        <f>IF('Indicator Date hidden'!AQ86="x","x",$AP$2-'Indicator Date hidden'!AQ86)</f>
        <v>0</v>
      </c>
      <c r="AQ85" s="165">
        <f>IF('Indicator Date hidden'!AR86="x","x",$AQ$2-'Indicator Date hidden'!AR86)</f>
        <v>2</v>
      </c>
      <c r="AR85" s="165">
        <f>IF('Indicator Date hidden'!AS86="x","x",$AR$2-'Indicator Date hidden'!AS86)</f>
        <v>0</v>
      </c>
      <c r="AS85" s="165">
        <f>IF('Indicator Date hidden'!AT86="x","x",$AS$2-'Indicator Date hidden'!AT86)</f>
        <v>0</v>
      </c>
      <c r="AT85" s="165">
        <f>IF('Indicator Date hidden'!AU86="x","x",$AT$2-'Indicator Date hidden'!AU86)</f>
        <v>0</v>
      </c>
      <c r="AU85" s="165">
        <f>IF('Indicator Date hidden'!AV86="x","x",$AU$2-'Indicator Date hidden'!AV86)</f>
        <v>2</v>
      </c>
      <c r="AV85" s="165">
        <f>IF('Indicator Date hidden'!AW86="x","x",$AV$2-'Indicator Date hidden'!AW86)</f>
        <v>0</v>
      </c>
      <c r="AW85" s="165">
        <f>IF('Indicator Date hidden'!AX86="x","x",$AW$2-'Indicator Date hidden'!AX86)</f>
        <v>0</v>
      </c>
      <c r="AX85" s="165">
        <f>IF('Indicator Date hidden'!AY86="x","x",$AX$2-'Indicator Date hidden'!AY86)</f>
        <v>0</v>
      </c>
      <c r="AY85" s="165">
        <f>IF('Indicator Date hidden'!AZ86="x","x",$AY$2-'Indicator Date hidden'!AZ86)</f>
        <v>0</v>
      </c>
      <c r="AZ85" s="165">
        <f>IF('Indicator Date hidden'!BA86="x","x",$AZ$2-'Indicator Date hidden'!BA86)</f>
        <v>0</v>
      </c>
      <c r="BA85" s="5">
        <f t="shared" si="5"/>
        <v>14</v>
      </c>
      <c r="BB85" s="166">
        <f t="shared" si="6"/>
        <v>0.2978723404255319</v>
      </c>
      <c r="BC85" s="5">
        <f t="shared" si="7"/>
        <v>5</v>
      </c>
      <c r="BD85" s="166">
        <f t="shared" si="8"/>
        <v>0.98747245837211006</v>
      </c>
      <c r="BE85" s="169">
        <f t="shared" si="9"/>
        <v>0</v>
      </c>
    </row>
    <row r="86" spans="1:57" x14ac:dyDescent="0.25">
      <c r="A86" t="s">
        <v>158</v>
      </c>
      <c r="B86" s="165">
        <f>IF('Indicator Date hidden'!C87="x","x",$B$2-'Indicator Date hidden'!C87)</f>
        <v>0</v>
      </c>
      <c r="C86" s="165">
        <f>IF('Indicator Date hidden'!D87="x","x",$C$2-'Indicator Date hidden'!D87)</f>
        <v>0</v>
      </c>
      <c r="D86" s="165">
        <f>IF('Indicator Date hidden'!E87="x","x",$D$2-'Indicator Date hidden'!E87)</f>
        <v>0</v>
      </c>
      <c r="E86" s="165">
        <f>IF('Indicator Date hidden'!F87="x","x",$E$2-'Indicator Date hidden'!F87)</f>
        <v>0</v>
      </c>
      <c r="F86" s="165">
        <f>IF('Indicator Date hidden'!G87="x","x",$F$2-'Indicator Date hidden'!G87)</f>
        <v>0</v>
      </c>
      <c r="G86" s="165">
        <f>IF('Indicator Date hidden'!H87="x","x",$G$2-'Indicator Date hidden'!H87)</f>
        <v>0</v>
      </c>
      <c r="H86" s="165">
        <f>IF('Indicator Date hidden'!I87="x","x",$H$2-'Indicator Date hidden'!I87)</f>
        <v>0</v>
      </c>
      <c r="I86" s="165">
        <f>IF('Indicator Date hidden'!J87="x","x",$I$2-'Indicator Date hidden'!J87)</f>
        <v>0</v>
      </c>
      <c r="J86" s="165">
        <f>IF('Indicator Date hidden'!K87="x","x",$J$2-'Indicator Date hidden'!K87)</f>
        <v>0</v>
      </c>
      <c r="K86" s="165">
        <f>IF('Indicator Date hidden'!L87="x","x",$K$2-'Indicator Date hidden'!L87)</f>
        <v>0</v>
      </c>
      <c r="L86" s="165">
        <f>IF('Indicator Date hidden'!M87="x","x",$L$2-'Indicator Date hidden'!M87)</f>
        <v>0</v>
      </c>
      <c r="M86" s="165">
        <f>IF('Indicator Date hidden'!N87="x","x",$M$2-'Indicator Date hidden'!N87)</f>
        <v>0</v>
      </c>
      <c r="N86" s="165">
        <f>IF('Indicator Date hidden'!O87="x","x",$N$2-'Indicator Date hidden'!O87)</f>
        <v>0</v>
      </c>
      <c r="O86" s="165">
        <f>IF('Indicator Date hidden'!P87="x","x",$O$2-'Indicator Date hidden'!P87)</f>
        <v>0</v>
      </c>
      <c r="P86" s="165">
        <f>IF('Indicator Date hidden'!Q87="x","x",$P$2-'Indicator Date hidden'!Q87)</f>
        <v>0</v>
      </c>
      <c r="Q86" s="165" t="str">
        <f>IF('Indicator Date hidden'!R87="x","x",$Q$2-'Indicator Date hidden'!R87)</f>
        <v>x</v>
      </c>
      <c r="R86" s="165">
        <f>IF('Indicator Date hidden'!S87="x","x",$R$2-'Indicator Date hidden'!S87)</f>
        <v>0</v>
      </c>
      <c r="S86" s="165">
        <f>IF('Indicator Date hidden'!T87="x","x",$S$2-'Indicator Date hidden'!T87)</f>
        <v>0</v>
      </c>
      <c r="T86" s="165">
        <f>IF('Indicator Date hidden'!U87="x","x",$T$2-'Indicator Date hidden'!U87)</f>
        <v>0</v>
      </c>
      <c r="U86" s="165" t="str">
        <f>IF('Indicator Date hidden'!V87="x","x",$U$2-'Indicator Date hidden'!V87)</f>
        <v>x</v>
      </c>
      <c r="V86" s="165">
        <f>IF('Indicator Date hidden'!W87="x","x",$V$2-'Indicator Date hidden'!W87)</f>
        <v>0</v>
      </c>
      <c r="W86" s="165">
        <f>IF('Indicator Date hidden'!X87="x","x",$W$2-'Indicator Date hidden'!X87)</f>
        <v>6</v>
      </c>
      <c r="X86" s="165">
        <f>IF('Indicator Date hidden'!Y87="x","x",$X$2-'Indicator Date hidden'!Y87)</f>
        <v>6</v>
      </c>
      <c r="Y86" s="165">
        <f>IF('Indicator Date hidden'!Z87="x","x",$Y$2-'Indicator Date hidden'!Z87)</f>
        <v>0</v>
      </c>
      <c r="Z86" s="165">
        <f>IF('Indicator Date hidden'!AA87="x","x",$Z$2-'Indicator Date hidden'!AA87)</f>
        <v>0</v>
      </c>
      <c r="AA86" s="165">
        <f>IF('Indicator Date hidden'!AB87="x","x",$AA$2-'Indicator Date hidden'!AB87)</f>
        <v>0</v>
      </c>
      <c r="AB86" s="165">
        <f>IF('Indicator Date hidden'!AC87="x","x",$AB$2-'Indicator Date hidden'!AC87)</f>
        <v>0</v>
      </c>
      <c r="AC86" s="165">
        <f>IF('Indicator Date hidden'!AD87="x","x",$AC$2-'Indicator Date hidden'!AD87)</f>
        <v>0</v>
      </c>
      <c r="AD86" s="165" t="str">
        <f>IF('Indicator Date hidden'!AE87="x","x",$AD$2-'Indicator Date hidden'!AE87)</f>
        <v>x</v>
      </c>
      <c r="AE86" s="165">
        <f>IF('Indicator Date hidden'!AF87="x","x",$AE$2-'Indicator Date hidden'!AF87)</f>
        <v>0</v>
      </c>
      <c r="AF86" s="165">
        <f>IF('Indicator Date hidden'!AG87="x","x",$AF$2-'Indicator Date hidden'!AG87)</f>
        <v>9</v>
      </c>
      <c r="AG86" s="165">
        <f>IF('Indicator Date hidden'!AH87="x","x",$AG$2-'Indicator Date hidden'!AH87)</f>
        <v>0</v>
      </c>
      <c r="AH86" s="165">
        <f>IF('Indicator Date hidden'!AI87="x","x",$AH$2-'Indicator Date hidden'!AI87)</f>
        <v>0</v>
      </c>
      <c r="AI86" s="165">
        <f>IF('Indicator Date hidden'!AJ87="x","x",$AI$2-'Indicator Date hidden'!AJ87)</f>
        <v>0</v>
      </c>
      <c r="AJ86" s="165" t="str">
        <f>IF('Indicator Date hidden'!AK87="x","x",$AJ$2-'Indicator Date hidden'!AK87)</f>
        <v>x</v>
      </c>
      <c r="AK86" s="165">
        <f>IF('Indicator Date hidden'!AL87="x","x",$AK$2-'Indicator Date hidden'!AL87)</f>
        <v>1</v>
      </c>
      <c r="AL86" s="165" t="str">
        <f>IF('Indicator Date hidden'!AM87="x","x",$AL$2-'Indicator Date hidden'!AM87)</f>
        <v>x</v>
      </c>
      <c r="AM86" s="165">
        <f>IF('Indicator Date hidden'!AN87="x","x",$AM$2-'Indicator Date hidden'!AN87)</f>
        <v>0</v>
      </c>
      <c r="AN86" s="165">
        <f>IF('Indicator Date hidden'!AO87="x","x",$AN$2-'Indicator Date hidden'!AO87)</f>
        <v>0</v>
      </c>
      <c r="AO86" s="165">
        <f>IF('Indicator Date hidden'!AP87="x","x",$AO$2-'Indicator Date hidden'!AP87)</f>
        <v>0</v>
      </c>
      <c r="AP86" s="165">
        <f>IF('Indicator Date hidden'!AQ87="x","x",$AP$2-'Indicator Date hidden'!AQ87)</f>
        <v>0</v>
      </c>
      <c r="AQ86" s="165">
        <f>IF('Indicator Date hidden'!AR87="x","x",$AQ$2-'Indicator Date hidden'!AR87)</f>
        <v>2</v>
      </c>
      <c r="AR86" s="165">
        <f>IF('Indicator Date hidden'!AS87="x","x",$AR$2-'Indicator Date hidden'!AS87)</f>
        <v>0</v>
      </c>
      <c r="AS86" s="165">
        <f>IF('Indicator Date hidden'!AT87="x","x",$AS$2-'Indicator Date hidden'!AT87)</f>
        <v>0</v>
      </c>
      <c r="AT86" s="165">
        <f>IF('Indicator Date hidden'!AU87="x","x",$AT$2-'Indicator Date hidden'!AU87)</f>
        <v>0</v>
      </c>
      <c r="AU86" s="165" t="str">
        <f>IF('Indicator Date hidden'!AV87="x","x",$AU$2-'Indicator Date hidden'!AV87)</f>
        <v>x</v>
      </c>
      <c r="AV86" s="165">
        <f>IF('Indicator Date hidden'!AW87="x","x",$AV$2-'Indicator Date hidden'!AW87)</f>
        <v>0</v>
      </c>
      <c r="AW86" s="165">
        <f>IF('Indicator Date hidden'!AX87="x","x",$AW$2-'Indicator Date hidden'!AX87)</f>
        <v>0</v>
      </c>
      <c r="AX86" s="165">
        <f>IF('Indicator Date hidden'!AY87="x","x",$AX$2-'Indicator Date hidden'!AY87)</f>
        <v>0</v>
      </c>
      <c r="AY86" s="165">
        <f>IF('Indicator Date hidden'!AZ87="x","x",$AY$2-'Indicator Date hidden'!AZ87)</f>
        <v>0</v>
      </c>
      <c r="AZ86" s="165">
        <f>IF('Indicator Date hidden'!BA87="x","x",$AZ$2-'Indicator Date hidden'!BA87)</f>
        <v>0</v>
      </c>
      <c r="BA86" s="5">
        <f t="shared" si="5"/>
        <v>24</v>
      </c>
      <c r="BB86" s="166">
        <f t="shared" si="6"/>
        <v>0.53333333333333333</v>
      </c>
      <c r="BC86" s="5">
        <f t="shared" si="7"/>
        <v>5</v>
      </c>
      <c r="BD86" s="166">
        <f t="shared" si="8"/>
        <v>1.7962924780409972</v>
      </c>
      <c r="BE86" s="169">
        <f t="shared" si="9"/>
        <v>0</v>
      </c>
    </row>
    <row r="87" spans="1:57" x14ac:dyDescent="0.25">
      <c r="A87" t="s">
        <v>160</v>
      </c>
      <c r="B87" s="165">
        <f>IF('Indicator Date hidden'!C88="x","x",$B$2-'Indicator Date hidden'!C88)</f>
        <v>0</v>
      </c>
      <c r="C87" s="165">
        <f>IF('Indicator Date hidden'!D88="x","x",$C$2-'Indicator Date hidden'!D88)</f>
        <v>0</v>
      </c>
      <c r="D87" s="165">
        <f>IF('Indicator Date hidden'!E88="x","x",$D$2-'Indicator Date hidden'!E88)</f>
        <v>0</v>
      </c>
      <c r="E87" s="165">
        <f>IF('Indicator Date hidden'!F88="x","x",$E$2-'Indicator Date hidden'!F88)</f>
        <v>0</v>
      </c>
      <c r="F87" s="165">
        <f>IF('Indicator Date hidden'!G88="x","x",$F$2-'Indicator Date hidden'!G88)</f>
        <v>0</v>
      </c>
      <c r="G87" s="165">
        <f>IF('Indicator Date hidden'!H88="x","x",$G$2-'Indicator Date hidden'!H88)</f>
        <v>0</v>
      </c>
      <c r="H87" s="165">
        <f>IF('Indicator Date hidden'!I88="x","x",$H$2-'Indicator Date hidden'!I88)</f>
        <v>0</v>
      </c>
      <c r="I87" s="165">
        <f>IF('Indicator Date hidden'!J88="x","x",$I$2-'Indicator Date hidden'!J88)</f>
        <v>0</v>
      </c>
      <c r="J87" s="165">
        <f>IF('Indicator Date hidden'!K88="x","x",$J$2-'Indicator Date hidden'!K88)</f>
        <v>0</v>
      </c>
      <c r="K87" s="165">
        <f>IF('Indicator Date hidden'!L88="x","x",$K$2-'Indicator Date hidden'!L88)</f>
        <v>0</v>
      </c>
      <c r="L87" s="165">
        <f>IF('Indicator Date hidden'!M88="x","x",$L$2-'Indicator Date hidden'!M88)</f>
        <v>0</v>
      </c>
      <c r="M87" s="165">
        <f>IF('Indicator Date hidden'!N88="x","x",$M$2-'Indicator Date hidden'!N88)</f>
        <v>0</v>
      </c>
      <c r="N87" s="165">
        <f>IF('Indicator Date hidden'!O88="x","x",$N$2-'Indicator Date hidden'!O88)</f>
        <v>0</v>
      </c>
      <c r="O87" s="165">
        <f>IF('Indicator Date hidden'!P88="x","x",$O$2-'Indicator Date hidden'!P88)</f>
        <v>0</v>
      </c>
      <c r="P87" s="165">
        <f>IF('Indicator Date hidden'!Q88="x","x",$P$2-'Indicator Date hidden'!Q88)</f>
        <v>0</v>
      </c>
      <c r="Q87" s="165">
        <f>IF('Indicator Date hidden'!R88="x","x",$Q$2-'Indicator Date hidden'!R88)</f>
        <v>5</v>
      </c>
      <c r="R87" s="165">
        <f>IF('Indicator Date hidden'!S88="x","x",$R$2-'Indicator Date hidden'!S88)</f>
        <v>0</v>
      </c>
      <c r="S87" s="165">
        <f>IF('Indicator Date hidden'!T88="x","x",$S$2-'Indicator Date hidden'!T88)</f>
        <v>0</v>
      </c>
      <c r="T87" s="165">
        <f>IF('Indicator Date hidden'!U88="x","x",$T$2-'Indicator Date hidden'!U88)</f>
        <v>0</v>
      </c>
      <c r="U87" s="165">
        <f>IF('Indicator Date hidden'!V88="x","x",$U$2-'Indicator Date hidden'!V88)</f>
        <v>0</v>
      </c>
      <c r="V87" s="165">
        <f>IF('Indicator Date hidden'!W88="x","x",$V$2-'Indicator Date hidden'!W88)</f>
        <v>0</v>
      </c>
      <c r="W87" s="165">
        <f>IF('Indicator Date hidden'!X88="x","x",$W$2-'Indicator Date hidden'!X88)</f>
        <v>4</v>
      </c>
      <c r="X87" s="165">
        <f>IF('Indicator Date hidden'!Y88="x","x",$X$2-'Indicator Date hidden'!Y88)</f>
        <v>6</v>
      </c>
      <c r="Y87" s="165">
        <f>IF('Indicator Date hidden'!Z88="x","x",$Y$2-'Indicator Date hidden'!Z88)</f>
        <v>0</v>
      </c>
      <c r="Z87" s="165">
        <f>IF('Indicator Date hidden'!AA88="x","x",$Z$2-'Indicator Date hidden'!AA88)</f>
        <v>0</v>
      </c>
      <c r="AA87" s="165">
        <f>IF('Indicator Date hidden'!AB88="x","x",$AA$2-'Indicator Date hidden'!AB88)</f>
        <v>1</v>
      </c>
      <c r="AB87" s="165">
        <f>IF('Indicator Date hidden'!AC88="x","x",$AB$2-'Indicator Date hidden'!AC88)</f>
        <v>0</v>
      </c>
      <c r="AC87" s="165">
        <f>IF('Indicator Date hidden'!AD88="x","x",$AC$2-'Indicator Date hidden'!AD88)</f>
        <v>0</v>
      </c>
      <c r="AD87" s="165" t="str">
        <f>IF('Indicator Date hidden'!AE88="x","x",$AD$2-'Indicator Date hidden'!AE88)</f>
        <v>x</v>
      </c>
      <c r="AE87" s="165">
        <f>IF('Indicator Date hidden'!AF88="x","x",$AE$2-'Indicator Date hidden'!AF88)</f>
        <v>0</v>
      </c>
      <c r="AF87" s="165">
        <f>IF('Indicator Date hidden'!AG88="x","x",$AF$2-'Indicator Date hidden'!AG88)</f>
        <v>7</v>
      </c>
      <c r="AG87" s="165">
        <f>IF('Indicator Date hidden'!AH88="x","x",$AG$2-'Indicator Date hidden'!AH88)</f>
        <v>0</v>
      </c>
      <c r="AH87" s="165">
        <f>IF('Indicator Date hidden'!AI88="x","x",$AH$2-'Indicator Date hidden'!AI88)</f>
        <v>0</v>
      </c>
      <c r="AI87" s="165">
        <f>IF('Indicator Date hidden'!AJ88="x","x",$AI$2-'Indicator Date hidden'!AJ88)</f>
        <v>0</v>
      </c>
      <c r="AJ87" s="165" t="str">
        <f>IF('Indicator Date hidden'!AK88="x","x",$AJ$2-'Indicator Date hidden'!AK88)</f>
        <v>x</v>
      </c>
      <c r="AK87" s="165">
        <f>IF('Indicator Date hidden'!AL88="x","x",$AK$2-'Indicator Date hidden'!AL88)</f>
        <v>0</v>
      </c>
      <c r="AL87" s="165" t="str">
        <f>IF('Indicator Date hidden'!AM88="x","x",$AL$2-'Indicator Date hidden'!AM88)</f>
        <v>x</v>
      </c>
      <c r="AM87" s="165">
        <f>IF('Indicator Date hidden'!AN88="x","x",$AM$2-'Indicator Date hidden'!AN88)</f>
        <v>0</v>
      </c>
      <c r="AN87" s="165">
        <f>IF('Indicator Date hidden'!AO88="x","x",$AN$2-'Indicator Date hidden'!AO88)</f>
        <v>0</v>
      </c>
      <c r="AO87" s="165">
        <f>IF('Indicator Date hidden'!AP88="x","x",$AO$2-'Indicator Date hidden'!AP88)</f>
        <v>0</v>
      </c>
      <c r="AP87" s="165">
        <f>IF('Indicator Date hidden'!AQ88="x","x",$AP$2-'Indicator Date hidden'!AQ88)</f>
        <v>0</v>
      </c>
      <c r="AQ87" s="165">
        <f>IF('Indicator Date hidden'!AR88="x","x",$AQ$2-'Indicator Date hidden'!AR88)</f>
        <v>2</v>
      </c>
      <c r="AR87" s="165">
        <f>IF('Indicator Date hidden'!AS88="x","x",$AR$2-'Indicator Date hidden'!AS88)</f>
        <v>0</v>
      </c>
      <c r="AS87" s="165">
        <f>IF('Indicator Date hidden'!AT88="x","x",$AS$2-'Indicator Date hidden'!AT88)</f>
        <v>0</v>
      </c>
      <c r="AT87" s="165">
        <f>IF('Indicator Date hidden'!AU88="x","x",$AT$2-'Indicator Date hidden'!AU88)</f>
        <v>0</v>
      </c>
      <c r="AU87" s="165">
        <f>IF('Indicator Date hidden'!AV88="x","x",$AU$2-'Indicator Date hidden'!AV88)</f>
        <v>2</v>
      </c>
      <c r="AV87" s="165">
        <f>IF('Indicator Date hidden'!AW88="x","x",$AV$2-'Indicator Date hidden'!AW88)</f>
        <v>0</v>
      </c>
      <c r="AW87" s="165">
        <f>IF('Indicator Date hidden'!AX88="x","x",$AW$2-'Indicator Date hidden'!AX88)</f>
        <v>1</v>
      </c>
      <c r="AX87" s="165">
        <f>IF('Indicator Date hidden'!AY88="x","x",$AX$2-'Indicator Date hidden'!AY88)</f>
        <v>0</v>
      </c>
      <c r="AY87" s="165">
        <f>IF('Indicator Date hidden'!AZ88="x","x",$AY$2-'Indicator Date hidden'!AZ88)</f>
        <v>0</v>
      </c>
      <c r="AZ87" s="165">
        <f>IF('Indicator Date hidden'!BA88="x","x",$AZ$2-'Indicator Date hidden'!BA88)</f>
        <v>0</v>
      </c>
      <c r="BA87" s="5">
        <f t="shared" si="5"/>
        <v>28</v>
      </c>
      <c r="BB87" s="166">
        <f t="shared" si="6"/>
        <v>0.58333333333333337</v>
      </c>
      <c r="BC87" s="5">
        <f t="shared" si="7"/>
        <v>8</v>
      </c>
      <c r="BD87" s="166">
        <f t="shared" si="8"/>
        <v>1.578941276791368</v>
      </c>
      <c r="BE87" s="169">
        <f t="shared" si="9"/>
        <v>0</v>
      </c>
    </row>
    <row r="88" spans="1:57" x14ac:dyDescent="0.25">
      <c r="A88" t="s">
        <v>162</v>
      </c>
      <c r="B88" s="165">
        <f>IF('Indicator Date hidden'!C89="x","x",$B$2-'Indicator Date hidden'!C89)</f>
        <v>0</v>
      </c>
      <c r="C88" s="165">
        <f>IF('Indicator Date hidden'!D89="x","x",$C$2-'Indicator Date hidden'!D89)</f>
        <v>0</v>
      </c>
      <c r="D88" s="165">
        <f>IF('Indicator Date hidden'!E89="x","x",$D$2-'Indicator Date hidden'!E89)</f>
        <v>0</v>
      </c>
      <c r="E88" s="165">
        <f>IF('Indicator Date hidden'!F89="x","x",$E$2-'Indicator Date hidden'!F89)</f>
        <v>0</v>
      </c>
      <c r="F88" s="165">
        <f>IF('Indicator Date hidden'!G89="x","x",$F$2-'Indicator Date hidden'!G89)</f>
        <v>0</v>
      </c>
      <c r="G88" s="165">
        <f>IF('Indicator Date hidden'!H89="x","x",$G$2-'Indicator Date hidden'!H89)</f>
        <v>0</v>
      </c>
      <c r="H88" s="165">
        <f>IF('Indicator Date hidden'!I89="x","x",$H$2-'Indicator Date hidden'!I89)</f>
        <v>0</v>
      </c>
      <c r="I88" s="165">
        <f>IF('Indicator Date hidden'!J89="x","x",$I$2-'Indicator Date hidden'!J89)</f>
        <v>0</v>
      </c>
      <c r="J88" s="165">
        <f>IF('Indicator Date hidden'!K89="x","x",$J$2-'Indicator Date hidden'!K89)</f>
        <v>0</v>
      </c>
      <c r="K88" s="165">
        <f>IF('Indicator Date hidden'!L89="x","x",$K$2-'Indicator Date hidden'!L89)</f>
        <v>0</v>
      </c>
      <c r="L88" s="165">
        <f>IF('Indicator Date hidden'!M89="x","x",$L$2-'Indicator Date hidden'!M89)</f>
        <v>0</v>
      </c>
      <c r="M88" s="165">
        <f>IF('Indicator Date hidden'!N89="x","x",$M$2-'Indicator Date hidden'!N89)</f>
        <v>0</v>
      </c>
      <c r="N88" s="165">
        <f>IF('Indicator Date hidden'!O89="x","x",$N$2-'Indicator Date hidden'!O89)</f>
        <v>0</v>
      </c>
      <c r="O88" s="165">
        <f>IF('Indicator Date hidden'!P89="x","x",$O$2-'Indicator Date hidden'!P89)</f>
        <v>0</v>
      </c>
      <c r="P88" s="165">
        <f>IF('Indicator Date hidden'!Q89="x","x",$P$2-'Indicator Date hidden'!Q89)</f>
        <v>0</v>
      </c>
      <c r="Q88" s="165">
        <f>IF('Indicator Date hidden'!R89="x","x",$Q$2-'Indicator Date hidden'!R89)</f>
        <v>2</v>
      </c>
      <c r="R88" s="165">
        <f>IF('Indicator Date hidden'!S89="x","x",$R$2-'Indicator Date hidden'!S89)</f>
        <v>0</v>
      </c>
      <c r="S88" s="165">
        <f>IF('Indicator Date hidden'!T89="x","x",$S$2-'Indicator Date hidden'!T89)</f>
        <v>0</v>
      </c>
      <c r="T88" s="165">
        <f>IF('Indicator Date hidden'!U89="x","x",$T$2-'Indicator Date hidden'!U89)</f>
        <v>0</v>
      </c>
      <c r="U88" s="165">
        <f>IF('Indicator Date hidden'!V89="x","x",$U$2-'Indicator Date hidden'!V89)</f>
        <v>0</v>
      </c>
      <c r="V88" s="165">
        <f>IF('Indicator Date hidden'!W89="x","x",$V$2-'Indicator Date hidden'!W89)</f>
        <v>0</v>
      </c>
      <c r="W88" s="165">
        <f>IF('Indicator Date hidden'!X89="x","x",$W$2-'Indicator Date hidden'!X89)</f>
        <v>6</v>
      </c>
      <c r="X88" s="165">
        <f>IF('Indicator Date hidden'!Y89="x","x",$X$2-'Indicator Date hidden'!Y89)</f>
        <v>3</v>
      </c>
      <c r="Y88" s="165">
        <f>IF('Indicator Date hidden'!Z89="x","x",$Y$2-'Indicator Date hidden'!Z89)</f>
        <v>0</v>
      </c>
      <c r="Z88" s="165">
        <f>IF('Indicator Date hidden'!AA89="x","x",$Z$2-'Indicator Date hidden'!AA89)</f>
        <v>0</v>
      </c>
      <c r="AA88" s="165">
        <f>IF('Indicator Date hidden'!AB89="x","x",$AA$2-'Indicator Date hidden'!AB89)</f>
        <v>0</v>
      </c>
      <c r="AB88" s="165">
        <f>IF('Indicator Date hidden'!AC89="x","x",$AB$2-'Indicator Date hidden'!AC89)</f>
        <v>0</v>
      </c>
      <c r="AC88" s="165">
        <f>IF('Indicator Date hidden'!AD89="x","x",$AC$2-'Indicator Date hidden'!AD89)</f>
        <v>0</v>
      </c>
      <c r="AD88" s="165" t="str">
        <f>IF('Indicator Date hidden'!AE89="x","x",$AD$2-'Indicator Date hidden'!AE89)</f>
        <v>x</v>
      </c>
      <c r="AE88" s="165">
        <f>IF('Indicator Date hidden'!AF89="x","x",$AE$2-'Indicator Date hidden'!AF89)</f>
        <v>0</v>
      </c>
      <c r="AF88" s="165">
        <f>IF('Indicator Date hidden'!AG89="x","x",$AF$2-'Indicator Date hidden'!AG89)</f>
        <v>4</v>
      </c>
      <c r="AG88" s="165">
        <f>IF('Indicator Date hidden'!AH89="x","x",$AG$2-'Indicator Date hidden'!AH89)</f>
        <v>0</v>
      </c>
      <c r="AH88" s="165">
        <f>IF('Indicator Date hidden'!AI89="x","x",$AH$2-'Indicator Date hidden'!AI89)</f>
        <v>0</v>
      </c>
      <c r="AI88" s="165">
        <f>IF('Indicator Date hidden'!AJ89="x","x",$AI$2-'Indicator Date hidden'!AJ89)</f>
        <v>0</v>
      </c>
      <c r="AJ88" s="165" t="str">
        <f>IF('Indicator Date hidden'!AK89="x","x",$AJ$2-'Indicator Date hidden'!AK89)</f>
        <v>x</v>
      </c>
      <c r="AK88" s="165">
        <f>IF('Indicator Date hidden'!AL89="x","x",$AK$2-'Indicator Date hidden'!AL89)</f>
        <v>1</v>
      </c>
      <c r="AL88" s="165" t="str">
        <f>IF('Indicator Date hidden'!AM89="x","x",$AL$2-'Indicator Date hidden'!AM89)</f>
        <v>x</v>
      </c>
      <c r="AM88" s="165">
        <f>IF('Indicator Date hidden'!AN89="x","x",$AM$2-'Indicator Date hidden'!AN89)</f>
        <v>0</v>
      </c>
      <c r="AN88" s="165">
        <f>IF('Indicator Date hidden'!AO89="x","x",$AN$2-'Indicator Date hidden'!AO89)</f>
        <v>0</v>
      </c>
      <c r="AO88" s="165" t="str">
        <f>IF('Indicator Date hidden'!AP89="x","x",$AO$2-'Indicator Date hidden'!AP89)</f>
        <v>x</v>
      </c>
      <c r="AP88" s="165" t="str">
        <f>IF('Indicator Date hidden'!AQ89="x","x",$AP$2-'Indicator Date hidden'!AQ89)</f>
        <v>x</v>
      </c>
      <c r="AQ88" s="165">
        <f>IF('Indicator Date hidden'!AR89="x","x",$AQ$2-'Indicator Date hidden'!AR89)</f>
        <v>2</v>
      </c>
      <c r="AR88" s="165">
        <f>IF('Indicator Date hidden'!AS89="x","x",$AR$2-'Indicator Date hidden'!AS89)</f>
        <v>0</v>
      </c>
      <c r="AS88" s="165">
        <f>IF('Indicator Date hidden'!AT89="x","x",$AS$2-'Indicator Date hidden'!AT89)</f>
        <v>0</v>
      </c>
      <c r="AT88" s="165">
        <f>IF('Indicator Date hidden'!AU89="x","x",$AT$2-'Indicator Date hidden'!AU89)</f>
        <v>0</v>
      </c>
      <c r="AU88" s="165">
        <f>IF('Indicator Date hidden'!AV89="x","x",$AU$2-'Indicator Date hidden'!AV89)</f>
        <v>2</v>
      </c>
      <c r="AV88" s="165">
        <f>IF('Indicator Date hidden'!AW89="x","x",$AV$2-'Indicator Date hidden'!AW89)</f>
        <v>0</v>
      </c>
      <c r="AW88" s="165">
        <f>IF('Indicator Date hidden'!AX89="x","x",$AW$2-'Indicator Date hidden'!AX89)</f>
        <v>0</v>
      </c>
      <c r="AX88" s="165">
        <f>IF('Indicator Date hidden'!AY89="x","x",$AX$2-'Indicator Date hidden'!AY89)</f>
        <v>0</v>
      </c>
      <c r="AY88" s="165">
        <f>IF('Indicator Date hidden'!AZ89="x","x",$AY$2-'Indicator Date hidden'!AZ89)</f>
        <v>0</v>
      </c>
      <c r="AZ88" s="165">
        <f>IF('Indicator Date hidden'!BA89="x","x",$AZ$2-'Indicator Date hidden'!BA89)</f>
        <v>0</v>
      </c>
      <c r="BA88" s="5">
        <f t="shared" si="5"/>
        <v>20</v>
      </c>
      <c r="BB88" s="166">
        <f t="shared" si="6"/>
        <v>0.43478260869565216</v>
      </c>
      <c r="BC88" s="5">
        <f t="shared" si="7"/>
        <v>7</v>
      </c>
      <c r="BD88" s="166">
        <f t="shared" si="8"/>
        <v>1.1914947483517149</v>
      </c>
      <c r="BE88" s="169">
        <f t="shared" si="9"/>
        <v>0</v>
      </c>
    </row>
    <row r="89" spans="1:57" x14ac:dyDescent="0.25">
      <c r="A89" t="s">
        <v>164</v>
      </c>
      <c r="B89" s="165">
        <f>IF('Indicator Date hidden'!C90="x","x",$B$2-'Indicator Date hidden'!C90)</f>
        <v>0</v>
      </c>
      <c r="C89" s="165">
        <f>IF('Indicator Date hidden'!D90="x","x",$C$2-'Indicator Date hidden'!D90)</f>
        <v>0</v>
      </c>
      <c r="D89" s="165">
        <f>IF('Indicator Date hidden'!E90="x","x",$D$2-'Indicator Date hidden'!E90)</f>
        <v>0</v>
      </c>
      <c r="E89" s="165">
        <f>IF('Indicator Date hidden'!F90="x","x",$E$2-'Indicator Date hidden'!F90)</f>
        <v>0</v>
      </c>
      <c r="F89" s="165">
        <f>IF('Indicator Date hidden'!G90="x","x",$F$2-'Indicator Date hidden'!G90)</f>
        <v>0</v>
      </c>
      <c r="G89" s="165">
        <f>IF('Indicator Date hidden'!H90="x","x",$G$2-'Indicator Date hidden'!H90)</f>
        <v>0</v>
      </c>
      <c r="H89" s="165">
        <f>IF('Indicator Date hidden'!I90="x","x",$H$2-'Indicator Date hidden'!I90)</f>
        <v>0</v>
      </c>
      <c r="I89" s="165">
        <f>IF('Indicator Date hidden'!J90="x","x",$I$2-'Indicator Date hidden'!J90)</f>
        <v>0</v>
      </c>
      <c r="J89" s="165">
        <f>IF('Indicator Date hidden'!K90="x","x",$J$2-'Indicator Date hidden'!K90)</f>
        <v>0</v>
      </c>
      <c r="K89" s="165">
        <f>IF('Indicator Date hidden'!L90="x","x",$K$2-'Indicator Date hidden'!L90)</f>
        <v>0</v>
      </c>
      <c r="L89" s="165">
        <f>IF('Indicator Date hidden'!M90="x","x",$L$2-'Indicator Date hidden'!M90)</f>
        <v>0</v>
      </c>
      <c r="M89" s="165">
        <f>IF('Indicator Date hidden'!N90="x","x",$M$2-'Indicator Date hidden'!N90)</f>
        <v>0</v>
      </c>
      <c r="N89" s="165">
        <f>IF('Indicator Date hidden'!O90="x","x",$N$2-'Indicator Date hidden'!O90)</f>
        <v>0</v>
      </c>
      <c r="O89" s="165">
        <f>IF('Indicator Date hidden'!P90="x","x",$O$2-'Indicator Date hidden'!P90)</f>
        <v>0</v>
      </c>
      <c r="P89" s="165">
        <f>IF('Indicator Date hidden'!Q90="x","x",$P$2-'Indicator Date hidden'!Q90)</f>
        <v>0</v>
      </c>
      <c r="Q89" s="165">
        <f>IF('Indicator Date hidden'!R90="x","x",$Q$2-'Indicator Date hidden'!R90)</f>
        <v>3</v>
      </c>
      <c r="R89" s="165">
        <f>IF('Indicator Date hidden'!S90="x","x",$R$2-'Indicator Date hidden'!S90)</f>
        <v>0</v>
      </c>
      <c r="S89" s="165">
        <f>IF('Indicator Date hidden'!T90="x","x",$S$2-'Indicator Date hidden'!T90)</f>
        <v>0</v>
      </c>
      <c r="T89" s="165">
        <f>IF('Indicator Date hidden'!U90="x","x",$T$2-'Indicator Date hidden'!U90)</f>
        <v>0</v>
      </c>
      <c r="U89" s="165">
        <f>IF('Indicator Date hidden'!V90="x","x",$U$2-'Indicator Date hidden'!V90)</f>
        <v>0</v>
      </c>
      <c r="V89" s="165">
        <f>IF('Indicator Date hidden'!W90="x","x",$V$2-'Indicator Date hidden'!W90)</f>
        <v>0</v>
      </c>
      <c r="W89" s="165">
        <f>IF('Indicator Date hidden'!X90="x","x",$W$2-'Indicator Date hidden'!X90)</f>
        <v>2</v>
      </c>
      <c r="X89" s="165">
        <f>IF('Indicator Date hidden'!Y90="x","x",$X$2-'Indicator Date hidden'!Y90)</f>
        <v>3</v>
      </c>
      <c r="Y89" s="165">
        <f>IF('Indicator Date hidden'!Z90="x","x",$Y$2-'Indicator Date hidden'!Z90)</f>
        <v>0</v>
      </c>
      <c r="Z89" s="165">
        <f>IF('Indicator Date hidden'!AA90="x","x",$Z$2-'Indicator Date hidden'!AA90)</f>
        <v>0</v>
      </c>
      <c r="AA89" s="165">
        <f>IF('Indicator Date hidden'!AB90="x","x",$AA$2-'Indicator Date hidden'!AB90)</f>
        <v>0</v>
      </c>
      <c r="AB89" s="165">
        <f>IF('Indicator Date hidden'!AC90="x","x",$AB$2-'Indicator Date hidden'!AC90)</f>
        <v>0</v>
      </c>
      <c r="AC89" s="165">
        <f>IF('Indicator Date hidden'!AD90="x","x",$AC$2-'Indicator Date hidden'!AD90)</f>
        <v>0</v>
      </c>
      <c r="AD89" s="165">
        <f>IF('Indicator Date hidden'!AE90="x","x",$AD$2-'Indicator Date hidden'!AE90)</f>
        <v>0</v>
      </c>
      <c r="AE89" s="165">
        <f>IF('Indicator Date hidden'!AF90="x","x",$AE$2-'Indicator Date hidden'!AF90)</f>
        <v>0</v>
      </c>
      <c r="AF89" s="165">
        <f>IF('Indicator Date hidden'!AG90="x","x",$AF$2-'Indicator Date hidden'!AG90)</f>
        <v>12</v>
      </c>
      <c r="AG89" s="165">
        <f>IF('Indicator Date hidden'!AH90="x","x",$AG$2-'Indicator Date hidden'!AH90)</f>
        <v>0</v>
      </c>
      <c r="AH89" s="165">
        <f>IF('Indicator Date hidden'!AI90="x","x",$AH$2-'Indicator Date hidden'!AI90)</f>
        <v>0</v>
      </c>
      <c r="AI89" s="165">
        <f>IF('Indicator Date hidden'!AJ90="x","x",$AI$2-'Indicator Date hidden'!AJ90)</f>
        <v>0</v>
      </c>
      <c r="AJ89" s="165">
        <f>IF('Indicator Date hidden'!AK90="x","x",$AJ$2-'Indicator Date hidden'!AK90)</f>
        <v>2</v>
      </c>
      <c r="AK89" s="165">
        <f>IF('Indicator Date hidden'!AL90="x","x",$AK$2-'Indicator Date hidden'!AL90)</f>
        <v>0</v>
      </c>
      <c r="AL89" s="165" t="str">
        <f>IF('Indicator Date hidden'!AM90="x","x",$AL$2-'Indicator Date hidden'!AM90)</f>
        <v>x</v>
      </c>
      <c r="AM89" s="165">
        <f>IF('Indicator Date hidden'!AN90="x","x",$AM$2-'Indicator Date hidden'!AN90)</f>
        <v>0</v>
      </c>
      <c r="AN89" s="165">
        <f>IF('Indicator Date hidden'!AO90="x","x",$AN$2-'Indicator Date hidden'!AO90)</f>
        <v>0</v>
      </c>
      <c r="AO89" s="165">
        <f>IF('Indicator Date hidden'!AP90="x","x",$AO$2-'Indicator Date hidden'!AP90)</f>
        <v>1</v>
      </c>
      <c r="AP89" s="165">
        <f>IF('Indicator Date hidden'!AQ90="x","x",$AP$2-'Indicator Date hidden'!AQ90)</f>
        <v>0</v>
      </c>
      <c r="AQ89" s="165">
        <f>IF('Indicator Date hidden'!AR90="x","x",$AQ$2-'Indicator Date hidden'!AR90)</f>
        <v>0</v>
      </c>
      <c r="AR89" s="165">
        <f>IF('Indicator Date hidden'!AS90="x","x",$AR$2-'Indicator Date hidden'!AS90)</f>
        <v>0</v>
      </c>
      <c r="AS89" s="165">
        <f>IF('Indicator Date hidden'!AT90="x","x",$AS$2-'Indicator Date hidden'!AT90)</f>
        <v>0</v>
      </c>
      <c r="AT89" s="165">
        <f>IF('Indicator Date hidden'!AU90="x","x",$AT$2-'Indicator Date hidden'!AU90)</f>
        <v>0</v>
      </c>
      <c r="AU89" s="165">
        <f>IF('Indicator Date hidden'!AV90="x","x",$AU$2-'Indicator Date hidden'!AV90)</f>
        <v>2</v>
      </c>
      <c r="AV89" s="165">
        <f>IF('Indicator Date hidden'!AW90="x","x",$AV$2-'Indicator Date hidden'!AW90)</f>
        <v>0</v>
      </c>
      <c r="AW89" s="165">
        <f>IF('Indicator Date hidden'!AX90="x","x",$AW$2-'Indicator Date hidden'!AX90)</f>
        <v>0</v>
      </c>
      <c r="AX89" s="165">
        <f>IF('Indicator Date hidden'!AY90="x","x",$AX$2-'Indicator Date hidden'!AY90)</f>
        <v>0</v>
      </c>
      <c r="AY89" s="165">
        <f>IF('Indicator Date hidden'!AZ90="x","x",$AY$2-'Indicator Date hidden'!AZ90)</f>
        <v>0</v>
      </c>
      <c r="AZ89" s="165">
        <f>IF('Indicator Date hidden'!BA90="x","x",$AZ$2-'Indicator Date hidden'!BA90)</f>
        <v>0</v>
      </c>
      <c r="BA89" s="5">
        <f t="shared" si="5"/>
        <v>25</v>
      </c>
      <c r="BB89" s="166">
        <f t="shared" si="6"/>
        <v>0.5</v>
      </c>
      <c r="BC89" s="5">
        <f t="shared" si="7"/>
        <v>7</v>
      </c>
      <c r="BD89" s="166">
        <f t="shared" si="8"/>
        <v>1.8027756377319946</v>
      </c>
      <c r="BE89" s="169">
        <f t="shared" si="9"/>
        <v>0</v>
      </c>
    </row>
    <row r="90" spans="1:57" x14ac:dyDescent="0.25">
      <c r="A90" t="s">
        <v>166</v>
      </c>
      <c r="B90" s="165">
        <f>IF('Indicator Date hidden'!C91="x","x",$B$2-'Indicator Date hidden'!C91)</f>
        <v>0</v>
      </c>
      <c r="C90" s="165">
        <f>IF('Indicator Date hidden'!D91="x","x",$C$2-'Indicator Date hidden'!D91)</f>
        <v>0</v>
      </c>
      <c r="D90" s="165">
        <f>IF('Indicator Date hidden'!E91="x","x",$D$2-'Indicator Date hidden'!E91)</f>
        <v>0</v>
      </c>
      <c r="E90" s="165">
        <f>IF('Indicator Date hidden'!F91="x","x",$E$2-'Indicator Date hidden'!F91)</f>
        <v>0</v>
      </c>
      <c r="F90" s="165">
        <f>IF('Indicator Date hidden'!G91="x","x",$F$2-'Indicator Date hidden'!G91)</f>
        <v>0</v>
      </c>
      <c r="G90" s="165">
        <f>IF('Indicator Date hidden'!H91="x","x",$G$2-'Indicator Date hidden'!H91)</f>
        <v>0</v>
      </c>
      <c r="H90" s="165">
        <f>IF('Indicator Date hidden'!I91="x","x",$H$2-'Indicator Date hidden'!I91)</f>
        <v>0</v>
      </c>
      <c r="I90" s="165">
        <f>IF('Indicator Date hidden'!J91="x","x",$I$2-'Indicator Date hidden'!J91)</f>
        <v>0</v>
      </c>
      <c r="J90" s="165">
        <f>IF('Indicator Date hidden'!K91="x","x",$J$2-'Indicator Date hidden'!K91)</f>
        <v>0</v>
      </c>
      <c r="K90" s="165">
        <f>IF('Indicator Date hidden'!L91="x","x",$K$2-'Indicator Date hidden'!L91)</f>
        <v>0</v>
      </c>
      <c r="L90" s="165">
        <f>IF('Indicator Date hidden'!M91="x","x",$L$2-'Indicator Date hidden'!M91)</f>
        <v>0</v>
      </c>
      <c r="M90" s="165">
        <f>IF('Indicator Date hidden'!N91="x","x",$M$2-'Indicator Date hidden'!N91)</f>
        <v>0</v>
      </c>
      <c r="N90" s="165">
        <f>IF('Indicator Date hidden'!O91="x","x",$N$2-'Indicator Date hidden'!O91)</f>
        <v>0</v>
      </c>
      <c r="O90" s="165">
        <f>IF('Indicator Date hidden'!P91="x","x",$O$2-'Indicator Date hidden'!P91)</f>
        <v>0</v>
      </c>
      <c r="P90" s="165" t="str">
        <f>IF('Indicator Date hidden'!Q91="x","x",$P$2-'Indicator Date hidden'!Q91)</f>
        <v>x</v>
      </c>
      <c r="Q90" s="165" t="str">
        <f>IF('Indicator Date hidden'!R91="x","x",$Q$2-'Indicator Date hidden'!R91)</f>
        <v>x</v>
      </c>
      <c r="R90" s="165">
        <f>IF('Indicator Date hidden'!S91="x","x",$R$2-'Indicator Date hidden'!S91)</f>
        <v>0</v>
      </c>
      <c r="S90" s="165">
        <f>IF('Indicator Date hidden'!T91="x","x",$S$2-'Indicator Date hidden'!T91)</f>
        <v>0</v>
      </c>
      <c r="T90" s="165">
        <f>IF('Indicator Date hidden'!U91="x","x",$T$2-'Indicator Date hidden'!U91)</f>
        <v>0</v>
      </c>
      <c r="U90" s="165">
        <f>IF('Indicator Date hidden'!V91="x","x",$U$2-'Indicator Date hidden'!V91)</f>
        <v>0</v>
      </c>
      <c r="V90" s="165">
        <f>IF('Indicator Date hidden'!W91="x","x",$V$2-'Indicator Date hidden'!W91)</f>
        <v>0</v>
      </c>
      <c r="W90" s="165">
        <f>IF('Indicator Date hidden'!X91="x","x",$W$2-'Indicator Date hidden'!X91)</f>
        <v>7</v>
      </c>
      <c r="X90" s="165">
        <f>IF('Indicator Date hidden'!Y91="x","x",$X$2-'Indicator Date hidden'!Y91)</f>
        <v>6</v>
      </c>
      <c r="Y90" s="165">
        <f>IF('Indicator Date hidden'!Z91="x","x",$Y$2-'Indicator Date hidden'!Z91)</f>
        <v>0</v>
      </c>
      <c r="Z90" s="165">
        <f>IF('Indicator Date hidden'!AA91="x","x",$Z$2-'Indicator Date hidden'!AA91)</f>
        <v>0</v>
      </c>
      <c r="AA90" s="165" t="str">
        <f>IF('Indicator Date hidden'!AB91="x","x",$AA$2-'Indicator Date hidden'!AB91)</f>
        <v>x</v>
      </c>
      <c r="AB90" s="165">
        <f>IF('Indicator Date hidden'!AC91="x","x",$AB$2-'Indicator Date hidden'!AC91)</f>
        <v>0</v>
      </c>
      <c r="AC90" s="165">
        <f>IF('Indicator Date hidden'!AD91="x","x",$AC$2-'Indicator Date hidden'!AD91)</f>
        <v>0</v>
      </c>
      <c r="AD90" s="165" t="str">
        <f>IF('Indicator Date hidden'!AE91="x","x",$AD$2-'Indicator Date hidden'!AE91)</f>
        <v>x</v>
      </c>
      <c r="AE90" s="165" t="str">
        <f>IF('Indicator Date hidden'!AF91="x","x",$AE$2-'Indicator Date hidden'!AF91)</f>
        <v>x</v>
      </c>
      <c r="AF90" s="165">
        <f>IF('Indicator Date hidden'!AG91="x","x",$AF$2-'Indicator Date hidden'!AG91)</f>
        <v>11</v>
      </c>
      <c r="AG90" s="165">
        <f>IF('Indicator Date hidden'!AH91="x","x",$AG$2-'Indicator Date hidden'!AH91)</f>
        <v>0</v>
      </c>
      <c r="AH90" s="165">
        <f>IF('Indicator Date hidden'!AI91="x","x",$AH$2-'Indicator Date hidden'!AI91)</f>
        <v>0</v>
      </c>
      <c r="AI90" s="165">
        <f>IF('Indicator Date hidden'!AJ91="x","x",$AI$2-'Indicator Date hidden'!AJ91)</f>
        <v>0</v>
      </c>
      <c r="AJ90" s="165" t="str">
        <f>IF('Indicator Date hidden'!AK91="x","x",$AJ$2-'Indicator Date hidden'!AK91)</f>
        <v>x</v>
      </c>
      <c r="AK90" s="165" t="str">
        <f>IF('Indicator Date hidden'!AL91="x","x",$AK$2-'Indicator Date hidden'!AL91)</f>
        <v>x</v>
      </c>
      <c r="AL90" s="165" t="str">
        <f>IF('Indicator Date hidden'!AM91="x","x",$AL$2-'Indicator Date hidden'!AM91)</f>
        <v>x</v>
      </c>
      <c r="AM90" s="165">
        <f>IF('Indicator Date hidden'!AN91="x","x",$AM$2-'Indicator Date hidden'!AN91)</f>
        <v>0</v>
      </c>
      <c r="AN90" s="165">
        <f>IF('Indicator Date hidden'!AO91="x","x",$AN$2-'Indicator Date hidden'!AO91)</f>
        <v>0</v>
      </c>
      <c r="AO90" s="165" t="str">
        <f>IF('Indicator Date hidden'!AP91="x","x",$AO$2-'Indicator Date hidden'!AP91)</f>
        <v>x</v>
      </c>
      <c r="AP90" s="165" t="str">
        <f>IF('Indicator Date hidden'!AQ91="x","x",$AP$2-'Indicator Date hidden'!AQ91)</f>
        <v>x</v>
      </c>
      <c r="AQ90" s="165" t="str">
        <f>IF('Indicator Date hidden'!AR91="x","x",$AQ$2-'Indicator Date hidden'!AR91)</f>
        <v>x</v>
      </c>
      <c r="AR90" s="165">
        <f>IF('Indicator Date hidden'!AS91="x","x",$AR$2-'Indicator Date hidden'!AS91)</f>
        <v>0</v>
      </c>
      <c r="AS90" s="165" t="str">
        <f>IF('Indicator Date hidden'!AT91="x","x",$AS$2-'Indicator Date hidden'!AT91)</f>
        <v>x</v>
      </c>
      <c r="AT90" s="165">
        <f>IF('Indicator Date hidden'!AU91="x","x",$AT$2-'Indicator Date hidden'!AU91)</f>
        <v>0</v>
      </c>
      <c r="AU90" s="165" t="str">
        <f>IF('Indicator Date hidden'!AV91="x","x",$AU$2-'Indicator Date hidden'!AV91)</f>
        <v>x</v>
      </c>
      <c r="AV90" s="165">
        <f>IF('Indicator Date hidden'!AW91="x","x",$AV$2-'Indicator Date hidden'!AW91)</f>
        <v>0</v>
      </c>
      <c r="AW90" s="165">
        <f>IF('Indicator Date hidden'!AX91="x","x",$AW$2-'Indicator Date hidden'!AX91)</f>
        <v>0</v>
      </c>
      <c r="AX90" s="165">
        <f>IF('Indicator Date hidden'!AY91="x","x",$AX$2-'Indicator Date hidden'!AY91)</f>
        <v>0</v>
      </c>
      <c r="AY90" s="165">
        <f>IF('Indicator Date hidden'!AZ91="x","x",$AY$2-'Indicator Date hidden'!AZ91)</f>
        <v>0</v>
      </c>
      <c r="AZ90" s="165">
        <f>IF('Indicator Date hidden'!BA91="x","x",$AZ$2-'Indicator Date hidden'!BA91)</f>
        <v>0</v>
      </c>
      <c r="BA90" s="5">
        <f t="shared" si="5"/>
        <v>24</v>
      </c>
      <c r="BB90" s="166">
        <f t="shared" si="6"/>
        <v>0.63157894736842102</v>
      </c>
      <c r="BC90" s="5">
        <f t="shared" si="7"/>
        <v>3</v>
      </c>
      <c r="BD90" s="166">
        <f t="shared" si="8"/>
        <v>2.2410177743203965</v>
      </c>
      <c r="BE90" s="169">
        <f t="shared" si="9"/>
        <v>0</v>
      </c>
    </row>
    <row r="91" spans="1:57" x14ac:dyDescent="0.25">
      <c r="A91" t="s">
        <v>297</v>
      </c>
      <c r="B91" s="165">
        <f>IF('Indicator Date hidden'!C92="x","x",$B$2-'Indicator Date hidden'!C92)</f>
        <v>0</v>
      </c>
      <c r="C91" s="165">
        <f>IF('Indicator Date hidden'!D92="x","x",$C$2-'Indicator Date hidden'!D92)</f>
        <v>0</v>
      </c>
      <c r="D91" s="165">
        <f>IF('Indicator Date hidden'!E92="x","x",$D$2-'Indicator Date hidden'!E92)</f>
        <v>0</v>
      </c>
      <c r="E91" s="165">
        <f>IF('Indicator Date hidden'!F92="x","x",$E$2-'Indicator Date hidden'!F92)</f>
        <v>0</v>
      </c>
      <c r="F91" s="165">
        <f>IF('Indicator Date hidden'!G92="x","x",$F$2-'Indicator Date hidden'!G92)</f>
        <v>0</v>
      </c>
      <c r="G91" s="165">
        <f>IF('Indicator Date hidden'!H92="x","x",$G$2-'Indicator Date hidden'!H92)</f>
        <v>0</v>
      </c>
      <c r="H91" s="165">
        <f>IF('Indicator Date hidden'!I92="x","x",$H$2-'Indicator Date hidden'!I92)</f>
        <v>0</v>
      </c>
      <c r="I91" s="165">
        <f>IF('Indicator Date hidden'!J92="x","x",$I$2-'Indicator Date hidden'!J92)</f>
        <v>0</v>
      </c>
      <c r="J91" s="165">
        <f>IF('Indicator Date hidden'!K92="x","x",$J$2-'Indicator Date hidden'!K92)</f>
        <v>0</v>
      </c>
      <c r="K91" s="165">
        <f>IF('Indicator Date hidden'!L92="x","x",$K$2-'Indicator Date hidden'!L92)</f>
        <v>0</v>
      </c>
      <c r="L91" s="165">
        <f>IF('Indicator Date hidden'!M92="x","x",$L$2-'Indicator Date hidden'!M92)</f>
        <v>0</v>
      </c>
      <c r="M91" s="165">
        <f>IF('Indicator Date hidden'!N92="x","x",$M$2-'Indicator Date hidden'!N92)</f>
        <v>0</v>
      </c>
      <c r="N91" s="165">
        <f>IF('Indicator Date hidden'!O92="x","x",$N$2-'Indicator Date hidden'!O92)</f>
        <v>0</v>
      </c>
      <c r="O91" s="165">
        <f>IF('Indicator Date hidden'!P92="x","x",$O$2-'Indicator Date hidden'!P92)</f>
        <v>0</v>
      </c>
      <c r="P91" s="165">
        <f>IF('Indicator Date hidden'!Q92="x","x",$P$2-'Indicator Date hidden'!Q92)</f>
        <v>0</v>
      </c>
      <c r="Q91" s="165" t="str">
        <f>IF('Indicator Date hidden'!R92="x","x",$Q$2-'Indicator Date hidden'!R92)</f>
        <v>x</v>
      </c>
      <c r="R91" s="165">
        <f>IF('Indicator Date hidden'!S92="x","x",$R$2-'Indicator Date hidden'!S92)</f>
        <v>0</v>
      </c>
      <c r="S91" s="165">
        <f>IF('Indicator Date hidden'!T92="x","x",$S$2-'Indicator Date hidden'!T92)</f>
        <v>0</v>
      </c>
      <c r="T91" s="165">
        <f>IF('Indicator Date hidden'!U92="x","x",$T$2-'Indicator Date hidden'!U92)</f>
        <v>0</v>
      </c>
      <c r="U91" s="165" t="str">
        <f>IF('Indicator Date hidden'!V92="x","x",$U$2-'Indicator Date hidden'!V92)</f>
        <v>x</v>
      </c>
      <c r="V91" s="165">
        <f>IF('Indicator Date hidden'!W92="x","x",$V$2-'Indicator Date hidden'!W92)</f>
        <v>0</v>
      </c>
      <c r="W91" s="165">
        <f>IF('Indicator Date hidden'!X92="x","x",$W$2-'Indicator Date hidden'!X92)</f>
        <v>4</v>
      </c>
      <c r="X91" s="165" t="str">
        <f>IF('Indicator Date hidden'!Y92="x","x",$X$2-'Indicator Date hidden'!Y92)</f>
        <v>x</v>
      </c>
      <c r="Y91" s="165">
        <f>IF('Indicator Date hidden'!Z92="x","x",$Y$2-'Indicator Date hidden'!Z92)</f>
        <v>0</v>
      </c>
      <c r="Z91" s="165">
        <f>IF('Indicator Date hidden'!AA92="x","x",$Z$2-'Indicator Date hidden'!AA92)</f>
        <v>0</v>
      </c>
      <c r="AA91" s="165" t="str">
        <f>IF('Indicator Date hidden'!AB92="x","x",$AA$2-'Indicator Date hidden'!AB92)</f>
        <v>x</v>
      </c>
      <c r="AB91" s="165" t="str">
        <f>IF('Indicator Date hidden'!AC92="x","x",$AB$2-'Indicator Date hidden'!AC92)</f>
        <v>x</v>
      </c>
      <c r="AC91" s="165">
        <f>IF('Indicator Date hidden'!AD92="x","x",$AC$2-'Indicator Date hidden'!AD92)</f>
        <v>0</v>
      </c>
      <c r="AD91" s="165">
        <f>IF('Indicator Date hidden'!AE92="x","x",$AD$2-'Indicator Date hidden'!AE92)</f>
        <v>0</v>
      </c>
      <c r="AE91" s="165">
        <f>IF('Indicator Date hidden'!AF92="x","x",$AE$2-'Indicator Date hidden'!AF92)</f>
        <v>0</v>
      </c>
      <c r="AF91" s="165" t="str">
        <f>IF('Indicator Date hidden'!AG92="x","x",$AF$2-'Indicator Date hidden'!AG92)</f>
        <v>x</v>
      </c>
      <c r="AG91" s="165">
        <f>IF('Indicator Date hidden'!AH92="x","x",$AG$2-'Indicator Date hidden'!AH92)</f>
        <v>0</v>
      </c>
      <c r="AH91" s="165">
        <f>IF('Indicator Date hidden'!AI92="x","x",$AH$2-'Indicator Date hidden'!AI92)</f>
        <v>0</v>
      </c>
      <c r="AI91" s="165">
        <f>IF('Indicator Date hidden'!AJ92="x","x",$AI$2-'Indicator Date hidden'!AJ92)</f>
        <v>0</v>
      </c>
      <c r="AJ91" s="165" t="str">
        <f>IF('Indicator Date hidden'!AK92="x","x",$AJ$2-'Indicator Date hidden'!AK92)</f>
        <v>x</v>
      </c>
      <c r="AK91" s="165" t="str">
        <f>IF('Indicator Date hidden'!AL92="x","x",$AK$2-'Indicator Date hidden'!AL92)</f>
        <v>x</v>
      </c>
      <c r="AL91" s="165" t="str">
        <f>IF('Indicator Date hidden'!AM92="x","x",$AL$2-'Indicator Date hidden'!AM92)</f>
        <v>x</v>
      </c>
      <c r="AM91" s="165">
        <f>IF('Indicator Date hidden'!AN92="x","x",$AM$2-'Indicator Date hidden'!AN92)</f>
        <v>0</v>
      </c>
      <c r="AN91" s="165">
        <f>IF('Indicator Date hidden'!AO92="x","x",$AN$2-'Indicator Date hidden'!AO92)</f>
        <v>0</v>
      </c>
      <c r="AO91" s="165" t="str">
        <f>IF('Indicator Date hidden'!AP92="x","x",$AO$2-'Indicator Date hidden'!AP92)</f>
        <v>x</v>
      </c>
      <c r="AP91" s="165" t="str">
        <f>IF('Indicator Date hidden'!AQ92="x","x",$AP$2-'Indicator Date hidden'!AQ92)</f>
        <v>x</v>
      </c>
      <c r="AQ91" s="165" t="str">
        <f>IF('Indicator Date hidden'!AR92="x","x",$AQ$2-'Indicator Date hidden'!AR92)</f>
        <v>x</v>
      </c>
      <c r="AR91" s="165">
        <f>IF('Indicator Date hidden'!AS92="x","x",$AR$2-'Indicator Date hidden'!AS92)</f>
        <v>0</v>
      </c>
      <c r="AS91" s="165">
        <f>IF('Indicator Date hidden'!AT92="x","x",$AS$2-'Indicator Date hidden'!AT92)</f>
        <v>0</v>
      </c>
      <c r="AT91" s="165">
        <f>IF('Indicator Date hidden'!AU92="x","x",$AT$2-'Indicator Date hidden'!AU92)</f>
        <v>0</v>
      </c>
      <c r="AU91" s="165">
        <f>IF('Indicator Date hidden'!AV92="x","x",$AU$2-'Indicator Date hidden'!AV92)</f>
        <v>2</v>
      </c>
      <c r="AV91" s="165" t="str">
        <f>IF('Indicator Date hidden'!AW92="x","x",$AV$2-'Indicator Date hidden'!AW92)</f>
        <v>x</v>
      </c>
      <c r="AW91" s="165">
        <f>IF('Indicator Date hidden'!AX92="x","x",$AW$2-'Indicator Date hidden'!AX92)</f>
        <v>1</v>
      </c>
      <c r="AX91" s="165">
        <f>IF('Indicator Date hidden'!AY92="x","x",$AX$2-'Indicator Date hidden'!AY92)</f>
        <v>0</v>
      </c>
      <c r="AY91" s="165">
        <f>IF('Indicator Date hidden'!AZ92="x","x",$AY$2-'Indicator Date hidden'!AZ92)</f>
        <v>0</v>
      </c>
      <c r="AZ91" s="165">
        <f>IF('Indicator Date hidden'!BA92="x","x",$AZ$2-'Indicator Date hidden'!BA92)</f>
        <v>0</v>
      </c>
      <c r="BA91" s="5">
        <f t="shared" si="5"/>
        <v>7</v>
      </c>
      <c r="BB91" s="166">
        <f t="shared" si="6"/>
        <v>0.18421052631578946</v>
      </c>
      <c r="BC91" s="5">
        <f t="shared" si="7"/>
        <v>3</v>
      </c>
      <c r="BD91" s="166">
        <f t="shared" si="8"/>
        <v>0.72020695702126358</v>
      </c>
      <c r="BE91" s="169">
        <f t="shared" si="9"/>
        <v>0</v>
      </c>
    </row>
    <row r="92" spans="1:57" x14ac:dyDescent="0.25">
      <c r="A92" t="s">
        <v>167</v>
      </c>
      <c r="B92" s="165">
        <f>IF('Indicator Date hidden'!C93="x","x",$B$2-'Indicator Date hidden'!C93)</f>
        <v>0</v>
      </c>
      <c r="C92" s="165">
        <f>IF('Indicator Date hidden'!D93="x","x",$C$2-'Indicator Date hidden'!D93)</f>
        <v>0</v>
      </c>
      <c r="D92" s="165">
        <f>IF('Indicator Date hidden'!E93="x","x",$D$2-'Indicator Date hidden'!E93)</f>
        <v>0</v>
      </c>
      <c r="E92" s="165">
        <f>IF('Indicator Date hidden'!F93="x","x",$E$2-'Indicator Date hidden'!F93)</f>
        <v>0</v>
      </c>
      <c r="F92" s="165">
        <f>IF('Indicator Date hidden'!G93="x","x",$F$2-'Indicator Date hidden'!G93)</f>
        <v>0</v>
      </c>
      <c r="G92" s="165">
        <f>IF('Indicator Date hidden'!H93="x","x",$G$2-'Indicator Date hidden'!H93)</f>
        <v>0</v>
      </c>
      <c r="H92" s="165">
        <f>IF('Indicator Date hidden'!I93="x","x",$H$2-'Indicator Date hidden'!I93)</f>
        <v>0</v>
      </c>
      <c r="I92" s="165">
        <f>IF('Indicator Date hidden'!J93="x","x",$I$2-'Indicator Date hidden'!J93)</f>
        <v>0</v>
      </c>
      <c r="J92" s="165">
        <f>IF('Indicator Date hidden'!K93="x","x",$J$2-'Indicator Date hidden'!K93)</f>
        <v>0</v>
      </c>
      <c r="K92" s="165">
        <f>IF('Indicator Date hidden'!L93="x","x",$K$2-'Indicator Date hidden'!L93)</f>
        <v>0</v>
      </c>
      <c r="L92" s="165">
        <f>IF('Indicator Date hidden'!M93="x","x",$L$2-'Indicator Date hidden'!M93)</f>
        <v>0</v>
      </c>
      <c r="M92" s="165">
        <f>IF('Indicator Date hidden'!N93="x","x",$M$2-'Indicator Date hidden'!N93)</f>
        <v>0</v>
      </c>
      <c r="N92" s="165">
        <f>IF('Indicator Date hidden'!O93="x","x",$N$2-'Indicator Date hidden'!O93)</f>
        <v>0</v>
      </c>
      <c r="O92" s="165">
        <f>IF('Indicator Date hidden'!P93="x","x",$O$2-'Indicator Date hidden'!P93)</f>
        <v>0</v>
      </c>
      <c r="P92" s="165">
        <f>IF('Indicator Date hidden'!Q93="x","x",$P$2-'Indicator Date hidden'!Q93)</f>
        <v>0</v>
      </c>
      <c r="Q92" s="165" t="str">
        <f>IF('Indicator Date hidden'!R93="x","x",$Q$2-'Indicator Date hidden'!R93)</f>
        <v>x</v>
      </c>
      <c r="R92" s="165">
        <f>IF('Indicator Date hidden'!S93="x","x",$R$2-'Indicator Date hidden'!S93)</f>
        <v>0</v>
      </c>
      <c r="S92" s="165">
        <f>IF('Indicator Date hidden'!T93="x","x",$S$2-'Indicator Date hidden'!T93)</f>
        <v>0</v>
      </c>
      <c r="T92" s="165">
        <f>IF('Indicator Date hidden'!U93="x","x",$T$2-'Indicator Date hidden'!U93)</f>
        <v>0</v>
      </c>
      <c r="U92" s="165" t="str">
        <f>IF('Indicator Date hidden'!V93="x","x",$U$2-'Indicator Date hidden'!V93)</f>
        <v>x</v>
      </c>
      <c r="V92" s="165">
        <f>IF('Indicator Date hidden'!W93="x","x",$V$2-'Indicator Date hidden'!W93)</f>
        <v>0</v>
      </c>
      <c r="W92" s="165">
        <f>IF('Indicator Date hidden'!X93="x","x",$W$2-'Indicator Date hidden'!X93)</f>
        <v>6</v>
      </c>
      <c r="X92" s="165">
        <f>IF('Indicator Date hidden'!Y93="x","x",$X$2-'Indicator Date hidden'!Y93)</f>
        <v>0</v>
      </c>
      <c r="Y92" s="165">
        <f>IF('Indicator Date hidden'!Z93="x","x",$Y$2-'Indicator Date hidden'!Z93)</f>
        <v>0</v>
      </c>
      <c r="Z92" s="165">
        <f>IF('Indicator Date hidden'!AA93="x","x",$Z$2-'Indicator Date hidden'!AA93)</f>
        <v>0</v>
      </c>
      <c r="AA92" s="165" t="str">
        <f>IF('Indicator Date hidden'!AB93="x","x",$AA$2-'Indicator Date hidden'!AB93)</f>
        <v>x</v>
      </c>
      <c r="AB92" s="165">
        <f>IF('Indicator Date hidden'!AC93="x","x",$AB$2-'Indicator Date hidden'!AC93)</f>
        <v>0</v>
      </c>
      <c r="AC92" s="165">
        <f>IF('Indicator Date hidden'!AD93="x","x",$AC$2-'Indicator Date hidden'!AD93)</f>
        <v>0</v>
      </c>
      <c r="AD92" s="165">
        <f>IF('Indicator Date hidden'!AE93="x","x",$AD$2-'Indicator Date hidden'!AE93)</f>
        <v>0</v>
      </c>
      <c r="AE92" s="165">
        <f>IF('Indicator Date hidden'!AF93="x","x",$AE$2-'Indicator Date hidden'!AF93)</f>
        <v>0</v>
      </c>
      <c r="AF92" s="165" t="str">
        <f>IF('Indicator Date hidden'!AG93="x","x",$AF$2-'Indicator Date hidden'!AG93)</f>
        <v>x</v>
      </c>
      <c r="AG92" s="165">
        <f>IF('Indicator Date hidden'!AH93="x","x",$AG$2-'Indicator Date hidden'!AH93)</f>
        <v>0</v>
      </c>
      <c r="AH92" s="165">
        <f>IF('Indicator Date hidden'!AI93="x","x",$AH$2-'Indicator Date hidden'!AI93)</f>
        <v>0</v>
      </c>
      <c r="AI92" s="165">
        <f>IF('Indicator Date hidden'!AJ93="x","x",$AI$2-'Indicator Date hidden'!AJ93)</f>
        <v>0</v>
      </c>
      <c r="AJ92" s="165" t="str">
        <f>IF('Indicator Date hidden'!AK93="x","x",$AJ$2-'Indicator Date hidden'!AK93)</f>
        <v>x</v>
      </c>
      <c r="AK92" s="165">
        <f>IF('Indicator Date hidden'!AL93="x","x",$AK$2-'Indicator Date hidden'!AL93)</f>
        <v>1</v>
      </c>
      <c r="AL92" s="165" t="str">
        <f>IF('Indicator Date hidden'!AM93="x","x",$AL$2-'Indicator Date hidden'!AM93)</f>
        <v>x</v>
      </c>
      <c r="AM92" s="165">
        <f>IF('Indicator Date hidden'!AN93="x","x",$AM$2-'Indicator Date hidden'!AN93)</f>
        <v>0</v>
      </c>
      <c r="AN92" s="165">
        <f>IF('Indicator Date hidden'!AO93="x","x",$AN$2-'Indicator Date hidden'!AO93)</f>
        <v>0</v>
      </c>
      <c r="AO92" s="165">
        <f>IF('Indicator Date hidden'!AP93="x","x",$AO$2-'Indicator Date hidden'!AP93)</f>
        <v>0</v>
      </c>
      <c r="AP92" s="165">
        <f>IF('Indicator Date hidden'!AQ93="x","x",$AP$2-'Indicator Date hidden'!AQ93)</f>
        <v>0</v>
      </c>
      <c r="AQ92" s="165">
        <f>IF('Indicator Date hidden'!AR93="x","x",$AQ$2-'Indicator Date hidden'!AR93)</f>
        <v>2</v>
      </c>
      <c r="AR92" s="165">
        <f>IF('Indicator Date hidden'!AS93="x","x",$AR$2-'Indicator Date hidden'!AS93)</f>
        <v>0</v>
      </c>
      <c r="AS92" s="165">
        <f>IF('Indicator Date hidden'!AT93="x","x",$AS$2-'Indicator Date hidden'!AT93)</f>
        <v>0</v>
      </c>
      <c r="AT92" s="165">
        <f>IF('Indicator Date hidden'!AU93="x","x",$AT$2-'Indicator Date hidden'!AU93)</f>
        <v>0</v>
      </c>
      <c r="AU92" s="165">
        <f>IF('Indicator Date hidden'!AV93="x","x",$AU$2-'Indicator Date hidden'!AV93)</f>
        <v>9</v>
      </c>
      <c r="AV92" s="165">
        <f>IF('Indicator Date hidden'!AW93="x","x",$AV$2-'Indicator Date hidden'!AW93)</f>
        <v>0</v>
      </c>
      <c r="AW92" s="165">
        <f>IF('Indicator Date hidden'!AX93="x","x",$AW$2-'Indicator Date hidden'!AX93)</f>
        <v>0</v>
      </c>
      <c r="AX92" s="165">
        <f>IF('Indicator Date hidden'!AY93="x","x",$AX$2-'Indicator Date hidden'!AY93)</f>
        <v>0</v>
      </c>
      <c r="AY92" s="165">
        <f>IF('Indicator Date hidden'!AZ93="x","x",$AY$2-'Indicator Date hidden'!AZ93)</f>
        <v>0</v>
      </c>
      <c r="AZ92" s="165">
        <f>IF('Indicator Date hidden'!BA93="x","x",$AZ$2-'Indicator Date hidden'!BA93)</f>
        <v>3</v>
      </c>
      <c r="BA92" s="5">
        <f t="shared" si="5"/>
        <v>21</v>
      </c>
      <c r="BB92" s="166">
        <f t="shared" si="6"/>
        <v>0.46666666666666667</v>
      </c>
      <c r="BC92" s="5">
        <f t="shared" si="7"/>
        <v>5</v>
      </c>
      <c r="BD92" s="166">
        <f t="shared" si="8"/>
        <v>1.6411378166788229</v>
      </c>
      <c r="BE92" s="169">
        <f t="shared" si="9"/>
        <v>0</v>
      </c>
    </row>
    <row r="93" spans="1:57" x14ac:dyDescent="0.25">
      <c r="A93" t="s">
        <v>169</v>
      </c>
      <c r="B93" s="165">
        <f>IF('Indicator Date hidden'!C94="x","x",$B$2-'Indicator Date hidden'!C94)</f>
        <v>0</v>
      </c>
      <c r="C93" s="165">
        <f>IF('Indicator Date hidden'!D94="x","x",$C$2-'Indicator Date hidden'!D94)</f>
        <v>0</v>
      </c>
      <c r="D93" s="165">
        <f>IF('Indicator Date hidden'!E94="x","x",$D$2-'Indicator Date hidden'!E94)</f>
        <v>0</v>
      </c>
      <c r="E93" s="165">
        <f>IF('Indicator Date hidden'!F94="x","x",$E$2-'Indicator Date hidden'!F94)</f>
        <v>0</v>
      </c>
      <c r="F93" s="165">
        <f>IF('Indicator Date hidden'!G94="x","x",$F$2-'Indicator Date hidden'!G94)</f>
        <v>0</v>
      </c>
      <c r="G93" s="165">
        <f>IF('Indicator Date hidden'!H94="x","x",$G$2-'Indicator Date hidden'!H94)</f>
        <v>0</v>
      </c>
      <c r="H93" s="165">
        <f>IF('Indicator Date hidden'!I94="x","x",$H$2-'Indicator Date hidden'!I94)</f>
        <v>0</v>
      </c>
      <c r="I93" s="165">
        <f>IF('Indicator Date hidden'!J94="x","x",$I$2-'Indicator Date hidden'!J94)</f>
        <v>0</v>
      </c>
      <c r="J93" s="165">
        <f>IF('Indicator Date hidden'!K94="x","x",$J$2-'Indicator Date hidden'!K94)</f>
        <v>0</v>
      </c>
      <c r="K93" s="165">
        <f>IF('Indicator Date hidden'!L94="x","x",$K$2-'Indicator Date hidden'!L94)</f>
        <v>0</v>
      </c>
      <c r="L93" s="165">
        <f>IF('Indicator Date hidden'!M94="x","x",$L$2-'Indicator Date hidden'!M94)</f>
        <v>0</v>
      </c>
      <c r="M93" s="165">
        <f>IF('Indicator Date hidden'!N94="x","x",$M$2-'Indicator Date hidden'!N94)</f>
        <v>0</v>
      </c>
      <c r="N93" s="165">
        <f>IF('Indicator Date hidden'!O94="x","x",$N$2-'Indicator Date hidden'!O94)</f>
        <v>0</v>
      </c>
      <c r="O93" s="165">
        <f>IF('Indicator Date hidden'!P94="x","x",$O$2-'Indicator Date hidden'!P94)</f>
        <v>0</v>
      </c>
      <c r="P93" s="165">
        <f>IF('Indicator Date hidden'!Q94="x","x",$P$2-'Indicator Date hidden'!Q94)</f>
        <v>0</v>
      </c>
      <c r="Q93" s="165" t="str">
        <f>IF('Indicator Date hidden'!R94="x","x",$Q$2-'Indicator Date hidden'!R94)</f>
        <v>x</v>
      </c>
      <c r="R93" s="165">
        <f>IF('Indicator Date hidden'!S94="x","x",$R$2-'Indicator Date hidden'!S94)</f>
        <v>0</v>
      </c>
      <c r="S93" s="165">
        <f>IF('Indicator Date hidden'!T94="x","x",$S$2-'Indicator Date hidden'!T94)</f>
        <v>0</v>
      </c>
      <c r="T93" s="165">
        <f>IF('Indicator Date hidden'!U94="x","x",$T$2-'Indicator Date hidden'!U94)</f>
        <v>0</v>
      </c>
      <c r="U93" s="165" t="str">
        <f>IF('Indicator Date hidden'!V94="x","x",$U$2-'Indicator Date hidden'!V94)</f>
        <v>x</v>
      </c>
      <c r="V93" s="165">
        <f>IF('Indicator Date hidden'!W94="x","x",$V$2-'Indicator Date hidden'!W94)</f>
        <v>0</v>
      </c>
      <c r="W93" s="165">
        <f>IF('Indicator Date hidden'!X94="x","x",$W$2-'Indicator Date hidden'!X94)</f>
        <v>2</v>
      </c>
      <c r="X93" s="165">
        <f>IF('Indicator Date hidden'!Y94="x","x",$X$2-'Indicator Date hidden'!Y94)</f>
        <v>4</v>
      </c>
      <c r="Y93" s="165">
        <f>IF('Indicator Date hidden'!Z94="x","x",$Y$2-'Indicator Date hidden'!Z94)</f>
        <v>0</v>
      </c>
      <c r="Z93" s="165">
        <f>IF('Indicator Date hidden'!AA94="x","x",$Z$2-'Indicator Date hidden'!AA94)</f>
        <v>0</v>
      </c>
      <c r="AA93" s="165">
        <f>IF('Indicator Date hidden'!AB94="x","x",$AA$2-'Indicator Date hidden'!AB94)</f>
        <v>0</v>
      </c>
      <c r="AB93" s="165">
        <f>IF('Indicator Date hidden'!AC94="x","x",$AB$2-'Indicator Date hidden'!AC94)</f>
        <v>0</v>
      </c>
      <c r="AC93" s="165">
        <f>IF('Indicator Date hidden'!AD94="x","x",$AC$2-'Indicator Date hidden'!AD94)</f>
        <v>0</v>
      </c>
      <c r="AD93" s="165" t="str">
        <f>IF('Indicator Date hidden'!AE94="x","x",$AD$2-'Indicator Date hidden'!AE94)</f>
        <v>x</v>
      </c>
      <c r="AE93" s="165">
        <f>IF('Indicator Date hidden'!AF94="x","x",$AE$2-'Indicator Date hidden'!AF94)</f>
        <v>0</v>
      </c>
      <c r="AF93" s="165" t="str">
        <f>IF('Indicator Date hidden'!AG94="x","x",$AF$2-'Indicator Date hidden'!AG94)</f>
        <v>x</v>
      </c>
      <c r="AG93" s="165">
        <f>IF('Indicator Date hidden'!AH94="x","x",$AG$2-'Indicator Date hidden'!AH94)</f>
        <v>0</v>
      </c>
      <c r="AH93" s="165">
        <f>IF('Indicator Date hidden'!AI94="x","x",$AH$2-'Indicator Date hidden'!AI94)</f>
        <v>0</v>
      </c>
      <c r="AI93" s="165">
        <f>IF('Indicator Date hidden'!AJ94="x","x",$AI$2-'Indicator Date hidden'!AJ94)</f>
        <v>0</v>
      </c>
      <c r="AJ93" s="165" t="str">
        <f>IF('Indicator Date hidden'!AK94="x","x",$AJ$2-'Indicator Date hidden'!AK94)</f>
        <v>x</v>
      </c>
      <c r="AK93" s="165">
        <f>IF('Indicator Date hidden'!AL94="x","x",$AK$2-'Indicator Date hidden'!AL94)</f>
        <v>1</v>
      </c>
      <c r="AL93" s="165" t="str">
        <f>IF('Indicator Date hidden'!AM94="x","x",$AL$2-'Indicator Date hidden'!AM94)</f>
        <v>x</v>
      </c>
      <c r="AM93" s="165">
        <f>IF('Indicator Date hidden'!AN94="x","x",$AM$2-'Indicator Date hidden'!AN94)</f>
        <v>0</v>
      </c>
      <c r="AN93" s="165">
        <f>IF('Indicator Date hidden'!AO94="x","x",$AN$2-'Indicator Date hidden'!AO94)</f>
        <v>0</v>
      </c>
      <c r="AO93" s="165">
        <f>IF('Indicator Date hidden'!AP94="x","x",$AO$2-'Indicator Date hidden'!AP94)</f>
        <v>0</v>
      </c>
      <c r="AP93" s="165">
        <f>IF('Indicator Date hidden'!AQ94="x","x",$AP$2-'Indicator Date hidden'!AQ94)</f>
        <v>0</v>
      </c>
      <c r="AQ93" s="165" t="str">
        <f>IF('Indicator Date hidden'!AR94="x","x",$AQ$2-'Indicator Date hidden'!AR94)</f>
        <v>x</v>
      </c>
      <c r="AR93" s="165">
        <f>IF('Indicator Date hidden'!AS94="x","x",$AR$2-'Indicator Date hidden'!AS94)</f>
        <v>0</v>
      </c>
      <c r="AS93" s="165">
        <f>IF('Indicator Date hidden'!AT94="x","x",$AS$2-'Indicator Date hidden'!AT94)</f>
        <v>0</v>
      </c>
      <c r="AT93" s="165">
        <f>IF('Indicator Date hidden'!AU94="x","x",$AT$2-'Indicator Date hidden'!AU94)</f>
        <v>0</v>
      </c>
      <c r="AU93" s="165">
        <f>IF('Indicator Date hidden'!AV94="x","x",$AU$2-'Indicator Date hidden'!AV94)</f>
        <v>0</v>
      </c>
      <c r="AV93" s="165">
        <f>IF('Indicator Date hidden'!AW94="x","x",$AV$2-'Indicator Date hidden'!AW94)</f>
        <v>0</v>
      </c>
      <c r="AW93" s="165">
        <f>IF('Indicator Date hidden'!AX94="x","x",$AW$2-'Indicator Date hidden'!AX94)</f>
        <v>0</v>
      </c>
      <c r="AX93" s="165">
        <f>IF('Indicator Date hidden'!AY94="x","x",$AX$2-'Indicator Date hidden'!AY94)</f>
        <v>0</v>
      </c>
      <c r="AY93" s="165">
        <f>IF('Indicator Date hidden'!AZ94="x","x",$AY$2-'Indicator Date hidden'!AZ94)</f>
        <v>0</v>
      </c>
      <c r="AZ93" s="165">
        <f>IF('Indicator Date hidden'!BA94="x","x",$AZ$2-'Indicator Date hidden'!BA94)</f>
        <v>0</v>
      </c>
      <c r="BA93" s="5">
        <f t="shared" si="5"/>
        <v>7</v>
      </c>
      <c r="BB93" s="166">
        <f t="shared" si="6"/>
        <v>0.15909090909090909</v>
      </c>
      <c r="BC93" s="5">
        <f t="shared" si="7"/>
        <v>3</v>
      </c>
      <c r="BD93" s="166">
        <f t="shared" si="8"/>
        <v>0.67228179353404727</v>
      </c>
      <c r="BE93" s="169">
        <f t="shared" si="9"/>
        <v>0</v>
      </c>
    </row>
    <row r="94" spans="1:57" x14ac:dyDescent="0.25">
      <c r="A94" t="s">
        <v>171</v>
      </c>
      <c r="B94" s="165">
        <f>IF('Indicator Date hidden'!C95="x","x",$B$2-'Indicator Date hidden'!C95)</f>
        <v>0</v>
      </c>
      <c r="C94" s="165">
        <f>IF('Indicator Date hidden'!D95="x","x",$C$2-'Indicator Date hidden'!D95)</f>
        <v>0</v>
      </c>
      <c r="D94" s="165">
        <f>IF('Indicator Date hidden'!E95="x","x",$D$2-'Indicator Date hidden'!E95)</f>
        <v>0</v>
      </c>
      <c r="E94" s="165">
        <f>IF('Indicator Date hidden'!F95="x","x",$E$2-'Indicator Date hidden'!F95)</f>
        <v>0</v>
      </c>
      <c r="F94" s="165">
        <f>IF('Indicator Date hidden'!G95="x","x",$F$2-'Indicator Date hidden'!G95)</f>
        <v>0</v>
      </c>
      <c r="G94" s="165">
        <f>IF('Indicator Date hidden'!H95="x","x",$G$2-'Indicator Date hidden'!H95)</f>
        <v>0</v>
      </c>
      <c r="H94" s="165">
        <f>IF('Indicator Date hidden'!I95="x","x",$H$2-'Indicator Date hidden'!I95)</f>
        <v>0</v>
      </c>
      <c r="I94" s="165">
        <f>IF('Indicator Date hidden'!J95="x","x",$I$2-'Indicator Date hidden'!J95)</f>
        <v>0</v>
      </c>
      <c r="J94" s="165">
        <f>IF('Indicator Date hidden'!K95="x","x",$J$2-'Indicator Date hidden'!K95)</f>
        <v>0</v>
      </c>
      <c r="K94" s="165">
        <f>IF('Indicator Date hidden'!L95="x","x",$K$2-'Indicator Date hidden'!L95)</f>
        <v>0</v>
      </c>
      <c r="L94" s="165">
        <f>IF('Indicator Date hidden'!M95="x","x",$L$2-'Indicator Date hidden'!M95)</f>
        <v>0</v>
      </c>
      <c r="M94" s="165">
        <f>IF('Indicator Date hidden'!N95="x","x",$M$2-'Indicator Date hidden'!N95)</f>
        <v>0</v>
      </c>
      <c r="N94" s="165">
        <f>IF('Indicator Date hidden'!O95="x","x",$N$2-'Indicator Date hidden'!O95)</f>
        <v>0</v>
      </c>
      <c r="O94" s="165">
        <f>IF('Indicator Date hidden'!P95="x","x",$O$2-'Indicator Date hidden'!P95)</f>
        <v>0</v>
      </c>
      <c r="P94" s="165">
        <f>IF('Indicator Date hidden'!Q95="x","x",$P$2-'Indicator Date hidden'!Q95)</f>
        <v>0</v>
      </c>
      <c r="Q94" s="165">
        <f>IF('Indicator Date hidden'!R95="x","x",$Q$2-'Indicator Date hidden'!R95)</f>
        <v>3</v>
      </c>
      <c r="R94" s="165">
        <f>IF('Indicator Date hidden'!S95="x","x",$R$2-'Indicator Date hidden'!S95)</f>
        <v>0</v>
      </c>
      <c r="S94" s="165">
        <f>IF('Indicator Date hidden'!T95="x","x",$S$2-'Indicator Date hidden'!T95)</f>
        <v>0</v>
      </c>
      <c r="T94" s="165">
        <f>IF('Indicator Date hidden'!U95="x","x",$T$2-'Indicator Date hidden'!U95)</f>
        <v>0</v>
      </c>
      <c r="U94" s="165">
        <f>IF('Indicator Date hidden'!V95="x","x",$U$2-'Indicator Date hidden'!V95)</f>
        <v>0</v>
      </c>
      <c r="V94" s="165">
        <f>IF('Indicator Date hidden'!W95="x","x",$V$2-'Indicator Date hidden'!W95)</f>
        <v>0</v>
      </c>
      <c r="W94" s="165">
        <f>IF('Indicator Date hidden'!X95="x","x",$W$2-'Indicator Date hidden'!X95)</f>
        <v>2</v>
      </c>
      <c r="X94" s="165">
        <f>IF('Indicator Date hidden'!Y95="x","x",$X$2-'Indicator Date hidden'!Y95)</f>
        <v>3</v>
      </c>
      <c r="Y94" s="165">
        <f>IF('Indicator Date hidden'!Z95="x","x",$Y$2-'Indicator Date hidden'!Z95)</f>
        <v>0</v>
      </c>
      <c r="Z94" s="165">
        <f>IF('Indicator Date hidden'!AA95="x","x",$Z$2-'Indicator Date hidden'!AA95)</f>
        <v>0</v>
      </c>
      <c r="AA94" s="165">
        <f>IF('Indicator Date hidden'!AB95="x","x",$AA$2-'Indicator Date hidden'!AB95)</f>
        <v>0</v>
      </c>
      <c r="AB94" s="165">
        <f>IF('Indicator Date hidden'!AC95="x","x",$AB$2-'Indicator Date hidden'!AC95)</f>
        <v>0</v>
      </c>
      <c r="AC94" s="165">
        <f>IF('Indicator Date hidden'!AD95="x","x",$AC$2-'Indicator Date hidden'!AD95)</f>
        <v>0</v>
      </c>
      <c r="AD94" s="165">
        <f>IF('Indicator Date hidden'!AE95="x","x",$AD$2-'Indicator Date hidden'!AE95)</f>
        <v>0</v>
      </c>
      <c r="AE94" s="165">
        <f>IF('Indicator Date hidden'!AF95="x","x",$AE$2-'Indicator Date hidden'!AF95)</f>
        <v>0</v>
      </c>
      <c r="AF94" s="165">
        <f>IF('Indicator Date hidden'!AG95="x","x",$AF$2-'Indicator Date hidden'!AG95)</f>
        <v>1</v>
      </c>
      <c r="AG94" s="165">
        <f>IF('Indicator Date hidden'!AH95="x","x",$AG$2-'Indicator Date hidden'!AH95)</f>
        <v>0</v>
      </c>
      <c r="AH94" s="165">
        <f>IF('Indicator Date hidden'!AI95="x","x",$AH$2-'Indicator Date hidden'!AI95)</f>
        <v>0</v>
      </c>
      <c r="AI94" s="165">
        <f>IF('Indicator Date hidden'!AJ95="x","x",$AI$2-'Indicator Date hidden'!AJ95)</f>
        <v>0</v>
      </c>
      <c r="AJ94" s="165" t="str">
        <f>IF('Indicator Date hidden'!AK95="x","x",$AJ$2-'Indicator Date hidden'!AK95)</f>
        <v>x</v>
      </c>
      <c r="AK94" s="165">
        <f>IF('Indicator Date hidden'!AL95="x","x",$AK$2-'Indicator Date hidden'!AL95)</f>
        <v>1</v>
      </c>
      <c r="AL94" s="165" t="str">
        <f>IF('Indicator Date hidden'!AM95="x","x",$AL$2-'Indicator Date hidden'!AM95)</f>
        <v>x</v>
      </c>
      <c r="AM94" s="165">
        <f>IF('Indicator Date hidden'!AN95="x","x",$AM$2-'Indicator Date hidden'!AN95)</f>
        <v>0</v>
      </c>
      <c r="AN94" s="165">
        <f>IF('Indicator Date hidden'!AO95="x","x",$AN$2-'Indicator Date hidden'!AO95)</f>
        <v>0</v>
      </c>
      <c r="AO94" s="165" t="str">
        <f>IF('Indicator Date hidden'!AP95="x","x",$AO$2-'Indicator Date hidden'!AP95)</f>
        <v>x</v>
      </c>
      <c r="AP94" s="165" t="str">
        <f>IF('Indicator Date hidden'!AQ95="x","x",$AP$2-'Indicator Date hidden'!AQ95)</f>
        <v>x</v>
      </c>
      <c r="AQ94" s="165">
        <f>IF('Indicator Date hidden'!AR95="x","x",$AQ$2-'Indicator Date hidden'!AR95)</f>
        <v>0</v>
      </c>
      <c r="AR94" s="165">
        <f>IF('Indicator Date hidden'!AS95="x","x",$AR$2-'Indicator Date hidden'!AS95)</f>
        <v>0</v>
      </c>
      <c r="AS94" s="165">
        <f>IF('Indicator Date hidden'!AT95="x","x",$AS$2-'Indicator Date hidden'!AT95)</f>
        <v>0</v>
      </c>
      <c r="AT94" s="165">
        <f>IF('Indicator Date hidden'!AU95="x","x",$AT$2-'Indicator Date hidden'!AU95)</f>
        <v>0</v>
      </c>
      <c r="AU94" s="165">
        <f>IF('Indicator Date hidden'!AV95="x","x",$AU$2-'Indicator Date hidden'!AV95)</f>
        <v>2</v>
      </c>
      <c r="AV94" s="165">
        <f>IF('Indicator Date hidden'!AW95="x","x",$AV$2-'Indicator Date hidden'!AW95)</f>
        <v>0</v>
      </c>
      <c r="AW94" s="165">
        <f>IF('Indicator Date hidden'!AX95="x","x",$AW$2-'Indicator Date hidden'!AX95)</f>
        <v>0</v>
      </c>
      <c r="AX94" s="165">
        <f>IF('Indicator Date hidden'!AY95="x","x",$AX$2-'Indicator Date hidden'!AY95)</f>
        <v>0</v>
      </c>
      <c r="AY94" s="165">
        <f>IF('Indicator Date hidden'!AZ95="x","x",$AY$2-'Indicator Date hidden'!AZ95)</f>
        <v>0</v>
      </c>
      <c r="AZ94" s="165">
        <f>IF('Indicator Date hidden'!BA95="x","x",$AZ$2-'Indicator Date hidden'!BA95)</f>
        <v>0</v>
      </c>
      <c r="BA94" s="5">
        <f t="shared" si="5"/>
        <v>12</v>
      </c>
      <c r="BB94" s="166">
        <f t="shared" si="6"/>
        <v>0.25531914893617019</v>
      </c>
      <c r="BC94" s="5">
        <f t="shared" si="7"/>
        <v>6</v>
      </c>
      <c r="BD94" s="166">
        <f t="shared" si="8"/>
        <v>0.72839330930313573</v>
      </c>
      <c r="BE94" s="169">
        <f t="shared" si="9"/>
        <v>0</v>
      </c>
    </row>
    <row r="95" spans="1:57" x14ac:dyDescent="0.25">
      <c r="A95" t="s">
        <v>172</v>
      </c>
      <c r="B95" s="165">
        <f>IF('Indicator Date hidden'!C96="x","x",$B$2-'Indicator Date hidden'!C96)</f>
        <v>0</v>
      </c>
      <c r="C95" s="165">
        <f>IF('Indicator Date hidden'!D96="x","x",$C$2-'Indicator Date hidden'!D96)</f>
        <v>0</v>
      </c>
      <c r="D95" s="165">
        <f>IF('Indicator Date hidden'!E96="x","x",$D$2-'Indicator Date hidden'!E96)</f>
        <v>0</v>
      </c>
      <c r="E95" s="165">
        <f>IF('Indicator Date hidden'!F96="x","x",$E$2-'Indicator Date hidden'!F96)</f>
        <v>0</v>
      </c>
      <c r="F95" s="165">
        <f>IF('Indicator Date hidden'!G96="x","x",$F$2-'Indicator Date hidden'!G96)</f>
        <v>0</v>
      </c>
      <c r="G95" s="165">
        <f>IF('Indicator Date hidden'!H96="x","x",$G$2-'Indicator Date hidden'!H96)</f>
        <v>0</v>
      </c>
      <c r="H95" s="165">
        <f>IF('Indicator Date hidden'!I96="x","x",$H$2-'Indicator Date hidden'!I96)</f>
        <v>0</v>
      </c>
      <c r="I95" s="165">
        <f>IF('Indicator Date hidden'!J96="x","x",$I$2-'Indicator Date hidden'!J96)</f>
        <v>0</v>
      </c>
      <c r="J95" s="165">
        <f>IF('Indicator Date hidden'!K96="x","x",$J$2-'Indicator Date hidden'!K96)</f>
        <v>0</v>
      </c>
      <c r="K95" s="165">
        <f>IF('Indicator Date hidden'!L96="x","x",$K$2-'Indicator Date hidden'!L96)</f>
        <v>0</v>
      </c>
      <c r="L95" s="165">
        <f>IF('Indicator Date hidden'!M96="x","x",$L$2-'Indicator Date hidden'!M96)</f>
        <v>0</v>
      </c>
      <c r="M95" s="165">
        <f>IF('Indicator Date hidden'!N96="x","x",$M$2-'Indicator Date hidden'!N96)</f>
        <v>0</v>
      </c>
      <c r="N95" s="165">
        <f>IF('Indicator Date hidden'!O96="x","x",$N$2-'Indicator Date hidden'!O96)</f>
        <v>0</v>
      </c>
      <c r="O95" s="165">
        <f>IF('Indicator Date hidden'!P96="x","x",$O$2-'Indicator Date hidden'!P96)</f>
        <v>0</v>
      </c>
      <c r="P95" s="165">
        <f>IF('Indicator Date hidden'!Q96="x","x",$P$2-'Indicator Date hidden'!Q96)</f>
        <v>0</v>
      </c>
      <c r="Q95" s="165">
        <f>IF('Indicator Date hidden'!R96="x","x",$Q$2-'Indicator Date hidden'!R96)</f>
        <v>5</v>
      </c>
      <c r="R95" s="165">
        <f>IF('Indicator Date hidden'!S96="x","x",$R$2-'Indicator Date hidden'!S96)</f>
        <v>0</v>
      </c>
      <c r="S95" s="165">
        <f>IF('Indicator Date hidden'!T96="x","x",$S$2-'Indicator Date hidden'!T96)</f>
        <v>0</v>
      </c>
      <c r="T95" s="165">
        <f>IF('Indicator Date hidden'!U96="x","x",$T$2-'Indicator Date hidden'!U96)</f>
        <v>0</v>
      </c>
      <c r="U95" s="165">
        <f>IF('Indicator Date hidden'!V96="x","x",$U$2-'Indicator Date hidden'!V96)</f>
        <v>0</v>
      </c>
      <c r="V95" s="165">
        <f>IF('Indicator Date hidden'!W96="x","x",$V$2-'Indicator Date hidden'!W96)</f>
        <v>0</v>
      </c>
      <c r="W95" s="165">
        <f>IF('Indicator Date hidden'!X96="x","x",$W$2-'Indicator Date hidden'!X96)</f>
        <v>5</v>
      </c>
      <c r="X95" s="165">
        <f>IF('Indicator Date hidden'!Y96="x","x",$X$2-'Indicator Date hidden'!Y96)</f>
        <v>4</v>
      </c>
      <c r="Y95" s="165">
        <f>IF('Indicator Date hidden'!Z96="x","x",$Y$2-'Indicator Date hidden'!Z96)</f>
        <v>0</v>
      </c>
      <c r="Z95" s="165">
        <f>IF('Indicator Date hidden'!AA96="x","x",$Z$2-'Indicator Date hidden'!AA96)</f>
        <v>0</v>
      </c>
      <c r="AA95" s="165">
        <f>IF('Indicator Date hidden'!AB96="x","x",$AA$2-'Indicator Date hidden'!AB96)</f>
        <v>0</v>
      </c>
      <c r="AB95" s="165">
        <f>IF('Indicator Date hidden'!AC96="x","x",$AB$2-'Indicator Date hidden'!AC96)</f>
        <v>0</v>
      </c>
      <c r="AC95" s="165">
        <f>IF('Indicator Date hidden'!AD96="x","x",$AC$2-'Indicator Date hidden'!AD96)</f>
        <v>0</v>
      </c>
      <c r="AD95" s="165">
        <f>IF('Indicator Date hidden'!AE96="x","x",$AD$2-'Indicator Date hidden'!AE96)</f>
        <v>0</v>
      </c>
      <c r="AE95" s="165">
        <f>IF('Indicator Date hidden'!AF96="x","x",$AE$2-'Indicator Date hidden'!AF96)</f>
        <v>2</v>
      </c>
      <c r="AF95" s="165">
        <f>IF('Indicator Date hidden'!AG96="x","x",$AF$2-'Indicator Date hidden'!AG96)</f>
        <v>5</v>
      </c>
      <c r="AG95" s="165">
        <f>IF('Indicator Date hidden'!AH96="x","x",$AG$2-'Indicator Date hidden'!AH96)</f>
        <v>0</v>
      </c>
      <c r="AH95" s="165">
        <f>IF('Indicator Date hidden'!AI96="x","x",$AH$2-'Indicator Date hidden'!AI96)</f>
        <v>0</v>
      </c>
      <c r="AI95" s="165">
        <f>IF('Indicator Date hidden'!AJ96="x","x",$AI$2-'Indicator Date hidden'!AJ96)</f>
        <v>0</v>
      </c>
      <c r="AJ95" s="165" t="str">
        <f>IF('Indicator Date hidden'!AK96="x","x",$AJ$2-'Indicator Date hidden'!AK96)</f>
        <v>x</v>
      </c>
      <c r="AK95" s="165">
        <f>IF('Indicator Date hidden'!AL96="x","x",$AK$2-'Indicator Date hidden'!AL96)</f>
        <v>1</v>
      </c>
      <c r="AL95" s="165" t="str">
        <f>IF('Indicator Date hidden'!AM96="x","x",$AL$2-'Indicator Date hidden'!AM96)</f>
        <v>x</v>
      </c>
      <c r="AM95" s="165">
        <f>IF('Indicator Date hidden'!AN96="x","x",$AM$2-'Indicator Date hidden'!AN96)</f>
        <v>0</v>
      </c>
      <c r="AN95" s="165">
        <f>IF('Indicator Date hidden'!AO96="x","x",$AN$2-'Indicator Date hidden'!AO96)</f>
        <v>0</v>
      </c>
      <c r="AO95" s="165">
        <f>IF('Indicator Date hidden'!AP96="x","x",$AO$2-'Indicator Date hidden'!AP96)</f>
        <v>2</v>
      </c>
      <c r="AP95" s="165">
        <f>IF('Indicator Date hidden'!AQ96="x","x",$AP$2-'Indicator Date hidden'!AQ96)</f>
        <v>1</v>
      </c>
      <c r="AQ95" s="165">
        <f>IF('Indicator Date hidden'!AR96="x","x",$AQ$2-'Indicator Date hidden'!AR96)</f>
        <v>0</v>
      </c>
      <c r="AR95" s="165">
        <f>IF('Indicator Date hidden'!AS96="x","x",$AR$2-'Indicator Date hidden'!AS96)</f>
        <v>0</v>
      </c>
      <c r="AS95" s="165">
        <f>IF('Indicator Date hidden'!AT96="x","x",$AS$2-'Indicator Date hidden'!AT96)</f>
        <v>0</v>
      </c>
      <c r="AT95" s="165">
        <f>IF('Indicator Date hidden'!AU96="x","x",$AT$2-'Indicator Date hidden'!AU96)</f>
        <v>0</v>
      </c>
      <c r="AU95" s="165">
        <f>IF('Indicator Date hidden'!AV96="x","x",$AU$2-'Indicator Date hidden'!AV96)</f>
        <v>2</v>
      </c>
      <c r="AV95" s="165">
        <f>IF('Indicator Date hidden'!AW96="x","x",$AV$2-'Indicator Date hidden'!AW96)</f>
        <v>0</v>
      </c>
      <c r="AW95" s="165">
        <f>IF('Indicator Date hidden'!AX96="x","x",$AW$2-'Indicator Date hidden'!AX96)</f>
        <v>0</v>
      </c>
      <c r="AX95" s="165">
        <f>IF('Indicator Date hidden'!AY96="x","x",$AX$2-'Indicator Date hidden'!AY96)</f>
        <v>0</v>
      </c>
      <c r="AY95" s="165">
        <f>IF('Indicator Date hidden'!AZ96="x","x",$AY$2-'Indicator Date hidden'!AZ96)</f>
        <v>0</v>
      </c>
      <c r="AZ95" s="165">
        <f>IF('Indicator Date hidden'!BA96="x","x",$AZ$2-'Indicator Date hidden'!BA96)</f>
        <v>0</v>
      </c>
      <c r="BA95" s="5">
        <f t="shared" si="5"/>
        <v>27</v>
      </c>
      <c r="BB95" s="166">
        <f t="shared" si="6"/>
        <v>0.55102040816326525</v>
      </c>
      <c r="BC95" s="5">
        <f t="shared" si="7"/>
        <v>9</v>
      </c>
      <c r="BD95" s="166">
        <f t="shared" si="8"/>
        <v>1.3561834878233592</v>
      </c>
      <c r="BE95" s="169">
        <f t="shared" si="9"/>
        <v>0</v>
      </c>
    </row>
    <row r="96" spans="1:57" x14ac:dyDescent="0.25">
      <c r="A96" t="s">
        <v>173</v>
      </c>
      <c r="B96" s="165">
        <f>IF('Indicator Date hidden'!C97="x","x",$B$2-'Indicator Date hidden'!C97)</f>
        <v>0</v>
      </c>
      <c r="C96" s="165">
        <f>IF('Indicator Date hidden'!D97="x","x",$C$2-'Indicator Date hidden'!D97)</f>
        <v>0</v>
      </c>
      <c r="D96" s="165">
        <f>IF('Indicator Date hidden'!E97="x","x",$D$2-'Indicator Date hidden'!E97)</f>
        <v>0</v>
      </c>
      <c r="E96" s="165">
        <f>IF('Indicator Date hidden'!F97="x","x",$E$2-'Indicator Date hidden'!F97)</f>
        <v>0</v>
      </c>
      <c r="F96" s="165">
        <f>IF('Indicator Date hidden'!G97="x","x",$F$2-'Indicator Date hidden'!G97)</f>
        <v>0</v>
      </c>
      <c r="G96" s="165">
        <f>IF('Indicator Date hidden'!H97="x","x",$G$2-'Indicator Date hidden'!H97)</f>
        <v>0</v>
      </c>
      <c r="H96" s="165">
        <f>IF('Indicator Date hidden'!I97="x","x",$H$2-'Indicator Date hidden'!I97)</f>
        <v>0</v>
      </c>
      <c r="I96" s="165">
        <f>IF('Indicator Date hidden'!J97="x","x",$I$2-'Indicator Date hidden'!J97)</f>
        <v>0</v>
      </c>
      <c r="J96" s="165">
        <f>IF('Indicator Date hidden'!K97="x","x",$J$2-'Indicator Date hidden'!K97)</f>
        <v>0</v>
      </c>
      <c r="K96" s="165">
        <f>IF('Indicator Date hidden'!L97="x","x",$K$2-'Indicator Date hidden'!L97)</f>
        <v>0</v>
      </c>
      <c r="L96" s="165">
        <f>IF('Indicator Date hidden'!M97="x","x",$L$2-'Indicator Date hidden'!M97)</f>
        <v>0</v>
      </c>
      <c r="M96" s="165">
        <f>IF('Indicator Date hidden'!N97="x","x",$M$2-'Indicator Date hidden'!N97)</f>
        <v>0</v>
      </c>
      <c r="N96" s="165">
        <f>IF('Indicator Date hidden'!O97="x","x",$N$2-'Indicator Date hidden'!O97)</f>
        <v>0</v>
      </c>
      <c r="O96" s="165">
        <f>IF('Indicator Date hidden'!P97="x","x",$O$2-'Indicator Date hidden'!P97)</f>
        <v>0</v>
      </c>
      <c r="P96" s="165">
        <f>IF('Indicator Date hidden'!Q97="x","x",$P$2-'Indicator Date hidden'!Q97)</f>
        <v>0</v>
      </c>
      <c r="Q96" s="165" t="str">
        <f>IF('Indicator Date hidden'!R97="x","x",$Q$2-'Indicator Date hidden'!R97)</f>
        <v>x</v>
      </c>
      <c r="R96" s="165">
        <f>IF('Indicator Date hidden'!S97="x","x",$R$2-'Indicator Date hidden'!S97)</f>
        <v>0</v>
      </c>
      <c r="S96" s="165">
        <f>IF('Indicator Date hidden'!T97="x","x",$S$2-'Indicator Date hidden'!T97)</f>
        <v>0</v>
      </c>
      <c r="T96" s="165">
        <f>IF('Indicator Date hidden'!U97="x","x",$T$2-'Indicator Date hidden'!U97)</f>
        <v>0</v>
      </c>
      <c r="U96" s="165" t="str">
        <f>IF('Indicator Date hidden'!V97="x","x",$U$2-'Indicator Date hidden'!V97)</f>
        <v>x</v>
      </c>
      <c r="V96" s="165">
        <f>IF('Indicator Date hidden'!W97="x","x",$V$2-'Indicator Date hidden'!W97)</f>
        <v>0</v>
      </c>
      <c r="W96" s="165" t="str">
        <f>IF('Indicator Date hidden'!X97="x","x",$W$2-'Indicator Date hidden'!X97)</f>
        <v>x</v>
      </c>
      <c r="X96" s="165">
        <f>IF('Indicator Date hidden'!Y97="x","x",$X$2-'Indicator Date hidden'!Y97)</f>
        <v>4</v>
      </c>
      <c r="Y96" s="165">
        <f>IF('Indicator Date hidden'!Z97="x","x",$Y$2-'Indicator Date hidden'!Z97)</f>
        <v>0</v>
      </c>
      <c r="Z96" s="165">
        <f>IF('Indicator Date hidden'!AA97="x","x",$Z$2-'Indicator Date hidden'!AA97)</f>
        <v>0</v>
      </c>
      <c r="AA96" s="165">
        <f>IF('Indicator Date hidden'!AB97="x","x",$AA$2-'Indicator Date hidden'!AB97)</f>
        <v>1</v>
      </c>
      <c r="AB96" s="165">
        <f>IF('Indicator Date hidden'!AC97="x","x",$AB$2-'Indicator Date hidden'!AC97)</f>
        <v>0</v>
      </c>
      <c r="AC96" s="165">
        <f>IF('Indicator Date hidden'!AD97="x","x",$AC$2-'Indicator Date hidden'!AD97)</f>
        <v>0</v>
      </c>
      <c r="AD96" s="165" t="str">
        <f>IF('Indicator Date hidden'!AE97="x","x",$AD$2-'Indicator Date hidden'!AE97)</f>
        <v>x</v>
      </c>
      <c r="AE96" s="165">
        <f>IF('Indicator Date hidden'!AF97="x","x",$AE$2-'Indicator Date hidden'!AF97)</f>
        <v>0</v>
      </c>
      <c r="AF96" s="165">
        <f>IF('Indicator Date hidden'!AG97="x","x",$AF$2-'Indicator Date hidden'!AG97)</f>
        <v>5</v>
      </c>
      <c r="AG96" s="165">
        <f>IF('Indicator Date hidden'!AH97="x","x",$AG$2-'Indicator Date hidden'!AH97)</f>
        <v>0</v>
      </c>
      <c r="AH96" s="165">
        <f>IF('Indicator Date hidden'!AI97="x","x",$AH$2-'Indicator Date hidden'!AI97)</f>
        <v>0</v>
      </c>
      <c r="AI96" s="165">
        <f>IF('Indicator Date hidden'!AJ97="x","x",$AI$2-'Indicator Date hidden'!AJ97)</f>
        <v>0</v>
      </c>
      <c r="AJ96" s="165" t="str">
        <f>IF('Indicator Date hidden'!AK97="x","x",$AJ$2-'Indicator Date hidden'!AK97)</f>
        <v>x</v>
      </c>
      <c r="AK96" s="165">
        <f>IF('Indicator Date hidden'!AL97="x","x",$AK$2-'Indicator Date hidden'!AL97)</f>
        <v>1</v>
      </c>
      <c r="AL96" s="165" t="str">
        <f>IF('Indicator Date hidden'!AM97="x","x",$AL$2-'Indicator Date hidden'!AM97)</f>
        <v>x</v>
      </c>
      <c r="AM96" s="165">
        <f>IF('Indicator Date hidden'!AN97="x","x",$AM$2-'Indicator Date hidden'!AN97)</f>
        <v>0</v>
      </c>
      <c r="AN96" s="165">
        <f>IF('Indicator Date hidden'!AO97="x","x",$AN$2-'Indicator Date hidden'!AO97)</f>
        <v>0</v>
      </c>
      <c r="AO96" s="165">
        <f>IF('Indicator Date hidden'!AP97="x","x",$AO$2-'Indicator Date hidden'!AP97)</f>
        <v>0</v>
      </c>
      <c r="AP96" s="165">
        <f>IF('Indicator Date hidden'!AQ97="x","x",$AP$2-'Indicator Date hidden'!AQ97)</f>
        <v>0</v>
      </c>
      <c r="AQ96" s="165" t="str">
        <f>IF('Indicator Date hidden'!AR97="x","x",$AQ$2-'Indicator Date hidden'!AR97)</f>
        <v>x</v>
      </c>
      <c r="AR96" s="165">
        <f>IF('Indicator Date hidden'!AS97="x","x",$AR$2-'Indicator Date hidden'!AS97)</f>
        <v>0</v>
      </c>
      <c r="AS96" s="165">
        <f>IF('Indicator Date hidden'!AT97="x","x",$AS$2-'Indicator Date hidden'!AT97)</f>
        <v>0</v>
      </c>
      <c r="AT96" s="165">
        <f>IF('Indicator Date hidden'!AU97="x","x",$AT$2-'Indicator Date hidden'!AU97)</f>
        <v>0</v>
      </c>
      <c r="AU96" s="165">
        <f>IF('Indicator Date hidden'!AV97="x","x",$AU$2-'Indicator Date hidden'!AV97)</f>
        <v>2</v>
      </c>
      <c r="AV96" s="165">
        <f>IF('Indicator Date hidden'!AW97="x","x",$AV$2-'Indicator Date hidden'!AW97)</f>
        <v>0</v>
      </c>
      <c r="AW96" s="165">
        <f>IF('Indicator Date hidden'!AX97="x","x",$AW$2-'Indicator Date hidden'!AX97)</f>
        <v>0</v>
      </c>
      <c r="AX96" s="165">
        <f>IF('Indicator Date hidden'!AY97="x","x",$AX$2-'Indicator Date hidden'!AY97)</f>
        <v>0</v>
      </c>
      <c r="AY96" s="165">
        <f>IF('Indicator Date hidden'!AZ97="x","x",$AY$2-'Indicator Date hidden'!AZ97)</f>
        <v>0</v>
      </c>
      <c r="AZ96" s="165">
        <f>IF('Indicator Date hidden'!BA97="x","x",$AZ$2-'Indicator Date hidden'!BA97)</f>
        <v>0</v>
      </c>
      <c r="BA96" s="5">
        <f t="shared" si="5"/>
        <v>13</v>
      </c>
      <c r="BB96" s="166">
        <f t="shared" si="6"/>
        <v>0.29545454545454547</v>
      </c>
      <c r="BC96" s="5">
        <f t="shared" si="7"/>
        <v>5</v>
      </c>
      <c r="BD96" s="166">
        <f t="shared" si="8"/>
        <v>0.99039811679549661</v>
      </c>
      <c r="BE96" s="169">
        <f t="shared" si="9"/>
        <v>0</v>
      </c>
    </row>
    <row r="97" spans="1:57" x14ac:dyDescent="0.25">
      <c r="A97" t="s">
        <v>175</v>
      </c>
      <c r="B97" s="165">
        <f>IF('Indicator Date hidden'!C98="x","x",$B$2-'Indicator Date hidden'!C98)</f>
        <v>0</v>
      </c>
      <c r="C97" s="165">
        <f>IF('Indicator Date hidden'!D98="x","x",$C$2-'Indicator Date hidden'!D98)</f>
        <v>0</v>
      </c>
      <c r="D97" s="165">
        <f>IF('Indicator Date hidden'!E98="x","x",$D$2-'Indicator Date hidden'!E98)</f>
        <v>0</v>
      </c>
      <c r="E97" s="165">
        <f>IF('Indicator Date hidden'!F98="x","x",$E$2-'Indicator Date hidden'!F98)</f>
        <v>0</v>
      </c>
      <c r="F97" s="165">
        <f>IF('Indicator Date hidden'!G98="x","x",$F$2-'Indicator Date hidden'!G98)</f>
        <v>0</v>
      </c>
      <c r="G97" s="165">
        <f>IF('Indicator Date hidden'!H98="x","x",$G$2-'Indicator Date hidden'!H98)</f>
        <v>0</v>
      </c>
      <c r="H97" s="165">
        <f>IF('Indicator Date hidden'!I98="x","x",$H$2-'Indicator Date hidden'!I98)</f>
        <v>0</v>
      </c>
      <c r="I97" s="165">
        <f>IF('Indicator Date hidden'!J98="x","x",$I$2-'Indicator Date hidden'!J98)</f>
        <v>0</v>
      </c>
      <c r="J97" s="165">
        <f>IF('Indicator Date hidden'!K98="x","x",$J$2-'Indicator Date hidden'!K98)</f>
        <v>0</v>
      </c>
      <c r="K97" s="165">
        <f>IF('Indicator Date hidden'!L98="x","x",$K$2-'Indicator Date hidden'!L98)</f>
        <v>0</v>
      </c>
      <c r="L97" s="165">
        <f>IF('Indicator Date hidden'!M98="x","x",$L$2-'Indicator Date hidden'!M98)</f>
        <v>0</v>
      </c>
      <c r="M97" s="165">
        <f>IF('Indicator Date hidden'!N98="x","x",$M$2-'Indicator Date hidden'!N98)</f>
        <v>0</v>
      </c>
      <c r="N97" s="165">
        <f>IF('Indicator Date hidden'!O98="x","x",$N$2-'Indicator Date hidden'!O98)</f>
        <v>0</v>
      </c>
      <c r="O97" s="165">
        <f>IF('Indicator Date hidden'!P98="x","x",$O$2-'Indicator Date hidden'!P98)</f>
        <v>0</v>
      </c>
      <c r="P97" s="165">
        <f>IF('Indicator Date hidden'!Q98="x","x",$P$2-'Indicator Date hidden'!Q98)</f>
        <v>0</v>
      </c>
      <c r="Q97" s="165" t="str">
        <f>IF('Indicator Date hidden'!R98="x","x",$Q$2-'Indicator Date hidden'!R98)</f>
        <v>x</v>
      </c>
      <c r="R97" s="165">
        <f>IF('Indicator Date hidden'!S98="x","x",$R$2-'Indicator Date hidden'!S98)</f>
        <v>0</v>
      </c>
      <c r="S97" s="165">
        <f>IF('Indicator Date hidden'!T98="x","x",$S$2-'Indicator Date hidden'!T98)</f>
        <v>0</v>
      </c>
      <c r="T97" s="165">
        <f>IF('Indicator Date hidden'!U98="x","x",$T$2-'Indicator Date hidden'!U98)</f>
        <v>0</v>
      </c>
      <c r="U97" s="165">
        <f>IF('Indicator Date hidden'!V98="x","x",$U$2-'Indicator Date hidden'!V98)</f>
        <v>0</v>
      </c>
      <c r="V97" s="165">
        <f>IF('Indicator Date hidden'!W98="x","x",$V$2-'Indicator Date hidden'!W98)</f>
        <v>0</v>
      </c>
      <c r="W97" s="165" t="str">
        <f>IF('Indicator Date hidden'!X98="x","x",$W$2-'Indicator Date hidden'!X98)</f>
        <v>x</v>
      </c>
      <c r="X97" s="165">
        <f>IF('Indicator Date hidden'!Y98="x","x",$X$2-'Indicator Date hidden'!Y98)</f>
        <v>5</v>
      </c>
      <c r="Y97" s="165">
        <f>IF('Indicator Date hidden'!Z98="x","x",$Y$2-'Indicator Date hidden'!Z98)</f>
        <v>0</v>
      </c>
      <c r="Z97" s="165">
        <f>IF('Indicator Date hidden'!AA98="x","x",$Z$2-'Indicator Date hidden'!AA98)</f>
        <v>0</v>
      </c>
      <c r="AA97" s="165">
        <f>IF('Indicator Date hidden'!AB98="x","x",$AA$2-'Indicator Date hidden'!AB98)</f>
        <v>0</v>
      </c>
      <c r="AB97" s="165">
        <f>IF('Indicator Date hidden'!AC98="x","x",$AB$2-'Indicator Date hidden'!AC98)</f>
        <v>0</v>
      </c>
      <c r="AC97" s="165">
        <f>IF('Indicator Date hidden'!AD98="x","x",$AC$2-'Indicator Date hidden'!AD98)</f>
        <v>0</v>
      </c>
      <c r="AD97" s="165" t="str">
        <f>IF('Indicator Date hidden'!AE98="x","x",$AD$2-'Indicator Date hidden'!AE98)</f>
        <v>x</v>
      </c>
      <c r="AE97" s="165">
        <f>IF('Indicator Date hidden'!AF98="x","x",$AE$2-'Indicator Date hidden'!AF98)</f>
        <v>0</v>
      </c>
      <c r="AF97" s="165" t="str">
        <f>IF('Indicator Date hidden'!AG98="x","x",$AF$2-'Indicator Date hidden'!AG98)</f>
        <v>x</v>
      </c>
      <c r="AG97" s="165">
        <f>IF('Indicator Date hidden'!AH98="x","x",$AG$2-'Indicator Date hidden'!AH98)</f>
        <v>0</v>
      </c>
      <c r="AH97" s="165">
        <f>IF('Indicator Date hidden'!AI98="x","x",$AH$2-'Indicator Date hidden'!AI98)</f>
        <v>0</v>
      </c>
      <c r="AI97" s="165">
        <f>IF('Indicator Date hidden'!AJ98="x","x",$AI$2-'Indicator Date hidden'!AJ98)</f>
        <v>0</v>
      </c>
      <c r="AJ97" s="165">
        <f>IF('Indicator Date hidden'!AK98="x","x",$AJ$2-'Indicator Date hidden'!AK98)</f>
        <v>2</v>
      </c>
      <c r="AK97" s="165">
        <f>IF('Indicator Date hidden'!AL98="x","x",$AK$2-'Indicator Date hidden'!AL98)</f>
        <v>0</v>
      </c>
      <c r="AL97" s="165" t="str">
        <f>IF('Indicator Date hidden'!AM98="x","x",$AL$2-'Indicator Date hidden'!AM98)</f>
        <v>x</v>
      </c>
      <c r="AM97" s="165">
        <f>IF('Indicator Date hidden'!AN98="x","x",$AM$2-'Indicator Date hidden'!AN98)</f>
        <v>0</v>
      </c>
      <c r="AN97" s="165">
        <f>IF('Indicator Date hidden'!AO98="x","x",$AN$2-'Indicator Date hidden'!AO98)</f>
        <v>0</v>
      </c>
      <c r="AO97" s="165" t="str">
        <f>IF('Indicator Date hidden'!AP98="x","x",$AO$2-'Indicator Date hidden'!AP98)</f>
        <v>x</v>
      </c>
      <c r="AP97" s="165" t="str">
        <f>IF('Indicator Date hidden'!AQ98="x","x",$AP$2-'Indicator Date hidden'!AQ98)</f>
        <v>x</v>
      </c>
      <c r="AQ97" s="165">
        <f>IF('Indicator Date hidden'!AR98="x","x",$AQ$2-'Indicator Date hidden'!AR98)</f>
        <v>0</v>
      </c>
      <c r="AR97" s="165">
        <f>IF('Indicator Date hidden'!AS98="x","x",$AR$2-'Indicator Date hidden'!AS98)</f>
        <v>0</v>
      </c>
      <c r="AS97" s="165">
        <f>IF('Indicator Date hidden'!AT98="x","x",$AS$2-'Indicator Date hidden'!AT98)</f>
        <v>0</v>
      </c>
      <c r="AT97" s="165">
        <f>IF('Indicator Date hidden'!AU98="x","x",$AT$2-'Indicator Date hidden'!AU98)</f>
        <v>0</v>
      </c>
      <c r="AU97" s="165">
        <f>IF('Indicator Date hidden'!AV98="x","x",$AU$2-'Indicator Date hidden'!AV98)</f>
        <v>2</v>
      </c>
      <c r="AV97" s="165">
        <f>IF('Indicator Date hidden'!AW98="x","x",$AV$2-'Indicator Date hidden'!AW98)</f>
        <v>0</v>
      </c>
      <c r="AW97" s="165">
        <f>IF('Indicator Date hidden'!AX98="x","x",$AW$2-'Indicator Date hidden'!AX98)</f>
        <v>1</v>
      </c>
      <c r="AX97" s="165">
        <f>IF('Indicator Date hidden'!AY98="x","x",$AX$2-'Indicator Date hidden'!AY98)</f>
        <v>0</v>
      </c>
      <c r="AY97" s="165">
        <f>IF('Indicator Date hidden'!AZ98="x","x",$AY$2-'Indicator Date hidden'!AZ98)</f>
        <v>0</v>
      </c>
      <c r="AZ97" s="165">
        <f>IF('Indicator Date hidden'!BA98="x","x",$AZ$2-'Indicator Date hidden'!BA98)</f>
        <v>0</v>
      </c>
      <c r="BA97" s="5">
        <f t="shared" si="5"/>
        <v>10</v>
      </c>
      <c r="BB97" s="166">
        <f t="shared" si="6"/>
        <v>0.22727272727272727</v>
      </c>
      <c r="BC97" s="5">
        <f t="shared" si="7"/>
        <v>4</v>
      </c>
      <c r="BD97" s="166">
        <f t="shared" si="8"/>
        <v>0.84916098601224566</v>
      </c>
      <c r="BE97" s="169">
        <f t="shared" si="9"/>
        <v>0</v>
      </c>
    </row>
    <row r="98" spans="1:57" x14ac:dyDescent="0.25">
      <c r="A98" t="s">
        <v>177</v>
      </c>
      <c r="B98" s="165">
        <f>IF('Indicator Date hidden'!C99="x","x",$B$2-'Indicator Date hidden'!C99)</f>
        <v>0</v>
      </c>
      <c r="C98" s="165">
        <f>IF('Indicator Date hidden'!D99="x","x",$C$2-'Indicator Date hidden'!D99)</f>
        <v>0</v>
      </c>
      <c r="D98" s="165">
        <f>IF('Indicator Date hidden'!E99="x","x",$D$2-'Indicator Date hidden'!E99)</f>
        <v>0</v>
      </c>
      <c r="E98" s="165">
        <f>IF('Indicator Date hidden'!F99="x","x",$E$2-'Indicator Date hidden'!F99)</f>
        <v>0</v>
      </c>
      <c r="F98" s="165">
        <f>IF('Indicator Date hidden'!G99="x","x",$F$2-'Indicator Date hidden'!G99)</f>
        <v>0</v>
      </c>
      <c r="G98" s="165">
        <f>IF('Indicator Date hidden'!H99="x","x",$G$2-'Indicator Date hidden'!H99)</f>
        <v>0</v>
      </c>
      <c r="H98" s="165">
        <f>IF('Indicator Date hidden'!I99="x","x",$H$2-'Indicator Date hidden'!I99)</f>
        <v>0</v>
      </c>
      <c r="I98" s="165">
        <f>IF('Indicator Date hidden'!J99="x","x",$I$2-'Indicator Date hidden'!J99)</f>
        <v>0</v>
      </c>
      <c r="J98" s="165">
        <f>IF('Indicator Date hidden'!K99="x","x",$J$2-'Indicator Date hidden'!K99)</f>
        <v>0</v>
      </c>
      <c r="K98" s="165">
        <f>IF('Indicator Date hidden'!L99="x","x",$K$2-'Indicator Date hidden'!L99)</f>
        <v>0</v>
      </c>
      <c r="L98" s="165">
        <f>IF('Indicator Date hidden'!M99="x","x",$L$2-'Indicator Date hidden'!M99)</f>
        <v>0</v>
      </c>
      <c r="M98" s="165">
        <f>IF('Indicator Date hidden'!N99="x","x",$M$2-'Indicator Date hidden'!N99)</f>
        <v>0</v>
      </c>
      <c r="N98" s="165">
        <f>IF('Indicator Date hidden'!O99="x","x",$N$2-'Indicator Date hidden'!O99)</f>
        <v>0</v>
      </c>
      <c r="O98" s="165">
        <f>IF('Indicator Date hidden'!P99="x","x",$O$2-'Indicator Date hidden'!P99)</f>
        <v>0</v>
      </c>
      <c r="P98" s="165">
        <f>IF('Indicator Date hidden'!Q99="x","x",$P$2-'Indicator Date hidden'!Q99)</f>
        <v>0</v>
      </c>
      <c r="Q98" s="165">
        <f>IF('Indicator Date hidden'!R99="x","x",$Q$2-'Indicator Date hidden'!R99)</f>
        <v>8</v>
      </c>
      <c r="R98" s="165">
        <f>IF('Indicator Date hidden'!S99="x","x",$R$2-'Indicator Date hidden'!S99)</f>
        <v>0</v>
      </c>
      <c r="S98" s="165">
        <f>IF('Indicator Date hidden'!T99="x","x",$S$2-'Indicator Date hidden'!T99)</f>
        <v>0</v>
      </c>
      <c r="T98" s="165">
        <f>IF('Indicator Date hidden'!U99="x","x",$T$2-'Indicator Date hidden'!U99)</f>
        <v>0</v>
      </c>
      <c r="U98" s="165">
        <f>IF('Indicator Date hidden'!V99="x","x",$U$2-'Indicator Date hidden'!V99)</f>
        <v>0</v>
      </c>
      <c r="V98" s="165">
        <f>IF('Indicator Date hidden'!W99="x","x",$V$2-'Indicator Date hidden'!W99)</f>
        <v>0</v>
      </c>
      <c r="W98" s="165">
        <f>IF('Indicator Date hidden'!X99="x","x",$W$2-'Indicator Date hidden'!X99)</f>
        <v>2</v>
      </c>
      <c r="X98" s="165" t="str">
        <f>IF('Indicator Date hidden'!Y99="x","x",$X$2-'Indicator Date hidden'!Y99)</f>
        <v>x</v>
      </c>
      <c r="Y98" s="165">
        <f>IF('Indicator Date hidden'!Z99="x","x",$Y$2-'Indicator Date hidden'!Z99)</f>
        <v>0</v>
      </c>
      <c r="Z98" s="165">
        <f>IF('Indicator Date hidden'!AA99="x","x",$Z$2-'Indicator Date hidden'!AA99)</f>
        <v>0</v>
      </c>
      <c r="AA98" s="165">
        <f>IF('Indicator Date hidden'!AB99="x","x",$AA$2-'Indicator Date hidden'!AB99)</f>
        <v>0</v>
      </c>
      <c r="AB98" s="165">
        <f>IF('Indicator Date hidden'!AC99="x","x",$AB$2-'Indicator Date hidden'!AC99)</f>
        <v>0</v>
      </c>
      <c r="AC98" s="165">
        <f>IF('Indicator Date hidden'!AD99="x","x",$AC$2-'Indicator Date hidden'!AD99)</f>
        <v>0</v>
      </c>
      <c r="AD98" s="165" t="str">
        <f>IF('Indicator Date hidden'!AE99="x","x",$AD$2-'Indicator Date hidden'!AE99)</f>
        <v>x</v>
      </c>
      <c r="AE98" s="165">
        <f>IF('Indicator Date hidden'!AF99="x","x",$AE$2-'Indicator Date hidden'!AF99)</f>
        <v>0</v>
      </c>
      <c r="AF98" s="165">
        <f>IF('Indicator Date hidden'!AG99="x","x",$AF$2-'Indicator Date hidden'!AG99)</f>
        <v>7</v>
      </c>
      <c r="AG98" s="165">
        <f>IF('Indicator Date hidden'!AH99="x","x",$AG$2-'Indicator Date hidden'!AH99)</f>
        <v>0</v>
      </c>
      <c r="AH98" s="165">
        <f>IF('Indicator Date hidden'!AI99="x","x",$AH$2-'Indicator Date hidden'!AI99)</f>
        <v>0</v>
      </c>
      <c r="AI98" s="165">
        <f>IF('Indicator Date hidden'!AJ99="x","x",$AI$2-'Indicator Date hidden'!AJ99)</f>
        <v>0</v>
      </c>
      <c r="AJ98" s="165" t="str">
        <f>IF('Indicator Date hidden'!AK99="x","x",$AJ$2-'Indicator Date hidden'!AK99)</f>
        <v>x</v>
      </c>
      <c r="AK98" s="165">
        <f>IF('Indicator Date hidden'!AL99="x","x",$AK$2-'Indicator Date hidden'!AL99)</f>
        <v>1</v>
      </c>
      <c r="AL98" s="165" t="str">
        <f>IF('Indicator Date hidden'!AM99="x","x",$AL$2-'Indicator Date hidden'!AM99)</f>
        <v>x</v>
      </c>
      <c r="AM98" s="165">
        <f>IF('Indicator Date hidden'!AN99="x","x",$AM$2-'Indicator Date hidden'!AN99)</f>
        <v>0</v>
      </c>
      <c r="AN98" s="165">
        <f>IF('Indicator Date hidden'!AO99="x","x",$AN$2-'Indicator Date hidden'!AO99)</f>
        <v>0</v>
      </c>
      <c r="AO98" s="165">
        <f>IF('Indicator Date hidden'!AP99="x","x",$AO$2-'Indicator Date hidden'!AP99)</f>
        <v>0</v>
      </c>
      <c r="AP98" s="165">
        <f>IF('Indicator Date hidden'!AQ99="x","x",$AP$2-'Indicator Date hidden'!AQ99)</f>
        <v>0</v>
      </c>
      <c r="AQ98" s="165">
        <f>IF('Indicator Date hidden'!AR99="x","x",$AQ$2-'Indicator Date hidden'!AR99)</f>
        <v>0</v>
      </c>
      <c r="AR98" s="165">
        <f>IF('Indicator Date hidden'!AS99="x","x",$AR$2-'Indicator Date hidden'!AS99)</f>
        <v>0</v>
      </c>
      <c r="AS98" s="165">
        <f>IF('Indicator Date hidden'!AT99="x","x",$AS$2-'Indicator Date hidden'!AT99)</f>
        <v>0</v>
      </c>
      <c r="AT98" s="165">
        <f>IF('Indicator Date hidden'!AU99="x","x",$AT$2-'Indicator Date hidden'!AU99)</f>
        <v>0</v>
      </c>
      <c r="AU98" s="165">
        <f>IF('Indicator Date hidden'!AV99="x","x",$AU$2-'Indicator Date hidden'!AV99)</f>
        <v>2</v>
      </c>
      <c r="AV98" s="165">
        <f>IF('Indicator Date hidden'!AW99="x","x",$AV$2-'Indicator Date hidden'!AW99)</f>
        <v>0</v>
      </c>
      <c r="AW98" s="165">
        <f>IF('Indicator Date hidden'!AX99="x","x",$AW$2-'Indicator Date hidden'!AX99)</f>
        <v>0</v>
      </c>
      <c r="AX98" s="165">
        <f>IF('Indicator Date hidden'!AY99="x","x",$AX$2-'Indicator Date hidden'!AY99)</f>
        <v>0</v>
      </c>
      <c r="AY98" s="165">
        <f>IF('Indicator Date hidden'!AZ99="x","x",$AY$2-'Indicator Date hidden'!AZ99)</f>
        <v>0</v>
      </c>
      <c r="AZ98" s="165">
        <f>IF('Indicator Date hidden'!BA99="x","x",$AZ$2-'Indicator Date hidden'!BA99)</f>
        <v>0</v>
      </c>
      <c r="BA98" s="5">
        <f t="shared" si="5"/>
        <v>20</v>
      </c>
      <c r="BB98" s="166">
        <f t="shared" si="6"/>
        <v>0.42553191489361702</v>
      </c>
      <c r="BC98" s="5">
        <f t="shared" si="7"/>
        <v>5</v>
      </c>
      <c r="BD98" s="166">
        <f t="shared" si="8"/>
        <v>1.553919969064699</v>
      </c>
      <c r="BE98" s="169">
        <f t="shared" si="9"/>
        <v>0</v>
      </c>
    </row>
    <row r="99" spans="1:57" x14ac:dyDescent="0.25">
      <c r="A99" t="s">
        <v>179</v>
      </c>
      <c r="B99" s="165">
        <f>IF('Indicator Date hidden'!C100="x","x",$B$2-'Indicator Date hidden'!C100)</f>
        <v>0</v>
      </c>
      <c r="C99" s="165">
        <f>IF('Indicator Date hidden'!D100="x","x",$C$2-'Indicator Date hidden'!D100)</f>
        <v>0</v>
      </c>
      <c r="D99" s="165">
        <f>IF('Indicator Date hidden'!E100="x","x",$D$2-'Indicator Date hidden'!E100)</f>
        <v>0</v>
      </c>
      <c r="E99" s="165">
        <f>IF('Indicator Date hidden'!F100="x","x",$E$2-'Indicator Date hidden'!F100)</f>
        <v>0</v>
      </c>
      <c r="F99" s="165">
        <f>IF('Indicator Date hidden'!G100="x","x",$F$2-'Indicator Date hidden'!G100)</f>
        <v>0</v>
      </c>
      <c r="G99" s="165">
        <f>IF('Indicator Date hidden'!H100="x","x",$G$2-'Indicator Date hidden'!H100)</f>
        <v>0</v>
      </c>
      <c r="H99" s="165">
        <f>IF('Indicator Date hidden'!I100="x","x",$H$2-'Indicator Date hidden'!I100)</f>
        <v>0</v>
      </c>
      <c r="I99" s="165">
        <f>IF('Indicator Date hidden'!J100="x","x",$I$2-'Indicator Date hidden'!J100)</f>
        <v>0</v>
      </c>
      <c r="J99" s="165">
        <f>IF('Indicator Date hidden'!K100="x","x",$J$2-'Indicator Date hidden'!K100)</f>
        <v>0</v>
      </c>
      <c r="K99" s="165">
        <f>IF('Indicator Date hidden'!L100="x","x",$K$2-'Indicator Date hidden'!L100)</f>
        <v>0</v>
      </c>
      <c r="L99" s="165">
        <f>IF('Indicator Date hidden'!M100="x","x",$L$2-'Indicator Date hidden'!M100)</f>
        <v>0</v>
      </c>
      <c r="M99" s="165">
        <f>IF('Indicator Date hidden'!N100="x","x",$M$2-'Indicator Date hidden'!N100)</f>
        <v>0</v>
      </c>
      <c r="N99" s="165">
        <f>IF('Indicator Date hidden'!O100="x","x",$N$2-'Indicator Date hidden'!O100)</f>
        <v>0</v>
      </c>
      <c r="O99" s="165">
        <f>IF('Indicator Date hidden'!P100="x","x",$O$2-'Indicator Date hidden'!P100)</f>
        <v>0</v>
      </c>
      <c r="P99" s="165">
        <f>IF('Indicator Date hidden'!Q100="x","x",$P$2-'Indicator Date hidden'!Q100)</f>
        <v>0</v>
      </c>
      <c r="Q99" s="165">
        <f>IF('Indicator Date hidden'!R100="x","x",$Q$2-'Indicator Date hidden'!R100)</f>
        <v>4</v>
      </c>
      <c r="R99" s="165">
        <f>IF('Indicator Date hidden'!S100="x","x",$R$2-'Indicator Date hidden'!S100)</f>
        <v>0</v>
      </c>
      <c r="S99" s="165">
        <f>IF('Indicator Date hidden'!T100="x","x",$S$2-'Indicator Date hidden'!T100)</f>
        <v>0</v>
      </c>
      <c r="T99" s="165">
        <f>IF('Indicator Date hidden'!U100="x","x",$T$2-'Indicator Date hidden'!U100)</f>
        <v>0</v>
      </c>
      <c r="U99" s="165">
        <f>IF('Indicator Date hidden'!V100="x","x",$U$2-'Indicator Date hidden'!V100)</f>
        <v>0</v>
      </c>
      <c r="V99" s="165">
        <f>IF('Indicator Date hidden'!W100="x","x",$V$2-'Indicator Date hidden'!W100)</f>
        <v>0</v>
      </c>
      <c r="W99" s="165">
        <f>IF('Indicator Date hidden'!X100="x","x",$W$2-'Indicator Date hidden'!X100)</f>
        <v>3</v>
      </c>
      <c r="X99" s="165">
        <f>IF('Indicator Date hidden'!Y100="x","x",$X$2-'Indicator Date hidden'!Y100)</f>
        <v>6</v>
      </c>
      <c r="Y99" s="165">
        <f>IF('Indicator Date hidden'!Z100="x","x",$Y$2-'Indicator Date hidden'!Z100)</f>
        <v>0</v>
      </c>
      <c r="Z99" s="165">
        <f>IF('Indicator Date hidden'!AA100="x","x",$Z$2-'Indicator Date hidden'!AA100)</f>
        <v>0</v>
      </c>
      <c r="AA99" s="165">
        <f>IF('Indicator Date hidden'!AB100="x","x",$AA$2-'Indicator Date hidden'!AB100)</f>
        <v>0</v>
      </c>
      <c r="AB99" s="165">
        <f>IF('Indicator Date hidden'!AC100="x","x",$AB$2-'Indicator Date hidden'!AC100)</f>
        <v>0</v>
      </c>
      <c r="AC99" s="165">
        <f>IF('Indicator Date hidden'!AD100="x","x",$AC$2-'Indicator Date hidden'!AD100)</f>
        <v>0</v>
      </c>
      <c r="AD99" s="165">
        <f>IF('Indicator Date hidden'!AE100="x","x",$AD$2-'Indicator Date hidden'!AE100)</f>
        <v>0</v>
      </c>
      <c r="AE99" s="165">
        <f>IF('Indicator Date hidden'!AF100="x","x",$AE$2-'Indicator Date hidden'!AF100)</f>
        <v>0</v>
      </c>
      <c r="AF99" s="165">
        <f>IF('Indicator Date hidden'!AG100="x","x",$AF$2-'Indicator Date hidden'!AG100)</f>
        <v>10</v>
      </c>
      <c r="AG99" s="165">
        <f>IF('Indicator Date hidden'!AH100="x","x",$AG$2-'Indicator Date hidden'!AH100)</f>
        <v>0</v>
      </c>
      <c r="AH99" s="165">
        <f>IF('Indicator Date hidden'!AI100="x","x",$AH$2-'Indicator Date hidden'!AI100)</f>
        <v>0</v>
      </c>
      <c r="AI99" s="165">
        <f>IF('Indicator Date hidden'!AJ100="x","x",$AI$2-'Indicator Date hidden'!AJ100)</f>
        <v>0</v>
      </c>
      <c r="AJ99" s="165" t="str">
        <f>IF('Indicator Date hidden'!AK100="x","x",$AJ$2-'Indicator Date hidden'!AK100)</f>
        <v>x</v>
      </c>
      <c r="AK99" s="165">
        <f>IF('Indicator Date hidden'!AL100="x","x",$AK$2-'Indicator Date hidden'!AL100)</f>
        <v>0</v>
      </c>
      <c r="AL99" s="165" t="str">
        <f>IF('Indicator Date hidden'!AM100="x","x",$AL$2-'Indicator Date hidden'!AM100)</f>
        <v>x</v>
      </c>
      <c r="AM99" s="165">
        <f>IF('Indicator Date hidden'!AN100="x","x",$AM$2-'Indicator Date hidden'!AN100)</f>
        <v>0</v>
      </c>
      <c r="AN99" s="165">
        <f>IF('Indicator Date hidden'!AO100="x","x",$AN$2-'Indicator Date hidden'!AO100)</f>
        <v>0</v>
      </c>
      <c r="AO99" s="165" t="str">
        <f>IF('Indicator Date hidden'!AP100="x","x",$AO$2-'Indicator Date hidden'!AP100)</f>
        <v>x</v>
      </c>
      <c r="AP99" s="165" t="str">
        <f>IF('Indicator Date hidden'!AQ100="x","x",$AP$2-'Indicator Date hidden'!AQ100)</f>
        <v>x</v>
      </c>
      <c r="AQ99" s="165" t="str">
        <f>IF('Indicator Date hidden'!AR100="x","x",$AQ$2-'Indicator Date hidden'!AR100)</f>
        <v>x</v>
      </c>
      <c r="AR99" s="165">
        <f>IF('Indicator Date hidden'!AS100="x","x",$AR$2-'Indicator Date hidden'!AS100)</f>
        <v>0</v>
      </c>
      <c r="AS99" s="165">
        <f>IF('Indicator Date hidden'!AT100="x","x",$AS$2-'Indicator Date hidden'!AT100)</f>
        <v>0</v>
      </c>
      <c r="AT99" s="165">
        <f>IF('Indicator Date hidden'!AU100="x","x",$AT$2-'Indicator Date hidden'!AU100)</f>
        <v>0</v>
      </c>
      <c r="AU99" s="165">
        <f>IF('Indicator Date hidden'!AV100="x","x",$AU$2-'Indicator Date hidden'!AV100)</f>
        <v>2</v>
      </c>
      <c r="AV99" s="165">
        <f>IF('Indicator Date hidden'!AW100="x","x",$AV$2-'Indicator Date hidden'!AW100)</f>
        <v>0</v>
      </c>
      <c r="AW99" s="165">
        <f>IF('Indicator Date hidden'!AX100="x","x",$AW$2-'Indicator Date hidden'!AX100)</f>
        <v>1</v>
      </c>
      <c r="AX99" s="165">
        <f>IF('Indicator Date hidden'!AY100="x","x",$AX$2-'Indicator Date hidden'!AY100)</f>
        <v>0</v>
      </c>
      <c r="AY99" s="165">
        <f>IF('Indicator Date hidden'!AZ100="x","x",$AY$2-'Indicator Date hidden'!AZ100)</f>
        <v>0</v>
      </c>
      <c r="AZ99" s="165">
        <f>IF('Indicator Date hidden'!BA100="x","x",$AZ$2-'Indicator Date hidden'!BA100)</f>
        <v>0</v>
      </c>
      <c r="BA99" s="5">
        <f t="shared" si="5"/>
        <v>26</v>
      </c>
      <c r="BB99" s="166">
        <f t="shared" si="6"/>
        <v>0.56521739130434778</v>
      </c>
      <c r="BC99" s="5">
        <f t="shared" si="7"/>
        <v>6</v>
      </c>
      <c r="BD99" s="166">
        <f t="shared" si="8"/>
        <v>1.8136220534447138</v>
      </c>
      <c r="BE99" s="169">
        <f t="shared" si="9"/>
        <v>0</v>
      </c>
    </row>
    <row r="100" spans="1:57" x14ac:dyDescent="0.25">
      <c r="A100" t="s">
        <v>181</v>
      </c>
      <c r="B100" s="165">
        <f>IF('Indicator Date hidden'!C101="x","x",$B$2-'Indicator Date hidden'!C101)</f>
        <v>0</v>
      </c>
      <c r="C100" s="165">
        <f>IF('Indicator Date hidden'!D101="x","x",$C$2-'Indicator Date hidden'!D101)</f>
        <v>0</v>
      </c>
      <c r="D100" s="165">
        <f>IF('Indicator Date hidden'!E101="x","x",$D$2-'Indicator Date hidden'!E101)</f>
        <v>0</v>
      </c>
      <c r="E100" s="165">
        <f>IF('Indicator Date hidden'!F101="x","x",$E$2-'Indicator Date hidden'!F101)</f>
        <v>0</v>
      </c>
      <c r="F100" s="165">
        <f>IF('Indicator Date hidden'!G101="x","x",$F$2-'Indicator Date hidden'!G101)</f>
        <v>0</v>
      </c>
      <c r="G100" s="165">
        <f>IF('Indicator Date hidden'!H101="x","x",$G$2-'Indicator Date hidden'!H101)</f>
        <v>0</v>
      </c>
      <c r="H100" s="165">
        <f>IF('Indicator Date hidden'!I101="x","x",$H$2-'Indicator Date hidden'!I101)</f>
        <v>0</v>
      </c>
      <c r="I100" s="165">
        <f>IF('Indicator Date hidden'!J101="x","x",$I$2-'Indicator Date hidden'!J101)</f>
        <v>0</v>
      </c>
      <c r="J100" s="165">
        <f>IF('Indicator Date hidden'!K101="x","x",$J$2-'Indicator Date hidden'!K101)</f>
        <v>0</v>
      </c>
      <c r="K100" s="165">
        <f>IF('Indicator Date hidden'!L101="x","x",$K$2-'Indicator Date hidden'!L101)</f>
        <v>0</v>
      </c>
      <c r="L100" s="165">
        <f>IF('Indicator Date hidden'!M101="x","x",$L$2-'Indicator Date hidden'!M101)</f>
        <v>0</v>
      </c>
      <c r="M100" s="165">
        <f>IF('Indicator Date hidden'!N101="x","x",$M$2-'Indicator Date hidden'!N101)</f>
        <v>0</v>
      </c>
      <c r="N100" s="165">
        <f>IF('Indicator Date hidden'!O101="x","x",$N$2-'Indicator Date hidden'!O101)</f>
        <v>0</v>
      </c>
      <c r="O100" s="165">
        <f>IF('Indicator Date hidden'!P101="x","x",$O$2-'Indicator Date hidden'!P101)</f>
        <v>0</v>
      </c>
      <c r="P100" s="165">
        <f>IF('Indicator Date hidden'!Q101="x","x",$P$2-'Indicator Date hidden'!Q101)</f>
        <v>0</v>
      </c>
      <c r="Q100" s="165">
        <f>IF('Indicator Date hidden'!R101="x","x",$Q$2-'Indicator Date hidden'!R101)</f>
        <v>10</v>
      </c>
      <c r="R100" s="165">
        <f>IF('Indicator Date hidden'!S101="x","x",$R$2-'Indicator Date hidden'!S101)</f>
        <v>0</v>
      </c>
      <c r="S100" s="165">
        <f>IF('Indicator Date hidden'!T101="x","x",$S$2-'Indicator Date hidden'!T101)</f>
        <v>0</v>
      </c>
      <c r="T100" s="165">
        <f>IF('Indicator Date hidden'!U101="x","x",$T$2-'Indicator Date hidden'!U101)</f>
        <v>0</v>
      </c>
      <c r="U100" s="165">
        <f>IF('Indicator Date hidden'!V101="x","x",$U$2-'Indicator Date hidden'!V101)</f>
        <v>0</v>
      </c>
      <c r="V100" s="165" t="str">
        <f>IF('Indicator Date hidden'!W101="x","x",$V$2-'Indicator Date hidden'!W101)</f>
        <v>x</v>
      </c>
      <c r="W100" s="165">
        <f>IF('Indicator Date hidden'!X101="x","x",$W$2-'Indicator Date hidden'!X101)</f>
        <v>9</v>
      </c>
      <c r="X100" s="165">
        <f>IF('Indicator Date hidden'!Y101="x","x",$X$2-'Indicator Date hidden'!Y101)</f>
        <v>6</v>
      </c>
      <c r="Y100" s="165">
        <f>IF('Indicator Date hidden'!Z101="x","x",$Y$2-'Indicator Date hidden'!Z101)</f>
        <v>0</v>
      </c>
      <c r="Z100" s="165">
        <f>IF('Indicator Date hidden'!AA101="x","x",$Z$2-'Indicator Date hidden'!AA101)</f>
        <v>0</v>
      </c>
      <c r="AA100" s="165" t="str">
        <f>IF('Indicator Date hidden'!AB101="x","x",$AA$2-'Indicator Date hidden'!AB101)</f>
        <v>x</v>
      </c>
      <c r="AB100" s="165">
        <f>IF('Indicator Date hidden'!AC101="x","x",$AB$2-'Indicator Date hidden'!AC101)</f>
        <v>4</v>
      </c>
      <c r="AC100" s="165">
        <f>IF('Indicator Date hidden'!AD101="x","x",$AC$2-'Indicator Date hidden'!AD101)</f>
        <v>0</v>
      </c>
      <c r="AD100" s="165" t="str">
        <f>IF('Indicator Date hidden'!AE101="x","x",$AD$2-'Indicator Date hidden'!AE101)</f>
        <v>x</v>
      </c>
      <c r="AE100" s="165">
        <f>IF('Indicator Date hidden'!AF101="x","x",$AE$2-'Indicator Date hidden'!AF101)</f>
        <v>0</v>
      </c>
      <c r="AF100" s="165" t="str">
        <f>IF('Indicator Date hidden'!AG101="x","x",$AF$2-'Indicator Date hidden'!AG101)</f>
        <v>x</v>
      </c>
      <c r="AG100" s="165">
        <f>IF('Indicator Date hidden'!AH101="x","x",$AG$2-'Indicator Date hidden'!AH101)</f>
        <v>0</v>
      </c>
      <c r="AH100" s="165">
        <f>IF('Indicator Date hidden'!AI101="x","x",$AH$2-'Indicator Date hidden'!AI101)</f>
        <v>0</v>
      </c>
      <c r="AI100" s="165">
        <f>IF('Indicator Date hidden'!AJ101="x","x",$AI$2-'Indicator Date hidden'!AJ101)</f>
        <v>0</v>
      </c>
      <c r="AJ100" s="165">
        <f>IF('Indicator Date hidden'!AK101="x","x",$AJ$2-'Indicator Date hidden'!AK101)</f>
        <v>1</v>
      </c>
      <c r="AK100" s="165">
        <f>IF('Indicator Date hidden'!AL101="x","x",$AK$2-'Indicator Date hidden'!AL101)</f>
        <v>1</v>
      </c>
      <c r="AL100" s="165" t="str">
        <f>IF('Indicator Date hidden'!AM101="x","x",$AL$2-'Indicator Date hidden'!AM101)</f>
        <v>x</v>
      </c>
      <c r="AM100" s="165">
        <f>IF('Indicator Date hidden'!AN101="x","x",$AM$2-'Indicator Date hidden'!AN101)</f>
        <v>0</v>
      </c>
      <c r="AN100" s="165">
        <f>IF('Indicator Date hidden'!AO101="x","x",$AN$2-'Indicator Date hidden'!AO101)</f>
        <v>0</v>
      </c>
      <c r="AO100" s="165" t="str">
        <f>IF('Indicator Date hidden'!AP101="x","x",$AO$2-'Indicator Date hidden'!AP101)</f>
        <v>x</v>
      </c>
      <c r="AP100" s="165" t="str">
        <f>IF('Indicator Date hidden'!AQ101="x","x",$AP$2-'Indicator Date hidden'!AQ101)</f>
        <v>x</v>
      </c>
      <c r="AQ100" s="165" t="str">
        <f>IF('Indicator Date hidden'!AR101="x","x",$AQ$2-'Indicator Date hidden'!AR101)</f>
        <v>x</v>
      </c>
      <c r="AR100" s="165">
        <f>IF('Indicator Date hidden'!AS101="x","x",$AR$2-'Indicator Date hidden'!AS101)</f>
        <v>0</v>
      </c>
      <c r="AS100" s="165">
        <f>IF('Indicator Date hidden'!AT101="x","x",$AS$2-'Indicator Date hidden'!AT101)</f>
        <v>0</v>
      </c>
      <c r="AT100" s="165">
        <f>IF('Indicator Date hidden'!AU101="x","x",$AT$2-'Indicator Date hidden'!AU101)</f>
        <v>0</v>
      </c>
      <c r="AU100" s="165">
        <f>IF('Indicator Date hidden'!AV101="x","x",$AU$2-'Indicator Date hidden'!AV101)</f>
        <v>2</v>
      </c>
      <c r="AV100" s="165">
        <f>IF('Indicator Date hidden'!AW101="x","x",$AV$2-'Indicator Date hidden'!AW101)</f>
        <v>0</v>
      </c>
      <c r="AW100" s="165">
        <f>IF('Indicator Date hidden'!AX101="x","x",$AW$2-'Indicator Date hidden'!AX101)</f>
        <v>1</v>
      </c>
      <c r="AX100" s="165">
        <f>IF('Indicator Date hidden'!AY101="x","x",$AX$2-'Indicator Date hidden'!AY101)</f>
        <v>0</v>
      </c>
      <c r="AY100" s="165">
        <f>IF('Indicator Date hidden'!AZ101="x","x",$AY$2-'Indicator Date hidden'!AZ101)</f>
        <v>0</v>
      </c>
      <c r="AZ100" s="165" t="str">
        <f>IF('Indicator Date hidden'!BA101="x","x",$AZ$2-'Indicator Date hidden'!BA101)</f>
        <v>x</v>
      </c>
      <c r="BA100" s="5">
        <f t="shared" si="5"/>
        <v>34</v>
      </c>
      <c r="BB100" s="166">
        <f t="shared" si="6"/>
        <v>0.80952380952380953</v>
      </c>
      <c r="BC100" s="5">
        <f t="shared" si="7"/>
        <v>8</v>
      </c>
      <c r="BD100" s="166">
        <f t="shared" si="8"/>
        <v>2.2492125102132463</v>
      </c>
      <c r="BE100" s="169">
        <f t="shared" si="9"/>
        <v>0</v>
      </c>
    </row>
    <row r="101" spans="1:57" x14ac:dyDescent="0.25">
      <c r="A101" t="s">
        <v>183</v>
      </c>
      <c r="B101" s="165">
        <f>IF('Indicator Date hidden'!C102="x","x",$B$2-'Indicator Date hidden'!C102)</f>
        <v>0</v>
      </c>
      <c r="C101" s="165">
        <f>IF('Indicator Date hidden'!D102="x","x",$C$2-'Indicator Date hidden'!D102)</f>
        <v>0</v>
      </c>
      <c r="D101" s="165">
        <f>IF('Indicator Date hidden'!E102="x","x",$D$2-'Indicator Date hidden'!E102)</f>
        <v>0</v>
      </c>
      <c r="E101" s="165">
        <f>IF('Indicator Date hidden'!F102="x","x",$E$2-'Indicator Date hidden'!F102)</f>
        <v>0</v>
      </c>
      <c r="F101" s="165">
        <f>IF('Indicator Date hidden'!G102="x","x",$F$2-'Indicator Date hidden'!G102)</f>
        <v>0</v>
      </c>
      <c r="G101" s="165">
        <f>IF('Indicator Date hidden'!H102="x","x",$G$2-'Indicator Date hidden'!H102)</f>
        <v>0</v>
      </c>
      <c r="H101" s="165">
        <f>IF('Indicator Date hidden'!I102="x","x",$H$2-'Indicator Date hidden'!I102)</f>
        <v>0</v>
      </c>
      <c r="I101" s="165">
        <f>IF('Indicator Date hidden'!J102="x","x",$I$2-'Indicator Date hidden'!J102)</f>
        <v>0</v>
      </c>
      <c r="J101" s="165">
        <f>IF('Indicator Date hidden'!K102="x","x",$J$2-'Indicator Date hidden'!K102)</f>
        <v>0</v>
      </c>
      <c r="K101" s="165">
        <f>IF('Indicator Date hidden'!L102="x","x",$K$2-'Indicator Date hidden'!L102)</f>
        <v>0</v>
      </c>
      <c r="L101" s="165">
        <f>IF('Indicator Date hidden'!M102="x","x",$L$2-'Indicator Date hidden'!M102)</f>
        <v>0</v>
      </c>
      <c r="M101" s="165">
        <f>IF('Indicator Date hidden'!N102="x","x",$M$2-'Indicator Date hidden'!N102)</f>
        <v>0</v>
      </c>
      <c r="N101" s="165">
        <f>IF('Indicator Date hidden'!O102="x","x",$N$2-'Indicator Date hidden'!O102)</f>
        <v>0</v>
      </c>
      <c r="O101" s="165">
        <f>IF('Indicator Date hidden'!P102="x","x",$O$2-'Indicator Date hidden'!P102)</f>
        <v>0</v>
      </c>
      <c r="P101" s="165">
        <f>IF('Indicator Date hidden'!Q102="x","x",$P$2-'Indicator Date hidden'!Q102)</f>
        <v>0</v>
      </c>
      <c r="Q101" s="165" t="str">
        <f>IF('Indicator Date hidden'!R102="x","x",$Q$2-'Indicator Date hidden'!R102)</f>
        <v>x</v>
      </c>
      <c r="R101" s="165">
        <f>IF('Indicator Date hidden'!S102="x","x",$R$2-'Indicator Date hidden'!S102)</f>
        <v>0</v>
      </c>
      <c r="S101" s="165">
        <f>IF('Indicator Date hidden'!T102="x","x",$S$2-'Indicator Date hidden'!T102)</f>
        <v>0</v>
      </c>
      <c r="T101" s="165">
        <f>IF('Indicator Date hidden'!U102="x","x",$T$2-'Indicator Date hidden'!U102)</f>
        <v>0</v>
      </c>
      <c r="U101" s="165" t="str">
        <f>IF('Indicator Date hidden'!V102="x","x",$U$2-'Indicator Date hidden'!V102)</f>
        <v>x</v>
      </c>
      <c r="V101" s="165">
        <f>IF('Indicator Date hidden'!W102="x","x",$V$2-'Indicator Date hidden'!W102)</f>
        <v>2</v>
      </c>
      <c r="W101" s="165" t="str">
        <f>IF('Indicator Date hidden'!X102="x","x",$W$2-'Indicator Date hidden'!X102)</f>
        <v>x</v>
      </c>
      <c r="X101" s="165" t="str">
        <f>IF('Indicator Date hidden'!Y102="x","x",$X$2-'Indicator Date hidden'!Y102)</f>
        <v>x</v>
      </c>
      <c r="Y101" s="165" t="str">
        <f>IF('Indicator Date hidden'!Z102="x","x",$Y$2-'Indicator Date hidden'!Z102)</f>
        <v>x</v>
      </c>
      <c r="Z101" s="165" t="str">
        <f>IF('Indicator Date hidden'!AA102="x","x",$Z$2-'Indicator Date hidden'!AA102)</f>
        <v>x</v>
      </c>
      <c r="AA101" s="165" t="str">
        <f>IF('Indicator Date hidden'!AB102="x","x",$AA$2-'Indicator Date hidden'!AB102)</f>
        <v>x</v>
      </c>
      <c r="AB101" s="165" t="str">
        <f>IF('Indicator Date hidden'!AC102="x","x",$AB$2-'Indicator Date hidden'!AC102)</f>
        <v>x</v>
      </c>
      <c r="AC101" s="165" t="str">
        <f>IF('Indicator Date hidden'!AD102="x","x",$AC$2-'Indicator Date hidden'!AD102)</f>
        <v>x</v>
      </c>
      <c r="AD101" s="165" t="str">
        <f>IF('Indicator Date hidden'!AE102="x","x",$AD$2-'Indicator Date hidden'!AE102)</f>
        <v>x</v>
      </c>
      <c r="AE101" s="165" t="str">
        <f>IF('Indicator Date hidden'!AF102="x","x",$AE$2-'Indicator Date hidden'!AF102)</f>
        <v>x</v>
      </c>
      <c r="AF101" s="165" t="str">
        <f>IF('Indicator Date hidden'!AG102="x","x",$AF$2-'Indicator Date hidden'!AG102)</f>
        <v>x</v>
      </c>
      <c r="AG101" s="165">
        <f>IF('Indicator Date hidden'!AH102="x","x",$AG$2-'Indicator Date hidden'!AH102)</f>
        <v>0</v>
      </c>
      <c r="AH101" s="165">
        <f>IF('Indicator Date hidden'!AI102="x","x",$AH$2-'Indicator Date hidden'!AI102)</f>
        <v>0</v>
      </c>
      <c r="AI101" s="165">
        <f>IF('Indicator Date hidden'!AJ102="x","x",$AI$2-'Indicator Date hidden'!AJ102)</f>
        <v>0</v>
      </c>
      <c r="AJ101" s="165" t="str">
        <f>IF('Indicator Date hidden'!AK102="x","x",$AJ$2-'Indicator Date hidden'!AK102)</f>
        <v>x</v>
      </c>
      <c r="AK101" s="165">
        <f>IF('Indicator Date hidden'!AL102="x","x",$AK$2-'Indicator Date hidden'!AL102)</f>
        <v>1</v>
      </c>
      <c r="AL101" s="165" t="str">
        <f>IF('Indicator Date hidden'!AM102="x","x",$AL$2-'Indicator Date hidden'!AM102)</f>
        <v>x</v>
      </c>
      <c r="AM101" s="165">
        <f>IF('Indicator Date hidden'!AN102="x","x",$AM$2-'Indicator Date hidden'!AN102)</f>
        <v>0</v>
      </c>
      <c r="AN101" s="165">
        <f>IF('Indicator Date hidden'!AO102="x","x",$AN$2-'Indicator Date hidden'!AO102)</f>
        <v>0</v>
      </c>
      <c r="AO101" s="165" t="str">
        <f>IF('Indicator Date hidden'!AP102="x","x",$AO$2-'Indicator Date hidden'!AP102)</f>
        <v>x</v>
      </c>
      <c r="AP101" s="165" t="str">
        <f>IF('Indicator Date hidden'!AQ102="x","x",$AP$2-'Indicator Date hidden'!AQ102)</f>
        <v>x</v>
      </c>
      <c r="AQ101" s="165" t="str">
        <f>IF('Indicator Date hidden'!AR102="x","x",$AQ$2-'Indicator Date hidden'!AR102)</f>
        <v>x</v>
      </c>
      <c r="AR101" s="165">
        <f>IF('Indicator Date hidden'!AS102="x","x",$AR$2-'Indicator Date hidden'!AS102)</f>
        <v>0</v>
      </c>
      <c r="AS101" s="165" t="str">
        <f>IF('Indicator Date hidden'!AT102="x","x",$AS$2-'Indicator Date hidden'!AT102)</f>
        <v>x</v>
      </c>
      <c r="AT101" s="165">
        <f>IF('Indicator Date hidden'!AU102="x","x",$AT$2-'Indicator Date hidden'!AU102)</f>
        <v>0</v>
      </c>
      <c r="AU101" s="165" t="str">
        <f>IF('Indicator Date hidden'!AV102="x","x",$AU$2-'Indicator Date hidden'!AV102)</f>
        <v>x</v>
      </c>
      <c r="AV101" s="165">
        <f>IF('Indicator Date hidden'!AW102="x","x",$AV$2-'Indicator Date hidden'!AW102)</f>
        <v>0</v>
      </c>
      <c r="AW101" s="165">
        <f>IF('Indicator Date hidden'!AX102="x","x",$AW$2-'Indicator Date hidden'!AX102)</f>
        <v>0</v>
      </c>
      <c r="AX101" s="165">
        <f>IF('Indicator Date hidden'!AY102="x","x",$AX$2-'Indicator Date hidden'!AY102)</f>
        <v>0</v>
      </c>
      <c r="AY101" s="165" t="str">
        <f>IF('Indicator Date hidden'!AZ102="x","x",$AY$2-'Indicator Date hidden'!AZ102)</f>
        <v>x</v>
      </c>
      <c r="AZ101" s="165" t="str">
        <f>IF('Indicator Date hidden'!BA102="x","x",$AZ$2-'Indicator Date hidden'!BA102)</f>
        <v>x</v>
      </c>
      <c r="BA101" s="5">
        <f t="shared" si="5"/>
        <v>3</v>
      </c>
      <c r="BB101" s="166">
        <f t="shared" si="6"/>
        <v>0.1</v>
      </c>
      <c r="BC101" s="5">
        <f t="shared" si="7"/>
        <v>2</v>
      </c>
      <c r="BD101" s="166">
        <f t="shared" si="8"/>
        <v>0.39581140290126393</v>
      </c>
      <c r="BE101" s="169">
        <f t="shared" si="9"/>
        <v>0</v>
      </c>
    </row>
    <row r="102" spans="1:57" x14ac:dyDescent="0.25">
      <c r="A102" t="s">
        <v>185</v>
      </c>
      <c r="B102" s="165">
        <f>IF('Indicator Date hidden'!C103="x","x",$B$2-'Indicator Date hidden'!C103)</f>
        <v>0</v>
      </c>
      <c r="C102" s="165">
        <f>IF('Indicator Date hidden'!D103="x","x",$C$2-'Indicator Date hidden'!D103)</f>
        <v>0</v>
      </c>
      <c r="D102" s="165">
        <f>IF('Indicator Date hidden'!E103="x","x",$D$2-'Indicator Date hidden'!E103)</f>
        <v>0</v>
      </c>
      <c r="E102" s="165">
        <f>IF('Indicator Date hidden'!F103="x","x",$E$2-'Indicator Date hidden'!F103)</f>
        <v>0</v>
      </c>
      <c r="F102" s="165">
        <f>IF('Indicator Date hidden'!G103="x","x",$F$2-'Indicator Date hidden'!G103)</f>
        <v>0</v>
      </c>
      <c r="G102" s="165">
        <f>IF('Indicator Date hidden'!H103="x","x",$G$2-'Indicator Date hidden'!H103)</f>
        <v>0</v>
      </c>
      <c r="H102" s="165">
        <f>IF('Indicator Date hidden'!I103="x","x",$H$2-'Indicator Date hidden'!I103)</f>
        <v>0</v>
      </c>
      <c r="I102" s="165">
        <f>IF('Indicator Date hidden'!J103="x","x",$I$2-'Indicator Date hidden'!J103)</f>
        <v>0</v>
      </c>
      <c r="J102" s="165">
        <f>IF('Indicator Date hidden'!K103="x","x",$J$2-'Indicator Date hidden'!K103)</f>
        <v>0</v>
      </c>
      <c r="K102" s="165">
        <f>IF('Indicator Date hidden'!L103="x","x",$K$2-'Indicator Date hidden'!L103)</f>
        <v>0</v>
      </c>
      <c r="L102" s="165">
        <f>IF('Indicator Date hidden'!M103="x","x",$L$2-'Indicator Date hidden'!M103)</f>
        <v>0</v>
      </c>
      <c r="M102" s="165">
        <f>IF('Indicator Date hidden'!N103="x","x",$M$2-'Indicator Date hidden'!N103)</f>
        <v>0</v>
      </c>
      <c r="N102" s="165">
        <f>IF('Indicator Date hidden'!O103="x","x",$N$2-'Indicator Date hidden'!O103)</f>
        <v>0</v>
      </c>
      <c r="O102" s="165">
        <f>IF('Indicator Date hidden'!P103="x","x",$O$2-'Indicator Date hidden'!P103)</f>
        <v>0</v>
      </c>
      <c r="P102" s="165">
        <f>IF('Indicator Date hidden'!Q103="x","x",$P$2-'Indicator Date hidden'!Q103)</f>
        <v>0</v>
      </c>
      <c r="Q102" s="165" t="str">
        <f>IF('Indicator Date hidden'!R103="x","x",$Q$2-'Indicator Date hidden'!R103)</f>
        <v>x</v>
      </c>
      <c r="R102" s="165">
        <f>IF('Indicator Date hidden'!S103="x","x",$R$2-'Indicator Date hidden'!S103)</f>
        <v>0</v>
      </c>
      <c r="S102" s="165">
        <f>IF('Indicator Date hidden'!T103="x","x",$S$2-'Indicator Date hidden'!T103)</f>
        <v>0</v>
      </c>
      <c r="T102" s="165">
        <f>IF('Indicator Date hidden'!U103="x","x",$T$2-'Indicator Date hidden'!U103)</f>
        <v>0</v>
      </c>
      <c r="U102" s="165" t="str">
        <f>IF('Indicator Date hidden'!V103="x","x",$U$2-'Indicator Date hidden'!V103)</f>
        <v>x</v>
      </c>
      <c r="V102" s="165">
        <f>IF('Indicator Date hidden'!W103="x","x",$V$2-'Indicator Date hidden'!W103)</f>
        <v>2</v>
      </c>
      <c r="W102" s="165" t="str">
        <f>IF('Indicator Date hidden'!X103="x","x",$W$2-'Indicator Date hidden'!X103)</f>
        <v>x</v>
      </c>
      <c r="X102" s="165">
        <f>IF('Indicator Date hidden'!Y103="x","x",$X$2-'Indicator Date hidden'!Y103)</f>
        <v>4</v>
      </c>
      <c r="Y102" s="165">
        <f>IF('Indicator Date hidden'!Z103="x","x",$Y$2-'Indicator Date hidden'!Z103)</f>
        <v>0</v>
      </c>
      <c r="Z102" s="165">
        <f>IF('Indicator Date hidden'!AA103="x","x",$Z$2-'Indicator Date hidden'!AA103)</f>
        <v>0</v>
      </c>
      <c r="AA102" s="165">
        <f>IF('Indicator Date hidden'!AB103="x","x",$AA$2-'Indicator Date hidden'!AB103)</f>
        <v>0</v>
      </c>
      <c r="AB102" s="165">
        <f>IF('Indicator Date hidden'!AC103="x","x",$AB$2-'Indicator Date hidden'!AC103)</f>
        <v>0</v>
      </c>
      <c r="AC102" s="165">
        <f>IF('Indicator Date hidden'!AD103="x","x",$AC$2-'Indicator Date hidden'!AD103)</f>
        <v>0</v>
      </c>
      <c r="AD102" s="165" t="str">
        <f>IF('Indicator Date hidden'!AE103="x","x",$AD$2-'Indicator Date hidden'!AE103)</f>
        <v>x</v>
      </c>
      <c r="AE102" s="165">
        <f>IF('Indicator Date hidden'!AF103="x","x",$AE$2-'Indicator Date hidden'!AF103)</f>
        <v>0</v>
      </c>
      <c r="AF102" s="165">
        <f>IF('Indicator Date hidden'!AG103="x","x",$AF$2-'Indicator Date hidden'!AG103)</f>
        <v>5</v>
      </c>
      <c r="AG102" s="165">
        <f>IF('Indicator Date hidden'!AH103="x","x",$AG$2-'Indicator Date hidden'!AH103)</f>
        <v>0</v>
      </c>
      <c r="AH102" s="165">
        <f>IF('Indicator Date hidden'!AI103="x","x",$AH$2-'Indicator Date hidden'!AI103)</f>
        <v>0</v>
      </c>
      <c r="AI102" s="165">
        <f>IF('Indicator Date hidden'!AJ103="x","x",$AI$2-'Indicator Date hidden'!AJ103)</f>
        <v>0</v>
      </c>
      <c r="AJ102" s="165" t="str">
        <f>IF('Indicator Date hidden'!AK103="x","x",$AJ$2-'Indicator Date hidden'!AK103)</f>
        <v>x</v>
      </c>
      <c r="AK102" s="165">
        <f>IF('Indicator Date hidden'!AL103="x","x",$AK$2-'Indicator Date hidden'!AL103)</f>
        <v>1</v>
      </c>
      <c r="AL102" s="165" t="str">
        <f>IF('Indicator Date hidden'!AM103="x","x",$AL$2-'Indicator Date hidden'!AM103)</f>
        <v>x</v>
      </c>
      <c r="AM102" s="165">
        <f>IF('Indicator Date hidden'!AN103="x","x",$AM$2-'Indicator Date hidden'!AN103)</f>
        <v>0</v>
      </c>
      <c r="AN102" s="165">
        <f>IF('Indicator Date hidden'!AO103="x","x",$AN$2-'Indicator Date hidden'!AO103)</f>
        <v>0</v>
      </c>
      <c r="AO102" s="165">
        <f>IF('Indicator Date hidden'!AP103="x","x",$AO$2-'Indicator Date hidden'!AP103)</f>
        <v>0</v>
      </c>
      <c r="AP102" s="165">
        <f>IF('Indicator Date hidden'!AQ103="x","x",$AP$2-'Indicator Date hidden'!AQ103)</f>
        <v>0</v>
      </c>
      <c r="AQ102" s="165" t="str">
        <f>IF('Indicator Date hidden'!AR103="x","x",$AQ$2-'Indicator Date hidden'!AR103)</f>
        <v>x</v>
      </c>
      <c r="AR102" s="165">
        <f>IF('Indicator Date hidden'!AS103="x","x",$AR$2-'Indicator Date hidden'!AS103)</f>
        <v>0</v>
      </c>
      <c r="AS102" s="165">
        <f>IF('Indicator Date hidden'!AT103="x","x",$AS$2-'Indicator Date hidden'!AT103)</f>
        <v>0</v>
      </c>
      <c r="AT102" s="165">
        <f>IF('Indicator Date hidden'!AU103="x","x",$AT$2-'Indicator Date hidden'!AU103)</f>
        <v>0</v>
      </c>
      <c r="AU102" s="165">
        <f>IF('Indicator Date hidden'!AV103="x","x",$AU$2-'Indicator Date hidden'!AV103)</f>
        <v>2</v>
      </c>
      <c r="AV102" s="165">
        <f>IF('Indicator Date hidden'!AW103="x","x",$AV$2-'Indicator Date hidden'!AW103)</f>
        <v>0</v>
      </c>
      <c r="AW102" s="165">
        <f>IF('Indicator Date hidden'!AX103="x","x",$AW$2-'Indicator Date hidden'!AX103)</f>
        <v>0</v>
      </c>
      <c r="AX102" s="165">
        <f>IF('Indicator Date hidden'!AY103="x","x",$AX$2-'Indicator Date hidden'!AY103)</f>
        <v>0</v>
      </c>
      <c r="AY102" s="165">
        <f>IF('Indicator Date hidden'!AZ103="x","x",$AY$2-'Indicator Date hidden'!AZ103)</f>
        <v>0</v>
      </c>
      <c r="AZ102" s="165">
        <f>IF('Indicator Date hidden'!BA103="x","x",$AZ$2-'Indicator Date hidden'!BA103)</f>
        <v>0</v>
      </c>
      <c r="BA102" s="5">
        <f t="shared" si="5"/>
        <v>14</v>
      </c>
      <c r="BB102" s="166">
        <f t="shared" si="6"/>
        <v>0.31818181818181818</v>
      </c>
      <c r="BC102" s="5">
        <f t="shared" si="7"/>
        <v>5</v>
      </c>
      <c r="BD102" s="166">
        <f t="shared" si="8"/>
        <v>1.0174104220726996</v>
      </c>
      <c r="BE102" s="169">
        <f t="shared" si="9"/>
        <v>0</v>
      </c>
    </row>
    <row r="103" spans="1:57" x14ac:dyDescent="0.25">
      <c r="A103" t="s">
        <v>188</v>
      </c>
      <c r="B103" s="165">
        <f>IF('Indicator Date hidden'!C104="x","x",$B$2-'Indicator Date hidden'!C104)</f>
        <v>0</v>
      </c>
      <c r="C103" s="165">
        <f>IF('Indicator Date hidden'!D104="x","x",$C$2-'Indicator Date hidden'!D104)</f>
        <v>0</v>
      </c>
      <c r="D103" s="165">
        <f>IF('Indicator Date hidden'!E104="x","x",$D$2-'Indicator Date hidden'!E104)</f>
        <v>0</v>
      </c>
      <c r="E103" s="165">
        <f>IF('Indicator Date hidden'!F104="x","x",$E$2-'Indicator Date hidden'!F104)</f>
        <v>0</v>
      </c>
      <c r="F103" s="165">
        <f>IF('Indicator Date hidden'!G104="x","x",$F$2-'Indicator Date hidden'!G104)</f>
        <v>0</v>
      </c>
      <c r="G103" s="165">
        <f>IF('Indicator Date hidden'!H104="x","x",$G$2-'Indicator Date hidden'!H104)</f>
        <v>0</v>
      </c>
      <c r="H103" s="165">
        <f>IF('Indicator Date hidden'!I104="x","x",$H$2-'Indicator Date hidden'!I104)</f>
        <v>0</v>
      </c>
      <c r="I103" s="165">
        <f>IF('Indicator Date hidden'!J104="x","x",$I$2-'Indicator Date hidden'!J104)</f>
        <v>0</v>
      </c>
      <c r="J103" s="165">
        <f>IF('Indicator Date hidden'!K104="x","x",$J$2-'Indicator Date hidden'!K104)</f>
        <v>0</v>
      </c>
      <c r="K103" s="165">
        <f>IF('Indicator Date hidden'!L104="x","x",$K$2-'Indicator Date hidden'!L104)</f>
        <v>0</v>
      </c>
      <c r="L103" s="165">
        <f>IF('Indicator Date hidden'!M104="x","x",$L$2-'Indicator Date hidden'!M104)</f>
        <v>0</v>
      </c>
      <c r="M103" s="165">
        <f>IF('Indicator Date hidden'!N104="x","x",$M$2-'Indicator Date hidden'!N104)</f>
        <v>0</v>
      </c>
      <c r="N103" s="165">
        <f>IF('Indicator Date hidden'!O104="x","x",$N$2-'Indicator Date hidden'!O104)</f>
        <v>0</v>
      </c>
      <c r="O103" s="165">
        <f>IF('Indicator Date hidden'!P104="x","x",$O$2-'Indicator Date hidden'!P104)</f>
        <v>0</v>
      </c>
      <c r="P103" s="165">
        <f>IF('Indicator Date hidden'!Q104="x","x",$P$2-'Indicator Date hidden'!Q104)</f>
        <v>0</v>
      </c>
      <c r="Q103" s="165" t="str">
        <f>IF('Indicator Date hidden'!R104="x","x",$Q$2-'Indicator Date hidden'!R104)</f>
        <v>x</v>
      </c>
      <c r="R103" s="165">
        <f>IF('Indicator Date hidden'!S104="x","x",$R$2-'Indicator Date hidden'!S104)</f>
        <v>0</v>
      </c>
      <c r="S103" s="165">
        <f>IF('Indicator Date hidden'!T104="x","x",$S$2-'Indicator Date hidden'!T104)</f>
        <v>0</v>
      </c>
      <c r="T103" s="165">
        <f>IF('Indicator Date hidden'!U104="x","x",$T$2-'Indicator Date hidden'!U104)</f>
        <v>0</v>
      </c>
      <c r="U103" s="165" t="str">
        <f>IF('Indicator Date hidden'!V104="x","x",$U$2-'Indicator Date hidden'!V104)</f>
        <v>x</v>
      </c>
      <c r="V103" s="165">
        <f>IF('Indicator Date hidden'!W104="x","x",$V$2-'Indicator Date hidden'!W104)</f>
        <v>2</v>
      </c>
      <c r="W103" s="165" t="str">
        <f>IF('Indicator Date hidden'!X104="x","x",$W$2-'Indicator Date hidden'!X104)</f>
        <v>x</v>
      </c>
      <c r="X103" s="165">
        <f>IF('Indicator Date hidden'!Y104="x","x",$X$2-'Indicator Date hidden'!Y104)</f>
        <v>0</v>
      </c>
      <c r="Y103" s="165">
        <f>IF('Indicator Date hidden'!Z104="x","x",$Y$2-'Indicator Date hidden'!Z104)</f>
        <v>0</v>
      </c>
      <c r="Z103" s="165">
        <f>IF('Indicator Date hidden'!AA104="x","x",$Z$2-'Indicator Date hidden'!AA104)</f>
        <v>0</v>
      </c>
      <c r="AA103" s="165">
        <f>IF('Indicator Date hidden'!AB104="x","x",$AA$2-'Indicator Date hidden'!AB104)</f>
        <v>0</v>
      </c>
      <c r="AB103" s="165">
        <f>IF('Indicator Date hidden'!AC104="x","x",$AB$2-'Indicator Date hidden'!AC104)</f>
        <v>0</v>
      </c>
      <c r="AC103" s="165">
        <f>IF('Indicator Date hidden'!AD104="x","x",$AC$2-'Indicator Date hidden'!AD104)</f>
        <v>0</v>
      </c>
      <c r="AD103" s="165" t="str">
        <f>IF('Indicator Date hidden'!AE104="x","x",$AD$2-'Indicator Date hidden'!AE104)</f>
        <v>x</v>
      </c>
      <c r="AE103" s="165">
        <f>IF('Indicator Date hidden'!AF104="x","x",$AE$2-'Indicator Date hidden'!AF104)</f>
        <v>0</v>
      </c>
      <c r="AF103" s="165">
        <f>IF('Indicator Date hidden'!AG104="x","x",$AF$2-'Indicator Date hidden'!AG104)</f>
        <v>5</v>
      </c>
      <c r="AG103" s="165">
        <f>IF('Indicator Date hidden'!AH104="x","x",$AG$2-'Indicator Date hidden'!AH104)</f>
        <v>0</v>
      </c>
      <c r="AH103" s="165">
        <f>IF('Indicator Date hidden'!AI104="x","x",$AH$2-'Indicator Date hidden'!AI104)</f>
        <v>0</v>
      </c>
      <c r="AI103" s="165">
        <f>IF('Indicator Date hidden'!AJ104="x","x",$AI$2-'Indicator Date hidden'!AJ104)</f>
        <v>0</v>
      </c>
      <c r="AJ103" s="165" t="str">
        <f>IF('Indicator Date hidden'!AK104="x","x",$AJ$2-'Indicator Date hidden'!AK104)</f>
        <v>x</v>
      </c>
      <c r="AK103" s="165">
        <f>IF('Indicator Date hidden'!AL104="x","x",$AK$2-'Indicator Date hidden'!AL104)</f>
        <v>1</v>
      </c>
      <c r="AL103" s="165" t="str">
        <f>IF('Indicator Date hidden'!AM104="x","x",$AL$2-'Indicator Date hidden'!AM104)</f>
        <v>x</v>
      </c>
      <c r="AM103" s="165">
        <f>IF('Indicator Date hidden'!AN104="x","x",$AM$2-'Indicator Date hidden'!AN104)</f>
        <v>0</v>
      </c>
      <c r="AN103" s="165">
        <f>IF('Indicator Date hidden'!AO104="x","x",$AN$2-'Indicator Date hidden'!AO104)</f>
        <v>0</v>
      </c>
      <c r="AO103" s="165">
        <f>IF('Indicator Date hidden'!AP104="x","x",$AO$2-'Indicator Date hidden'!AP104)</f>
        <v>0</v>
      </c>
      <c r="AP103" s="165">
        <f>IF('Indicator Date hidden'!AQ104="x","x",$AP$2-'Indicator Date hidden'!AQ104)</f>
        <v>0</v>
      </c>
      <c r="AQ103" s="165" t="str">
        <f>IF('Indicator Date hidden'!AR104="x","x",$AQ$2-'Indicator Date hidden'!AR104)</f>
        <v>x</v>
      </c>
      <c r="AR103" s="165">
        <f>IF('Indicator Date hidden'!AS104="x","x",$AR$2-'Indicator Date hidden'!AS104)</f>
        <v>0</v>
      </c>
      <c r="AS103" s="165">
        <f>IF('Indicator Date hidden'!AT104="x","x",$AS$2-'Indicator Date hidden'!AT104)</f>
        <v>0</v>
      </c>
      <c r="AT103" s="165">
        <f>IF('Indicator Date hidden'!AU104="x","x",$AT$2-'Indicator Date hidden'!AU104)</f>
        <v>0</v>
      </c>
      <c r="AU103" s="165" t="str">
        <f>IF('Indicator Date hidden'!AV104="x","x",$AU$2-'Indicator Date hidden'!AV104)</f>
        <v>x</v>
      </c>
      <c r="AV103" s="165">
        <f>IF('Indicator Date hidden'!AW104="x","x",$AV$2-'Indicator Date hidden'!AW104)</f>
        <v>0</v>
      </c>
      <c r="AW103" s="165">
        <f>IF('Indicator Date hidden'!AX104="x","x",$AW$2-'Indicator Date hidden'!AX104)</f>
        <v>0</v>
      </c>
      <c r="AX103" s="165">
        <f>IF('Indicator Date hidden'!AY104="x","x",$AX$2-'Indicator Date hidden'!AY104)</f>
        <v>0</v>
      </c>
      <c r="AY103" s="165">
        <f>IF('Indicator Date hidden'!AZ104="x","x",$AY$2-'Indicator Date hidden'!AZ104)</f>
        <v>0</v>
      </c>
      <c r="AZ103" s="165">
        <f>IF('Indicator Date hidden'!BA104="x","x",$AZ$2-'Indicator Date hidden'!BA104)</f>
        <v>0</v>
      </c>
      <c r="BA103" s="5">
        <f t="shared" si="5"/>
        <v>8</v>
      </c>
      <c r="BB103" s="166">
        <f t="shared" si="6"/>
        <v>0.18604651162790697</v>
      </c>
      <c r="BC103" s="5">
        <f t="shared" si="7"/>
        <v>3</v>
      </c>
      <c r="BD103" s="166">
        <f t="shared" si="8"/>
        <v>0.81428564651216728</v>
      </c>
      <c r="BE103" s="169">
        <f t="shared" si="9"/>
        <v>0</v>
      </c>
    </row>
    <row r="104" spans="1:57" x14ac:dyDescent="0.25">
      <c r="A104" t="s">
        <v>190</v>
      </c>
      <c r="B104" s="165">
        <f>IF('Indicator Date hidden'!C105="x","x",$B$2-'Indicator Date hidden'!C105)</f>
        <v>0</v>
      </c>
      <c r="C104" s="165">
        <f>IF('Indicator Date hidden'!D105="x","x",$C$2-'Indicator Date hidden'!D105)</f>
        <v>0</v>
      </c>
      <c r="D104" s="165">
        <f>IF('Indicator Date hidden'!E105="x","x",$D$2-'Indicator Date hidden'!E105)</f>
        <v>0</v>
      </c>
      <c r="E104" s="165">
        <f>IF('Indicator Date hidden'!F105="x","x",$E$2-'Indicator Date hidden'!F105)</f>
        <v>0</v>
      </c>
      <c r="F104" s="165">
        <f>IF('Indicator Date hidden'!G105="x","x",$F$2-'Indicator Date hidden'!G105)</f>
        <v>0</v>
      </c>
      <c r="G104" s="165">
        <f>IF('Indicator Date hidden'!H105="x","x",$G$2-'Indicator Date hidden'!H105)</f>
        <v>0</v>
      </c>
      <c r="H104" s="165">
        <f>IF('Indicator Date hidden'!I105="x","x",$H$2-'Indicator Date hidden'!I105)</f>
        <v>0</v>
      </c>
      <c r="I104" s="165">
        <f>IF('Indicator Date hidden'!J105="x","x",$I$2-'Indicator Date hidden'!J105)</f>
        <v>0</v>
      </c>
      <c r="J104" s="165">
        <f>IF('Indicator Date hidden'!K105="x","x",$J$2-'Indicator Date hidden'!K105)</f>
        <v>0</v>
      </c>
      <c r="K104" s="165">
        <f>IF('Indicator Date hidden'!L105="x","x",$K$2-'Indicator Date hidden'!L105)</f>
        <v>0</v>
      </c>
      <c r="L104" s="165">
        <f>IF('Indicator Date hidden'!M105="x","x",$L$2-'Indicator Date hidden'!M105)</f>
        <v>0</v>
      </c>
      <c r="M104" s="165">
        <f>IF('Indicator Date hidden'!N105="x","x",$M$2-'Indicator Date hidden'!N105)</f>
        <v>0</v>
      </c>
      <c r="N104" s="165">
        <f>IF('Indicator Date hidden'!O105="x","x",$N$2-'Indicator Date hidden'!O105)</f>
        <v>0</v>
      </c>
      <c r="O104" s="165">
        <f>IF('Indicator Date hidden'!P105="x","x",$O$2-'Indicator Date hidden'!P105)</f>
        <v>0</v>
      </c>
      <c r="P104" s="165">
        <f>IF('Indicator Date hidden'!Q105="x","x",$P$2-'Indicator Date hidden'!Q105)</f>
        <v>0</v>
      </c>
      <c r="Q104" s="165">
        <f>IF('Indicator Date hidden'!R105="x","x",$Q$2-'Indicator Date hidden'!R105)</f>
        <v>8</v>
      </c>
      <c r="R104" s="165">
        <f>IF('Indicator Date hidden'!S105="x","x",$R$2-'Indicator Date hidden'!S105)</f>
        <v>0</v>
      </c>
      <c r="S104" s="165">
        <f>IF('Indicator Date hidden'!T105="x","x",$S$2-'Indicator Date hidden'!T105)</f>
        <v>0</v>
      </c>
      <c r="T104" s="165">
        <f>IF('Indicator Date hidden'!U105="x","x",$T$2-'Indicator Date hidden'!U105)</f>
        <v>0</v>
      </c>
      <c r="U104" s="165">
        <f>IF('Indicator Date hidden'!V105="x","x",$U$2-'Indicator Date hidden'!V105)</f>
        <v>0</v>
      </c>
      <c r="V104" s="165">
        <f>IF('Indicator Date hidden'!W105="x","x",$V$2-'Indicator Date hidden'!W105)</f>
        <v>2</v>
      </c>
      <c r="W104" s="165" t="str">
        <f>IF('Indicator Date hidden'!X105="x","x",$W$2-'Indicator Date hidden'!X105)</f>
        <v>x</v>
      </c>
      <c r="X104" s="165">
        <f>IF('Indicator Date hidden'!Y105="x","x",$X$2-'Indicator Date hidden'!Y105)</f>
        <v>6</v>
      </c>
      <c r="Y104" s="165">
        <f>IF('Indicator Date hidden'!Z105="x","x",$Y$2-'Indicator Date hidden'!Z105)</f>
        <v>0</v>
      </c>
      <c r="Z104" s="165">
        <f>IF('Indicator Date hidden'!AA105="x","x",$Z$2-'Indicator Date hidden'!AA105)</f>
        <v>0</v>
      </c>
      <c r="AA104" s="165">
        <f>IF('Indicator Date hidden'!AB105="x","x",$AA$2-'Indicator Date hidden'!AB105)</f>
        <v>0</v>
      </c>
      <c r="AB104" s="165">
        <f>IF('Indicator Date hidden'!AC105="x","x",$AB$2-'Indicator Date hidden'!AC105)</f>
        <v>0</v>
      </c>
      <c r="AC104" s="165">
        <f>IF('Indicator Date hidden'!AD105="x","x",$AC$2-'Indicator Date hidden'!AD105)</f>
        <v>0</v>
      </c>
      <c r="AD104" s="165">
        <f>IF('Indicator Date hidden'!AE105="x","x",$AD$2-'Indicator Date hidden'!AE105)</f>
        <v>0</v>
      </c>
      <c r="AE104" s="165" t="str">
        <f>IF('Indicator Date hidden'!AF105="x","x",$AE$2-'Indicator Date hidden'!AF105)</f>
        <v>x</v>
      </c>
      <c r="AF104" s="165">
        <f>IF('Indicator Date hidden'!AG105="x","x",$AF$2-'Indicator Date hidden'!AG105)</f>
        <v>7</v>
      </c>
      <c r="AG104" s="165">
        <f>IF('Indicator Date hidden'!AH105="x","x",$AG$2-'Indicator Date hidden'!AH105)</f>
        <v>0</v>
      </c>
      <c r="AH104" s="165">
        <f>IF('Indicator Date hidden'!AI105="x","x",$AH$2-'Indicator Date hidden'!AI105)</f>
        <v>0</v>
      </c>
      <c r="AI104" s="165">
        <f>IF('Indicator Date hidden'!AJ105="x","x",$AI$2-'Indicator Date hidden'!AJ105)</f>
        <v>0</v>
      </c>
      <c r="AJ104" s="165" t="str">
        <f>IF('Indicator Date hidden'!AK105="x","x",$AJ$2-'Indicator Date hidden'!AK105)</f>
        <v>x</v>
      </c>
      <c r="AK104" s="165">
        <f>IF('Indicator Date hidden'!AL105="x","x",$AK$2-'Indicator Date hidden'!AL105)</f>
        <v>1</v>
      </c>
      <c r="AL104" s="165" t="str">
        <f>IF('Indicator Date hidden'!AM105="x","x",$AL$2-'Indicator Date hidden'!AM105)</f>
        <v>x</v>
      </c>
      <c r="AM104" s="165">
        <f>IF('Indicator Date hidden'!AN105="x","x",$AM$2-'Indicator Date hidden'!AN105)</f>
        <v>0</v>
      </c>
      <c r="AN104" s="165">
        <f>IF('Indicator Date hidden'!AO105="x","x",$AN$2-'Indicator Date hidden'!AO105)</f>
        <v>0</v>
      </c>
      <c r="AO104" s="165">
        <f>IF('Indicator Date hidden'!AP105="x","x",$AO$2-'Indicator Date hidden'!AP105)</f>
        <v>0</v>
      </c>
      <c r="AP104" s="165">
        <f>IF('Indicator Date hidden'!AQ105="x","x",$AP$2-'Indicator Date hidden'!AQ105)</f>
        <v>0</v>
      </c>
      <c r="AQ104" s="165">
        <f>IF('Indicator Date hidden'!AR105="x","x",$AQ$2-'Indicator Date hidden'!AR105)</f>
        <v>0</v>
      </c>
      <c r="AR104" s="165">
        <f>IF('Indicator Date hidden'!AS105="x","x",$AR$2-'Indicator Date hidden'!AS105)</f>
        <v>0</v>
      </c>
      <c r="AS104" s="165">
        <f>IF('Indicator Date hidden'!AT105="x","x",$AS$2-'Indicator Date hidden'!AT105)</f>
        <v>0</v>
      </c>
      <c r="AT104" s="165">
        <f>IF('Indicator Date hidden'!AU105="x","x",$AT$2-'Indicator Date hidden'!AU105)</f>
        <v>0</v>
      </c>
      <c r="AU104" s="165">
        <f>IF('Indicator Date hidden'!AV105="x","x",$AU$2-'Indicator Date hidden'!AV105)</f>
        <v>2</v>
      </c>
      <c r="AV104" s="165">
        <f>IF('Indicator Date hidden'!AW105="x","x",$AV$2-'Indicator Date hidden'!AW105)</f>
        <v>0</v>
      </c>
      <c r="AW104" s="165">
        <f>IF('Indicator Date hidden'!AX105="x","x",$AW$2-'Indicator Date hidden'!AX105)</f>
        <v>0</v>
      </c>
      <c r="AX104" s="165">
        <f>IF('Indicator Date hidden'!AY105="x","x",$AX$2-'Indicator Date hidden'!AY105)</f>
        <v>0</v>
      </c>
      <c r="AY104" s="165">
        <f>IF('Indicator Date hidden'!AZ105="x","x",$AY$2-'Indicator Date hidden'!AZ105)</f>
        <v>0</v>
      </c>
      <c r="AZ104" s="165">
        <f>IF('Indicator Date hidden'!BA105="x","x",$AZ$2-'Indicator Date hidden'!BA105)</f>
        <v>0</v>
      </c>
      <c r="BA104" s="5">
        <f t="shared" si="5"/>
        <v>26</v>
      </c>
      <c r="BB104" s="166">
        <f t="shared" si="6"/>
        <v>0.55319148936170215</v>
      </c>
      <c r="BC104" s="5">
        <f t="shared" si="7"/>
        <v>6</v>
      </c>
      <c r="BD104" s="166">
        <f t="shared" si="8"/>
        <v>1.7480507154420195</v>
      </c>
      <c r="BE104" s="169">
        <f t="shared" si="9"/>
        <v>0</v>
      </c>
    </row>
    <row r="105" spans="1:57" x14ac:dyDescent="0.25">
      <c r="A105" t="s">
        <v>192</v>
      </c>
      <c r="B105" s="165">
        <f>IF('Indicator Date hidden'!C106="x","x",$B$2-'Indicator Date hidden'!C106)</f>
        <v>0</v>
      </c>
      <c r="C105" s="165">
        <f>IF('Indicator Date hidden'!D106="x","x",$C$2-'Indicator Date hidden'!D106)</f>
        <v>0</v>
      </c>
      <c r="D105" s="165">
        <f>IF('Indicator Date hidden'!E106="x","x",$D$2-'Indicator Date hidden'!E106)</f>
        <v>0</v>
      </c>
      <c r="E105" s="165">
        <f>IF('Indicator Date hidden'!F106="x","x",$E$2-'Indicator Date hidden'!F106)</f>
        <v>0</v>
      </c>
      <c r="F105" s="165">
        <f>IF('Indicator Date hidden'!G106="x","x",$F$2-'Indicator Date hidden'!G106)</f>
        <v>0</v>
      </c>
      <c r="G105" s="165">
        <f>IF('Indicator Date hidden'!H106="x","x",$G$2-'Indicator Date hidden'!H106)</f>
        <v>0</v>
      </c>
      <c r="H105" s="165">
        <f>IF('Indicator Date hidden'!I106="x","x",$H$2-'Indicator Date hidden'!I106)</f>
        <v>0</v>
      </c>
      <c r="I105" s="165">
        <f>IF('Indicator Date hidden'!J106="x","x",$I$2-'Indicator Date hidden'!J106)</f>
        <v>0</v>
      </c>
      <c r="J105" s="165">
        <f>IF('Indicator Date hidden'!K106="x","x",$J$2-'Indicator Date hidden'!K106)</f>
        <v>0</v>
      </c>
      <c r="K105" s="165">
        <f>IF('Indicator Date hidden'!L106="x","x",$K$2-'Indicator Date hidden'!L106)</f>
        <v>0</v>
      </c>
      <c r="L105" s="165">
        <f>IF('Indicator Date hidden'!M106="x","x",$L$2-'Indicator Date hidden'!M106)</f>
        <v>0</v>
      </c>
      <c r="M105" s="165">
        <f>IF('Indicator Date hidden'!N106="x","x",$M$2-'Indicator Date hidden'!N106)</f>
        <v>0</v>
      </c>
      <c r="N105" s="165">
        <f>IF('Indicator Date hidden'!O106="x","x",$N$2-'Indicator Date hidden'!O106)</f>
        <v>0</v>
      </c>
      <c r="O105" s="165">
        <f>IF('Indicator Date hidden'!P106="x","x",$O$2-'Indicator Date hidden'!P106)</f>
        <v>0</v>
      </c>
      <c r="P105" s="165">
        <f>IF('Indicator Date hidden'!Q106="x","x",$P$2-'Indicator Date hidden'!Q106)</f>
        <v>0</v>
      </c>
      <c r="Q105" s="165">
        <f>IF('Indicator Date hidden'!R106="x","x",$Q$2-'Indicator Date hidden'!R106)</f>
        <v>1</v>
      </c>
      <c r="R105" s="165">
        <f>IF('Indicator Date hidden'!S106="x","x",$R$2-'Indicator Date hidden'!S106)</f>
        <v>0</v>
      </c>
      <c r="S105" s="165">
        <f>IF('Indicator Date hidden'!T106="x","x",$S$2-'Indicator Date hidden'!T106)</f>
        <v>0</v>
      </c>
      <c r="T105" s="165">
        <f>IF('Indicator Date hidden'!U106="x","x",$T$2-'Indicator Date hidden'!U106)</f>
        <v>0</v>
      </c>
      <c r="U105" s="165">
        <f>IF('Indicator Date hidden'!V106="x","x",$U$2-'Indicator Date hidden'!V106)</f>
        <v>0</v>
      </c>
      <c r="V105" s="165">
        <f>IF('Indicator Date hidden'!W106="x","x",$V$2-'Indicator Date hidden'!W106)</f>
        <v>2</v>
      </c>
      <c r="W105" s="165">
        <f>IF('Indicator Date hidden'!X106="x","x",$W$2-'Indicator Date hidden'!X106)</f>
        <v>2</v>
      </c>
      <c r="X105" s="165">
        <f>IF('Indicator Date hidden'!Y106="x","x",$X$2-'Indicator Date hidden'!Y106)</f>
        <v>6</v>
      </c>
      <c r="Y105" s="165">
        <f>IF('Indicator Date hidden'!Z106="x","x",$Y$2-'Indicator Date hidden'!Z106)</f>
        <v>0</v>
      </c>
      <c r="Z105" s="165">
        <f>IF('Indicator Date hidden'!AA106="x","x",$Z$2-'Indicator Date hidden'!AA106)</f>
        <v>0</v>
      </c>
      <c r="AA105" s="165">
        <f>IF('Indicator Date hidden'!AB106="x","x",$AA$2-'Indicator Date hidden'!AB106)</f>
        <v>0</v>
      </c>
      <c r="AB105" s="165">
        <f>IF('Indicator Date hidden'!AC106="x","x",$AB$2-'Indicator Date hidden'!AC106)</f>
        <v>0</v>
      </c>
      <c r="AC105" s="165">
        <f>IF('Indicator Date hidden'!AD106="x","x",$AC$2-'Indicator Date hidden'!AD106)</f>
        <v>0</v>
      </c>
      <c r="AD105" s="165">
        <f>IF('Indicator Date hidden'!AE106="x","x",$AD$2-'Indicator Date hidden'!AE106)</f>
        <v>0</v>
      </c>
      <c r="AE105" s="165">
        <f>IF('Indicator Date hidden'!AF106="x","x",$AE$2-'Indicator Date hidden'!AF106)</f>
        <v>0</v>
      </c>
      <c r="AF105" s="165">
        <f>IF('Indicator Date hidden'!AG106="x","x",$AF$2-'Indicator Date hidden'!AG106)</f>
        <v>7</v>
      </c>
      <c r="AG105" s="165">
        <f>IF('Indicator Date hidden'!AH106="x","x",$AG$2-'Indicator Date hidden'!AH106)</f>
        <v>0</v>
      </c>
      <c r="AH105" s="165">
        <f>IF('Indicator Date hidden'!AI106="x","x",$AH$2-'Indicator Date hidden'!AI106)</f>
        <v>0</v>
      </c>
      <c r="AI105" s="165">
        <f>IF('Indicator Date hidden'!AJ106="x","x",$AI$2-'Indicator Date hidden'!AJ106)</f>
        <v>0</v>
      </c>
      <c r="AJ105" s="165" t="str">
        <f>IF('Indicator Date hidden'!AK106="x","x",$AJ$2-'Indicator Date hidden'!AK106)</f>
        <v>x</v>
      </c>
      <c r="AK105" s="165">
        <f>IF('Indicator Date hidden'!AL106="x","x",$AK$2-'Indicator Date hidden'!AL106)</f>
        <v>0</v>
      </c>
      <c r="AL105" s="165" t="str">
        <f>IF('Indicator Date hidden'!AM106="x","x",$AL$2-'Indicator Date hidden'!AM106)</f>
        <v>x</v>
      </c>
      <c r="AM105" s="165">
        <f>IF('Indicator Date hidden'!AN106="x","x",$AM$2-'Indicator Date hidden'!AN106)</f>
        <v>0</v>
      </c>
      <c r="AN105" s="165">
        <f>IF('Indicator Date hidden'!AO106="x","x",$AN$2-'Indicator Date hidden'!AO106)</f>
        <v>0</v>
      </c>
      <c r="AO105" s="165">
        <f>IF('Indicator Date hidden'!AP106="x","x",$AO$2-'Indicator Date hidden'!AP106)</f>
        <v>1</v>
      </c>
      <c r="AP105" s="165">
        <f>IF('Indicator Date hidden'!AQ106="x","x",$AP$2-'Indicator Date hidden'!AQ106)</f>
        <v>1</v>
      </c>
      <c r="AQ105" s="165">
        <f>IF('Indicator Date hidden'!AR106="x","x",$AQ$2-'Indicator Date hidden'!AR106)</f>
        <v>0</v>
      </c>
      <c r="AR105" s="165">
        <f>IF('Indicator Date hidden'!AS106="x","x",$AR$2-'Indicator Date hidden'!AS106)</f>
        <v>0</v>
      </c>
      <c r="AS105" s="165">
        <f>IF('Indicator Date hidden'!AT106="x","x",$AS$2-'Indicator Date hidden'!AT106)</f>
        <v>0</v>
      </c>
      <c r="AT105" s="165">
        <f>IF('Indicator Date hidden'!AU106="x","x",$AT$2-'Indicator Date hidden'!AU106)</f>
        <v>0</v>
      </c>
      <c r="AU105" s="165">
        <f>IF('Indicator Date hidden'!AV106="x","x",$AU$2-'Indicator Date hidden'!AV106)</f>
        <v>2</v>
      </c>
      <c r="AV105" s="165">
        <f>IF('Indicator Date hidden'!AW106="x","x",$AV$2-'Indicator Date hidden'!AW106)</f>
        <v>0</v>
      </c>
      <c r="AW105" s="165">
        <f>IF('Indicator Date hidden'!AX106="x","x",$AW$2-'Indicator Date hidden'!AX106)</f>
        <v>0</v>
      </c>
      <c r="AX105" s="165">
        <f>IF('Indicator Date hidden'!AY106="x","x",$AX$2-'Indicator Date hidden'!AY106)</f>
        <v>0</v>
      </c>
      <c r="AY105" s="165">
        <f>IF('Indicator Date hidden'!AZ106="x","x",$AY$2-'Indicator Date hidden'!AZ106)</f>
        <v>0</v>
      </c>
      <c r="AZ105" s="165">
        <f>IF('Indicator Date hidden'!BA106="x","x",$AZ$2-'Indicator Date hidden'!BA106)</f>
        <v>0</v>
      </c>
      <c r="BA105" s="5">
        <f t="shared" si="5"/>
        <v>22</v>
      </c>
      <c r="BB105" s="166">
        <f t="shared" si="6"/>
        <v>0.44897959183673469</v>
      </c>
      <c r="BC105" s="5">
        <f t="shared" si="7"/>
        <v>8</v>
      </c>
      <c r="BD105" s="166">
        <f t="shared" si="8"/>
        <v>1.3561834878233592</v>
      </c>
      <c r="BE105" s="169">
        <f t="shared" si="9"/>
        <v>0</v>
      </c>
    </row>
    <row r="106" spans="1:57" x14ac:dyDescent="0.25">
      <c r="A106" t="s">
        <v>194</v>
      </c>
      <c r="B106" s="165">
        <f>IF('Indicator Date hidden'!C107="x","x",$B$2-'Indicator Date hidden'!C107)</f>
        <v>0</v>
      </c>
      <c r="C106" s="165">
        <f>IF('Indicator Date hidden'!D107="x","x",$C$2-'Indicator Date hidden'!D107)</f>
        <v>0</v>
      </c>
      <c r="D106" s="165">
        <f>IF('Indicator Date hidden'!E107="x","x",$D$2-'Indicator Date hidden'!E107)</f>
        <v>0</v>
      </c>
      <c r="E106" s="165">
        <f>IF('Indicator Date hidden'!F107="x","x",$E$2-'Indicator Date hidden'!F107)</f>
        <v>0</v>
      </c>
      <c r="F106" s="165">
        <f>IF('Indicator Date hidden'!G107="x","x",$F$2-'Indicator Date hidden'!G107)</f>
        <v>0</v>
      </c>
      <c r="G106" s="165">
        <f>IF('Indicator Date hidden'!H107="x","x",$G$2-'Indicator Date hidden'!H107)</f>
        <v>0</v>
      </c>
      <c r="H106" s="165">
        <f>IF('Indicator Date hidden'!I107="x","x",$H$2-'Indicator Date hidden'!I107)</f>
        <v>0</v>
      </c>
      <c r="I106" s="165">
        <f>IF('Indicator Date hidden'!J107="x","x",$I$2-'Indicator Date hidden'!J107)</f>
        <v>0</v>
      </c>
      <c r="J106" s="165">
        <f>IF('Indicator Date hidden'!K107="x","x",$J$2-'Indicator Date hidden'!K107)</f>
        <v>0</v>
      </c>
      <c r="K106" s="165">
        <f>IF('Indicator Date hidden'!L107="x","x",$K$2-'Indicator Date hidden'!L107)</f>
        <v>0</v>
      </c>
      <c r="L106" s="165">
        <f>IF('Indicator Date hidden'!M107="x","x",$L$2-'Indicator Date hidden'!M107)</f>
        <v>0</v>
      </c>
      <c r="M106" s="165">
        <f>IF('Indicator Date hidden'!N107="x","x",$M$2-'Indicator Date hidden'!N107)</f>
        <v>0</v>
      </c>
      <c r="N106" s="165">
        <f>IF('Indicator Date hidden'!O107="x","x",$N$2-'Indicator Date hidden'!O107)</f>
        <v>0</v>
      </c>
      <c r="O106" s="165">
        <f>IF('Indicator Date hidden'!P107="x","x",$O$2-'Indicator Date hidden'!P107)</f>
        <v>0</v>
      </c>
      <c r="P106" s="165">
        <f>IF('Indicator Date hidden'!Q107="x","x",$P$2-'Indicator Date hidden'!Q107)</f>
        <v>0</v>
      </c>
      <c r="Q106" s="165" t="str">
        <f>IF('Indicator Date hidden'!R107="x","x",$Q$2-'Indicator Date hidden'!R107)</f>
        <v>x</v>
      </c>
      <c r="R106" s="165">
        <f>IF('Indicator Date hidden'!S107="x","x",$R$2-'Indicator Date hidden'!S107)</f>
        <v>0</v>
      </c>
      <c r="S106" s="165">
        <f>IF('Indicator Date hidden'!T107="x","x",$S$2-'Indicator Date hidden'!T107)</f>
        <v>0</v>
      </c>
      <c r="T106" s="165">
        <f>IF('Indicator Date hidden'!U107="x","x",$T$2-'Indicator Date hidden'!U107)</f>
        <v>0</v>
      </c>
      <c r="U106" s="165">
        <f>IF('Indicator Date hidden'!V107="x","x",$U$2-'Indicator Date hidden'!V107)</f>
        <v>0</v>
      </c>
      <c r="V106" s="165">
        <f>IF('Indicator Date hidden'!W107="x","x",$V$2-'Indicator Date hidden'!W107)</f>
        <v>2</v>
      </c>
      <c r="W106" s="165">
        <f>IF('Indicator Date hidden'!X107="x","x",$W$2-'Indicator Date hidden'!X107)</f>
        <v>0</v>
      </c>
      <c r="X106" s="165">
        <f>IF('Indicator Date hidden'!Y107="x","x",$X$2-'Indicator Date hidden'!Y107)</f>
        <v>6</v>
      </c>
      <c r="Y106" s="165">
        <f>IF('Indicator Date hidden'!Z107="x","x",$Y$2-'Indicator Date hidden'!Z107)</f>
        <v>0</v>
      </c>
      <c r="Z106" s="165">
        <f>IF('Indicator Date hidden'!AA107="x","x",$Z$2-'Indicator Date hidden'!AA107)</f>
        <v>0</v>
      </c>
      <c r="AA106" s="165">
        <f>IF('Indicator Date hidden'!AB107="x","x",$AA$2-'Indicator Date hidden'!AB107)</f>
        <v>0</v>
      </c>
      <c r="AB106" s="165">
        <f>IF('Indicator Date hidden'!AC107="x","x",$AB$2-'Indicator Date hidden'!AC107)</f>
        <v>0</v>
      </c>
      <c r="AC106" s="165">
        <f>IF('Indicator Date hidden'!AD107="x","x",$AC$2-'Indicator Date hidden'!AD107)</f>
        <v>0</v>
      </c>
      <c r="AD106" s="165">
        <f>IF('Indicator Date hidden'!AE107="x","x",$AD$2-'Indicator Date hidden'!AE107)</f>
        <v>0</v>
      </c>
      <c r="AE106" s="165">
        <f>IF('Indicator Date hidden'!AF107="x","x",$AE$2-'Indicator Date hidden'!AF107)</f>
        <v>0</v>
      </c>
      <c r="AF106" s="165">
        <f>IF('Indicator Date hidden'!AG107="x","x",$AF$2-'Indicator Date hidden'!AG107)</f>
        <v>8</v>
      </c>
      <c r="AG106" s="165">
        <f>IF('Indicator Date hidden'!AH107="x","x",$AG$2-'Indicator Date hidden'!AH107)</f>
        <v>0</v>
      </c>
      <c r="AH106" s="165">
        <f>IF('Indicator Date hidden'!AI107="x","x",$AH$2-'Indicator Date hidden'!AI107)</f>
        <v>0</v>
      </c>
      <c r="AI106" s="165">
        <f>IF('Indicator Date hidden'!AJ107="x","x",$AI$2-'Indicator Date hidden'!AJ107)</f>
        <v>0</v>
      </c>
      <c r="AJ106" s="165" t="str">
        <f>IF('Indicator Date hidden'!AK107="x","x",$AJ$2-'Indicator Date hidden'!AK107)</f>
        <v>x</v>
      </c>
      <c r="AK106" s="165">
        <f>IF('Indicator Date hidden'!AL107="x","x",$AK$2-'Indicator Date hidden'!AL107)</f>
        <v>1</v>
      </c>
      <c r="AL106" s="165" t="str">
        <f>IF('Indicator Date hidden'!AM107="x","x",$AL$2-'Indicator Date hidden'!AM107)</f>
        <v>x</v>
      </c>
      <c r="AM106" s="165">
        <f>IF('Indicator Date hidden'!AN107="x","x",$AM$2-'Indicator Date hidden'!AN107)</f>
        <v>0</v>
      </c>
      <c r="AN106" s="165">
        <f>IF('Indicator Date hidden'!AO107="x","x",$AN$2-'Indicator Date hidden'!AO107)</f>
        <v>0</v>
      </c>
      <c r="AO106" s="165">
        <f>IF('Indicator Date hidden'!AP107="x","x",$AO$2-'Indicator Date hidden'!AP107)</f>
        <v>0</v>
      </c>
      <c r="AP106" s="165">
        <f>IF('Indicator Date hidden'!AQ107="x","x",$AP$2-'Indicator Date hidden'!AQ107)</f>
        <v>0</v>
      </c>
      <c r="AQ106" s="165">
        <f>IF('Indicator Date hidden'!AR107="x","x",$AQ$2-'Indicator Date hidden'!AR107)</f>
        <v>2</v>
      </c>
      <c r="AR106" s="165">
        <f>IF('Indicator Date hidden'!AS107="x","x",$AR$2-'Indicator Date hidden'!AS107)</f>
        <v>0</v>
      </c>
      <c r="AS106" s="165">
        <f>IF('Indicator Date hidden'!AT107="x","x",$AS$2-'Indicator Date hidden'!AT107)</f>
        <v>0</v>
      </c>
      <c r="AT106" s="165">
        <f>IF('Indicator Date hidden'!AU107="x","x",$AT$2-'Indicator Date hidden'!AU107)</f>
        <v>0</v>
      </c>
      <c r="AU106" s="165">
        <f>IF('Indicator Date hidden'!AV107="x","x",$AU$2-'Indicator Date hidden'!AV107)</f>
        <v>2</v>
      </c>
      <c r="AV106" s="165">
        <f>IF('Indicator Date hidden'!AW107="x","x",$AV$2-'Indicator Date hidden'!AW107)</f>
        <v>0</v>
      </c>
      <c r="AW106" s="165">
        <f>IF('Indicator Date hidden'!AX107="x","x",$AW$2-'Indicator Date hidden'!AX107)</f>
        <v>0</v>
      </c>
      <c r="AX106" s="165">
        <f>IF('Indicator Date hidden'!AY107="x","x",$AX$2-'Indicator Date hidden'!AY107)</f>
        <v>0</v>
      </c>
      <c r="AY106" s="165">
        <f>IF('Indicator Date hidden'!AZ107="x","x",$AY$2-'Indicator Date hidden'!AZ107)</f>
        <v>0</v>
      </c>
      <c r="AZ106" s="165">
        <f>IF('Indicator Date hidden'!BA107="x","x",$AZ$2-'Indicator Date hidden'!BA107)</f>
        <v>0</v>
      </c>
      <c r="BA106" s="5">
        <f t="shared" si="5"/>
        <v>21</v>
      </c>
      <c r="BB106" s="166">
        <f t="shared" si="6"/>
        <v>0.4375</v>
      </c>
      <c r="BC106" s="5">
        <f t="shared" si="7"/>
        <v>6</v>
      </c>
      <c r="BD106" s="166">
        <f t="shared" si="8"/>
        <v>1.4706326586427578</v>
      </c>
      <c r="BE106" s="169">
        <f t="shared" si="9"/>
        <v>0</v>
      </c>
    </row>
    <row r="107" spans="1:57" x14ac:dyDescent="0.25">
      <c r="A107" t="s">
        <v>196</v>
      </c>
      <c r="B107" s="165">
        <f>IF('Indicator Date hidden'!C108="x","x",$B$2-'Indicator Date hidden'!C108)</f>
        <v>0</v>
      </c>
      <c r="C107" s="165">
        <f>IF('Indicator Date hidden'!D108="x","x",$C$2-'Indicator Date hidden'!D108)</f>
        <v>0</v>
      </c>
      <c r="D107" s="165">
        <f>IF('Indicator Date hidden'!E108="x","x",$D$2-'Indicator Date hidden'!E108)</f>
        <v>0</v>
      </c>
      <c r="E107" s="165">
        <f>IF('Indicator Date hidden'!F108="x","x",$E$2-'Indicator Date hidden'!F108)</f>
        <v>0</v>
      </c>
      <c r="F107" s="165">
        <f>IF('Indicator Date hidden'!G108="x","x",$F$2-'Indicator Date hidden'!G108)</f>
        <v>0</v>
      </c>
      <c r="G107" s="165">
        <f>IF('Indicator Date hidden'!H108="x","x",$G$2-'Indicator Date hidden'!H108)</f>
        <v>0</v>
      </c>
      <c r="H107" s="165">
        <f>IF('Indicator Date hidden'!I108="x","x",$H$2-'Indicator Date hidden'!I108)</f>
        <v>0</v>
      </c>
      <c r="I107" s="165">
        <f>IF('Indicator Date hidden'!J108="x","x",$I$2-'Indicator Date hidden'!J108)</f>
        <v>0</v>
      </c>
      <c r="J107" s="165">
        <f>IF('Indicator Date hidden'!K108="x","x",$J$2-'Indicator Date hidden'!K108)</f>
        <v>0</v>
      </c>
      <c r="K107" s="165">
        <f>IF('Indicator Date hidden'!L108="x","x",$K$2-'Indicator Date hidden'!L108)</f>
        <v>0</v>
      </c>
      <c r="L107" s="165">
        <f>IF('Indicator Date hidden'!M108="x","x",$L$2-'Indicator Date hidden'!M108)</f>
        <v>0</v>
      </c>
      <c r="M107" s="165">
        <f>IF('Indicator Date hidden'!N108="x","x",$M$2-'Indicator Date hidden'!N108)</f>
        <v>0</v>
      </c>
      <c r="N107" s="165">
        <f>IF('Indicator Date hidden'!O108="x","x",$N$2-'Indicator Date hidden'!O108)</f>
        <v>0</v>
      </c>
      <c r="O107" s="165">
        <f>IF('Indicator Date hidden'!P108="x","x",$O$2-'Indicator Date hidden'!P108)</f>
        <v>0</v>
      </c>
      <c r="P107" s="165">
        <f>IF('Indicator Date hidden'!Q108="x","x",$P$2-'Indicator Date hidden'!Q108)</f>
        <v>0</v>
      </c>
      <c r="Q107" s="165">
        <f>IF('Indicator Date hidden'!R108="x","x",$Q$2-'Indicator Date hidden'!R108)</f>
        <v>8</v>
      </c>
      <c r="R107" s="165">
        <f>IF('Indicator Date hidden'!S108="x","x",$R$2-'Indicator Date hidden'!S108)</f>
        <v>0</v>
      </c>
      <c r="S107" s="165">
        <f>IF('Indicator Date hidden'!T108="x","x",$S$2-'Indicator Date hidden'!T108)</f>
        <v>0</v>
      </c>
      <c r="T107" s="165">
        <f>IF('Indicator Date hidden'!U108="x","x",$T$2-'Indicator Date hidden'!U108)</f>
        <v>0</v>
      </c>
      <c r="U107" s="165">
        <f>IF('Indicator Date hidden'!V108="x","x",$U$2-'Indicator Date hidden'!V108)</f>
        <v>0</v>
      </c>
      <c r="V107" s="165">
        <f>IF('Indicator Date hidden'!W108="x","x",$V$2-'Indicator Date hidden'!W108)</f>
        <v>2</v>
      </c>
      <c r="W107" s="165">
        <f>IF('Indicator Date hidden'!X108="x","x",$W$2-'Indicator Date hidden'!X108)</f>
        <v>7</v>
      </c>
      <c r="X107" s="165">
        <f>IF('Indicator Date hidden'!Y108="x","x",$X$2-'Indicator Date hidden'!Y108)</f>
        <v>6</v>
      </c>
      <c r="Y107" s="165">
        <f>IF('Indicator Date hidden'!Z108="x","x",$Y$2-'Indicator Date hidden'!Z108)</f>
        <v>0</v>
      </c>
      <c r="Z107" s="165">
        <f>IF('Indicator Date hidden'!AA108="x","x",$Z$2-'Indicator Date hidden'!AA108)</f>
        <v>0</v>
      </c>
      <c r="AA107" s="165">
        <f>IF('Indicator Date hidden'!AB108="x","x",$AA$2-'Indicator Date hidden'!AB108)</f>
        <v>4</v>
      </c>
      <c r="AB107" s="165">
        <f>IF('Indicator Date hidden'!AC108="x","x",$AB$2-'Indicator Date hidden'!AC108)</f>
        <v>0</v>
      </c>
      <c r="AC107" s="165">
        <f>IF('Indicator Date hidden'!AD108="x","x",$AC$2-'Indicator Date hidden'!AD108)</f>
        <v>0</v>
      </c>
      <c r="AD107" s="165" t="str">
        <f>IF('Indicator Date hidden'!AE108="x","x",$AD$2-'Indicator Date hidden'!AE108)</f>
        <v>x</v>
      </c>
      <c r="AE107" s="165">
        <f>IF('Indicator Date hidden'!AF108="x","x",$AE$2-'Indicator Date hidden'!AF108)</f>
        <v>0</v>
      </c>
      <c r="AF107" s="165">
        <f>IF('Indicator Date hidden'!AG108="x","x",$AF$2-'Indicator Date hidden'!AG108)</f>
        <v>8</v>
      </c>
      <c r="AG107" s="165">
        <f>IF('Indicator Date hidden'!AH108="x","x",$AG$2-'Indicator Date hidden'!AH108)</f>
        <v>0</v>
      </c>
      <c r="AH107" s="165">
        <f>IF('Indicator Date hidden'!AI108="x","x",$AH$2-'Indicator Date hidden'!AI108)</f>
        <v>0</v>
      </c>
      <c r="AI107" s="165">
        <f>IF('Indicator Date hidden'!AJ108="x","x",$AI$2-'Indicator Date hidden'!AJ108)</f>
        <v>0</v>
      </c>
      <c r="AJ107" s="165" t="str">
        <f>IF('Indicator Date hidden'!AK108="x","x",$AJ$2-'Indicator Date hidden'!AK108)</f>
        <v>x</v>
      </c>
      <c r="AK107" s="165" t="str">
        <f>IF('Indicator Date hidden'!AL108="x","x",$AK$2-'Indicator Date hidden'!AL108)</f>
        <v>x</v>
      </c>
      <c r="AL107" s="165" t="str">
        <f>IF('Indicator Date hidden'!AM108="x","x",$AL$2-'Indicator Date hidden'!AM108)</f>
        <v>x</v>
      </c>
      <c r="AM107" s="165">
        <f>IF('Indicator Date hidden'!AN108="x","x",$AM$2-'Indicator Date hidden'!AN108)</f>
        <v>0</v>
      </c>
      <c r="AN107" s="165">
        <f>IF('Indicator Date hidden'!AO108="x","x",$AN$2-'Indicator Date hidden'!AO108)</f>
        <v>0</v>
      </c>
      <c r="AO107" s="165">
        <f>IF('Indicator Date hidden'!AP108="x","x",$AO$2-'Indicator Date hidden'!AP108)</f>
        <v>1</v>
      </c>
      <c r="AP107" s="165">
        <f>IF('Indicator Date hidden'!AQ108="x","x",$AP$2-'Indicator Date hidden'!AQ108)</f>
        <v>1</v>
      </c>
      <c r="AQ107" s="165">
        <f>IF('Indicator Date hidden'!AR108="x","x",$AQ$2-'Indicator Date hidden'!AR108)</f>
        <v>2</v>
      </c>
      <c r="AR107" s="165">
        <f>IF('Indicator Date hidden'!AS108="x","x",$AR$2-'Indicator Date hidden'!AS108)</f>
        <v>0</v>
      </c>
      <c r="AS107" s="165">
        <f>IF('Indicator Date hidden'!AT108="x","x",$AS$2-'Indicator Date hidden'!AT108)</f>
        <v>0</v>
      </c>
      <c r="AT107" s="165">
        <f>IF('Indicator Date hidden'!AU108="x","x",$AT$2-'Indicator Date hidden'!AU108)</f>
        <v>0</v>
      </c>
      <c r="AU107" s="165">
        <f>IF('Indicator Date hidden'!AV108="x","x",$AU$2-'Indicator Date hidden'!AV108)</f>
        <v>2</v>
      </c>
      <c r="AV107" s="165">
        <f>IF('Indicator Date hidden'!AW108="x","x",$AV$2-'Indicator Date hidden'!AW108)</f>
        <v>0</v>
      </c>
      <c r="AW107" s="165">
        <f>IF('Indicator Date hidden'!AX108="x","x",$AW$2-'Indicator Date hidden'!AX108)</f>
        <v>0</v>
      </c>
      <c r="AX107" s="165">
        <f>IF('Indicator Date hidden'!AY108="x","x",$AX$2-'Indicator Date hidden'!AY108)</f>
        <v>0</v>
      </c>
      <c r="AY107" s="165">
        <f>IF('Indicator Date hidden'!AZ108="x","x",$AY$2-'Indicator Date hidden'!AZ108)</f>
        <v>0</v>
      </c>
      <c r="AZ107" s="165">
        <f>IF('Indicator Date hidden'!BA108="x","x",$AZ$2-'Indicator Date hidden'!BA108)</f>
        <v>0</v>
      </c>
      <c r="BA107" s="5">
        <f t="shared" si="5"/>
        <v>41</v>
      </c>
      <c r="BB107" s="166">
        <f t="shared" si="6"/>
        <v>0.87234042553191493</v>
      </c>
      <c r="BC107" s="5">
        <f t="shared" si="7"/>
        <v>10</v>
      </c>
      <c r="BD107" s="166">
        <f t="shared" si="8"/>
        <v>2.0998178368468641</v>
      </c>
      <c r="BE107" s="169">
        <f t="shared" si="9"/>
        <v>0</v>
      </c>
    </row>
    <row r="108" spans="1:57" x14ac:dyDescent="0.25">
      <c r="A108" t="s">
        <v>198</v>
      </c>
      <c r="B108" s="165">
        <f>IF('Indicator Date hidden'!C109="x","x",$B$2-'Indicator Date hidden'!C109)</f>
        <v>0</v>
      </c>
      <c r="C108" s="165">
        <f>IF('Indicator Date hidden'!D109="x","x",$C$2-'Indicator Date hidden'!D109)</f>
        <v>0</v>
      </c>
      <c r="D108" s="165">
        <f>IF('Indicator Date hidden'!E109="x","x",$D$2-'Indicator Date hidden'!E109)</f>
        <v>0</v>
      </c>
      <c r="E108" s="165">
        <f>IF('Indicator Date hidden'!F109="x","x",$E$2-'Indicator Date hidden'!F109)</f>
        <v>0</v>
      </c>
      <c r="F108" s="165">
        <f>IF('Indicator Date hidden'!G109="x","x",$F$2-'Indicator Date hidden'!G109)</f>
        <v>0</v>
      </c>
      <c r="G108" s="165">
        <f>IF('Indicator Date hidden'!H109="x","x",$G$2-'Indicator Date hidden'!H109)</f>
        <v>0</v>
      </c>
      <c r="H108" s="165">
        <f>IF('Indicator Date hidden'!I109="x","x",$H$2-'Indicator Date hidden'!I109)</f>
        <v>0</v>
      </c>
      <c r="I108" s="165">
        <f>IF('Indicator Date hidden'!J109="x","x",$I$2-'Indicator Date hidden'!J109)</f>
        <v>0</v>
      </c>
      <c r="J108" s="165">
        <f>IF('Indicator Date hidden'!K109="x","x",$J$2-'Indicator Date hidden'!K109)</f>
        <v>0</v>
      </c>
      <c r="K108" s="165">
        <f>IF('Indicator Date hidden'!L109="x","x",$K$2-'Indicator Date hidden'!L109)</f>
        <v>0</v>
      </c>
      <c r="L108" s="165">
        <f>IF('Indicator Date hidden'!M109="x","x",$L$2-'Indicator Date hidden'!M109)</f>
        <v>0</v>
      </c>
      <c r="M108" s="165">
        <f>IF('Indicator Date hidden'!N109="x","x",$M$2-'Indicator Date hidden'!N109)</f>
        <v>0</v>
      </c>
      <c r="N108" s="165">
        <f>IF('Indicator Date hidden'!O109="x","x",$N$2-'Indicator Date hidden'!O109)</f>
        <v>0</v>
      </c>
      <c r="O108" s="165">
        <f>IF('Indicator Date hidden'!P109="x","x",$O$2-'Indicator Date hidden'!P109)</f>
        <v>0</v>
      </c>
      <c r="P108" s="165">
        <f>IF('Indicator Date hidden'!Q109="x","x",$P$2-'Indicator Date hidden'!Q109)</f>
        <v>0</v>
      </c>
      <c r="Q108" s="165">
        <f>IF('Indicator Date hidden'!R109="x","x",$Q$2-'Indicator Date hidden'!R109)</f>
        <v>2</v>
      </c>
      <c r="R108" s="165">
        <f>IF('Indicator Date hidden'!S109="x","x",$R$2-'Indicator Date hidden'!S109)</f>
        <v>0</v>
      </c>
      <c r="S108" s="165">
        <f>IF('Indicator Date hidden'!T109="x","x",$S$2-'Indicator Date hidden'!T109)</f>
        <v>0</v>
      </c>
      <c r="T108" s="165">
        <f>IF('Indicator Date hidden'!U109="x","x",$T$2-'Indicator Date hidden'!U109)</f>
        <v>0</v>
      </c>
      <c r="U108" s="165">
        <f>IF('Indicator Date hidden'!V109="x","x",$U$2-'Indicator Date hidden'!V109)</f>
        <v>0</v>
      </c>
      <c r="V108" s="165">
        <f>IF('Indicator Date hidden'!W109="x","x",$V$2-'Indicator Date hidden'!W109)</f>
        <v>2</v>
      </c>
      <c r="W108" s="165">
        <f>IF('Indicator Date hidden'!X109="x","x",$W$2-'Indicator Date hidden'!X109)</f>
        <v>10</v>
      </c>
      <c r="X108" s="165">
        <f>IF('Indicator Date hidden'!Y109="x","x",$X$2-'Indicator Date hidden'!Y109)</f>
        <v>6</v>
      </c>
      <c r="Y108" s="165">
        <f>IF('Indicator Date hidden'!Z109="x","x",$Y$2-'Indicator Date hidden'!Z109)</f>
        <v>0</v>
      </c>
      <c r="Z108" s="165">
        <f>IF('Indicator Date hidden'!AA109="x","x",$Z$2-'Indicator Date hidden'!AA109)</f>
        <v>0</v>
      </c>
      <c r="AA108" s="165">
        <f>IF('Indicator Date hidden'!AB109="x","x",$AA$2-'Indicator Date hidden'!AB109)</f>
        <v>0</v>
      </c>
      <c r="AB108" s="165">
        <f>IF('Indicator Date hidden'!AC109="x","x",$AB$2-'Indicator Date hidden'!AC109)</f>
        <v>0</v>
      </c>
      <c r="AC108" s="165">
        <f>IF('Indicator Date hidden'!AD109="x","x",$AC$2-'Indicator Date hidden'!AD109)</f>
        <v>0</v>
      </c>
      <c r="AD108" s="165">
        <f>IF('Indicator Date hidden'!AE109="x","x",$AD$2-'Indicator Date hidden'!AE109)</f>
        <v>0</v>
      </c>
      <c r="AE108" s="165">
        <f>IF('Indicator Date hidden'!AF109="x","x",$AE$2-'Indicator Date hidden'!AF109)</f>
        <v>0</v>
      </c>
      <c r="AF108" s="165">
        <f>IF('Indicator Date hidden'!AG109="x","x",$AF$2-'Indicator Date hidden'!AG109)</f>
        <v>8</v>
      </c>
      <c r="AG108" s="165">
        <f>IF('Indicator Date hidden'!AH109="x","x",$AG$2-'Indicator Date hidden'!AH109)</f>
        <v>0</v>
      </c>
      <c r="AH108" s="165">
        <f>IF('Indicator Date hidden'!AI109="x","x",$AH$2-'Indicator Date hidden'!AI109)</f>
        <v>0</v>
      </c>
      <c r="AI108" s="165">
        <f>IF('Indicator Date hidden'!AJ109="x","x",$AI$2-'Indicator Date hidden'!AJ109)</f>
        <v>0</v>
      </c>
      <c r="AJ108" s="165">
        <f>IF('Indicator Date hidden'!AK109="x","x",$AJ$2-'Indicator Date hidden'!AK109)</f>
        <v>1</v>
      </c>
      <c r="AK108" s="165">
        <f>IF('Indicator Date hidden'!AL109="x","x",$AK$2-'Indicator Date hidden'!AL109)</f>
        <v>1</v>
      </c>
      <c r="AL108" s="165">
        <f>IF('Indicator Date hidden'!AM109="x","x",$AL$2-'Indicator Date hidden'!AM109)</f>
        <v>0</v>
      </c>
      <c r="AM108" s="165">
        <f>IF('Indicator Date hidden'!AN109="x","x",$AM$2-'Indicator Date hidden'!AN109)</f>
        <v>0</v>
      </c>
      <c r="AN108" s="165">
        <f>IF('Indicator Date hidden'!AO109="x","x",$AN$2-'Indicator Date hidden'!AO109)</f>
        <v>0</v>
      </c>
      <c r="AO108" s="165">
        <f>IF('Indicator Date hidden'!AP109="x","x",$AO$2-'Indicator Date hidden'!AP109)</f>
        <v>0</v>
      </c>
      <c r="AP108" s="165">
        <f>IF('Indicator Date hidden'!AQ109="x","x",$AP$2-'Indicator Date hidden'!AQ109)</f>
        <v>0</v>
      </c>
      <c r="AQ108" s="165">
        <f>IF('Indicator Date hidden'!AR109="x","x",$AQ$2-'Indicator Date hidden'!AR109)</f>
        <v>0</v>
      </c>
      <c r="AR108" s="165">
        <f>IF('Indicator Date hidden'!AS109="x","x",$AR$2-'Indicator Date hidden'!AS109)</f>
        <v>0</v>
      </c>
      <c r="AS108" s="165">
        <f>IF('Indicator Date hidden'!AT109="x","x",$AS$2-'Indicator Date hidden'!AT109)</f>
        <v>0</v>
      </c>
      <c r="AT108" s="165">
        <f>IF('Indicator Date hidden'!AU109="x","x",$AT$2-'Indicator Date hidden'!AU109)</f>
        <v>0</v>
      </c>
      <c r="AU108" s="165">
        <f>IF('Indicator Date hidden'!AV109="x","x",$AU$2-'Indicator Date hidden'!AV109)</f>
        <v>2</v>
      </c>
      <c r="AV108" s="165">
        <f>IF('Indicator Date hidden'!AW109="x","x",$AV$2-'Indicator Date hidden'!AW109)</f>
        <v>0</v>
      </c>
      <c r="AW108" s="165">
        <f>IF('Indicator Date hidden'!AX109="x","x",$AW$2-'Indicator Date hidden'!AX109)</f>
        <v>1</v>
      </c>
      <c r="AX108" s="165">
        <f>IF('Indicator Date hidden'!AY109="x","x",$AX$2-'Indicator Date hidden'!AY109)</f>
        <v>0</v>
      </c>
      <c r="AY108" s="165">
        <f>IF('Indicator Date hidden'!AZ109="x","x",$AY$2-'Indicator Date hidden'!AZ109)</f>
        <v>0</v>
      </c>
      <c r="AZ108" s="165">
        <f>IF('Indicator Date hidden'!BA109="x","x",$AZ$2-'Indicator Date hidden'!BA109)</f>
        <v>0</v>
      </c>
      <c r="BA108" s="5">
        <f t="shared" si="5"/>
        <v>33</v>
      </c>
      <c r="BB108" s="166">
        <f t="shared" si="6"/>
        <v>0.6470588235294118</v>
      </c>
      <c r="BC108" s="5">
        <f t="shared" si="7"/>
        <v>9</v>
      </c>
      <c r="BD108" s="166">
        <f t="shared" si="8"/>
        <v>1.9485895292242894</v>
      </c>
      <c r="BE108" s="169">
        <f t="shared" si="9"/>
        <v>0</v>
      </c>
    </row>
    <row r="109" spans="1:57" x14ac:dyDescent="0.25">
      <c r="A109" t="s">
        <v>200</v>
      </c>
      <c r="B109" s="165">
        <f>IF('Indicator Date hidden'!C110="x","x",$B$2-'Indicator Date hidden'!C110)</f>
        <v>0</v>
      </c>
      <c r="C109" s="165">
        <f>IF('Indicator Date hidden'!D110="x","x",$C$2-'Indicator Date hidden'!D110)</f>
        <v>0</v>
      </c>
      <c r="D109" s="165">
        <f>IF('Indicator Date hidden'!E110="x","x",$D$2-'Indicator Date hidden'!E110)</f>
        <v>0</v>
      </c>
      <c r="E109" s="165">
        <f>IF('Indicator Date hidden'!F110="x","x",$E$2-'Indicator Date hidden'!F110)</f>
        <v>0</v>
      </c>
      <c r="F109" s="165">
        <f>IF('Indicator Date hidden'!G110="x","x",$F$2-'Indicator Date hidden'!G110)</f>
        <v>0</v>
      </c>
      <c r="G109" s="165">
        <f>IF('Indicator Date hidden'!H110="x","x",$G$2-'Indicator Date hidden'!H110)</f>
        <v>0</v>
      </c>
      <c r="H109" s="165">
        <f>IF('Indicator Date hidden'!I110="x","x",$H$2-'Indicator Date hidden'!I110)</f>
        <v>0</v>
      </c>
      <c r="I109" s="165">
        <f>IF('Indicator Date hidden'!J110="x","x",$I$2-'Indicator Date hidden'!J110)</f>
        <v>0</v>
      </c>
      <c r="J109" s="165">
        <f>IF('Indicator Date hidden'!K110="x","x",$J$2-'Indicator Date hidden'!K110)</f>
        <v>0</v>
      </c>
      <c r="K109" s="165">
        <f>IF('Indicator Date hidden'!L110="x","x",$K$2-'Indicator Date hidden'!L110)</f>
        <v>0</v>
      </c>
      <c r="L109" s="165">
        <f>IF('Indicator Date hidden'!M110="x","x",$L$2-'Indicator Date hidden'!M110)</f>
        <v>0</v>
      </c>
      <c r="M109" s="165">
        <f>IF('Indicator Date hidden'!N110="x","x",$M$2-'Indicator Date hidden'!N110)</f>
        <v>0</v>
      </c>
      <c r="N109" s="165">
        <f>IF('Indicator Date hidden'!O110="x","x",$N$2-'Indicator Date hidden'!O110)</f>
        <v>0</v>
      </c>
      <c r="O109" s="165">
        <f>IF('Indicator Date hidden'!P110="x","x",$O$2-'Indicator Date hidden'!P110)</f>
        <v>0</v>
      </c>
      <c r="P109" s="165" t="str">
        <f>IF('Indicator Date hidden'!Q110="x","x",$P$2-'Indicator Date hidden'!Q110)</f>
        <v>x</v>
      </c>
      <c r="Q109" s="165" t="str">
        <f>IF('Indicator Date hidden'!R110="x","x",$Q$2-'Indicator Date hidden'!R110)</f>
        <v>x</v>
      </c>
      <c r="R109" s="165">
        <f>IF('Indicator Date hidden'!S110="x","x",$R$2-'Indicator Date hidden'!S110)</f>
        <v>0</v>
      </c>
      <c r="S109" s="165">
        <f>IF('Indicator Date hidden'!T110="x","x",$S$2-'Indicator Date hidden'!T110)</f>
        <v>0</v>
      </c>
      <c r="T109" s="165">
        <f>IF('Indicator Date hidden'!U110="x","x",$T$2-'Indicator Date hidden'!U110)</f>
        <v>0</v>
      </c>
      <c r="U109" s="165" t="str">
        <f>IF('Indicator Date hidden'!V110="x","x",$U$2-'Indicator Date hidden'!V110)</f>
        <v>x</v>
      </c>
      <c r="V109" s="165">
        <f>IF('Indicator Date hidden'!W110="x","x",$V$2-'Indicator Date hidden'!W110)</f>
        <v>2</v>
      </c>
      <c r="W109" s="165" t="str">
        <f>IF('Indicator Date hidden'!X110="x","x",$W$2-'Indicator Date hidden'!X110)</f>
        <v>x</v>
      </c>
      <c r="X109" s="165">
        <f>IF('Indicator Date hidden'!Y110="x","x",$X$2-'Indicator Date hidden'!Y110)</f>
        <v>1</v>
      </c>
      <c r="Y109" s="165">
        <f>IF('Indicator Date hidden'!Z110="x","x",$Y$2-'Indicator Date hidden'!Z110)</f>
        <v>0</v>
      </c>
      <c r="Z109" s="165">
        <f>IF('Indicator Date hidden'!AA110="x","x",$Z$2-'Indicator Date hidden'!AA110)</f>
        <v>0</v>
      </c>
      <c r="AA109" s="165">
        <f>IF('Indicator Date hidden'!AB110="x","x",$AA$2-'Indicator Date hidden'!AB110)</f>
        <v>1</v>
      </c>
      <c r="AB109" s="165">
        <f>IF('Indicator Date hidden'!AC110="x","x",$AB$2-'Indicator Date hidden'!AC110)</f>
        <v>0</v>
      </c>
      <c r="AC109" s="165">
        <f>IF('Indicator Date hidden'!AD110="x","x",$AC$2-'Indicator Date hidden'!AD110)</f>
        <v>0</v>
      </c>
      <c r="AD109" s="165" t="str">
        <f>IF('Indicator Date hidden'!AE110="x","x",$AD$2-'Indicator Date hidden'!AE110)</f>
        <v>x</v>
      </c>
      <c r="AE109" s="165">
        <f>IF('Indicator Date hidden'!AF110="x","x",$AE$2-'Indicator Date hidden'!AF110)</f>
        <v>0</v>
      </c>
      <c r="AF109" s="165" t="str">
        <f>IF('Indicator Date hidden'!AG110="x","x",$AF$2-'Indicator Date hidden'!AG110)</f>
        <v>x</v>
      </c>
      <c r="AG109" s="165">
        <f>IF('Indicator Date hidden'!AH110="x","x",$AG$2-'Indicator Date hidden'!AH110)</f>
        <v>0</v>
      </c>
      <c r="AH109" s="165">
        <f>IF('Indicator Date hidden'!AI110="x","x",$AH$2-'Indicator Date hidden'!AI110)</f>
        <v>0</v>
      </c>
      <c r="AI109" s="165">
        <f>IF('Indicator Date hidden'!AJ110="x","x",$AI$2-'Indicator Date hidden'!AJ110)</f>
        <v>0</v>
      </c>
      <c r="AJ109" s="165" t="str">
        <f>IF('Indicator Date hidden'!AK110="x","x",$AJ$2-'Indicator Date hidden'!AK110)</f>
        <v>x</v>
      </c>
      <c r="AK109" s="165">
        <f>IF('Indicator Date hidden'!AL110="x","x",$AK$2-'Indicator Date hidden'!AL110)</f>
        <v>1</v>
      </c>
      <c r="AL109" s="165" t="str">
        <f>IF('Indicator Date hidden'!AM110="x","x",$AL$2-'Indicator Date hidden'!AM110)</f>
        <v>x</v>
      </c>
      <c r="AM109" s="165">
        <f>IF('Indicator Date hidden'!AN110="x","x",$AM$2-'Indicator Date hidden'!AN110)</f>
        <v>0</v>
      </c>
      <c r="AN109" s="165">
        <f>IF('Indicator Date hidden'!AO110="x","x",$AN$2-'Indicator Date hidden'!AO110)</f>
        <v>0</v>
      </c>
      <c r="AO109" s="165">
        <f>IF('Indicator Date hidden'!AP110="x","x",$AO$2-'Indicator Date hidden'!AP110)</f>
        <v>0</v>
      </c>
      <c r="AP109" s="165">
        <f>IF('Indicator Date hidden'!AQ110="x","x",$AP$2-'Indicator Date hidden'!AQ110)</f>
        <v>0</v>
      </c>
      <c r="AQ109" s="165" t="str">
        <f>IF('Indicator Date hidden'!AR110="x","x",$AQ$2-'Indicator Date hidden'!AR110)</f>
        <v>x</v>
      </c>
      <c r="AR109" s="165">
        <f>IF('Indicator Date hidden'!AS110="x","x",$AR$2-'Indicator Date hidden'!AS110)</f>
        <v>0</v>
      </c>
      <c r="AS109" s="165">
        <f>IF('Indicator Date hidden'!AT110="x","x",$AS$2-'Indicator Date hidden'!AT110)</f>
        <v>0</v>
      </c>
      <c r="AT109" s="165">
        <f>IF('Indicator Date hidden'!AU110="x","x",$AT$2-'Indicator Date hidden'!AU110)</f>
        <v>0</v>
      </c>
      <c r="AU109" s="165">
        <f>IF('Indicator Date hidden'!AV110="x","x",$AU$2-'Indicator Date hidden'!AV110)</f>
        <v>2</v>
      </c>
      <c r="AV109" s="165">
        <f>IF('Indicator Date hidden'!AW110="x","x",$AV$2-'Indicator Date hidden'!AW110)</f>
        <v>0</v>
      </c>
      <c r="AW109" s="165">
        <f>IF('Indicator Date hidden'!AX110="x","x",$AW$2-'Indicator Date hidden'!AX110)</f>
        <v>0</v>
      </c>
      <c r="AX109" s="165">
        <f>IF('Indicator Date hidden'!AY110="x","x",$AX$2-'Indicator Date hidden'!AY110)</f>
        <v>0</v>
      </c>
      <c r="AY109" s="165">
        <f>IF('Indicator Date hidden'!AZ110="x","x",$AY$2-'Indicator Date hidden'!AZ110)</f>
        <v>0</v>
      </c>
      <c r="AZ109" s="165">
        <f>IF('Indicator Date hidden'!BA110="x","x",$AZ$2-'Indicator Date hidden'!BA110)</f>
        <v>0</v>
      </c>
      <c r="BA109" s="5">
        <f t="shared" si="5"/>
        <v>7</v>
      </c>
      <c r="BB109" s="166">
        <f t="shared" si="6"/>
        <v>0.16666666666666666</v>
      </c>
      <c r="BC109" s="5">
        <f t="shared" si="7"/>
        <v>5</v>
      </c>
      <c r="BD109" s="166">
        <f t="shared" si="8"/>
        <v>0.48386670078337085</v>
      </c>
      <c r="BE109" s="169">
        <f t="shared" si="9"/>
        <v>0</v>
      </c>
    </row>
    <row r="110" spans="1:57" x14ac:dyDescent="0.25">
      <c r="A110" t="s">
        <v>202</v>
      </c>
      <c r="B110" s="165">
        <f>IF('Indicator Date hidden'!C111="x","x",$B$2-'Indicator Date hidden'!C111)</f>
        <v>0</v>
      </c>
      <c r="C110" s="165">
        <f>IF('Indicator Date hidden'!D111="x","x",$C$2-'Indicator Date hidden'!D111)</f>
        <v>0</v>
      </c>
      <c r="D110" s="165">
        <f>IF('Indicator Date hidden'!E111="x","x",$D$2-'Indicator Date hidden'!E111)</f>
        <v>0</v>
      </c>
      <c r="E110" s="165">
        <f>IF('Indicator Date hidden'!F111="x","x",$E$2-'Indicator Date hidden'!F111)</f>
        <v>0</v>
      </c>
      <c r="F110" s="165">
        <f>IF('Indicator Date hidden'!G111="x","x",$F$2-'Indicator Date hidden'!G111)</f>
        <v>0</v>
      </c>
      <c r="G110" s="165">
        <f>IF('Indicator Date hidden'!H111="x","x",$G$2-'Indicator Date hidden'!H111)</f>
        <v>0</v>
      </c>
      <c r="H110" s="165">
        <f>IF('Indicator Date hidden'!I111="x","x",$H$2-'Indicator Date hidden'!I111)</f>
        <v>0</v>
      </c>
      <c r="I110" s="165">
        <f>IF('Indicator Date hidden'!J111="x","x",$I$2-'Indicator Date hidden'!J111)</f>
        <v>0</v>
      </c>
      <c r="J110" s="165">
        <f>IF('Indicator Date hidden'!K111="x","x",$J$2-'Indicator Date hidden'!K111)</f>
        <v>0</v>
      </c>
      <c r="K110" s="165">
        <f>IF('Indicator Date hidden'!L111="x","x",$K$2-'Indicator Date hidden'!L111)</f>
        <v>0</v>
      </c>
      <c r="L110" s="165">
        <f>IF('Indicator Date hidden'!M111="x","x",$L$2-'Indicator Date hidden'!M111)</f>
        <v>0</v>
      </c>
      <c r="M110" s="165">
        <f>IF('Indicator Date hidden'!N111="x","x",$M$2-'Indicator Date hidden'!N111)</f>
        <v>0</v>
      </c>
      <c r="N110" s="165">
        <f>IF('Indicator Date hidden'!O111="x","x",$N$2-'Indicator Date hidden'!O111)</f>
        <v>0</v>
      </c>
      <c r="O110" s="165">
        <f>IF('Indicator Date hidden'!P111="x","x",$O$2-'Indicator Date hidden'!P111)</f>
        <v>0</v>
      </c>
      <c r="P110" s="165">
        <f>IF('Indicator Date hidden'!Q111="x","x",$P$2-'Indicator Date hidden'!Q111)</f>
        <v>0</v>
      </c>
      <c r="Q110" s="165" t="str">
        <f>IF('Indicator Date hidden'!R111="x","x",$Q$2-'Indicator Date hidden'!R111)</f>
        <v>x</v>
      </c>
      <c r="R110" s="165">
        <f>IF('Indicator Date hidden'!S111="x","x",$R$2-'Indicator Date hidden'!S111)</f>
        <v>0</v>
      </c>
      <c r="S110" s="165">
        <f>IF('Indicator Date hidden'!T111="x","x",$S$2-'Indicator Date hidden'!T111)</f>
        <v>0</v>
      </c>
      <c r="T110" s="165">
        <f>IF('Indicator Date hidden'!U111="x","x",$T$2-'Indicator Date hidden'!U111)</f>
        <v>0</v>
      </c>
      <c r="U110" s="165">
        <f>IF('Indicator Date hidden'!V111="x","x",$U$2-'Indicator Date hidden'!V111)</f>
        <v>0</v>
      </c>
      <c r="V110" s="165">
        <f>IF('Indicator Date hidden'!W111="x","x",$V$2-'Indicator Date hidden'!W111)</f>
        <v>2</v>
      </c>
      <c r="W110" s="165">
        <f>IF('Indicator Date hidden'!X111="x","x",$W$2-'Indicator Date hidden'!X111)</f>
        <v>9</v>
      </c>
      <c r="X110" s="165">
        <f>IF('Indicator Date hidden'!Y111="x","x",$X$2-'Indicator Date hidden'!Y111)</f>
        <v>6</v>
      </c>
      <c r="Y110" s="165">
        <f>IF('Indicator Date hidden'!Z111="x","x",$Y$2-'Indicator Date hidden'!Z111)</f>
        <v>0</v>
      </c>
      <c r="Z110" s="165">
        <f>IF('Indicator Date hidden'!AA111="x","x",$Z$2-'Indicator Date hidden'!AA111)</f>
        <v>0</v>
      </c>
      <c r="AA110" s="165" t="str">
        <f>IF('Indicator Date hidden'!AB111="x","x",$AA$2-'Indicator Date hidden'!AB111)</f>
        <v>x</v>
      </c>
      <c r="AB110" s="165">
        <f>IF('Indicator Date hidden'!AC111="x","x",$AB$2-'Indicator Date hidden'!AC111)</f>
        <v>0</v>
      </c>
      <c r="AC110" s="165" t="str">
        <f>IF('Indicator Date hidden'!AD111="x","x",$AC$2-'Indicator Date hidden'!AD111)</f>
        <v>x</v>
      </c>
      <c r="AD110" s="165" t="str">
        <f>IF('Indicator Date hidden'!AE111="x","x",$AD$2-'Indicator Date hidden'!AE111)</f>
        <v>x</v>
      </c>
      <c r="AE110" s="165" t="str">
        <f>IF('Indicator Date hidden'!AF111="x","x",$AE$2-'Indicator Date hidden'!AF111)</f>
        <v>x</v>
      </c>
      <c r="AF110" s="165" t="str">
        <f>IF('Indicator Date hidden'!AG111="x","x",$AF$2-'Indicator Date hidden'!AG111)</f>
        <v>x</v>
      </c>
      <c r="AG110" s="165">
        <f>IF('Indicator Date hidden'!AH111="x","x",$AG$2-'Indicator Date hidden'!AH111)</f>
        <v>0</v>
      </c>
      <c r="AH110" s="165">
        <f>IF('Indicator Date hidden'!AI111="x","x",$AH$2-'Indicator Date hidden'!AI111)</f>
        <v>0</v>
      </c>
      <c r="AI110" s="165">
        <f>IF('Indicator Date hidden'!AJ111="x","x",$AI$2-'Indicator Date hidden'!AJ111)</f>
        <v>0</v>
      </c>
      <c r="AJ110" s="165" t="str">
        <f>IF('Indicator Date hidden'!AK111="x","x",$AJ$2-'Indicator Date hidden'!AK111)</f>
        <v>x</v>
      </c>
      <c r="AK110" s="165" t="str">
        <f>IF('Indicator Date hidden'!AL111="x","x",$AK$2-'Indicator Date hidden'!AL111)</f>
        <v>x</v>
      </c>
      <c r="AL110" s="165" t="str">
        <f>IF('Indicator Date hidden'!AM111="x","x",$AL$2-'Indicator Date hidden'!AM111)</f>
        <v>x</v>
      </c>
      <c r="AM110" s="165">
        <f>IF('Indicator Date hidden'!AN111="x","x",$AM$2-'Indicator Date hidden'!AN111)</f>
        <v>0</v>
      </c>
      <c r="AN110" s="165">
        <f>IF('Indicator Date hidden'!AO111="x","x",$AN$2-'Indicator Date hidden'!AO111)</f>
        <v>0</v>
      </c>
      <c r="AO110" s="165" t="str">
        <f>IF('Indicator Date hidden'!AP111="x","x",$AO$2-'Indicator Date hidden'!AP111)</f>
        <v>x</v>
      </c>
      <c r="AP110" s="165" t="str">
        <f>IF('Indicator Date hidden'!AQ111="x","x",$AP$2-'Indicator Date hidden'!AQ111)</f>
        <v>x</v>
      </c>
      <c r="AQ110" s="165">
        <f>IF('Indicator Date hidden'!AR111="x","x",$AQ$2-'Indicator Date hidden'!AR111)</f>
        <v>2</v>
      </c>
      <c r="AR110" s="165">
        <f>IF('Indicator Date hidden'!AS111="x","x",$AR$2-'Indicator Date hidden'!AS111)</f>
        <v>0</v>
      </c>
      <c r="AS110" s="165" t="str">
        <f>IF('Indicator Date hidden'!AT111="x","x",$AS$2-'Indicator Date hidden'!AT111)</f>
        <v>x</v>
      </c>
      <c r="AT110" s="165">
        <f>IF('Indicator Date hidden'!AU111="x","x",$AT$2-'Indicator Date hidden'!AU111)</f>
        <v>0</v>
      </c>
      <c r="AU110" s="165">
        <f>IF('Indicator Date hidden'!AV111="x","x",$AU$2-'Indicator Date hidden'!AV111)</f>
        <v>2</v>
      </c>
      <c r="AV110" s="165">
        <f>IF('Indicator Date hidden'!AW111="x","x",$AV$2-'Indicator Date hidden'!AW111)</f>
        <v>0</v>
      </c>
      <c r="AW110" s="165">
        <f>IF('Indicator Date hidden'!AX111="x","x",$AW$2-'Indicator Date hidden'!AX111)</f>
        <v>2</v>
      </c>
      <c r="AX110" s="165">
        <f>IF('Indicator Date hidden'!AY111="x","x",$AX$2-'Indicator Date hidden'!AY111)</f>
        <v>0</v>
      </c>
      <c r="AY110" s="165">
        <f>IF('Indicator Date hidden'!AZ111="x","x",$AY$2-'Indicator Date hidden'!AZ111)</f>
        <v>0</v>
      </c>
      <c r="AZ110" s="165">
        <f>IF('Indicator Date hidden'!BA111="x","x",$AZ$2-'Indicator Date hidden'!BA111)</f>
        <v>0</v>
      </c>
      <c r="BA110" s="5">
        <f t="shared" si="5"/>
        <v>23</v>
      </c>
      <c r="BB110" s="166">
        <f t="shared" si="6"/>
        <v>0.58974358974358976</v>
      </c>
      <c r="BC110" s="5">
        <f t="shared" si="7"/>
        <v>6</v>
      </c>
      <c r="BD110" s="166">
        <f t="shared" si="8"/>
        <v>1.749988259564262</v>
      </c>
      <c r="BE110" s="169">
        <f t="shared" si="9"/>
        <v>0</v>
      </c>
    </row>
    <row r="111" spans="1:57" x14ac:dyDescent="0.25">
      <c r="A111" t="s">
        <v>204</v>
      </c>
      <c r="B111" s="165">
        <f>IF('Indicator Date hidden'!C112="x","x",$B$2-'Indicator Date hidden'!C112)</f>
        <v>0</v>
      </c>
      <c r="C111" s="165">
        <f>IF('Indicator Date hidden'!D112="x","x",$C$2-'Indicator Date hidden'!D112)</f>
        <v>0</v>
      </c>
      <c r="D111" s="165">
        <f>IF('Indicator Date hidden'!E112="x","x",$D$2-'Indicator Date hidden'!E112)</f>
        <v>0</v>
      </c>
      <c r="E111" s="165">
        <f>IF('Indicator Date hidden'!F112="x","x",$E$2-'Indicator Date hidden'!F112)</f>
        <v>0</v>
      </c>
      <c r="F111" s="165">
        <f>IF('Indicator Date hidden'!G112="x","x",$F$2-'Indicator Date hidden'!G112)</f>
        <v>0</v>
      </c>
      <c r="G111" s="165">
        <f>IF('Indicator Date hidden'!H112="x","x",$G$2-'Indicator Date hidden'!H112)</f>
        <v>0</v>
      </c>
      <c r="H111" s="165">
        <f>IF('Indicator Date hidden'!I112="x","x",$H$2-'Indicator Date hidden'!I112)</f>
        <v>0</v>
      </c>
      <c r="I111" s="165">
        <f>IF('Indicator Date hidden'!J112="x","x",$I$2-'Indicator Date hidden'!J112)</f>
        <v>0</v>
      </c>
      <c r="J111" s="165">
        <f>IF('Indicator Date hidden'!K112="x","x",$J$2-'Indicator Date hidden'!K112)</f>
        <v>0</v>
      </c>
      <c r="K111" s="165">
        <f>IF('Indicator Date hidden'!L112="x","x",$K$2-'Indicator Date hidden'!L112)</f>
        <v>0</v>
      </c>
      <c r="L111" s="165">
        <f>IF('Indicator Date hidden'!M112="x","x",$L$2-'Indicator Date hidden'!M112)</f>
        <v>0</v>
      </c>
      <c r="M111" s="165">
        <f>IF('Indicator Date hidden'!N112="x","x",$M$2-'Indicator Date hidden'!N112)</f>
        <v>0</v>
      </c>
      <c r="N111" s="165">
        <f>IF('Indicator Date hidden'!O112="x","x",$N$2-'Indicator Date hidden'!O112)</f>
        <v>0</v>
      </c>
      <c r="O111" s="165">
        <f>IF('Indicator Date hidden'!P112="x","x",$O$2-'Indicator Date hidden'!P112)</f>
        <v>0</v>
      </c>
      <c r="P111" s="165">
        <f>IF('Indicator Date hidden'!Q112="x","x",$P$2-'Indicator Date hidden'!Q112)</f>
        <v>0</v>
      </c>
      <c r="Q111" s="165">
        <f>IF('Indicator Date hidden'!R112="x","x",$Q$2-'Indicator Date hidden'!R112)</f>
        <v>2</v>
      </c>
      <c r="R111" s="165">
        <f>IF('Indicator Date hidden'!S112="x","x",$R$2-'Indicator Date hidden'!S112)</f>
        <v>0</v>
      </c>
      <c r="S111" s="165">
        <f>IF('Indicator Date hidden'!T112="x","x",$S$2-'Indicator Date hidden'!T112)</f>
        <v>0</v>
      </c>
      <c r="T111" s="165">
        <f>IF('Indicator Date hidden'!U112="x","x",$T$2-'Indicator Date hidden'!U112)</f>
        <v>0</v>
      </c>
      <c r="U111" s="165">
        <f>IF('Indicator Date hidden'!V112="x","x",$U$2-'Indicator Date hidden'!V112)</f>
        <v>0</v>
      </c>
      <c r="V111" s="165">
        <f>IF('Indicator Date hidden'!W112="x","x",$V$2-'Indicator Date hidden'!W112)</f>
        <v>2</v>
      </c>
      <c r="W111" s="165">
        <f>IF('Indicator Date hidden'!X112="x","x",$W$2-'Indicator Date hidden'!X112)</f>
        <v>4</v>
      </c>
      <c r="X111" s="165">
        <f>IF('Indicator Date hidden'!Y112="x","x",$X$2-'Indicator Date hidden'!Y112)</f>
        <v>6</v>
      </c>
      <c r="Y111" s="165">
        <f>IF('Indicator Date hidden'!Z112="x","x",$Y$2-'Indicator Date hidden'!Z112)</f>
        <v>0</v>
      </c>
      <c r="Z111" s="165">
        <f>IF('Indicator Date hidden'!AA112="x","x",$Z$2-'Indicator Date hidden'!AA112)</f>
        <v>0</v>
      </c>
      <c r="AA111" s="165">
        <f>IF('Indicator Date hidden'!AB112="x","x",$AA$2-'Indicator Date hidden'!AB112)</f>
        <v>0</v>
      </c>
      <c r="AB111" s="165">
        <f>IF('Indicator Date hidden'!AC112="x","x",$AB$2-'Indicator Date hidden'!AC112)</f>
        <v>0</v>
      </c>
      <c r="AC111" s="165">
        <f>IF('Indicator Date hidden'!AD112="x","x",$AC$2-'Indicator Date hidden'!AD112)</f>
        <v>0</v>
      </c>
      <c r="AD111" s="165">
        <f>IF('Indicator Date hidden'!AE112="x","x",$AD$2-'Indicator Date hidden'!AE112)</f>
        <v>0</v>
      </c>
      <c r="AE111" s="165">
        <f>IF('Indicator Date hidden'!AF112="x","x",$AE$2-'Indicator Date hidden'!AF112)</f>
        <v>0</v>
      </c>
      <c r="AF111" s="165">
        <f>IF('Indicator Date hidden'!AG112="x","x",$AF$2-'Indicator Date hidden'!AG112)</f>
        <v>3</v>
      </c>
      <c r="AG111" s="165">
        <f>IF('Indicator Date hidden'!AH112="x","x",$AG$2-'Indicator Date hidden'!AH112)</f>
        <v>0</v>
      </c>
      <c r="AH111" s="165">
        <f>IF('Indicator Date hidden'!AI112="x","x",$AH$2-'Indicator Date hidden'!AI112)</f>
        <v>0</v>
      </c>
      <c r="AI111" s="165">
        <f>IF('Indicator Date hidden'!AJ112="x","x",$AI$2-'Indicator Date hidden'!AJ112)</f>
        <v>0</v>
      </c>
      <c r="AJ111" s="165" t="str">
        <f>IF('Indicator Date hidden'!AK112="x","x",$AJ$2-'Indicator Date hidden'!AK112)</f>
        <v>x</v>
      </c>
      <c r="AK111" s="165">
        <f>IF('Indicator Date hidden'!AL112="x","x",$AK$2-'Indicator Date hidden'!AL112)</f>
        <v>0</v>
      </c>
      <c r="AL111" s="165" t="str">
        <f>IF('Indicator Date hidden'!AM112="x","x",$AL$2-'Indicator Date hidden'!AM112)</f>
        <v>x</v>
      </c>
      <c r="AM111" s="165">
        <f>IF('Indicator Date hidden'!AN112="x","x",$AM$2-'Indicator Date hidden'!AN112)</f>
        <v>0</v>
      </c>
      <c r="AN111" s="165">
        <f>IF('Indicator Date hidden'!AO112="x","x",$AN$2-'Indicator Date hidden'!AO112)</f>
        <v>0</v>
      </c>
      <c r="AO111" s="165">
        <f>IF('Indicator Date hidden'!AP112="x","x",$AO$2-'Indicator Date hidden'!AP112)</f>
        <v>0</v>
      </c>
      <c r="AP111" s="165">
        <f>IF('Indicator Date hidden'!AQ112="x","x",$AP$2-'Indicator Date hidden'!AQ112)</f>
        <v>0</v>
      </c>
      <c r="AQ111" s="165">
        <f>IF('Indicator Date hidden'!AR112="x","x",$AQ$2-'Indicator Date hidden'!AR112)</f>
        <v>2</v>
      </c>
      <c r="AR111" s="165">
        <f>IF('Indicator Date hidden'!AS112="x","x",$AR$2-'Indicator Date hidden'!AS112)</f>
        <v>0</v>
      </c>
      <c r="AS111" s="165">
        <f>IF('Indicator Date hidden'!AT112="x","x",$AS$2-'Indicator Date hidden'!AT112)</f>
        <v>0</v>
      </c>
      <c r="AT111" s="165">
        <f>IF('Indicator Date hidden'!AU112="x","x",$AT$2-'Indicator Date hidden'!AU112)</f>
        <v>0</v>
      </c>
      <c r="AU111" s="165">
        <f>IF('Indicator Date hidden'!AV112="x","x",$AU$2-'Indicator Date hidden'!AV112)</f>
        <v>2</v>
      </c>
      <c r="AV111" s="165">
        <f>IF('Indicator Date hidden'!AW112="x","x",$AV$2-'Indicator Date hidden'!AW112)</f>
        <v>0</v>
      </c>
      <c r="AW111" s="165">
        <f>IF('Indicator Date hidden'!AX112="x","x",$AW$2-'Indicator Date hidden'!AX112)</f>
        <v>0</v>
      </c>
      <c r="AX111" s="165">
        <f>IF('Indicator Date hidden'!AY112="x","x",$AX$2-'Indicator Date hidden'!AY112)</f>
        <v>0</v>
      </c>
      <c r="AY111" s="165">
        <f>IF('Indicator Date hidden'!AZ112="x","x",$AY$2-'Indicator Date hidden'!AZ112)</f>
        <v>0</v>
      </c>
      <c r="AZ111" s="165">
        <f>IF('Indicator Date hidden'!BA112="x","x",$AZ$2-'Indicator Date hidden'!BA112)</f>
        <v>0</v>
      </c>
      <c r="BA111" s="5">
        <f t="shared" si="5"/>
        <v>21</v>
      </c>
      <c r="BB111" s="166">
        <f t="shared" si="6"/>
        <v>0.42857142857142855</v>
      </c>
      <c r="BC111" s="5">
        <f t="shared" si="7"/>
        <v>7</v>
      </c>
      <c r="BD111" s="166">
        <f t="shared" si="8"/>
        <v>1.1780301787479031</v>
      </c>
      <c r="BE111" s="169">
        <f t="shared" si="9"/>
        <v>0</v>
      </c>
    </row>
    <row r="112" spans="1:57" x14ac:dyDescent="0.25">
      <c r="A112" t="s">
        <v>206</v>
      </c>
      <c r="B112" s="165">
        <f>IF('Indicator Date hidden'!C113="x","x",$B$2-'Indicator Date hidden'!C113)</f>
        <v>0</v>
      </c>
      <c r="C112" s="165">
        <f>IF('Indicator Date hidden'!D113="x","x",$C$2-'Indicator Date hidden'!D113)</f>
        <v>0</v>
      </c>
      <c r="D112" s="165">
        <f>IF('Indicator Date hidden'!E113="x","x",$D$2-'Indicator Date hidden'!E113)</f>
        <v>0</v>
      </c>
      <c r="E112" s="165">
        <f>IF('Indicator Date hidden'!F113="x","x",$E$2-'Indicator Date hidden'!F113)</f>
        <v>0</v>
      </c>
      <c r="F112" s="165">
        <f>IF('Indicator Date hidden'!G113="x","x",$F$2-'Indicator Date hidden'!G113)</f>
        <v>0</v>
      </c>
      <c r="G112" s="165">
        <f>IF('Indicator Date hidden'!H113="x","x",$G$2-'Indicator Date hidden'!H113)</f>
        <v>0</v>
      </c>
      <c r="H112" s="165">
        <f>IF('Indicator Date hidden'!I113="x","x",$H$2-'Indicator Date hidden'!I113)</f>
        <v>0</v>
      </c>
      <c r="I112" s="165">
        <f>IF('Indicator Date hidden'!J113="x","x",$I$2-'Indicator Date hidden'!J113)</f>
        <v>0</v>
      </c>
      <c r="J112" s="165">
        <f>IF('Indicator Date hidden'!K113="x","x",$J$2-'Indicator Date hidden'!K113)</f>
        <v>0</v>
      </c>
      <c r="K112" s="165">
        <f>IF('Indicator Date hidden'!L113="x","x",$K$2-'Indicator Date hidden'!L113)</f>
        <v>0</v>
      </c>
      <c r="L112" s="165">
        <f>IF('Indicator Date hidden'!M113="x","x",$L$2-'Indicator Date hidden'!M113)</f>
        <v>0</v>
      </c>
      <c r="M112" s="165">
        <f>IF('Indicator Date hidden'!N113="x","x",$M$2-'Indicator Date hidden'!N113)</f>
        <v>0</v>
      </c>
      <c r="N112" s="165">
        <f>IF('Indicator Date hidden'!O113="x","x",$N$2-'Indicator Date hidden'!O113)</f>
        <v>0</v>
      </c>
      <c r="O112" s="165">
        <f>IF('Indicator Date hidden'!P113="x","x",$O$2-'Indicator Date hidden'!P113)</f>
        <v>0</v>
      </c>
      <c r="P112" s="165">
        <f>IF('Indicator Date hidden'!Q113="x","x",$P$2-'Indicator Date hidden'!Q113)</f>
        <v>0</v>
      </c>
      <c r="Q112" s="165" t="str">
        <f>IF('Indicator Date hidden'!R113="x","x",$Q$2-'Indicator Date hidden'!R113)</f>
        <v>x</v>
      </c>
      <c r="R112" s="165">
        <f>IF('Indicator Date hidden'!S113="x","x",$R$2-'Indicator Date hidden'!S113)</f>
        <v>0</v>
      </c>
      <c r="S112" s="165">
        <f>IF('Indicator Date hidden'!T113="x","x",$S$2-'Indicator Date hidden'!T113)</f>
        <v>0</v>
      </c>
      <c r="T112" s="165">
        <f>IF('Indicator Date hidden'!U113="x","x",$T$2-'Indicator Date hidden'!U113)</f>
        <v>0</v>
      </c>
      <c r="U112" s="165">
        <f>IF('Indicator Date hidden'!V113="x","x",$U$2-'Indicator Date hidden'!V113)</f>
        <v>0</v>
      </c>
      <c r="V112" s="165">
        <f>IF('Indicator Date hidden'!W113="x","x",$V$2-'Indicator Date hidden'!W113)</f>
        <v>2</v>
      </c>
      <c r="W112" s="165" t="str">
        <f>IF('Indicator Date hidden'!X113="x","x",$W$2-'Indicator Date hidden'!X113)</f>
        <v>x</v>
      </c>
      <c r="X112" s="165" t="str">
        <f>IF('Indicator Date hidden'!Y113="x","x",$X$2-'Indicator Date hidden'!Y113)</f>
        <v>x</v>
      </c>
      <c r="Y112" s="165">
        <f>IF('Indicator Date hidden'!Z113="x","x",$Y$2-'Indicator Date hidden'!Z113)</f>
        <v>0</v>
      </c>
      <c r="Z112" s="165">
        <f>IF('Indicator Date hidden'!AA113="x","x",$Z$2-'Indicator Date hidden'!AA113)</f>
        <v>0</v>
      </c>
      <c r="AA112" s="165">
        <f>IF('Indicator Date hidden'!AB113="x","x",$AA$2-'Indicator Date hidden'!AB113)</f>
        <v>2</v>
      </c>
      <c r="AB112" s="165">
        <f>IF('Indicator Date hidden'!AC113="x","x",$AB$2-'Indicator Date hidden'!AC113)</f>
        <v>0</v>
      </c>
      <c r="AC112" s="165">
        <f>IF('Indicator Date hidden'!AD113="x","x",$AC$2-'Indicator Date hidden'!AD113)</f>
        <v>0</v>
      </c>
      <c r="AD112" s="165" t="str">
        <f>IF('Indicator Date hidden'!AE113="x","x",$AD$2-'Indicator Date hidden'!AE113)</f>
        <v>x</v>
      </c>
      <c r="AE112" s="165">
        <f>IF('Indicator Date hidden'!AF113="x","x",$AE$2-'Indicator Date hidden'!AF113)</f>
        <v>0</v>
      </c>
      <c r="AF112" s="165">
        <f>IF('Indicator Date hidden'!AG113="x","x",$AF$2-'Indicator Date hidden'!AG113)</f>
        <v>5</v>
      </c>
      <c r="AG112" s="165">
        <f>IF('Indicator Date hidden'!AH113="x","x",$AG$2-'Indicator Date hidden'!AH113)</f>
        <v>0</v>
      </c>
      <c r="AH112" s="165">
        <f>IF('Indicator Date hidden'!AI113="x","x",$AH$2-'Indicator Date hidden'!AI113)</f>
        <v>0</v>
      </c>
      <c r="AI112" s="165">
        <f>IF('Indicator Date hidden'!AJ113="x","x",$AI$2-'Indicator Date hidden'!AJ113)</f>
        <v>0</v>
      </c>
      <c r="AJ112" s="165" t="str">
        <f>IF('Indicator Date hidden'!AK113="x","x",$AJ$2-'Indicator Date hidden'!AK113)</f>
        <v>x</v>
      </c>
      <c r="AK112" s="165">
        <f>IF('Indicator Date hidden'!AL113="x","x",$AK$2-'Indicator Date hidden'!AL113)</f>
        <v>1</v>
      </c>
      <c r="AL112" s="165" t="str">
        <f>IF('Indicator Date hidden'!AM113="x","x",$AL$2-'Indicator Date hidden'!AM113)</f>
        <v>x</v>
      </c>
      <c r="AM112" s="165">
        <f>IF('Indicator Date hidden'!AN113="x","x",$AM$2-'Indicator Date hidden'!AN113)</f>
        <v>0</v>
      </c>
      <c r="AN112" s="165">
        <f>IF('Indicator Date hidden'!AO113="x","x",$AN$2-'Indicator Date hidden'!AO113)</f>
        <v>0</v>
      </c>
      <c r="AO112" s="165">
        <f>IF('Indicator Date hidden'!AP113="x","x",$AO$2-'Indicator Date hidden'!AP113)</f>
        <v>0</v>
      </c>
      <c r="AP112" s="165">
        <f>IF('Indicator Date hidden'!AQ113="x","x",$AP$2-'Indicator Date hidden'!AQ113)</f>
        <v>0</v>
      </c>
      <c r="AQ112" s="165">
        <f>IF('Indicator Date hidden'!AR113="x","x",$AQ$2-'Indicator Date hidden'!AR113)</f>
        <v>0</v>
      </c>
      <c r="AR112" s="165">
        <f>IF('Indicator Date hidden'!AS113="x","x",$AR$2-'Indicator Date hidden'!AS113)</f>
        <v>0</v>
      </c>
      <c r="AS112" s="165">
        <f>IF('Indicator Date hidden'!AT113="x","x",$AS$2-'Indicator Date hidden'!AT113)</f>
        <v>0</v>
      </c>
      <c r="AT112" s="165">
        <f>IF('Indicator Date hidden'!AU113="x","x",$AT$2-'Indicator Date hidden'!AU113)</f>
        <v>0</v>
      </c>
      <c r="AU112" s="165">
        <f>IF('Indicator Date hidden'!AV113="x","x",$AU$2-'Indicator Date hidden'!AV113)</f>
        <v>2</v>
      </c>
      <c r="AV112" s="165">
        <f>IF('Indicator Date hidden'!AW113="x","x",$AV$2-'Indicator Date hidden'!AW113)</f>
        <v>0</v>
      </c>
      <c r="AW112" s="165">
        <f>IF('Indicator Date hidden'!AX113="x","x",$AW$2-'Indicator Date hidden'!AX113)</f>
        <v>0</v>
      </c>
      <c r="AX112" s="165">
        <f>IF('Indicator Date hidden'!AY113="x","x",$AX$2-'Indicator Date hidden'!AY113)</f>
        <v>0</v>
      </c>
      <c r="AY112" s="165">
        <f>IF('Indicator Date hidden'!AZ113="x","x",$AY$2-'Indicator Date hidden'!AZ113)</f>
        <v>0</v>
      </c>
      <c r="AZ112" s="165">
        <f>IF('Indicator Date hidden'!BA113="x","x",$AZ$2-'Indicator Date hidden'!BA113)</f>
        <v>0</v>
      </c>
      <c r="BA112" s="5">
        <f t="shared" si="5"/>
        <v>12</v>
      </c>
      <c r="BB112" s="166">
        <f t="shared" si="6"/>
        <v>0.26666666666666666</v>
      </c>
      <c r="BC112" s="5">
        <f t="shared" si="7"/>
        <v>5</v>
      </c>
      <c r="BD112" s="166">
        <f t="shared" si="8"/>
        <v>0.87939373055152792</v>
      </c>
      <c r="BE112" s="169">
        <f t="shared" si="9"/>
        <v>0</v>
      </c>
    </row>
    <row r="113" spans="1:57" x14ac:dyDescent="0.25">
      <c r="A113" t="s">
        <v>208</v>
      </c>
      <c r="B113" s="165">
        <f>IF('Indicator Date hidden'!C114="x","x",$B$2-'Indicator Date hidden'!C114)</f>
        <v>0</v>
      </c>
      <c r="C113" s="165">
        <f>IF('Indicator Date hidden'!D114="x","x",$C$2-'Indicator Date hidden'!D114)</f>
        <v>0</v>
      </c>
      <c r="D113" s="165">
        <f>IF('Indicator Date hidden'!E114="x","x",$D$2-'Indicator Date hidden'!E114)</f>
        <v>0</v>
      </c>
      <c r="E113" s="165">
        <f>IF('Indicator Date hidden'!F114="x","x",$E$2-'Indicator Date hidden'!F114)</f>
        <v>0</v>
      </c>
      <c r="F113" s="165">
        <f>IF('Indicator Date hidden'!G114="x","x",$F$2-'Indicator Date hidden'!G114)</f>
        <v>0</v>
      </c>
      <c r="G113" s="165">
        <f>IF('Indicator Date hidden'!H114="x","x",$G$2-'Indicator Date hidden'!H114)</f>
        <v>0</v>
      </c>
      <c r="H113" s="165">
        <f>IF('Indicator Date hidden'!I114="x","x",$H$2-'Indicator Date hidden'!I114)</f>
        <v>0</v>
      </c>
      <c r="I113" s="165">
        <f>IF('Indicator Date hidden'!J114="x","x",$I$2-'Indicator Date hidden'!J114)</f>
        <v>0</v>
      </c>
      <c r="J113" s="165">
        <f>IF('Indicator Date hidden'!K114="x","x",$J$2-'Indicator Date hidden'!K114)</f>
        <v>0</v>
      </c>
      <c r="K113" s="165">
        <f>IF('Indicator Date hidden'!L114="x","x",$K$2-'Indicator Date hidden'!L114)</f>
        <v>0</v>
      </c>
      <c r="L113" s="165">
        <f>IF('Indicator Date hidden'!M114="x","x",$L$2-'Indicator Date hidden'!M114)</f>
        <v>0</v>
      </c>
      <c r="M113" s="165">
        <f>IF('Indicator Date hidden'!N114="x","x",$M$2-'Indicator Date hidden'!N114)</f>
        <v>0</v>
      </c>
      <c r="N113" s="165">
        <f>IF('Indicator Date hidden'!O114="x","x",$N$2-'Indicator Date hidden'!O114)</f>
        <v>0</v>
      </c>
      <c r="O113" s="165">
        <f>IF('Indicator Date hidden'!P114="x","x",$O$2-'Indicator Date hidden'!P114)</f>
        <v>0</v>
      </c>
      <c r="P113" s="165">
        <f>IF('Indicator Date hidden'!Q114="x","x",$P$2-'Indicator Date hidden'!Q114)</f>
        <v>0</v>
      </c>
      <c r="Q113" s="165">
        <f>IF('Indicator Date hidden'!R114="x","x",$Q$2-'Indicator Date hidden'!R114)</f>
        <v>1</v>
      </c>
      <c r="R113" s="165">
        <f>IF('Indicator Date hidden'!S114="x","x",$R$2-'Indicator Date hidden'!S114)</f>
        <v>0</v>
      </c>
      <c r="S113" s="165">
        <f>IF('Indicator Date hidden'!T114="x","x",$S$2-'Indicator Date hidden'!T114)</f>
        <v>0</v>
      </c>
      <c r="T113" s="165">
        <f>IF('Indicator Date hidden'!U114="x","x",$T$2-'Indicator Date hidden'!U114)</f>
        <v>0</v>
      </c>
      <c r="U113" s="165">
        <f>IF('Indicator Date hidden'!V114="x","x",$U$2-'Indicator Date hidden'!V114)</f>
        <v>0</v>
      </c>
      <c r="V113" s="165">
        <f>IF('Indicator Date hidden'!W114="x","x",$V$2-'Indicator Date hidden'!W114)</f>
        <v>2</v>
      </c>
      <c r="W113" s="165">
        <f>IF('Indicator Date hidden'!X114="x","x",$W$2-'Indicator Date hidden'!X114)</f>
        <v>4</v>
      </c>
      <c r="X113" s="165">
        <f>IF('Indicator Date hidden'!Y114="x","x",$X$2-'Indicator Date hidden'!Y114)</f>
        <v>5</v>
      </c>
      <c r="Y113" s="165">
        <f>IF('Indicator Date hidden'!Z114="x","x",$Y$2-'Indicator Date hidden'!Z114)</f>
        <v>0</v>
      </c>
      <c r="Z113" s="165">
        <f>IF('Indicator Date hidden'!AA114="x","x",$Z$2-'Indicator Date hidden'!AA114)</f>
        <v>0</v>
      </c>
      <c r="AA113" s="165">
        <f>IF('Indicator Date hidden'!AB114="x","x",$AA$2-'Indicator Date hidden'!AB114)</f>
        <v>0</v>
      </c>
      <c r="AB113" s="165">
        <f>IF('Indicator Date hidden'!AC114="x","x",$AB$2-'Indicator Date hidden'!AC114)</f>
        <v>0</v>
      </c>
      <c r="AC113" s="165">
        <f>IF('Indicator Date hidden'!AD114="x","x",$AC$2-'Indicator Date hidden'!AD114)</f>
        <v>0</v>
      </c>
      <c r="AD113" s="165">
        <f>IF('Indicator Date hidden'!AE114="x","x",$AD$2-'Indicator Date hidden'!AE114)</f>
        <v>0</v>
      </c>
      <c r="AE113" s="165">
        <f>IF('Indicator Date hidden'!AF114="x","x",$AE$2-'Indicator Date hidden'!AF114)</f>
        <v>0</v>
      </c>
      <c r="AF113" s="165">
        <f>IF('Indicator Date hidden'!AG114="x","x",$AF$2-'Indicator Date hidden'!AG114)</f>
        <v>1</v>
      </c>
      <c r="AG113" s="165">
        <f>IF('Indicator Date hidden'!AH114="x","x",$AG$2-'Indicator Date hidden'!AH114)</f>
        <v>0</v>
      </c>
      <c r="AH113" s="165">
        <f>IF('Indicator Date hidden'!AI114="x","x",$AH$2-'Indicator Date hidden'!AI114)</f>
        <v>0</v>
      </c>
      <c r="AI113" s="165">
        <f>IF('Indicator Date hidden'!AJ114="x","x",$AI$2-'Indicator Date hidden'!AJ114)</f>
        <v>0</v>
      </c>
      <c r="AJ113" s="165">
        <f>IF('Indicator Date hidden'!AK114="x","x",$AJ$2-'Indicator Date hidden'!AK114)</f>
        <v>2</v>
      </c>
      <c r="AK113" s="165">
        <f>IF('Indicator Date hidden'!AL114="x","x",$AK$2-'Indicator Date hidden'!AL114)</f>
        <v>1</v>
      </c>
      <c r="AL113" s="165" t="str">
        <f>IF('Indicator Date hidden'!AM114="x","x",$AL$2-'Indicator Date hidden'!AM114)</f>
        <v>x</v>
      </c>
      <c r="AM113" s="165">
        <f>IF('Indicator Date hidden'!AN114="x","x",$AM$2-'Indicator Date hidden'!AN114)</f>
        <v>0</v>
      </c>
      <c r="AN113" s="165">
        <f>IF('Indicator Date hidden'!AO114="x","x",$AN$2-'Indicator Date hidden'!AO114)</f>
        <v>0</v>
      </c>
      <c r="AO113" s="165">
        <f>IF('Indicator Date hidden'!AP114="x","x",$AO$2-'Indicator Date hidden'!AP114)</f>
        <v>0</v>
      </c>
      <c r="AP113" s="165">
        <f>IF('Indicator Date hidden'!AQ114="x","x",$AP$2-'Indicator Date hidden'!AQ114)</f>
        <v>0</v>
      </c>
      <c r="AQ113" s="165">
        <f>IF('Indicator Date hidden'!AR114="x","x",$AQ$2-'Indicator Date hidden'!AR114)</f>
        <v>0</v>
      </c>
      <c r="AR113" s="165">
        <f>IF('Indicator Date hidden'!AS114="x","x",$AR$2-'Indicator Date hidden'!AS114)</f>
        <v>0</v>
      </c>
      <c r="AS113" s="165">
        <f>IF('Indicator Date hidden'!AT114="x","x",$AS$2-'Indicator Date hidden'!AT114)</f>
        <v>0</v>
      </c>
      <c r="AT113" s="165">
        <f>IF('Indicator Date hidden'!AU114="x","x",$AT$2-'Indicator Date hidden'!AU114)</f>
        <v>0</v>
      </c>
      <c r="AU113" s="165">
        <f>IF('Indicator Date hidden'!AV114="x","x",$AU$2-'Indicator Date hidden'!AV114)</f>
        <v>2</v>
      </c>
      <c r="AV113" s="165">
        <f>IF('Indicator Date hidden'!AW114="x","x",$AV$2-'Indicator Date hidden'!AW114)</f>
        <v>0</v>
      </c>
      <c r="AW113" s="165">
        <f>IF('Indicator Date hidden'!AX114="x","x",$AW$2-'Indicator Date hidden'!AX114)</f>
        <v>0</v>
      </c>
      <c r="AX113" s="165">
        <f>IF('Indicator Date hidden'!AY114="x","x",$AX$2-'Indicator Date hidden'!AY114)</f>
        <v>0</v>
      </c>
      <c r="AY113" s="165">
        <f>IF('Indicator Date hidden'!AZ114="x","x",$AY$2-'Indicator Date hidden'!AZ114)</f>
        <v>0</v>
      </c>
      <c r="AZ113" s="165">
        <f>IF('Indicator Date hidden'!BA114="x","x",$AZ$2-'Indicator Date hidden'!BA114)</f>
        <v>0</v>
      </c>
      <c r="BA113" s="5">
        <f t="shared" si="5"/>
        <v>18</v>
      </c>
      <c r="BB113" s="166">
        <f t="shared" si="6"/>
        <v>0.36</v>
      </c>
      <c r="BC113" s="5">
        <f t="shared" si="7"/>
        <v>8</v>
      </c>
      <c r="BD113" s="166">
        <f t="shared" si="8"/>
        <v>0.99518842436997823</v>
      </c>
      <c r="BE113" s="169">
        <f t="shared" si="9"/>
        <v>0</v>
      </c>
    </row>
    <row r="114" spans="1:57" x14ac:dyDescent="0.25">
      <c r="A114" t="s">
        <v>209</v>
      </c>
      <c r="B114" s="165">
        <f>IF('Indicator Date hidden'!C115="x","x",$B$2-'Indicator Date hidden'!C115)</f>
        <v>0</v>
      </c>
      <c r="C114" s="165">
        <f>IF('Indicator Date hidden'!D115="x","x",$C$2-'Indicator Date hidden'!D115)</f>
        <v>0</v>
      </c>
      <c r="D114" s="165">
        <f>IF('Indicator Date hidden'!E115="x","x",$D$2-'Indicator Date hidden'!E115)</f>
        <v>0</v>
      </c>
      <c r="E114" s="165">
        <f>IF('Indicator Date hidden'!F115="x","x",$E$2-'Indicator Date hidden'!F115)</f>
        <v>0</v>
      </c>
      <c r="F114" s="165">
        <f>IF('Indicator Date hidden'!G115="x","x",$F$2-'Indicator Date hidden'!G115)</f>
        <v>0</v>
      </c>
      <c r="G114" s="165">
        <f>IF('Indicator Date hidden'!H115="x","x",$G$2-'Indicator Date hidden'!H115)</f>
        <v>0</v>
      </c>
      <c r="H114" s="165">
        <f>IF('Indicator Date hidden'!I115="x","x",$H$2-'Indicator Date hidden'!I115)</f>
        <v>0</v>
      </c>
      <c r="I114" s="165">
        <f>IF('Indicator Date hidden'!J115="x","x",$I$2-'Indicator Date hidden'!J115)</f>
        <v>0</v>
      </c>
      <c r="J114" s="165">
        <f>IF('Indicator Date hidden'!K115="x","x",$J$2-'Indicator Date hidden'!K115)</f>
        <v>0</v>
      </c>
      <c r="K114" s="165">
        <f>IF('Indicator Date hidden'!L115="x","x",$K$2-'Indicator Date hidden'!L115)</f>
        <v>0</v>
      </c>
      <c r="L114" s="165">
        <f>IF('Indicator Date hidden'!M115="x","x",$L$2-'Indicator Date hidden'!M115)</f>
        <v>0</v>
      </c>
      <c r="M114" s="165">
        <f>IF('Indicator Date hidden'!N115="x","x",$M$2-'Indicator Date hidden'!N115)</f>
        <v>0</v>
      </c>
      <c r="N114" s="165">
        <f>IF('Indicator Date hidden'!O115="x","x",$N$2-'Indicator Date hidden'!O115)</f>
        <v>0</v>
      </c>
      <c r="O114" s="165">
        <f>IF('Indicator Date hidden'!P115="x","x",$O$2-'Indicator Date hidden'!P115)</f>
        <v>0</v>
      </c>
      <c r="P114" s="165">
        <f>IF('Indicator Date hidden'!Q115="x","x",$P$2-'Indicator Date hidden'!Q115)</f>
        <v>0</v>
      </c>
      <c r="Q114" s="165" t="str">
        <f>IF('Indicator Date hidden'!R115="x","x",$Q$2-'Indicator Date hidden'!R115)</f>
        <v>x</v>
      </c>
      <c r="R114" s="165">
        <f>IF('Indicator Date hidden'!S115="x","x",$R$2-'Indicator Date hidden'!S115)</f>
        <v>0</v>
      </c>
      <c r="S114" s="165">
        <f>IF('Indicator Date hidden'!T115="x","x",$S$2-'Indicator Date hidden'!T115)</f>
        <v>0</v>
      </c>
      <c r="T114" s="165">
        <f>IF('Indicator Date hidden'!U115="x","x",$T$2-'Indicator Date hidden'!U115)</f>
        <v>0</v>
      </c>
      <c r="U114" s="165">
        <f>IF('Indicator Date hidden'!V115="x","x",$U$2-'Indicator Date hidden'!V115)</f>
        <v>0</v>
      </c>
      <c r="V114" s="165">
        <f>IF('Indicator Date hidden'!W115="x","x",$V$2-'Indicator Date hidden'!W115)</f>
        <v>2</v>
      </c>
      <c r="W114" s="165" t="str">
        <f>IF('Indicator Date hidden'!X115="x","x",$W$2-'Indicator Date hidden'!X115)</f>
        <v>x</v>
      </c>
      <c r="X114" s="165">
        <f>IF('Indicator Date hidden'!Y115="x","x",$X$2-'Indicator Date hidden'!Y115)</f>
        <v>6</v>
      </c>
      <c r="Y114" s="165">
        <f>IF('Indicator Date hidden'!Z115="x","x",$Y$2-'Indicator Date hidden'!Z115)</f>
        <v>0</v>
      </c>
      <c r="Z114" s="165">
        <f>IF('Indicator Date hidden'!AA115="x","x",$Z$2-'Indicator Date hidden'!AA115)</f>
        <v>0</v>
      </c>
      <c r="AA114" s="165" t="str">
        <f>IF('Indicator Date hidden'!AB115="x","x",$AA$2-'Indicator Date hidden'!AB115)</f>
        <v>x</v>
      </c>
      <c r="AB114" s="165">
        <f>IF('Indicator Date hidden'!AC115="x","x",$AB$2-'Indicator Date hidden'!AC115)</f>
        <v>0</v>
      </c>
      <c r="AC114" s="165">
        <f>IF('Indicator Date hidden'!AD115="x","x",$AC$2-'Indicator Date hidden'!AD115)</f>
        <v>0</v>
      </c>
      <c r="AD114" s="165" t="str">
        <f>IF('Indicator Date hidden'!AE115="x","x",$AD$2-'Indicator Date hidden'!AE115)</f>
        <v>x</v>
      </c>
      <c r="AE114" s="165" t="str">
        <f>IF('Indicator Date hidden'!AF115="x","x",$AE$2-'Indicator Date hidden'!AF115)</f>
        <v>x</v>
      </c>
      <c r="AF114" s="165" t="str">
        <f>IF('Indicator Date hidden'!AG115="x","x",$AF$2-'Indicator Date hidden'!AG115)</f>
        <v>x</v>
      </c>
      <c r="AG114" s="165">
        <f>IF('Indicator Date hidden'!AH115="x","x",$AG$2-'Indicator Date hidden'!AH115)</f>
        <v>0</v>
      </c>
      <c r="AH114" s="165">
        <f>IF('Indicator Date hidden'!AI115="x","x",$AH$2-'Indicator Date hidden'!AI115)</f>
        <v>0</v>
      </c>
      <c r="AI114" s="165">
        <f>IF('Indicator Date hidden'!AJ115="x","x",$AI$2-'Indicator Date hidden'!AJ115)</f>
        <v>0</v>
      </c>
      <c r="AJ114" s="165" t="str">
        <f>IF('Indicator Date hidden'!AK115="x","x",$AJ$2-'Indicator Date hidden'!AK115)</f>
        <v>x</v>
      </c>
      <c r="AK114" s="165">
        <f>IF('Indicator Date hidden'!AL115="x","x",$AK$2-'Indicator Date hidden'!AL115)</f>
        <v>1</v>
      </c>
      <c r="AL114" s="165" t="str">
        <f>IF('Indicator Date hidden'!AM115="x","x",$AL$2-'Indicator Date hidden'!AM115)</f>
        <v>x</v>
      </c>
      <c r="AM114" s="165">
        <f>IF('Indicator Date hidden'!AN115="x","x",$AM$2-'Indicator Date hidden'!AN115)</f>
        <v>0</v>
      </c>
      <c r="AN114" s="165">
        <f>IF('Indicator Date hidden'!AO115="x","x",$AN$2-'Indicator Date hidden'!AO115)</f>
        <v>0</v>
      </c>
      <c r="AO114" s="165" t="str">
        <f>IF('Indicator Date hidden'!AP115="x","x",$AO$2-'Indicator Date hidden'!AP115)</f>
        <v>x</v>
      </c>
      <c r="AP114" s="165" t="str">
        <f>IF('Indicator Date hidden'!AQ115="x","x",$AP$2-'Indicator Date hidden'!AQ115)</f>
        <v>x</v>
      </c>
      <c r="AQ114" s="165">
        <f>IF('Indicator Date hidden'!AR115="x","x",$AQ$2-'Indicator Date hidden'!AR115)</f>
        <v>2</v>
      </c>
      <c r="AR114" s="165">
        <f>IF('Indicator Date hidden'!AS115="x","x",$AR$2-'Indicator Date hidden'!AS115)</f>
        <v>0</v>
      </c>
      <c r="AS114" s="165" t="str">
        <f>IF('Indicator Date hidden'!AT115="x","x",$AS$2-'Indicator Date hidden'!AT115)</f>
        <v>x</v>
      </c>
      <c r="AT114" s="165">
        <f>IF('Indicator Date hidden'!AU115="x","x",$AT$2-'Indicator Date hidden'!AU115)</f>
        <v>0</v>
      </c>
      <c r="AU114" s="165" t="str">
        <f>IF('Indicator Date hidden'!AV115="x","x",$AU$2-'Indicator Date hidden'!AV115)</f>
        <v>x</v>
      </c>
      <c r="AV114" s="165">
        <f>IF('Indicator Date hidden'!AW115="x","x",$AV$2-'Indicator Date hidden'!AW115)</f>
        <v>0</v>
      </c>
      <c r="AW114" s="165">
        <f>IF('Indicator Date hidden'!AX115="x","x",$AW$2-'Indicator Date hidden'!AX115)</f>
        <v>0</v>
      </c>
      <c r="AX114" s="165">
        <f>IF('Indicator Date hidden'!AY115="x","x",$AX$2-'Indicator Date hidden'!AY115)</f>
        <v>0</v>
      </c>
      <c r="AY114" s="165">
        <f>IF('Indicator Date hidden'!AZ115="x","x",$AY$2-'Indicator Date hidden'!AZ115)</f>
        <v>0</v>
      </c>
      <c r="AZ114" s="165">
        <f>IF('Indicator Date hidden'!BA115="x","x",$AZ$2-'Indicator Date hidden'!BA115)</f>
        <v>0</v>
      </c>
      <c r="BA114" s="5">
        <f t="shared" si="5"/>
        <v>11</v>
      </c>
      <c r="BB114" s="166">
        <f t="shared" si="6"/>
        <v>0.28205128205128205</v>
      </c>
      <c r="BC114" s="5">
        <f t="shared" si="7"/>
        <v>4</v>
      </c>
      <c r="BD114" s="166">
        <f t="shared" si="8"/>
        <v>1.0364811759696275</v>
      </c>
      <c r="BE114" s="169">
        <f t="shared" si="9"/>
        <v>0</v>
      </c>
    </row>
    <row r="115" spans="1:57" x14ac:dyDescent="0.25">
      <c r="A115" t="s">
        <v>210</v>
      </c>
      <c r="B115" s="165">
        <f>IF('Indicator Date hidden'!C116="x","x",$B$2-'Indicator Date hidden'!C116)</f>
        <v>0</v>
      </c>
      <c r="C115" s="165">
        <f>IF('Indicator Date hidden'!D116="x","x",$C$2-'Indicator Date hidden'!D116)</f>
        <v>0</v>
      </c>
      <c r="D115" s="165">
        <f>IF('Indicator Date hidden'!E116="x","x",$D$2-'Indicator Date hidden'!E116)</f>
        <v>0</v>
      </c>
      <c r="E115" s="165">
        <f>IF('Indicator Date hidden'!F116="x","x",$E$2-'Indicator Date hidden'!F116)</f>
        <v>0</v>
      </c>
      <c r="F115" s="165">
        <f>IF('Indicator Date hidden'!G116="x","x",$F$2-'Indicator Date hidden'!G116)</f>
        <v>0</v>
      </c>
      <c r="G115" s="165">
        <f>IF('Indicator Date hidden'!H116="x","x",$G$2-'Indicator Date hidden'!H116)</f>
        <v>0</v>
      </c>
      <c r="H115" s="165">
        <f>IF('Indicator Date hidden'!I116="x","x",$H$2-'Indicator Date hidden'!I116)</f>
        <v>0</v>
      </c>
      <c r="I115" s="165">
        <f>IF('Indicator Date hidden'!J116="x","x",$I$2-'Indicator Date hidden'!J116)</f>
        <v>0</v>
      </c>
      <c r="J115" s="165">
        <f>IF('Indicator Date hidden'!K116="x","x",$J$2-'Indicator Date hidden'!K116)</f>
        <v>0</v>
      </c>
      <c r="K115" s="165">
        <f>IF('Indicator Date hidden'!L116="x","x",$K$2-'Indicator Date hidden'!L116)</f>
        <v>0</v>
      </c>
      <c r="L115" s="165">
        <f>IF('Indicator Date hidden'!M116="x","x",$L$2-'Indicator Date hidden'!M116)</f>
        <v>0</v>
      </c>
      <c r="M115" s="165">
        <f>IF('Indicator Date hidden'!N116="x","x",$M$2-'Indicator Date hidden'!N116)</f>
        <v>0</v>
      </c>
      <c r="N115" s="165">
        <f>IF('Indicator Date hidden'!O116="x","x",$N$2-'Indicator Date hidden'!O116)</f>
        <v>0</v>
      </c>
      <c r="O115" s="165">
        <f>IF('Indicator Date hidden'!P116="x","x",$O$2-'Indicator Date hidden'!P116)</f>
        <v>0</v>
      </c>
      <c r="P115" s="165">
        <f>IF('Indicator Date hidden'!Q116="x","x",$P$2-'Indicator Date hidden'!Q116)</f>
        <v>0</v>
      </c>
      <c r="Q115" s="165">
        <f>IF('Indicator Date hidden'!R116="x","x",$Q$2-'Indicator Date hidden'!R116)</f>
        <v>5</v>
      </c>
      <c r="R115" s="165">
        <f>IF('Indicator Date hidden'!S116="x","x",$R$2-'Indicator Date hidden'!S116)</f>
        <v>0</v>
      </c>
      <c r="S115" s="165">
        <f>IF('Indicator Date hidden'!T116="x","x",$S$2-'Indicator Date hidden'!T116)</f>
        <v>0</v>
      </c>
      <c r="T115" s="165">
        <f>IF('Indicator Date hidden'!U116="x","x",$T$2-'Indicator Date hidden'!U116)</f>
        <v>0</v>
      </c>
      <c r="U115" s="165">
        <f>IF('Indicator Date hidden'!V116="x","x",$U$2-'Indicator Date hidden'!V116)</f>
        <v>0</v>
      </c>
      <c r="V115" s="165">
        <f>IF('Indicator Date hidden'!W116="x","x",$V$2-'Indicator Date hidden'!W116)</f>
        <v>2</v>
      </c>
      <c r="W115" s="165">
        <f>IF('Indicator Date hidden'!X116="x","x",$W$2-'Indicator Date hidden'!X116)</f>
        <v>4</v>
      </c>
      <c r="X115" s="165">
        <f>IF('Indicator Date hidden'!Y116="x","x",$X$2-'Indicator Date hidden'!Y116)</f>
        <v>3</v>
      </c>
      <c r="Y115" s="165">
        <f>IF('Indicator Date hidden'!Z116="x","x",$Y$2-'Indicator Date hidden'!Z116)</f>
        <v>0</v>
      </c>
      <c r="Z115" s="165">
        <f>IF('Indicator Date hidden'!AA116="x","x",$Z$2-'Indicator Date hidden'!AA116)</f>
        <v>0</v>
      </c>
      <c r="AA115" s="165">
        <f>IF('Indicator Date hidden'!AB116="x","x",$AA$2-'Indicator Date hidden'!AB116)</f>
        <v>0</v>
      </c>
      <c r="AB115" s="165">
        <f>IF('Indicator Date hidden'!AC116="x","x",$AB$2-'Indicator Date hidden'!AC116)</f>
        <v>0</v>
      </c>
      <c r="AC115" s="165">
        <f>IF('Indicator Date hidden'!AD116="x","x",$AC$2-'Indicator Date hidden'!AD116)</f>
        <v>0</v>
      </c>
      <c r="AD115" s="165" t="str">
        <f>IF('Indicator Date hidden'!AE116="x","x",$AD$2-'Indicator Date hidden'!AE116)</f>
        <v>x</v>
      </c>
      <c r="AE115" s="165">
        <f>IF('Indicator Date hidden'!AF116="x","x",$AE$2-'Indicator Date hidden'!AF116)</f>
        <v>0</v>
      </c>
      <c r="AF115" s="165">
        <f>IF('Indicator Date hidden'!AG116="x","x",$AF$2-'Indicator Date hidden'!AG116)</f>
        <v>1</v>
      </c>
      <c r="AG115" s="165">
        <f>IF('Indicator Date hidden'!AH116="x","x",$AG$2-'Indicator Date hidden'!AH116)</f>
        <v>0</v>
      </c>
      <c r="AH115" s="165">
        <f>IF('Indicator Date hidden'!AI116="x","x",$AH$2-'Indicator Date hidden'!AI116)</f>
        <v>0</v>
      </c>
      <c r="AI115" s="165">
        <f>IF('Indicator Date hidden'!AJ116="x","x",$AI$2-'Indicator Date hidden'!AJ116)</f>
        <v>0</v>
      </c>
      <c r="AJ115" s="165" t="str">
        <f>IF('Indicator Date hidden'!AK116="x","x",$AJ$2-'Indicator Date hidden'!AK116)</f>
        <v>x</v>
      </c>
      <c r="AK115" s="165">
        <f>IF('Indicator Date hidden'!AL116="x","x",$AK$2-'Indicator Date hidden'!AL116)</f>
        <v>1</v>
      </c>
      <c r="AL115" s="165" t="str">
        <f>IF('Indicator Date hidden'!AM116="x","x",$AL$2-'Indicator Date hidden'!AM116)</f>
        <v>x</v>
      </c>
      <c r="AM115" s="165">
        <f>IF('Indicator Date hidden'!AN116="x","x",$AM$2-'Indicator Date hidden'!AN116)</f>
        <v>0</v>
      </c>
      <c r="AN115" s="165">
        <f>IF('Indicator Date hidden'!AO116="x","x",$AN$2-'Indicator Date hidden'!AO116)</f>
        <v>0</v>
      </c>
      <c r="AO115" s="165">
        <f>IF('Indicator Date hidden'!AP116="x","x",$AO$2-'Indicator Date hidden'!AP116)</f>
        <v>1</v>
      </c>
      <c r="AP115" s="165">
        <f>IF('Indicator Date hidden'!AQ116="x","x",$AP$2-'Indicator Date hidden'!AQ116)</f>
        <v>1</v>
      </c>
      <c r="AQ115" s="165">
        <f>IF('Indicator Date hidden'!AR116="x","x",$AQ$2-'Indicator Date hidden'!AR116)</f>
        <v>2</v>
      </c>
      <c r="AR115" s="165">
        <f>IF('Indicator Date hidden'!AS116="x","x",$AR$2-'Indicator Date hidden'!AS116)</f>
        <v>0</v>
      </c>
      <c r="AS115" s="165">
        <f>IF('Indicator Date hidden'!AT116="x","x",$AS$2-'Indicator Date hidden'!AT116)</f>
        <v>0</v>
      </c>
      <c r="AT115" s="165">
        <f>IF('Indicator Date hidden'!AU116="x","x",$AT$2-'Indicator Date hidden'!AU116)</f>
        <v>0</v>
      </c>
      <c r="AU115" s="165">
        <f>IF('Indicator Date hidden'!AV116="x","x",$AU$2-'Indicator Date hidden'!AV116)</f>
        <v>2</v>
      </c>
      <c r="AV115" s="165">
        <f>IF('Indicator Date hidden'!AW116="x","x",$AV$2-'Indicator Date hidden'!AW116)</f>
        <v>0</v>
      </c>
      <c r="AW115" s="165">
        <f>IF('Indicator Date hidden'!AX116="x","x",$AW$2-'Indicator Date hidden'!AX116)</f>
        <v>0</v>
      </c>
      <c r="AX115" s="165">
        <f>IF('Indicator Date hidden'!AY116="x","x",$AX$2-'Indicator Date hidden'!AY116)</f>
        <v>0</v>
      </c>
      <c r="AY115" s="165">
        <f>IF('Indicator Date hidden'!AZ116="x","x",$AY$2-'Indicator Date hidden'!AZ116)</f>
        <v>0</v>
      </c>
      <c r="AZ115" s="165">
        <f>IF('Indicator Date hidden'!BA116="x","x",$AZ$2-'Indicator Date hidden'!BA116)</f>
        <v>0</v>
      </c>
      <c r="BA115" s="5">
        <f t="shared" si="5"/>
        <v>22</v>
      </c>
      <c r="BB115" s="166">
        <f t="shared" si="6"/>
        <v>0.45833333333333331</v>
      </c>
      <c r="BC115" s="5">
        <f t="shared" si="7"/>
        <v>10</v>
      </c>
      <c r="BD115" s="166">
        <f t="shared" si="8"/>
        <v>1.0793194872490515</v>
      </c>
      <c r="BE115" s="169">
        <f t="shared" si="9"/>
        <v>0</v>
      </c>
    </row>
    <row r="116" spans="1:57" x14ac:dyDescent="0.25">
      <c r="A116" t="s">
        <v>212</v>
      </c>
      <c r="B116" s="165">
        <f>IF('Indicator Date hidden'!C117="x","x",$B$2-'Indicator Date hidden'!C117)</f>
        <v>0</v>
      </c>
      <c r="C116" s="165">
        <f>IF('Indicator Date hidden'!D117="x","x",$C$2-'Indicator Date hidden'!D117)</f>
        <v>0</v>
      </c>
      <c r="D116" s="165">
        <f>IF('Indicator Date hidden'!E117="x","x",$D$2-'Indicator Date hidden'!E117)</f>
        <v>0</v>
      </c>
      <c r="E116" s="165">
        <f>IF('Indicator Date hidden'!F117="x","x",$E$2-'Indicator Date hidden'!F117)</f>
        <v>0</v>
      </c>
      <c r="F116" s="165">
        <f>IF('Indicator Date hidden'!G117="x","x",$F$2-'Indicator Date hidden'!G117)</f>
        <v>0</v>
      </c>
      <c r="G116" s="165">
        <f>IF('Indicator Date hidden'!H117="x","x",$G$2-'Indicator Date hidden'!H117)</f>
        <v>0</v>
      </c>
      <c r="H116" s="165">
        <f>IF('Indicator Date hidden'!I117="x","x",$H$2-'Indicator Date hidden'!I117)</f>
        <v>0</v>
      </c>
      <c r="I116" s="165">
        <f>IF('Indicator Date hidden'!J117="x","x",$I$2-'Indicator Date hidden'!J117)</f>
        <v>0</v>
      </c>
      <c r="J116" s="165">
        <f>IF('Indicator Date hidden'!K117="x","x",$J$2-'Indicator Date hidden'!K117)</f>
        <v>0</v>
      </c>
      <c r="K116" s="165">
        <f>IF('Indicator Date hidden'!L117="x","x",$K$2-'Indicator Date hidden'!L117)</f>
        <v>0</v>
      </c>
      <c r="L116" s="165">
        <f>IF('Indicator Date hidden'!M117="x","x",$L$2-'Indicator Date hidden'!M117)</f>
        <v>0</v>
      </c>
      <c r="M116" s="165">
        <f>IF('Indicator Date hidden'!N117="x","x",$M$2-'Indicator Date hidden'!N117)</f>
        <v>0</v>
      </c>
      <c r="N116" s="165">
        <f>IF('Indicator Date hidden'!O117="x","x",$N$2-'Indicator Date hidden'!O117)</f>
        <v>0</v>
      </c>
      <c r="O116" s="165">
        <f>IF('Indicator Date hidden'!P117="x","x",$O$2-'Indicator Date hidden'!P117)</f>
        <v>0</v>
      </c>
      <c r="P116" s="165">
        <f>IF('Indicator Date hidden'!Q117="x","x",$P$2-'Indicator Date hidden'!Q117)</f>
        <v>0</v>
      </c>
      <c r="Q116" s="165">
        <f>IF('Indicator Date hidden'!R117="x","x",$Q$2-'Indicator Date hidden'!R117)</f>
        <v>7</v>
      </c>
      <c r="R116" s="165">
        <f>IF('Indicator Date hidden'!S117="x","x",$R$2-'Indicator Date hidden'!S117)</f>
        <v>0</v>
      </c>
      <c r="S116" s="165">
        <f>IF('Indicator Date hidden'!T117="x","x",$S$2-'Indicator Date hidden'!T117)</f>
        <v>0</v>
      </c>
      <c r="T116" s="165">
        <f>IF('Indicator Date hidden'!U117="x","x",$T$2-'Indicator Date hidden'!U117)</f>
        <v>0</v>
      </c>
      <c r="U116" s="165">
        <f>IF('Indicator Date hidden'!V117="x","x",$U$2-'Indicator Date hidden'!V117)</f>
        <v>0</v>
      </c>
      <c r="V116" s="165">
        <f>IF('Indicator Date hidden'!W117="x","x",$V$2-'Indicator Date hidden'!W117)</f>
        <v>2</v>
      </c>
      <c r="W116" s="165">
        <f>IF('Indicator Date hidden'!X117="x","x",$W$2-'Indicator Date hidden'!X117)</f>
        <v>3</v>
      </c>
      <c r="X116" s="165">
        <f>IF('Indicator Date hidden'!Y117="x","x",$X$2-'Indicator Date hidden'!Y117)</f>
        <v>5</v>
      </c>
      <c r="Y116" s="165">
        <f>IF('Indicator Date hidden'!Z117="x","x",$Y$2-'Indicator Date hidden'!Z117)</f>
        <v>0</v>
      </c>
      <c r="Z116" s="165">
        <f>IF('Indicator Date hidden'!AA117="x","x",$Z$2-'Indicator Date hidden'!AA117)</f>
        <v>0</v>
      </c>
      <c r="AA116" s="165">
        <f>IF('Indicator Date hidden'!AB117="x","x",$AA$2-'Indicator Date hidden'!AB117)</f>
        <v>0</v>
      </c>
      <c r="AB116" s="165">
        <f>IF('Indicator Date hidden'!AC117="x","x",$AB$2-'Indicator Date hidden'!AC117)</f>
        <v>0</v>
      </c>
      <c r="AC116" s="165">
        <f>IF('Indicator Date hidden'!AD117="x","x",$AC$2-'Indicator Date hidden'!AD117)</f>
        <v>0</v>
      </c>
      <c r="AD116" s="165" t="str">
        <f>IF('Indicator Date hidden'!AE117="x","x",$AD$2-'Indicator Date hidden'!AE117)</f>
        <v>x</v>
      </c>
      <c r="AE116" s="165">
        <f>IF('Indicator Date hidden'!AF117="x","x",$AE$2-'Indicator Date hidden'!AF117)</f>
        <v>0</v>
      </c>
      <c r="AF116" s="165">
        <f>IF('Indicator Date hidden'!AG117="x","x",$AF$2-'Indicator Date hidden'!AG117)</f>
        <v>1</v>
      </c>
      <c r="AG116" s="165">
        <f>IF('Indicator Date hidden'!AH117="x","x",$AG$2-'Indicator Date hidden'!AH117)</f>
        <v>0</v>
      </c>
      <c r="AH116" s="165">
        <f>IF('Indicator Date hidden'!AI117="x","x",$AH$2-'Indicator Date hidden'!AI117)</f>
        <v>0</v>
      </c>
      <c r="AI116" s="165">
        <f>IF('Indicator Date hidden'!AJ117="x","x",$AI$2-'Indicator Date hidden'!AJ117)</f>
        <v>0</v>
      </c>
      <c r="AJ116" s="165" t="str">
        <f>IF('Indicator Date hidden'!AK117="x","x",$AJ$2-'Indicator Date hidden'!AK117)</f>
        <v>x</v>
      </c>
      <c r="AK116" s="165">
        <f>IF('Indicator Date hidden'!AL117="x","x",$AK$2-'Indicator Date hidden'!AL117)</f>
        <v>1</v>
      </c>
      <c r="AL116" s="165" t="str">
        <f>IF('Indicator Date hidden'!AM117="x","x",$AL$2-'Indicator Date hidden'!AM117)</f>
        <v>x</v>
      </c>
      <c r="AM116" s="165">
        <f>IF('Indicator Date hidden'!AN117="x","x",$AM$2-'Indicator Date hidden'!AN117)</f>
        <v>0</v>
      </c>
      <c r="AN116" s="165">
        <f>IF('Indicator Date hidden'!AO117="x","x",$AN$2-'Indicator Date hidden'!AO117)</f>
        <v>0</v>
      </c>
      <c r="AO116" s="165">
        <f>IF('Indicator Date hidden'!AP117="x","x",$AO$2-'Indicator Date hidden'!AP117)</f>
        <v>3</v>
      </c>
      <c r="AP116" s="165">
        <f>IF('Indicator Date hidden'!AQ117="x","x",$AP$2-'Indicator Date hidden'!AQ117)</f>
        <v>2</v>
      </c>
      <c r="AQ116" s="165">
        <f>IF('Indicator Date hidden'!AR117="x","x",$AQ$2-'Indicator Date hidden'!AR117)</f>
        <v>0</v>
      </c>
      <c r="AR116" s="165">
        <f>IF('Indicator Date hidden'!AS117="x","x",$AR$2-'Indicator Date hidden'!AS117)</f>
        <v>0</v>
      </c>
      <c r="AS116" s="165">
        <f>IF('Indicator Date hidden'!AT117="x","x",$AS$2-'Indicator Date hidden'!AT117)</f>
        <v>0</v>
      </c>
      <c r="AT116" s="165">
        <f>IF('Indicator Date hidden'!AU117="x","x",$AT$2-'Indicator Date hidden'!AU117)</f>
        <v>0</v>
      </c>
      <c r="AU116" s="165">
        <f>IF('Indicator Date hidden'!AV117="x","x",$AU$2-'Indicator Date hidden'!AV117)</f>
        <v>2</v>
      </c>
      <c r="AV116" s="165">
        <f>IF('Indicator Date hidden'!AW117="x","x",$AV$2-'Indicator Date hidden'!AW117)</f>
        <v>0</v>
      </c>
      <c r="AW116" s="165">
        <f>IF('Indicator Date hidden'!AX117="x","x",$AW$2-'Indicator Date hidden'!AX117)</f>
        <v>0</v>
      </c>
      <c r="AX116" s="165">
        <f>IF('Indicator Date hidden'!AY117="x","x",$AX$2-'Indicator Date hidden'!AY117)</f>
        <v>0</v>
      </c>
      <c r="AY116" s="165">
        <f>IF('Indicator Date hidden'!AZ117="x","x",$AY$2-'Indicator Date hidden'!AZ117)</f>
        <v>0</v>
      </c>
      <c r="AZ116" s="165">
        <f>IF('Indicator Date hidden'!BA117="x","x",$AZ$2-'Indicator Date hidden'!BA117)</f>
        <v>0</v>
      </c>
      <c r="BA116" s="5">
        <f t="shared" si="5"/>
        <v>26</v>
      </c>
      <c r="BB116" s="166">
        <f t="shared" si="6"/>
        <v>0.54166666666666663</v>
      </c>
      <c r="BC116" s="5">
        <f t="shared" si="7"/>
        <v>9</v>
      </c>
      <c r="BD116" s="166">
        <f t="shared" si="8"/>
        <v>1.3838101587846345</v>
      </c>
      <c r="BE116" s="169">
        <f t="shared" si="9"/>
        <v>0</v>
      </c>
    </row>
    <row r="117" spans="1:57" x14ac:dyDescent="0.25">
      <c r="A117" t="s">
        <v>214</v>
      </c>
      <c r="B117" s="165">
        <f>IF('Indicator Date hidden'!C118="x","x",$B$2-'Indicator Date hidden'!C118)</f>
        <v>0</v>
      </c>
      <c r="C117" s="165">
        <f>IF('Indicator Date hidden'!D118="x","x",$C$2-'Indicator Date hidden'!D118)</f>
        <v>0</v>
      </c>
      <c r="D117" s="165">
        <f>IF('Indicator Date hidden'!E118="x","x",$D$2-'Indicator Date hidden'!E118)</f>
        <v>0</v>
      </c>
      <c r="E117" s="165">
        <f>IF('Indicator Date hidden'!F118="x","x",$E$2-'Indicator Date hidden'!F118)</f>
        <v>0</v>
      </c>
      <c r="F117" s="165">
        <f>IF('Indicator Date hidden'!G118="x","x",$F$2-'Indicator Date hidden'!G118)</f>
        <v>0</v>
      </c>
      <c r="G117" s="165">
        <f>IF('Indicator Date hidden'!H118="x","x",$G$2-'Indicator Date hidden'!H118)</f>
        <v>0</v>
      </c>
      <c r="H117" s="165">
        <f>IF('Indicator Date hidden'!I118="x","x",$H$2-'Indicator Date hidden'!I118)</f>
        <v>0</v>
      </c>
      <c r="I117" s="165">
        <f>IF('Indicator Date hidden'!J118="x","x",$I$2-'Indicator Date hidden'!J118)</f>
        <v>0</v>
      </c>
      <c r="J117" s="165">
        <f>IF('Indicator Date hidden'!K118="x","x",$J$2-'Indicator Date hidden'!K118)</f>
        <v>0</v>
      </c>
      <c r="K117" s="165">
        <f>IF('Indicator Date hidden'!L118="x","x",$K$2-'Indicator Date hidden'!L118)</f>
        <v>0</v>
      </c>
      <c r="L117" s="165">
        <f>IF('Indicator Date hidden'!M118="x","x",$L$2-'Indicator Date hidden'!M118)</f>
        <v>0</v>
      </c>
      <c r="M117" s="165">
        <f>IF('Indicator Date hidden'!N118="x","x",$M$2-'Indicator Date hidden'!N118)</f>
        <v>0</v>
      </c>
      <c r="N117" s="165">
        <f>IF('Indicator Date hidden'!O118="x","x",$N$2-'Indicator Date hidden'!O118)</f>
        <v>0</v>
      </c>
      <c r="O117" s="165">
        <f>IF('Indicator Date hidden'!P118="x","x",$O$2-'Indicator Date hidden'!P118)</f>
        <v>0</v>
      </c>
      <c r="P117" s="165">
        <f>IF('Indicator Date hidden'!Q118="x","x",$P$2-'Indicator Date hidden'!Q118)</f>
        <v>0</v>
      </c>
      <c r="Q117" s="165">
        <f>IF('Indicator Date hidden'!R118="x","x",$Q$2-'Indicator Date hidden'!R118)</f>
        <v>4</v>
      </c>
      <c r="R117" s="165">
        <f>IF('Indicator Date hidden'!S118="x","x",$R$2-'Indicator Date hidden'!S118)</f>
        <v>0</v>
      </c>
      <c r="S117" s="165">
        <f>IF('Indicator Date hidden'!T118="x","x",$S$2-'Indicator Date hidden'!T118)</f>
        <v>0</v>
      </c>
      <c r="T117" s="165">
        <f>IF('Indicator Date hidden'!U118="x","x",$T$2-'Indicator Date hidden'!U118)</f>
        <v>0</v>
      </c>
      <c r="U117" s="165">
        <f>IF('Indicator Date hidden'!V118="x","x",$U$2-'Indicator Date hidden'!V118)</f>
        <v>0</v>
      </c>
      <c r="V117" s="165">
        <f>IF('Indicator Date hidden'!W118="x","x",$V$2-'Indicator Date hidden'!W118)</f>
        <v>2</v>
      </c>
      <c r="W117" s="165">
        <f>IF('Indicator Date hidden'!X118="x","x",$W$2-'Indicator Date hidden'!X118)</f>
        <v>3</v>
      </c>
      <c r="X117" s="165">
        <f>IF('Indicator Date hidden'!Y118="x","x",$X$2-'Indicator Date hidden'!Y118)</f>
        <v>1</v>
      </c>
      <c r="Y117" s="165">
        <f>IF('Indicator Date hidden'!Z118="x","x",$Y$2-'Indicator Date hidden'!Z118)</f>
        <v>0</v>
      </c>
      <c r="Z117" s="165">
        <f>IF('Indicator Date hidden'!AA118="x","x",$Z$2-'Indicator Date hidden'!AA118)</f>
        <v>0</v>
      </c>
      <c r="AA117" s="165">
        <f>IF('Indicator Date hidden'!AB118="x","x",$AA$2-'Indicator Date hidden'!AB118)</f>
        <v>0</v>
      </c>
      <c r="AB117" s="165">
        <f>IF('Indicator Date hidden'!AC118="x","x",$AB$2-'Indicator Date hidden'!AC118)</f>
        <v>0</v>
      </c>
      <c r="AC117" s="165">
        <f>IF('Indicator Date hidden'!AD118="x","x",$AC$2-'Indicator Date hidden'!AD118)</f>
        <v>0</v>
      </c>
      <c r="AD117" s="165" t="str">
        <f>IF('Indicator Date hidden'!AE118="x","x",$AD$2-'Indicator Date hidden'!AE118)</f>
        <v>x</v>
      </c>
      <c r="AE117" s="165">
        <f>IF('Indicator Date hidden'!AF118="x","x",$AE$2-'Indicator Date hidden'!AF118)</f>
        <v>0</v>
      </c>
      <c r="AF117" s="165">
        <f>IF('Indicator Date hidden'!AG118="x","x",$AF$2-'Indicator Date hidden'!AG118)</f>
        <v>3</v>
      </c>
      <c r="AG117" s="165">
        <f>IF('Indicator Date hidden'!AH118="x","x",$AG$2-'Indicator Date hidden'!AH118)</f>
        <v>0</v>
      </c>
      <c r="AH117" s="165">
        <f>IF('Indicator Date hidden'!AI118="x","x",$AH$2-'Indicator Date hidden'!AI118)</f>
        <v>0</v>
      </c>
      <c r="AI117" s="165">
        <f>IF('Indicator Date hidden'!AJ118="x","x",$AI$2-'Indicator Date hidden'!AJ118)</f>
        <v>0</v>
      </c>
      <c r="AJ117" s="165" t="str">
        <f>IF('Indicator Date hidden'!AK118="x","x",$AJ$2-'Indicator Date hidden'!AK118)</f>
        <v>x</v>
      </c>
      <c r="AK117" s="165">
        <f>IF('Indicator Date hidden'!AL118="x","x",$AK$2-'Indicator Date hidden'!AL118)</f>
        <v>1</v>
      </c>
      <c r="AL117" s="165" t="str">
        <f>IF('Indicator Date hidden'!AM118="x","x",$AL$2-'Indicator Date hidden'!AM118)</f>
        <v>x</v>
      </c>
      <c r="AM117" s="165">
        <f>IF('Indicator Date hidden'!AN118="x","x",$AM$2-'Indicator Date hidden'!AN118)</f>
        <v>0</v>
      </c>
      <c r="AN117" s="165">
        <f>IF('Indicator Date hidden'!AO118="x","x",$AN$2-'Indicator Date hidden'!AO118)</f>
        <v>0</v>
      </c>
      <c r="AO117" s="165">
        <f>IF('Indicator Date hidden'!AP118="x","x",$AO$2-'Indicator Date hidden'!AP118)</f>
        <v>3</v>
      </c>
      <c r="AP117" s="165" t="str">
        <f>IF('Indicator Date hidden'!AQ118="x","x",$AP$2-'Indicator Date hidden'!AQ118)</f>
        <v>x</v>
      </c>
      <c r="AQ117" s="165">
        <f>IF('Indicator Date hidden'!AR118="x","x",$AQ$2-'Indicator Date hidden'!AR118)</f>
        <v>2</v>
      </c>
      <c r="AR117" s="165">
        <f>IF('Indicator Date hidden'!AS118="x","x",$AR$2-'Indicator Date hidden'!AS118)</f>
        <v>0</v>
      </c>
      <c r="AS117" s="165">
        <f>IF('Indicator Date hidden'!AT118="x","x",$AS$2-'Indicator Date hidden'!AT118)</f>
        <v>0</v>
      </c>
      <c r="AT117" s="165">
        <f>IF('Indicator Date hidden'!AU118="x","x",$AT$2-'Indicator Date hidden'!AU118)</f>
        <v>0</v>
      </c>
      <c r="AU117" s="165">
        <f>IF('Indicator Date hidden'!AV118="x","x",$AU$2-'Indicator Date hidden'!AV118)</f>
        <v>2</v>
      </c>
      <c r="AV117" s="165">
        <f>IF('Indicator Date hidden'!AW118="x","x",$AV$2-'Indicator Date hidden'!AW118)</f>
        <v>0</v>
      </c>
      <c r="AW117" s="165">
        <f>IF('Indicator Date hidden'!AX118="x","x",$AW$2-'Indicator Date hidden'!AX118)</f>
        <v>0</v>
      </c>
      <c r="AX117" s="165">
        <f>IF('Indicator Date hidden'!AY118="x","x",$AX$2-'Indicator Date hidden'!AY118)</f>
        <v>0</v>
      </c>
      <c r="AY117" s="165">
        <f>IF('Indicator Date hidden'!AZ118="x","x",$AY$2-'Indicator Date hidden'!AZ118)</f>
        <v>0</v>
      </c>
      <c r="AZ117" s="165">
        <f>IF('Indicator Date hidden'!BA118="x","x",$AZ$2-'Indicator Date hidden'!BA118)</f>
        <v>0</v>
      </c>
      <c r="BA117" s="5">
        <f t="shared" si="5"/>
        <v>21</v>
      </c>
      <c r="BB117" s="166">
        <f t="shared" si="6"/>
        <v>0.44680851063829785</v>
      </c>
      <c r="BC117" s="5">
        <f t="shared" si="7"/>
        <v>9</v>
      </c>
      <c r="BD117" s="166">
        <f t="shared" si="8"/>
        <v>1.006542652979989</v>
      </c>
      <c r="BE117" s="169">
        <f t="shared" si="9"/>
        <v>0</v>
      </c>
    </row>
    <row r="118" spans="1:57" x14ac:dyDescent="0.25">
      <c r="A118" t="s">
        <v>216</v>
      </c>
      <c r="B118" s="165">
        <f>IF('Indicator Date hidden'!C119="x","x",$B$2-'Indicator Date hidden'!C119)</f>
        <v>0</v>
      </c>
      <c r="C118" s="165">
        <f>IF('Indicator Date hidden'!D119="x","x",$C$2-'Indicator Date hidden'!D119)</f>
        <v>0</v>
      </c>
      <c r="D118" s="165">
        <f>IF('Indicator Date hidden'!E119="x","x",$D$2-'Indicator Date hidden'!E119)</f>
        <v>0</v>
      </c>
      <c r="E118" s="165">
        <f>IF('Indicator Date hidden'!F119="x","x",$E$2-'Indicator Date hidden'!F119)</f>
        <v>0</v>
      </c>
      <c r="F118" s="165">
        <f>IF('Indicator Date hidden'!G119="x","x",$F$2-'Indicator Date hidden'!G119)</f>
        <v>0</v>
      </c>
      <c r="G118" s="165">
        <f>IF('Indicator Date hidden'!H119="x","x",$G$2-'Indicator Date hidden'!H119)</f>
        <v>0</v>
      </c>
      <c r="H118" s="165">
        <f>IF('Indicator Date hidden'!I119="x","x",$H$2-'Indicator Date hidden'!I119)</f>
        <v>0</v>
      </c>
      <c r="I118" s="165">
        <f>IF('Indicator Date hidden'!J119="x","x",$I$2-'Indicator Date hidden'!J119)</f>
        <v>0</v>
      </c>
      <c r="J118" s="165">
        <f>IF('Indicator Date hidden'!K119="x","x",$J$2-'Indicator Date hidden'!K119)</f>
        <v>0</v>
      </c>
      <c r="K118" s="165">
        <f>IF('Indicator Date hidden'!L119="x","x",$K$2-'Indicator Date hidden'!L119)</f>
        <v>0</v>
      </c>
      <c r="L118" s="165">
        <f>IF('Indicator Date hidden'!M119="x","x",$L$2-'Indicator Date hidden'!M119)</f>
        <v>0</v>
      </c>
      <c r="M118" s="165">
        <f>IF('Indicator Date hidden'!N119="x","x",$M$2-'Indicator Date hidden'!N119)</f>
        <v>0</v>
      </c>
      <c r="N118" s="165">
        <f>IF('Indicator Date hidden'!O119="x","x",$N$2-'Indicator Date hidden'!O119)</f>
        <v>0</v>
      </c>
      <c r="O118" s="165">
        <f>IF('Indicator Date hidden'!P119="x","x",$O$2-'Indicator Date hidden'!P119)</f>
        <v>0</v>
      </c>
      <c r="P118" s="165">
        <f>IF('Indicator Date hidden'!Q119="x","x",$P$2-'Indicator Date hidden'!Q119)</f>
        <v>0</v>
      </c>
      <c r="Q118" s="165">
        <f>IF('Indicator Date hidden'!R119="x","x",$Q$2-'Indicator Date hidden'!R119)</f>
        <v>6</v>
      </c>
      <c r="R118" s="165">
        <f>IF('Indicator Date hidden'!S119="x","x",$R$2-'Indicator Date hidden'!S119)</f>
        <v>0</v>
      </c>
      <c r="S118" s="165">
        <f>IF('Indicator Date hidden'!T119="x","x",$S$2-'Indicator Date hidden'!T119)</f>
        <v>0</v>
      </c>
      <c r="T118" s="165">
        <f>IF('Indicator Date hidden'!U119="x","x",$T$2-'Indicator Date hidden'!U119)</f>
        <v>0</v>
      </c>
      <c r="U118" s="165">
        <f>IF('Indicator Date hidden'!V119="x","x",$U$2-'Indicator Date hidden'!V119)</f>
        <v>0</v>
      </c>
      <c r="V118" s="165">
        <f>IF('Indicator Date hidden'!W119="x","x",$V$2-'Indicator Date hidden'!W119)</f>
        <v>2</v>
      </c>
      <c r="W118" s="165">
        <f>IF('Indicator Date hidden'!X119="x","x",$W$2-'Indicator Date hidden'!X119)</f>
        <v>5</v>
      </c>
      <c r="X118" s="165">
        <f>IF('Indicator Date hidden'!Y119="x","x",$X$2-'Indicator Date hidden'!Y119)</f>
        <v>6</v>
      </c>
      <c r="Y118" s="165">
        <f>IF('Indicator Date hidden'!Z119="x","x",$Y$2-'Indicator Date hidden'!Z119)</f>
        <v>0</v>
      </c>
      <c r="Z118" s="165">
        <f>IF('Indicator Date hidden'!AA119="x","x",$Z$2-'Indicator Date hidden'!AA119)</f>
        <v>0</v>
      </c>
      <c r="AA118" s="165">
        <f>IF('Indicator Date hidden'!AB119="x","x",$AA$2-'Indicator Date hidden'!AB119)</f>
        <v>0</v>
      </c>
      <c r="AB118" s="165">
        <f>IF('Indicator Date hidden'!AC119="x","x",$AB$2-'Indicator Date hidden'!AC119)</f>
        <v>0</v>
      </c>
      <c r="AC118" s="165">
        <f>IF('Indicator Date hidden'!AD119="x","x",$AC$2-'Indicator Date hidden'!AD119)</f>
        <v>0</v>
      </c>
      <c r="AD118" s="165" t="str">
        <f>IF('Indicator Date hidden'!AE119="x","x",$AD$2-'Indicator Date hidden'!AE119)</f>
        <v>x</v>
      </c>
      <c r="AE118" s="165">
        <f>IF('Indicator Date hidden'!AF119="x","x",$AE$2-'Indicator Date hidden'!AF119)</f>
        <v>0</v>
      </c>
      <c r="AF118" s="165">
        <f>IF('Indicator Date hidden'!AG119="x","x",$AF$2-'Indicator Date hidden'!AG119)</f>
        <v>10</v>
      </c>
      <c r="AG118" s="165">
        <f>IF('Indicator Date hidden'!AH119="x","x",$AG$2-'Indicator Date hidden'!AH119)</f>
        <v>0</v>
      </c>
      <c r="AH118" s="165">
        <f>IF('Indicator Date hidden'!AI119="x","x",$AH$2-'Indicator Date hidden'!AI119)</f>
        <v>0</v>
      </c>
      <c r="AI118" s="165">
        <f>IF('Indicator Date hidden'!AJ119="x","x",$AI$2-'Indicator Date hidden'!AJ119)</f>
        <v>0</v>
      </c>
      <c r="AJ118" s="165" t="str">
        <f>IF('Indicator Date hidden'!AK119="x","x",$AJ$2-'Indicator Date hidden'!AK119)</f>
        <v>x</v>
      </c>
      <c r="AK118" s="165">
        <f>IF('Indicator Date hidden'!AL119="x","x",$AK$2-'Indicator Date hidden'!AL119)</f>
        <v>1</v>
      </c>
      <c r="AL118" s="165" t="str">
        <f>IF('Indicator Date hidden'!AM119="x","x",$AL$2-'Indicator Date hidden'!AM119)</f>
        <v>x</v>
      </c>
      <c r="AM118" s="165">
        <f>IF('Indicator Date hidden'!AN119="x","x",$AM$2-'Indicator Date hidden'!AN119)</f>
        <v>0</v>
      </c>
      <c r="AN118" s="165">
        <f>IF('Indicator Date hidden'!AO119="x","x",$AN$2-'Indicator Date hidden'!AO119)</f>
        <v>0</v>
      </c>
      <c r="AO118" s="165">
        <f>IF('Indicator Date hidden'!AP119="x","x",$AO$2-'Indicator Date hidden'!AP119)</f>
        <v>0</v>
      </c>
      <c r="AP118" s="165">
        <f>IF('Indicator Date hidden'!AQ119="x","x",$AP$2-'Indicator Date hidden'!AQ119)</f>
        <v>0</v>
      </c>
      <c r="AQ118" s="165">
        <f>IF('Indicator Date hidden'!AR119="x","x",$AQ$2-'Indicator Date hidden'!AR119)</f>
        <v>2</v>
      </c>
      <c r="AR118" s="165">
        <f>IF('Indicator Date hidden'!AS119="x","x",$AR$2-'Indicator Date hidden'!AS119)</f>
        <v>0</v>
      </c>
      <c r="AS118" s="165">
        <f>IF('Indicator Date hidden'!AT119="x","x",$AS$2-'Indicator Date hidden'!AT119)</f>
        <v>0</v>
      </c>
      <c r="AT118" s="165">
        <f>IF('Indicator Date hidden'!AU119="x","x",$AT$2-'Indicator Date hidden'!AU119)</f>
        <v>0</v>
      </c>
      <c r="AU118" s="165">
        <f>IF('Indicator Date hidden'!AV119="x","x",$AU$2-'Indicator Date hidden'!AV119)</f>
        <v>2</v>
      </c>
      <c r="AV118" s="165">
        <f>IF('Indicator Date hidden'!AW119="x","x",$AV$2-'Indicator Date hidden'!AW119)</f>
        <v>0</v>
      </c>
      <c r="AW118" s="165">
        <f>IF('Indicator Date hidden'!AX119="x","x",$AW$2-'Indicator Date hidden'!AX119)</f>
        <v>0</v>
      </c>
      <c r="AX118" s="165">
        <f>IF('Indicator Date hidden'!AY119="x","x",$AX$2-'Indicator Date hidden'!AY119)</f>
        <v>0</v>
      </c>
      <c r="AY118" s="165">
        <f>IF('Indicator Date hidden'!AZ119="x","x",$AY$2-'Indicator Date hidden'!AZ119)</f>
        <v>0</v>
      </c>
      <c r="AZ118" s="165">
        <f>IF('Indicator Date hidden'!BA119="x","x",$AZ$2-'Indicator Date hidden'!BA119)</f>
        <v>0</v>
      </c>
      <c r="BA118" s="5">
        <f t="shared" si="5"/>
        <v>34</v>
      </c>
      <c r="BB118" s="166">
        <f t="shared" si="6"/>
        <v>0.70833333333333337</v>
      </c>
      <c r="BC118" s="5">
        <f t="shared" si="7"/>
        <v>8</v>
      </c>
      <c r="BD118" s="166">
        <f t="shared" si="8"/>
        <v>1.9680609464365906</v>
      </c>
      <c r="BE118" s="169">
        <f t="shared" si="9"/>
        <v>0</v>
      </c>
    </row>
    <row r="119" spans="1:57" x14ac:dyDescent="0.25">
      <c r="A119" t="s">
        <v>218</v>
      </c>
      <c r="B119" s="165">
        <f>IF('Indicator Date hidden'!C120="x","x",$B$2-'Indicator Date hidden'!C120)</f>
        <v>0</v>
      </c>
      <c r="C119" s="165">
        <f>IF('Indicator Date hidden'!D120="x","x",$C$2-'Indicator Date hidden'!D120)</f>
        <v>0</v>
      </c>
      <c r="D119" s="165">
        <f>IF('Indicator Date hidden'!E120="x","x",$D$2-'Indicator Date hidden'!E120)</f>
        <v>0</v>
      </c>
      <c r="E119" s="165">
        <f>IF('Indicator Date hidden'!F120="x","x",$E$2-'Indicator Date hidden'!F120)</f>
        <v>0</v>
      </c>
      <c r="F119" s="165">
        <f>IF('Indicator Date hidden'!G120="x","x",$F$2-'Indicator Date hidden'!G120)</f>
        <v>0</v>
      </c>
      <c r="G119" s="165">
        <f>IF('Indicator Date hidden'!H120="x","x",$G$2-'Indicator Date hidden'!H120)</f>
        <v>0</v>
      </c>
      <c r="H119" s="165">
        <f>IF('Indicator Date hidden'!I120="x","x",$H$2-'Indicator Date hidden'!I120)</f>
        <v>0</v>
      </c>
      <c r="I119" s="165">
        <f>IF('Indicator Date hidden'!J120="x","x",$I$2-'Indicator Date hidden'!J120)</f>
        <v>0</v>
      </c>
      <c r="J119" s="165">
        <f>IF('Indicator Date hidden'!K120="x","x",$J$2-'Indicator Date hidden'!K120)</f>
        <v>0</v>
      </c>
      <c r="K119" s="165">
        <f>IF('Indicator Date hidden'!L120="x","x",$K$2-'Indicator Date hidden'!L120)</f>
        <v>0</v>
      </c>
      <c r="L119" s="165">
        <f>IF('Indicator Date hidden'!M120="x","x",$L$2-'Indicator Date hidden'!M120)</f>
        <v>0</v>
      </c>
      <c r="M119" s="165">
        <f>IF('Indicator Date hidden'!N120="x","x",$M$2-'Indicator Date hidden'!N120)</f>
        <v>0</v>
      </c>
      <c r="N119" s="165">
        <f>IF('Indicator Date hidden'!O120="x","x",$N$2-'Indicator Date hidden'!O120)</f>
        <v>0</v>
      </c>
      <c r="O119" s="165">
        <f>IF('Indicator Date hidden'!P120="x","x",$O$2-'Indicator Date hidden'!P120)</f>
        <v>0</v>
      </c>
      <c r="P119" s="165">
        <f>IF('Indicator Date hidden'!Q120="x","x",$P$2-'Indicator Date hidden'!Q120)</f>
        <v>0</v>
      </c>
      <c r="Q119" s="165">
        <f>IF('Indicator Date hidden'!R120="x","x",$Q$2-'Indicator Date hidden'!R120)</f>
        <v>6</v>
      </c>
      <c r="R119" s="165">
        <f>IF('Indicator Date hidden'!S120="x","x",$R$2-'Indicator Date hidden'!S120)</f>
        <v>0</v>
      </c>
      <c r="S119" s="165">
        <f>IF('Indicator Date hidden'!T120="x","x",$S$2-'Indicator Date hidden'!T120)</f>
        <v>0</v>
      </c>
      <c r="T119" s="165">
        <f>IF('Indicator Date hidden'!U120="x","x",$T$2-'Indicator Date hidden'!U120)</f>
        <v>0</v>
      </c>
      <c r="U119" s="165">
        <f>IF('Indicator Date hidden'!V120="x","x",$U$2-'Indicator Date hidden'!V120)</f>
        <v>0</v>
      </c>
      <c r="V119" s="165">
        <f>IF('Indicator Date hidden'!W120="x","x",$V$2-'Indicator Date hidden'!W120)</f>
        <v>2</v>
      </c>
      <c r="W119" s="165">
        <f>IF('Indicator Date hidden'!X120="x","x",$W$2-'Indicator Date hidden'!X120)</f>
        <v>5</v>
      </c>
      <c r="X119" s="165">
        <f>IF('Indicator Date hidden'!Y120="x","x",$X$2-'Indicator Date hidden'!Y120)</f>
        <v>4</v>
      </c>
      <c r="Y119" s="165">
        <f>IF('Indicator Date hidden'!Z120="x","x",$Y$2-'Indicator Date hidden'!Z120)</f>
        <v>0</v>
      </c>
      <c r="Z119" s="165">
        <f>IF('Indicator Date hidden'!AA120="x","x",$Z$2-'Indicator Date hidden'!AA120)</f>
        <v>0</v>
      </c>
      <c r="AA119" s="165">
        <f>IF('Indicator Date hidden'!AB120="x","x",$AA$2-'Indicator Date hidden'!AB120)</f>
        <v>0</v>
      </c>
      <c r="AB119" s="165">
        <f>IF('Indicator Date hidden'!AC120="x","x",$AB$2-'Indicator Date hidden'!AC120)</f>
        <v>0</v>
      </c>
      <c r="AC119" s="165">
        <f>IF('Indicator Date hidden'!AD120="x","x",$AC$2-'Indicator Date hidden'!AD120)</f>
        <v>0</v>
      </c>
      <c r="AD119" s="165">
        <f>IF('Indicator Date hidden'!AE120="x","x",$AD$2-'Indicator Date hidden'!AE120)</f>
        <v>0</v>
      </c>
      <c r="AE119" s="165">
        <f>IF('Indicator Date hidden'!AF120="x","x",$AE$2-'Indicator Date hidden'!AF120)</f>
        <v>0</v>
      </c>
      <c r="AF119" s="165">
        <f>IF('Indicator Date hidden'!AG120="x","x",$AF$2-'Indicator Date hidden'!AG120)</f>
        <v>9</v>
      </c>
      <c r="AG119" s="165">
        <f>IF('Indicator Date hidden'!AH120="x","x",$AG$2-'Indicator Date hidden'!AH120)</f>
        <v>0</v>
      </c>
      <c r="AH119" s="165">
        <f>IF('Indicator Date hidden'!AI120="x","x",$AH$2-'Indicator Date hidden'!AI120)</f>
        <v>0</v>
      </c>
      <c r="AI119" s="165">
        <f>IF('Indicator Date hidden'!AJ120="x","x",$AI$2-'Indicator Date hidden'!AJ120)</f>
        <v>0</v>
      </c>
      <c r="AJ119" s="165">
        <f>IF('Indicator Date hidden'!AK120="x","x",$AJ$2-'Indicator Date hidden'!AK120)</f>
        <v>2</v>
      </c>
      <c r="AK119" s="165">
        <f>IF('Indicator Date hidden'!AL120="x","x",$AK$2-'Indicator Date hidden'!AL120)</f>
        <v>0</v>
      </c>
      <c r="AL119" s="165">
        <f>IF('Indicator Date hidden'!AM120="x","x",$AL$2-'Indicator Date hidden'!AM120)</f>
        <v>0</v>
      </c>
      <c r="AM119" s="165">
        <f>IF('Indicator Date hidden'!AN120="x","x",$AM$2-'Indicator Date hidden'!AN120)</f>
        <v>0</v>
      </c>
      <c r="AN119" s="165">
        <f>IF('Indicator Date hidden'!AO120="x","x",$AN$2-'Indicator Date hidden'!AO120)</f>
        <v>0</v>
      </c>
      <c r="AO119" s="165">
        <f>IF('Indicator Date hidden'!AP120="x","x",$AO$2-'Indicator Date hidden'!AP120)</f>
        <v>2</v>
      </c>
      <c r="AP119" s="165">
        <f>IF('Indicator Date hidden'!AQ120="x","x",$AP$2-'Indicator Date hidden'!AQ120)</f>
        <v>2</v>
      </c>
      <c r="AQ119" s="165">
        <f>IF('Indicator Date hidden'!AR120="x","x",$AQ$2-'Indicator Date hidden'!AR120)</f>
        <v>0</v>
      </c>
      <c r="AR119" s="165">
        <f>IF('Indicator Date hidden'!AS120="x","x",$AR$2-'Indicator Date hidden'!AS120)</f>
        <v>0</v>
      </c>
      <c r="AS119" s="165">
        <f>IF('Indicator Date hidden'!AT120="x","x",$AS$2-'Indicator Date hidden'!AT120)</f>
        <v>0</v>
      </c>
      <c r="AT119" s="165">
        <f>IF('Indicator Date hidden'!AU120="x","x",$AT$2-'Indicator Date hidden'!AU120)</f>
        <v>0</v>
      </c>
      <c r="AU119" s="165">
        <f>IF('Indicator Date hidden'!AV120="x","x",$AU$2-'Indicator Date hidden'!AV120)</f>
        <v>2</v>
      </c>
      <c r="AV119" s="165">
        <f>IF('Indicator Date hidden'!AW120="x","x",$AV$2-'Indicator Date hidden'!AW120)</f>
        <v>0</v>
      </c>
      <c r="AW119" s="165">
        <f>IF('Indicator Date hidden'!AX120="x","x",$AW$2-'Indicator Date hidden'!AX120)</f>
        <v>0</v>
      </c>
      <c r="AX119" s="165">
        <f>IF('Indicator Date hidden'!AY120="x","x",$AX$2-'Indicator Date hidden'!AY120)</f>
        <v>0</v>
      </c>
      <c r="AY119" s="165">
        <f>IF('Indicator Date hidden'!AZ120="x","x",$AY$2-'Indicator Date hidden'!AZ120)</f>
        <v>0</v>
      </c>
      <c r="AZ119" s="165">
        <f>IF('Indicator Date hidden'!BA120="x","x",$AZ$2-'Indicator Date hidden'!BA120)</f>
        <v>0</v>
      </c>
      <c r="BA119" s="5">
        <f t="shared" si="5"/>
        <v>34</v>
      </c>
      <c r="BB119" s="166">
        <f t="shared" si="6"/>
        <v>0.66666666666666663</v>
      </c>
      <c r="BC119" s="5">
        <f t="shared" si="7"/>
        <v>9</v>
      </c>
      <c r="BD119" s="166">
        <f t="shared" si="8"/>
        <v>1.7452081921613043</v>
      </c>
      <c r="BE119" s="169">
        <f t="shared" si="9"/>
        <v>0</v>
      </c>
    </row>
    <row r="120" spans="1:57" x14ac:dyDescent="0.25">
      <c r="A120" t="s">
        <v>219</v>
      </c>
      <c r="B120" s="165">
        <f>IF('Indicator Date hidden'!C121="x","x",$B$2-'Indicator Date hidden'!C121)</f>
        <v>0</v>
      </c>
      <c r="C120" s="165">
        <f>IF('Indicator Date hidden'!D121="x","x",$C$2-'Indicator Date hidden'!D121)</f>
        <v>0</v>
      </c>
      <c r="D120" s="165">
        <f>IF('Indicator Date hidden'!E121="x","x",$D$2-'Indicator Date hidden'!E121)</f>
        <v>0</v>
      </c>
      <c r="E120" s="165">
        <f>IF('Indicator Date hidden'!F121="x","x",$E$2-'Indicator Date hidden'!F121)</f>
        <v>0</v>
      </c>
      <c r="F120" s="165">
        <f>IF('Indicator Date hidden'!G121="x","x",$F$2-'Indicator Date hidden'!G121)</f>
        <v>0</v>
      </c>
      <c r="G120" s="165">
        <f>IF('Indicator Date hidden'!H121="x","x",$G$2-'Indicator Date hidden'!H121)</f>
        <v>0</v>
      </c>
      <c r="H120" s="165">
        <f>IF('Indicator Date hidden'!I121="x","x",$H$2-'Indicator Date hidden'!I121)</f>
        <v>0</v>
      </c>
      <c r="I120" s="165">
        <f>IF('Indicator Date hidden'!J121="x","x",$I$2-'Indicator Date hidden'!J121)</f>
        <v>0</v>
      </c>
      <c r="J120" s="165">
        <f>IF('Indicator Date hidden'!K121="x","x",$J$2-'Indicator Date hidden'!K121)</f>
        <v>0</v>
      </c>
      <c r="K120" s="165">
        <f>IF('Indicator Date hidden'!L121="x","x",$K$2-'Indicator Date hidden'!L121)</f>
        <v>0</v>
      </c>
      <c r="L120" s="165">
        <f>IF('Indicator Date hidden'!M121="x","x",$L$2-'Indicator Date hidden'!M121)</f>
        <v>0</v>
      </c>
      <c r="M120" s="165">
        <f>IF('Indicator Date hidden'!N121="x","x",$M$2-'Indicator Date hidden'!N121)</f>
        <v>0</v>
      </c>
      <c r="N120" s="165">
        <f>IF('Indicator Date hidden'!O121="x","x",$N$2-'Indicator Date hidden'!O121)</f>
        <v>0</v>
      </c>
      <c r="O120" s="165">
        <f>IF('Indicator Date hidden'!P121="x","x",$O$2-'Indicator Date hidden'!P121)</f>
        <v>0</v>
      </c>
      <c r="P120" s="165">
        <f>IF('Indicator Date hidden'!Q121="x","x",$P$2-'Indicator Date hidden'!Q121)</f>
        <v>0</v>
      </c>
      <c r="Q120" s="165">
        <f>IF('Indicator Date hidden'!R121="x","x",$Q$2-'Indicator Date hidden'!R121)</f>
        <v>1</v>
      </c>
      <c r="R120" s="165">
        <f>IF('Indicator Date hidden'!S121="x","x",$R$2-'Indicator Date hidden'!S121)</f>
        <v>0</v>
      </c>
      <c r="S120" s="165">
        <f>IF('Indicator Date hidden'!T121="x","x",$S$2-'Indicator Date hidden'!T121)</f>
        <v>0</v>
      </c>
      <c r="T120" s="165">
        <f>IF('Indicator Date hidden'!U121="x","x",$T$2-'Indicator Date hidden'!U121)</f>
        <v>0</v>
      </c>
      <c r="U120" s="165">
        <f>IF('Indicator Date hidden'!V121="x","x",$U$2-'Indicator Date hidden'!V121)</f>
        <v>0</v>
      </c>
      <c r="V120" s="165">
        <f>IF('Indicator Date hidden'!W121="x","x",$V$2-'Indicator Date hidden'!W121)</f>
        <v>2</v>
      </c>
      <c r="W120" s="165">
        <f>IF('Indicator Date hidden'!X121="x","x",$W$2-'Indicator Date hidden'!X121)</f>
        <v>0</v>
      </c>
      <c r="X120" s="165">
        <f>IF('Indicator Date hidden'!Y121="x","x",$X$2-'Indicator Date hidden'!Y121)</f>
        <v>4</v>
      </c>
      <c r="Y120" s="165">
        <f>IF('Indicator Date hidden'!Z121="x","x",$Y$2-'Indicator Date hidden'!Z121)</f>
        <v>0</v>
      </c>
      <c r="Z120" s="165">
        <f>IF('Indicator Date hidden'!AA121="x","x",$Z$2-'Indicator Date hidden'!AA121)</f>
        <v>0</v>
      </c>
      <c r="AA120" s="165">
        <f>IF('Indicator Date hidden'!AB121="x","x",$AA$2-'Indicator Date hidden'!AB121)</f>
        <v>0</v>
      </c>
      <c r="AB120" s="165">
        <f>IF('Indicator Date hidden'!AC121="x","x",$AB$2-'Indicator Date hidden'!AC121)</f>
        <v>0</v>
      </c>
      <c r="AC120" s="165">
        <f>IF('Indicator Date hidden'!AD121="x","x",$AC$2-'Indicator Date hidden'!AD121)</f>
        <v>0</v>
      </c>
      <c r="AD120" s="165">
        <f>IF('Indicator Date hidden'!AE121="x","x",$AD$2-'Indicator Date hidden'!AE121)</f>
        <v>0</v>
      </c>
      <c r="AE120" s="165">
        <f>IF('Indicator Date hidden'!AF121="x","x",$AE$2-'Indicator Date hidden'!AF121)</f>
        <v>0</v>
      </c>
      <c r="AF120" s="165" t="str">
        <f>IF('Indicator Date hidden'!AG121="x","x",$AF$2-'Indicator Date hidden'!AG121)</f>
        <v>x</v>
      </c>
      <c r="AG120" s="165">
        <f>IF('Indicator Date hidden'!AH121="x","x",$AG$2-'Indicator Date hidden'!AH121)</f>
        <v>0</v>
      </c>
      <c r="AH120" s="165">
        <f>IF('Indicator Date hidden'!AI121="x","x",$AH$2-'Indicator Date hidden'!AI121)</f>
        <v>0</v>
      </c>
      <c r="AI120" s="165">
        <f>IF('Indicator Date hidden'!AJ121="x","x",$AI$2-'Indicator Date hidden'!AJ121)</f>
        <v>0</v>
      </c>
      <c r="AJ120" s="165">
        <f>IF('Indicator Date hidden'!AK121="x","x",$AJ$2-'Indicator Date hidden'!AK121)</f>
        <v>1</v>
      </c>
      <c r="AK120" s="165">
        <f>IF('Indicator Date hidden'!AL121="x","x",$AK$2-'Indicator Date hidden'!AL121)</f>
        <v>1</v>
      </c>
      <c r="AL120" s="165">
        <f>IF('Indicator Date hidden'!AM121="x","x",$AL$2-'Indicator Date hidden'!AM121)</f>
        <v>0</v>
      </c>
      <c r="AM120" s="165">
        <f>IF('Indicator Date hidden'!AN121="x","x",$AM$2-'Indicator Date hidden'!AN121)</f>
        <v>0</v>
      </c>
      <c r="AN120" s="165">
        <f>IF('Indicator Date hidden'!AO121="x","x",$AN$2-'Indicator Date hidden'!AO121)</f>
        <v>0</v>
      </c>
      <c r="AO120" s="165">
        <f>IF('Indicator Date hidden'!AP121="x","x",$AO$2-'Indicator Date hidden'!AP121)</f>
        <v>1</v>
      </c>
      <c r="AP120" s="165">
        <f>IF('Indicator Date hidden'!AQ121="x","x",$AP$2-'Indicator Date hidden'!AQ121)</f>
        <v>1</v>
      </c>
      <c r="AQ120" s="165">
        <f>IF('Indicator Date hidden'!AR121="x","x",$AQ$2-'Indicator Date hidden'!AR121)</f>
        <v>2</v>
      </c>
      <c r="AR120" s="165">
        <f>IF('Indicator Date hidden'!AS121="x","x",$AR$2-'Indicator Date hidden'!AS121)</f>
        <v>0</v>
      </c>
      <c r="AS120" s="165">
        <f>IF('Indicator Date hidden'!AT121="x","x",$AS$2-'Indicator Date hidden'!AT121)</f>
        <v>0</v>
      </c>
      <c r="AT120" s="165">
        <f>IF('Indicator Date hidden'!AU121="x","x",$AT$2-'Indicator Date hidden'!AU121)</f>
        <v>0</v>
      </c>
      <c r="AU120" s="165">
        <f>IF('Indicator Date hidden'!AV121="x","x",$AU$2-'Indicator Date hidden'!AV121)</f>
        <v>1</v>
      </c>
      <c r="AV120" s="165">
        <f>IF('Indicator Date hidden'!AW121="x","x",$AV$2-'Indicator Date hidden'!AW121)</f>
        <v>0</v>
      </c>
      <c r="AW120" s="165">
        <f>IF('Indicator Date hidden'!AX121="x","x",$AW$2-'Indicator Date hidden'!AX121)</f>
        <v>0</v>
      </c>
      <c r="AX120" s="165">
        <f>IF('Indicator Date hidden'!AY121="x","x",$AX$2-'Indicator Date hidden'!AY121)</f>
        <v>0</v>
      </c>
      <c r="AY120" s="165">
        <f>IF('Indicator Date hidden'!AZ121="x","x",$AY$2-'Indicator Date hidden'!AZ121)</f>
        <v>0</v>
      </c>
      <c r="AZ120" s="165">
        <f>IF('Indicator Date hidden'!BA121="x","x",$AZ$2-'Indicator Date hidden'!BA121)</f>
        <v>0</v>
      </c>
      <c r="BA120" s="5">
        <f t="shared" si="5"/>
        <v>14</v>
      </c>
      <c r="BB120" s="166">
        <f t="shared" si="6"/>
        <v>0.28000000000000003</v>
      </c>
      <c r="BC120" s="5">
        <f t="shared" si="7"/>
        <v>9</v>
      </c>
      <c r="BD120" s="166">
        <f t="shared" si="8"/>
        <v>0.72221880341071154</v>
      </c>
      <c r="BE120" s="169">
        <f t="shared" si="9"/>
        <v>0</v>
      </c>
    </row>
    <row r="121" spans="1:57" x14ac:dyDescent="0.25">
      <c r="A121" t="s">
        <v>221</v>
      </c>
      <c r="B121" s="165">
        <f>IF('Indicator Date hidden'!C122="x","x",$B$2-'Indicator Date hidden'!C122)</f>
        <v>0</v>
      </c>
      <c r="C121" s="165">
        <f>IF('Indicator Date hidden'!D122="x","x",$C$2-'Indicator Date hidden'!D122)</f>
        <v>0</v>
      </c>
      <c r="D121" s="165">
        <f>IF('Indicator Date hidden'!E122="x","x",$D$2-'Indicator Date hidden'!E122)</f>
        <v>0</v>
      </c>
      <c r="E121" s="165">
        <f>IF('Indicator Date hidden'!F122="x","x",$E$2-'Indicator Date hidden'!F122)</f>
        <v>0</v>
      </c>
      <c r="F121" s="165">
        <f>IF('Indicator Date hidden'!G122="x","x",$F$2-'Indicator Date hidden'!G122)</f>
        <v>0</v>
      </c>
      <c r="G121" s="165">
        <f>IF('Indicator Date hidden'!H122="x","x",$G$2-'Indicator Date hidden'!H122)</f>
        <v>0</v>
      </c>
      <c r="H121" s="165">
        <f>IF('Indicator Date hidden'!I122="x","x",$H$2-'Indicator Date hidden'!I122)</f>
        <v>0</v>
      </c>
      <c r="I121" s="165">
        <f>IF('Indicator Date hidden'!J122="x","x",$I$2-'Indicator Date hidden'!J122)</f>
        <v>0</v>
      </c>
      <c r="J121" s="165">
        <f>IF('Indicator Date hidden'!K122="x","x",$J$2-'Indicator Date hidden'!K122)</f>
        <v>0</v>
      </c>
      <c r="K121" s="165">
        <f>IF('Indicator Date hidden'!L122="x","x",$K$2-'Indicator Date hidden'!L122)</f>
        <v>0</v>
      </c>
      <c r="L121" s="165">
        <f>IF('Indicator Date hidden'!M122="x","x",$L$2-'Indicator Date hidden'!M122)</f>
        <v>0</v>
      </c>
      <c r="M121" s="165">
        <f>IF('Indicator Date hidden'!N122="x","x",$M$2-'Indicator Date hidden'!N122)</f>
        <v>0</v>
      </c>
      <c r="N121" s="165">
        <f>IF('Indicator Date hidden'!O122="x","x",$N$2-'Indicator Date hidden'!O122)</f>
        <v>0</v>
      </c>
      <c r="O121" s="165">
        <f>IF('Indicator Date hidden'!P122="x","x",$O$2-'Indicator Date hidden'!P122)</f>
        <v>0</v>
      </c>
      <c r="P121" s="165" t="str">
        <f>IF('Indicator Date hidden'!Q122="x","x",$P$2-'Indicator Date hidden'!Q122)</f>
        <v>x</v>
      </c>
      <c r="Q121" s="165">
        <f>IF('Indicator Date hidden'!R122="x","x",$Q$2-'Indicator Date hidden'!R122)</f>
        <v>4</v>
      </c>
      <c r="R121" s="165">
        <f>IF('Indicator Date hidden'!S122="x","x",$R$2-'Indicator Date hidden'!S122)</f>
        <v>0</v>
      </c>
      <c r="S121" s="165">
        <f>IF('Indicator Date hidden'!T122="x","x",$S$2-'Indicator Date hidden'!T122)</f>
        <v>0</v>
      </c>
      <c r="T121" s="165">
        <f>IF('Indicator Date hidden'!U122="x","x",$T$2-'Indicator Date hidden'!U122)</f>
        <v>0</v>
      </c>
      <c r="U121" s="165">
        <f>IF('Indicator Date hidden'!V122="x","x",$U$2-'Indicator Date hidden'!V122)</f>
        <v>0</v>
      </c>
      <c r="V121" s="165">
        <f>IF('Indicator Date hidden'!W122="x","x",$V$2-'Indicator Date hidden'!W122)</f>
        <v>2</v>
      </c>
      <c r="W121" s="165">
        <f>IF('Indicator Date hidden'!X122="x","x",$W$2-'Indicator Date hidden'!X122)</f>
        <v>3</v>
      </c>
      <c r="X121" s="165">
        <f>IF('Indicator Date hidden'!Y122="x","x",$X$2-'Indicator Date hidden'!Y122)</f>
        <v>6</v>
      </c>
      <c r="Y121" s="165">
        <f>IF('Indicator Date hidden'!Z122="x","x",$Y$2-'Indicator Date hidden'!Z122)</f>
        <v>0</v>
      </c>
      <c r="Z121" s="165">
        <f>IF('Indicator Date hidden'!AA122="x","x",$Z$2-'Indicator Date hidden'!AA122)</f>
        <v>0</v>
      </c>
      <c r="AA121" s="165">
        <f>IF('Indicator Date hidden'!AB122="x","x",$AA$2-'Indicator Date hidden'!AB122)</f>
        <v>0</v>
      </c>
      <c r="AB121" s="165">
        <f>IF('Indicator Date hidden'!AC122="x","x",$AB$2-'Indicator Date hidden'!AC122)</f>
        <v>0</v>
      </c>
      <c r="AC121" s="165">
        <f>IF('Indicator Date hidden'!AD122="x","x",$AC$2-'Indicator Date hidden'!AD122)</f>
        <v>0</v>
      </c>
      <c r="AD121" s="165">
        <f>IF('Indicator Date hidden'!AE122="x","x",$AD$2-'Indicator Date hidden'!AE122)</f>
        <v>0</v>
      </c>
      <c r="AE121" s="165">
        <f>IF('Indicator Date hidden'!AF122="x","x",$AE$2-'Indicator Date hidden'!AF122)</f>
        <v>0</v>
      </c>
      <c r="AF121" s="165">
        <f>IF('Indicator Date hidden'!AG122="x","x",$AF$2-'Indicator Date hidden'!AG122)</f>
        <v>8</v>
      </c>
      <c r="AG121" s="165">
        <f>IF('Indicator Date hidden'!AH122="x","x",$AG$2-'Indicator Date hidden'!AH122)</f>
        <v>0</v>
      </c>
      <c r="AH121" s="165">
        <f>IF('Indicator Date hidden'!AI122="x","x",$AH$2-'Indicator Date hidden'!AI122)</f>
        <v>0</v>
      </c>
      <c r="AI121" s="165">
        <f>IF('Indicator Date hidden'!AJ122="x","x",$AI$2-'Indicator Date hidden'!AJ122)</f>
        <v>0</v>
      </c>
      <c r="AJ121" s="165" t="str">
        <f>IF('Indicator Date hidden'!AK122="x","x",$AJ$2-'Indicator Date hidden'!AK122)</f>
        <v>x</v>
      </c>
      <c r="AK121" s="165">
        <f>IF('Indicator Date hidden'!AL122="x","x",$AK$2-'Indicator Date hidden'!AL122)</f>
        <v>1</v>
      </c>
      <c r="AL121" s="165">
        <f>IF('Indicator Date hidden'!AM122="x","x",$AL$2-'Indicator Date hidden'!AM122)</f>
        <v>0</v>
      </c>
      <c r="AM121" s="165">
        <f>IF('Indicator Date hidden'!AN122="x","x",$AM$2-'Indicator Date hidden'!AN122)</f>
        <v>0</v>
      </c>
      <c r="AN121" s="165">
        <f>IF('Indicator Date hidden'!AO122="x","x",$AN$2-'Indicator Date hidden'!AO122)</f>
        <v>0</v>
      </c>
      <c r="AO121" s="165">
        <f>IF('Indicator Date hidden'!AP122="x","x",$AO$2-'Indicator Date hidden'!AP122)</f>
        <v>1</v>
      </c>
      <c r="AP121" s="165">
        <f>IF('Indicator Date hidden'!AQ122="x","x",$AP$2-'Indicator Date hidden'!AQ122)</f>
        <v>1</v>
      </c>
      <c r="AQ121" s="165">
        <f>IF('Indicator Date hidden'!AR122="x","x",$AQ$2-'Indicator Date hidden'!AR122)</f>
        <v>2</v>
      </c>
      <c r="AR121" s="165">
        <f>IF('Indicator Date hidden'!AS122="x","x",$AR$2-'Indicator Date hidden'!AS122)</f>
        <v>0</v>
      </c>
      <c r="AS121" s="165">
        <f>IF('Indicator Date hidden'!AT122="x","x",$AS$2-'Indicator Date hidden'!AT122)</f>
        <v>0</v>
      </c>
      <c r="AT121" s="165">
        <f>IF('Indicator Date hidden'!AU122="x","x",$AT$2-'Indicator Date hidden'!AU122)</f>
        <v>0</v>
      </c>
      <c r="AU121" s="165">
        <f>IF('Indicator Date hidden'!AV122="x","x",$AU$2-'Indicator Date hidden'!AV122)</f>
        <v>2</v>
      </c>
      <c r="AV121" s="165">
        <f>IF('Indicator Date hidden'!AW122="x","x",$AV$2-'Indicator Date hidden'!AW122)</f>
        <v>0</v>
      </c>
      <c r="AW121" s="165">
        <f>IF('Indicator Date hidden'!AX122="x","x",$AW$2-'Indicator Date hidden'!AX122)</f>
        <v>0</v>
      </c>
      <c r="AX121" s="165">
        <f>IF('Indicator Date hidden'!AY122="x","x",$AX$2-'Indicator Date hidden'!AY122)</f>
        <v>0</v>
      </c>
      <c r="AY121" s="165">
        <f>IF('Indicator Date hidden'!AZ122="x","x",$AY$2-'Indicator Date hidden'!AZ122)</f>
        <v>0</v>
      </c>
      <c r="AZ121" s="165">
        <f>IF('Indicator Date hidden'!BA122="x","x",$AZ$2-'Indicator Date hidden'!BA122)</f>
        <v>0</v>
      </c>
      <c r="BA121" s="5">
        <f t="shared" si="5"/>
        <v>30</v>
      </c>
      <c r="BB121" s="166">
        <f t="shared" si="6"/>
        <v>0.61224489795918369</v>
      </c>
      <c r="BC121" s="5">
        <f t="shared" si="7"/>
        <v>10</v>
      </c>
      <c r="BD121" s="166">
        <f t="shared" si="8"/>
        <v>1.5755313522954109</v>
      </c>
      <c r="BE121" s="169">
        <f t="shared" si="9"/>
        <v>0</v>
      </c>
    </row>
    <row r="122" spans="1:57" x14ac:dyDescent="0.25">
      <c r="A122" t="s">
        <v>223</v>
      </c>
      <c r="B122" s="165">
        <f>IF('Indicator Date hidden'!C123="x","x",$B$2-'Indicator Date hidden'!C123)</f>
        <v>0</v>
      </c>
      <c r="C122" s="165">
        <f>IF('Indicator Date hidden'!D123="x","x",$C$2-'Indicator Date hidden'!D123)</f>
        <v>0</v>
      </c>
      <c r="D122" s="165">
        <f>IF('Indicator Date hidden'!E123="x","x",$D$2-'Indicator Date hidden'!E123)</f>
        <v>0</v>
      </c>
      <c r="E122" s="165">
        <f>IF('Indicator Date hidden'!F123="x","x",$E$2-'Indicator Date hidden'!F123)</f>
        <v>0</v>
      </c>
      <c r="F122" s="165">
        <f>IF('Indicator Date hidden'!G123="x","x",$F$2-'Indicator Date hidden'!G123)</f>
        <v>0</v>
      </c>
      <c r="G122" s="165">
        <f>IF('Indicator Date hidden'!H123="x","x",$G$2-'Indicator Date hidden'!H123)</f>
        <v>0</v>
      </c>
      <c r="H122" s="165">
        <f>IF('Indicator Date hidden'!I123="x","x",$H$2-'Indicator Date hidden'!I123)</f>
        <v>0</v>
      </c>
      <c r="I122" s="165">
        <f>IF('Indicator Date hidden'!J123="x","x",$I$2-'Indicator Date hidden'!J123)</f>
        <v>0</v>
      </c>
      <c r="J122" s="165">
        <f>IF('Indicator Date hidden'!K123="x","x",$J$2-'Indicator Date hidden'!K123)</f>
        <v>0</v>
      </c>
      <c r="K122" s="165">
        <f>IF('Indicator Date hidden'!L123="x","x",$K$2-'Indicator Date hidden'!L123)</f>
        <v>0</v>
      </c>
      <c r="L122" s="165">
        <f>IF('Indicator Date hidden'!M123="x","x",$L$2-'Indicator Date hidden'!M123)</f>
        <v>0</v>
      </c>
      <c r="M122" s="165">
        <f>IF('Indicator Date hidden'!N123="x","x",$M$2-'Indicator Date hidden'!N123)</f>
        <v>0</v>
      </c>
      <c r="N122" s="165">
        <f>IF('Indicator Date hidden'!O123="x","x",$N$2-'Indicator Date hidden'!O123)</f>
        <v>0</v>
      </c>
      <c r="O122" s="165">
        <f>IF('Indicator Date hidden'!P123="x","x",$O$2-'Indicator Date hidden'!P123)</f>
        <v>0</v>
      </c>
      <c r="P122" s="165">
        <f>IF('Indicator Date hidden'!Q123="x","x",$P$2-'Indicator Date hidden'!Q123)</f>
        <v>0</v>
      </c>
      <c r="Q122" s="165" t="str">
        <f>IF('Indicator Date hidden'!R123="x","x",$Q$2-'Indicator Date hidden'!R123)</f>
        <v>x</v>
      </c>
      <c r="R122" s="165">
        <f>IF('Indicator Date hidden'!S123="x","x",$R$2-'Indicator Date hidden'!S123)</f>
        <v>0</v>
      </c>
      <c r="S122" s="165">
        <f>IF('Indicator Date hidden'!T123="x","x",$S$2-'Indicator Date hidden'!T123)</f>
        <v>0</v>
      </c>
      <c r="T122" s="165">
        <f>IF('Indicator Date hidden'!U123="x","x",$T$2-'Indicator Date hidden'!U123)</f>
        <v>0</v>
      </c>
      <c r="U122" s="165">
        <f>IF('Indicator Date hidden'!V123="x","x",$U$2-'Indicator Date hidden'!V123)</f>
        <v>0</v>
      </c>
      <c r="V122" s="165">
        <f>IF('Indicator Date hidden'!W123="x","x",$V$2-'Indicator Date hidden'!W123)</f>
        <v>2</v>
      </c>
      <c r="W122" s="165">
        <f>IF('Indicator Date hidden'!X123="x","x",$W$2-'Indicator Date hidden'!X123)</f>
        <v>9</v>
      </c>
      <c r="X122" s="165">
        <f>IF('Indicator Date hidden'!Y123="x","x",$X$2-'Indicator Date hidden'!Y123)</f>
        <v>6</v>
      </c>
      <c r="Y122" s="165">
        <f>IF('Indicator Date hidden'!Z123="x","x",$Y$2-'Indicator Date hidden'!Z123)</f>
        <v>0</v>
      </c>
      <c r="Z122" s="165">
        <f>IF('Indicator Date hidden'!AA123="x","x",$Z$2-'Indicator Date hidden'!AA123)</f>
        <v>0</v>
      </c>
      <c r="AA122" s="165" t="str">
        <f>IF('Indicator Date hidden'!AB123="x","x",$AA$2-'Indicator Date hidden'!AB123)</f>
        <v>x</v>
      </c>
      <c r="AB122" s="165">
        <f>IF('Indicator Date hidden'!AC123="x","x",$AB$2-'Indicator Date hidden'!AC123)</f>
        <v>0</v>
      </c>
      <c r="AC122" s="165" t="str">
        <f>IF('Indicator Date hidden'!AD123="x","x",$AC$2-'Indicator Date hidden'!AD123)</f>
        <v>x</v>
      </c>
      <c r="AD122" s="165" t="str">
        <f>IF('Indicator Date hidden'!AE123="x","x",$AD$2-'Indicator Date hidden'!AE123)</f>
        <v>x</v>
      </c>
      <c r="AE122" s="165" t="str">
        <f>IF('Indicator Date hidden'!AF123="x","x",$AE$2-'Indicator Date hidden'!AF123)</f>
        <v>x</v>
      </c>
      <c r="AF122" s="165" t="str">
        <f>IF('Indicator Date hidden'!AG123="x","x",$AF$2-'Indicator Date hidden'!AG123)</f>
        <v>x</v>
      </c>
      <c r="AG122" s="165">
        <f>IF('Indicator Date hidden'!AH123="x","x",$AG$2-'Indicator Date hidden'!AH123)</f>
        <v>0</v>
      </c>
      <c r="AH122" s="165">
        <f>IF('Indicator Date hidden'!AI123="x","x",$AH$2-'Indicator Date hidden'!AI123)</f>
        <v>0</v>
      </c>
      <c r="AI122" s="165">
        <f>IF('Indicator Date hidden'!AJ123="x","x",$AI$2-'Indicator Date hidden'!AJ123)</f>
        <v>0</v>
      </c>
      <c r="AJ122" s="165" t="str">
        <f>IF('Indicator Date hidden'!AK123="x","x",$AJ$2-'Indicator Date hidden'!AK123)</f>
        <v>x</v>
      </c>
      <c r="AK122" s="165">
        <f>IF('Indicator Date hidden'!AL123="x","x",$AK$2-'Indicator Date hidden'!AL123)</f>
        <v>1</v>
      </c>
      <c r="AL122" s="165" t="str">
        <f>IF('Indicator Date hidden'!AM123="x","x",$AL$2-'Indicator Date hidden'!AM123)</f>
        <v>x</v>
      </c>
      <c r="AM122" s="165">
        <f>IF('Indicator Date hidden'!AN123="x","x",$AM$2-'Indicator Date hidden'!AN123)</f>
        <v>0</v>
      </c>
      <c r="AN122" s="165">
        <f>IF('Indicator Date hidden'!AO123="x","x",$AN$2-'Indicator Date hidden'!AO123)</f>
        <v>0</v>
      </c>
      <c r="AO122" s="165" t="str">
        <f>IF('Indicator Date hidden'!AP123="x","x",$AO$2-'Indicator Date hidden'!AP123)</f>
        <v>x</v>
      </c>
      <c r="AP122" s="165" t="str">
        <f>IF('Indicator Date hidden'!AQ123="x","x",$AP$2-'Indicator Date hidden'!AQ123)</f>
        <v>x</v>
      </c>
      <c r="AQ122" s="165">
        <f>IF('Indicator Date hidden'!AR123="x","x",$AQ$2-'Indicator Date hidden'!AR123)</f>
        <v>2</v>
      </c>
      <c r="AR122" s="165">
        <f>IF('Indicator Date hidden'!AS123="x","x",$AR$2-'Indicator Date hidden'!AS123)</f>
        <v>0</v>
      </c>
      <c r="AS122" s="165" t="str">
        <f>IF('Indicator Date hidden'!AT123="x","x",$AS$2-'Indicator Date hidden'!AT123)</f>
        <v>x</v>
      </c>
      <c r="AT122" s="165">
        <f>IF('Indicator Date hidden'!AU123="x","x",$AT$2-'Indicator Date hidden'!AU123)</f>
        <v>0</v>
      </c>
      <c r="AU122" s="165" t="str">
        <f>IF('Indicator Date hidden'!AV123="x","x",$AU$2-'Indicator Date hidden'!AV123)</f>
        <v>x</v>
      </c>
      <c r="AV122" s="165">
        <f>IF('Indicator Date hidden'!AW123="x","x",$AV$2-'Indicator Date hidden'!AW123)</f>
        <v>5</v>
      </c>
      <c r="AW122" s="165">
        <f>IF('Indicator Date hidden'!AX123="x","x",$AW$2-'Indicator Date hidden'!AX123)</f>
        <v>1</v>
      </c>
      <c r="AX122" s="165">
        <f>IF('Indicator Date hidden'!AY123="x","x",$AX$2-'Indicator Date hidden'!AY123)</f>
        <v>0</v>
      </c>
      <c r="AY122" s="165">
        <f>IF('Indicator Date hidden'!AZ123="x","x",$AY$2-'Indicator Date hidden'!AZ123)</f>
        <v>0</v>
      </c>
      <c r="AZ122" s="165">
        <f>IF('Indicator Date hidden'!BA123="x","x",$AZ$2-'Indicator Date hidden'!BA123)</f>
        <v>0</v>
      </c>
      <c r="BA122" s="5">
        <f t="shared" si="5"/>
        <v>26</v>
      </c>
      <c r="BB122" s="166">
        <f t="shared" si="6"/>
        <v>0.66666666666666663</v>
      </c>
      <c r="BC122" s="5">
        <f t="shared" si="7"/>
        <v>7</v>
      </c>
      <c r="BD122" s="166">
        <f t="shared" si="8"/>
        <v>1.8582226596916347</v>
      </c>
      <c r="BE122" s="169">
        <f t="shared" si="9"/>
        <v>0</v>
      </c>
    </row>
    <row r="123" spans="1:57" x14ac:dyDescent="0.25">
      <c r="A123" t="s">
        <v>225</v>
      </c>
      <c r="B123" s="165">
        <f>IF('Indicator Date hidden'!C124="x","x",$B$2-'Indicator Date hidden'!C124)</f>
        <v>0</v>
      </c>
      <c r="C123" s="165">
        <f>IF('Indicator Date hidden'!D124="x","x",$C$2-'Indicator Date hidden'!D124)</f>
        <v>0</v>
      </c>
      <c r="D123" s="165">
        <f>IF('Indicator Date hidden'!E124="x","x",$D$2-'Indicator Date hidden'!E124)</f>
        <v>0</v>
      </c>
      <c r="E123" s="165">
        <f>IF('Indicator Date hidden'!F124="x","x",$E$2-'Indicator Date hidden'!F124)</f>
        <v>0</v>
      </c>
      <c r="F123" s="165">
        <f>IF('Indicator Date hidden'!G124="x","x",$F$2-'Indicator Date hidden'!G124)</f>
        <v>0</v>
      </c>
      <c r="G123" s="165">
        <f>IF('Indicator Date hidden'!H124="x","x",$G$2-'Indicator Date hidden'!H124)</f>
        <v>0</v>
      </c>
      <c r="H123" s="165">
        <f>IF('Indicator Date hidden'!I124="x","x",$H$2-'Indicator Date hidden'!I124)</f>
        <v>0</v>
      </c>
      <c r="I123" s="165">
        <f>IF('Indicator Date hidden'!J124="x","x",$I$2-'Indicator Date hidden'!J124)</f>
        <v>0</v>
      </c>
      <c r="J123" s="165">
        <f>IF('Indicator Date hidden'!K124="x","x",$J$2-'Indicator Date hidden'!K124)</f>
        <v>0</v>
      </c>
      <c r="K123" s="165">
        <f>IF('Indicator Date hidden'!L124="x","x",$K$2-'Indicator Date hidden'!L124)</f>
        <v>0</v>
      </c>
      <c r="L123" s="165">
        <f>IF('Indicator Date hidden'!M124="x","x",$L$2-'Indicator Date hidden'!M124)</f>
        <v>0</v>
      </c>
      <c r="M123" s="165">
        <f>IF('Indicator Date hidden'!N124="x","x",$M$2-'Indicator Date hidden'!N124)</f>
        <v>0</v>
      </c>
      <c r="N123" s="165">
        <f>IF('Indicator Date hidden'!O124="x","x",$N$2-'Indicator Date hidden'!O124)</f>
        <v>0</v>
      </c>
      <c r="O123" s="165">
        <f>IF('Indicator Date hidden'!P124="x","x",$O$2-'Indicator Date hidden'!P124)</f>
        <v>0</v>
      </c>
      <c r="P123" s="165">
        <f>IF('Indicator Date hidden'!Q124="x","x",$P$2-'Indicator Date hidden'!Q124)</f>
        <v>0</v>
      </c>
      <c r="Q123" s="165">
        <f>IF('Indicator Date hidden'!R124="x","x",$Q$2-'Indicator Date hidden'!R124)</f>
        <v>1</v>
      </c>
      <c r="R123" s="165">
        <f>IF('Indicator Date hidden'!S124="x","x",$R$2-'Indicator Date hidden'!S124)</f>
        <v>0</v>
      </c>
      <c r="S123" s="165">
        <f>IF('Indicator Date hidden'!T124="x","x",$S$2-'Indicator Date hidden'!T124)</f>
        <v>0</v>
      </c>
      <c r="T123" s="165">
        <f>IF('Indicator Date hidden'!U124="x","x",$T$2-'Indicator Date hidden'!U124)</f>
        <v>0</v>
      </c>
      <c r="U123" s="165">
        <f>IF('Indicator Date hidden'!V124="x","x",$U$2-'Indicator Date hidden'!V124)</f>
        <v>0</v>
      </c>
      <c r="V123" s="165">
        <f>IF('Indicator Date hidden'!W124="x","x",$V$2-'Indicator Date hidden'!W124)</f>
        <v>2</v>
      </c>
      <c r="W123" s="165">
        <f>IF('Indicator Date hidden'!X124="x","x",$W$2-'Indicator Date hidden'!X124)</f>
        <v>0</v>
      </c>
      <c r="X123" s="165" t="str">
        <f>IF('Indicator Date hidden'!Y124="x","x",$X$2-'Indicator Date hidden'!Y124)</f>
        <v>x</v>
      </c>
      <c r="Y123" s="165">
        <f>IF('Indicator Date hidden'!Z124="x","x",$Y$2-'Indicator Date hidden'!Z124)</f>
        <v>0</v>
      </c>
      <c r="Z123" s="165">
        <f>IF('Indicator Date hidden'!AA124="x","x",$Z$2-'Indicator Date hidden'!AA124)</f>
        <v>0</v>
      </c>
      <c r="AA123" s="165">
        <f>IF('Indicator Date hidden'!AB124="x","x",$AA$2-'Indicator Date hidden'!AB124)</f>
        <v>0</v>
      </c>
      <c r="AB123" s="165">
        <f>IF('Indicator Date hidden'!AC124="x","x",$AB$2-'Indicator Date hidden'!AC124)</f>
        <v>0</v>
      </c>
      <c r="AC123" s="165">
        <f>IF('Indicator Date hidden'!AD124="x","x",$AC$2-'Indicator Date hidden'!AD124)</f>
        <v>0</v>
      </c>
      <c r="AD123" s="165">
        <f>IF('Indicator Date hidden'!AE124="x","x",$AD$2-'Indicator Date hidden'!AE124)</f>
        <v>0</v>
      </c>
      <c r="AE123" s="165">
        <f>IF('Indicator Date hidden'!AF124="x","x",$AE$2-'Indicator Date hidden'!AF124)</f>
        <v>0</v>
      </c>
      <c r="AF123" s="165">
        <f>IF('Indicator Date hidden'!AG124="x","x",$AF$2-'Indicator Date hidden'!AG124)</f>
        <v>7</v>
      </c>
      <c r="AG123" s="165">
        <f>IF('Indicator Date hidden'!AH124="x","x",$AG$2-'Indicator Date hidden'!AH124)</f>
        <v>0</v>
      </c>
      <c r="AH123" s="165">
        <f>IF('Indicator Date hidden'!AI124="x","x",$AH$2-'Indicator Date hidden'!AI124)</f>
        <v>0</v>
      </c>
      <c r="AI123" s="165">
        <f>IF('Indicator Date hidden'!AJ124="x","x",$AI$2-'Indicator Date hidden'!AJ124)</f>
        <v>0</v>
      </c>
      <c r="AJ123" s="165">
        <f>IF('Indicator Date hidden'!AK124="x","x",$AJ$2-'Indicator Date hidden'!AK124)</f>
        <v>2</v>
      </c>
      <c r="AK123" s="165">
        <f>IF('Indicator Date hidden'!AL124="x","x",$AK$2-'Indicator Date hidden'!AL124)</f>
        <v>1</v>
      </c>
      <c r="AL123" s="165" t="str">
        <f>IF('Indicator Date hidden'!AM124="x","x",$AL$2-'Indicator Date hidden'!AM124)</f>
        <v>x</v>
      </c>
      <c r="AM123" s="165">
        <f>IF('Indicator Date hidden'!AN124="x","x",$AM$2-'Indicator Date hidden'!AN124)</f>
        <v>0</v>
      </c>
      <c r="AN123" s="165">
        <f>IF('Indicator Date hidden'!AO124="x","x",$AN$2-'Indicator Date hidden'!AO124)</f>
        <v>0</v>
      </c>
      <c r="AO123" s="165">
        <f>IF('Indicator Date hidden'!AP124="x","x",$AO$2-'Indicator Date hidden'!AP124)</f>
        <v>0</v>
      </c>
      <c r="AP123" s="165">
        <f>IF('Indicator Date hidden'!AQ124="x","x",$AP$2-'Indicator Date hidden'!AQ124)</f>
        <v>0</v>
      </c>
      <c r="AQ123" s="165">
        <f>IF('Indicator Date hidden'!AR124="x","x",$AQ$2-'Indicator Date hidden'!AR124)</f>
        <v>0</v>
      </c>
      <c r="AR123" s="165">
        <f>IF('Indicator Date hidden'!AS124="x","x",$AR$2-'Indicator Date hidden'!AS124)</f>
        <v>0</v>
      </c>
      <c r="AS123" s="165">
        <f>IF('Indicator Date hidden'!AT124="x","x",$AS$2-'Indicator Date hidden'!AT124)</f>
        <v>0</v>
      </c>
      <c r="AT123" s="165">
        <f>IF('Indicator Date hidden'!AU124="x","x",$AT$2-'Indicator Date hidden'!AU124)</f>
        <v>0</v>
      </c>
      <c r="AU123" s="165">
        <f>IF('Indicator Date hidden'!AV124="x","x",$AU$2-'Indicator Date hidden'!AV124)</f>
        <v>2</v>
      </c>
      <c r="AV123" s="165">
        <f>IF('Indicator Date hidden'!AW124="x","x",$AV$2-'Indicator Date hidden'!AW124)</f>
        <v>0</v>
      </c>
      <c r="AW123" s="165">
        <f>IF('Indicator Date hidden'!AX124="x","x",$AW$2-'Indicator Date hidden'!AX124)</f>
        <v>0</v>
      </c>
      <c r="AX123" s="165">
        <f>IF('Indicator Date hidden'!AY124="x","x",$AX$2-'Indicator Date hidden'!AY124)</f>
        <v>0</v>
      </c>
      <c r="AY123" s="165">
        <f>IF('Indicator Date hidden'!AZ124="x","x",$AY$2-'Indicator Date hidden'!AZ124)</f>
        <v>0</v>
      </c>
      <c r="AZ123" s="165">
        <f>IF('Indicator Date hidden'!BA124="x","x",$AZ$2-'Indicator Date hidden'!BA124)</f>
        <v>0</v>
      </c>
      <c r="BA123" s="5">
        <f t="shared" si="5"/>
        <v>15</v>
      </c>
      <c r="BB123" s="166">
        <f t="shared" si="6"/>
        <v>0.30612244897959184</v>
      </c>
      <c r="BC123" s="5">
        <f t="shared" si="7"/>
        <v>6</v>
      </c>
      <c r="BD123" s="166">
        <f t="shared" si="8"/>
        <v>1.0917890510281842</v>
      </c>
      <c r="BE123" s="169">
        <f t="shared" si="9"/>
        <v>0</v>
      </c>
    </row>
    <row r="124" spans="1:57" x14ac:dyDescent="0.25">
      <c r="A124" t="s">
        <v>227</v>
      </c>
      <c r="B124" s="165">
        <f>IF('Indicator Date hidden'!C125="x","x",$B$2-'Indicator Date hidden'!C125)</f>
        <v>0</v>
      </c>
      <c r="C124" s="165">
        <f>IF('Indicator Date hidden'!D125="x","x",$C$2-'Indicator Date hidden'!D125)</f>
        <v>0</v>
      </c>
      <c r="D124" s="165">
        <f>IF('Indicator Date hidden'!E125="x","x",$D$2-'Indicator Date hidden'!E125)</f>
        <v>0</v>
      </c>
      <c r="E124" s="165">
        <f>IF('Indicator Date hidden'!F125="x","x",$E$2-'Indicator Date hidden'!F125)</f>
        <v>0</v>
      </c>
      <c r="F124" s="165">
        <f>IF('Indicator Date hidden'!G125="x","x",$F$2-'Indicator Date hidden'!G125)</f>
        <v>0</v>
      </c>
      <c r="G124" s="165">
        <f>IF('Indicator Date hidden'!H125="x","x",$G$2-'Indicator Date hidden'!H125)</f>
        <v>0</v>
      </c>
      <c r="H124" s="165">
        <f>IF('Indicator Date hidden'!I125="x","x",$H$2-'Indicator Date hidden'!I125)</f>
        <v>0</v>
      </c>
      <c r="I124" s="165">
        <f>IF('Indicator Date hidden'!J125="x","x",$I$2-'Indicator Date hidden'!J125)</f>
        <v>0</v>
      </c>
      <c r="J124" s="165">
        <f>IF('Indicator Date hidden'!K125="x","x",$J$2-'Indicator Date hidden'!K125)</f>
        <v>0</v>
      </c>
      <c r="K124" s="165">
        <f>IF('Indicator Date hidden'!L125="x","x",$K$2-'Indicator Date hidden'!L125)</f>
        <v>0</v>
      </c>
      <c r="L124" s="165">
        <f>IF('Indicator Date hidden'!M125="x","x",$L$2-'Indicator Date hidden'!M125)</f>
        <v>0</v>
      </c>
      <c r="M124" s="165">
        <f>IF('Indicator Date hidden'!N125="x","x",$M$2-'Indicator Date hidden'!N125)</f>
        <v>0</v>
      </c>
      <c r="N124" s="165">
        <f>IF('Indicator Date hidden'!O125="x","x",$N$2-'Indicator Date hidden'!O125)</f>
        <v>0</v>
      </c>
      <c r="O124" s="165">
        <f>IF('Indicator Date hidden'!P125="x","x",$O$2-'Indicator Date hidden'!P125)</f>
        <v>0</v>
      </c>
      <c r="P124" s="165">
        <f>IF('Indicator Date hidden'!Q125="x","x",$P$2-'Indicator Date hidden'!Q125)</f>
        <v>0</v>
      </c>
      <c r="Q124" s="165" t="str">
        <f>IF('Indicator Date hidden'!R125="x","x",$Q$2-'Indicator Date hidden'!R125)</f>
        <v>x</v>
      </c>
      <c r="R124" s="165">
        <f>IF('Indicator Date hidden'!S125="x","x",$R$2-'Indicator Date hidden'!S125)</f>
        <v>0</v>
      </c>
      <c r="S124" s="165">
        <f>IF('Indicator Date hidden'!T125="x","x",$S$2-'Indicator Date hidden'!T125)</f>
        <v>0</v>
      </c>
      <c r="T124" s="165">
        <f>IF('Indicator Date hidden'!U125="x","x",$T$2-'Indicator Date hidden'!U125)</f>
        <v>0</v>
      </c>
      <c r="U124" s="165" t="str">
        <f>IF('Indicator Date hidden'!V125="x","x",$U$2-'Indicator Date hidden'!V125)</f>
        <v>x</v>
      </c>
      <c r="V124" s="165">
        <f>IF('Indicator Date hidden'!W125="x","x",$V$2-'Indicator Date hidden'!W125)</f>
        <v>2</v>
      </c>
      <c r="W124" s="165" t="str">
        <f>IF('Indicator Date hidden'!X125="x","x",$W$2-'Indicator Date hidden'!X125)</f>
        <v>x</v>
      </c>
      <c r="X124" s="165">
        <f>IF('Indicator Date hidden'!Y125="x","x",$X$2-'Indicator Date hidden'!Y125)</f>
        <v>6</v>
      </c>
      <c r="Y124" s="165">
        <f>IF('Indicator Date hidden'!Z125="x","x",$Y$2-'Indicator Date hidden'!Z125)</f>
        <v>0</v>
      </c>
      <c r="Z124" s="165">
        <f>IF('Indicator Date hidden'!AA125="x","x",$Z$2-'Indicator Date hidden'!AA125)</f>
        <v>0</v>
      </c>
      <c r="AA124" s="165">
        <f>IF('Indicator Date hidden'!AB125="x","x",$AA$2-'Indicator Date hidden'!AB125)</f>
        <v>0</v>
      </c>
      <c r="AB124" s="165">
        <f>IF('Indicator Date hidden'!AC125="x","x",$AB$2-'Indicator Date hidden'!AC125)</f>
        <v>0</v>
      </c>
      <c r="AC124" s="165">
        <f>IF('Indicator Date hidden'!AD125="x","x",$AC$2-'Indicator Date hidden'!AD125)</f>
        <v>0</v>
      </c>
      <c r="AD124" s="165" t="str">
        <f>IF('Indicator Date hidden'!AE125="x","x",$AD$2-'Indicator Date hidden'!AE125)</f>
        <v>x</v>
      </c>
      <c r="AE124" s="165">
        <f>IF('Indicator Date hidden'!AF125="x","x",$AE$2-'Indicator Date hidden'!AF125)</f>
        <v>0</v>
      </c>
      <c r="AF124" s="165">
        <f>IF('Indicator Date hidden'!AG125="x","x",$AF$2-'Indicator Date hidden'!AG125)</f>
        <v>5</v>
      </c>
      <c r="AG124" s="165">
        <f>IF('Indicator Date hidden'!AH125="x","x",$AG$2-'Indicator Date hidden'!AH125)</f>
        <v>0</v>
      </c>
      <c r="AH124" s="165">
        <f>IF('Indicator Date hidden'!AI125="x","x",$AH$2-'Indicator Date hidden'!AI125)</f>
        <v>0</v>
      </c>
      <c r="AI124" s="165">
        <f>IF('Indicator Date hidden'!AJ125="x","x",$AI$2-'Indicator Date hidden'!AJ125)</f>
        <v>0</v>
      </c>
      <c r="AJ124" s="165" t="str">
        <f>IF('Indicator Date hidden'!AK125="x","x",$AJ$2-'Indicator Date hidden'!AK125)</f>
        <v>x</v>
      </c>
      <c r="AK124" s="165">
        <f>IF('Indicator Date hidden'!AL125="x","x",$AK$2-'Indicator Date hidden'!AL125)</f>
        <v>1</v>
      </c>
      <c r="AL124" s="165" t="str">
        <f>IF('Indicator Date hidden'!AM125="x","x",$AL$2-'Indicator Date hidden'!AM125)</f>
        <v>x</v>
      </c>
      <c r="AM124" s="165">
        <f>IF('Indicator Date hidden'!AN125="x","x",$AM$2-'Indicator Date hidden'!AN125)</f>
        <v>0</v>
      </c>
      <c r="AN124" s="165">
        <f>IF('Indicator Date hidden'!AO125="x","x",$AN$2-'Indicator Date hidden'!AO125)</f>
        <v>0</v>
      </c>
      <c r="AO124" s="165">
        <f>IF('Indicator Date hidden'!AP125="x","x",$AO$2-'Indicator Date hidden'!AP125)</f>
        <v>0</v>
      </c>
      <c r="AP124" s="165">
        <f>IF('Indicator Date hidden'!AQ125="x","x",$AP$2-'Indicator Date hidden'!AQ125)</f>
        <v>0</v>
      </c>
      <c r="AQ124" s="165">
        <f>IF('Indicator Date hidden'!AR125="x","x",$AQ$2-'Indicator Date hidden'!AR125)</f>
        <v>0</v>
      </c>
      <c r="AR124" s="165">
        <f>IF('Indicator Date hidden'!AS125="x","x",$AR$2-'Indicator Date hidden'!AS125)</f>
        <v>0</v>
      </c>
      <c r="AS124" s="165">
        <f>IF('Indicator Date hidden'!AT125="x","x",$AS$2-'Indicator Date hidden'!AT125)</f>
        <v>0</v>
      </c>
      <c r="AT124" s="165">
        <f>IF('Indicator Date hidden'!AU125="x","x",$AT$2-'Indicator Date hidden'!AU125)</f>
        <v>0</v>
      </c>
      <c r="AU124" s="165" t="str">
        <f>IF('Indicator Date hidden'!AV125="x","x",$AU$2-'Indicator Date hidden'!AV125)</f>
        <v>x</v>
      </c>
      <c r="AV124" s="165">
        <f>IF('Indicator Date hidden'!AW125="x","x",$AV$2-'Indicator Date hidden'!AW125)</f>
        <v>0</v>
      </c>
      <c r="AW124" s="165">
        <f>IF('Indicator Date hidden'!AX125="x","x",$AW$2-'Indicator Date hidden'!AX125)</f>
        <v>0</v>
      </c>
      <c r="AX124" s="165">
        <f>IF('Indicator Date hidden'!AY125="x","x",$AX$2-'Indicator Date hidden'!AY125)</f>
        <v>0</v>
      </c>
      <c r="AY124" s="165">
        <f>IF('Indicator Date hidden'!AZ125="x","x",$AY$2-'Indicator Date hidden'!AZ125)</f>
        <v>0</v>
      </c>
      <c r="AZ124" s="165">
        <f>IF('Indicator Date hidden'!BA125="x","x",$AZ$2-'Indicator Date hidden'!BA125)</f>
        <v>0</v>
      </c>
      <c r="BA124" s="5">
        <f t="shared" si="5"/>
        <v>14</v>
      </c>
      <c r="BB124" s="166">
        <f t="shared" si="6"/>
        <v>0.31818181818181818</v>
      </c>
      <c r="BC124" s="5">
        <f t="shared" si="7"/>
        <v>4</v>
      </c>
      <c r="BD124" s="166">
        <f t="shared" si="8"/>
        <v>1.1826919846597896</v>
      </c>
      <c r="BE124" s="169">
        <f t="shared" si="9"/>
        <v>0</v>
      </c>
    </row>
    <row r="125" spans="1:57" x14ac:dyDescent="0.25">
      <c r="A125" t="s">
        <v>229</v>
      </c>
      <c r="B125" s="165">
        <f>IF('Indicator Date hidden'!C126="x","x",$B$2-'Indicator Date hidden'!C126)</f>
        <v>0</v>
      </c>
      <c r="C125" s="165">
        <f>IF('Indicator Date hidden'!D126="x","x",$C$2-'Indicator Date hidden'!D126)</f>
        <v>0</v>
      </c>
      <c r="D125" s="165">
        <f>IF('Indicator Date hidden'!E126="x","x",$D$2-'Indicator Date hidden'!E126)</f>
        <v>0</v>
      </c>
      <c r="E125" s="165">
        <f>IF('Indicator Date hidden'!F126="x","x",$E$2-'Indicator Date hidden'!F126)</f>
        <v>0</v>
      </c>
      <c r="F125" s="165">
        <f>IF('Indicator Date hidden'!G126="x","x",$F$2-'Indicator Date hidden'!G126)</f>
        <v>0</v>
      </c>
      <c r="G125" s="165">
        <f>IF('Indicator Date hidden'!H126="x","x",$G$2-'Indicator Date hidden'!H126)</f>
        <v>0</v>
      </c>
      <c r="H125" s="165">
        <f>IF('Indicator Date hidden'!I126="x","x",$H$2-'Indicator Date hidden'!I126)</f>
        <v>0</v>
      </c>
      <c r="I125" s="165">
        <f>IF('Indicator Date hidden'!J126="x","x",$I$2-'Indicator Date hidden'!J126)</f>
        <v>0</v>
      </c>
      <c r="J125" s="165">
        <f>IF('Indicator Date hidden'!K126="x","x",$J$2-'Indicator Date hidden'!K126)</f>
        <v>0</v>
      </c>
      <c r="K125" s="165">
        <f>IF('Indicator Date hidden'!L126="x","x",$K$2-'Indicator Date hidden'!L126)</f>
        <v>0</v>
      </c>
      <c r="L125" s="165">
        <f>IF('Indicator Date hidden'!M126="x","x",$L$2-'Indicator Date hidden'!M126)</f>
        <v>0</v>
      </c>
      <c r="M125" s="165">
        <f>IF('Indicator Date hidden'!N126="x","x",$M$2-'Indicator Date hidden'!N126)</f>
        <v>0</v>
      </c>
      <c r="N125" s="165">
        <f>IF('Indicator Date hidden'!O126="x","x",$N$2-'Indicator Date hidden'!O126)</f>
        <v>0</v>
      </c>
      <c r="O125" s="165">
        <f>IF('Indicator Date hidden'!P126="x","x",$O$2-'Indicator Date hidden'!P126)</f>
        <v>0</v>
      </c>
      <c r="P125" s="165">
        <f>IF('Indicator Date hidden'!Q126="x","x",$P$2-'Indicator Date hidden'!Q126)</f>
        <v>0</v>
      </c>
      <c r="Q125" s="165" t="str">
        <f>IF('Indicator Date hidden'!R126="x","x",$Q$2-'Indicator Date hidden'!R126)</f>
        <v>x</v>
      </c>
      <c r="R125" s="165">
        <f>IF('Indicator Date hidden'!S126="x","x",$R$2-'Indicator Date hidden'!S126)</f>
        <v>0</v>
      </c>
      <c r="S125" s="165">
        <f>IF('Indicator Date hidden'!T126="x","x",$S$2-'Indicator Date hidden'!T126)</f>
        <v>0</v>
      </c>
      <c r="T125" s="165">
        <f>IF('Indicator Date hidden'!U126="x","x",$T$2-'Indicator Date hidden'!U126)</f>
        <v>0</v>
      </c>
      <c r="U125" s="165" t="str">
        <f>IF('Indicator Date hidden'!V126="x","x",$U$2-'Indicator Date hidden'!V126)</f>
        <v>x</v>
      </c>
      <c r="V125" s="165">
        <f>IF('Indicator Date hidden'!W126="x","x",$V$2-'Indicator Date hidden'!W126)</f>
        <v>2</v>
      </c>
      <c r="W125" s="165" t="str">
        <f>IF('Indicator Date hidden'!X126="x","x",$W$2-'Indicator Date hidden'!X126)</f>
        <v>x</v>
      </c>
      <c r="X125" s="165">
        <f>IF('Indicator Date hidden'!Y126="x","x",$X$2-'Indicator Date hidden'!Y126)</f>
        <v>6</v>
      </c>
      <c r="Y125" s="165">
        <f>IF('Indicator Date hidden'!Z126="x","x",$Y$2-'Indicator Date hidden'!Z126)</f>
        <v>0</v>
      </c>
      <c r="Z125" s="165">
        <f>IF('Indicator Date hidden'!AA126="x","x",$Z$2-'Indicator Date hidden'!AA126)</f>
        <v>0</v>
      </c>
      <c r="AA125" s="165">
        <f>IF('Indicator Date hidden'!AB126="x","x",$AA$2-'Indicator Date hidden'!AB126)</f>
        <v>0</v>
      </c>
      <c r="AB125" s="165">
        <f>IF('Indicator Date hidden'!AC126="x","x",$AB$2-'Indicator Date hidden'!AC126)</f>
        <v>0</v>
      </c>
      <c r="AC125" s="165">
        <f>IF('Indicator Date hidden'!AD126="x","x",$AC$2-'Indicator Date hidden'!AD126)</f>
        <v>0</v>
      </c>
      <c r="AD125" s="165" t="str">
        <f>IF('Indicator Date hidden'!AE126="x","x",$AD$2-'Indicator Date hidden'!AE126)</f>
        <v>x</v>
      </c>
      <c r="AE125" s="165">
        <f>IF('Indicator Date hidden'!AF126="x","x",$AE$2-'Indicator Date hidden'!AF126)</f>
        <v>0</v>
      </c>
      <c r="AF125" s="165" t="str">
        <f>IF('Indicator Date hidden'!AG126="x","x",$AF$2-'Indicator Date hidden'!AG126)</f>
        <v>x</v>
      </c>
      <c r="AG125" s="165">
        <f>IF('Indicator Date hidden'!AH126="x","x",$AG$2-'Indicator Date hidden'!AH126)</f>
        <v>0</v>
      </c>
      <c r="AH125" s="165">
        <f>IF('Indicator Date hidden'!AI126="x","x",$AH$2-'Indicator Date hidden'!AI126)</f>
        <v>0</v>
      </c>
      <c r="AI125" s="165">
        <f>IF('Indicator Date hidden'!AJ126="x","x",$AI$2-'Indicator Date hidden'!AJ126)</f>
        <v>0</v>
      </c>
      <c r="AJ125" s="165" t="str">
        <f>IF('Indicator Date hidden'!AK126="x","x",$AJ$2-'Indicator Date hidden'!AK126)</f>
        <v>x</v>
      </c>
      <c r="AK125" s="165">
        <f>IF('Indicator Date hidden'!AL126="x","x",$AK$2-'Indicator Date hidden'!AL126)</f>
        <v>1</v>
      </c>
      <c r="AL125" s="165" t="str">
        <f>IF('Indicator Date hidden'!AM126="x","x",$AL$2-'Indicator Date hidden'!AM126)</f>
        <v>x</v>
      </c>
      <c r="AM125" s="165">
        <f>IF('Indicator Date hidden'!AN126="x","x",$AM$2-'Indicator Date hidden'!AN126)</f>
        <v>0</v>
      </c>
      <c r="AN125" s="165">
        <f>IF('Indicator Date hidden'!AO126="x","x",$AN$2-'Indicator Date hidden'!AO126)</f>
        <v>0</v>
      </c>
      <c r="AO125" s="165">
        <f>IF('Indicator Date hidden'!AP126="x","x",$AO$2-'Indicator Date hidden'!AP126)</f>
        <v>2</v>
      </c>
      <c r="AP125" s="165" t="str">
        <f>IF('Indicator Date hidden'!AQ126="x","x",$AP$2-'Indicator Date hidden'!AQ126)</f>
        <v>x</v>
      </c>
      <c r="AQ125" s="165">
        <f>IF('Indicator Date hidden'!AR126="x","x",$AQ$2-'Indicator Date hidden'!AR126)</f>
        <v>0</v>
      </c>
      <c r="AR125" s="165">
        <f>IF('Indicator Date hidden'!AS126="x","x",$AR$2-'Indicator Date hidden'!AS126)</f>
        <v>0</v>
      </c>
      <c r="AS125" s="165">
        <f>IF('Indicator Date hidden'!AT126="x","x",$AS$2-'Indicator Date hidden'!AT126)</f>
        <v>0</v>
      </c>
      <c r="AT125" s="165">
        <f>IF('Indicator Date hidden'!AU126="x","x",$AT$2-'Indicator Date hidden'!AU126)</f>
        <v>0</v>
      </c>
      <c r="AU125" s="165" t="str">
        <f>IF('Indicator Date hidden'!AV126="x","x",$AU$2-'Indicator Date hidden'!AV126)</f>
        <v>x</v>
      </c>
      <c r="AV125" s="165">
        <f>IF('Indicator Date hidden'!AW126="x","x",$AV$2-'Indicator Date hidden'!AW126)</f>
        <v>0</v>
      </c>
      <c r="AW125" s="165">
        <f>IF('Indicator Date hidden'!AX126="x","x",$AW$2-'Indicator Date hidden'!AX126)</f>
        <v>0</v>
      </c>
      <c r="AX125" s="165">
        <f>IF('Indicator Date hidden'!AY126="x","x",$AX$2-'Indicator Date hidden'!AY126)</f>
        <v>0</v>
      </c>
      <c r="AY125" s="165" t="str">
        <f>IF('Indicator Date hidden'!AZ126="x","x",$AY$2-'Indicator Date hidden'!AZ126)</f>
        <v>x</v>
      </c>
      <c r="AZ125" s="165">
        <f>IF('Indicator Date hidden'!BA126="x","x",$AZ$2-'Indicator Date hidden'!BA126)</f>
        <v>0</v>
      </c>
      <c r="BA125" s="5">
        <f t="shared" si="5"/>
        <v>11</v>
      </c>
      <c r="BB125" s="166">
        <f t="shared" si="6"/>
        <v>0.26829268292682928</v>
      </c>
      <c r="BC125" s="5">
        <f t="shared" si="7"/>
        <v>4</v>
      </c>
      <c r="BD125" s="166">
        <f t="shared" si="8"/>
        <v>1.0127092435134972</v>
      </c>
      <c r="BE125" s="169">
        <f t="shared" si="9"/>
        <v>0</v>
      </c>
    </row>
    <row r="126" spans="1:57" x14ac:dyDescent="0.25">
      <c r="A126" t="s">
        <v>231</v>
      </c>
      <c r="B126" s="165">
        <f>IF('Indicator Date hidden'!C127="x","x",$B$2-'Indicator Date hidden'!C127)</f>
        <v>0</v>
      </c>
      <c r="C126" s="165">
        <f>IF('Indicator Date hidden'!D127="x","x",$C$2-'Indicator Date hidden'!D127)</f>
        <v>0</v>
      </c>
      <c r="D126" s="165">
        <f>IF('Indicator Date hidden'!E127="x","x",$D$2-'Indicator Date hidden'!E127)</f>
        <v>0</v>
      </c>
      <c r="E126" s="165">
        <f>IF('Indicator Date hidden'!F127="x","x",$E$2-'Indicator Date hidden'!F127)</f>
        <v>0</v>
      </c>
      <c r="F126" s="165">
        <f>IF('Indicator Date hidden'!G127="x","x",$F$2-'Indicator Date hidden'!G127)</f>
        <v>0</v>
      </c>
      <c r="G126" s="165">
        <f>IF('Indicator Date hidden'!H127="x","x",$G$2-'Indicator Date hidden'!H127)</f>
        <v>0</v>
      </c>
      <c r="H126" s="165">
        <f>IF('Indicator Date hidden'!I127="x","x",$H$2-'Indicator Date hidden'!I127)</f>
        <v>0</v>
      </c>
      <c r="I126" s="165">
        <f>IF('Indicator Date hidden'!J127="x","x",$I$2-'Indicator Date hidden'!J127)</f>
        <v>0</v>
      </c>
      <c r="J126" s="165">
        <f>IF('Indicator Date hidden'!K127="x","x",$J$2-'Indicator Date hidden'!K127)</f>
        <v>0</v>
      </c>
      <c r="K126" s="165">
        <f>IF('Indicator Date hidden'!L127="x","x",$K$2-'Indicator Date hidden'!L127)</f>
        <v>0</v>
      </c>
      <c r="L126" s="165">
        <f>IF('Indicator Date hidden'!M127="x","x",$L$2-'Indicator Date hidden'!M127)</f>
        <v>0</v>
      </c>
      <c r="M126" s="165">
        <f>IF('Indicator Date hidden'!N127="x","x",$M$2-'Indicator Date hidden'!N127)</f>
        <v>0</v>
      </c>
      <c r="N126" s="165">
        <f>IF('Indicator Date hidden'!O127="x","x",$N$2-'Indicator Date hidden'!O127)</f>
        <v>0</v>
      </c>
      <c r="O126" s="165">
        <f>IF('Indicator Date hidden'!P127="x","x",$O$2-'Indicator Date hidden'!P127)</f>
        <v>0</v>
      </c>
      <c r="P126" s="165">
        <f>IF('Indicator Date hidden'!Q127="x","x",$P$2-'Indicator Date hidden'!Q127)</f>
        <v>0</v>
      </c>
      <c r="Q126" s="165">
        <f>IF('Indicator Date hidden'!R127="x","x",$Q$2-'Indicator Date hidden'!R127)</f>
        <v>5</v>
      </c>
      <c r="R126" s="165">
        <f>IF('Indicator Date hidden'!S127="x","x",$R$2-'Indicator Date hidden'!S127)</f>
        <v>0</v>
      </c>
      <c r="S126" s="165">
        <f>IF('Indicator Date hidden'!T127="x","x",$S$2-'Indicator Date hidden'!T127)</f>
        <v>0</v>
      </c>
      <c r="T126" s="165">
        <f>IF('Indicator Date hidden'!U127="x","x",$T$2-'Indicator Date hidden'!U127)</f>
        <v>0</v>
      </c>
      <c r="U126" s="165">
        <f>IF('Indicator Date hidden'!V127="x","x",$U$2-'Indicator Date hidden'!V127)</f>
        <v>0</v>
      </c>
      <c r="V126" s="165">
        <f>IF('Indicator Date hidden'!W127="x","x",$V$2-'Indicator Date hidden'!W127)</f>
        <v>2</v>
      </c>
      <c r="W126" s="165">
        <f>IF('Indicator Date hidden'!X127="x","x",$W$2-'Indicator Date hidden'!X127)</f>
        <v>10</v>
      </c>
      <c r="X126" s="165">
        <f>IF('Indicator Date hidden'!Y127="x","x",$X$2-'Indicator Date hidden'!Y127)</f>
        <v>2</v>
      </c>
      <c r="Y126" s="165">
        <f>IF('Indicator Date hidden'!Z127="x","x",$Y$2-'Indicator Date hidden'!Z127)</f>
        <v>0</v>
      </c>
      <c r="Z126" s="165">
        <f>IF('Indicator Date hidden'!AA127="x","x",$Z$2-'Indicator Date hidden'!AA127)</f>
        <v>0</v>
      </c>
      <c r="AA126" s="165">
        <f>IF('Indicator Date hidden'!AB127="x","x",$AA$2-'Indicator Date hidden'!AB127)</f>
        <v>0</v>
      </c>
      <c r="AB126" s="165">
        <f>IF('Indicator Date hidden'!AC127="x","x",$AB$2-'Indicator Date hidden'!AC127)</f>
        <v>0</v>
      </c>
      <c r="AC126" s="165">
        <f>IF('Indicator Date hidden'!AD127="x","x",$AC$2-'Indicator Date hidden'!AD127)</f>
        <v>0</v>
      </c>
      <c r="AD126" s="165">
        <f>IF('Indicator Date hidden'!AE127="x","x",$AD$2-'Indicator Date hidden'!AE127)</f>
        <v>0</v>
      </c>
      <c r="AE126" s="165">
        <f>IF('Indicator Date hidden'!AF127="x","x",$AE$2-'Indicator Date hidden'!AF127)</f>
        <v>0</v>
      </c>
      <c r="AF126" s="165">
        <f>IF('Indicator Date hidden'!AG127="x","x",$AF$2-'Indicator Date hidden'!AG127)</f>
        <v>3</v>
      </c>
      <c r="AG126" s="165">
        <f>IF('Indicator Date hidden'!AH127="x","x",$AG$2-'Indicator Date hidden'!AH127)</f>
        <v>0</v>
      </c>
      <c r="AH126" s="165">
        <f>IF('Indicator Date hidden'!AI127="x","x",$AH$2-'Indicator Date hidden'!AI127)</f>
        <v>0</v>
      </c>
      <c r="AI126" s="165">
        <f>IF('Indicator Date hidden'!AJ127="x","x",$AI$2-'Indicator Date hidden'!AJ127)</f>
        <v>0</v>
      </c>
      <c r="AJ126" s="165" t="str">
        <f>IF('Indicator Date hidden'!AK127="x","x",$AJ$2-'Indicator Date hidden'!AK127)</f>
        <v>x</v>
      </c>
      <c r="AK126" s="165">
        <f>IF('Indicator Date hidden'!AL127="x","x",$AK$2-'Indicator Date hidden'!AL127)</f>
        <v>1</v>
      </c>
      <c r="AL126" s="165" t="str">
        <f>IF('Indicator Date hidden'!AM127="x","x",$AL$2-'Indicator Date hidden'!AM127)</f>
        <v>x</v>
      </c>
      <c r="AM126" s="165">
        <f>IF('Indicator Date hidden'!AN127="x","x",$AM$2-'Indicator Date hidden'!AN127)</f>
        <v>0</v>
      </c>
      <c r="AN126" s="165">
        <f>IF('Indicator Date hidden'!AO127="x","x",$AN$2-'Indicator Date hidden'!AO127)</f>
        <v>0</v>
      </c>
      <c r="AO126" s="165">
        <f>IF('Indicator Date hidden'!AP127="x","x",$AO$2-'Indicator Date hidden'!AP127)</f>
        <v>0</v>
      </c>
      <c r="AP126" s="165">
        <f>IF('Indicator Date hidden'!AQ127="x","x",$AP$2-'Indicator Date hidden'!AQ127)</f>
        <v>0</v>
      </c>
      <c r="AQ126" s="165">
        <f>IF('Indicator Date hidden'!AR127="x","x",$AQ$2-'Indicator Date hidden'!AR127)</f>
        <v>2</v>
      </c>
      <c r="AR126" s="165">
        <f>IF('Indicator Date hidden'!AS127="x","x",$AR$2-'Indicator Date hidden'!AS127)</f>
        <v>0</v>
      </c>
      <c r="AS126" s="165">
        <f>IF('Indicator Date hidden'!AT127="x","x",$AS$2-'Indicator Date hidden'!AT127)</f>
        <v>0</v>
      </c>
      <c r="AT126" s="165">
        <f>IF('Indicator Date hidden'!AU127="x","x",$AT$2-'Indicator Date hidden'!AU127)</f>
        <v>0</v>
      </c>
      <c r="AU126" s="165">
        <f>IF('Indicator Date hidden'!AV127="x","x",$AU$2-'Indicator Date hidden'!AV127)</f>
        <v>2</v>
      </c>
      <c r="AV126" s="165">
        <f>IF('Indicator Date hidden'!AW127="x","x",$AV$2-'Indicator Date hidden'!AW127)</f>
        <v>0</v>
      </c>
      <c r="AW126" s="165">
        <f>IF('Indicator Date hidden'!AX127="x","x",$AW$2-'Indicator Date hidden'!AX127)</f>
        <v>0</v>
      </c>
      <c r="AX126" s="165">
        <f>IF('Indicator Date hidden'!AY127="x","x",$AX$2-'Indicator Date hidden'!AY127)</f>
        <v>0</v>
      </c>
      <c r="AY126" s="165">
        <f>IF('Indicator Date hidden'!AZ127="x","x",$AY$2-'Indicator Date hidden'!AZ127)</f>
        <v>0</v>
      </c>
      <c r="AZ126" s="165">
        <f>IF('Indicator Date hidden'!BA127="x","x",$AZ$2-'Indicator Date hidden'!BA127)</f>
        <v>0</v>
      </c>
      <c r="BA126" s="5">
        <f t="shared" si="5"/>
        <v>27</v>
      </c>
      <c r="BB126" s="166">
        <f t="shared" si="6"/>
        <v>0.55102040816326525</v>
      </c>
      <c r="BC126" s="5">
        <f t="shared" si="7"/>
        <v>8</v>
      </c>
      <c r="BD126" s="166">
        <f t="shared" si="8"/>
        <v>1.6667360807424831</v>
      </c>
      <c r="BE126" s="169">
        <f t="shared" si="9"/>
        <v>0</v>
      </c>
    </row>
    <row r="127" spans="1:57" x14ac:dyDescent="0.25">
      <c r="A127" t="s">
        <v>233</v>
      </c>
      <c r="B127" s="165">
        <f>IF('Indicator Date hidden'!C128="x","x",$B$2-'Indicator Date hidden'!C128)</f>
        <v>0</v>
      </c>
      <c r="C127" s="165">
        <f>IF('Indicator Date hidden'!D128="x","x",$C$2-'Indicator Date hidden'!D128)</f>
        <v>0</v>
      </c>
      <c r="D127" s="165">
        <f>IF('Indicator Date hidden'!E128="x","x",$D$2-'Indicator Date hidden'!E128)</f>
        <v>0</v>
      </c>
      <c r="E127" s="165">
        <f>IF('Indicator Date hidden'!F128="x","x",$E$2-'Indicator Date hidden'!F128)</f>
        <v>0</v>
      </c>
      <c r="F127" s="165">
        <f>IF('Indicator Date hidden'!G128="x","x",$F$2-'Indicator Date hidden'!G128)</f>
        <v>0</v>
      </c>
      <c r="G127" s="165">
        <f>IF('Indicator Date hidden'!H128="x","x",$G$2-'Indicator Date hidden'!H128)</f>
        <v>0</v>
      </c>
      <c r="H127" s="165">
        <f>IF('Indicator Date hidden'!I128="x","x",$H$2-'Indicator Date hidden'!I128)</f>
        <v>0</v>
      </c>
      <c r="I127" s="165">
        <f>IF('Indicator Date hidden'!J128="x","x",$I$2-'Indicator Date hidden'!J128)</f>
        <v>0</v>
      </c>
      <c r="J127" s="165">
        <f>IF('Indicator Date hidden'!K128="x","x",$J$2-'Indicator Date hidden'!K128)</f>
        <v>0</v>
      </c>
      <c r="K127" s="165">
        <f>IF('Indicator Date hidden'!L128="x","x",$K$2-'Indicator Date hidden'!L128)</f>
        <v>0</v>
      </c>
      <c r="L127" s="165">
        <f>IF('Indicator Date hidden'!M128="x","x",$L$2-'Indicator Date hidden'!M128)</f>
        <v>0</v>
      </c>
      <c r="M127" s="165">
        <f>IF('Indicator Date hidden'!N128="x","x",$M$2-'Indicator Date hidden'!N128)</f>
        <v>0</v>
      </c>
      <c r="N127" s="165">
        <f>IF('Indicator Date hidden'!O128="x","x",$N$2-'Indicator Date hidden'!O128)</f>
        <v>0</v>
      </c>
      <c r="O127" s="165">
        <f>IF('Indicator Date hidden'!P128="x","x",$O$2-'Indicator Date hidden'!P128)</f>
        <v>0</v>
      </c>
      <c r="P127" s="165">
        <f>IF('Indicator Date hidden'!Q128="x","x",$P$2-'Indicator Date hidden'!Q128)</f>
        <v>0</v>
      </c>
      <c r="Q127" s="165">
        <f>IF('Indicator Date hidden'!R128="x","x",$Q$2-'Indicator Date hidden'!R128)</f>
        <v>5</v>
      </c>
      <c r="R127" s="165">
        <f>IF('Indicator Date hidden'!S128="x","x",$R$2-'Indicator Date hidden'!S128)</f>
        <v>0</v>
      </c>
      <c r="S127" s="165">
        <f>IF('Indicator Date hidden'!T128="x","x",$S$2-'Indicator Date hidden'!T128)</f>
        <v>0</v>
      </c>
      <c r="T127" s="165">
        <f>IF('Indicator Date hidden'!U128="x","x",$T$2-'Indicator Date hidden'!U128)</f>
        <v>0</v>
      </c>
      <c r="U127" s="165">
        <f>IF('Indicator Date hidden'!V128="x","x",$U$2-'Indicator Date hidden'!V128)</f>
        <v>0</v>
      </c>
      <c r="V127" s="165">
        <f>IF('Indicator Date hidden'!W128="x","x",$V$2-'Indicator Date hidden'!W128)</f>
        <v>2</v>
      </c>
      <c r="W127" s="165">
        <f>IF('Indicator Date hidden'!X128="x","x",$W$2-'Indicator Date hidden'!X128)</f>
        <v>0</v>
      </c>
      <c r="X127" s="165">
        <f>IF('Indicator Date hidden'!Y128="x","x",$X$2-'Indicator Date hidden'!Y128)</f>
        <v>6</v>
      </c>
      <c r="Y127" s="165">
        <f>IF('Indicator Date hidden'!Z128="x","x",$Y$2-'Indicator Date hidden'!Z128)</f>
        <v>0</v>
      </c>
      <c r="Z127" s="165">
        <f>IF('Indicator Date hidden'!AA128="x","x",$Z$2-'Indicator Date hidden'!AA128)</f>
        <v>0</v>
      </c>
      <c r="AA127" s="165">
        <f>IF('Indicator Date hidden'!AB128="x","x",$AA$2-'Indicator Date hidden'!AB128)</f>
        <v>0</v>
      </c>
      <c r="AB127" s="165">
        <f>IF('Indicator Date hidden'!AC128="x","x",$AB$2-'Indicator Date hidden'!AC128)</f>
        <v>0</v>
      </c>
      <c r="AC127" s="165">
        <f>IF('Indicator Date hidden'!AD128="x","x",$AC$2-'Indicator Date hidden'!AD128)</f>
        <v>0</v>
      </c>
      <c r="AD127" s="165">
        <f>IF('Indicator Date hidden'!AE128="x","x",$AD$2-'Indicator Date hidden'!AE128)</f>
        <v>0</v>
      </c>
      <c r="AE127" s="165">
        <f>IF('Indicator Date hidden'!AF128="x","x",$AE$2-'Indicator Date hidden'!AF128)</f>
        <v>0</v>
      </c>
      <c r="AF127" s="165">
        <f>IF('Indicator Date hidden'!AG128="x","x",$AF$2-'Indicator Date hidden'!AG128)</f>
        <v>3</v>
      </c>
      <c r="AG127" s="165">
        <f>IF('Indicator Date hidden'!AH128="x","x",$AG$2-'Indicator Date hidden'!AH128)</f>
        <v>0</v>
      </c>
      <c r="AH127" s="165">
        <f>IF('Indicator Date hidden'!AI128="x","x",$AH$2-'Indicator Date hidden'!AI128)</f>
        <v>0</v>
      </c>
      <c r="AI127" s="165">
        <f>IF('Indicator Date hidden'!AJ128="x","x",$AI$2-'Indicator Date hidden'!AJ128)</f>
        <v>0</v>
      </c>
      <c r="AJ127" s="165">
        <f>IF('Indicator Date hidden'!AK128="x","x",$AJ$2-'Indicator Date hidden'!AK128)</f>
        <v>2</v>
      </c>
      <c r="AK127" s="165">
        <f>IF('Indicator Date hidden'!AL128="x","x",$AK$2-'Indicator Date hidden'!AL128)</f>
        <v>0</v>
      </c>
      <c r="AL127" s="165" t="str">
        <f>IF('Indicator Date hidden'!AM128="x","x",$AL$2-'Indicator Date hidden'!AM128)</f>
        <v>x</v>
      </c>
      <c r="AM127" s="165">
        <f>IF('Indicator Date hidden'!AN128="x","x",$AM$2-'Indicator Date hidden'!AN128)</f>
        <v>0</v>
      </c>
      <c r="AN127" s="165">
        <f>IF('Indicator Date hidden'!AO128="x","x",$AN$2-'Indicator Date hidden'!AO128)</f>
        <v>0</v>
      </c>
      <c r="AO127" s="165">
        <f>IF('Indicator Date hidden'!AP128="x","x",$AO$2-'Indicator Date hidden'!AP128)</f>
        <v>0</v>
      </c>
      <c r="AP127" s="165">
        <f>IF('Indicator Date hidden'!AQ128="x","x",$AP$2-'Indicator Date hidden'!AQ128)</f>
        <v>0</v>
      </c>
      <c r="AQ127" s="165">
        <f>IF('Indicator Date hidden'!AR128="x","x",$AQ$2-'Indicator Date hidden'!AR128)</f>
        <v>0</v>
      </c>
      <c r="AR127" s="165">
        <f>IF('Indicator Date hidden'!AS128="x","x",$AR$2-'Indicator Date hidden'!AS128)</f>
        <v>0</v>
      </c>
      <c r="AS127" s="165">
        <f>IF('Indicator Date hidden'!AT128="x","x",$AS$2-'Indicator Date hidden'!AT128)</f>
        <v>0</v>
      </c>
      <c r="AT127" s="165">
        <f>IF('Indicator Date hidden'!AU128="x","x",$AT$2-'Indicator Date hidden'!AU128)</f>
        <v>0</v>
      </c>
      <c r="AU127" s="165">
        <f>IF('Indicator Date hidden'!AV128="x","x",$AU$2-'Indicator Date hidden'!AV128)</f>
        <v>2</v>
      </c>
      <c r="AV127" s="165">
        <f>IF('Indicator Date hidden'!AW128="x","x",$AV$2-'Indicator Date hidden'!AW128)</f>
        <v>0</v>
      </c>
      <c r="AW127" s="165">
        <f>IF('Indicator Date hidden'!AX128="x","x",$AW$2-'Indicator Date hidden'!AX128)</f>
        <v>0</v>
      </c>
      <c r="AX127" s="165">
        <f>IF('Indicator Date hidden'!AY128="x","x",$AX$2-'Indicator Date hidden'!AY128)</f>
        <v>0</v>
      </c>
      <c r="AY127" s="165">
        <f>IF('Indicator Date hidden'!AZ128="x","x",$AY$2-'Indicator Date hidden'!AZ128)</f>
        <v>0</v>
      </c>
      <c r="AZ127" s="165">
        <f>IF('Indicator Date hidden'!BA128="x","x",$AZ$2-'Indicator Date hidden'!BA128)</f>
        <v>0</v>
      </c>
      <c r="BA127" s="5">
        <f t="shared" si="5"/>
        <v>20</v>
      </c>
      <c r="BB127" s="166">
        <f t="shared" si="6"/>
        <v>0.4</v>
      </c>
      <c r="BC127" s="5">
        <f t="shared" si="7"/>
        <v>6</v>
      </c>
      <c r="BD127" s="166">
        <f t="shared" si="8"/>
        <v>1.2165525060596438</v>
      </c>
      <c r="BE127" s="169">
        <f t="shared" si="9"/>
        <v>0</v>
      </c>
    </row>
    <row r="128" spans="1:57" x14ac:dyDescent="0.25">
      <c r="A128" t="s">
        <v>235</v>
      </c>
      <c r="B128" s="165">
        <f>IF('Indicator Date hidden'!C129="x","x",$B$2-'Indicator Date hidden'!C129)</f>
        <v>0</v>
      </c>
      <c r="C128" s="165">
        <f>IF('Indicator Date hidden'!D129="x","x",$C$2-'Indicator Date hidden'!D129)</f>
        <v>0</v>
      </c>
      <c r="D128" s="165">
        <f>IF('Indicator Date hidden'!E129="x","x",$D$2-'Indicator Date hidden'!E129)</f>
        <v>0</v>
      </c>
      <c r="E128" s="165">
        <f>IF('Indicator Date hidden'!F129="x","x",$E$2-'Indicator Date hidden'!F129)</f>
        <v>0</v>
      </c>
      <c r="F128" s="165">
        <f>IF('Indicator Date hidden'!G129="x","x",$F$2-'Indicator Date hidden'!G129)</f>
        <v>0</v>
      </c>
      <c r="G128" s="165">
        <f>IF('Indicator Date hidden'!H129="x","x",$G$2-'Indicator Date hidden'!H129)</f>
        <v>0</v>
      </c>
      <c r="H128" s="165">
        <f>IF('Indicator Date hidden'!I129="x","x",$H$2-'Indicator Date hidden'!I129)</f>
        <v>0</v>
      </c>
      <c r="I128" s="165">
        <f>IF('Indicator Date hidden'!J129="x","x",$I$2-'Indicator Date hidden'!J129)</f>
        <v>0</v>
      </c>
      <c r="J128" s="165">
        <f>IF('Indicator Date hidden'!K129="x","x",$J$2-'Indicator Date hidden'!K129)</f>
        <v>0</v>
      </c>
      <c r="K128" s="165">
        <f>IF('Indicator Date hidden'!L129="x","x",$K$2-'Indicator Date hidden'!L129)</f>
        <v>0</v>
      </c>
      <c r="L128" s="165">
        <f>IF('Indicator Date hidden'!M129="x","x",$L$2-'Indicator Date hidden'!M129)</f>
        <v>0</v>
      </c>
      <c r="M128" s="165">
        <f>IF('Indicator Date hidden'!N129="x","x",$M$2-'Indicator Date hidden'!N129)</f>
        <v>0</v>
      </c>
      <c r="N128" s="165">
        <f>IF('Indicator Date hidden'!O129="x","x",$N$2-'Indicator Date hidden'!O129)</f>
        <v>0</v>
      </c>
      <c r="O128" s="165">
        <f>IF('Indicator Date hidden'!P129="x","x",$O$2-'Indicator Date hidden'!P129)</f>
        <v>0</v>
      </c>
      <c r="P128" s="165">
        <f>IF('Indicator Date hidden'!Q129="x","x",$P$2-'Indicator Date hidden'!Q129)</f>
        <v>0</v>
      </c>
      <c r="Q128" s="165">
        <f>IF('Indicator Date hidden'!R129="x","x",$Q$2-'Indicator Date hidden'!R129)</f>
        <v>0</v>
      </c>
      <c r="R128" s="165">
        <f>IF('Indicator Date hidden'!S129="x","x",$R$2-'Indicator Date hidden'!S129)</f>
        <v>0</v>
      </c>
      <c r="S128" s="165">
        <f>IF('Indicator Date hidden'!T129="x","x",$S$2-'Indicator Date hidden'!T129)</f>
        <v>0</v>
      </c>
      <c r="T128" s="165">
        <f>IF('Indicator Date hidden'!U129="x","x",$T$2-'Indicator Date hidden'!U129)</f>
        <v>0</v>
      </c>
      <c r="U128" s="165">
        <f>IF('Indicator Date hidden'!V129="x","x",$U$2-'Indicator Date hidden'!V129)</f>
        <v>0</v>
      </c>
      <c r="V128" s="165">
        <f>IF('Indicator Date hidden'!W129="x","x",$V$2-'Indicator Date hidden'!W129)</f>
        <v>2</v>
      </c>
      <c r="W128" s="165">
        <f>IF('Indicator Date hidden'!X129="x","x",$W$2-'Indicator Date hidden'!X129)</f>
        <v>0</v>
      </c>
      <c r="X128" s="165">
        <f>IF('Indicator Date hidden'!Y129="x","x",$X$2-'Indicator Date hidden'!Y129)</f>
        <v>6</v>
      </c>
      <c r="Y128" s="165">
        <f>IF('Indicator Date hidden'!Z129="x","x",$Y$2-'Indicator Date hidden'!Z129)</f>
        <v>0</v>
      </c>
      <c r="Z128" s="165">
        <f>IF('Indicator Date hidden'!AA129="x","x",$Z$2-'Indicator Date hidden'!AA129)</f>
        <v>0</v>
      </c>
      <c r="AA128" s="165">
        <f>IF('Indicator Date hidden'!AB129="x","x",$AA$2-'Indicator Date hidden'!AB129)</f>
        <v>0</v>
      </c>
      <c r="AB128" s="165">
        <f>IF('Indicator Date hidden'!AC129="x","x",$AB$2-'Indicator Date hidden'!AC129)</f>
        <v>0</v>
      </c>
      <c r="AC128" s="165">
        <f>IF('Indicator Date hidden'!AD129="x","x",$AC$2-'Indicator Date hidden'!AD129)</f>
        <v>0</v>
      </c>
      <c r="AD128" s="165">
        <f>IF('Indicator Date hidden'!AE129="x","x",$AD$2-'Indicator Date hidden'!AE129)</f>
        <v>0</v>
      </c>
      <c r="AE128" s="165" t="str">
        <f>IF('Indicator Date hidden'!AF129="x","x",$AE$2-'Indicator Date hidden'!AF129)</f>
        <v>x</v>
      </c>
      <c r="AF128" s="165">
        <f>IF('Indicator Date hidden'!AG129="x","x",$AF$2-'Indicator Date hidden'!AG129)</f>
        <v>8</v>
      </c>
      <c r="AG128" s="165">
        <f>IF('Indicator Date hidden'!AH129="x","x",$AG$2-'Indicator Date hidden'!AH129)</f>
        <v>0</v>
      </c>
      <c r="AH128" s="165">
        <f>IF('Indicator Date hidden'!AI129="x","x",$AH$2-'Indicator Date hidden'!AI129)</f>
        <v>0</v>
      </c>
      <c r="AI128" s="165">
        <f>IF('Indicator Date hidden'!AJ129="x","x",$AI$2-'Indicator Date hidden'!AJ129)</f>
        <v>0</v>
      </c>
      <c r="AJ128" s="165">
        <f>IF('Indicator Date hidden'!AK129="x","x",$AJ$2-'Indicator Date hidden'!AK129)</f>
        <v>1</v>
      </c>
      <c r="AK128" s="165">
        <f>IF('Indicator Date hidden'!AL129="x","x",$AK$2-'Indicator Date hidden'!AL129)</f>
        <v>1</v>
      </c>
      <c r="AL128" s="165">
        <f>IF('Indicator Date hidden'!AM129="x","x",$AL$2-'Indicator Date hidden'!AM129)</f>
        <v>0</v>
      </c>
      <c r="AM128" s="165">
        <f>IF('Indicator Date hidden'!AN129="x","x",$AM$2-'Indicator Date hidden'!AN129)</f>
        <v>0</v>
      </c>
      <c r="AN128" s="165">
        <f>IF('Indicator Date hidden'!AO129="x","x",$AN$2-'Indicator Date hidden'!AO129)</f>
        <v>0</v>
      </c>
      <c r="AO128" s="165">
        <f>IF('Indicator Date hidden'!AP129="x","x",$AO$2-'Indicator Date hidden'!AP129)</f>
        <v>1</v>
      </c>
      <c r="AP128" s="165">
        <f>IF('Indicator Date hidden'!AQ129="x","x",$AP$2-'Indicator Date hidden'!AQ129)</f>
        <v>1</v>
      </c>
      <c r="AQ128" s="165">
        <f>IF('Indicator Date hidden'!AR129="x","x",$AQ$2-'Indicator Date hidden'!AR129)</f>
        <v>0</v>
      </c>
      <c r="AR128" s="165">
        <f>IF('Indicator Date hidden'!AS129="x","x",$AR$2-'Indicator Date hidden'!AS129)</f>
        <v>0</v>
      </c>
      <c r="AS128" s="165">
        <f>IF('Indicator Date hidden'!AT129="x","x",$AS$2-'Indicator Date hidden'!AT129)</f>
        <v>0</v>
      </c>
      <c r="AT128" s="165">
        <f>IF('Indicator Date hidden'!AU129="x","x",$AT$2-'Indicator Date hidden'!AU129)</f>
        <v>0</v>
      </c>
      <c r="AU128" s="165">
        <f>IF('Indicator Date hidden'!AV129="x","x",$AU$2-'Indicator Date hidden'!AV129)</f>
        <v>2</v>
      </c>
      <c r="AV128" s="165">
        <f>IF('Indicator Date hidden'!AW129="x","x",$AV$2-'Indicator Date hidden'!AW129)</f>
        <v>0</v>
      </c>
      <c r="AW128" s="165">
        <f>IF('Indicator Date hidden'!AX129="x","x",$AW$2-'Indicator Date hidden'!AX129)</f>
        <v>0</v>
      </c>
      <c r="AX128" s="165">
        <f>IF('Indicator Date hidden'!AY129="x","x",$AX$2-'Indicator Date hidden'!AY129)</f>
        <v>0</v>
      </c>
      <c r="AY128" s="165">
        <f>IF('Indicator Date hidden'!AZ129="x","x",$AY$2-'Indicator Date hidden'!AZ129)</f>
        <v>0</v>
      </c>
      <c r="AZ128" s="165">
        <f>IF('Indicator Date hidden'!BA129="x","x",$AZ$2-'Indicator Date hidden'!BA129)</f>
        <v>0</v>
      </c>
      <c r="BA128" s="5">
        <f t="shared" si="5"/>
        <v>22</v>
      </c>
      <c r="BB128" s="166">
        <f t="shared" si="6"/>
        <v>0.44</v>
      </c>
      <c r="BC128" s="5">
        <f t="shared" si="7"/>
        <v>8</v>
      </c>
      <c r="BD128" s="166">
        <f t="shared" si="8"/>
        <v>1.4305243793798135</v>
      </c>
      <c r="BE128" s="169">
        <f t="shared" si="9"/>
        <v>0</v>
      </c>
    </row>
    <row r="129" spans="1:57" x14ac:dyDescent="0.25">
      <c r="A129" t="s">
        <v>238</v>
      </c>
      <c r="B129" s="165">
        <f>IF('Indicator Date hidden'!C130="x","x",$B$2-'Indicator Date hidden'!C130)</f>
        <v>0</v>
      </c>
      <c r="C129" s="165">
        <f>IF('Indicator Date hidden'!D130="x","x",$C$2-'Indicator Date hidden'!D130)</f>
        <v>0</v>
      </c>
      <c r="D129" s="165">
        <f>IF('Indicator Date hidden'!E130="x","x",$D$2-'Indicator Date hidden'!E130)</f>
        <v>0</v>
      </c>
      <c r="E129" s="165">
        <f>IF('Indicator Date hidden'!F130="x","x",$E$2-'Indicator Date hidden'!F130)</f>
        <v>0</v>
      </c>
      <c r="F129" s="165">
        <f>IF('Indicator Date hidden'!G130="x","x",$F$2-'Indicator Date hidden'!G130)</f>
        <v>0</v>
      </c>
      <c r="G129" s="165">
        <f>IF('Indicator Date hidden'!H130="x","x",$G$2-'Indicator Date hidden'!H130)</f>
        <v>0</v>
      </c>
      <c r="H129" s="165">
        <f>IF('Indicator Date hidden'!I130="x","x",$H$2-'Indicator Date hidden'!I130)</f>
        <v>0</v>
      </c>
      <c r="I129" s="165">
        <f>IF('Indicator Date hidden'!J130="x","x",$I$2-'Indicator Date hidden'!J130)</f>
        <v>0</v>
      </c>
      <c r="J129" s="165">
        <f>IF('Indicator Date hidden'!K130="x","x",$J$2-'Indicator Date hidden'!K130)</f>
        <v>0</v>
      </c>
      <c r="K129" s="165">
        <f>IF('Indicator Date hidden'!L130="x","x",$K$2-'Indicator Date hidden'!L130)</f>
        <v>0</v>
      </c>
      <c r="L129" s="165">
        <f>IF('Indicator Date hidden'!M130="x","x",$L$2-'Indicator Date hidden'!M130)</f>
        <v>0</v>
      </c>
      <c r="M129" s="165">
        <f>IF('Indicator Date hidden'!N130="x","x",$M$2-'Indicator Date hidden'!N130)</f>
        <v>0</v>
      </c>
      <c r="N129" s="165">
        <f>IF('Indicator Date hidden'!O130="x","x",$N$2-'Indicator Date hidden'!O130)</f>
        <v>0</v>
      </c>
      <c r="O129" s="165">
        <f>IF('Indicator Date hidden'!P130="x","x",$O$2-'Indicator Date hidden'!P130)</f>
        <v>0</v>
      </c>
      <c r="P129" s="165">
        <f>IF('Indicator Date hidden'!Q130="x","x",$P$2-'Indicator Date hidden'!Q130)</f>
        <v>0</v>
      </c>
      <c r="Q129" s="165">
        <f>IF('Indicator Date hidden'!R130="x","x",$Q$2-'Indicator Date hidden'!R130)</f>
        <v>6</v>
      </c>
      <c r="R129" s="165">
        <f>IF('Indicator Date hidden'!S130="x","x",$R$2-'Indicator Date hidden'!S130)</f>
        <v>0</v>
      </c>
      <c r="S129" s="165">
        <f>IF('Indicator Date hidden'!T130="x","x",$S$2-'Indicator Date hidden'!T130)</f>
        <v>0</v>
      </c>
      <c r="T129" s="165">
        <f>IF('Indicator Date hidden'!U130="x","x",$T$2-'Indicator Date hidden'!U130)</f>
        <v>0</v>
      </c>
      <c r="U129" s="165">
        <f>IF('Indicator Date hidden'!V130="x","x",$U$2-'Indicator Date hidden'!V130)</f>
        <v>0</v>
      </c>
      <c r="V129" s="165">
        <f>IF('Indicator Date hidden'!W130="x","x",$V$2-'Indicator Date hidden'!W130)</f>
        <v>2</v>
      </c>
      <c r="W129" s="165">
        <f>IF('Indicator Date hidden'!X130="x","x",$W$2-'Indicator Date hidden'!X130)</f>
        <v>5</v>
      </c>
      <c r="X129" s="165">
        <f>IF('Indicator Date hidden'!Y130="x","x",$X$2-'Indicator Date hidden'!Y130)</f>
        <v>6</v>
      </c>
      <c r="Y129" s="165">
        <f>IF('Indicator Date hidden'!Z130="x","x",$Y$2-'Indicator Date hidden'!Z130)</f>
        <v>0</v>
      </c>
      <c r="Z129" s="165">
        <f>IF('Indicator Date hidden'!AA130="x","x",$Z$2-'Indicator Date hidden'!AA130)</f>
        <v>0</v>
      </c>
      <c r="AA129" s="165">
        <f>IF('Indicator Date hidden'!AB130="x","x",$AA$2-'Indicator Date hidden'!AB130)</f>
        <v>0</v>
      </c>
      <c r="AB129" s="165">
        <f>IF('Indicator Date hidden'!AC130="x","x",$AB$2-'Indicator Date hidden'!AC130)</f>
        <v>0</v>
      </c>
      <c r="AC129" s="165">
        <f>IF('Indicator Date hidden'!AD130="x","x",$AC$2-'Indicator Date hidden'!AD130)</f>
        <v>0</v>
      </c>
      <c r="AD129" s="165" t="str">
        <f>IF('Indicator Date hidden'!AE130="x","x",$AD$2-'Indicator Date hidden'!AE130)</f>
        <v>x</v>
      </c>
      <c r="AE129" s="165">
        <f>IF('Indicator Date hidden'!AF130="x","x",$AE$2-'Indicator Date hidden'!AF130)</f>
        <v>0</v>
      </c>
      <c r="AF129" s="165">
        <f>IF('Indicator Date hidden'!AG130="x","x",$AF$2-'Indicator Date hidden'!AG130)</f>
        <v>9</v>
      </c>
      <c r="AG129" s="165">
        <f>IF('Indicator Date hidden'!AH130="x","x",$AG$2-'Indicator Date hidden'!AH130)</f>
        <v>0</v>
      </c>
      <c r="AH129" s="165">
        <f>IF('Indicator Date hidden'!AI130="x","x",$AH$2-'Indicator Date hidden'!AI130)</f>
        <v>0</v>
      </c>
      <c r="AI129" s="165">
        <f>IF('Indicator Date hidden'!AJ130="x","x",$AI$2-'Indicator Date hidden'!AJ130)</f>
        <v>0</v>
      </c>
      <c r="AJ129" s="165">
        <f>IF('Indicator Date hidden'!AK130="x","x",$AJ$2-'Indicator Date hidden'!AK130)</f>
        <v>1</v>
      </c>
      <c r="AK129" s="165">
        <f>IF('Indicator Date hidden'!AL130="x","x",$AK$2-'Indicator Date hidden'!AL130)</f>
        <v>1</v>
      </c>
      <c r="AL129" s="165" t="str">
        <f>IF('Indicator Date hidden'!AM130="x","x",$AL$2-'Indicator Date hidden'!AM130)</f>
        <v>x</v>
      </c>
      <c r="AM129" s="165">
        <f>IF('Indicator Date hidden'!AN130="x","x",$AM$2-'Indicator Date hidden'!AN130)</f>
        <v>0</v>
      </c>
      <c r="AN129" s="165">
        <f>IF('Indicator Date hidden'!AO130="x","x",$AN$2-'Indicator Date hidden'!AO130)</f>
        <v>0</v>
      </c>
      <c r="AO129" s="165">
        <f>IF('Indicator Date hidden'!AP130="x","x",$AO$2-'Indicator Date hidden'!AP130)</f>
        <v>1</v>
      </c>
      <c r="AP129" s="165">
        <f>IF('Indicator Date hidden'!AQ130="x","x",$AP$2-'Indicator Date hidden'!AQ130)</f>
        <v>1</v>
      </c>
      <c r="AQ129" s="165">
        <f>IF('Indicator Date hidden'!AR130="x","x",$AQ$2-'Indicator Date hidden'!AR130)</f>
        <v>0</v>
      </c>
      <c r="AR129" s="165">
        <f>IF('Indicator Date hidden'!AS130="x","x",$AR$2-'Indicator Date hidden'!AS130)</f>
        <v>0</v>
      </c>
      <c r="AS129" s="165">
        <f>IF('Indicator Date hidden'!AT130="x","x",$AS$2-'Indicator Date hidden'!AT130)</f>
        <v>0</v>
      </c>
      <c r="AT129" s="165">
        <f>IF('Indicator Date hidden'!AU130="x","x",$AT$2-'Indicator Date hidden'!AU130)</f>
        <v>0</v>
      </c>
      <c r="AU129" s="165">
        <f>IF('Indicator Date hidden'!AV130="x","x",$AU$2-'Indicator Date hidden'!AV130)</f>
        <v>2</v>
      </c>
      <c r="AV129" s="165">
        <f>IF('Indicator Date hidden'!AW130="x","x",$AV$2-'Indicator Date hidden'!AW130)</f>
        <v>0</v>
      </c>
      <c r="AW129" s="165">
        <f>IF('Indicator Date hidden'!AX130="x","x",$AW$2-'Indicator Date hidden'!AX130)</f>
        <v>0</v>
      </c>
      <c r="AX129" s="165">
        <f>IF('Indicator Date hidden'!AY130="x","x",$AX$2-'Indicator Date hidden'!AY130)</f>
        <v>0</v>
      </c>
      <c r="AY129" s="165">
        <f>IF('Indicator Date hidden'!AZ130="x","x",$AY$2-'Indicator Date hidden'!AZ130)</f>
        <v>0</v>
      </c>
      <c r="AZ129" s="165">
        <f>IF('Indicator Date hidden'!BA130="x","x",$AZ$2-'Indicator Date hidden'!BA130)</f>
        <v>0</v>
      </c>
      <c r="BA129" s="5">
        <f t="shared" si="5"/>
        <v>34</v>
      </c>
      <c r="BB129" s="166">
        <f t="shared" si="6"/>
        <v>0.69387755102040816</v>
      </c>
      <c r="BC129" s="5">
        <f t="shared" si="7"/>
        <v>10</v>
      </c>
      <c r="BD129" s="166">
        <f t="shared" si="8"/>
        <v>1.8428469726480503</v>
      </c>
      <c r="BE129" s="169">
        <f t="shared" si="9"/>
        <v>0</v>
      </c>
    </row>
    <row r="130" spans="1:57" x14ac:dyDescent="0.25">
      <c r="A130" t="s">
        <v>240</v>
      </c>
      <c r="B130" s="165">
        <f>IF('Indicator Date hidden'!C131="x","x",$B$2-'Indicator Date hidden'!C131)</f>
        <v>0</v>
      </c>
      <c r="C130" s="165">
        <f>IF('Indicator Date hidden'!D131="x","x",$C$2-'Indicator Date hidden'!D131)</f>
        <v>0</v>
      </c>
      <c r="D130" s="165">
        <f>IF('Indicator Date hidden'!E131="x","x",$D$2-'Indicator Date hidden'!E131)</f>
        <v>0</v>
      </c>
      <c r="E130" s="165">
        <f>IF('Indicator Date hidden'!F131="x","x",$E$2-'Indicator Date hidden'!F131)</f>
        <v>0</v>
      </c>
      <c r="F130" s="165">
        <f>IF('Indicator Date hidden'!G131="x","x",$F$2-'Indicator Date hidden'!G131)</f>
        <v>0</v>
      </c>
      <c r="G130" s="165">
        <f>IF('Indicator Date hidden'!H131="x","x",$G$2-'Indicator Date hidden'!H131)</f>
        <v>0</v>
      </c>
      <c r="H130" s="165">
        <f>IF('Indicator Date hidden'!I131="x","x",$H$2-'Indicator Date hidden'!I131)</f>
        <v>0</v>
      </c>
      <c r="I130" s="165">
        <f>IF('Indicator Date hidden'!J131="x","x",$I$2-'Indicator Date hidden'!J131)</f>
        <v>0</v>
      </c>
      <c r="J130" s="165">
        <f>IF('Indicator Date hidden'!K131="x","x",$J$2-'Indicator Date hidden'!K131)</f>
        <v>0</v>
      </c>
      <c r="K130" s="165">
        <f>IF('Indicator Date hidden'!L131="x","x",$K$2-'Indicator Date hidden'!L131)</f>
        <v>0</v>
      </c>
      <c r="L130" s="165">
        <f>IF('Indicator Date hidden'!M131="x","x",$L$2-'Indicator Date hidden'!M131)</f>
        <v>0</v>
      </c>
      <c r="M130" s="165">
        <f>IF('Indicator Date hidden'!N131="x","x",$M$2-'Indicator Date hidden'!N131)</f>
        <v>0</v>
      </c>
      <c r="N130" s="165">
        <f>IF('Indicator Date hidden'!O131="x","x",$N$2-'Indicator Date hidden'!O131)</f>
        <v>0</v>
      </c>
      <c r="O130" s="165">
        <f>IF('Indicator Date hidden'!P131="x","x",$O$2-'Indicator Date hidden'!P131)</f>
        <v>0</v>
      </c>
      <c r="P130" s="165">
        <f>IF('Indicator Date hidden'!Q131="x","x",$P$2-'Indicator Date hidden'!Q131)</f>
        <v>0</v>
      </c>
      <c r="Q130" s="165" t="str">
        <f>IF('Indicator Date hidden'!R131="x","x",$Q$2-'Indicator Date hidden'!R131)</f>
        <v>x</v>
      </c>
      <c r="R130" s="165">
        <f>IF('Indicator Date hidden'!S131="x","x",$R$2-'Indicator Date hidden'!S131)</f>
        <v>0</v>
      </c>
      <c r="S130" s="165">
        <f>IF('Indicator Date hidden'!T131="x","x",$S$2-'Indicator Date hidden'!T131)</f>
        <v>0</v>
      </c>
      <c r="T130" s="165">
        <f>IF('Indicator Date hidden'!U131="x","x",$T$2-'Indicator Date hidden'!U131)</f>
        <v>0</v>
      </c>
      <c r="U130" s="165" t="str">
        <f>IF('Indicator Date hidden'!V131="x","x",$U$2-'Indicator Date hidden'!V131)</f>
        <v>x</v>
      </c>
      <c r="V130" s="165">
        <f>IF('Indicator Date hidden'!W131="x","x",$V$2-'Indicator Date hidden'!W131)</f>
        <v>2</v>
      </c>
      <c r="W130" s="165" t="str">
        <f>IF('Indicator Date hidden'!X131="x","x",$W$2-'Indicator Date hidden'!X131)</f>
        <v>x</v>
      </c>
      <c r="X130" s="165">
        <f>IF('Indicator Date hidden'!Y131="x","x",$X$2-'Indicator Date hidden'!Y131)</f>
        <v>4</v>
      </c>
      <c r="Y130" s="165">
        <f>IF('Indicator Date hidden'!Z131="x","x",$Y$2-'Indicator Date hidden'!Z131)</f>
        <v>0</v>
      </c>
      <c r="Z130" s="165">
        <f>IF('Indicator Date hidden'!AA131="x","x",$Z$2-'Indicator Date hidden'!AA131)</f>
        <v>0</v>
      </c>
      <c r="AA130" s="165">
        <f>IF('Indicator Date hidden'!AB131="x","x",$AA$2-'Indicator Date hidden'!AB131)</f>
        <v>0</v>
      </c>
      <c r="AB130" s="165">
        <f>IF('Indicator Date hidden'!AC131="x","x",$AB$2-'Indicator Date hidden'!AC131)</f>
        <v>0</v>
      </c>
      <c r="AC130" s="165">
        <f>IF('Indicator Date hidden'!AD131="x","x",$AC$2-'Indicator Date hidden'!AD131)</f>
        <v>0</v>
      </c>
      <c r="AD130" s="165" t="str">
        <f>IF('Indicator Date hidden'!AE131="x","x",$AD$2-'Indicator Date hidden'!AE131)</f>
        <v>x</v>
      </c>
      <c r="AE130" s="165">
        <f>IF('Indicator Date hidden'!AF131="x","x",$AE$2-'Indicator Date hidden'!AF131)</f>
        <v>0</v>
      </c>
      <c r="AF130" s="165">
        <f>IF('Indicator Date hidden'!AG131="x","x",$AF$2-'Indicator Date hidden'!AG131)</f>
        <v>5</v>
      </c>
      <c r="AG130" s="165">
        <f>IF('Indicator Date hidden'!AH131="x","x",$AG$2-'Indicator Date hidden'!AH131)</f>
        <v>0</v>
      </c>
      <c r="AH130" s="165">
        <f>IF('Indicator Date hidden'!AI131="x","x",$AH$2-'Indicator Date hidden'!AI131)</f>
        <v>0</v>
      </c>
      <c r="AI130" s="165">
        <f>IF('Indicator Date hidden'!AJ131="x","x",$AI$2-'Indicator Date hidden'!AJ131)</f>
        <v>0</v>
      </c>
      <c r="AJ130" s="165" t="str">
        <f>IF('Indicator Date hidden'!AK131="x","x",$AJ$2-'Indicator Date hidden'!AK131)</f>
        <v>x</v>
      </c>
      <c r="AK130" s="165">
        <f>IF('Indicator Date hidden'!AL131="x","x",$AK$2-'Indicator Date hidden'!AL131)</f>
        <v>1</v>
      </c>
      <c r="AL130" s="165" t="str">
        <f>IF('Indicator Date hidden'!AM131="x","x",$AL$2-'Indicator Date hidden'!AM131)</f>
        <v>x</v>
      </c>
      <c r="AM130" s="165">
        <f>IF('Indicator Date hidden'!AN131="x","x",$AM$2-'Indicator Date hidden'!AN131)</f>
        <v>0</v>
      </c>
      <c r="AN130" s="165">
        <f>IF('Indicator Date hidden'!AO131="x","x",$AN$2-'Indicator Date hidden'!AO131)</f>
        <v>0</v>
      </c>
      <c r="AO130" s="165">
        <f>IF('Indicator Date hidden'!AP131="x","x",$AO$2-'Indicator Date hidden'!AP131)</f>
        <v>0</v>
      </c>
      <c r="AP130" s="165">
        <f>IF('Indicator Date hidden'!AQ131="x","x",$AP$2-'Indicator Date hidden'!AQ131)</f>
        <v>0</v>
      </c>
      <c r="AQ130" s="165">
        <f>IF('Indicator Date hidden'!AR131="x","x",$AQ$2-'Indicator Date hidden'!AR131)</f>
        <v>0</v>
      </c>
      <c r="AR130" s="165">
        <f>IF('Indicator Date hidden'!AS131="x","x",$AR$2-'Indicator Date hidden'!AS131)</f>
        <v>0</v>
      </c>
      <c r="AS130" s="165">
        <f>IF('Indicator Date hidden'!AT131="x","x",$AS$2-'Indicator Date hidden'!AT131)</f>
        <v>0</v>
      </c>
      <c r="AT130" s="165">
        <f>IF('Indicator Date hidden'!AU131="x","x",$AT$2-'Indicator Date hidden'!AU131)</f>
        <v>0</v>
      </c>
      <c r="AU130" s="165" t="str">
        <f>IF('Indicator Date hidden'!AV131="x","x",$AU$2-'Indicator Date hidden'!AV131)</f>
        <v>x</v>
      </c>
      <c r="AV130" s="165">
        <f>IF('Indicator Date hidden'!AW131="x","x",$AV$2-'Indicator Date hidden'!AW131)</f>
        <v>0</v>
      </c>
      <c r="AW130" s="165">
        <f>IF('Indicator Date hidden'!AX131="x","x",$AW$2-'Indicator Date hidden'!AX131)</f>
        <v>0</v>
      </c>
      <c r="AX130" s="165">
        <f>IF('Indicator Date hidden'!AY131="x","x",$AX$2-'Indicator Date hidden'!AY131)</f>
        <v>0</v>
      </c>
      <c r="AY130" s="165">
        <f>IF('Indicator Date hidden'!AZ131="x","x",$AY$2-'Indicator Date hidden'!AZ131)</f>
        <v>0</v>
      </c>
      <c r="AZ130" s="165">
        <f>IF('Indicator Date hidden'!BA131="x","x",$AZ$2-'Indicator Date hidden'!BA131)</f>
        <v>0</v>
      </c>
      <c r="BA130" s="5">
        <f t="shared" si="5"/>
        <v>12</v>
      </c>
      <c r="BB130" s="166">
        <f t="shared" si="6"/>
        <v>0.27272727272727271</v>
      </c>
      <c r="BC130" s="5">
        <f t="shared" si="7"/>
        <v>4</v>
      </c>
      <c r="BD130" s="166">
        <f t="shared" si="8"/>
        <v>0.98543106312176365</v>
      </c>
      <c r="BE130" s="169">
        <f t="shared" si="9"/>
        <v>0</v>
      </c>
    </row>
    <row r="131" spans="1:57" x14ac:dyDescent="0.25">
      <c r="A131" t="s">
        <v>242</v>
      </c>
      <c r="B131" s="165">
        <f>IF('Indicator Date hidden'!C132="x","x",$B$2-'Indicator Date hidden'!C132)</f>
        <v>0</v>
      </c>
      <c r="C131" s="165">
        <f>IF('Indicator Date hidden'!D132="x","x",$C$2-'Indicator Date hidden'!D132)</f>
        <v>0</v>
      </c>
      <c r="D131" s="165">
        <f>IF('Indicator Date hidden'!E132="x","x",$D$2-'Indicator Date hidden'!E132)</f>
        <v>0</v>
      </c>
      <c r="E131" s="165">
        <f>IF('Indicator Date hidden'!F132="x","x",$E$2-'Indicator Date hidden'!F132)</f>
        <v>0</v>
      </c>
      <c r="F131" s="165">
        <f>IF('Indicator Date hidden'!G132="x","x",$F$2-'Indicator Date hidden'!G132)</f>
        <v>0</v>
      </c>
      <c r="G131" s="165">
        <f>IF('Indicator Date hidden'!H132="x","x",$G$2-'Indicator Date hidden'!H132)</f>
        <v>0</v>
      </c>
      <c r="H131" s="165">
        <f>IF('Indicator Date hidden'!I132="x","x",$H$2-'Indicator Date hidden'!I132)</f>
        <v>0</v>
      </c>
      <c r="I131" s="165">
        <f>IF('Indicator Date hidden'!J132="x","x",$I$2-'Indicator Date hidden'!J132)</f>
        <v>0</v>
      </c>
      <c r="J131" s="165">
        <f>IF('Indicator Date hidden'!K132="x","x",$J$2-'Indicator Date hidden'!K132)</f>
        <v>0</v>
      </c>
      <c r="K131" s="165">
        <f>IF('Indicator Date hidden'!L132="x","x",$K$2-'Indicator Date hidden'!L132)</f>
        <v>0</v>
      </c>
      <c r="L131" s="165">
        <f>IF('Indicator Date hidden'!M132="x","x",$L$2-'Indicator Date hidden'!M132)</f>
        <v>0</v>
      </c>
      <c r="M131" s="165">
        <f>IF('Indicator Date hidden'!N132="x","x",$M$2-'Indicator Date hidden'!N132)</f>
        <v>0</v>
      </c>
      <c r="N131" s="165">
        <f>IF('Indicator Date hidden'!O132="x","x",$N$2-'Indicator Date hidden'!O132)</f>
        <v>0</v>
      </c>
      <c r="O131" s="165">
        <f>IF('Indicator Date hidden'!P132="x","x",$O$2-'Indicator Date hidden'!P132)</f>
        <v>0</v>
      </c>
      <c r="P131" s="165">
        <f>IF('Indicator Date hidden'!Q132="x","x",$P$2-'Indicator Date hidden'!Q132)</f>
        <v>0</v>
      </c>
      <c r="Q131" s="165" t="str">
        <f>IF('Indicator Date hidden'!R132="x","x",$Q$2-'Indicator Date hidden'!R132)</f>
        <v>x</v>
      </c>
      <c r="R131" s="165">
        <f>IF('Indicator Date hidden'!S132="x","x",$R$2-'Indicator Date hidden'!S132)</f>
        <v>0</v>
      </c>
      <c r="S131" s="165">
        <f>IF('Indicator Date hidden'!T132="x","x",$S$2-'Indicator Date hidden'!T132)</f>
        <v>0</v>
      </c>
      <c r="T131" s="165">
        <f>IF('Indicator Date hidden'!U132="x","x",$T$2-'Indicator Date hidden'!U132)</f>
        <v>0</v>
      </c>
      <c r="U131" s="165" t="str">
        <f>IF('Indicator Date hidden'!V132="x","x",$U$2-'Indicator Date hidden'!V132)</f>
        <v>x</v>
      </c>
      <c r="V131" s="165">
        <f>IF('Indicator Date hidden'!W132="x","x",$V$2-'Indicator Date hidden'!W132)</f>
        <v>2</v>
      </c>
      <c r="W131" s="165">
        <f>IF('Indicator Date hidden'!X132="x","x",$W$2-'Indicator Date hidden'!X132)</f>
        <v>7</v>
      </c>
      <c r="X131" s="165">
        <f>IF('Indicator Date hidden'!Y132="x","x",$X$2-'Indicator Date hidden'!Y132)</f>
        <v>0</v>
      </c>
      <c r="Y131" s="165">
        <f>IF('Indicator Date hidden'!Z132="x","x",$Y$2-'Indicator Date hidden'!Z132)</f>
        <v>0</v>
      </c>
      <c r="Z131" s="165">
        <f>IF('Indicator Date hidden'!AA132="x","x",$Z$2-'Indicator Date hidden'!AA132)</f>
        <v>0</v>
      </c>
      <c r="AA131" s="165">
        <f>IF('Indicator Date hidden'!AB132="x","x",$AA$2-'Indicator Date hidden'!AB132)</f>
        <v>3</v>
      </c>
      <c r="AB131" s="165">
        <f>IF('Indicator Date hidden'!AC132="x","x",$AB$2-'Indicator Date hidden'!AC132)</f>
        <v>0</v>
      </c>
      <c r="AC131" s="165">
        <f>IF('Indicator Date hidden'!AD132="x","x",$AC$2-'Indicator Date hidden'!AD132)</f>
        <v>0</v>
      </c>
      <c r="AD131" s="165" t="str">
        <f>IF('Indicator Date hidden'!AE132="x","x",$AD$2-'Indicator Date hidden'!AE132)</f>
        <v>x</v>
      </c>
      <c r="AE131" s="165">
        <f>IF('Indicator Date hidden'!AF132="x","x",$AE$2-'Indicator Date hidden'!AF132)</f>
        <v>0</v>
      </c>
      <c r="AF131" s="165" t="str">
        <f>IF('Indicator Date hidden'!AG132="x","x",$AF$2-'Indicator Date hidden'!AG132)</f>
        <v>x</v>
      </c>
      <c r="AG131" s="165">
        <f>IF('Indicator Date hidden'!AH132="x","x",$AG$2-'Indicator Date hidden'!AH132)</f>
        <v>0</v>
      </c>
      <c r="AH131" s="165">
        <f>IF('Indicator Date hidden'!AI132="x","x",$AH$2-'Indicator Date hidden'!AI132)</f>
        <v>0</v>
      </c>
      <c r="AI131" s="165">
        <f>IF('Indicator Date hidden'!AJ132="x","x",$AI$2-'Indicator Date hidden'!AJ132)</f>
        <v>0</v>
      </c>
      <c r="AJ131" s="165" t="str">
        <f>IF('Indicator Date hidden'!AK132="x","x",$AJ$2-'Indicator Date hidden'!AK132)</f>
        <v>x</v>
      </c>
      <c r="AK131" s="165">
        <f>IF('Indicator Date hidden'!AL132="x","x",$AK$2-'Indicator Date hidden'!AL132)</f>
        <v>2</v>
      </c>
      <c r="AL131" s="165" t="str">
        <f>IF('Indicator Date hidden'!AM132="x","x",$AL$2-'Indicator Date hidden'!AM132)</f>
        <v>x</v>
      </c>
      <c r="AM131" s="165">
        <f>IF('Indicator Date hidden'!AN132="x","x",$AM$2-'Indicator Date hidden'!AN132)</f>
        <v>0</v>
      </c>
      <c r="AN131" s="165">
        <f>IF('Indicator Date hidden'!AO132="x","x",$AN$2-'Indicator Date hidden'!AO132)</f>
        <v>0</v>
      </c>
      <c r="AO131" s="165">
        <f>IF('Indicator Date hidden'!AP132="x","x",$AO$2-'Indicator Date hidden'!AP132)</f>
        <v>0</v>
      </c>
      <c r="AP131" s="165">
        <f>IF('Indicator Date hidden'!AQ132="x","x",$AP$2-'Indicator Date hidden'!AQ132)</f>
        <v>0</v>
      </c>
      <c r="AQ131" s="165" t="str">
        <f>IF('Indicator Date hidden'!AR132="x","x",$AQ$2-'Indicator Date hidden'!AR132)</f>
        <v>x</v>
      </c>
      <c r="AR131" s="165">
        <f>IF('Indicator Date hidden'!AS132="x","x",$AR$2-'Indicator Date hidden'!AS132)</f>
        <v>0</v>
      </c>
      <c r="AS131" s="165">
        <f>IF('Indicator Date hidden'!AT132="x","x",$AS$2-'Indicator Date hidden'!AT132)</f>
        <v>0</v>
      </c>
      <c r="AT131" s="165">
        <f>IF('Indicator Date hidden'!AU132="x","x",$AT$2-'Indicator Date hidden'!AU132)</f>
        <v>0</v>
      </c>
      <c r="AU131" s="165">
        <f>IF('Indicator Date hidden'!AV132="x","x",$AU$2-'Indicator Date hidden'!AV132)</f>
        <v>0</v>
      </c>
      <c r="AV131" s="165">
        <f>IF('Indicator Date hidden'!AW132="x","x",$AV$2-'Indicator Date hidden'!AW132)</f>
        <v>0</v>
      </c>
      <c r="AW131" s="165">
        <f>IF('Indicator Date hidden'!AX132="x","x",$AW$2-'Indicator Date hidden'!AX132)</f>
        <v>0</v>
      </c>
      <c r="AX131" s="165">
        <f>IF('Indicator Date hidden'!AY132="x","x",$AX$2-'Indicator Date hidden'!AY132)</f>
        <v>0</v>
      </c>
      <c r="AY131" s="165">
        <f>IF('Indicator Date hidden'!AZ132="x","x",$AY$2-'Indicator Date hidden'!AZ132)</f>
        <v>0</v>
      </c>
      <c r="AZ131" s="165">
        <f>IF('Indicator Date hidden'!BA132="x","x",$AZ$2-'Indicator Date hidden'!BA132)</f>
        <v>0</v>
      </c>
      <c r="BA131" s="5">
        <f t="shared" si="5"/>
        <v>14</v>
      </c>
      <c r="BB131" s="166">
        <f t="shared" si="6"/>
        <v>0.31818181818181818</v>
      </c>
      <c r="BC131" s="5">
        <f t="shared" si="7"/>
        <v>4</v>
      </c>
      <c r="BD131" s="166">
        <f t="shared" si="8"/>
        <v>1.1826919846597896</v>
      </c>
      <c r="BE131" s="169">
        <f t="shared" si="9"/>
        <v>0</v>
      </c>
    </row>
    <row r="132" spans="1:57" x14ac:dyDescent="0.25">
      <c r="A132" t="s">
        <v>237</v>
      </c>
      <c r="B132" s="165">
        <f>IF('Indicator Date hidden'!C133="x","x",$B$2-'Indicator Date hidden'!C133)</f>
        <v>0</v>
      </c>
      <c r="C132" s="165">
        <f>IF('Indicator Date hidden'!D133="x","x",$C$2-'Indicator Date hidden'!D133)</f>
        <v>0</v>
      </c>
      <c r="D132" s="165">
        <f>IF('Indicator Date hidden'!E133="x","x",$D$2-'Indicator Date hidden'!E133)</f>
        <v>0</v>
      </c>
      <c r="E132" s="165">
        <f>IF('Indicator Date hidden'!F133="x","x",$E$2-'Indicator Date hidden'!F133)</f>
        <v>0</v>
      </c>
      <c r="F132" s="165">
        <f>IF('Indicator Date hidden'!G133="x","x",$F$2-'Indicator Date hidden'!G133)</f>
        <v>0</v>
      </c>
      <c r="G132" s="165">
        <f>IF('Indicator Date hidden'!H133="x","x",$G$2-'Indicator Date hidden'!H133)</f>
        <v>0</v>
      </c>
      <c r="H132" s="165">
        <f>IF('Indicator Date hidden'!I133="x","x",$H$2-'Indicator Date hidden'!I133)</f>
        <v>0</v>
      </c>
      <c r="I132" s="165">
        <f>IF('Indicator Date hidden'!J133="x","x",$I$2-'Indicator Date hidden'!J133)</f>
        <v>0</v>
      </c>
      <c r="J132" s="165">
        <f>IF('Indicator Date hidden'!K133="x","x",$J$2-'Indicator Date hidden'!K133)</f>
        <v>0</v>
      </c>
      <c r="K132" s="165">
        <f>IF('Indicator Date hidden'!L133="x","x",$K$2-'Indicator Date hidden'!L133)</f>
        <v>0</v>
      </c>
      <c r="L132" s="165">
        <f>IF('Indicator Date hidden'!M133="x","x",$L$2-'Indicator Date hidden'!M133)</f>
        <v>0</v>
      </c>
      <c r="M132" s="165">
        <f>IF('Indicator Date hidden'!N133="x","x",$M$2-'Indicator Date hidden'!N133)</f>
        <v>0</v>
      </c>
      <c r="N132" s="165">
        <f>IF('Indicator Date hidden'!O133="x","x",$N$2-'Indicator Date hidden'!O133)</f>
        <v>0</v>
      </c>
      <c r="O132" s="165">
        <f>IF('Indicator Date hidden'!P133="x","x",$O$2-'Indicator Date hidden'!P133)</f>
        <v>0</v>
      </c>
      <c r="P132" s="165">
        <f>IF('Indicator Date hidden'!Q133="x","x",$P$2-'Indicator Date hidden'!Q133)</f>
        <v>0</v>
      </c>
      <c r="Q132" s="165">
        <f>IF('Indicator Date hidden'!R133="x","x",$Q$2-'Indicator Date hidden'!R133)</f>
        <v>4</v>
      </c>
      <c r="R132" s="165">
        <f>IF('Indicator Date hidden'!S133="x","x",$R$2-'Indicator Date hidden'!S133)</f>
        <v>0</v>
      </c>
      <c r="S132" s="165">
        <f>IF('Indicator Date hidden'!T133="x","x",$S$2-'Indicator Date hidden'!T133)</f>
        <v>0</v>
      </c>
      <c r="T132" s="165">
        <f>IF('Indicator Date hidden'!U133="x","x",$T$2-'Indicator Date hidden'!U133)</f>
        <v>0</v>
      </c>
      <c r="U132" s="165">
        <f>IF('Indicator Date hidden'!V133="x","x",$U$2-'Indicator Date hidden'!V133)</f>
        <v>0</v>
      </c>
      <c r="V132" s="165">
        <f>IF('Indicator Date hidden'!W133="x","x",$V$2-'Indicator Date hidden'!W133)</f>
        <v>2</v>
      </c>
      <c r="W132" s="165">
        <f>IF('Indicator Date hidden'!X133="x","x",$W$2-'Indicator Date hidden'!X133)</f>
        <v>4</v>
      </c>
      <c r="X132" s="165">
        <f>IF('Indicator Date hidden'!Y133="x","x",$X$2-'Indicator Date hidden'!Y133)</f>
        <v>6</v>
      </c>
      <c r="Y132" s="165">
        <f>IF('Indicator Date hidden'!Z133="x","x",$Y$2-'Indicator Date hidden'!Z133)</f>
        <v>0</v>
      </c>
      <c r="Z132" s="165">
        <f>IF('Indicator Date hidden'!AA133="x","x",$Z$2-'Indicator Date hidden'!AA133)</f>
        <v>0</v>
      </c>
      <c r="AA132" s="165">
        <f>IF('Indicator Date hidden'!AB133="x","x",$AA$2-'Indicator Date hidden'!AB133)</f>
        <v>0</v>
      </c>
      <c r="AB132" s="165">
        <f>IF('Indicator Date hidden'!AC133="x","x",$AB$2-'Indicator Date hidden'!AC133)</f>
        <v>0</v>
      </c>
      <c r="AC132" s="165">
        <f>IF('Indicator Date hidden'!AD133="x","x",$AC$2-'Indicator Date hidden'!AD133)</f>
        <v>0</v>
      </c>
      <c r="AD132" s="165">
        <f>IF('Indicator Date hidden'!AE133="x","x",$AD$2-'Indicator Date hidden'!AE133)</f>
        <v>0</v>
      </c>
      <c r="AE132" s="165">
        <f>IF('Indicator Date hidden'!AF133="x","x",$AE$2-'Indicator Date hidden'!AF133)</f>
        <v>0</v>
      </c>
      <c r="AF132" s="165">
        <f>IF('Indicator Date hidden'!AG133="x","x",$AF$2-'Indicator Date hidden'!AG133)</f>
        <v>7</v>
      </c>
      <c r="AG132" s="165">
        <f>IF('Indicator Date hidden'!AH133="x","x",$AG$2-'Indicator Date hidden'!AH133)</f>
        <v>0</v>
      </c>
      <c r="AH132" s="165">
        <f>IF('Indicator Date hidden'!AI133="x","x",$AH$2-'Indicator Date hidden'!AI133)</f>
        <v>0</v>
      </c>
      <c r="AI132" s="165">
        <f>IF('Indicator Date hidden'!AJ133="x","x",$AI$2-'Indicator Date hidden'!AJ133)</f>
        <v>0</v>
      </c>
      <c r="AJ132" s="165">
        <f>IF('Indicator Date hidden'!AK133="x","x",$AJ$2-'Indicator Date hidden'!AK133)</f>
        <v>1</v>
      </c>
      <c r="AK132" s="165">
        <f>IF('Indicator Date hidden'!AL133="x","x",$AK$2-'Indicator Date hidden'!AL133)</f>
        <v>1</v>
      </c>
      <c r="AL132" s="165">
        <f>IF('Indicator Date hidden'!AM133="x","x",$AL$2-'Indicator Date hidden'!AM133)</f>
        <v>0</v>
      </c>
      <c r="AM132" s="165">
        <f>IF('Indicator Date hidden'!AN133="x","x",$AM$2-'Indicator Date hidden'!AN133)</f>
        <v>0</v>
      </c>
      <c r="AN132" s="165">
        <f>IF('Indicator Date hidden'!AO133="x","x",$AN$2-'Indicator Date hidden'!AO133)</f>
        <v>0</v>
      </c>
      <c r="AO132" s="165">
        <f>IF('Indicator Date hidden'!AP133="x","x",$AO$2-'Indicator Date hidden'!AP133)</f>
        <v>0</v>
      </c>
      <c r="AP132" s="165">
        <f>IF('Indicator Date hidden'!AQ133="x","x",$AP$2-'Indicator Date hidden'!AQ133)</f>
        <v>0</v>
      </c>
      <c r="AQ132" s="165">
        <f>IF('Indicator Date hidden'!AR133="x","x",$AQ$2-'Indicator Date hidden'!AR133)</f>
        <v>0</v>
      </c>
      <c r="AR132" s="165">
        <f>IF('Indicator Date hidden'!AS133="x","x",$AR$2-'Indicator Date hidden'!AS133)</f>
        <v>0</v>
      </c>
      <c r="AS132" s="165">
        <f>IF('Indicator Date hidden'!AT133="x","x",$AS$2-'Indicator Date hidden'!AT133)</f>
        <v>0</v>
      </c>
      <c r="AT132" s="165">
        <f>IF('Indicator Date hidden'!AU133="x","x",$AT$2-'Indicator Date hidden'!AU133)</f>
        <v>0</v>
      </c>
      <c r="AU132" s="165">
        <f>IF('Indicator Date hidden'!AV133="x","x",$AU$2-'Indicator Date hidden'!AV133)</f>
        <v>2</v>
      </c>
      <c r="AV132" s="165">
        <f>IF('Indicator Date hidden'!AW133="x","x",$AV$2-'Indicator Date hidden'!AW133)</f>
        <v>0</v>
      </c>
      <c r="AW132" s="165">
        <f>IF('Indicator Date hidden'!AX133="x","x",$AW$2-'Indicator Date hidden'!AX133)</f>
        <v>0</v>
      </c>
      <c r="AX132" s="165">
        <f>IF('Indicator Date hidden'!AY133="x","x",$AX$2-'Indicator Date hidden'!AY133)</f>
        <v>0</v>
      </c>
      <c r="AY132" s="165">
        <f>IF('Indicator Date hidden'!AZ133="x","x",$AY$2-'Indicator Date hidden'!AZ133)</f>
        <v>0</v>
      </c>
      <c r="AZ132" s="165">
        <f>IF('Indicator Date hidden'!BA133="x","x",$AZ$2-'Indicator Date hidden'!BA133)</f>
        <v>0</v>
      </c>
      <c r="BA132" s="5">
        <f t="shared" ref="BA132:BA193" si="10">SUM(B132:AZ132)</f>
        <v>27</v>
      </c>
      <c r="BB132" s="166">
        <f t="shared" ref="BB132:BB193" si="11">BA132/COUNT(B132:AZ132)</f>
        <v>0.52941176470588236</v>
      </c>
      <c r="BC132" s="5">
        <f t="shared" ref="BC132:BC193" si="12">COUNTIF(B132:AZ132,"&gt;0")</f>
        <v>8</v>
      </c>
      <c r="BD132" s="166">
        <f t="shared" ref="BD132:BD193" si="13">_xlfn.STDEV.P(B132:AZ132)</f>
        <v>1.4865797192960679</v>
      </c>
      <c r="BE132" s="169">
        <f t="shared" ref="BE132:BE193" si="14">MEDIAN(B132:AZ132)</f>
        <v>0</v>
      </c>
    </row>
    <row r="133" spans="1:57" x14ac:dyDescent="0.25">
      <c r="A133" t="s">
        <v>244</v>
      </c>
      <c r="B133" s="165">
        <f>IF('Indicator Date hidden'!C134="x","x",$B$2-'Indicator Date hidden'!C134)</f>
        <v>0</v>
      </c>
      <c r="C133" s="165">
        <f>IF('Indicator Date hidden'!D134="x","x",$C$2-'Indicator Date hidden'!D134)</f>
        <v>0</v>
      </c>
      <c r="D133" s="165">
        <f>IF('Indicator Date hidden'!E134="x","x",$D$2-'Indicator Date hidden'!E134)</f>
        <v>0</v>
      </c>
      <c r="E133" s="165">
        <f>IF('Indicator Date hidden'!F134="x","x",$E$2-'Indicator Date hidden'!F134)</f>
        <v>0</v>
      </c>
      <c r="F133" s="165">
        <f>IF('Indicator Date hidden'!G134="x","x",$F$2-'Indicator Date hidden'!G134)</f>
        <v>0</v>
      </c>
      <c r="G133" s="165">
        <f>IF('Indicator Date hidden'!H134="x","x",$G$2-'Indicator Date hidden'!H134)</f>
        <v>0</v>
      </c>
      <c r="H133" s="165">
        <f>IF('Indicator Date hidden'!I134="x","x",$H$2-'Indicator Date hidden'!I134)</f>
        <v>0</v>
      </c>
      <c r="I133" s="165">
        <f>IF('Indicator Date hidden'!J134="x","x",$I$2-'Indicator Date hidden'!J134)</f>
        <v>0</v>
      </c>
      <c r="J133" s="165">
        <f>IF('Indicator Date hidden'!K134="x","x",$J$2-'Indicator Date hidden'!K134)</f>
        <v>0</v>
      </c>
      <c r="K133" s="165">
        <f>IF('Indicator Date hidden'!L134="x","x",$K$2-'Indicator Date hidden'!L134)</f>
        <v>0</v>
      </c>
      <c r="L133" s="165">
        <f>IF('Indicator Date hidden'!M134="x","x",$L$2-'Indicator Date hidden'!M134)</f>
        <v>0</v>
      </c>
      <c r="M133" s="165">
        <f>IF('Indicator Date hidden'!N134="x","x",$M$2-'Indicator Date hidden'!N134)</f>
        <v>0</v>
      </c>
      <c r="N133" s="165">
        <f>IF('Indicator Date hidden'!O134="x","x",$N$2-'Indicator Date hidden'!O134)</f>
        <v>0</v>
      </c>
      <c r="O133" s="165">
        <f>IF('Indicator Date hidden'!P134="x","x",$O$2-'Indicator Date hidden'!P134)</f>
        <v>0</v>
      </c>
      <c r="P133" s="165">
        <f>IF('Indicator Date hidden'!Q134="x","x",$P$2-'Indicator Date hidden'!Q134)</f>
        <v>0</v>
      </c>
      <c r="Q133" s="165" t="str">
        <f>IF('Indicator Date hidden'!R134="x","x",$Q$2-'Indicator Date hidden'!R134)</f>
        <v>x</v>
      </c>
      <c r="R133" s="165">
        <f>IF('Indicator Date hidden'!S134="x","x",$R$2-'Indicator Date hidden'!S134)</f>
        <v>0</v>
      </c>
      <c r="S133" s="165">
        <f>IF('Indicator Date hidden'!T134="x","x",$S$2-'Indicator Date hidden'!T134)</f>
        <v>0</v>
      </c>
      <c r="T133" s="165">
        <f>IF('Indicator Date hidden'!U134="x","x",$T$2-'Indicator Date hidden'!U134)</f>
        <v>0</v>
      </c>
      <c r="U133" s="165">
        <f>IF('Indicator Date hidden'!V134="x","x",$U$2-'Indicator Date hidden'!V134)</f>
        <v>0</v>
      </c>
      <c r="V133" s="165">
        <f>IF('Indicator Date hidden'!W134="x","x",$V$2-'Indicator Date hidden'!W134)</f>
        <v>2</v>
      </c>
      <c r="W133" s="165">
        <f>IF('Indicator Date hidden'!X134="x","x",$W$2-'Indicator Date hidden'!X134)</f>
        <v>6</v>
      </c>
      <c r="X133" s="165">
        <f>IF('Indicator Date hidden'!Y134="x","x",$X$2-'Indicator Date hidden'!Y134)</f>
        <v>6</v>
      </c>
      <c r="Y133" s="165">
        <f>IF('Indicator Date hidden'!Z134="x","x",$Y$2-'Indicator Date hidden'!Z134)</f>
        <v>0</v>
      </c>
      <c r="Z133" s="165">
        <f>IF('Indicator Date hidden'!AA134="x","x",$Z$2-'Indicator Date hidden'!AA134)</f>
        <v>0</v>
      </c>
      <c r="AA133" s="165" t="str">
        <f>IF('Indicator Date hidden'!AB134="x","x",$AA$2-'Indicator Date hidden'!AB134)</f>
        <v>x</v>
      </c>
      <c r="AB133" s="165">
        <f>IF('Indicator Date hidden'!AC134="x","x",$AB$2-'Indicator Date hidden'!AC134)</f>
        <v>0</v>
      </c>
      <c r="AC133" s="165" t="str">
        <f>IF('Indicator Date hidden'!AD134="x","x",$AC$2-'Indicator Date hidden'!AD134)</f>
        <v>x</v>
      </c>
      <c r="AD133" s="165" t="str">
        <f>IF('Indicator Date hidden'!AE134="x","x",$AD$2-'Indicator Date hidden'!AE134)</f>
        <v>x</v>
      </c>
      <c r="AE133" s="165" t="str">
        <f>IF('Indicator Date hidden'!AF134="x","x",$AE$2-'Indicator Date hidden'!AF134)</f>
        <v>x</v>
      </c>
      <c r="AF133" s="165" t="str">
        <f>IF('Indicator Date hidden'!AG134="x","x",$AF$2-'Indicator Date hidden'!AG134)</f>
        <v>x</v>
      </c>
      <c r="AG133" s="165">
        <f>IF('Indicator Date hidden'!AH134="x","x",$AG$2-'Indicator Date hidden'!AH134)</f>
        <v>0</v>
      </c>
      <c r="AH133" s="165">
        <f>IF('Indicator Date hidden'!AI134="x","x",$AH$2-'Indicator Date hidden'!AI134)</f>
        <v>0</v>
      </c>
      <c r="AI133" s="165">
        <f>IF('Indicator Date hidden'!AJ134="x","x",$AI$2-'Indicator Date hidden'!AJ134)</f>
        <v>0</v>
      </c>
      <c r="AJ133" s="165" t="str">
        <f>IF('Indicator Date hidden'!AK134="x","x",$AJ$2-'Indicator Date hidden'!AK134)</f>
        <v>x</v>
      </c>
      <c r="AK133" s="165">
        <f>IF('Indicator Date hidden'!AL134="x","x",$AK$2-'Indicator Date hidden'!AL134)</f>
        <v>1</v>
      </c>
      <c r="AL133" s="165" t="str">
        <f>IF('Indicator Date hidden'!AM134="x","x",$AL$2-'Indicator Date hidden'!AM134)</f>
        <v>x</v>
      </c>
      <c r="AM133" s="165">
        <f>IF('Indicator Date hidden'!AN134="x","x",$AM$2-'Indicator Date hidden'!AN134)</f>
        <v>0</v>
      </c>
      <c r="AN133" s="165">
        <f>IF('Indicator Date hidden'!AO134="x","x",$AN$2-'Indicator Date hidden'!AO134)</f>
        <v>0</v>
      </c>
      <c r="AO133" s="165" t="str">
        <f>IF('Indicator Date hidden'!AP134="x","x",$AO$2-'Indicator Date hidden'!AP134)</f>
        <v>x</v>
      </c>
      <c r="AP133" s="165" t="str">
        <f>IF('Indicator Date hidden'!AQ134="x","x",$AP$2-'Indicator Date hidden'!AQ134)</f>
        <v>x</v>
      </c>
      <c r="AQ133" s="165">
        <f>IF('Indicator Date hidden'!AR134="x","x",$AQ$2-'Indicator Date hidden'!AR134)</f>
        <v>2</v>
      </c>
      <c r="AR133" s="165">
        <f>IF('Indicator Date hidden'!AS134="x","x",$AR$2-'Indicator Date hidden'!AS134)</f>
        <v>0</v>
      </c>
      <c r="AS133" s="165" t="str">
        <f>IF('Indicator Date hidden'!AT134="x","x",$AS$2-'Indicator Date hidden'!AT134)</f>
        <v>x</v>
      </c>
      <c r="AT133" s="165">
        <f>IF('Indicator Date hidden'!AU134="x","x",$AT$2-'Indicator Date hidden'!AU134)</f>
        <v>0</v>
      </c>
      <c r="AU133" s="165">
        <f>IF('Indicator Date hidden'!AV134="x","x",$AU$2-'Indicator Date hidden'!AV134)</f>
        <v>2</v>
      </c>
      <c r="AV133" s="165" t="str">
        <f>IF('Indicator Date hidden'!AW134="x","x",$AV$2-'Indicator Date hidden'!AW134)</f>
        <v>x</v>
      </c>
      <c r="AW133" s="165">
        <f>IF('Indicator Date hidden'!AX134="x","x",$AW$2-'Indicator Date hidden'!AX134)</f>
        <v>2</v>
      </c>
      <c r="AX133" s="165">
        <f>IF('Indicator Date hidden'!AY134="x","x",$AX$2-'Indicator Date hidden'!AY134)</f>
        <v>0</v>
      </c>
      <c r="AY133" s="165">
        <f>IF('Indicator Date hidden'!AZ134="x","x",$AY$2-'Indicator Date hidden'!AZ134)</f>
        <v>0</v>
      </c>
      <c r="AZ133" s="165">
        <f>IF('Indicator Date hidden'!BA134="x","x",$AZ$2-'Indicator Date hidden'!BA134)</f>
        <v>4</v>
      </c>
      <c r="BA133" s="5">
        <f t="shared" si="10"/>
        <v>25</v>
      </c>
      <c r="BB133" s="166">
        <f t="shared" si="11"/>
        <v>0.64102564102564108</v>
      </c>
      <c r="BC133" s="5">
        <f t="shared" si="12"/>
        <v>8</v>
      </c>
      <c r="BD133" s="166">
        <f t="shared" si="13"/>
        <v>1.5104283564126297</v>
      </c>
      <c r="BE133" s="169">
        <f t="shared" si="14"/>
        <v>0</v>
      </c>
    </row>
    <row r="134" spans="1:57" x14ac:dyDescent="0.25">
      <c r="A134" t="s">
        <v>246</v>
      </c>
      <c r="B134" s="165">
        <f>IF('Indicator Date hidden'!C135="x","x",$B$2-'Indicator Date hidden'!C135)</f>
        <v>0</v>
      </c>
      <c r="C134" s="165">
        <f>IF('Indicator Date hidden'!D135="x","x",$C$2-'Indicator Date hidden'!D135)</f>
        <v>0</v>
      </c>
      <c r="D134" s="165">
        <f>IF('Indicator Date hidden'!E135="x","x",$D$2-'Indicator Date hidden'!E135)</f>
        <v>0</v>
      </c>
      <c r="E134" s="165">
        <f>IF('Indicator Date hidden'!F135="x","x",$E$2-'Indicator Date hidden'!F135)</f>
        <v>0</v>
      </c>
      <c r="F134" s="165">
        <f>IF('Indicator Date hidden'!G135="x","x",$F$2-'Indicator Date hidden'!G135)</f>
        <v>0</v>
      </c>
      <c r="G134" s="165">
        <f>IF('Indicator Date hidden'!H135="x","x",$G$2-'Indicator Date hidden'!H135)</f>
        <v>0</v>
      </c>
      <c r="H134" s="165">
        <f>IF('Indicator Date hidden'!I135="x","x",$H$2-'Indicator Date hidden'!I135)</f>
        <v>0</v>
      </c>
      <c r="I134" s="165">
        <f>IF('Indicator Date hidden'!J135="x","x",$I$2-'Indicator Date hidden'!J135)</f>
        <v>0</v>
      </c>
      <c r="J134" s="165">
        <f>IF('Indicator Date hidden'!K135="x","x",$J$2-'Indicator Date hidden'!K135)</f>
        <v>0</v>
      </c>
      <c r="K134" s="165">
        <f>IF('Indicator Date hidden'!L135="x","x",$K$2-'Indicator Date hidden'!L135)</f>
        <v>0</v>
      </c>
      <c r="L134" s="165">
        <f>IF('Indicator Date hidden'!M135="x","x",$L$2-'Indicator Date hidden'!M135)</f>
        <v>0</v>
      </c>
      <c r="M134" s="165">
        <f>IF('Indicator Date hidden'!N135="x","x",$M$2-'Indicator Date hidden'!N135)</f>
        <v>0</v>
      </c>
      <c r="N134" s="165">
        <f>IF('Indicator Date hidden'!O135="x","x",$N$2-'Indicator Date hidden'!O135)</f>
        <v>0</v>
      </c>
      <c r="O134" s="165">
        <f>IF('Indicator Date hidden'!P135="x","x",$O$2-'Indicator Date hidden'!P135)</f>
        <v>0</v>
      </c>
      <c r="P134" s="165">
        <f>IF('Indicator Date hidden'!Q135="x","x",$P$2-'Indicator Date hidden'!Q135)</f>
        <v>0</v>
      </c>
      <c r="Q134" s="165">
        <f>IF('Indicator Date hidden'!R135="x","x",$Q$2-'Indicator Date hidden'!R135)</f>
        <v>3</v>
      </c>
      <c r="R134" s="165">
        <f>IF('Indicator Date hidden'!S135="x","x",$R$2-'Indicator Date hidden'!S135)</f>
        <v>0</v>
      </c>
      <c r="S134" s="165">
        <f>IF('Indicator Date hidden'!T135="x","x",$S$2-'Indicator Date hidden'!T135)</f>
        <v>0</v>
      </c>
      <c r="T134" s="165">
        <f>IF('Indicator Date hidden'!U135="x","x",$T$2-'Indicator Date hidden'!U135)</f>
        <v>0</v>
      </c>
      <c r="U134" s="165">
        <f>IF('Indicator Date hidden'!V135="x","x",$U$2-'Indicator Date hidden'!V135)</f>
        <v>0</v>
      </c>
      <c r="V134" s="165">
        <f>IF('Indicator Date hidden'!W135="x","x",$V$2-'Indicator Date hidden'!W135)</f>
        <v>2</v>
      </c>
      <c r="W134" s="165">
        <f>IF('Indicator Date hidden'!X135="x","x",$W$2-'Indicator Date hidden'!X135)</f>
        <v>2</v>
      </c>
      <c r="X134" s="165">
        <f>IF('Indicator Date hidden'!Y135="x","x",$X$2-'Indicator Date hidden'!Y135)</f>
        <v>4</v>
      </c>
      <c r="Y134" s="165">
        <f>IF('Indicator Date hidden'!Z135="x","x",$Y$2-'Indicator Date hidden'!Z135)</f>
        <v>5</v>
      </c>
      <c r="Z134" s="165">
        <f>IF('Indicator Date hidden'!AA135="x","x",$Z$2-'Indicator Date hidden'!AA135)</f>
        <v>0</v>
      </c>
      <c r="AA134" s="165" t="str">
        <f>IF('Indicator Date hidden'!AB135="x","x",$AA$2-'Indicator Date hidden'!AB135)</f>
        <v>x</v>
      </c>
      <c r="AB134" s="165" t="str">
        <f>IF('Indicator Date hidden'!AC135="x","x",$AB$2-'Indicator Date hidden'!AC135)</f>
        <v>x</v>
      </c>
      <c r="AC134" s="165">
        <f>IF('Indicator Date hidden'!AD135="x","x",$AC$2-'Indicator Date hidden'!AD135)</f>
        <v>0</v>
      </c>
      <c r="AD134" s="165" t="str">
        <f>IF('Indicator Date hidden'!AE135="x","x",$AD$2-'Indicator Date hidden'!AE135)</f>
        <v>x</v>
      </c>
      <c r="AE134" s="165" t="str">
        <f>IF('Indicator Date hidden'!AF135="x","x",$AE$2-'Indicator Date hidden'!AF135)</f>
        <v>x</v>
      </c>
      <c r="AF134" s="165">
        <f>IF('Indicator Date hidden'!AG135="x","x",$AF$2-'Indicator Date hidden'!AG135)</f>
        <v>8</v>
      </c>
      <c r="AG134" s="165">
        <f>IF('Indicator Date hidden'!AH135="x","x",$AG$2-'Indicator Date hidden'!AH135)</f>
        <v>0</v>
      </c>
      <c r="AH134" s="165">
        <f>IF('Indicator Date hidden'!AI135="x","x",$AH$2-'Indicator Date hidden'!AI135)</f>
        <v>0</v>
      </c>
      <c r="AI134" s="165">
        <f>IF('Indicator Date hidden'!AJ135="x","x",$AI$2-'Indicator Date hidden'!AJ135)</f>
        <v>0</v>
      </c>
      <c r="AJ134" s="165">
        <f>IF('Indicator Date hidden'!AK135="x","x",$AJ$2-'Indicator Date hidden'!AK135)</f>
        <v>1</v>
      </c>
      <c r="AK134" s="165">
        <f>IF('Indicator Date hidden'!AL135="x","x",$AK$2-'Indicator Date hidden'!AL135)</f>
        <v>1</v>
      </c>
      <c r="AL134" s="165" t="str">
        <f>IF('Indicator Date hidden'!AM135="x","x",$AL$2-'Indicator Date hidden'!AM135)</f>
        <v>x</v>
      </c>
      <c r="AM134" s="165">
        <f>IF('Indicator Date hidden'!AN135="x","x",$AM$2-'Indicator Date hidden'!AN135)</f>
        <v>0</v>
      </c>
      <c r="AN134" s="165">
        <f>IF('Indicator Date hidden'!AO135="x","x",$AN$2-'Indicator Date hidden'!AO135)</f>
        <v>0</v>
      </c>
      <c r="AO134" s="165" t="str">
        <f>IF('Indicator Date hidden'!AP135="x","x",$AO$2-'Indicator Date hidden'!AP135)</f>
        <v>x</v>
      </c>
      <c r="AP134" s="165" t="str">
        <f>IF('Indicator Date hidden'!AQ135="x","x",$AP$2-'Indicator Date hidden'!AQ135)</f>
        <v>x</v>
      </c>
      <c r="AQ134" s="165">
        <f>IF('Indicator Date hidden'!AR135="x","x",$AQ$2-'Indicator Date hidden'!AR135)</f>
        <v>0</v>
      </c>
      <c r="AR134" s="165">
        <f>IF('Indicator Date hidden'!AS135="x","x",$AR$2-'Indicator Date hidden'!AS135)</f>
        <v>0</v>
      </c>
      <c r="AS134" s="165" t="str">
        <f>IF('Indicator Date hidden'!AT135="x","x",$AS$2-'Indicator Date hidden'!AT135)</f>
        <v>x</v>
      </c>
      <c r="AT134" s="165">
        <f>IF('Indicator Date hidden'!AU135="x","x",$AT$2-'Indicator Date hidden'!AU135)</f>
        <v>0</v>
      </c>
      <c r="AU134" s="165">
        <f>IF('Indicator Date hidden'!AV135="x","x",$AU$2-'Indicator Date hidden'!AV135)</f>
        <v>1</v>
      </c>
      <c r="AV134" s="165">
        <f>IF('Indicator Date hidden'!AW135="x","x",$AV$2-'Indicator Date hidden'!AW135)</f>
        <v>0</v>
      </c>
      <c r="AW134" s="165">
        <f>IF('Indicator Date hidden'!AX135="x","x",$AW$2-'Indicator Date hidden'!AX135)</f>
        <v>0</v>
      </c>
      <c r="AX134" s="165">
        <f>IF('Indicator Date hidden'!AY135="x","x",$AX$2-'Indicator Date hidden'!AY135)</f>
        <v>0</v>
      </c>
      <c r="AY134" s="165">
        <f>IF('Indicator Date hidden'!AZ135="x","x",$AY$2-'Indicator Date hidden'!AZ135)</f>
        <v>0</v>
      </c>
      <c r="AZ134" s="165">
        <f>IF('Indicator Date hidden'!BA135="x","x",$AZ$2-'Indicator Date hidden'!BA135)</f>
        <v>0</v>
      </c>
      <c r="BA134" s="5">
        <f t="shared" si="10"/>
        <v>27</v>
      </c>
      <c r="BB134" s="166">
        <f t="shared" si="11"/>
        <v>0.62790697674418605</v>
      </c>
      <c r="BC134" s="5">
        <f t="shared" si="12"/>
        <v>9</v>
      </c>
      <c r="BD134" s="166">
        <f t="shared" si="13"/>
        <v>1.5851528546932068</v>
      </c>
      <c r="BE134" s="169">
        <f t="shared" si="14"/>
        <v>0</v>
      </c>
    </row>
    <row r="135" spans="1:57" x14ac:dyDescent="0.25">
      <c r="A135" t="s">
        <v>248</v>
      </c>
      <c r="B135" s="165">
        <f>IF('Indicator Date hidden'!C136="x","x",$B$2-'Indicator Date hidden'!C136)</f>
        <v>0</v>
      </c>
      <c r="C135" s="165">
        <f>IF('Indicator Date hidden'!D136="x","x",$C$2-'Indicator Date hidden'!D136)</f>
        <v>0</v>
      </c>
      <c r="D135" s="165">
        <f>IF('Indicator Date hidden'!E136="x","x",$D$2-'Indicator Date hidden'!E136)</f>
        <v>0</v>
      </c>
      <c r="E135" s="165">
        <f>IF('Indicator Date hidden'!F136="x","x",$E$2-'Indicator Date hidden'!F136)</f>
        <v>0</v>
      </c>
      <c r="F135" s="165">
        <f>IF('Indicator Date hidden'!G136="x","x",$F$2-'Indicator Date hidden'!G136)</f>
        <v>0</v>
      </c>
      <c r="G135" s="165">
        <f>IF('Indicator Date hidden'!H136="x","x",$G$2-'Indicator Date hidden'!H136)</f>
        <v>0</v>
      </c>
      <c r="H135" s="165">
        <f>IF('Indicator Date hidden'!I136="x","x",$H$2-'Indicator Date hidden'!I136)</f>
        <v>0</v>
      </c>
      <c r="I135" s="165">
        <f>IF('Indicator Date hidden'!J136="x","x",$I$2-'Indicator Date hidden'!J136)</f>
        <v>0</v>
      </c>
      <c r="J135" s="165">
        <f>IF('Indicator Date hidden'!K136="x","x",$J$2-'Indicator Date hidden'!K136)</f>
        <v>0</v>
      </c>
      <c r="K135" s="165">
        <f>IF('Indicator Date hidden'!L136="x","x",$K$2-'Indicator Date hidden'!L136)</f>
        <v>0</v>
      </c>
      <c r="L135" s="165">
        <f>IF('Indicator Date hidden'!M136="x","x",$L$2-'Indicator Date hidden'!M136)</f>
        <v>0</v>
      </c>
      <c r="M135" s="165">
        <f>IF('Indicator Date hidden'!N136="x","x",$M$2-'Indicator Date hidden'!N136)</f>
        <v>0</v>
      </c>
      <c r="N135" s="165">
        <f>IF('Indicator Date hidden'!O136="x","x",$N$2-'Indicator Date hidden'!O136)</f>
        <v>0</v>
      </c>
      <c r="O135" s="165">
        <f>IF('Indicator Date hidden'!P136="x","x",$O$2-'Indicator Date hidden'!P136)</f>
        <v>0</v>
      </c>
      <c r="P135" s="165">
        <f>IF('Indicator Date hidden'!Q136="x","x",$P$2-'Indicator Date hidden'!Q136)</f>
        <v>0</v>
      </c>
      <c r="Q135" s="165" t="str">
        <f>IF('Indicator Date hidden'!R136="x","x",$Q$2-'Indicator Date hidden'!R136)</f>
        <v>x</v>
      </c>
      <c r="R135" s="165">
        <f>IF('Indicator Date hidden'!S136="x","x",$R$2-'Indicator Date hidden'!S136)</f>
        <v>0</v>
      </c>
      <c r="S135" s="165">
        <f>IF('Indicator Date hidden'!T136="x","x",$S$2-'Indicator Date hidden'!T136)</f>
        <v>0</v>
      </c>
      <c r="T135" s="165">
        <f>IF('Indicator Date hidden'!U136="x","x",$T$2-'Indicator Date hidden'!U136)</f>
        <v>0</v>
      </c>
      <c r="U135" s="165">
        <f>IF('Indicator Date hidden'!V136="x","x",$U$2-'Indicator Date hidden'!V136)</f>
        <v>0</v>
      </c>
      <c r="V135" s="165">
        <f>IF('Indicator Date hidden'!W136="x","x",$V$2-'Indicator Date hidden'!W136)</f>
        <v>2</v>
      </c>
      <c r="W135" s="165">
        <f>IF('Indicator Date hidden'!X136="x","x",$W$2-'Indicator Date hidden'!X136)</f>
        <v>8</v>
      </c>
      <c r="X135" s="165">
        <f>IF('Indicator Date hidden'!Y136="x","x",$X$2-'Indicator Date hidden'!Y136)</f>
        <v>3</v>
      </c>
      <c r="Y135" s="165">
        <f>IF('Indicator Date hidden'!Z136="x","x",$Y$2-'Indicator Date hidden'!Z136)</f>
        <v>0</v>
      </c>
      <c r="Z135" s="165">
        <f>IF('Indicator Date hidden'!AA136="x","x",$Z$2-'Indicator Date hidden'!AA136)</f>
        <v>0</v>
      </c>
      <c r="AA135" s="165">
        <f>IF('Indicator Date hidden'!AB136="x","x",$AA$2-'Indicator Date hidden'!AB136)</f>
        <v>0</v>
      </c>
      <c r="AB135" s="165">
        <f>IF('Indicator Date hidden'!AC136="x","x",$AB$2-'Indicator Date hidden'!AC136)</f>
        <v>0</v>
      </c>
      <c r="AC135" s="165">
        <f>IF('Indicator Date hidden'!AD136="x","x",$AC$2-'Indicator Date hidden'!AD136)</f>
        <v>0</v>
      </c>
      <c r="AD135" s="165">
        <f>IF('Indicator Date hidden'!AE136="x","x",$AD$2-'Indicator Date hidden'!AE136)</f>
        <v>0</v>
      </c>
      <c r="AE135" s="165">
        <f>IF('Indicator Date hidden'!AF136="x","x",$AE$2-'Indicator Date hidden'!AF136)</f>
        <v>0</v>
      </c>
      <c r="AF135" s="165">
        <f>IF('Indicator Date hidden'!AG136="x","x",$AF$2-'Indicator Date hidden'!AG136)</f>
        <v>1</v>
      </c>
      <c r="AG135" s="165">
        <f>IF('Indicator Date hidden'!AH136="x","x",$AG$2-'Indicator Date hidden'!AH136)</f>
        <v>0</v>
      </c>
      <c r="AH135" s="165">
        <f>IF('Indicator Date hidden'!AI136="x","x",$AH$2-'Indicator Date hidden'!AI136)</f>
        <v>0</v>
      </c>
      <c r="AI135" s="165">
        <f>IF('Indicator Date hidden'!AJ136="x","x",$AI$2-'Indicator Date hidden'!AJ136)</f>
        <v>0</v>
      </c>
      <c r="AJ135" s="165" t="str">
        <f>IF('Indicator Date hidden'!AK136="x","x",$AJ$2-'Indicator Date hidden'!AK136)</f>
        <v>x</v>
      </c>
      <c r="AK135" s="165">
        <f>IF('Indicator Date hidden'!AL136="x","x",$AK$2-'Indicator Date hidden'!AL136)</f>
        <v>1</v>
      </c>
      <c r="AL135" s="165" t="str">
        <f>IF('Indicator Date hidden'!AM136="x","x",$AL$2-'Indicator Date hidden'!AM136)</f>
        <v>x</v>
      </c>
      <c r="AM135" s="165">
        <f>IF('Indicator Date hidden'!AN136="x","x",$AM$2-'Indicator Date hidden'!AN136)</f>
        <v>0</v>
      </c>
      <c r="AN135" s="165">
        <f>IF('Indicator Date hidden'!AO136="x","x",$AN$2-'Indicator Date hidden'!AO136)</f>
        <v>0</v>
      </c>
      <c r="AO135" s="165">
        <f>IF('Indicator Date hidden'!AP136="x","x",$AO$2-'Indicator Date hidden'!AP136)</f>
        <v>0</v>
      </c>
      <c r="AP135" s="165">
        <f>IF('Indicator Date hidden'!AQ136="x","x",$AP$2-'Indicator Date hidden'!AQ136)</f>
        <v>0</v>
      </c>
      <c r="AQ135" s="165">
        <f>IF('Indicator Date hidden'!AR136="x","x",$AQ$2-'Indicator Date hidden'!AR136)</f>
        <v>2</v>
      </c>
      <c r="AR135" s="165">
        <f>IF('Indicator Date hidden'!AS136="x","x",$AR$2-'Indicator Date hidden'!AS136)</f>
        <v>0</v>
      </c>
      <c r="AS135" s="165">
        <f>IF('Indicator Date hidden'!AT136="x","x",$AS$2-'Indicator Date hidden'!AT136)</f>
        <v>0</v>
      </c>
      <c r="AT135" s="165">
        <f>IF('Indicator Date hidden'!AU136="x","x",$AT$2-'Indicator Date hidden'!AU136)</f>
        <v>0</v>
      </c>
      <c r="AU135" s="165">
        <f>IF('Indicator Date hidden'!AV136="x","x",$AU$2-'Indicator Date hidden'!AV136)</f>
        <v>2</v>
      </c>
      <c r="AV135" s="165">
        <f>IF('Indicator Date hidden'!AW136="x","x",$AV$2-'Indicator Date hidden'!AW136)</f>
        <v>0</v>
      </c>
      <c r="AW135" s="165">
        <f>IF('Indicator Date hidden'!AX136="x","x",$AW$2-'Indicator Date hidden'!AX136)</f>
        <v>0</v>
      </c>
      <c r="AX135" s="165">
        <f>IF('Indicator Date hidden'!AY136="x","x",$AX$2-'Indicator Date hidden'!AY136)</f>
        <v>0</v>
      </c>
      <c r="AY135" s="165">
        <f>IF('Indicator Date hidden'!AZ136="x","x",$AY$2-'Indicator Date hidden'!AZ136)</f>
        <v>0</v>
      </c>
      <c r="AZ135" s="165">
        <f>IF('Indicator Date hidden'!BA136="x","x",$AZ$2-'Indicator Date hidden'!BA136)</f>
        <v>0</v>
      </c>
      <c r="BA135" s="5">
        <f t="shared" si="10"/>
        <v>19</v>
      </c>
      <c r="BB135" s="166">
        <f t="shared" si="11"/>
        <v>0.39583333333333331</v>
      </c>
      <c r="BC135" s="5">
        <f t="shared" si="12"/>
        <v>7</v>
      </c>
      <c r="BD135" s="166">
        <f t="shared" si="13"/>
        <v>1.286785130556855</v>
      </c>
      <c r="BE135" s="169">
        <f t="shared" si="14"/>
        <v>0</v>
      </c>
    </row>
    <row r="136" spans="1:57" x14ac:dyDescent="0.25">
      <c r="A136" t="s">
        <v>250</v>
      </c>
      <c r="B136" s="165">
        <f>IF('Indicator Date hidden'!C137="x","x",$B$2-'Indicator Date hidden'!C137)</f>
        <v>0</v>
      </c>
      <c r="C136" s="165">
        <f>IF('Indicator Date hidden'!D137="x","x",$C$2-'Indicator Date hidden'!D137)</f>
        <v>0</v>
      </c>
      <c r="D136" s="165">
        <f>IF('Indicator Date hidden'!E137="x","x",$D$2-'Indicator Date hidden'!E137)</f>
        <v>0</v>
      </c>
      <c r="E136" s="165">
        <f>IF('Indicator Date hidden'!F137="x","x",$E$2-'Indicator Date hidden'!F137)</f>
        <v>0</v>
      </c>
      <c r="F136" s="165">
        <f>IF('Indicator Date hidden'!G137="x","x",$F$2-'Indicator Date hidden'!G137)</f>
        <v>0</v>
      </c>
      <c r="G136" s="165">
        <f>IF('Indicator Date hidden'!H137="x","x",$G$2-'Indicator Date hidden'!H137)</f>
        <v>0</v>
      </c>
      <c r="H136" s="165">
        <f>IF('Indicator Date hidden'!I137="x","x",$H$2-'Indicator Date hidden'!I137)</f>
        <v>0</v>
      </c>
      <c r="I136" s="165">
        <f>IF('Indicator Date hidden'!J137="x","x",$I$2-'Indicator Date hidden'!J137)</f>
        <v>0</v>
      </c>
      <c r="J136" s="165">
        <f>IF('Indicator Date hidden'!K137="x","x",$J$2-'Indicator Date hidden'!K137)</f>
        <v>0</v>
      </c>
      <c r="K136" s="165">
        <f>IF('Indicator Date hidden'!L137="x","x",$K$2-'Indicator Date hidden'!L137)</f>
        <v>0</v>
      </c>
      <c r="L136" s="165">
        <f>IF('Indicator Date hidden'!M137="x","x",$L$2-'Indicator Date hidden'!M137)</f>
        <v>0</v>
      </c>
      <c r="M136" s="165">
        <f>IF('Indicator Date hidden'!N137="x","x",$M$2-'Indicator Date hidden'!N137)</f>
        <v>0</v>
      </c>
      <c r="N136" s="165">
        <f>IF('Indicator Date hidden'!O137="x","x",$N$2-'Indicator Date hidden'!O137)</f>
        <v>0</v>
      </c>
      <c r="O136" s="165">
        <f>IF('Indicator Date hidden'!P137="x","x",$O$2-'Indicator Date hidden'!P137)</f>
        <v>0</v>
      </c>
      <c r="P136" s="165">
        <f>IF('Indicator Date hidden'!Q137="x","x",$P$2-'Indicator Date hidden'!Q137)</f>
        <v>0</v>
      </c>
      <c r="Q136" s="165" t="str">
        <f>IF('Indicator Date hidden'!R137="x","x",$Q$2-'Indicator Date hidden'!R137)</f>
        <v>x</v>
      </c>
      <c r="R136" s="165">
        <f>IF('Indicator Date hidden'!S137="x","x",$R$2-'Indicator Date hidden'!S137)</f>
        <v>0</v>
      </c>
      <c r="S136" s="165">
        <f>IF('Indicator Date hidden'!T137="x","x",$S$2-'Indicator Date hidden'!T137)</f>
        <v>0</v>
      </c>
      <c r="T136" s="165">
        <f>IF('Indicator Date hidden'!U137="x","x",$T$2-'Indicator Date hidden'!U137)</f>
        <v>0</v>
      </c>
      <c r="U136" s="165">
        <f>IF('Indicator Date hidden'!V137="x","x",$U$2-'Indicator Date hidden'!V137)</f>
        <v>0</v>
      </c>
      <c r="V136" s="165">
        <f>IF('Indicator Date hidden'!W137="x","x",$V$2-'Indicator Date hidden'!W137)</f>
        <v>2</v>
      </c>
      <c r="W136" s="165">
        <f>IF('Indicator Date hidden'!X137="x","x",$W$2-'Indicator Date hidden'!X137)</f>
        <v>5</v>
      </c>
      <c r="X136" s="165">
        <f>IF('Indicator Date hidden'!Y137="x","x",$X$2-'Indicator Date hidden'!Y137)</f>
        <v>6</v>
      </c>
      <c r="Y136" s="165">
        <f>IF('Indicator Date hidden'!Z137="x","x",$Y$2-'Indicator Date hidden'!Z137)</f>
        <v>0</v>
      </c>
      <c r="Z136" s="165">
        <f>IF('Indicator Date hidden'!AA137="x","x",$Z$2-'Indicator Date hidden'!AA137)</f>
        <v>0</v>
      </c>
      <c r="AA136" s="165">
        <f>IF('Indicator Date hidden'!AB137="x","x",$AA$2-'Indicator Date hidden'!AB137)</f>
        <v>0</v>
      </c>
      <c r="AB136" s="165">
        <f>IF('Indicator Date hidden'!AC137="x","x",$AB$2-'Indicator Date hidden'!AC137)</f>
        <v>0</v>
      </c>
      <c r="AC136" s="165">
        <f>IF('Indicator Date hidden'!AD137="x","x",$AC$2-'Indicator Date hidden'!AD137)</f>
        <v>0</v>
      </c>
      <c r="AD136" s="165">
        <f>IF('Indicator Date hidden'!AE137="x","x",$AD$2-'Indicator Date hidden'!AE137)</f>
        <v>0</v>
      </c>
      <c r="AE136" s="165">
        <f>IF('Indicator Date hidden'!AF137="x","x",$AE$2-'Indicator Date hidden'!AF137)</f>
        <v>0</v>
      </c>
      <c r="AF136" s="165">
        <f>IF('Indicator Date hidden'!AG137="x","x",$AF$2-'Indicator Date hidden'!AG137)</f>
        <v>8</v>
      </c>
      <c r="AG136" s="165">
        <f>IF('Indicator Date hidden'!AH137="x","x",$AG$2-'Indicator Date hidden'!AH137)</f>
        <v>0</v>
      </c>
      <c r="AH136" s="165">
        <f>IF('Indicator Date hidden'!AI137="x","x",$AH$2-'Indicator Date hidden'!AI137)</f>
        <v>0</v>
      </c>
      <c r="AI136" s="165">
        <f>IF('Indicator Date hidden'!AJ137="x","x",$AI$2-'Indicator Date hidden'!AJ137)</f>
        <v>0</v>
      </c>
      <c r="AJ136" s="165">
        <f>IF('Indicator Date hidden'!AK137="x","x",$AJ$2-'Indicator Date hidden'!AK137)</f>
        <v>1</v>
      </c>
      <c r="AK136" s="165">
        <f>IF('Indicator Date hidden'!AL137="x","x",$AK$2-'Indicator Date hidden'!AL137)</f>
        <v>1</v>
      </c>
      <c r="AL136" s="165" t="str">
        <f>IF('Indicator Date hidden'!AM137="x","x",$AL$2-'Indicator Date hidden'!AM137)</f>
        <v>x</v>
      </c>
      <c r="AM136" s="165">
        <f>IF('Indicator Date hidden'!AN137="x","x",$AM$2-'Indicator Date hidden'!AN137)</f>
        <v>0</v>
      </c>
      <c r="AN136" s="165">
        <f>IF('Indicator Date hidden'!AO137="x","x",$AN$2-'Indicator Date hidden'!AO137)</f>
        <v>0</v>
      </c>
      <c r="AO136" s="165" t="str">
        <f>IF('Indicator Date hidden'!AP137="x","x",$AO$2-'Indicator Date hidden'!AP137)</f>
        <v>x</v>
      </c>
      <c r="AP136" s="165" t="str">
        <f>IF('Indicator Date hidden'!AQ137="x","x",$AP$2-'Indicator Date hidden'!AQ137)</f>
        <v>x</v>
      </c>
      <c r="AQ136" s="165">
        <f>IF('Indicator Date hidden'!AR137="x","x",$AQ$2-'Indicator Date hidden'!AR137)</f>
        <v>2</v>
      </c>
      <c r="AR136" s="165">
        <f>IF('Indicator Date hidden'!AS137="x","x",$AR$2-'Indicator Date hidden'!AS137)</f>
        <v>0</v>
      </c>
      <c r="AS136" s="165">
        <f>IF('Indicator Date hidden'!AT137="x","x",$AS$2-'Indicator Date hidden'!AT137)</f>
        <v>0</v>
      </c>
      <c r="AT136" s="165">
        <f>IF('Indicator Date hidden'!AU137="x","x",$AT$2-'Indicator Date hidden'!AU137)</f>
        <v>0</v>
      </c>
      <c r="AU136" s="165">
        <f>IF('Indicator Date hidden'!AV137="x","x",$AU$2-'Indicator Date hidden'!AV137)</f>
        <v>2</v>
      </c>
      <c r="AV136" s="165">
        <f>IF('Indicator Date hidden'!AW137="x","x",$AV$2-'Indicator Date hidden'!AW137)</f>
        <v>0</v>
      </c>
      <c r="AW136" s="165">
        <f>IF('Indicator Date hidden'!AX137="x","x",$AW$2-'Indicator Date hidden'!AX137)</f>
        <v>1</v>
      </c>
      <c r="AX136" s="165">
        <f>IF('Indicator Date hidden'!AY137="x","x",$AX$2-'Indicator Date hidden'!AY137)</f>
        <v>0</v>
      </c>
      <c r="AY136" s="165">
        <f>IF('Indicator Date hidden'!AZ137="x","x",$AY$2-'Indicator Date hidden'!AZ137)</f>
        <v>0</v>
      </c>
      <c r="AZ136" s="165">
        <f>IF('Indicator Date hidden'!BA137="x","x",$AZ$2-'Indicator Date hidden'!BA137)</f>
        <v>0</v>
      </c>
      <c r="BA136" s="5">
        <f t="shared" si="10"/>
        <v>28</v>
      </c>
      <c r="BB136" s="166">
        <f t="shared" si="11"/>
        <v>0.5957446808510638</v>
      </c>
      <c r="BC136" s="5">
        <f t="shared" si="12"/>
        <v>9</v>
      </c>
      <c r="BD136" s="166">
        <f t="shared" si="13"/>
        <v>1.6198184094190877</v>
      </c>
      <c r="BE136" s="169">
        <f t="shared" si="14"/>
        <v>0</v>
      </c>
    </row>
    <row r="137" spans="1:57" x14ac:dyDescent="0.25">
      <c r="A137" t="s">
        <v>252</v>
      </c>
      <c r="B137" s="165">
        <f>IF('Indicator Date hidden'!C138="x","x",$B$2-'Indicator Date hidden'!C138)</f>
        <v>0</v>
      </c>
      <c r="C137" s="165">
        <f>IF('Indicator Date hidden'!D138="x","x",$C$2-'Indicator Date hidden'!D138)</f>
        <v>0</v>
      </c>
      <c r="D137" s="165">
        <f>IF('Indicator Date hidden'!E138="x","x",$D$2-'Indicator Date hidden'!E138)</f>
        <v>0</v>
      </c>
      <c r="E137" s="165">
        <f>IF('Indicator Date hidden'!F138="x","x",$E$2-'Indicator Date hidden'!F138)</f>
        <v>0</v>
      </c>
      <c r="F137" s="165">
        <f>IF('Indicator Date hidden'!G138="x","x",$F$2-'Indicator Date hidden'!G138)</f>
        <v>0</v>
      </c>
      <c r="G137" s="165">
        <f>IF('Indicator Date hidden'!H138="x","x",$G$2-'Indicator Date hidden'!H138)</f>
        <v>0</v>
      </c>
      <c r="H137" s="165">
        <f>IF('Indicator Date hidden'!I138="x","x",$H$2-'Indicator Date hidden'!I138)</f>
        <v>0</v>
      </c>
      <c r="I137" s="165">
        <f>IF('Indicator Date hidden'!J138="x","x",$I$2-'Indicator Date hidden'!J138)</f>
        <v>0</v>
      </c>
      <c r="J137" s="165">
        <f>IF('Indicator Date hidden'!K138="x","x",$J$2-'Indicator Date hidden'!K138)</f>
        <v>0</v>
      </c>
      <c r="K137" s="165">
        <f>IF('Indicator Date hidden'!L138="x","x",$K$2-'Indicator Date hidden'!L138)</f>
        <v>0</v>
      </c>
      <c r="L137" s="165">
        <f>IF('Indicator Date hidden'!M138="x","x",$L$2-'Indicator Date hidden'!M138)</f>
        <v>0</v>
      </c>
      <c r="M137" s="165">
        <f>IF('Indicator Date hidden'!N138="x","x",$M$2-'Indicator Date hidden'!N138)</f>
        <v>0</v>
      </c>
      <c r="N137" s="165">
        <f>IF('Indicator Date hidden'!O138="x","x",$N$2-'Indicator Date hidden'!O138)</f>
        <v>0</v>
      </c>
      <c r="O137" s="165">
        <f>IF('Indicator Date hidden'!P138="x","x",$O$2-'Indicator Date hidden'!P138)</f>
        <v>0</v>
      </c>
      <c r="P137" s="165">
        <f>IF('Indicator Date hidden'!Q138="x","x",$P$2-'Indicator Date hidden'!Q138)</f>
        <v>0</v>
      </c>
      <c r="Q137" s="165">
        <f>IF('Indicator Date hidden'!R138="x","x",$Q$2-'Indicator Date hidden'!R138)</f>
        <v>1</v>
      </c>
      <c r="R137" s="165">
        <f>IF('Indicator Date hidden'!S138="x","x",$R$2-'Indicator Date hidden'!S138)</f>
        <v>0</v>
      </c>
      <c r="S137" s="165">
        <f>IF('Indicator Date hidden'!T138="x","x",$S$2-'Indicator Date hidden'!T138)</f>
        <v>0</v>
      </c>
      <c r="T137" s="165">
        <f>IF('Indicator Date hidden'!U138="x","x",$T$2-'Indicator Date hidden'!U138)</f>
        <v>0</v>
      </c>
      <c r="U137" s="165">
        <f>IF('Indicator Date hidden'!V138="x","x",$U$2-'Indicator Date hidden'!V138)</f>
        <v>0</v>
      </c>
      <c r="V137" s="165">
        <f>IF('Indicator Date hidden'!W138="x","x",$V$2-'Indicator Date hidden'!W138)</f>
        <v>2</v>
      </c>
      <c r="W137" s="165">
        <f>IF('Indicator Date hidden'!X138="x","x",$W$2-'Indicator Date hidden'!X138)</f>
        <v>0</v>
      </c>
      <c r="X137" s="165">
        <f>IF('Indicator Date hidden'!Y138="x","x",$X$2-'Indicator Date hidden'!Y138)</f>
        <v>4</v>
      </c>
      <c r="Y137" s="165">
        <f>IF('Indicator Date hidden'!Z138="x","x",$Y$2-'Indicator Date hidden'!Z138)</f>
        <v>0</v>
      </c>
      <c r="Z137" s="165">
        <f>IF('Indicator Date hidden'!AA138="x","x",$Z$2-'Indicator Date hidden'!AA138)</f>
        <v>0</v>
      </c>
      <c r="AA137" s="165">
        <f>IF('Indicator Date hidden'!AB138="x","x",$AA$2-'Indicator Date hidden'!AB138)</f>
        <v>0</v>
      </c>
      <c r="AB137" s="165">
        <f>IF('Indicator Date hidden'!AC138="x","x",$AB$2-'Indicator Date hidden'!AC138)</f>
        <v>0</v>
      </c>
      <c r="AC137" s="165">
        <f>IF('Indicator Date hidden'!AD138="x","x",$AC$2-'Indicator Date hidden'!AD138)</f>
        <v>0</v>
      </c>
      <c r="AD137" s="165">
        <f>IF('Indicator Date hidden'!AE138="x","x",$AD$2-'Indicator Date hidden'!AE138)</f>
        <v>0</v>
      </c>
      <c r="AE137" s="165">
        <f>IF('Indicator Date hidden'!AF138="x","x",$AE$2-'Indicator Date hidden'!AF138)</f>
        <v>0</v>
      </c>
      <c r="AF137" s="165">
        <f>IF('Indicator Date hidden'!AG138="x","x",$AF$2-'Indicator Date hidden'!AG138)</f>
        <v>1</v>
      </c>
      <c r="AG137" s="165">
        <f>IF('Indicator Date hidden'!AH138="x","x",$AG$2-'Indicator Date hidden'!AH138)</f>
        <v>0</v>
      </c>
      <c r="AH137" s="165">
        <f>IF('Indicator Date hidden'!AI138="x","x",$AH$2-'Indicator Date hidden'!AI138)</f>
        <v>0</v>
      </c>
      <c r="AI137" s="165">
        <f>IF('Indicator Date hidden'!AJ138="x","x",$AI$2-'Indicator Date hidden'!AJ138)</f>
        <v>0</v>
      </c>
      <c r="AJ137" s="165" t="str">
        <f>IF('Indicator Date hidden'!AK138="x","x",$AJ$2-'Indicator Date hidden'!AK138)</f>
        <v>x</v>
      </c>
      <c r="AK137" s="165">
        <f>IF('Indicator Date hidden'!AL138="x","x",$AK$2-'Indicator Date hidden'!AL138)</f>
        <v>1</v>
      </c>
      <c r="AL137" s="165" t="str">
        <f>IF('Indicator Date hidden'!AM138="x","x",$AL$2-'Indicator Date hidden'!AM138)</f>
        <v>x</v>
      </c>
      <c r="AM137" s="165">
        <f>IF('Indicator Date hidden'!AN138="x","x",$AM$2-'Indicator Date hidden'!AN138)</f>
        <v>0</v>
      </c>
      <c r="AN137" s="165">
        <f>IF('Indicator Date hidden'!AO138="x","x",$AN$2-'Indicator Date hidden'!AO138)</f>
        <v>0</v>
      </c>
      <c r="AO137" s="165">
        <f>IF('Indicator Date hidden'!AP138="x","x",$AO$2-'Indicator Date hidden'!AP138)</f>
        <v>1</v>
      </c>
      <c r="AP137" s="165">
        <f>IF('Indicator Date hidden'!AQ138="x","x",$AP$2-'Indicator Date hidden'!AQ138)</f>
        <v>1</v>
      </c>
      <c r="AQ137" s="165">
        <f>IF('Indicator Date hidden'!AR138="x","x",$AQ$2-'Indicator Date hidden'!AR138)</f>
        <v>2</v>
      </c>
      <c r="AR137" s="165">
        <f>IF('Indicator Date hidden'!AS138="x","x",$AR$2-'Indicator Date hidden'!AS138)</f>
        <v>0</v>
      </c>
      <c r="AS137" s="165">
        <f>IF('Indicator Date hidden'!AT138="x","x",$AS$2-'Indicator Date hidden'!AT138)</f>
        <v>0</v>
      </c>
      <c r="AT137" s="165">
        <f>IF('Indicator Date hidden'!AU138="x","x",$AT$2-'Indicator Date hidden'!AU138)</f>
        <v>0</v>
      </c>
      <c r="AU137" s="165">
        <f>IF('Indicator Date hidden'!AV138="x","x",$AU$2-'Indicator Date hidden'!AV138)</f>
        <v>2</v>
      </c>
      <c r="AV137" s="165">
        <f>IF('Indicator Date hidden'!AW138="x","x",$AV$2-'Indicator Date hidden'!AW138)</f>
        <v>0</v>
      </c>
      <c r="AW137" s="165">
        <f>IF('Indicator Date hidden'!AX138="x","x",$AW$2-'Indicator Date hidden'!AX138)</f>
        <v>0</v>
      </c>
      <c r="AX137" s="165">
        <f>IF('Indicator Date hidden'!AY138="x","x",$AX$2-'Indicator Date hidden'!AY138)</f>
        <v>0</v>
      </c>
      <c r="AY137" s="165">
        <f>IF('Indicator Date hidden'!AZ138="x","x",$AY$2-'Indicator Date hidden'!AZ138)</f>
        <v>0</v>
      </c>
      <c r="AZ137" s="165">
        <f>IF('Indicator Date hidden'!BA138="x","x",$AZ$2-'Indicator Date hidden'!BA138)</f>
        <v>0</v>
      </c>
      <c r="BA137" s="5">
        <f t="shared" si="10"/>
        <v>15</v>
      </c>
      <c r="BB137" s="166">
        <f t="shared" si="11"/>
        <v>0.30612244897959184</v>
      </c>
      <c r="BC137" s="5">
        <f t="shared" si="12"/>
        <v>9</v>
      </c>
      <c r="BD137" s="166">
        <f t="shared" si="13"/>
        <v>0.7614186982113319</v>
      </c>
      <c r="BE137" s="169">
        <f t="shared" si="14"/>
        <v>0</v>
      </c>
    </row>
    <row r="138" spans="1:57" x14ac:dyDescent="0.25">
      <c r="A138" t="s">
        <v>254</v>
      </c>
      <c r="B138" s="165">
        <f>IF('Indicator Date hidden'!C139="x","x",$B$2-'Indicator Date hidden'!C139)</f>
        <v>0</v>
      </c>
      <c r="C138" s="165">
        <f>IF('Indicator Date hidden'!D139="x","x",$C$2-'Indicator Date hidden'!D139)</f>
        <v>0</v>
      </c>
      <c r="D138" s="165">
        <f>IF('Indicator Date hidden'!E139="x","x",$D$2-'Indicator Date hidden'!E139)</f>
        <v>0</v>
      </c>
      <c r="E138" s="165">
        <f>IF('Indicator Date hidden'!F139="x","x",$E$2-'Indicator Date hidden'!F139)</f>
        <v>0</v>
      </c>
      <c r="F138" s="165">
        <f>IF('Indicator Date hidden'!G139="x","x",$F$2-'Indicator Date hidden'!G139)</f>
        <v>0</v>
      </c>
      <c r="G138" s="165">
        <f>IF('Indicator Date hidden'!H139="x","x",$G$2-'Indicator Date hidden'!H139)</f>
        <v>0</v>
      </c>
      <c r="H138" s="165">
        <f>IF('Indicator Date hidden'!I139="x","x",$H$2-'Indicator Date hidden'!I139)</f>
        <v>0</v>
      </c>
      <c r="I138" s="165">
        <f>IF('Indicator Date hidden'!J139="x","x",$I$2-'Indicator Date hidden'!J139)</f>
        <v>0</v>
      </c>
      <c r="J138" s="165">
        <f>IF('Indicator Date hidden'!K139="x","x",$J$2-'Indicator Date hidden'!K139)</f>
        <v>0</v>
      </c>
      <c r="K138" s="165">
        <f>IF('Indicator Date hidden'!L139="x","x",$K$2-'Indicator Date hidden'!L139)</f>
        <v>0</v>
      </c>
      <c r="L138" s="165">
        <f>IF('Indicator Date hidden'!M139="x","x",$L$2-'Indicator Date hidden'!M139)</f>
        <v>0</v>
      </c>
      <c r="M138" s="165">
        <f>IF('Indicator Date hidden'!N139="x","x",$M$2-'Indicator Date hidden'!N139)</f>
        <v>0</v>
      </c>
      <c r="N138" s="165">
        <f>IF('Indicator Date hidden'!O139="x","x",$N$2-'Indicator Date hidden'!O139)</f>
        <v>0</v>
      </c>
      <c r="O138" s="165">
        <f>IF('Indicator Date hidden'!P139="x","x",$O$2-'Indicator Date hidden'!P139)</f>
        <v>0</v>
      </c>
      <c r="P138" s="165">
        <f>IF('Indicator Date hidden'!Q139="x","x",$P$2-'Indicator Date hidden'!Q139)</f>
        <v>0</v>
      </c>
      <c r="Q138" s="165">
        <f>IF('Indicator Date hidden'!R139="x","x",$Q$2-'Indicator Date hidden'!R139)</f>
        <v>5</v>
      </c>
      <c r="R138" s="165">
        <f>IF('Indicator Date hidden'!S139="x","x",$R$2-'Indicator Date hidden'!S139)</f>
        <v>0</v>
      </c>
      <c r="S138" s="165">
        <f>IF('Indicator Date hidden'!T139="x","x",$S$2-'Indicator Date hidden'!T139)</f>
        <v>0</v>
      </c>
      <c r="T138" s="165">
        <f>IF('Indicator Date hidden'!U139="x","x",$T$2-'Indicator Date hidden'!U139)</f>
        <v>0</v>
      </c>
      <c r="U138" s="165">
        <f>IF('Indicator Date hidden'!V139="x","x",$U$2-'Indicator Date hidden'!V139)</f>
        <v>0</v>
      </c>
      <c r="V138" s="165">
        <f>IF('Indicator Date hidden'!W139="x","x",$V$2-'Indicator Date hidden'!W139)</f>
        <v>2</v>
      </c>
      <c r="W138" s="165">
        <f>IF('Indicator Date hidden'!X139="x","x",$W$2-'Indicator Date hidden'!X139)</f>
        <v>0</v>
      </c>
      <c r="X138" s="165">
        <f>IF('Indicator Date hidden'!Y139="x","x",$X$2-'Indicator Date hidden'!Y139)</f>
        <v>4</v>
      </c>
      <c r="Y138" s="165">
        <f>IF('Indicator Date hidden'!Z139="x","x",$Y$2-'Indicator Date hidden'!Z139)</f>
        <v>0</v>
      </c>
      <c r="Z138" s="165">
        <f>IF('Indicator Date hidden'!AA139="x","x",$Z$2-'Indicator Date hidden'!AA139)</f>
        <v>0</v>
      </c>
      <c r="AA138" s="165">
        <f>IF('Indicator Date hidden'!AB139="x","x",$AA$2-'Indicator Date hidden'!AB139)</f>
        <v>0</v>
      </c>
      <c r="AB138" s="165">
        <f>IF('Indicator Date hidden'!AC139="x","x",$AB$2-'Indicator Date hidden'!AC139)</f>
        <v>0</v>
      </c>
      <c r="AC138" s="165">
        <f>IF('Indicator Date hidden'!AD139="x","x",$AC$2-'Indicator Date hidden'!AD139)</f>
        <v>0</v>
      </c>
      <c r="AD138" s="165">
        <f>IF('Indicator Date hidden'!AE139="x","x",$AD$2-'Indicator Date hidden'!AE139)</f>
        <v>0</v>
      </c>
      <c r="AE138" s="165">
        <f>IF('Indicator Date hidden'!AF139="x","x",$AE$2-'Indicator Date hidden'!AF139)</f>
        <v>0</v>
      </c>
      <c r="AF138" s="165">
        <f>IF('Indicator Date hidden'!AG139="x","x",$AF$2-'Indicator Date hidden'!AG139)</f>
        <v>1</v>
      </c>
      <c r="AG138" s="165">
        <f>IF('Indicator Date hidden'!AH139="x","x",$AG$2-'Indicator Date hidden'!AH139)</f>
        <v>0</v>
      </c>
      <c r="AH138" s="165">
        <f>IF('Indicator Date hidden'!AI139="x","x",$AH$2-'Indicator Date hidden'!AI139)</f>
        <v>0</v>
      </c>
      <c r="AI138" s="165">
        <f>IF('Indicator Date hidden'!AJ139="x","x",$AI$2-'Indicator Date hidden'!AJ139)</f>
        <v>0</v>
      </c>
      <c r="AJ138" s="165">
        <f>IF('Indicator Date hidden'!AK139="x","x",$AJ$2-'Indicator Date hidden'!AK139)</f>
        <v>2</v>
      </c>
      <c r="AK138" s="165">
        <f>IF('Indicator Date hidden'!AL139="x","x",$AK$2-'Indicator Date hidden'!AL139)</f>
        <v>1</v>
      </c>
      <c r="AL138" s="165" t="str">
        <f>IF('Indicator Date hidden'!AM139="x","x",$AL$2-'Indicator Date hidden'!AM139)</f>
        <v>x</v>
      </c>
      <c r="AM138" s="165">
        <f>IF('Indicator Date hidden'!AN139="x","x",$AM$2-'Indicator Date hidden'!AN139)</f>
        <v>0</v>
      </c>
      <c r="AN138" s="165">
        <f>IF('Indicator Date hidden'!AO139="x","x",$AN$2-'Indicator Date hidden'!AO139)</f>
        <v>0</v>
      </c>
      <c r="AO138" s="165">
        <f>IF('Indicator Date hidden'!AP139="x","x",$AO$2-'Indicator Date hidden'!AP139)</f>
        <v>0</v>
      </c>
      <c r="AP138" s="165">
        <f>IF('Indicator Date hidden'!AQ139="x","x",$AP$2-'Indicator Date hidden'!AQ139)</f>
        <v>0</v>
      </c>
      <c r="AQ138" s="165">
        <f>IF('Indicator Date hidden'!AR139="x","x",$AQ$2-'Indicator Date hidden'!AR139)</f>
        <v>0</v>
      </c>
      <c r="AR138" s="165">
        <f>IF('Indicator Date hidden'!AS139="x","x",$AR$2-'Indicator Date hidden'!AS139)</f>
        <v>0</v>
      </c>
      <c r="AS138" s="165">
        <f>IF('Indicator Date hidden'!AT139="x","x",$AS$2-'Indicator Date hidden'!AT139)</f>
        <v>0</v>
      </c>
      <c r="AT138" s="165">
        <f>IF('Indicator Date hidden'!AU139="x","x",$AT$2-'Indicator Date hidden'!AU139)</f>
        <v>0</v>
      </c>
      <c r="AU138" s="165">
        <f>IF('Indicator Date hidden'!AV139="x","x",$AU$2-'Indicator Date hidden'!AV139)</f>
        <v>1</v>
      </c>
      <c r="AV138" s="165">
        <f>IF('Indicator Date hidden'!AW139="x","x",$AV$2-'Indicator Date hidden'!AW139)</f>
        <v>0</v>
      </c>
      <c r="AW138" s="165">
        <f>IF('Indicator Date hidden'!AX139="x","x",$AW$2-'Indicator Date hidden'!AX139)</f>
        <v>0</v>
      </c>
      <c r="AX138" s="165">
        <f>IF('Indicator Date hidden'!AY139="x","x",$AX$2-'Indicator Date hidden'!AY139)</f>
        <v>0</v>
      </c>
      <c r="AY138" s="165">
        <f>IF('Indicator Date hidden'!AZ139="x","x",$AY$2-'Indicator Date hidden'!AZ139)</f>
        <v>0</v>
      </c>
      <c r="AZ138" s="165">
        <f>IF('Indicator Date hidden'!BA139="x","x",$AZ$2-'Indicator Date hidden'!BA139)</f>
        <v>0</v>
      </c>
      <c r="BA138" s="5">
        <f t="shared" si="10"/>
        <v>16</v>
      </c>
      <c r="BB138" s="166">
        <f t="shared" si="11"/>
        <v>0.32</v>
      </c>
      <c r="BC138" s="5">
        <f t="shared" si="12"/>
        <v>7</v>
      </c>
      <c r="BD138" s="166">
        <f t="shared" si="13"/>
        <v>0.96829747495281637</v>
      </c>
      <c r="BE138" s="169">
        <f t="shared" si="14"/>
        <v>0</v>
      </c>
    </row>
    <row r="139" spans="1:57" x14ac:dyDescent="0.25">
      <c r="A139" t="s">
        <v>256</v>
      </c>
      <c r="B139" s="165">
        <f>IF('Indicator Date hidden'!C140="x","x",$B$2-'Indicator Date hidden'!C140)</f>
        <v>0</v>
      </c>
      <c r="C139" s="165">
        <f>IF('Indicator Date hidden'!D140="x","x",$C$2-'Indicator Date hidden'!D140)</f>
        <v>0</v>
      </c>
      <c r="D139" s="165">
        <f>IF('Indicator Date hidden'!E140="x","x",$D$2-'Indicator Date hidden'!E140)</f>
        <v>0</v>
      </c>
      <c r="E139" s="165">
        <f>IF('Indicator Date hidden'!F140="x","x",$E$2-'Indicator Date hidden'!F140)</f>
        <v>0</v>
      </c>
      <c r="F139" s="165">
        <f>IF('Indicator Date hidden'!G140="x","x",$F$2-'Indicator Date hidden'!G140)</f>
        <v>0</v>
      </c>
      <c r="G139" s="165">
        <f>IF('Indicator Date hidden'!H140="x","x",$G$2-'Indicator Date hidden'!H140)</f>
        <v>0</v>
      </c>
      <c r="H139" s="165">
        <f>IF('Indicator Date hidden'!I140="x","x",$H$2-'Indicator Date hidden'!I140)</f>
        <v>0</v>
      </c>
      <c r="I139" s="165">
        <f>IF('Indicator Date hidden'!J140="x","x",$I$2-'Indicator Date hidden'!J140)</f>
        <v>0</v>
      </c>
      <c r="J139" s="165">
        <f>IF('Indicator Date hidden'!K140="x","x",$J$2-'Indicator Date hidden'!K140)</f>
        <v>0</v>
      </c>
      <c r="K139" s="165">
        <f>IF('Indicator Date hidden'!L140="x","x",$K$2-'Indicator Date hidden'!L140)</f>
        <v>0</v>
      </c>
      <c r="L139" s="165">
        <f>IF('Indicator Date hidden'!M140="x","x",$L$2-'Indicator Date hidden'!M140)</f>
        <v>0</v>
      </c>
      <c r="M139" s="165">
        <f>IF('Indicator Date hidden'!N140="x","x",$M$2-'Indicator Date hidden'!N140)</f>
        <v>0</v>
      </c>
      <c r="N139" s="165">
        <f>IF('Indicator Date hidden'!O140="x","x",$N$2-'Indicator Date hidden'!O140)</f>
        <v>0</v>
      </c>
      <c r="O139" s="165">
        <f>IF('Indicator Date hidden'!P140="x","x",$O$2-'Indicator Date hidden'!P140)</f>
        <v>0</v>
      </c>
      <c r="P139" s="165">
        <f>IF('Indicator Date hidden'!Q140="x","x",$P$2-'Indicator Date hidden'!Q140)</f>
        <v>0</v>
      </c>
      <c r="Q139" s="165">
        <f>IF('Indicator Date hidden'!R140="x","x",$Q$2-'Indicator Date hidden'!R140)</f>
        <v>4</v>
      </c>
      <c r="R139" s="165">
        <f>IF('Indicator Date hidden'!S140="x","x",$R$2-'Indicator Date hidden'!S140)</f>
        <v>0</v>
      </c>
      <c r="S139" s="165">
        <f>IF('Indicator Date hidden'!T140="x","x",$S$2-'Indicator Date hidden'!T140)</f>
        <v>0</v>
      </c>
      <c r="T139" s="165">
        <f>IF('Indicator Date hidden'!U140="x","x",$T$2-'Indicator Date hidden'!U140)</f>
        <v>0</v>
      </c>
      <c r="U139" s="165">
        <f>IF('Indicator Date hidden'!V140="x","x",$U$2-'Indicator Date hidden'!V140)</f>
        <v>0</v>
      </c>
      <c r="V139" s="165">
        <f>IF('Indicator Date hidden'!W140="x","x",$V$2-'Indicator Date hidden'!W140)</f>
        <v>2</v>
      </c>
      <c r="W139" s="165">
        <f>IF('Indicator Date hidden'!X140="x","x",$W$2-'Indicator Date hidden'!X140)</f>
        <v>5</v>
      </c>
      <c r="X139" s="165" t="str">
        <f>IF('Indicator Date hidden'!Y140="x","x",$X$2-'Indicator Date hidden'!Y140)</f>
        <v>x</v>
      </c>
      <c r="Y139" s="165">
        <f>IF('Indicator Date hidden'!Z140="x","x",$Y$2-'Indicator Date hidden'!Z140)</f>
        <v>0</v>
      </c>
      <c r="Z139" s="165">
        <f>IF('Indicator Date hidden'!AA140="x","x",$Z$2-'Indicator Date hidden'!AA140)</f>
        <v>0</v>
      </c>
      <c r="AA139" s="165">
        <f>IF('Indicator Date hidden'!AB140="x","x",$AA$2-'Indicator Date hidden'!AB140)</f>
        <v>0</v>
      </c>
      <c r="AB139" s="165">
        <f>IF('Indicator Date hidden'!AC140="x","x",$AB$2-'Indicator Date hidden'!AC140)</f>
        <v>0</v>
      </c>
      <c r="AC139" s="165">
        <f>IF('Indicator Date hidden'!AD140="x","x",$AC$2-'Indicator Date hidden'!AD140)</f>
        <v>0</v>
      </c>
      <c r="AD139" s="165">
        <f>IF('Indicator Date hidden'!AE140="x","x",$AD$2-'Indicator Date hidden'!AE140)</f>
        <v>0</v>
      </c>
      <c r="AE139" s="165">
        <f>IF('Indicator Date hidden'!AF140="x","x",$AE$2-'Indicator Date hidden'!AF140)</f>
        <v>0</v>
      </c>
      <c r="AF139" s="165">
        <f>IF('Indicator Date hidden'!AG140="x","x",$AF$2-'Indicator Date hidden'!AG140)</f>
        <v>5</v>
      </c>
      <c r="AG139" s="165">
        <f>IF('Indicator Date hidden'!AH140="x","x",$AG$2-'Indicator Date hidden'!AH140)</f>
        <v>0</v>
      </c>
      <c r="AH139" s="165">
        <f>IF('Indicator Date hidden'!AI140="x","x",$AH$2-'Indicator Date hidden'!AI140)</f>
        <v>0</v>
      </c>
      <c r="AI139" s="165">
        <f>IF('Indicator Date hidden'!AJ140="x","x",$AI$2-'Indicator Date hidden'!AJ140)</f>
        <v>0</v>
      </c>
      <c r="AJ139" s="165">
        <f>IF('Indicator Date hidden'!AK140="x","x",$AJ$2-'Indicator Date hidden'!AK140)</f>
        <v>1</v>
      </c>
      <c r="AK139" s="165">
        <f>IF('Indicator Date hidden'!AL140="x","x",$AK$2-'Indicator Date hidden'!AL140)</f>
        <v>1</v>
      </c>
      <c r="AL139" s="165" t="str">
        <f>IF('Indicator Date hidden'!AM140="x","x",$AL$2-'Indicator Date hidden'!AM140)</f>
        <v>x</v>
      </c>
      <c r="AM139" s="165">
        <f>IF('Indicator Date hidden'!AN140="x","x",$AM$2-'Indicator Date hidden'!AN140)</f>
        <v>0</v>
      </c>
      <c r="AN139" s="165">
        <f>IF('Indicator Date hidden'!AO140="x","x",$AN$2-'Indicator Date hidden'!AO140)</f>
        <v>0</v>
      </c>
      <c r="AO139" s="165">
        <f>IF('Indicator Date hidden'!AP140="x","x",$AO$2-'Indicator Date hidden'!AP140)</f>
        <v>0</v>
      </c>
      <c r="AP139" s="165">
        <f>IF('Indicator Date hidden'!AQ140="x","x",$AP$2-'Indicator Date hidden'!AQ140)</f>
        <v>0</v>
      </c>
      <c r="AQ139" s="165">
        <f>IF('Indicator Date hidden'!AR140="x","x",$AQ$2-'Indicator Date hidden'!AR140)</f>
        <v>0</v>
      </c>
      <c r="AR139" s="165">
        <f>IF('Indicator Date hidden'!AS140="x","x",$AR$2-'Indicator Date hidden'!AS140)</f>
        <v>0</v>
      </c>
      <c r="AS139" s="165">
        <f>IF('Indicator Date hidden'!AT140="x","x",$AS$2-'Indicator Date hidden'!AT140)</f>
        <v>0</v>
      </c>
      <c r="AT139" s="165">
        <f>IF('Indicator Date hidden'!AU140="x","x",$AT$2-'Indicator Date hidden'!AU140)</f>
        <v>0</v>
      </c>
      <c r="AU139" s="165">
        <f>IF('Indicator Date hidden'!AV140="x","x",$AU$2-'Indicator Date hidden'!AV140)</f>
        <v>2</v>
      </c>
      <c r="AV139" s="165">
        <f>IF('Indicator Date hidden'!AW140="x","x",$AV$2-'Indicator Date hidden'!AW140)</f>
        <v>0</v>
      </c>
      <c r="AW139" s="165">
        <f>IF('Indicator Date hidden'!AX140="x","x",$AW$2-'Indicator Date hidden'!AX140)</f>
        <v>0</v>
      </c>
      <c r="AX139" s="165">
        <f>IF('Indicator Date hidden'!AY140="x","x",$AX$2-'Indicator Date hidden'!AY140)</f>
        <v>0</v>
      </c>
      <c r="AY139" s="165">
        <f>IF('Indicator Date hidden'!AZ140="x","x",$AY$2-'Indicator Date hidden'!AZ140)</f>
        <v>0</v>
      </c>
      <c r="AZ139" s="165">
        <f>IF('Indicator Date hidden'!BA140="x","x",$AZ$2-'Indicator Date hidden'!BA140)</f>
        <v>0</v>
      </c>
      <c r="BA139" s="5">
        <f t="shared" si="10"/>
        <v>20</v>
      </c>
      <c r="BB139" s="166">
        <f t="shared" si="11"/>
        <v>0.40816326530612246</v>
      </c>
      <c r="BC139" s="5">
        <f t="shared" si="12"/>
        <v>7</v>
      </c>
      <c r="BD139" s="166">
        <f t="shared" si="13"/>
        <v>1.1766151269713938</v>
      </c>
      <c r="BE139" s="169">
        <f t="shared" si="14"/>
        <v>0</v>
      </c>
    </row>
    <row r="140" spans="1:57" x14ac:dyDescent="0.25">
      <c r="A140" t="s">
        <v>258</v>
      </c>
      <c r="B140" s="165">
        <f>IF('Indicator Date hidden'!C141="x","x",$B$2-'Indicator Date hidden'!C141)</f>
        <v>0</v>
      </c>
      <c r="C140" s="165">
        <f>IF('Indicator Date hidden'!D141="x","x",$C$2-'Indicator Date hidden'!D141)</f>
        <v>0</v>
      </c>
      <c r="D140" s="165">
        <f>IF('Indicator Date hidden'!E141="x","x",$D$2-'Indicator Date hidden'!E141)</f>
        <v>0</v>
      </c>
      <c r="E140" s="165">
        <f>IF('Indicator Date hidden'!F141="x","x",$E$2-'Indicator Date hidden'!F141)</f>
        <v>0</v>
      </c>
      <c r="F140" s="165">
        <f>IF('Indicator Date hidden'!G141="x","x",$F$2-'Indicator Date hidden'!G141)</f>
        <v>0</v>
      </c>
      <c r="G140" s="165">
        <f>IF('Indicator Date hidden'!H141="x","x",$G$2-'Indicator Date hidden'!H141)</f>
        <v>0</v>
      </c>
      <c r="H140" s="165">
        <f>IF('Indicator Date hidden'!I141="x","x",$H$2-'Indicator Date hidden'!I141)</f>
        <v>0</v>
      </c>
      <c r="I140" s="165">
        <f>IF('Indicator Date hidden'!J141="x","x",$I$2-'Indicator Date hidden'!J141)</f>
        <v>0</v>
      </c>
      <c r="J140" s="165">
        <f>IF('Indicator Date hidden'!K141="x","x",$J$2-'Indicator Date hidden'!K141)</f>
        <v>0</v>
      </c>
      <c r="K140" s="165">
        <f>IF('Indicator Date hidden'!L141="x","x",$K$2-'Indicator Date hidden'!L141)</f>
        <v>0</v>
      </c>
      <c r="L140" s="165">
        <f>IF('Indicator Date hidden'!M141="x","x",$L$2-'Indicator Date hidden'!M141)</f>
        <v>0</v>
      </c>
      <c r="M140" s="165">
        <f>IF('Indicator Date hidden'!N141="x","x",$M$2-'Indicator Date hidden'!N141)</f>
        <v>0</v>
      </c>
      <c r="N140" s="165">
        <f>IF('Indicator Date hidden'!O141="x","x",$N$2-'Indicator Date hidden'!O141)</f>
        <v>0</v>
      </c>
      <c r="O140" s="165">
        <f>IF('Indicator Date hidden'!P141="x","x",$O$2-'Indicator Date hidden'!P141)</f>
        <v>0</v>
      </c>
      <c r="P140" s="165">
        <f>IF('Indicator Date hidden'!Q141="x","x",$P$2-'Indicator Date hidden'!Q141)</f>
        <v>0</v>
      </c>
      <c r="Q140" s="165" t="str">
        <f>IF('Indicator Date hidden'!R141="x","x",$Q$2-'Indicator Date hidden'!R141)</f>
        <v>x</v>
      </c>
      <c r="R140" s="165">
        <f>IF('Indicator Date hidden'!S141="x","x",$R$2-'Indicator Date hidden'!S141)</f>
        <v>0</v>
      </c>
      <c r="S140" s="165">
        <f>IF('Indicator Date hidden'!T141="x","x",$S$2-'Indicator Date hidden'!T141)</f>
        <v>0</v>
      </c>
      <c r="T140" s="165">
        <f>IF('Indicator Date hidden'!U141="x","x",$T$2-'Indicator Date hidden'!U141)</f>
        <v>0</v>
      </c>
      <c r="U140" s="165" t="str">
        <f>IF('Indicator Date hidden'!V141="x","x",$U$2-'Indicator Date hidden'!V141)</f>
        <v>x</v>
      </c>
      <c r="V140" s="165">
        <f>IF('Indicator Date hidden'!W141="x","x",$V$2-'Indicator Date hidden'!W141)</f>
        <v>2</v>
      </c>
      <c r="W140" s="165" t="str">
        <f>IF('Indicator Date hidden'!X141="x","x",$W$2-'Indicator Date hidden'!X141)</f>
        <v>x</v>
      </c>
      <c r="X140" s="165">
        <f>IF('Indicator Date hidden'!Y141="x","x",$X$2-'Indicator Date hidden'!Y141)</f>
        <v>4</v>
      </c>
      <c r="Y140" s="165">
        <f>IF('Indicator Date hidden'!Z141="x","x",$Y$2-'Indicator Date hidden'!Z141)</f>
        <v>0</v>
      </c>
      <c r="Z140" s="165">
        <f>IF('Indicator Date hidden'!AA141="x","x",$Z$2-'Indicator Date hidden'!AA141)</f>
        <v>0</v>
      </c>
      <c r="AA140" s="165">
        <f>IF('Indicator Date hidden'!AB141="x","x",$AA$2-'Indicator Date hidden'!AB141)</f>
        <v>3</v>
      </c>
      <c r="AB140" s="165">
        <f>IF('Indicator Date hidden'!AC141="x","x",$AB$2-'Indicator Date hidden'!AC141)</f>
        <v>0</v>
      </c>
      <c r="AC140" s="165">
        <f>IF('Indicator Date hidden'!AD141="x","x",$AC$2-'Indicator Date hidden'!AD141)</f>
        <v>0</v>
      </c>
      <c r="AD140" s="165" t="str">
        <f>IF('Indicator Date hidden'!AE141="x","x",$AD$2-'Indicator Date hidden'!AE141)</f>
        <v>x</v>
      </c>
      <c r="AE140" s="165">
        <f>IF('Indicator Date hidden'!AF141="x","x",$AE$2-'Indicator Date hidden'!AF141)</f>
        <v>0</v>
      </c>
      <c r="AF140" s="165">
        <f>IF('Indicator Date hidden'!AG141="x","x",$AF$2-'Indicator Date hidden'!AG141)</f>
        <v>3</v>
      </c>
      <c r="AG140" s="165">
        <f>IF('Indicator Date hidden'!AH141="x","x",$AG$2-'Indicator Date hidden'!AH141)</f>
        <v>0</v>
      </c>
      <c r="AH140" s="165">
        <f>IF('Indicator Date hidden'!AI141="x","x",$AH$2-'Indicator Date hidden'!AI141)</f>
        <v>0</v>
      </c>
      <c r="AI140" s="165">
        <f>IF('Indicator Date hidden'!AJ141="x","x",$AI$2-'Indicator Date hidden'!AJ141)</f>
        <v>0</v>
      </c>
      <c r="AJ140" s="165" t="str">
        <f>IF('Indicator Date hidden'!AK141="x","x",$AJ$2-'Indicator Date hidden'!AK141)</f>
        <v>x</v>
      </c>
      <c r="AK140" s="165">
        <f>IF('Indicator Date hidden'!AL141="x","x",$AK$2-'Indicator Date hidden'!AL141)</f>
        <v>1</v>
      </c>
      <c r="AL140" s="165" t="str">
        <f>IF('Indicator Date hidden'!AM141="x","x",$AL$2-'Indicator Date hidden'!AM141)</f>
        <v>x</v>
      </c>
      <c r="AM140" s="165">
        <f>IF('Indicator Date hidden'!AN141="x","x",$AM$2-'Indicator Date hidden'!AN141)</f>
        <v>0</v>
      </c>
      <c r="AN140" s="165">
        <f>IF('Indicator Date hidden'!AO141="x","x",$AN$2-'Indicator Date hidden'!AO141)</f>
        <v>0</v>
      </c>
      <c r="AO140" s="165">
        <f>IF('Indicator Date hidden'!AP141="x","x",$AO$2-'Indicator Date hidden'!AP141)</f>
        <v>0</v>
      </c>
      <c r="AP140" s="165">
        <f>IF('Indicator Date hidden'!AQ141="x","x",$AP$2-'Indicator Date hidden'!AQ141)</f>
        <v>0</v>
      </c>
      <c r="AQ140" s="165">
        <f>IF('Indicator Date hidden'!AR141="x","x",$AQ$2-'Indicator Date hidden'!AR141)</f>
        <v>0</v>
      </c>
      <c r="AR140" s="165">
        <f>IF('Indicator Date hidden'!AS141="x","x",$AR$2-'Indicator Date hidden'!AS141)</f>
        <v>0</v>
      </c>
      <c r="AS140" s="165">
        <f>IF('Indicator Date hidden'!AT141="x","x",$AS$2-'Indicator Date hidden'!AT141)</f>
        <v>0</v>
      </c>
      <c r="AT140" s="165">
        <f>IF('Indicator Date hidden'!AU141="x","x",$AT$2-'Indicator Date hidden'!AU141)</f>
        <v>0</v>
      </c>
      <c r="AU140" s="165">
        <f>IF('Indicator Date hidden'!AV141="x","x",$AU$2-'Indicator Date hidden'!AV141)</f>
        <v>2</v>
      </c>
      <c r="AV140" s="165">
        <f>IF('Indicator Date hidden'!AW141="x","x",$AV$2-'Indicator Date hidden'!AW141)</f>
        <v>0</v>
      </c>
      <c r="AW140" s="165">
        <f>IF('Indicator Date hidden'!AX141="x","x",$AW$2-'Indicator Date hidden'!AX141)</f>
        <v>0</v>
      </c>
      <c r="AX140" s="165">
        <f>IF('Indicator Date hidden'!AY141="x","x",$AX$2-'Indicator Date hidden'!AY141)</f>
        <v>0</v>
      </c>
      <c r="AY140" s="165">
        <f>IF('Indicator Date hidden'!AZ141="x","x",$AY$2-'Indicator Date hidden'!AZ141)</f>
        <v>0</v>
      </c>
      <c r="AZ140" s="165">
        <f>IF('Indicator Date hidden'!BA141="x","x",$AZ$2-'Indicator Date hidden'!BA141)</f>
        <v>0</v>
      </c>
      <c r="BA140" s="5">
        <f t="shared" si="10"/>
        <v>15</v>
      </c>
      <c r="BB140" s="166">
        <f t="shared" si="11"/>
        <v>0.33333333333333331</v>
      </c>
      <c r="BC140" s="5">
        <f t="shared" si="12"/>
        <v>6</v>
      </c>
      <c r="BD140" s="166">
        <f t="shared" si="13"/>
        <v>0.91893658347268148</v>
      </c>
      <c r="BE140" s="169">
        <f t="shared" si="14"/>
        <v>0</v>
      </c>
    </row>
    <row r="141" spans="1:57" x14ac:dyDescent="0.25">
      <c r="A141" t="s">
        <v>260</v>
      </c>
      <c r="B141" s="165">
        <f>IF('Indicator Date hidden'!C142="x","x",$B$2-'Indicator Date hidden'!C142)</f>
        <v>0</v>
      </c>
      <c r="C141" s="165">
        <f>IF('Indicator Date hidden'!D142="x","x",$C$2-'Indicator Date hidden'!D142)</f>
        <v>0</v>
      </c>
      <c r="D141" s="165">
        <f>IF('Indicator Date hidden'!E142="x","x",$D$2-'Indicator Date hidden'!E142)</f>
        <v>0</v>
      </c>
      <c r="E141" s="165">
        <f>IF('Indicator Date hidden'!F142="x","x",$E$2-'Indicator Date hidden'!F142)</f>
        <v>0</v>
      </c>
      <c r="F141" s="165">
        <f>IF('Indicator Date hidden'!G142="x","x",$F$2-'Indicator Date hidden'!G142)</f>
        <v>0</v>
      </c>
      <c r="G141" s="165">
        <f>IF('Indicator Date hidden'!H142="x","x",$G$2-'Indicator Date hidden'!H142)</f>
        <v>0</v>
      </c>
      <c r="H141" s="165">
        <f>IF('Indicator Date hidden'!I142="x","x",$H$2-'Indicator Date hidden'!I142)</f>
        <v>0</v>
      </c>
      <c r="I141" s="165">
        <f>IF('Indicator Date hidden'!J142="x","x",$I$2-'Indicator Date hidden'!J142)</f>
        <v>0</v>
      </c>
      <c r="J141" s="165">
        <f>IF('Indicator Date hidden'!K142="x","x",$J$2-'Indicator Date hidden'!K142)</f>
        <v>0</v>
      </c>
      <c r="K141" s="165">
        <f>IF('Indicator Date hidden'!L142="x","x",$K$2-'Indicator Date hidden'!L142)</f>
        <v>0</v>
      </c>
      <c r="L141" s="165">
        <f>IF('Indicator Date hidden'!M142="x","x",$L$2-'Indicator Date hidden'!M142)</f>
        <v>0</v>
      </c>
      <c r="M141" s="165">
        <f>IF('Indicator Date hidden'!N142="x","x",$M$2-'Indicator Date hidden'!N142)</f>
        <v>0</v>
      </c>
      <c r="N141" s="165">
        <f>IF('Indicator Date hidden'!O142="x","x",$N$2-'Indicator Date hidden'!O142)</f>
        <v>0</v>
      </c>
      <c r="O141" s="165">
        <f>IF('Indicator Date hidden'!P142="x","x",$O$2-'Indicator Date hidden'!P142)</f>
        <v>0</v>
      </c>
      <c r="P141" s="165">
        <f>IF('Indicator Date hidden'!Q142="x","x",$P$2-'Indicator Date hidden'!Q142)</f>
        <v>0</v>
      </c>
      <c r="Q141" s="165" t="str">
        <f>IF('Indicator Date hidden'!R142="x","x",$Q$2-'Indicator Date hidden'!R142)</f>
        <v>x</v>
      </c>
      <c r="R141" s="165">
        <f>IF('Indicator Date hidden'!S142="x","x",$R$2-'Indicator Date hidden'!S142)</f>
        <v>0</v>
      </c>
      <c r="S141" s="165">
        <f>IF('Indicator Date hidden'!T142="x","x",$S$2-'Indicator Date hidden'!T142)</f>
        <v>0</v>
      </c>
      <c r="T141" s="165">
        <f>IF('Indicator Date hidden'!U142="x","x",$T$2-'Indicator Date hidden'!U142)</f>
        <v>0</v>
      </c>
      <c r="U141" s="165" t="str">
        <f>IF('Indicator Date hidden'!V142="x","x",$U$2-'Indicator Date hidden'!V142)</f>
        <v>x</v>
      </c>
      <c r="V141" s="165">
        <f>IF('Indicator Date hidden'!W142="x","x",$V$2-'Indicator Date hidden'!W142)</f>
        <v>2</v>
      </c>
      <c r="W141" s="165" t="str">
        <f>IF('Indicator Date hidden'!X142="x","x",$W$2-'Indicator Date hidden'!X142)</f>
        <v>x</v>
      </c>
      <c r="X141" s="165">
        <f>IF('Indicator Date hidden'!Y142="x","x",$X$2-'Indicator Date hidden'!Y142)</f>
        <v>4</v>
      </c>
      <c r="Y141" s="165">
        <f>IF('Indicator Date hidden'!Z142="x","x",$Y$2-'Indicator Date hidden'!Z142)</f>
        <v>0</v>
      </c>
      <c r="Z141" s="165">
        <f>IF('Indicator Date hidden'!AA142="x","x",$Z$2-'Indicator Date hidden'!AA142)</f>
        <v>0</v>
      </c>
      <c r="AA141" s="165">
        <f>IF('Indicator Date hidden'!AB142="x","x",$AA$2-'Indicator Date hidden'!AB142)</f>
        <v>0</v>
      </c>
      <c r="AB141" s="165">
        <f>IF('Indicator Date hidden'!AC142="x","x",$AB$2-'Indicator Date hidden'!AC142)</f>
        <v>0</v>
      </c>
      <c r="AC141" s="165">
        <f>IF('Indicator Date hidden'!AD142="x","x",$AC$2-'Indicator Date hidden'!AD142)</f>
        <v>0</v>
      </c>
      <c r="AD141" s="165" t="str">
        <f>IF('Indicator Date hidden'!AE142="x","x",$AD$2-'Indicator Date hidden'!AE142)</f>
        <v>x</v>
      </c>
      <c r="AE141" s="165">
        <f>IF('Indicator Date hidden'!AF142="x","x",$AE$2-'Indicator Date hidden'!AF142)</f>
        <v>0</v>
      </c>
      <c r="AF141" s="165">
        <f>IF('Indicator Date hidden'!AG142="x","x",$AF$2-'Indicator Date hidden'!AG142)</f>
        <v>5</v>
      </c>
      <c r="AG141" s="165">
        <f>IF('Indicator Date hidden'!AH142="x","x",$AG$2-'Indicator Date hidden'!AH142)</f>
        <v>0</v>
      </c>
      <c r="AH141" s="165">
        <f>IF('Indicator Date hidden'!AI142="x","x",$AH$2-'Indicator Date hidden'!AI142)</f>
        <v>0</v>
      </c>
      <c r="AI141" s="165">
        <f>IF('Indicator Date hidden'!AJ142="x","x",$AI$2-'Indicator Date hidden'!AJ142)</f>
        <v>0</v>
      </c>
      <c r="AJ141" s="165" t="str">
        <f>IF('Indicator Date hidden'!AK142="x","x",$AJ$2-'Indicator Date hidden'!AK142)</f>
        <v>x</v>
      </c>
      <c r="AK141" s="165">
        <f>IF('Indicator Date hidden'!AL142="x","x",$AK$2-'Indicator Date hidden'!AL142)</f>
        <v>1</v>
      </c>
      <c r="AL141" s="165" t="str">
        <f>IF('Indicator Date hidden'!AM142="x","x",$AL$2-'Indicator Date hidden'!AM142)</f>
        <v>x</v>
      </c>
      <c r="AM141" s="165">
        <f>IF('Indicator Date hidden'!AN142="x","x",$AM$2-'Indicator Date hidden'!AN142)</f>
        <v>0</v>
      </c>
      <c r="AN141" s="165">
        <f>IF('Indicator Date hidden'!AO142="x","x",$AN$2-'Indicator Date hidden'!AO142)</f>
        <v>0</v>
      </c>
      <c r="AO141" s="165">
        <f>IF('Indicator Date hidden'!AP142="x","x",$AO$2-'Indicator Date hidden'!AP142)</f>
        <v>0</v>
      </c>
      <c r="AP141" s="165">
        <f>IF('Indicator Date hidden'!AQ142="x","x",$AP$2-'Indicator Date hidden'!AQ142)</f>
        <v>0</v>
      </c>
      <c r="AQ141" s="165">
        <f>IF('Indicator Date hidden'!AR142="x","x",$AQ$2-'Indicator Date hidden'!AR142)</f>
        <v>0</v>
      </c>
      <c r="AR141" s="165">
        <f>IF('Indicator Date hidden'!AS142="x","x",$AR$2-'Indicator Date hidden'!AS142)</f>
        <v>0</v>
      </c>
      <c r="AS141" s="165">
        <f>IF('Indicator Date hidden'!AT142="x","x",$AS$2-'Indicator Date hidden'!AT142)</f>
        <v>0</v>
      </c>
      <c r="AT141" s="165">
        <f>IF('Indicator Date hidden'!AU142="x","x",$AT$2-'Indicator Date hidden'!AU142)</f>
        <v>0</v>
      </c>
      <c r="AU141" s="165">
        <f>IF('Indicator Date hidden'!AV142="x","x",$AU$2-'Indicator Date hidden'!AV142)</f>
        <v>2</v>
      </c>
      <c r="AV141" s="165">
        <f>IF('Indicator Date hidden'!AW142="x","x",$AV$2-'Indicator Date hidden'!AW142)</f>
        <v>2</v>
      </c>
      <c r="AW141" s="165">
        <f>IF('Indicator Date hidden'!AX142="x","x",$AW$2-'Indicator Date hidden'!AX142)</f>
        <v>0</v>
      </c>
      <c r="AX141" s="165">
        <f>IF('Indicator Date hidden'!AY142="x","x",$AX$2-'Indicator Date hidden'!AY142)</f>
        <v>0</v>
      </c>
      <c r="AY141" s="165">
        <f>IF('Indicator Date hidden'!AZ142="x","x",$AY$2-'Indicator Date hidden'!AZ142)</f>
        <v>0</v>
      </c>
      <c r="AZ141" s="165">
        <f>IF('Indicator Date hidden'!BA142="x","x",$AZ$2-'Indicator Date hidden'!BA142)</f>
        <v>0</v>
      </c>
      <c r="BA141" s="5">
        <f t="shared" si="10"/>
        <v>16</v>
      </c>
      <c r="BB141" s="166">
        <f t="shared" si="11"/>
        <v>0.35555555555555557</v>
      </c>
      <c r="BC141" s="5">
        <f t="shared" si="12"/>
        <v>6</v>
      </c>
      <c r="BD141" s="166">
        <f t="shared" si="13"/>
        <v>1.0361371757222015</v>
      </c>
      <c r="BE141" s="169">
        <f t="shared" si="14"/>
        <v>0</v>
      </c>
    </row>
    <row r="142" spans="1:57" x14ac:dyDescent="0.25">
      <c r="A142" t="s">
        <v>262</v>
      </c>
      <c r="B142" s="165">
        <f>IF('Indicator Date hidden'!C143="x","x",$B$2-'Indicator Date hidden'!C143)</f>
        <v>0</v>
      </c>
      <c r="C142" s="165">
        <f>IF('Indicator Date hidden'!D143="x","x",$C$2-'Indicator Date hidden'!D143)</f>
        <v>0</v>
      </c>
      <c r="D142" s="165">
        <f>IF('Indicator Date hidden'!E143="x","x",$D$2-'Indicator Date hidden'!E143)</f>
        <v>0</v>
      </c>
      <c r="E142" s="165">
        <f>IF('Indicator Date hidden'!F143="x","x",$E$2-'Indicator Date hidden'!F143)</f>
        <v>0</v>
      </c>
      <c r="F142" s="165">
        <f>IF('Indicator Date hidden'!G143="x","x",$F$2-'Indicator Date hidden'!G143)</f>
        <v>0</v>
      </c>
      <c r="G142" s="165">
        <f>IF('Indicator Date hidden'!H143="x","x",$G$2-'Indicator Date hidden'!H143)</f>
        <v>0</v>
      </c>
      <c r="H142" s="165">
        <f>IF('Indicator Date hidden'!I143="x","x",$H$2-'Indicator Date hidden'!I143)</f>
        <v>0</v>
      </c>
      <c r="I142" s="165">
        <f>IF('Indicator Date hidden'!J143="x","x",$I$2-'Indicator Date hidden'!J143)</f>
        <v>0</v>
      </c>
      <c r="J142" s="165">
        <f>IF('Indicator Date hidden'!K143="x","x",$J$2-'Indicator Date hidden'!K143)</f>
        <v>0</v>
      </c>
      <c r="K142" s="165">
        <f>IF('Indicator Date hidden'!L143="x","x",$K$2-'Indicator Date hidden'!L143)</f>
        <v>0</v>
      </c>
      <c r="L142" s="165">
        <f>IF('Indicator Date hidden'!M143="x","x",$L$2-'Indicator Date hidden'!M143)</f>
        <v>0</v>
      </c>
      <c r="M142" s="165">
        <f>IF('Indicator Date hidden'!N143="x","x",$M$2-'Indicator Date hidden'!N143)</f>
        <v>0</v>
      </c>
      <c r="N142" s="165">
        <f>IF('Indicator Date hidden'!O143="x","x",$N$2-'Indicator Date hidden'!O143)</f>
        <v>0</v>
      </c>
      <c r="O142" s="165">
        <f>IF('Indicator Date hidden'!P143="x","x",$O$2-'Indicator Date hidden'!P143)</f>
        <v>0</v>
      </c>
      <c r="P142" s="165">
        <f>IF('Indicator Date hidden'!Q143="x","x",$P$2-'Indicator Date hidden'!Q143)</f>
        <v>0</v>
      </c>
      <c r="Q142" s="165" t="str">
        <f>IF('Indicator Date hidden'!R143="x","x",$Q$2-'Indicator Date hidden'!R143)</f>
        <v>x</v>
      </c>
      <c r="R142" s="165">
        <f>IF('Indicator Date hidden'!S143="x","x",$R$2-'Indicator Date hidden'!S143)</f>
        <v>0</v>
      </c>
      <c r="S142" s="165">
        <f>IF('Indicator Date hidden'!T143="x","x",$S$2-'Indicator Date hidden'!T143)</f>
        <v>0</v>
      </c>
      <c r="T142" s="165">
        <f>IF('Indicator Date hidden'!U143="x","x",$T$2-'Indicator Date hidden'!U143)</f>
        <v>0</v>
      </c>
      <c r="U142" s="165" t="str">
        <f>IF('Indicator Date hidden'!V143="x","x",$U$2-'Indicator Date hidden'!V143)</f>
        <v>x</v>
      </c>
      <c r="V142" s="165">
        <f>IF('Indicator Date hidden'!W143="x","x",$V$2-'Indicator Date hidden'!W143)</f>
        <v>2</v>
      </c>
      <c r="W142" s="165" t="str">
        <f>IF('Indicator Date hidden'!X143="x","x",$W$2-'Indicator Date hidden'!X143)</f>
        <v>x</v>
      </c>
      <c r="X142" s="165">
        <f>IF('Indicator Date hidden'!Y143="x","x",$X$2-'Indicator Date hidden'!Y143)</f>
        <v>6</v>
      </c>
      <c r="Y142" s="165">
        <f>IF('Indicator Date hidden'!Z143="x","x",$Y$2-'Indicator Date hidden'!Z143)</f>
        <v>0</v>
      </c>
      <c r="Z142" s="165">
        <f>IF('Indicator Date hidden'!AA143="x","x",$Z$2-'Indicator Date hidden'!AA143)</f>
        <v>0</v>
      </c>
      <c r="AA142" s="165">
        <f>IF('Indicator Date hidden'!AB143="x","x",$AA$2-'Indicator Date hidden'!AB143)</f>
        <v>0</v>
      </c>
      <c r="AB142" s="165">
        <f>IF('Indicator Date hidden'!AC143="x","x",$AB$2-'Indicator Date hidden'!AC143)</f>
        <v>0</v>
      </c>
      <c r="AC142" s="165">
        <f>IF('Indicator Date hidden'!AD143="x","x",$AC$2-'Indicator Date hidden'!AD143)</f>
        <v>0</v>
      </c>
      <c r="AD142" s="165" t="str">
        <f>IF('Indicator Date hidden'!AE143="x","x",$AD$2-'Indicator Date hidden'!AE143)</f>
        <v>x</v>
      </c>
      <c r="AE142" s="165">
        <f>IF('Indicator Date hidden'!AF143="x","x",$AE$2-'Indicator Date hidden'!AF143)</f>
        <v>0</v>
      </c>
      <c r="AF142" s="165" t="str">
        <f>IF('Indicator Date hidden'!AG143="x","x",$AF$2-'Indicator Date hidden'!AG143)</f>
        <v>x</v>
      </c>
      <c r="AG142" s="165">
        <f>IF('Indicator Date hidden'!AH143="x","x",$AG$2-'Indicator Date hidden'!AH143)</f>
        <v>0</v>
      </c>
      <c r="AH142" s="165">
        <f>IF('Indicator Date hidden'!AI143="x","x",$AH$2-'Indicator Date hidden'!AI143)</f>
        <v>0</v>
      </c>
      <c r="AI142" s="165">
        <f>IF('Indicator Date hidden'!AJ143="x","x",$AI$2-'Indicator Date hidden'!AJ143)</f>
        <v>0</v>
      </c>
      <c r="AJ142" s="165" t="str">
        <f>IF('Indicator Date hidden'!AK143="x","x",$AJ$2-'Indicator Date hidden'!AK143)</f>
        <v>x</v>
      </c>
      <c r="AK142" s="165">
        <f>IF('Indicator Date hidden'!AL143="x","x",$AK$2-'Indicator Date hidden'!AL143)</f>
        <v>1</v>
      </c>
      <c r="AL142" s="165" t="str">
        <f>IF('Indicator Date hidden'!AM143="x","x",$AL$2-'Indicator Date hidden'!AM143)</f>
        <v>x</v>
      </c>
      <c r="AM142" s="165">
        <f>IF('Indicator Date hidden'!AN143="x","x",$AM$2-'Indicator Date hidden'!AN143)</f>
        <v>0</v>
      </c>
      <c r="AN142" s="165">
        <f>IF('Indicator Date hidden'!AO143="x","x",$AN$2-'Indicator Date hidden'!AO143)</f>
        <v>0</v>
      </c>
      <c r="AO142" s="165">
        <f>IF('Indicator Date hidden'!AP143="x","x",$AO$2-'Indicator Date hidden'!AP143)</f>
        <v>0</v>
      </c>
      <c r="AP142" s="165">
        <f>IF('Indicator Date hidden'!AQ143="x","x",$AP$2-'Indicator Date hidden'!AQ143)</f>
        <v>0</v>
      </c>
      <c r="AQ142" s="165">
        <f>IF('Indicator Date hidden'!AR143="x","x",$AQ$2-'Indicator Date hidden'!AR143)</f>
        <v>0</v>
      </c>
      <c r="AR142" s="165">
        <f>IF('Indicator Date hidden'!AS143="x","x",$AR$2-'Indicator Date hidden'!AS143)</f>
        <v>0</v>
      </c>
      <c r="AS142" s="165">
        <f>IF('Indicator Date hidden'!AT143="x","x",$AS$2-'Indicator Date hidden'!AT143)</f>
        <v>0</v>
      </c>
      <c r="AT142" s="165">
        <f>IF('Indicator Date hidden'!AU143="x","x",$AT$2-'Indicator Date hidden'!AU143)</f>
        <v>0</v>
      </c>
      <c r="AU142" s="165">
        <f>IF('Indicator Date hidden'!AV143="x","x",$AU$2-'Indicator Date hidden'!AV143)</f>
        <v>2</v>
      </c>
      <c r="AV142" s="165">
        <f>IF('Indicator Date hidden'!AW143="x","x",$AV$2-'Indicator Date hidden'!AW143)</f>
        <v>0</v>
      </c>
      <c r="AW142" s="165">
        <f>IF('Indicator Date hidden'!AX143="x","x",$AW$2-'Indicator Date hidden'!AX143)</f>
        <v>0</v>
      </c>
      <c r="AX142" s="165">
        <f>IF('Indicator Date hidden'!AY143="x","x",$AX$2-'Indicator Date hidden'!AY143)</f>
        <v>0</v>
      </c>
      <c r="AY142" s="165">
        <f>IF('Indicator Date hidden'!AZ143="x","x",$AY$2-'Indicator Date hidden'!AZ143)</f>
        <v>0</v>
      </c>
      <c r="AZ142" s="165">
        <f>IF('Indicator Date hidden'!BA143="x","x",$AZ$2-'Indicator Date hidden'!BA143)</f>
        <v>0</v>
      </c>
      <c r="BA142" s="5">
        <f t="shared" si="10"/>
        <v>11</v>
      </c>
      <c r="BB142" s="166">
        <f t="shared" si="11"/>
        <v>0.25</v>
      </c>
      <c r="BC142" s="5">
        <f t="shared" si="12"/>
        <v>4</v>
      </c>
      <c r="BD142" s="166">
        <f t="shared" si="13"/>
        <v>0.97991186987773171</v>
      </c>
      <c r="BE142" s="169">
        <f t="shared" si="14"/>
        <v>0</v>
      </c>
    </row>
    <row r="143" spans="1:57" x14ac:dyDescent="0.25">
      <c r="A143" t="s">
        <v>263</v>
      </c>
      <c r="B143" s="165">
        <f>IF('Indicator Date hidden'!C144="x","x",$B$2-'Indicator Date hidden'!C144)</f>
        <v>0</v>
      </c>
      <c r="C143" s="165">
        <f>IF('Indicator Date hidden'!D144="x","x",$C$2-'Indicator Date hidden'!D144)</f>
        <v>0</v>
      </c>
      <c r="D143" s="165">
        <f>IF('Indicator Date hidden'!E144="x","x",$D$2-'Indicator Date hidden'!E144)</f>
        <v>0</v>
      </c>
      <c r="E143" s="165">
        <f>IF('Indicator Date hidden'!F144="x","x",$E$2-'Indicator Date hidden'!F144)</f>
        <v>0</v>
      </c>
      <c r="F143" s="165">
        <f>IF('Indicator Date hidden'!G144="x","x",$F$2-'Indicator Date hidden'!G144)</f>
        <v>0</v>
      </c>
      <c r="G143" s="165">
        <f>IF('Indicator Date hidden'!H144="x","x",$G$2-'Indicator Date hidden'!H144)</f>
        <v>0</v>
      </c>
      <c r="H143" s="165">
        <f>IF('Indicator Date hidden'!I144="x","x",$H$2-'Indicator Date hidden'!I144)</f>
        <v>0</v>
      </c>
      <c r="I143" s="165">
        <f>IF('Indicator Date hidden'!J144="x","x",$I$2-'Indicator Date hidden'!J144)</f>
        <v>0</v>
      </c>
      <c r="J143" s="165">
        <f>IF('Indicator Date hidden'!K144="x","x",$J$2-'Indicator Date hidden'!K144)</f>
        <v>0</v>
      </c>
      <c r="K143" s="165">
        <f>IF('Indicator Date hidden'!L144="x","x",$K$2-'Indicator Date hidden'!L144)</f>
        <v>0</v>
      </c>
      <c r="L143" s="165">
        <f>IF('Indicator Date hidden'!M144="x","x",$L$2-'Indicator Date hidden'!M144)</f>
        <v>0</v>
      </c>
      <c r="M143" s="165">
        <f>IF('Indicator Date hidden'!N144="x","x",$M$2-'Indicator Date hidden'!N144)</f>
        <v>0</v>
      </c>
      <c r="N143" s="165">
        <f>IF('Indicator Date hidden'!O144="x","x",$N$2-'Indicator Date hidden'!O144)</f>
        <v>0</v>
      </c>
      <c r="O143" s="165">
        <f>IF('Indicator Date hidden'!P144="x","x",$O$2-'Indicator Date hidden'!P144)</f>
        <v>0</v>
      </c>
      <c r="P143" s="165">
        <f>IF('Indicator Date hidden'!Q144="x","x",$P$2-'Indicator Date hidden'!Q144)</f>
        <v>0</v>
      </c>
      <c r="Q143" s="165" t="str">
        <f>IF('Indicator Date hidden'!R144="x","x",$Q$2-'Indicator Date hidden'!R144)</f>
        <v>x</v>
      </c>
      <c r="R143" s="165">
        <f>IF('Indicator Date hidden'!S144="x","x",$R$2-'Indicator Date hidden'!S144)</f>
        <v>0</v>
      </c>
      <c r="S143" s="165">
        <f>IF('Indicator Date hidden'!T144="x","x",$S$2-'Indicator Date hidden'!T144)</f>
        <v>0</v>
      </c>
      <c r="T143" s="165">
        <f>IF('Indicator Date hidden'!U144="x","x",$T$2-'Indicator Date hidden'!U144)</f>
        <v>0</v>
      </c>
      <c r="U143" s="165" t="str">
        <f>IF('Indicator Date hidden'!V144="x","x",$U$2-'Indicator Date hidden'!V144)</f>
        <v>x</v>
      </c>
      <c r="V143" s="165">
        <f>IF('Indicator Date hidden'!W144="x","x",$V$2-'Indicator Date hidden'!W144)</f>
        <v>2</v>
      </c>
      <c r="W143" s="165" t="str">
        <f>IF('Indicator Date hidden'!X144="x","x",$W$2-'Indicator Date hidden'!X144)</f>
        <v>x</v>
      </c>
      <c r="X143" s="165">
        <f>IF('Indicator Date hidden'!Y144="x","x",$X$2-'Indicator Date hidden'!Y144)</f>
        <v>4</v>
      </c>
      <c r="Y143" s="165">
        <f>IF('Indicator Date hidden'!Z144="x","x",$Y$2-'Indicator Date hidden'!Z144)</f>
        <v>0</v>
      </c>
      <c r="Z143" s="165">
        <f>IF('Indicator Date hidden'!AA144="x","x",$Z$2-'Indicator Date hidden'!AA144)</f>
        <v>0</v>
      </c>
      <c r="AA143" s="165">
        <f>IF('Indicator Date hidden'!AB144="x","x",$AA$2-'Indicator Date hidden'!AB144)</f>
        <v>0</v>
      </c>
      <c r="AB143" s="165">
        <f>IF('Indicator Date hidden'!AC144="x","x",$AB$2-'Indicator Date hidden'!AC144)</f>
        <v>0</v>
      </c>
      <c r="AC143" s="165">
        <f>IF('Indicator Date hidden'!AD144="x","x",$AC$2-'Indicator Date hidden'!AD144)</f>
        <v>0</v>
      </c>
      <c r="AD143" s="165" t="str">
        <f>IF('Indicator Date hidden'!AE144="x","x",$AD$2-'Indicator Date hidden'!AE144)</f>
        <v>x</v>
      </c>
      <c r="AE143" s="165">
        <f>IF('Indicator Date hidden'!AF144="x","x",$AE$2-'Indicator Date hidden'!AF144)</f>
        <v>0</v>
      </c>
      <c r="AF143" s="165">
        <f>IF('Indicator Date hidden'!AG144="x","x",$AF$2-'Indicator Date hidden'!AG144)</f>
        <v>1</v>
      </c>
      <c r="AG143" s="165">
        <f>IF('Indicator Date hidden'!AH144="x","x",$AG$2-'Indicator Date hidden'!AH144)</f>
        <v>0</v>
      </c>
      <c r="AH143" s="165">
        <f>IF('Indicator Date hidden'!AI144="x","x",$AH$2-'Indicator Date hidden'!AI144)</f>
        <v>0</v>
      </c>
      <c r="AI143" s="165">
        <f>IF('Indicator Date hidden'!AJ144="x","x",$AI$2-'Indicator Date hidden'!AJ144)</f>
        <v>0</v>
      </c>
      <c r="AJ143" s="165" t="str">
        <f>IF('Indicator Date hidden'!AK144="x","x",$AJ$2-'Indicator Date hidden'!AK144)</f>
        <v>x</v>
      </c>
      <c r="AK143" s="165">
        <f>IF('Indicator Date hidden'!AL144="x","x",$AK$2-'Indicator Date hidden'!AL144)</f>
        <v>1</v>
      </c>
      <c r="AL143" s="165" t="str">
        <f>IF('Indicator Date hidden'!AM144="x","x",$AL$2-'Indicator Date hidden'!AM144)</f>
        <v>x</v>
      </c>
      <c r="AM143" s="165">
        <f>IF('Indicator Date hidden'!AN144="x","x",$AM$2-'Indicator Date hidden'!AN144)</f>
        <v>0</v>
      </c>
      <c r="AN143" s="165">
        <f>IF('Indicator Date hidden'!AO144="x","x",$AN$2-'Indicator Date hidden'!AO144)</f>
        <v>0</v>
      </c>
      <c r="AO143" s="165">
        <f>IF('Indicator Date hidden'!AP144="x","x",$AO$2-'Indicator Date hidden'!AP144)</f>
        <v>0</v>
      </c>
      <c r="AP143" s="165">
        <f>IF('Indicator Date hidden'!AQ144="x","x",$AP$2-'Indicator Date hidden'!AQ144)</f>
        <v>0</v>
      </c>
      <c r="AQ143" s="165">
        <f>IF('Indicator Date hidden'!AR144="x","x",$AQ$2-'Indicator Date hidden'!AR144)</f>
        <v>0</v>
      </c>
      <c r="AR143" s="165">
        <f>IF('Indicator Date hidden'!AS144="x","x",$AR$2-'Indicator Date hidden'!AS144)</f>
        <v>0</v>
      </c>
      <c r="AS143" s="165">
        <f>IF('Indicator Date hidden'!AT144="x","x",$AS$2-'Indicator Date hidden'!AT144)</f>
        <v>0</v>
      </c>
      <c r="AT143" s="165">
        <f>IF('Indicator Date hidden'!AU144="x","x",$AT$2-'Indicator Date hidden'!AU144)</f>
        <v>0</v>
      </c>
      <c r="AU143" s="165">
        <f>IF('Indicator Date hidden'!AV144="x","x",$AU$2-'Indicator Date hidden'!AV144)</f>
        <v>2</v>
      </c>
      <c r="AV143" s="165">
        <f>IF('Indicator Date hidden'!AW144="x","x",$AV$2-'Indicator Date hidden'!AW144)</f>
        <v>0</v>
      </c>
      <c r="AW143" s="165">
        <f>IF('Indicator Date hidden'!AX144="x","x",$AW$2-'Indicator Date hidden'!AX144)</f>
        <v>0</v>
      </c>
      <c r="AX143" s="165">
        <f>IF('Indicator Date hidden'!AY144="x","x",$AX$2-'Indicator Date hidden'!AY144)</f>
        <v>0</v>
      </c>
      <c r="AY143" s="165">
        <f>IF('Indicator Date hidden'!AZ144="x","x",$AY$2-'Indicator Date hidden'!AZ144)</f>
        <v>0</v>
      </c>
      <c r="AZ143" s="165">
        <f>IF('Indicator Date hidden'!BA144="x","x",$AZ$2-'Indicator Date hidden'!BA144)</f>
        <v>0</v>
      </c>
      <c r="BA143" s="5">
        <f t="shared" si="10"/>
        <v>10</v>
      </c>
      <c r="BB143" s="166">
        <f t="shared" si="11"/>
        <v>0.22222222222222221</v>
      </c>
      <c r="BC143" s="5">
        <f t="shared" si="12"/>
        <v>5</v>
      </c>
      <c r="BD143" s="166">
        <f t="shared" si="13"/>
        <v>0.72690787705760562</v>
      </c>
      <c r="BE143" s="169">
        <f t="shared" si="14"/>
        <v>0</v>
      </c>
    </row>
    <row r="144" spans="1:57" x14ac:dyDescent="0.25">
      <c r="A144" t="s">
        <v>265</v>
      </c>
      <c r="B144" s="165">
        <f>IF('Indicator Date hidden'!C145="x","x",$B$2-'Indicator Date hidden'!C145)</f>
        <v>0</v>
      </c>
      <c r="C144" s="165">
        <f>IF('Indicator Date hidden'!D145="x","x",$C$2-'Indicator Date hidden'!D145)</f>
        <v>0</v>
      </c>
      <c r="D144" s="165">
        <f>IF('Indicator Date hidden'!E145="x","x",$D$2-'Indicator Date hidden'!E145)</f>
        <v>0</v>
      </c>
      <c r="E144" s="165">
        <f>IF('Indicator Date hidden'!F145="x","x",$E$2-'Indicator Date hidden'!F145)</f>
        <v>0</v>
      </c>
      <c r="F144" s="165">
        <f>IF('Indicator Date hidden'!G145="x","x",$F$2-'Indicator Date hidden'!G145)</f>
        <v>0</v>
      </c>
      <c r="G144" s="165">
        <f>IF('Indicator Date hidden'!H145="x","x",$G$2-'Indicator Date hidden'!H145)</f>
        <v>0</v>
      </c>
      <c r="H144" s="165">
        <f>IF('Indicator Date hidden'!I145="x","x",$H$2-'Indicator Date hidden'!I145)</f>
        <v>0</v>
      </c>
      <c r="I144" s="165">
        <f>IF('Indicator Date hidden'!J145="x","x",$I$2-'Indicator Date hidden'!J145)</f>
        <v>0</v>
      </c>
      <c r="J144" s="165">
        <f>IF('Indicator Date hidden'!K145="x","x",$J$2-'Indicator Date hidden'!K145)</f>
        <v>0</v>
      </c>
      <c r="K144" s="165">
        <f>IF('Indicator Date hidden'!L145="x","x",$K$2-'Indicator Date hidden'!L145)</f>
        <v>0</v>
      </c>
      <c r="L144" s="165">
        <f>IF('Indicator Date hidden'!M145="x","x",$L$2-'Indicator Date hidden'!M145)</f>
        <v>0</v>
      </c>
      <c r="M144" s="165">
        <f>IF('Indicator Date hidden'!N145="x","x",$M$2-'Indicator Date hidden'!N145)</f>
        <v>0</v>
      </c>
      <c r="N144" s="165">
        <f>IF('Indicator Date hidden'!O145="x","x",$N$2-'Indicator Date hidden'!O145)</f>
        <v>0</v>
      </c>
      <c r="O144" s="165">
        <f>IF('Indicator Date hidden'!P145="x","x",$O$2-'Indicator Date hidden'!P145)</f>
        <v>0</v>
      </c>
      <c r="P144" s="165">
        <f>IF('Indicator Date hidden'!Q145="x","x",$P$2-'Indicator Date hidden'!Q145)</f>
        <v>0</v>
      </c>
      <c r="Q144" s="165" t="str">
        <f>IF('Indicator Date hidden'!R145="x","x",$Q$2-'Indicator Date hidden'!R145)</f>
        <v>x</v>
      </c>
      <c r="R144" s="165">
        <f>IF('Indicator Date hidden'!S145="x","x",$R$2-'Indicator Date hidden'!S145)</f>
        <v>0</v>
      </c>
      <c r="S144" s="165">
        <f>IF('Indicator Date hidden'!T145="x","x",$S$2-'Indicator Date hidden'!T145)</f>
        <v>0</v>
      </c>
      <c r="T144" s="165">
        <f>IF('Indicator Date hidden'!U145="x","x",$T$2-'Indicator Date hidden'!U145)</f>
        <v>0</v>
      </c>
      <c r="U144" s="165" t="str">
        <f>IF('Indicator Date hidden'!V145="x","x",$U$2-'Indicator Date hidden'!V145)</f>
        <v>x</v>
      </c>
      <c r="V144" s="165">
        <f>IF('Indicator Date hidden'!W145="x","x",$V$2-'Indicator Date hidden'!W145)</f>
        <v>2</v>
      </c>
      <c r="W144" s="165" t="str">
        <f>IF('Indicator Date hidden'!X145="x","x",$W$2-'Indicator Date hidden'!X145)</f>
        <v>x</v>
      </c>
      <c r="X144" s="165">
        <f>IF('Indicator Date hidden'!Y145="x","x",$X$2-'Indicator Date hidden'!Y145)</f>
        <v>6</v>
      </c>
      <c r="Y144" s="165">
        <f>IF('Indicator Date hidden'!Z145="x","x",$Y$2-'Indicator Date hidden'!Z145)</f>
        <v>0</v>
      </c>
      <c r="Z144" s="165">
        <f>IF('Indicator Date hidden'!AA145="x","x",$Z$2-'Indicator Date hidden'!AA145)</f>
        <v>0</v>
      </c>
      <c r="AA144" s="165">
        <f>IF('Indicator Date hidden'!AB145="x","x",$AA$2-'Indicator Date hidden'!AB145)</f>
        <v>0</v>
      </c>
      <c r="AB144" s="165">
        <f>IF('Indicator Date hidden'!AC145="x","x",$AB$2-'Indicator Date hidden'!AC145)</f>
        <v>0</v>
      </c>
      <c r="AC144" s="165">
        <f>IF('Indicator Date hidden'!AD145="x","x",$AC$2-'Indicator Date hidden'!AD145)</f>
        <v>0</v>
      </c>
      <c r="AD144" s="165" t="str">
        <f>IF('Indicator Date hidden'!AE145="x","x",$AD$2-'Indicator Date hidden'!AE145)</f>
        <v>x</v>
      </c>
      <c r="AE144" s="165">
        <f>IF('Indicator Date hidden'!AF145="x","x",$AE$2-'Indicator Date hidden'!AF145)</f>
        <v>0</v>
      </c>
      <c r="AF144" s="165">
        <f>IF('Indicator Date hidden'!AG145="x","x",$AF$2-'Indicator Date hidden'!AG145)</f>
        <v>5</v>
      </c>
      <c r="AG144" s="165">
        <f>IF('Indicator Date hidden'!AH145="x","x",$AG$2-'Indicator Date hidden'!AH145)</f>
        <v>0</v>
      </c>
      <c r="AH144" s="165">
        <f>IF('Indicator Date hidden'!AI145="x","x",$AH$2-'Indicator Date hidden'!AI145)</f>
        <v>0</v>
      </c>
      <c r="AI144" s="165">
        <f>IF('Indicator Date hidden'!AJ145="x","x",$AI$2-'Indicator Date hidden'!AJ145)</f>
        <v>0</v>
      </c>
      <c r="AJ144" s="165">
        <f>IF('Indicator Date hidden'!AK145="x","x",$AJ$2-'Indicator Date hidden'!AK145)</f>
        <v>2</v>
      </c>
      <c r="AK144" s="165">
        <f>IF('Indicator Date hidden'!AL145="x","x",$AK$2-'Indicator Date hidden'!AL145)</f>
        <v>1</v>
      </c>
      <c r="AL144" s="165">
        <f>IF('Indicator Date hidden'!AM145="x","x",$AL$2-'Indicator Date hidden'!AM145)</f>
        <v>0</v>
      </c>
      <c r="AM144" s="165">
        <f>IF('Indicator Date hidden'!AN145="x","x",$AM$2-'Indicator Date hidden'!AN145)</f>
        <v>0</v>
      </c>
      <c r="AN144" s="165">
        <f>IF('Indicator Date hidden'!AO145="x","x",$AN$2-'Indicator Date hidden'!AO145)</f>
        <v>0</v>
      </c>
      <c r="AO144" s="165">
        <f>IF('Indicator Date hidden'!AP145="x","x",$AO$2-'Indicator Date hidden'!AP145)</f>
        <v>0</v>
      </c>
      <c r="AP144" s="165">
        <f>IF('Indicator Date hidden'!AQ145="x","x",$AP$2-'Indicator Date hidden'!AQ145)</f>
        <v>0</v>
      </c>
      <c r="AQ144" s="165" t="str">
        <f>IF('Indicator Date hidden'!AR145="x","x",$AQ$2-'Indicator Date hidden'!AR145)</f>
        <v>x</v>
      </c>
      <c r="AR144" s="165">
        <f>IF('Indicator Date hidden'!AS145="x","x",$AR$2-'Indicator Date hidden'!AS145)</f>
        <v>0</v>
      </c>
      <c r="AS144" s="165">
        <f>IF('Indicator Date hidden'!AT145="x","x",$AS$2-'Indicator Date hidden'!AT145)</f>
        <v>0</v>
      </c>
      <c r="AT144" s="165">
        <f>IF('Indicator Date hidden'!AU145="x","x",$AT$2-'Indicator Date hidden'!AU145)</f>
        <v>0</v>
      </c>
      <c r="AU144" s="165">
        <f>IF('Indicator Date hidden'!AV145="x","x",$AU$2-'Indicator Date hidden'!AV145)</f>
        <v>2</v>
      </c>
      <c r="AV144" s="165">
        <f>IF('Indicator Date hidden'!AW145="x","x",$AV$2-'Indicator Date hidden'!AW145)</f>
        <v>0</v>
      </c>
      <c r="AW144" s="165">
        <f>IF('Indicator Date hidden'!AX145="x","x",$AW$2-'Indicator Date hidden'!AX145)</f>
        <v>0</v>
      </c>
      <c r="AX144" s="165">
        <f>IF('Indicator Date hidden'!AY145="x","x",$AX$2-'Indicator Date hidden'!AY145)</f>
        <v>0</v>
      </c>
      <c r="AY144" s="165">
        <f>IF('Indicator Date hidden'!AZ145="x","x",$AY$2-'Indicator Date hidden'!AZ145)</f>
        <v>0</v>
      </c>
      <c r="AZ144" s="165">
        <f>IF('Indicator Date hidden'!BA145="x","x",$AZ$2-'Indicator Date hidden'!BA145)</f>
        <v>0</v>
      </c>
      <c r="BA144" s="5">
        <f t="shared" si="10"/>
        <v>18</v>
      </c>
      <c r="BB144" s="166">
        <f t="shared" si="11"/>
        <v>0.39130434782608697</v>
      </c>
      <c r="BC144" s="5">
        <f t="shared" si="12"/>
        <v>6</v>
      </c>
      <c r="BD144" s="166">
        <f t="shared" si="13"/>
        <v>1.2064727761314442</v>
      </c>
      <c r="BE144" s="169">
        <f t="shared" si="14"/>
        <v>0</v>
      </c>
    </row>
    <row r="145" spans="1:57" x14ac:dyDescent="0.25">
      <c r="A145" t="s">
        <v>267</v>
      </c>
      <c r="B145" s="165">
        <f>IF('Indicator Date hidden'!C146="x","x",$B$2-'Indicator Date hidden'!C146)</f>
        <v>0</v>
      </c>
      <c r="C145" s="165">
        <f>IF('Indicator Date hidden'!D146="x","x",$C$2-'Indicator Date hidden'!D146)</f>
        <v>0</v>
      </c>
      <c r="D145" s="165">
        <f>IF('Indicator Date hidden'!E146="x","x",$D$2-'Indicator Date hidden'!E146)</f>
        <v>0</v>
      </c>
      <c r="E145" s="165">
        <f>IF('Indicator Date hidden'!F146="x","x",$E$2-'Indicator Date hidden'!F146)</f>
        <v>0</v>
      </c>
      <c r="F145" s="165">
        <f>IF('Indicator Date hidden'!G146="x","x",$F$2-'Indicator Date hidden'!G146)</f>
        <v>0</v>
      </c>
      <c r="G145" s="165">
        <f>IF('Indicator Date hidden'!H146="x","x",$G$2-'Indicator Date hidden'!H146)</f>
        <v>0</v>
      </c>
      <c r="H145" s="165">
        <f>IF('Indicator Date hidden'!I146="x","x",$H$2-'Indicator Date hidden'!I146)</f>
        <v>0</v>
      </c>
      <c r="I145" s="165">
        <f>IF('Indicator Date hidden'!J146="x","x",$I$2-'Indicator Date hidden'!J146)</f>
        <v>0</v>
      </c>
      <c r="J145" s="165">
        <f>IF('Indicator Date hidden'!K146="x","x",$J$2-'Indicator Date hidden'!K146)</f>
        <v>0</v>
      </c>
      <c r="K145" s="165">
        <f>IF('Indicator Date hidden'!L146="x","x",$K$2-'Indicator Date hidden'!L146)</f>
        <v>0</v>
      </c>
      <c r="L145" s="165">
        <f>IF('Indicator Date hidden'!M146="x","x",$L$2-'Indicator Date hidden'!M146)</f>
        <v>0</v>
      </c>
      <c r="M145" s="165">
        <f>IF('Indicator Date hidden'!N146="x","x",$M$2-'Indicator Date hidden'!N146)</f>
        <v>0</v>
      </c>
      <c r="N145" s="165">
        <f>IF('Indicator Date hidden'!O146="x","x",$N$2-'Indicator Date hidden'!O146)</f>
        <v>0</v>
      </c>
      <c r="O145" s="165">
        <f>IF('Indicator Date hidden'!P146="x","x",$O$2-'Indicator Date hidden'!P146)</f>
        <v>0</v>
      </c>
      <c r="P145" s="165">
        <f>IF('Indicator Date hidden'!Q146="x","x",$P$2-'Indicator Date hidden'!Q146)</f>
        <v>0</v>
      </c>
      <c r="Q145" s="165">
        <f>IF('Indicator Date hidden'!R146="x","x",$Q$2-'Indicator Date hidden'!R146)</f>
        <v>2</v>
      </c>
      <c r="R145" s="165">
        <f>IF('Indicator Date hidden'!S146="x","x",$R$2-'Indicator Date hidden'!S146)</f>
        <v>0</v>
      </c>
      <c r="S145" s="165">
        <f>IF('Indicator Date hidden'!T146="x","x",$S$2-'Indicator Date hidden'!T146)</f>
        <v>0</v>
      </c>
      <c r="T145" s="165">
        <f>IF('Indicator Date hidden'!U146="x","x",$T$2-'Indicator Date hidden'!U146)</f>
        <v>0</v>
      </c>
      <c r="U145" s="165">
        <f>IF('Indicator Date hidden'!V146="x","x",$U$2-'Indicator Date hidden'!V146)</f>
        <v>0</v>
      </c>
      <c r="V145" s="165">
        <f>IF('Indicator Date hidden'!W146="x","x",$V$2-'Indicator Date hidden'!W146)</f>
        <v>2</v>
      </c>
      <c r="W145" s="165">
        <f>IF('Indicator Date hidden'!X146="x","x",$W$2-'Indicator Date hidden'!X146)</f>
        <v>6</v>
      </c>
      <c r="X145" s="165">
        <f>IF('Indicator Date hidden'!Y146="x","x",$X$2-'Indicator Date hidden'!Y146)</f>
        <v>6</v>
      </c>
      <c r="Y145" s="165">
        <f>IF('Indicator Date hidden'!Z146="x","x",$Y$2-'Indicator Date hidden'!Z146)</f>
        <v>0</v>
      </c>
      <c r="Z145" s="165">
        <f>IF('Indicator Date hidden'!AA146="x","x",$Z$2-'Indicator Date hidden'!AA146)</f>
        <v>0</v>
      </c>
      <c r="AA145" s="165">
        <f>IF('Indicator Date hidden'!AB146="x","x",$AA$2-'Indicator Date hidden'!AB146)</f>
        <v>0</v>
      </c>
      <c r="AB145" s="165">
        <f>IF('Indicator Date hidden'!AC146="x","x",$AB$2-'Indicator Date hidden'!AC146)</f>
        <v>0</v>
      </c>
      <c r="AC145" s="165">
        <f>IF('Indicator Date hidden'!AD146="x","x",$AC$2-'Indicator Date hidden'!AD146)</f>
        <v>0</v>
      </c>
      <c r="AD145" s="165">
        <f>IF('Indicator Date hidden'!AE146="x","x",$AD$2-'Indicator Date hidden'!AE146)</f>
        <v>0</v>
      </c>
      <c r="AE145" s="165">
        <f>IF('Indicator Date hidden'!AF146="x","x",$AE$2-'Indicator Date hidden'!AF146)</f>
        <v>0</v>
      </c>
      <c r="AF145" s="165">
        <f>IF('Indicator Date hidden'!AG146="x","x",$AF$2-'Indicator Date hidden'!AG146)</f>
        <v>7</v>
      </c>
      <c r="AG145" s="165">
        <f>IF('Indicator Date hidden'!AH146="x","x",$AG$2-'Indicator Date hidden'!AH146)</f>
        <v>0</v>
      </c>
      <c r="AH145" s="165">
        <f>IF('Indicator Date hidden'!AI146="x","x",$AH$2-'Indicator Date hidden'!AI146)</f>
        <v>0</v>
      </c>
      <c r="AI145" s="165">
        <f>IF('Indicator Date hidden'!AJ146="x","x",$AI$2-'Indicator Date hidden'!AJ146)</f>
        <v>0</v>
      </c>
      <c r="AJ145" s="165" t="str">
        <f>IF('Indicator Date hidden'!AK146="x","x",$AJ$2-'Indicator Date hidden'!AK146)</f>
        <v>x</v>
      </c>
      <c r="AK145" s="165">
        <f>IF('Indicator Date hidden'!AL146="x","x",$AK$2-'Indicator Date hidden'!AL146)</f>
        <v>0</v>
      </c>
      <c r="AL145" s="165">
        <f>IF('Indicator Date hidden'!AM146="x","x",$AL$2-'Indicator Date hidden'!AM146)</f>
        <v>0</v>
      </c>
      <c r="AM145" s="165">
        <f>IF('Indicator Date hidden'!AN146="x","x",$AM$2-'Indicator Date hidden'!AN146)</f>
        <v>0</v>
      </c>
      <c r="AN145" s="165">
        <f>IF('Indicator Date hidden'!AO146="x","x",$AN$2-'Indicator Date hidden'!AO146)</f>
        <v>0</v>
      </c>
      <c r="AO145" s="165">
        <f>IF('Indicator Date hidden'!AP146="x","x",$AO$2-'Indicator Date hidden'!AP146)</f>
        <v>1</v>
      </c>
      <c r="AP145" s="165">
        <f>IF('Indicator Date hidden'!AQ146="x","x",$AP$2-'Indicator Date hidden'!AQ146)</f>
        <v>1</v>
      </c>
      <c r="AQ145" s="165">
        <f>IF('Indicator Date hidden'!AR146="x","x",$AQ$2-'Indicator Date hidden'!AR146)</f>
        <v>0</v>
      </c>
      <c r="AR145" s="165">
        <f>IF('Indicator Date hidden'!AS146="x","x",$AR$2-'Indicator Date hidden'!AS146)</f>
        <v>0</v>
      </c>
      <c r="AS145" s="165">
        <f>IF('Indicator Date hidden'!AT146="x","x",$AS$2-'Indicator Date hidden'!AT146)</f>
        <v>0</v>
      </c>
      <c r="AT145" s="165">
        <f>IF('Indicator Date hidden'!AU146="x","x",$AT$2-'Indicator Date hidden'!AU146)</f>
        <v>0</v>
      </c>
      <c r="AU145" s="165">
        <f>IF('Indicator Date hidden'!AV146="x","x",$AU$2-'Indicator Date hidden'!AV146)</f>
        <v>2</v>
      </c>
      <c r="AV145" s="165">
        <f>IF('Indicator Date hidden'!AW146="x","x",$AV$2-'Indicator Date hidden'!AW146)</f>
        <v>0</v>
      </c>
      <c r="AW145" s="165">
        <f>IF('Indicator Date hidden'!AX146="x","x",$AW$2-'Indicator Date hidden'!AX146)</f>
        <v>0</v>
      </c>
      <c r="AX145" s="165">
        <f>IF('Indicator Date hidden'!AY146="x","x",$AX$2-'Indicator Date hidden'!AY146)</f>
        <v>0</v>
      </c>
      <c r="AY145" s="165">
        <f>IF('Indicator Date hidden'!AZ146="x","x",$AY$2-'Indicator Date hidden'!AZ146)</f>
        <v>0</v>
      </c>
      <c r="AZ145" s="165">
        <f>IF('Indicator Date hidden'!BA146="x","x",$AZ$2-'Indicator Date hidden'!BA146)</f>
        <v>0</v>
      </c>
      <c r="BA145" s="5">
        <f t="shared" si="10"/>
        <v>27</v>
      </c>
      <c r="BB145" s="166">
        <f t="shared" si="11"/>
        <v>0.54</v>
      </c>
      <c r="BC145" s="5">
        <f t="shared" si="12"/>
        <v>8</v>
      </c>
      <c r="BD145" s="166">
        <f t="shared" si="13"/>
        <v>1.5519020587653074</v>
      </c>
      <c r="BE145" s="169">
        <f t="shared" si="14"/>
        <v>0</v>
      </c>
    </row>
    <row r="146" spans="1:57" x14ac:dyDescent="0.25">
      <c r="A146" t="s">
        <v>269</v>
      </c>
      <c r="B146" s="165">
        <f>IF('Indicator Date hidden'!C147="x","x",$B$2-'Indicator Date hidden'!C147)</f>
        <v>0</v>
      </c>
      <c r="C146" s="165">
        <f>IF('Indicator Date hidden'!D147="x","x",$C$2-'Indicator Date hidden'!D147)</f>
        <v>0</v>
      </c>
      <c r="D146" s="165">
        <f>IF('Indicator Date hidden'!E147="x","x",$D$2-'Indicator Date hidden'!E147)</f>
        <v>0</v>
      </c>
      <c r="E146" s="165">
        <f>IF('Indicator Date hidden'!F147="x","x",$E$2-'Indicator Date hidden'!F147)</f>
        <v>0</v>
      </c>
      <c r="F146" s="165">
        <f>IF('Indicator Date hidden'!G147="x","x",$F$2-'Indicator Date hidden'!G147)</f>
        <v>0</v>
      </c>
      <c r="G146" s="165">
        <f>IF('Indicator Date hidden'!H147="x","x",$G$2-'Indicator Date hidden'!H147)</f>
        <v>0</v>
      </c>
      <c r="H146" s="165">
        <f>IF('Indicator Date hidden'!I147="x","x",$H$2-'Indicator Date hidden'!I147)</f>
        <v>0</v>
      </c>
      <c r="I146" s="165">
        <f>IF('Indicator Date hidden'!J147="x","x",$I$2-'Indicator Date hidden'!J147)</f>
        <v>0</v>
      </c>
      <c r="J146" s="165">
        <f>IF('Indicator Date hidden'!K147="x","x",$J$2-'Indicator Date hidden'!K147)</f>
        <v>0</v>
      </c>
      <c r="K146" s="165">
        <f>IF('Indicator Date hidden'!L147="x","x",$K$2-'Indicator Date hidden'!L147)</f>
        <v>0</v>
      </c>
      <c r="L146" s="165">
        <f>IF('Indicator Date hidden'!M147="x","x",$L$2-'Indicator Date hidden'!M147)</f>
        <v>0</v>
      </c>
      <c r="M146" s="165">
        <f>IF('Indicator Date hidden'!N147="x","x",$M$2-'Indicator Date hidden'!N147)</f>
        <v>0</v>
      </c>
      <c r="N146" s="165">
        <f>IF('Indicator Date hidden'!O147="x","x",$N$2-'Indicator Date hidden'!O147)</f>
        <v>0</v>
      </c>
      <c r="O146" s="165">
        <f>IF('Indicator Date hidden'!P147="x","x",$O$2-'Indicator Date hidden'!P147)</f>
        <v>0</v>
      </c>
      <c r="P146" s="165">
        <f>IF('Indicator Date hidden'!Q147="x","x",$P$2-'Indicator Date hidden'!Q147)</f>
        <v>0</v>
      </c>
      <c r="Q146" s="165" t="str">
        <f>IF('Indicator Date hidden'!R147="x","x",$Q$2-'Indicator Date hidden'!R147)</f>
        <v>x</v>
      </c>
      <c r="R146" s="165">
        <f>IF('Indicator Date hidden'!S147="x","x",$R$2-'Indicator Date hidden'!S147)</f>
        <v>0</v>
      </c>
      <c r="S146" s="165">
        <f>IF('Indicator Date hidden'!T147="x","x",$S$2-'Indicator Date hidden'!T147)</f>
        <v>0</v>
      </c>
      <c r="T146" s="165">
        <f>IF('Indicator Date hidden'!U147="x","x",$T$2-'Indicator Date hidden'!U147)</f>
        <v>0</v>
      </c>
      <c r="U146" s="165" t="str">
        <f>IF('Indicator Date hidden'!V147="x","x",$U$2-'Indicator Date hidden'!V147)</f>
        <v>x</v>
      </c>
      <c r="V146" s="165">
        <f>IF('Indicator Date hidden'!W147="x","x",$V$2-'Indicator Date hidden'!W147)</f>
        <v>2</v>
      </c>
      <c r="W146" s="165" t="str">
        <f>IF('Indicator Date hidden'!X147="x","x",$W$2-'Indicator Date hidden'!X147)</f>
        <v>x</v>
      </c>
      <c r="X146" s="165" t="str">
        <f>IF('Indicator Date hidden'!Y147="x","x",$X$2-'Indicator Date hidden'!Y147)</f>
        <v>x</v>
      </c>
      <c r="Y146" s="165">
        <f>IF('Indicator Date hidden'!Z147="x","x",$Y$2-'Indicator Date hidden'!Z147)</f>
        <v>0</v>
      </c>
      <c r="Z146" s="165">
        <f>IF('Indicator Date hidden'!AA147="x","x",$Z$2-'Indicator Date hidden'!AA147)</f>
        <v>0</v>
      </c>
      <c r="AA146" s="165" t="str">
        <f>IF('Indicator Date hidden'!AB147="x","x",$AA$2-'Indicator Date hidden'!AB147)</f>
        <v>x</v>
      </c>
      <c r="AB146" s="165">
        <f>IF('Indicator Date hidden'!AC147="x","x",$AB$2-'Indicator Date hidden'!AC147)</f>
        <v>0</v>
      </c>
      <c r="AC146" s="165" t="str">
        <f>IF('Indicator Date hidden'!AD147="x","x",$AC$2-'Indicator Date hidden'!AD147)</f>
        <v>x</v>
      </c>
      <c r="AD146" s="165" t="str">
        <f>IF('Indicator Date hidden'!AE147="x","x",$AD$2-'Indicator Date hidden'!AE147)</f>
        <v>x</v>
      </c>
      <c r="AE146" s="165" t="str">
        <f>IF('Indicator Date hidden'!AF147="x","x",$AE$2-'Indicator Date hidden'!AF147)</f>
        <v>x</v>
      </c>
      <c r="AF146" s="165">
        <f>IF('Indicator Date hidden'!AG147="x","x",$AF$2-'Indicator Date hidden'!AG147)</f>
        <v>8</v>
      </c>
      <c r="AG146" s="165">
        <f>IF('Indicator Date hidden'!AH147="x","x",$AG$2-'Indicator Date hidden'!AH147)</f>
        <v>0</v>
      </c>
      <c r="AH146" s="165">
        <f>IF('Indicator Date hidden'!AI147="x","x",$AH$2-'Indicator Date hidden'!AI147)</f>
        <v>0</v>
      </c>
      <c r="AI146" s="165">
        <f>IF('Indicator Date hidden'!AJ147="x","x",$AI$2-'Indicator Date hidden'!AJ147)</f>
        <v>0</v>
      </c>
      <c r="AJ146" s="165" t="str">
        <f>IF('Indicator Date hidden'!AK147="x","x",$AJ$2-'Indicator Date hidden'!AK147)</f>
        <v>x</v>
      </c>
      <c r="AK146" s="165">
        <f>IF('Indicator Date hidden'!AL147="x","x",$AK$2-'Indicator Date hidden'!AL147)</f>
        <v>1</v>
      </c>
      <c r="AL146" s="165" t="str">
        <f>IF('Indicator Date hidden'!AM147="x","x",$AL$2-'Indicator Date hidden'!AM147)</f>
        <v>x</v>
      </c>
      <c r="AM146" s="165">
        <f>IF('Indicator Date hidden'!AN147="x","x",$AM$2-'Indicator Date hidden'!AN147)</f>
        <v>0</v>
      </c>
      <c r="AN146" s="165">
        <f>IF('Indicator Date hidden'!AO147="x","x",$AN$2-'Indicator Date hidden'!AO147)</f>
        <v>0</v>
      </c>
      <c r="AO146" s="165">
        <f>IF('Indicator Date hidden'!AP147="x","x",$AO$2-'Indicator Date hidden'!AP147)</f>
        <v>0</v>
      </c>
      <c r="AP146" s="165" t="str">
        <f>IF('Indicator Date hidden'!AQ147="x","x",$AP$2-'Indicator Date hidden'!AQ147)</f>
        <v>x</v>
      </c>
      <c r="AQ146" s="165">
        <f>IF('Indicator Date hidden'!AR147="x","x",$AQ$2-'Indicator Date hidden'!AR147)</f>
        <v>0</v>
      </c>
      <c r="AR146" s="165">
        <f>IF('Indicator Date hidden'!AS147="x","x",$AR$2-'Indicator Date hidden'!AS147)</f>
        <v>0</v>
      </c>
      <c r="AS146" s="165" t="str">
        <f>IF('Indicator Date hidden'!AT147="x","x",$AS$2-'Indicator Date hidden'!AT147)</f>
        <v>x</v>
      </c>
      <c r="AT146" s="165">
        <f>IF('Indicator Date hidden'!AU147="x","x",$AT$2-'Indicator Date hidden'!AU147)</f>
        <v>0</v>
      </c>
      <c r="AU146" s="165" t="str">
        <f>IF('Indicator Date hidden'!AV147="x","x",$AU$2-'Indicator Date hidden'!AV147)</f>
        <v>x</v>
      </c>
      <c r="AV146" s="165">
        <f>IF('Indicator Date hidden'!AW147="x","x",$AV$2-'Indicator Date hidden'!AW147)</f>
        <v>0</v>
      </c>
      <c r="AW146" s="165">
        <f>IF('Indicator Date hidden'!AX147="x","x",$AW$2-'Indicator Date hidden'!AX147)</f>
        <v>0</v>
      </c>
      <c r="AX146" s="165">
        <f>IF('Indicator Date hidden'!AY147="x","x",$AX$2-'Indicator Date hidden'!AY147)</f>
        <v>0</v>
      </c>
      <c r="AY146" s="165">
        <f>IF('Indicator Date hidden'!AZ147="x","x",$AY$2-'Indicator Date hidden'!AZ147)</f>
        <v>8</v>
      </c>
      <c r="AZ146" s="165">
        <f>IF('Indicator Date hidden'!BA147="x","x",$AZ$2-'Indicator Date hidden'!BA147)</f>
        <v>0</v>
      </c>
      <c r="BA146" s="5">
        <f t="shared" si="10"/>
        <v>19</v>
      </c>
      <c r="BB146" s="166">
        <f t="shared" si="11"/>
        <v>0.5</v>
      </c>
      <c r="BC146" s="5">
        <f t="shared" si="12"/>
        <v>4</v>
      </c>
      <c r="BD146" s="166">
        <f t="shared" si="13"/>
        <v>1.8027756377319946</v>
      </c>
      <c r="BE146" s="169">
        <f t="shared" si="14"/>
        <v>0</v>
      </c>
    </row>
    <row r="147" spans="1:57" x14ac:dyDescent="0.25">
      <c r="A147" t="s">
        <v>271</v>
      </c>
      <c r="B147" s="165">
        <f>IF('Indicator Date hidden'!C148="x","x",$B$2-'Indicator Date hidden'!C148)</f>
        <v>0</v>
      </c>
      <c r="C147" s="165">
        <f>IF('Indicator Date hidden'!D148="x","x",$C$2-'Indicator Date hidden'!D148)</f>
        <v>0</v>
      </c>
      <c r="D147" s="165">
        <f>IF('Indicator Date hidden'!E148="x","x",$D$2-'Indicator Date hidden'!E148)</f>
        <v>0</v>
      </c>
      <c r="E147" s="165">
        <f>IF('Indicator Date hidden'!F148="x","x",$E$2-'Indicator Date hidden'!F148)</f>
        <v>0</v>
      </c>
      <c r="F147" s="165">
        <f>IF('Indicator Date hidden'!G148="x","x",$F$2-'Indicator Date hidden'!G148)</f>
        <v>0</v>
      </c>
      <c r="G147" s="165">
        <f>IF('Indicator Date hidden'!H148="x","x",$G$2-'Indicator Date hidden'!H148)</f>
        <v>0</v>
      </c>
      <c r="H147" s="165">
        <f>IF('Indicator Date hidden'!I148="x","x",$H$2-'Indicator Date hidden'!I148)</f>
        <v>0</v>
      </c>
      <c r="I147" s="165">
        <f>IF('Indicator Date hidden'!J148="x","x",$I$2-'Indicator Date hidden'!J148)</f>
        <v>0</v>
      </c>
      <c r="J147" s="165">
        <f>IF('Indicator Date hidden'!K148="x","x",$J$2-'Indicator Date hidden'!K148)</f>
        <v>0</v>
      </c>
      <c r="K147" s="165">
        <f>IF('Indicator Date hidden'!L148="x","x",$K$2-'Indicator Date hidden'!L148)</f>
        <v>0</v>
      </c>
      <c r="L147" s="165">
        <f>IF('Indicator Date hidden'!M148="x","x",$L$2-'Indicator Date hidden'!M148)</f>
        <v>0</v>
      </c>
      <c r="M147" s="165">
        <f>IF('Indicator Date hidden'!N148="x","x",$M$2-'Indicator Date hidden'!N148)</f>
        <v>0</v>
      </c>
      <c r="N147" s="165">
        <f>IF('Indicator Date hidden'!O148="x","x",$N$2-'Indicator Date hidden'!O148)</f>
        <v>0</v>
      </c>
      <c r="O147" s="165">
        <f>IF('Indicator Date hidden'!P148="x","x",$O$2-'Indicator Date hidden'!P148)</f>
        <v>0</v>
      </c>
      <c r="P147" s="165">
        <f>IF('Indicator Date hidden'!Q148="x","x",$P$2-'Indicator Date hidden'!Q148)</f>
        <v>0</v>
      </c>
      <c r="Q147" s="165">
        <f>IF('Indicator Date hidden'!R148="x","x",$Q$2-'Indicator Date hidden'!R148)</f>
        <v>5</v>
      </c>
      <c r="R147" s="165">
        <f>IF('Indicator Date hidden'!S148="x","x",$R$2-'Indicator Date hidden'!S148)</f>
        <v>0</v>
      </c>
      <c r="S147" s="165">
        <f>IF('Indicator Date hidden'!T148="x","x",$S$2-'Indicator Date hidden'!T148)</f>
        <v>0</v>
      </c>
      <c r="T147" s="165">
        <f>IF('Indicator Date hidden'!U148="x","x",$T$2-'Indicator Date hidden'!U148)</f>
        <v>0</v>
      </c>
      <c r="U147" s="165">
        <f>IF('Indicator Date hidden'!V148="x","x",$U$2-'Indicator Date hidden'!V148)</f>
        <v>0</v>
      </c>
      <c r="V147" s="165">
        <f>IF('Indicator Date hidden'!W148="x","x",$V$2-'Indicator Date hidden'!W148)</f>
        <v>2</v>
      </c>
      <c r="W147" s="165">
        <f>IF('Indicator Date hidden'!X148="x","x",$W$2-'Indicator Date hidden'!X148)</f>
        <v>4</v>
      </c>
      <c r="X147" s="165">
        <f>IF('Indicator Date hidden'!Y148="x","x",$X$2-'Indicator Date hidden'!Y148)</f>
        <v>4</v>
      </c>
      <c r="Y147" s="165">
        <f>IF('Indicator Date hidden'!Z148="x","x",$Y$2-'Indicator Date hidden'!Z148)</f>
        <v>0</v>
      </c>
      <c r="Z147" s="165">
        <f>IF('Indicator Date hidden'!AA148="x","x",$Z$2-'Indicator Date hidden'!AA148)</f>
        <v>0</v>
      </c>
      <c r="AA147" s="165" t="str">
        <f>IF('Indicator Date hidden'!AB148="x","x",$AA$2-'Indicator Date hidden'!AB148)</f>
        <v>x</v>
      </c>
      <c r="AB147" s="165">
        <f>IF('Indicator Date hidden'!AC148="x","x",$AB$2-'Indicator Date hidden'!AC148)</f>
        <v>0</v>
      </c>
      <c r="AC147" s="165">
        <f>IF('Indicator Date hidden'!AD148="x","x",$AC$2-'Indicator Date hidden'!AD148)</f>
        <v>0</v>
      </c>
      <c r="AD147" s="165" t="str">
        <f>IF('Indicator Date hidden'!AE148="x","x",$AD$2-'Indicator Date hidden'!AE148)</f>
        <v>x</v>
      </c>
      <c r="AE147" s="165">
        <f>IF('Indicator Date hidden'!AF148="x","x",$AE$2-'Indicator Date hidden'!AF148)</f>
        <v>0</v>
      </c>
      <c r="AF147" s="165">
        <f>IF('Indicator Date hidden'!AG148="x","x",$AF$2-'Indicator Date hidden'!AG148)</f>
        <v>12</v>
      </c>
      <c r="AG147" s="165">
        <f>IF('Indicator Date hidden'!AH148="x","x",$AG$2-'Indicator Date hidden'!AH148)</f>
        <v>0</v>
      </c>
      <c r="AH147" s="165">
        <f>IF('Indicator Date hidden'!AI148="x","x",$AH$2-'Indicator Date hidden'!AI148)</f>
        <v>0</v>
      </c>
      <c r="AI147" s="165">
        <f>IF('Indicator Date hidden'!AJ148="x","x",$AI$2-'Indicator Date hidden'!AJ148)</f>
        <v>0</v>
      </c>
      <c r="AJ147" s="165" t="str">
        <f>IF('Indicator Date hidden'!AK148="x","x",$AJ$2-'Indicator Date hidden'!AK148)</f>
        <v>x</v>
      </c>
      <c r="AK147" s="165">
        <f>IF('Indicator Date hidden'!AL148="x","x",$AK$2-'Indicator Date hidden'!AL148)</f>
        <v>1</v>
      </c>
      <c r="AL147" s="165" t="str">
        <f>IF('Indicator Date hidden'!AM148="x","x",$AL$2-'Indicator Date hidden'!AM148)</f>
        <v>x</v>
      </c>
      <c r="AM147" s="165">
        <f>IF('Indicator Date hidden'!AN148="x","x",$AM$2-'Indicator Date hidden'!AN148)</f>
        <v>0</v>
      </c>
      <c r="AN147" s="165">
        <f>IF('Indicator Date hidden'!AO148="x","x",$AN$2-'Indicator Date hidden'!AO148)</f>
        <v>0</v>
      </c>
      <c r="AO147" s="165">
        <f>IF('Indicator Date hidden'!AP148="x","x",$AO$2-'Indicator Date hidden'!AP148)</f>
        <v>0</v>
      </c>
      <c r="AP147" s="165">
        <f>IF('Indicator Date hidden'!AQ148="x","x",$AP$2-'Indicator Date hidden'!AQ148)</f>
        <v>0</v>
      </c>
      <c r="AQ147" s="165">
        <f>IF('Indicator Date hidden'!AR148="x","x",$AQ$2-'Indicator Date hidden'!AR148)</f>
        <v>2</v>
      </c>
      <c r="AR147" s="165">
        <f>IF('Indicator Date hidden'!AS148="x","x",$AR$2-'Indicator Date hidden'!AS148)</f>
        <v>0</v>
      </c>
      <c r="AS147" s="165">
        <f>IF('Indicator Date hidden'!AT148="x","x",$AS$2-'Indicator Date hidden'!AT148)</f>
        <v>0</v>
      </c>
      <c r="AT147" s="165">
        <f>IF('Indicator Date hidden'!AU148="x","x",$AT$2-'Indicator Date hidden'!AU148)</f>
        <v>0</v>
      </c>
      <c r="AU147" s="165" t="str">
        <f>IF('Indicator Date hidden'!AV148="x","x",$AU$2-'Indicator Date hidden'!AV148)</f>
        <v>x</v>
      </c>
      <c r="AV147" s="165">
        <f>IF('Indicator Date hidden'!AW148="x","x",$AV$2-'Indicator Date hidden'!AW148)</f>
        <v>0</v>
      </c>
      <c r="AW147" s="165">
        <f>IF('Indicator Date hidden'!AX148="x","x",$AW$2-'Indicator Date hidden'!AX148)</f>
        <v>0</v>
      </c>
      <c r="AX147" s="165">
        <f>IF('Indicator Date hidden'!AY148="x","x",$AX$2-'Indicator Date hidden'!AY148)</f>
        <v>0</v>
      </c>
      <c r="AY147" s="165">
        <f>IF('Indicator Date hidden'!AZ148="x","x",$AY$2-'Indicator Date hidden'!AZ148)</f>
        <v>0</v>
      </c>
      <c r="AZ147" s="165">
        <f>IF('Indicator Date hidden'!BA148="x","x",$AZ$2-'Indicator Date hidden'!BA148)</f>
        <v>0</v>
      </c>
      <c r="BA147" s="5">
        <f t="shared" si="10"/>
        <v>30</v>
      </c>
      <c r="BB147" s="166">
        <f t="shared" si="11"/>
        <v>0.65217391304347827</v>
      </c>
      <c r="BC147" s="5">
        <f t="shared" si="12"/>
        <v>7</v>
      </c>
      <c r="BD147" s="166">
        <f t="shared" si="13"/>
        <v>2.0346711229213201</v>
      </c>
      <c r="BE147" s="169">
        <f t="shared" si="14"/>
        <v>0</v>
      </c>
    </row>
    <row r="148" spans="1:57" x14ac:dyDescent="0.25">
      <c r="A148" t="s">
        <v>273</v>
      </c>
      <c r="B148" s="165">
        <f>IF('Indicator Date hidden'!C149="x","x",$B$2-'Indicator Date hidden'!C149)</f>
        <v>0</v>
      </c>
      <c r="C148" s="165">
        <f>IF('Indicator Date hidden'!D149="x","x",$C$2-'Indicator Date hidden'!D149)</f>
        <v>0</v>
      </c>
      <c r="D148" s="165">
        <f>IF('Indicator Date hidden'!E149="x","x",$D$2-'Indicator Date hidden'!E149)</f>
        <v>0</v>
      </c>
      <c r="E148" s="165">
        <f>IF('Indicator Date hidden'!F149="x","x",$E$2-'Indicator Date hidden'!F149)</f>
        <v>0</v>
      </c>
      <c r="F148" s="165">
        <f>IF('Indicator Date hidden'!G149="x","x",$F$2-'Indicator Date hidden'!G149)</f>
        <v>0</v>
      </c>
      <c r="G148" s="165">
        <f>IF('Indicator Date hidden'!H149="x","x",$G$2-'Indicator Date hidden'!H149)</f>
        <v>0</v>
      </c>
      <c r="H148" s="165">
        <f>IF('Indicator Date hidden'!I149="x","x",$H$2-'Indicator Date hidden'!I149)</f>
        <v>0</v>
      </c>
      <c r="I148" s="165">
        <f>IF('Indicator Date hidden'!J149="x","x",$I$2-'Indicator Date hidden'!J149)</f>
        <v>0</v>
      </c>
      <c r="J148" s="165">
        <f>IF('Indicator Date hidden'!K149="x","x",$J$2-'Indicator Date hidden'!K149)</f>
        <v>0</v>
      </c>
      <c r="K148" s="165">
        <f>IF('Indicator Date hidden'!L149="x","x",$K$2-'Indicator Date hidden'!L149)</f>
        <v>0</v>
      </c>
      <c r="L148" s="165">
        <f>IF('Indicator Date hidden'!M149="x","x",$L$2-'Indicator Date hidden'!M149)</f>
        <v>0</v>
      </c>
      <c r="M148" s="165">
        <f>IF('Indicator Date hidden'!N149="x","x",$M$2-'Indicator Date hidden'!N149)</f>
        <v>0</v>
      </c>
      <c r="N148" s="165">
        <f>IF('Indicator Date hidden'!O149="x","x",$N$2-'Indicator Date hidden'!O149)</f>
        <v>0</v>
      </c>
      <c r="O148" s="165">
        <f>IF('Indicator Date hidden'!P149="x","x",$O$2-'Indicator Date hidden'!P149)</f>
        <v>0</v>
      </c>
      <c r="P148" s="165">
        <f>IF('Indicator Date hidden'!Q149="x","x",$P$2-'Indicator Date hidden'!Q149)</f>
        <v>0</v>
      </c>
      <c r="Q148" s="165" t="str">
        <f>IF('Indicator Date hidden'!R149="x","x",$Q$2-'Indicator Date hidden'!R149)</f>
        <v>x</v>
      </c>
      <c r="R148" s="165">
        <f>IF('Indicator Date hidden'!S149="x","x",$R$2-'Indicator Date hidden'!S149)</f>
        <v>0</v>
      </c>
      <c r="S148" s="165">
        <f>IF('Indicator Date hidden'!T149="x","x",$S$2-'Indicator Date hidden'!T149)</f>
        <v>0</v>
      </c>
      <c r="T148" s="165">
        <f>IF('Indicator Date hidden'!U149="x","x",$T$2-'Indicator Date hidden'!U149)</f>
        <v>0</v>
      </c>
      <c r="U148" s="165">
        <f>IF('Indicator Date hidden'!V149="x","x",$U$2-'Indicator Date hidden'!V149)</f>
        <v>0</v>
      </c>
      <c r="V148" s="165">
        <f>IF('Indicator Date hidden'!W149="x","x",$V$2-'Indicator Date hidden'!W149)</f>
        <v>2</v>
      </c>
      <c r="W148" s="165" t="str">
        <f>IF('Indicator Date hidden'!X149="x","x",$W$2-'Indicator Date hidden'!X149)</f>
        <v>x</v>
      </c>
      <c r="X148" s="165">
        <f>IF('Indicator Date hidden'!Y149="x","x",$X$2-'Indicator Date hidden'!Y149)</f>
        <v>4</v>
      </c>
      <c r="Y148" s="165">
        <f>IF('Indicator Date hidden'!Z149="x","x",$Y$2-'Indicator Date hidden'!Z149)</f>
        <v>0</v>
      </c>
      <c r="Z148" s="165">
        <f>IF('Indicator Date hidden'!AA149="x","x",$Z$2-'Indicator Date hidden'!AA149)</f>
        <v>0</v>
      </c>
      <c r="AA148" s="165" t="str">
        <f>IF('Indicator Date hidden'!AB149="x","x",$AA$2-'Indicator Date hidden'!AB149)</f>
        <v>x</v>
      </c>
      <c r="AB148" s="165">
        <f>IF('Indicator Date hidden'!AC149="x","x",$AB$2-'Indicator Date hidden'!AC149)</f>
        <v>0</v>
      </c>
      <c r="AC148" s="165">
        <f>IF('Indicator Date hidden'!AD149="x","x",$AC$2-'Indicator Date hidden'!AD149)</f>
        <v>0</v>
      </c>
      <c r="AD148" s="165" t="str">
        <f>IF('Indicator Date hidden'!AE149="x","x",$AD$2-'Indicator Date hidden'!AE149)</f>
        <v>x</v>
      </c>
      <c r="AE148" s="165" t="str">
        <f>IF('Indicator Date hidden'!AF149="x","x",$AE$2-'Indicator Date hidden'!AF149)</f>
        <v>x</v>
      </c>
      <c r="AF148" s="165">
        <f>IF('Indicator Date hidden'!AG149="x","x",$AF$2-'Indicator Date hidden'!AG149)</f>
        <v>9</v>
      </c>
      <c r="AG148" s="165">
        <f>IF('Indicator Date hidden'!AH149="x","x",$AG$2-'Indicator Date hidden'!AH149)</f>
        <v>0</v>
      </c>
      <c r="AH148" s="165">
        <f>IF('Indicator Date hidden'!AI149="x","x",$AH$2-'Indicator Date hidden'!AI149)</f>
        <v>0</v>
      </c>
      <c r="AI148" s="165">
        <f>IF('Indicator Date hidden'!AJ149="x","x",$AI$2-'Indicator Date hidden'!AJ149)</f>
        <v>0</v>
      </c>
      <c r="AJ148" s="165" t="str">
        <f>IF('Indicator Date hidden'!AK149="x","x",$AJ$2-'Indicator Date hidden'!AK149)</f>
        <v>x</v>
      </c>
      <c r="AK148" s="165">
        <f>IF('Indicator Date hidden'!AL149="x","x",$AK$2-'Indicator Date hidden'!AL149)</f>
        <v>1</v>
      </c>
      <c r="AL148" s="165" t="str">
        <f>IF('Indicator Date hidden'!AM149="x","x",$AL$2-'Indicator Date hidden'!AM149)</f>
        <v>x</v>
      </c>
      <c r="AM148" s="165">
        <f>IF('Indicator Date hidden'!AN149="x","x",$AM$2-'Indicator Date hidden'!AN149)</f>
        <v>0</v>
      </c>
      <c r="AN148" s="165">
        <f>IF('Indicator Date hidden'!AO149="x","x",$AN$2-'Indicator Date hidden'!AO149)</f>
        <v>0</v>
      </c>
      <c r="AO148" s="165">
        <f>IF('Indicator Date hidden'!AP149="x","x",$AO$2-'Indicator Date hidden'!AP149)</f>
        <v>0</v>
      </c>
      <c r="AP148" s="165">
        <f>IF('Indicator Date hidden'!AQ149="x","x",$AP$2-'Indicator Date hidden'!AQ149)</f>
        <v>0</v>
      </c>
      <c r="AQ148" s="165" t="str">
        <f>IF('Indicator Date hidden'!AR149="x","x",$AQ$2-'Indicator Date hidden'!AR149)</f>
        <v>x</v>
      </c>
      <c r="AR148" s="165">
        <f>IF('Indicator Date hidden'!AS149="x","x",$AR$2-'Indicator Date hidden'!AS149)</f>
        <v>0</v>
      </c>
      <c r="AS148" s="165">
        <f>IF('Indicator Date hidden'!AT149="x","x",$AS$2-'Indicator Date hidden'!AT149)</f>
        <v>0</v>
      </c>
      <c r="AT148" s="165">
        <f>IF('Indicator Date hidden'!AU149="x","x",$AT$2-'Indicator Date hidden'!AU149)</f>
        <v>0</v>
      </c>
      <c r="AU148" s="165" t="str">
        <f>IF('Indicator Date hidden'!AV149="x","x",$AU$2-'Indicator Date hidden'!AV149)</f>
        <v>x</v>
      </c>
      <c r="AV148" s="165">
        <f>IF('Indicator Date hidden'!AW149="x","x",$AV$2-'Indicator Date hidden'!AW149)</f>
        <v>0</v>
      </c>
      <c r="AW148" s="165">
        <f>IF('Indicator Date hidden'!AX149="x","x",$AW$2-'Indicator Date hidden'!AX149)</f>
        <v>0</v>
      </c>
      <c r="AX148" s="165">
        <f>IF('Indicator Date hidden'!AY149="x","x",$AX$2-'Indicator Date hidden'!AY149)</f>
        <v>0</v>
      </c>
      <c r="AY148" s="165">
        <f>IF('Indicator Date hidden'!AZ149="x","x",$AY$2-'Indicator Date hidden'!AZ149)</f>
        <v>8</v>
      </c>
      <c r="AZ148" s="165">
        <f>IF('Indicator Date hidden'!BA149="x","x",$AZ$2-'Indicator Date hidden'!BA149)</f>
        <v>0</v>
      </c>
      <c r="BA148" s="5">
        <f t="shared" si="10"/>
        <v>24</v>
      </c>
      <c r="BB148" s="166">
        <f t="shared" si="11"/>
        <v>0.5714285714285714</v>
      </c>
      <c r="BC148" s="5">
        <f t="shared" si="12"/>
        <v>5</v>
      </c>
      <c r="BD148" s="166">
        <f t="shared" si="13"/>
        <v>1.9041665736316384</v>
      </c>
      <c r="BE148" s="169">
        <f t="shared" si="14"/>
        <v>0</v>
      </c>
    </row>
    <row r="149" spans="1:57" x14ac:dyDescent="0.25">
      <c r="A149" t="s">
        <v>275</v>
      </c>
      <c r="B149" s="165">
        <f>IF('Indicator Date hidden'!C150="x","x",$B$2-'Indicator Date hidden'!C150)</f>
        <v>0</v>
      </c>
      <c r="C149" s="165">
        <f>IF('Indicator Date hidden'!D150="x","x",$C$2-'Indicator Date hidden'!D150)</f>
        <v>0</v>
      </c>
      <c r="D149" s="165">
        <f>IF('Indicator Date hidden'!E150="x","x",$D$2-'Indicator Date hidden'!E150)</f>
        <v>0</v>
      </c>
      <c r="E149" s="165">
        <f>IF('Indicator Date hidden'!F150="x","x",$E$2-'Indicator Date hidden'!F150)</f>
        <v>0</v>
      </c>
      <c r="F149" s="165">
        <f>IF('Indicator Date hidden'!G150="x","x",$F$2-'Indicator Date hidden'!G150)</f>
        <v>0</v>
      </c>
      <c r="G149" s="165">
        <f>IF('Indicator Date hidden'!H150="x","x",$G$2-'Indicator Date hidden'!H150)</f>
        <v>0</v>
      </c>
      <c r="H149" s="165">
        <f>IF('Indicator Date hidden'!I150="x","x",$H$2-'Indicator Date hidden'!I150)</f>
        <v>0</v>
      </c>
      <c r="I149" s="165">
        <f>IF('Indicator Date hidden'!J150="x","x",$I$2-'Indicator Date hidden'!J150)</f>
        <v>0</v>
      </c>
      <c r="J149" s="165">
        <f>IF('Indicator Date hidden'!K150="x","x",$J$2-'Indicator Date hidden'!K150)</f>
        <v>0</v>
      </c>
      <c r="K149" s="165">
        <f>IF('Indicator Date hidden'!L150="x","x",$K$2-'Indicator Date hidden'!L150)</f>
        <v>0</v>
      </c>
      <c r="L149" s="165">
        <f>IF('Indicator Date hidden'!M150="x","x",$L$2-'Indicator Date hidden'!M150)</f>
        <v>0</v>
      </c>
      <c r="M149" s="165">
        <f>IF('Indicator Date hidden'!N150="x","x",$M$2-'Indicator Date hidden'!N150)</f>
        <v>0</v>
      </c>
      <c r="N149" s="165">
        <f>IF('Indicator Date hidden'!O150="x","x",$N$2-'Indicator Date hidden'!O150)</f>
        <v>0</v>
      </c>
      <c r="O149" s="165">
        <f>IF('Indicator Date hidden'!P150="x","x",$O$2-'Indicator Date hidden'!P150)</f>
        <v>0</v>
      </c>
      <c r="P149" s="165">
        <f>IF('Indicator Date hidden'!Q150="x","x",$P$2-'Indicator Date hidden'!Q150)</f>
        <v>0</v>
      </c>
      <c r="Q149" s="165" t="str">
        <f>IF('Indicator Date hidden'!R150="x","x",$Q$2-'Indicator Date hidden'!R150)</f>
        <v>x</v>
      </c>
      <c r="R149" s="165">
        <f>IF('Indicator Date hidden'!S150="x","x",$R$2-'Indicator Date hidden'!S150)</f>
        <v>0</v>
      </c>
      <c r="S149" s="165">
        <f>IF('Indicator Date hidden'!T150="x","x",$S$2-'Indicator Date hidden'!T150)</f>
        <v>0</v>
      </c>
      <c r="T149" s="165">
        <f>IF('Indicator Date hidden'!U150="x","x",$T$2-'Indicator Date hidden'!U150)</f>
        <v>0</v>
      </c>
      <c r="U149" s="165">
        <f>IF('Indicator Date hidden'!V150="x","x",$U$2-'Indicator Date hidden'!V150)</f>
        <v>0</v>
      </c>
      <c r="V149" s="165">
        <f>IF('Indicator Date hidden'!W150="x","x",$V$2-'Indicator Date hidden'!W150)</f>
        <v>2</v>
      </c>
      <c r="W149" s="165">
        <f>IF('Indicator Date hidden'!X150="x","x",$W$2-'Indicator Date hidden'!X150)</f>
        <v>2</v>
      </c>
      <c r="X149" s="165">
        <f>IF('Indicator Date hidden'!Y150="x","x",$X$2-'Indicator Date hidden'!Y150)</f>
        <v>6</v>
      </c>
      <c r="Y149" s="165">
        <f>IF('Indicator Date hidden'!Z150="x","x",$Y$2-'Indicator Date hidden'!Z150)</f>
        <v>0</v>
      </c>
      <c r="Z149" s="165">
        <f>IF('Indicator Date hidden'!AA150="x","x",$Z$2-'Indicator Date hidden'!AA150)</f>
        <v>0</v>
      </c>
      <c r="AA149" s="165" t="str">
        <f>IF('Indicator Date hidden'!AB150="x","x",$AA$2-'Indicator Date hidden'!AB150)</f>
        <v>x</v>
      </c>
      <c r="AB149" s="165">
        <f>IF('Indicator Date hidden'!AC150="x","x",$AB$2-'Indicator Date hidden'!AC150)</f>
        <v>0</v>
      </c>
      <c r="AC149" s="165">
        <f>IF('Indicator Date hidden'!AD150="x","x",$AC$2-'Indicator Date hidden'!AD150)</f>
        <v>0</v>
      </c>
      <c r="AD149" s="165" t="str">
        <f>IF('Indicator Date hidden'!AE150="x","x",$AD$2-'Indicator Date hidden'!AE150)</f>
        <v>x</v>
      </c>
      <c r="AE149" s="165">
        <f>IF('Indicator Date hidden'!AF150="x","x",$AE$2-'Indicator Date hidden'!AF150)</f>
        <v>0</v>
      </c>
      <c r="AF149" s="165">
        <f>IF('Indicator Date hidden'!AG150="x","x",$AF$2-'Indicator Date hidden'!AG150)</f>
        <v>9</v>
      </c>
      <c r="AG149" s="165">
        <f>IF('Indicator Date hidden'!AH150="x","x",$AG$2-'Indicator Date hidden'!AH150)</f>
        <v>0</v>
      </c>
      <c r="AH149" s="165">
        <f>IF('Indicator Date hidden'!AI150="x","x",$AH$2-'Indicator Date hidden'!AI150)</f>
        <v>0</v>
      </c>
      <c r="AI149" s="165">
        <f>IF('Indicator Date hidden'!AJ150="x","x",$AI$2-'Indicator Date hidden'!AJ150)</f>
        <v>0</v>
      </c>
      <c r="AJ149" s="165" t="str">
        <f>IF('Indicator Date hidden'!AK150="x","x",$AJ$2-'Indicator Date hidden'!AK150)</f>
        <v>x</v>
      </c>
      <c r="AK149" s="165">
        <f>IF('Indicator Date hidden'!AL150="x","x",$AK$2-'Indicator Date hidden'!AL150)</f>
        <v>1</v>
      </c>
      <c r="AL149" s="165" t="str">
        <f>IF('Indicator Date hidden'!AM150="x","x",$AL$2-'Indicator Date hidden'!AM150)</f>
        <v>x</v>
      </c>
      <c r="AM149" s="165">
        <f>IF('Indicator Date hidden'!AN150="x","x",$AM$2-'Indicator Date hidden'!AN150)</f>
        <v>0</v>
      </c>
      <c r="AN149" s="165">
        <f>IF('Indicator Date hidden'!AO150="x","x",$AN$2-'Indicator Date hidden'!AO150)</f>
        <v>0</v>
      </c>
      <c r="AO149" s="165" t="str">
        <f>IF('Indicator Date hidden'!AP150="x","x",$AO$2-'Indicator Date hidden'!AP150)</f>
        <v>x</v>
      </c>
      <c r="AP149" s="165" t="str">
        <f>IF('Indicator Date hidden'!AQ150="x","x",$AP$2-'Indicator Date hidden'!AQ150)</f>
        <v>x</v>
      </c>
      <c r="AQ149" s="165">
        <f>IF('Indicator Date hidden'!AR150="x","x",$AQ$2-'Indicator Date hidden'!AR150)</f>
        <v>2</v>
      </c>
      <c r="AR149" s="165">
        <f>IF('Indicator Date hidden'!AS150="x","x",$AR$2-'Indicator Date hidden'!AS150)</f>
        <v>0</v>
      </c>
      <c r="AS149" s="165" t="str">
        <f>IF('Indicator Date hidden'!AT150="x","x",$AS$2-'Indicator Date hidden'!AT150)</f>
        <v>x</v>
      </c>
      <c r="AT149" s="165">
        <f>IF('Indicator Date hidden'!AU150="x","x",$AT$2-'Indicator Date hidden'!AU150)</f>
        <v>0</v>
      </c>
      <c r="AU149" s="165">
        <f>IF('Indicator Date hidden'!AV150="x","x",$AU$2-'Indicator Date hidden'!AV150)</f>
        <v>2</v>
      </c>
      <c r="AV149" s="165">
        <f>IF('Indicator Date hidden'!AW150="x","x",$AV$2-'Indicator Date hidden'!AW150)</f>
        <v>0</v>
      </c>
      <c r="AW149" s="165">
        <f>IF('Indicator Date hidden'!AX150="x","x",$AW$2-'Indicator Date hidden'!AX150)</f>
        <v>0</v>
      </c>
      <c r="AX149" s="165">
        <f>IF('Indicator Date hidden'!AY150="x","x",$AX$2-'Indicator Date hidden'!AY150)</f>
        <v>0</v>
      </c>
      <c r="AY149" s="165">
        <f>IF('Indicator Date hidden'!AZ150="x","x",$AY$2-'Indicator Date hidden'!AZ150)</f>
        <v>0</v>
      </c>
      <c r="AZ149" s="165">
        <f>IF('Indicator Date hidden'!BA150="x","x",$AZ$2-'Indicator Date hidden'!BA150)</f>
        <v>0</v>
      </c>
      <c r="BA149" s="5">
        <f t="shared" si="10"/>
        <v>24</v>
      </c>
      <c r="BB149" s="166">
        <f t="shared" si="11"/>
        <v>0.55813953488372092</v>
      </c>
      <c r="BC149" s="5">
        <f t="shared" si="12"/>
        <v>7</v>
      </c>
      <c r="BD149" s="166">
        <f t="shared" si="13"/>
        <v>1.6747415709198914</v>
      </c>
      <c r="BE149" s="169">
        <f t="shared" si="14"/>
        <v>0</v>
      </c>
    </row>
    <row r="150" spans="1:57" x14ac:dyDescent="0.25">
      <c r="A150" t="s">
        <v>277</v>
      </c>
      <c r="B150" s="165">
        <f>IF('Indicator Date hidden'!C151="x","x",$B$2-'Indicator Date hidden'!C151)</f>
        <v>0</v>
      </c>
      <c r="C150" s="165">
        <f>IF('Indicator Date hidden'!D151="x","x",$C$2-'Indicator Date hidden'!D151)</f>
        <v>0</v>
      </c>
      <c r="D150" s="165">
        <f>IF('Indicator Date hidden'!E151="x","x",$D$2-'Indicator Date hidden'!E151)</f>
        <v>0</v>
      </c>
      <c r="E150" s="165">
        <f>IF('Indicator Date hidden'!F151="x","x",$E$2-'Indicator Date hidden'!F151)</f>
        <v>0</v>
      </c>
      <c r="F150" s="165">
        <f>IF('Indicator Date hidden'!G151="x","x",$F$2-'Indicator Date hidden'!G151)</f>
        <v>0</v>
      </c>
      <c r="G150" s="165">
        <f>IF('Indicator Date hidden'!H151="x","x",$G$2-'Indicator Date hidden'!H151)</f>
        <v>0</v>
      </c>
      <c r="H150" s="165">
        <f>IF('Indicator Date hidden'!I151="x","x",$H$2-'Indicator Date hidden'!I151)</f>
        <v>0</v>
      </c>
      <c r="I150" s="165">
        <f>IF('Indicator Date hidden'!J151="x","x",$I$2-'Indicator Date hidden'!J151)</f>
        <v>0</v>
      </c>
      <c r="J150" s="165">
        <f>IF('Indicator Date hidden'!K151="x","x",$J$2-'Indicator Date hidden'!K151)</f>
        <v>0</v>
      </c>
      <c r="K150" s="165">
        <f>IF('Indicator Date hidden'!L151="x","x",$K$2-'Indicator Date hidden'!L151)</f>
        <v>0</v>
      </c>
      <c r="L150" s="165">
        <f>IF('Indicator Date hidden'!M151="x","x",$L$2-'Indicator Date hidden'!M151)</f>
        <v>0</v>
      </c>
      <c r="M150" s="165">
        <f>IF('Indicator Date hidden'!N151="x","x",$M$2-'Indicator Date hidden'!N151)</f>
        <v>0</v>
      </c>
      <c r="N150" s="165">
        <f>IF('Indicator Date hidden'!O151="x","x",$N$2-'Indicator Date hidden'!O151)</f>
        <v>0</v>
      </c>
      <c r="O150" s="165">
        <f>IF('Indicator Date hidden'!P151="x","x",$O$2-'Indicator Date hidden'!P151)</f>
        <v>0</v>
      </c>
      <c r="P150" s="165">
        <f>IF('Indicator Date hidden'!Q151="x","x",$P$2-'Indicator Date hidden'!Q151)</f>
        <v>0</v>
      </c>
      <c r="Q150" s="165">
        <f>IF('Indicator Date hidden'!R151="x","x",$Q$2-'Indicator Date hidden'!R151)</f>
        <v>8</v>
      </c>
      <c r="R150" s="165">
        <f>IF('Indicator Date hidden'!S151="x","x",$R$2-'Indicator Date hidden'!S151)</f>
        <v>0</v>
      </c>
      <c r="S150" s="165">
        <f>IF('Indicator Date hidden'!T151="x","x",$S$2-'Indicator Date hidden'!T151)</f>
        <v>0</v>
      </c>
      <c r="T150" s="165">
        <f>IF('Indicator Date hidden'!U151="x","x",$T$2-'Indicator Date hidden'!U151)</f>
        <v>0</v>
      </c>
      <c r="U150" s="165">
        <f>IF('Indicator Date hidden'!V151="x","x",$U$2-'Indicator Date hidden'!V151)</f>
        <v>0</v>
      </c>
      <c r="V150" s="165">
        <f>IF('Indicator Date hidden'!W151="x","x",$V$2-'Indicator Date hidden'!W151)</f>
        <v>2</v>
      </c>
      <c r="W150" s="165">
        <f>IF('Indicator Date hidden'!X151="x","x",$W$2-'Indicator Date hidden'!X151)</f>
        <v>8</v>
      </c>
      <c r="X150" s="165" t="str">
        <f>IF('Indicator Date hidden'!Y151="x","x",$X$2-'Indicator Date hidden'!Y151)</f>
        <v>x</v>
      </c>
      <c r="Y150" s="165">
        <f>IF('Indicator Date hidden'!Z151="x","x",$Y$2-'Indicator Date hidden'!Z151)</f>
        <v>0</v>
      </c>
      <c r="Z150" s="165">
        <f>IF('Indicator Date hidden'!AA151="x","x",$Z$2-'Indicator Date hidden'!AA151)</f>
        <v>0</v>
      </c>
      <c r="AA150" s="165">
        <f>IF('Indicator Date hidden'!AB151="x","x",$AA$2-'Indicator Date hidden'!AB151)</f>
        <v>3</v>
      </c>
      <c r="AB150" s="165">
        <f>IF('Indicator Date hidden'!AC151="x","x",$AB$2-'Indicator Date hidden'!AC151)</f>
        <v>0</v>
      </c>
      <c r="AC150" s="165">
        <f>IF('Indicator Date hidden'!AD151="x","x",$AC$2-'Indicator Date hidden'!AD151)</f>
        <v>0</v>
      </c>
      <c r="AD150" s="165">
        <f>IF('Indicator Date hidden'!AE151="x","x",$AD$2-'Indicator Date hidden'!AE151)</f>
        <v>0</v>
      </c>
      <c r="AE150" s="165">
        <f>IF('Indicator Date hidden'!AF151="x","x",$AE$2-'Indicator Date hidden'!AF151)</f>
        <v>0</v>
      </c>
      <c r="AF150" s="165">
        <f>IF('Indicator Date hidden'!AG151="x","x",$AF$2-'Indicator Date hidden'!AG151)</f>
        <v>7</v>
      </c>
      <c r="AG150" s="165">
        <f>IF('Indicator Date hidden'!AH151="x","x",$AG$2-'Indicator Date hidden'!AH151)</f>
        <v>0</v>
      </c>
      <c r="AH150" s="165">
        <f>IF('Indicator Date hidden'!AI151="x","x",$AH$2-'Indicator Date hidden'!AI151)</f>
        <v>0</v>
      </c>
      <c r="AI150" s="165">
        <f>IF('Indicator Date hidden'!AJ151="x","x",$AI$2-'Indicator Date hidden'!AJ151)</f>
        <v>0</v>
      </c>
      <c r="AJ150" s="165" t="str">
        <f>IF('Indicator Date hidden'!AK151="x","x",$AJ$2-'Indicator Date hidden'!AK151)</f>
        <v>x</v>
      </c>
      <c r="AK150" s="165">
        <f>IF('Indicator Date hidden'!AL151="x","x",$AK$2-'Indicator Date hidden'!AL151)</f>
        <v>1</v>
      </c>
      <c r="AL150" s="165" t="str">
        <f>IF('Indicator Date hidden'!AM151="x","x",$AL$2-'Indicator Date hidden'!AM151)</f>
        <v>x</v>
      </c>
      <c r="AM150" s="165">
        <f>IF('Indicator Date hidden'!AN151="x","x",$AM$2-'Indicator Date hidden'!AN151)</f>
        <v>0</v>
      </c>
      <c r="AN150" s="165">
        <f>IF('Indicator Date hidden'!AO151="x","x",$AN$2-'Indicator Date hidden'!AO151)</f>
        <v>0</v>
      </c>
      <c r="AO150" s="165">
        <f>IF('Indicator Date hidden'!AP151="x","x",$AO$2-'Indicator Date hidden'!AP151)</f>
        <v>3</v>
      </c>
      <c r="AP150" s="165" t="str">
        <f>IF('Indicator Date hidden'!AQ151="x","x",$AP$2-'Indicator Date hidden'!AQ151)</f>
        <v>x</v>
      </c>
      <c r="AQ150" s="165" t="str">
        <f>IF('Indicator Date hidden'!AR151="x","x",$AQ$2-'Indicator Date hidden'!AR151)</f>
        <v>x</v>
      </c>
      <c r="AR150" s="165">
        <f>IF('Indicator Date hidden'!AS151="x","x",$AR$2-'Indicator Date hidden'!AS151)</f>
        <v>0</v>
      </c>
      <c r="AS150" s="165">
        <f>IF('Indicator Date hidden'!AT151="x","x",$AS$2-'Indicator Date hidden'!AT151)</f>
        <v>0</v>
      </c>
      <c r="AT150" s="165">
        <f>IF('Indicator Date hidden'!AU151="x","x",$AT$2-'Indicator Date hidden'!AU151)</f>
        <v>0</v>
      </c>
      <c r="AU150" s="165">
        <f>IF('Indicator Date hidden'!AV151="x","x",$AU$2-'Indicator Date hidden'!AV151)</f>
        <v>2</v>
      </c>
      <c r="AV150" s="165">
        <f>IF('Indicator Date hidden'!AW151="x","x",$AV$2-'Indicator Date hidden'!AW151)</f>
        <v>0</v>
      </c>
      <c r="AW150" s="165">
        <f>IF('Indicator Date hidden'!AX151="x","x",$AW$2-'Indicator Date hidden'!AX151)</f>
        <v>0</v>
      </c>
      <c r="AX150" s="165">
        <f>IF('Indicator Date hidden'!AY151="x","x",$AX$2-'Indicator Date hidden'!AY151)</f>
        <v>0</v>
      </c>
      <c r="AY150" s="165">
        <f>IF('Indicator Date hidden'!AZ151="x","x",$AY$2-'Indicator Date hidden'!AZ151)</f>
        <v>0</v>
      </c>
      <c r="AZ150" s="165">
        <f>IF('Indicator Date hidden'!BA151="x","x",$AZ$2-'Indicator Date hidden'!BA151)</f>
        <v>0</v>
      </c>
      <c r="BA150" s="5">
        <f t="shared" si="10"/>
        <v>34</v>
      </c>
      <c r="BB150" s="166">
        <f t="shared" si="11"/>
        <v>0.73913043478260865</v>
      </c>
      <c r="BC150" s="5">
        <f t="shared" si="12"/>
        <v>8</v>
      </c>
      <c r="BD150" s="166">
        <f t="shared" si="13"/>
        <v>1.9719200818171421</v>
      </c>
      <c r="BE150" s="169">
        <f t="shared" si="14"/>
        <v>0</v>
      </c>
    </row>
    <row r="151" spans="1:57" x14ac:dyDescent="0.25">
      <c r="A151" t="s">
        <v>279</v>
      </c>
      <c r="B151" s="165">
        <f>IF('Indicator Date hidden'!C152="x","x",$B$2-'Indicator Date hidden'!C152)</f>
        <v>0</v>
      </c>
      <c r="C151" s="165">
        <f>IF('Indicator Date hidden'!D152="x","x",$C$2-'Indicator Date hidden'!D152)</f>
        <v>0</v>
      </c>
      <c r="D151" s="165">
        <f>IF('Indicator Date hidden'!E152="x","x",$D$2-'Indicator Date hidden'!E152)</f>
        <v>0</v>
      </c>
      <c r="E151" s="165">
        <f>IF('Indicator Date hidden'!F152="x","x",$E$2-'Indicator Date hidden'!F152)</f>
        <v>0</v>
      </c>
      <c r="F151" s="165">
        <f>IF('Indicator Date hidden'!G152="x","x",$F$2-'Indicator Date hidden'!G152)</f>
        <v>0</v>
      </c>
      <c r="G151" s="165">
        <f>IF('Indicator Date hidden'!H152="x","x",$G$2-'Indicator Date hidden'!H152)</f>
        <v>0</v>
      </c>
      <c r="H151" s="165">
        <f>IF('Indicator Date hidden'!I152="x","x",$H$2-'Indicator Date hidden'!I152)</f>
        <v>0</v>
      </c>
      <c r="I151" s="165">
        <f>IF('Indicator Date hidden'!J152="x","x",$I$2-'Indicator Date hidden'!J152)</f>
        <v>0</v>
      </c>
      <c r="J151" s="165">
        <f>IF('Indicator Date hidden'!K152="x","x",$J$2-'Indicator Date hidden'!K152)</f>
        <v>0</v>
      </c>
      <c r="K151" s="165">
        <f>IF('Indicator Date hidden'!L152="x","x",$K$2-'Indicator Date hidden'!L152)</f>
        <v>0</v>
      </c>
      <c r="L151" s="165">
        <f>IF('Indicator Date hidden'!M152="x","x",$L$2-'Indicator Date hidden'!M152)</f>
        <v>0</v>
      </c>
      <c r="M151" s="165">
        <f>IF('Indicator Date hidden'!N152="x","x",$M$2-'Indicator Date hidden'!N152)</f>
        <v>0</v>
      </c>
      <c r="N151" s="165">
        <f>IF('Indicator Date hidden'!O152="x","x",$N$2-'Indicator Date hidden'!O152)</f>
        <v>0</v>
      </c>
      <c r="O151" s="165">
        <f>IF('Indicator Date hidden'!P152="x","x",$O$2-'Indicator Date hidden'!P152)</f>
        <v>0</v>
      </c>
      <c r="P151" s="165">
        <f>IF('Indicator Date hidden'!Q152="x","x",$P$2-'Indicator Date hidden'!Q152)</f>
        <v>0</v>
      </c>
      <c r="Q151" s="165" t="str">
        <f>IF('Indicator Date hidden'!R152="x","x",$Q$2-'Indicator Date hidden'!R152)</f>
        <v>x</v>
      </c>
      <c r="R151" s="165">
        <f>IF('Indicator Date hidden'!S152="x","x",$R$2-'Indicator Date hidden'!S152)</f>
        <v>0</v>
      </c>
      <c r="S151" s="165">
        <f>IF('Indicator Date hidden'!T152="x","x",$S$2-'Indicator Date hidden'!T152)</f>
        <v>0</v>
      </c>
      <c r="T151" s="165">
        <f>IF('Indicator Date hidden'!U152="x","x",$T$2-'Indicator Date hidden'!U152)</f>
        <v>0</v>
      </c>
      <c r="U151" s="165" t="str">
        <f>IF('Indicator Date hidden'!V152="x","x",$U$2-'Indicator Date hidden'!V152)</f>
        <v>x</v>
      </c>
      <c r="V151" s="165">
        <f>IF('Indicator Date hidden'!W152="x","x",$V$2-'Indicator Date hidden'!W152)</f>
        <v>2</v>
      </c>
      <c r="W151" s="165" t="str">
        <f>IF('Indicator Date hidden'!X152="x","x",$W$2-'Indicator Date hidden'!X152)</f>
        <v>x</v>
      </c>
      <c r="X151" s="165">
        <f>IF('Indicator Date hidden'!Y152="x","x",$X$2-'Indicator Date hidden'!Y152)</f>
        <v>4</v>
      </c>
      <c r="Y151" s="165">
        <f>IF('Indicator Date hidden'!Z152="x","x",$Y$2-'Indicator Date hidden'!Z152)</f>
        <v>0</v>
      </c>
      <c r="Z151" s="165">
        <f>IF('Indicator Date hidden'!AA152="x","x",$Z$2-'Indicator Date hidden'!AA152)</f>
        <v>0</v>
      </c>
      <c r="AA151" s="165">
        <f>IF('Indicator Date hidden'!AB152="x","x",$AA$2-'Indicator Date hidden'!AB152)</f>
        <v>1</v>
      </c>
      <c r="AB151" s="165">
        <f>IF('Indicator Date hidden'!AC152="x","x",$AB$2-'Indicator Date hidden'!AC152)</f>
        <v>0</v>
      </c>
      <c r="AC151" s="165">
        <f>IF('Indicator Date hidden'!AD152="x","x",$AC$2-'Indicator Date hidden'!AD152)</f>
        <v>0</v>
      </c>
      <c r="AD151" s="165">
        <f>IF('Indicator Date hidden'!AE152="x","x",$AD$2-'Indicator Date hidden'!AE152)</f>
        <v>0</v>
      </c>
      <c r="AE151" s="165">
        <f>IF('Indicator Date hidden'!AF152="x","x",$AE$2-'Indicator Date hidden'!AF152)</f>
        <v>0</v>
      </c>
      <c r="AF151" s="165" t="str">
        <f>IF('Indicator Date hidden'!AG152="x","x",$AF$2-'Indicator Date hidden'!AG152)</f>
        <v>x</v>
      </c>
      <c r="AG151" s="165">
        <f>IF('Indicator Date hidden'!AH152="x","x",$AG$2-'Indicator Date hidden'!AH152)</f>
        <v>0</v>
      </c>
      <c r="AH151" s="165">
        <f>IF('Indicator Date hidden'!AI152="x","x",$AH$2-'Indicator Date hidden'!AI152)</f>
        <v>0</v>
      </c>
      <c r="AI151" s="165">
        <f>IF('Indicator Date hidden'!AJ152="x","x",$AI$2-'Indicator Date hidden'!AJ152)</f>
        <v>0</v>
      </c>
      <c r="AJ151" s="165" t="str">
        <f>IF('Indicator Date hidden'!AK152="x","x",$AJ$2-'Indicator Date hidden'!AK152)</f>
        <v>x</v>
      </c>
      <c r="AK151" s="165">
        <f>IF('Indicator Date hidden'!AL152="x","x",$AK$2-'Indicator Date hidden'!AL152)</f>
        <v>2</v>
      </c>
      <c r="AL151" s="165" t="str">
        <f>IF('Indicator Date hidden'!AM152="x","x",$AL$2-'Indicator Date hidden'!AM152)</f>
        <v>x</v>
      </c>
      <c r="AM151" s="165">
        <f>IF('Indicator Date hidden'!AN152="x","x",$AM$2-'Indicator Date hidden'!AN152)</f>
        <v>0</v>
      </c>
      <c r="AN151" s="165">
        <f>IF('Indicator Date hidden'!AO152="x","x",$AN$2-'Indicator Date hidden'!AO152)</f>
        <v>0</v>
      </c>
      <c r="AO151" s="165">
        <f>IF('Indicator Date hidden'!AP152="x","x",$AO$2-'Indicator Date hidden'!AP152)</f>
        <v>1</v>
      </c>
      <c r="AP151" s="165">
        <f>IF('Indicator Date hidden'!AQ152="x","x",$AP$2-'Indicator Date hidden'!AQ152)</f>
        <v>0</v>
      </c>
      <c r="AQ151" s="165" t="str">
        <f>IF('Indicator Date hidden'!AR152="x","x",$AQ$2-'Indicator Date hidden'!AR152)</f>
        <v>x</v>
      </c>
      <c r="AR151" s="165">
        <f>IF('Indicator Date hidden'!AS152="x","x",$AR$2-'Indicator Date hidden'!AS152)</f>
        <v>0</v>
      </c>
      <c r="AS151" s="165">
        <f>IF('Indicator Date hidden'!AT152="x","x",$AS$2-'Indicator Date hidden'!AT152)</f>
        <v>0</v>
      </c>
      <c r="AT151" s="165">
        <f>IF('Indicator Date hidden'!AU152="x","x",$AT$2-'Indicator Date hidden'!AU152)</f>
        <v>0</v>
      </c>
      <c r="AU151" s="165">
        <f>IF('Indicator Date hidden'!AV152="x","x",$AU$2-'Indicator Date hidden'!AV152)</f>
        <v>2</v>
      </c>
      <c r="AV151" s="165">
        <f>IF('Indicator Date hidden'!AW152="x","x",$AV$2-'Indicator Date hidden'!AW152)</f>
        <v>0</v>
      </c>
      <c r="AW151" s="165">
        <f>IF('Indicator Date hidden'!AX152="x","x",$AW$2-'Indicator Date hidden'!AX152)</f>
        <v>0</v>
      </c>
      <c r="AX151" s="165">
        <f>IF('Indicator Date hidden'!AY152="x","x",$AX$2-'Indicator Date hidden'!AY152)</f>
        <v>0</v>
      </c>
      <c r="AY151" s="165">
        <f>IF('Indicator Date hidden'!AZ152="x","x",$AY$2-'Indicator Date hidden'!AZ152)</f>
        <v>0</v>
      </c>
      <c r="AZ151" s="165">
        <f>IF('Indicator Date hidden'!BA152="x","x",$AZ$2-'Indicator Date hidden'!BA152)</f>
        <v>0</v>
      </c>
      <c r="BA151" s="5">
        <f t="shared" si="10"/>
        <v>12</v>
      </c>
      <c r="BB151" s="166">
        <f t="shared" si="11"/>
        <v>0.27272727272727271</v>
      </c>
      <c r="BC151" s="5">
        <f t="shared" si="12"/>
        <v>6</v>
      </c>
      <c r="BD151" s="166">
        <f t="shared" si="13"/>
        <v>0.77938309997646571</v>
      </c>
      <c r="BE151" s="169">
        <f t="shared" si="14"/>
        <v>0</v>
      </c>
    </row>
    <row r="152" spans="1:57" x14ac:dyDescent="0.25">
      <c r="A152" t="s">
        <v>281</v>
      </c>
      <c r="B152" s="165">
        <f>IF('Indicator Date hidden'!C153="x","x",$B$2-'Indicator Date hidden'!C153)</f>
        <v>0</v>
      </c>
      <c r="C152" s="165">
        <f>IF('Indicator Date hidden'!D153="x","x",$C$2-'Indicator Date hidden'!D153)</f>
        <v>0</v>
      </c>
      <c r="D152" s="165">
        <f>IF('Indicator Date hidden'!E153="x","x",$D$2-'Indicator Date hidden'!E153)</f>
        <v>0</v>
      </c>
      <c r="E152" s="165">
        <f>IF('Indicator Date hidden'!F153="x","x",$E$2-'Indicator Date hidden'!F153)</f>
        <v>0</v>
      </c>
      <c r="F152" s="165">
        <f>IF('Indicator Date hidden'!G153="x","x",$F$2-'Indicator Date hidden'!G153)</f>
        <v>0</v>
      </c>
      <c r="G152" s="165">
        <f>IF('Indicator Date hidden'!H153="x","x",$G$2-'Indicator Date hidden'!H153)</f>
        <v>0</v>
      </c>
      <c r="H152" s="165">
        <f>IF('Indicator Date hidden'!I153="x","x",$H$2-'Indicator Date hidden'!I153)</f>
        <v>0</v>
      </c>
      <c r="I152" s="165">
        <f>IF('Indicator Date hidden'!J153="x","x",$I$2-'Indicator Date hidden'!J153)</f>
        <v>0</v>
      </c>
      <c r="J152" s="165">
        <f>IF('Indicator Date hidden'!K153="x","x",$J$2-'Indicator Date hidden'!K153)</f>
        <v>0</v>
      </c>
      <c r="K152" s="165">
        <f>IF('Indicator Date hidden'!L153="x","x",$K$2-'Indicator Date hidden'!L153)</f>
        <v>0</v>
      </c>
      <c r="L152" s="165">
        <f>IF('Indicator Date hidden'!M153="x","x",$L$2-'Indicator Date hidden'!M153)</f>
        <v>0</v>
      </c>
      <c r="M152" s="165">
        <f>IF('Indicator Date hidden'!N153="x","x",$M$2-'Indicator Date hidden'!N153)</f>
        <v>0</v>
      </c>
      <c r="N152" s="165">
        <f>IF('Indicator Date hidden'!O153="x","x",$N$2-'Indicator Date hidden'!O153)</f>
        <v>0</v>
      </c>
      <c r="O152" s="165">
        <f>IF('Indicator Date hidden'!P153="x","x",$O$2-'Indicator Date hidden'!P153)</f>
        <v>0</v>
      </c>
      <c r="P152" s="165">
        <f>IF('Indicator Date hidden'!Q153="x","x",$P$2-'Indicator Date hidden'!Q153)</f>
        <v>0</v>
      </c>
      <c r="Q152" s="165">
        <f>IF('Indicator Date hidden'!R153="x","x",$Q$2-'Indicator Date hidden'!R153)</f>
        <v>1</v>
      </c>
      <c r="R152" s="165">
        <f>IF('Indicator Date hidden'!S153="x","x",$R$2-'Indicator Date hidden'!S153)</f>
        <v>0</v>
      </c>
      <c r="S152" s="165">
        <f>IF('Indicator Date hidden'!T153="x","x",$S$2-'Indicator Date hidden'!T153)</f>
        <v>0</v>
      </c>
      <c r="T152" s="165">
        <f>IF('Indicator Date hidden'!U153="x","x",$T$2-'Indicator Date hidden'!U153)</f>
        <v>0</v>
      </c>
      <c r="U152" s="165">
        <f>IF('Indicator Date hidden'!V153="x","x",$U$2-'Indicator Date hidden'!V153)</f>
        <v>0</v>
      </c>
      <c r="V152" s="165">
        <f>IF('Indicator Date hidden'!W153="x","x",$V$2-'Indicator Date hidden'!W153)</f>
        <v>2</v>
      </c>
      <c r="W152" s="165">
        <f>IF('Indicator Date hidden'!X153="x","x",$W$2-'Indicator Date hidden'!X153)</f>
        <v>0</v>
      </c>
      <c r="X152" s="165">
        <f>IF('Indicator Date hidden'!Y153="x","x",$X$2-'Indicator Date hidden'!Y153)</f>
        <v>0</v>
      </c>
      <c r="Y152" s="165">
        <f>IF('Indicator Date hidden'!Z153="x","x",$Y$2-'Indicator Date hidden'!Z153)</f>
        <v>0</v>
      </c>
      <c r="Z152" s="165">
        <f>IF('Indicator Date hidden'!AA153="x","x",$Z$2-'Indicator Date hidden'!AA153)</f>
        <v>0</v>
      </c>
      <c r="AA152" s="165">
        <f>IF('Indicator Date hidden'!AB153="x","x",$AA$2-'Indicator Date hidden'!AB153)</f>
        <v>0</v>
      </c>
      <c r="AB152" s="165">
        <f>IF('Indicator Date hidden'!AC153="x","x",$AB$2-'Indicator Date hidden'!AC153)</f>
        <v>0</v>
      </c>
      <c r="AC152" s="165">
        <f>IF('Indicator Date hidden'!AD153="x","x",$AC$2-'Indicator Date hidden'!AD153)</f>
        <v>0</v>
      </c>
      <c r="AD152" s="165">
        <f>IF('Indicator Date hidden'!AE153="x","x",$AD$2-'Indicator Date hidden'!AE153)</f>
        <v>0</v>
      </c>
      <c r="AE152" s="165">
        <f>IF('Indicator Date hidden'!AF153="x","x",$AE$2-'Indicator Date hidden'!AF153)</f>
        <v>0</v>
      </c>
      <c r="AF152" s="165">
        <f>IF('Indicator Date hidden'!AG153="x","x",$AF$2-'Indicator Date hidden'!AG153)</f>
        <v>6</v>
      </c>
      <c r="AG152" s="165">
        <f>IF('Indicator Date hidden'!AH153="x","x",$AG$2-'Indicator Date hidden'!AH153)</f>
        <v>0</v>
      </c>
      <c r="AH152" s="165">
        <f>IF('Indicator Date hidden'!AI153="x","x",$AH$2-'Indicator Date hidden'!AI153)</f>
        <v>0</v>
      </c>
      <c r="AI152" s="165">
        <f>IF('Indicator Date hidden'!AJ153="x","x",$AI$2-'Indicator Date hidden'!AJ153)</f>
        <v>0</v>
      </c>
      <c r="AJ152" s="165">
        <f>IF('Indicator Date hidden'!AK153="x","x",$AJ$2-'Indicator Date hidden'!AK153)</f>
        <v>2</v>
      </c>
      <c r="AK152" s="165">
        <f>IF('Indicator Date hidden'!AL153="x","x",$AK$2-'Indicator Date hidden'!AL153)</f>
        <v>1</v>
      </c>
      <c r="AL152" s="165" t="str">
        <f>IF('Indicator Date hidden'!AM153="x","x",$AL$2-'Indicator Date hidden'!AM153)</f>
        <v>x</v>
      </c>
      <c r="AM152" s="165">
        <f>IF('Indicator Date hidden'!AN153="x","x",$AM$2-'Indicator Date hidden'!AN153)</f>
        <v>0</v>
      </c>
      <c r="AN152" s="165">
        <f>IF('Indicator Date hidden'!AO153="x","x",$AN$2-'Indicator Date hidden'!AO153)</f>
        <v>0</v>
      </c>
      <c r="AO152" s="165">
        <f>IF('Indicator Date hidden'!AP153="x","x",$AO$2-'Indicator Date hidden'!AP153)</f>
        <v>0</v>
      </c>
      <c r="AP152" s="165">
        <f>IF('Indicator Date hidden'!AQ153="x","x",$AP$2-'Indicator Date hidden'!AQ153)</f>
        <v>0</v>
      </c>
      <c r="AQ152" s="165">
        <f>IF('Indicator Date hidden'!AR153="x","x",$AQ$2-'Indicator Date hidden'!AR153)</f>
        <v>0</v>
      </c>
      <c r="AR152" s="165">
        <f>IF('Indicator Date hidden'!AS153="x","x",$AR$2-'Indicator Date hidden'!AS153)</f>
        <v>0</v>
      </c>
      <c r="AS152" s="165">
        <f>IF('Indicator Date hidden'!AT153="x","x",$AS$2-'Indicator Date hidden'!AT153)</f>
        <v>0</v>
      </c>
      <c r="AT152" s="165">
        <f>IF('Indicator Date hidden'!AU153="x","x",$AT$2-'Indicator Date hidden'!AU153)</f>
        <v>0</v>
      </c>
      <c r="AU152" s="165">
        <f>IF('Indicator Date hidden'!AV153="x","x",$AU$2-'Indicator Date hidden'!AV153)</f>
        <v>0</v>
      </c>
      <c r="AV152" s="165">
        <f>IF('Indicator Date hidden'!AW153="x","x",$AV$2-'Indicator Date hidden'!AW153)</f>
        <v>0</v>
      </c>
      <c r="AW152" s="165">
        <f>IF('Indicator Date hidden'!AX153="x","x",$AW$2-'Indicator Date hidden'!AX153)</f>
        <v>0</v>
      </c>
      <c r="AX152" s="165">
        <f>IF('Indicator Date hidden'!AY153="x","x",$AX$2-'Indicator Date hidden'!AY153)</f>
        <v>0</v>
      </c>
      <c r="AY152" s="165">
        <f>IF('Indicator Date hidden'!AZ153="x","x",$AY$2-'Indicator Date hidden'!AZ153)</f>
        <v>0</v>
      </c>
      <c r="AZ152" s="165">
        <f>IF('Indicator Date hidden'!BA153="x","x",$AZ$2-'Indicator Date hidden'!BA153)</f>
        <v>0</v>
      </c>
      <c r="BA152" s="5">
        <f t="shared" si="10"/>
        <v>12</v>
      </c>
      <c r="BB152" s="166">
        <f t="shared" si="11"/>
        <v>0.24</v>
      </c>
      <c r="BC152" s="5">
        <f t="shared" si="12"/>
        <v>5</v>
      </c>
      <c r="BD152" s="166">
        <f t="shared" si="13"/>
        <v>0.92865494129951198</v>
      </c>
      <c r="BE152" s="169">
        <f t="shared" si="14"/>
        <v>0</v>
      </c>
    </row>
    <row r="153" spans="1:57" x14ac:dyDescent="0.25">
      <c r="A153" t="s">
        <v>283</v>
      </c>
      <c r="B153" s="165">
        <f>IF('Indicator Date hidden'!C154="x","x",$B$2-'Indicator Date hidden'!C154)</f>
        <v>0</v>
      </c>
      <c r="C153" s="165">
        <f>IF('Indicator Date hidden'!D154="x","x",$C$2-'Indicator Date hidden'!D154)</f>
        <v>0</v>
      </c>
      <c r="D153" s="165">
        <f>IF('Indicator Date hidden'!E154="x","x",$D$2-'Indicator Date hidden'!E154)</f>
        <v>0</v>
      </c>
      <c r="E153" s="165">
        <f>IF('Indicator Date hidden'!F154="x","x",$E$2-'Indicator Date hidden'!F154)</f>
        <v>0</v>
      </c>
      <c r="F153" s="165">
        <f>IF('Indicator Date hidden'!G154="x","x",$F$2-'Indicator Date hidden'!G154)</f>
        <v>0</v>
      </c>
      <c r="G153" s="165">
        <f>IF('Indicator Date hidden'!H154="x","x",$G$2-'Indicator Date hidden'!H154)</f>
        <v>0</v>
      </c>
      <c r="H153" s="165">
        <f>IF('Indicator Date hidden'!I154="x","x",$H$2-'Indicator Date hidden'!I154)</f>
        <v>0</v>
      </c>
      <c r="I153" s="165">
        <f>IF('Indicator Date hidden'!J154="x","x",$I$2-'Indicator Date hidden'!J154)</f>
        <v>0</v>
      </c>
      <c r="J153" s="165">
        <f>IF('Indicator Date hidden'!K154="x","x",$J$2-'Indicator Date hidden'!K154)</f>
        <v>0</v>
      </c>
      <c r="K153" s="165">
        <f>IF('Indicator Date hidden'!L154="x","x",$K$2-'Indicator Date hidden'!L154)</f>
        <v>0</v>
      </c>
      <c r="L153" s="165">
        <f>IF('Indicator Date hidden'!M154="x","x",$L$2-'Indicator Date hidden'!M154)</f>
        <v>0</v>
      </c>
      <c r="M153" s="165">
        <f>IF('Indicator Date hidden'!N154="x","x",$M$2-'Indicator Date hidden'!N154)</f>
        <v>0</v>
      </c>
      <c r="N153" s="165">
        <f>IF('Indicator Date hidden'!O154="x","x",$N$2-'Indicator Date hidden'!O154)</f>
        <v>0</v>
      </c>
      <c r="O153" s="165">
        <f>IF('Indicator Date hidden'!P154="x","x",$O$2-'Indicator Date hidden'!P154)</f>
        <v>0</v>
      </c>
      <c r="P153" s="165">
        <f>IF('Indicator Date hidden'!Q154="x","x",$P$2-'Indicator Date hidden'!Q154)</f>
        <v>0</v>
      </c>
      <c r="Q153" s="165">
        <f>IF('Indicator Date hidden'!R154="x","x",$Q$2-'Indicator Date hidden'!R154)</f>
        <v>3</v>
      </c>
      <c r="R153" s="165">
        <f>IF('Indicator Date hidden'!S154="x","x",$R$2-'Indicator Date hidden'!S154)</f>
        <v>0</v>
      </c>
      <c r="S153" s="165">
        <f>IF('Indicator Date hidden'!T154="x","x",$S$2-'Indicator Date hidden'!T154)</f>
        <v>0</v>
      </c>
      <c r="T153" s="165">
        <f>IF('Indicator Date hidden'!U154="x","x",$T$2-'Indicator Date hidden'!U154)</f>
        <v>0</v>
      </c>
      <c r="U153" s="165">
        <f>IF('Indicator Date hidden'!V154="x","x",$U$2-'Indicator Date hidden'!V154)</f>
        <v>0</v>
      </c>
      <c r="V153" s="165">
        <f>IF('Indicator Date hidden'!W154="x","x",$V$2-'Indicator Date hidden'!W154)</f>
        <v>2</v>
      </c>
      <c r="W153" s="165">
        <f>IF('Indicator Date hidden'!X154="x","x",$W$2-'Indicator Date hidden'!X154)</f>
        <v>2</v>
      </c>
      <c r="X153" s="165">
        <f>IF('Indicator Date hidden'!Y154="x","x",$X$2-'Indicator Date hidden'!Y154)</f>
        <v>6</v>
      </c>
      <c r="Y153" s="165">
        <f>IF('Indicator Date hidden'!Z154="x","x",$Y$2-'Indicator Date hidden'!Z154)</f>
        <v>0</v>
      </c>
      <c r="Z153" s="165">
        <f>IF('Indicator Date hidden'!AA154="x","x",$Z$2-'Indicator Date hidden'!AA154)</f>
        <v>0</v>
      </c>
      <c r="AA153" s="165">
        <f>IF('Indicator Date hidden'!AB154="x","x",$AA$2-'Indicator Date hidden'!AB154)</f>
        <v>0</v>
      </c>
      <c r="AB153" s="165">
        <f>IF('Indicator Date hidden'!AC154="x","x",$AB$2-'Indicator Date hidden'!AC154)</f>
        <v>0</v>
      </c>
      <c r="AC153" s="165">
        <f>IF('Indicator Date hidden'!AD154="x","x",$AC$2-'Indicator Date hidden'!AD154)</f>
        <v>0</v>
      </c>
      <c r="AD153" s="165" t="str">
        <f>IF('Indicator Date hidden'!AE154="x","x",$AD$2-'Indicator Date hidden'!AE154)</f>
        <v>x</v>
      </c>
      <c r="AE153" s="165">
        <f>IF('Indicator Date hidden'!AF154="x","x",$AE$2-'Indicator Date hidden'!AF154)</f>
        <v>0</v>
      </c>
      <c r="AF153" s="165">
        <f>IF('Indicator Date hidden'!AG154="x","x",$AF$2-'Indicator Date hidden'!AG154)</f>
        <v>7</v>
      </c>
      <c r="AG153" s="165">
        <f>IF('Indicator Date hidden'!AH154="x","x",$AG$2-'Indicator Date hidden'!AH154)</f>
        <v>0</v>
      </c>
      <c r="AH153" s="165">
        <f>IF('Indicator Date hidden'!AI154="x","x",$AH$2-'Indicator Date hidden'!AI154)</f>
        <v>0</v>
      </c>
      <c r="AI153" s="165">
        <f>IF('Indicator Date hidden'!AJ154="x","x",$AI$2-'Indicator Date hidden'!AJ154)</f>
        <v>0</v>
      </c>
      <c r="AJ153" s="165" t="str">
        <f>IF('Indicator Date hidden'!AK154="x","x",$AJ$2-'Indicator Date hidden'!AK154)</f>
        <v>x</v>
      </c>
      <c r="AK153" s="165">
        <f>IF('Indicator Date hidden'!AL154="x","x",$AK$2-'Indicator Date hidden'!AL154)</f>
        <v>1</v>
      </c>
      <c r="AL153" s="165" t="str">
        <f>IF('Indicator Date hidden'!AM154="x","x",$AL$2-'Indicator Date hidden'!AM154)</f>
        <v>x</v>
      </c>
      <c r="AM153" s="165">
        <f>IF('Indicator Date hidden'!AN154="x","x",$AM$2-'Indicator Date hidden'!AN154)</f>
        <v>0</v>
      </c>
      <c r="AN153" s="165">
        <f>IF('Indicator Date hidden'!AO154="x","x",$AN$2-'Indicator Date hidden'!AO154)</f>
        <v>0</v>
      </c>
      <c r="AO153" s="165">
        <f>IF('Indicator Date hidden'!AP154="x","x",$AO$2-'Indicator Date hidden'!AP154)</f>
        <v>3</v>
      </c>
      <c r="AP153" s="165">
        <f>IF('Indicator Date hidden'!AQ154="x","x",$AP$2-'Indicator Date hidden'!AQ154)</f>
        <v>2</v>
      </c>
      <c r="AQ153" s="165">
        <f>IF('Indicator Date hidden'!AR154="x","x",$AQ$2-'Indicator Date hidden'!AR154)</f>
        <v>0</v>
      </c>
      <c r="AR153" s="165">
        <f>IF('Indicator Date hidden'!AS154="x","x",$AR$2-'Indicator Date hidden'!AS154)</f>
        <v>0</v>
      </c>
      <c r="AS153" s="165">
        <f>IF('Indicator Date hidden'!AT154="x","x",$AS$2-'Indicator Date hidden'!AT154)</f>
        <v>0</v>
      </c>
      <c r="AT153" s="165">
        <f>IF('Indicator Date hidden'!AU154="x","x",$AT$2-'Indicator Date hidden'!AU154)</f>
        <v>0</v>
      </c>
      <c r="AU153" s="165">
        <f>IF('Indicator Date hidden'!AV154="x","x",$AU$2-'Indicator Date hidden'!AV154)</f>
        <v>1</v>
      </c>
      <c r="AV153" s="165">
        <f>IF('Indicator Date hidden'!AW154="x","x",$AV$2-'Indicator Date hidden'!AW154)</f>
        <v>0</v>
      </c>
      <c r="AW153" s="165">
        <f>IF('Indicator Date hidden'!AX154="x","x",$AW$2-'Indicator Date hidden'!AX154)</f>
        <v>0</v>
      </c>
      <c r="AX153" s="165">
        <f>IF('Indicator Date hidden'!AY154="x","x",$AX$2-'Indicator Date hidden'!AY154)</f>
        <v>0</v>
      </c>
      <c r="AY153" s="165">
        <f>IF('Indicator Date hidden'!AZ154="x","x",$AY$2-'Indicator Date hidden'!AZ154)</f>
        <v>0</v>
      </c>
      <c r="AZ153" s="165">
        <f>IF('Indicator Date hidden'!BA154="x","x",$AZ$2-'Indicator Date hidden'!BA154)</f>
        <v>0</v>
      </c>
      <c r="BA153" s="5">
        <f t="shared" si="10"/>
        <v>27</v>
      </c>
      <c r="BB153" s="166">
        <f t="shared" si="11"/>
        <v>0.5625</v>
      </c>
      <c r="BC153" s="5">
        <f t="shared" si="12"/>
        <v>9</v>
      </c>
      <c r="BD153" s="166">
        <f t="shared" si="13"/>
        <v>1.4563975247163805</v>
      </c>
      <c r="BE153" s="169">
        <f t="shared" si="14"/>
        <v>0</v>
      </c>
    </row>
    <row r="154" spans="1:57" x14ac:dyDescent="0.25">
      <c r="A154" t="s">
        <v>285</v>
      </c>
      <c r="B154" s="165">
        <f>IF('Indicator Date hidden'!C155="x","x",$B$2-'Indicator Date hidden'!C155)</f>
        <v>0</v>
      </c>
      <c r="C154" s="165">
        <f>IF('Indicator Date hidden'!D155="x","x",$C$2-'Indicator Date hidden'!D155)</f>
        <v>0</v>
      </c>
      <c r="D154" s="165">
        <f>IF('Indicator Date hidden'!E155="x","x",$D$2-'Indicator Date hidden'!E155)</f>
        <v>0</v>
      </c>
      <c r="E154" s="165">
        <f>IF('Indicator Date hidden'!F155="x","x",$E$2-'Indicator Date hidden'!F155)</f>
        <v>0</v>
      </c>
      <c r="F154" s="165">
        <f>IF('Indicator Date hidden'!G155="x","x",$F$2-'Indicator Date hidden'!G155)</f>
        <v>0</v>
      </c>
      <c r="G154" s="165">
        <f>IF('Indicator Date hidden'!H155="x","x",$G$2-'Indicator Date hidden'!H155)</f>
        <v>0</v>
      </c>
      <c r="H154" s="165">
        <f>IF('Indicator Date hidden'!I155="x","x",$H$2-'Indicator Date hidden'!I155)</f>
        <v>0</v>
      </c>
      <c r="I154" s="165">
        <f>IF('Indicator Date hidden'!J155="x","x",$I$2-'Indicator Date hidden'!J155)</f>
        <v>0</v>
      </c>
      <c r="J154" s="165">
        <f>IF('Indicator Date hidden'!K155="x","x",$J$2-'Indicator Date hidden'!K155)</f>
        <v>0</v>
      </c>
      <c r="K154" s="165">
        <f>IF('Indicator Date hidden'!L155="x","x",$K$2-'Indicator Date hidden'!L155)</f>
        <v>0</v>
      </c>
      <c r="L154" s="165">
        <f>IF('Indicator Date hidden'!M155="x","x",$L$2-'Indicator Date hidden'!M155)</f>
        <v>0</v>
      </c>
      <c r="M154" s="165">
        <f>IF('Indicator Date hidden'!N155="x","x",$M$2-'Indicator Date hidden'!N155)</f>
        <v>0</v>
      </c>
      <c r="N154" s="165">
        <f>IF('Indicator Date hidden'!O155="x","x",$N$2-'Indicator Date hidden'!O155)</f>
        <v>0</v>
      </c>
      <c r="O154" s="165">
        <f>IF('Indicator Date hidden'!P155="x","x",$O$2-'Indicator Date hidden'!P155)</f>
        <v>0</v>
      </c>
      <c r="P154" s="165">
        <f>IF('Indicator Date hidden'!Q155="x","x",$P$2-'Indicator Date hidden'!Q155)</f>
        <v>0</v>
      </c>
      <c r="Q154" s="165" t="str">
        <f>IF('Indicator Date hidden'!R155="x","x",$Q$2-'Indicator Date hidden'!R155)</f>
        <v>x</v>
      </c>
      <c r="R154" s="165">
        <f>IF('Indicator Date hidden'!S155="x","x",$R$2-'Indicator Date hidden'!S155)</f>
        <v>0</v>
      </c>
      <c r="S154" s="165">
        <f>IF('Indicator Date hidden'!T155="x","x",$S$2-'Indicator Date hidden'!T155)</f>
        <v>0</v>
      </c>
      <c r="T154" s="165">
        <f>IF('Indicator Date hidden'!U155="x","x",$T$2-'Indicator Date hidden'!U155)</f>
        <v>0</v>
      </c>
      <c r="U154" s="165">
        <f>IF('Indicator Date hidden'!V155="x","x",$U$2-'Indicator Date hidden'!V155)</f>
        <v>0</v>
      </c>
      <c r="V154" s="165">
        <f>IF('Indicator Date hidden'!W155="x","x",$V$2-'Indicator Date hidden'!W155)</f>
        <v>2</v>
      </c>
      <c r="W154" s="165">
        <f>IF('Indicator Date hidden'!X155="x","x",$W$2-'Indicator Date hidden'!X155)</f>
        <v>4</v>
      </c>
      <c r="X154" s="165">
        <f>IF('Indicator Date hidden'!Y155="x","x",$X$2-'Indicator Date hidden'!Y155)</f>
        <v>4</v>
      </c>
      <c r="Y154" s="165">
        <f>IF('Indicator Date hidden'!Z155="x","x",$Y$2-'Indicator Date hidden'!Z155)</f>
        <v>0</v>
      </c>
      <c r="Z154" s="165">
        <f>IF('Indicator Date hidden'!AA155="x","x",$Z$2-'Indicator Date hidden'!AA155)</f>
        <v>0</v>
      </c>
      <c r="AA154" s="165" t="str">
        <f>IF('Indicator Date hidden'!AB155="x","x",$AA$2-'Indicator Date hidden'!AB155)</f>
        <v>x</v>
      </c>
      <c r="AB154" s="165">
        <f>IF('Indicator Date hidden'!AC155="x","x",$AB$2-'Indicator Date hidden'!AC155)</f>
        <v>0</v>
      </c>
      <c r="AC154" s="165" t="str">
        <f>IF('Indicator Date hidden'!AD155="x","x",$AC$2-'Indicator Date hidden'!AD155)</f>
        <v>x</v>
      </c>
      <c r="AD154" s="165" t="str">
        <f>IF('Indicator Date hidden'!AE155="x","x",$AD$2-'Indicator Date hidden'!AE155)</f>
        <v>x</v>
      </c>
      <c r="AE154" s="165" t="str">
        <f>IF('Indicator Date hidden'!AF155="x","x",$AE$2-'Indicator Date hidden'!AF155)</f>
        <v>x</v>
      </c>
      <c r="AF154" s="165">
        <f>IF('Indicator Date hidden'!AG155="x","x",$AF$2-'Indicator Date hidden'!AG155)</f>
        <v>11</v>
      </c>
      <c r="AG154" s="165">
        <f>IF('Indicator Date hidden'!AH155="x","x",$AG$2-'Indicator Date hidden'!AH155)</f>
        <v>0</v>
      </c>
      <c r="AH154" s="165">
        <f>IF('Indicator Date hidden'!AI155="x","x",$AH$2-'Indicator Date hidden'!AI155)</f>
        <v>0</v>
      </c>
      <c r="AI154" s="165">
        <f>IF('Indicator Date hidden'!AJ155="x","x",$AI$2-'Indicator Date hidden'!AJ155)</f>
        <v>0</v>
      </c>
      <c r="AJ154" s="165" t="str">
        <f>IF('Indicator Date hidden'!AK155="x","x",$AJ$2-'Indicator Date hidden'!AK155)</f>
        <v>x</v>
      </c>
      <c r="AK154" s="165">
        <f>IF('Indicator Date hidden'!AL155="x","x",$AK$2-'Indicator Date hidden'!AL155)</f>
        <v>1</v>
      </c>
      <c r="AL154" s="165" t="str">
        <f>IF('Indicator Date hidden'!AM155="x","x",$AL$2-'Indicator Date hidden'!AM155)</f>
        <v>x</v>
      </c>
      <c r="AM154" s="165">
        <f>IF('Indicator Date hidden'!AN155="x","x",$AM$2-'Indicator Date hidden'!AN155)</f>
        <v>0</v>
      </c>
      <c r="AN154" s="165">
        <f>IF('Indicator Date hidden'!AO155="x","x",$AN$2-'Indicator Date hidden'!AO155)</f>
        <v>0</v>
      </c>
      <c r="AO154" s="165">
        <f>IF('Indicator Date hidden'!AP155="x","x",$AO$2-'Indicator Date hidden'!AP155)</f>
        <v>1</v>
      </c>
      <c r="AP154" s="165">
        <f>IF('Indicator Date hidden'!AQ155="x","x",$AP$2-'Indicator Date hidden'!AQ155)</f>
        <v>1</v>
      </c>
      <c r="AQ154" s="165">
        <f>IF('Indicator Date hidden'!AR155="x","x",$AQ$2-'Indicator Date hidden'!AR155)</f>
        <v>0</v>
      </c>
      <c r="AR154" s="165">
        <f>IF('Indicator Date hidden'!AS155="x","x",$AR$2-'Indicator Date hidden'!AS155)</f>
        <v>0</v>
      </c>
      <c r="AS154" s="165">
        <f>IF('Indicator Date hidden'!AT155="x","x",$AS$2-'Indicator Date hidden'!AT155)</f>
        <v>0</v>
      </c>
      <c r="AT154" s="165">
        <f>IF('Indicator Date hidden'!AU155="x","x",$AT$2-'Indicator Date hidden'!AU155)</f>
        <v>0</v>
      </c>
      <c r="AU154" s="165">
        <f>IF('Indicator Date hidden'!AV155="x","x",$AU$2-'Indicator Date hidden'!AV155)</f>
        <v>2</v>
      </c>
      <c r="AV154" s="165">
        <f>IF('Indicator Date hidden'!AW155="x","x",$AV$2-'Indicator Date hidden'!AW155)</f>
        <v>0</v>
      </c>
      <c r="AW154" s="165">
        <f>IF('Indicator Date hidden'!AX155="x","x",$AW$2-'Indicator Date hidden'!AX155)</f>
        <v>0</v>
      </c>
      <c r="AX154" s="165">
        <f>IF('Indicator Date hidden'!AY155="x","x",$AX$2-'Indicator Date hidden'!AY155)</f>
        <v>0</v>
      </c>
      <c r="AY154" s="165">
        <f>IF('Indicator Date hidden'!AZ155="x","x",$AY$2-'Indicator Date hidden'!AZ155)</f>
        <v>0</v>
      </c>
      <c r="AZ154" s="165">
        <f>IF('Indicator Date hidden'!BA155="x","x",$AZ$2-'Indicator Date hidden'!BA155)</f>
        <v>0</v>
      </c>
      <c r="BA154" s="5">
        <f t="shared" si="10"/>
        <v>26</v>
      </c>
      <c r="BB154" s="166">
        <f t="shared" si="11"/>
        <v>0.59090909090909094</v>
      </c>
      <c r="BC154" s="5">
        <f t="shared" si="12"/>
        <v>8</v>
      </c>
      <c r="BD154" s="166">
        <f t="shared" si="13"/>
        <v>1.8379606017414298</v>
      </c>
      <c r="BE154" s="169">
        <f t="shared" si="14"/>
        <v>0</v>
      </c>
    </row>
    <row r="155" spans="1:57" x14ac:dyDescent="0.25">
      <c r="A155" t="s">
        <v>287</v>
      </c>
      <c r="B155" s="165">
        <f>IF('Indicator Date hidden'!C156="x","x",$B$2-'Indicator Date hidden'!C156)</f>
        <v>0</v>
      </c>
      <c r="C155" s="165">
        <f>IF('Indicator Date hidden'!D156="x","x",$C$2-'Indicator Date hidden'!D156)</f>
        <v>0</v>
      </c>
      <c r="D155" s="165">
        <f>IF('Indicator Date hidden'!E156="x","x",$D$2-'Indicator Date hidden'!E156)</f>
        <v>0</v>
      </c>
      <c r="E155" s="165">
        <f>IF('Indicator Date hidden'!F156="x","x",$E$2-'Indicator Date hidden'!F156)</f>
        <v>0</v>
      </c>
      <c r="F155" s="165">
        <f>IF('Indicator Date hidden'!G156="x","x",$F$2-'Indicator Date hidden'!G156)</f>
        <v>0</v>
      </c>
      <c r="G155" s="165">
        <f>IF('Indicator Date hidden'!H156="x","x",$G$2-'Indicator Date hidden'!H156)</f>
        <v>0</v>
      </c>
      <c r="H155" s="165">
        <f>IF('Indicator Date hidden'!I156="x","x",$H$2-'Indicator Date hidden'!I156)</f>
        <v>0</v>
      </c>
      <c r="I155" s="165">
        <f>IF('Indicator Date hidden'!J156="x","x",$I$2-'Indicator Date hidden'!J156)</f>
        <v>0</v>
      </c>
      <c r="J155" s="165">
        <f>IF('Indicator Date hidden'!K156="x","x",$J$2-'Indicator Date hidden'!K156)</f>
        <v>0</v>
      </c>
      <c r="K155" s="165">
        <f>IF('Indicator Date hidden'!L156="x","x",$K$2-'Indicator Date hidden'!L156)</f>
        <v>0</v>
      </c>
      <c r="L155" s="165">
        <f>IF('Indicator Date hidden'!M156="x","x",$L$2-'Indicator Date hidden'!M156)</f>
        <v>0</v>
      </c>
      <c r="M155" s="165">
        <f>IF('Indicator Date hidden'!N156="x","x",$M$2-'Indicator Date hidden'!N156)</f>
        <v>0</v>
      </c>
      <c r="N155" s="165">
        <f>IF('Indicator Date hidden'!O156="x","x",$N$2-'Indicator Date hidden'!O156)</f>
        <v>0</v>
      </c>
      <c r="O155" s="165">
        <f>IF('Indicator Date hidden'!P156="x","x",$O$2-'Indicator Date hidden'!P156)</f>
        <v>0</v>
      </c>
      <c r="P155" s="165">
        <f>IF('Indicator Date hidden'!Q156="x","x",$P$2-'Indicator Date hidden'!Q156)</f>
        <v>0</v>
      </c>
      <c r="Q155" s="165">
        <f>IF('Indicator Date hidden'!R156="x","x",$Q$2-'Indicator Date hidden'!R156)</f>
        <v>4</v>
      </c>
      <c r="R155" s="165">
        <f>IF('Indicator Date hidden'!S156="x","x",$R$2-'Indicator Date hidden'!S156)</f>
        <v>0</v>
      </c>
      <c r="S155" s="165">
        <f>IF('Indicator Date hidden'!T156="x","x",$S$2-'Indicator Date hidden'!T156)</f>
        <v>0</v>
      </c>
      <c r="T155" s="165">
        <f>IF('Indicator Date hidden'!U156="x","x",$T$2-'Indicator Date hidden'!U156)</f>
        <v>0</v>
      </c>
      <c r="U155" s="165">
        <f>IF('Indicator Date hidden'!V156="x","x",$U$2-'Indicator Date hidden'!V156)</f>
        <v>0</v>
      </c>
      <c r="V155" s="165">
        <f>IF('Indicator Date hidden'!W156="x","x",$V$2-'Indicator Date hidden'!W156)</f>
        <v>2</v>
      </c>
      <c r="W155" s="165">
        <f>IF('Indicator Date hidden'!X156="x","x",$W$2-'Indicator Date hidden'!X156)</f>
        <v>3</v>
      </c>
      <c r="X155" s="165">
        <f>IF('Indicator Date hidden'!Y156="x","x",$X$2-'Indicator Date hidden'!Y156)</f>
        <v>6</v>
      </c>
      <c r="Y155" s="165">
        <f>IF('Indicator Date hidden'!Z156="x","x",$Y$2-'Indicator Date hidden'!Z156)</f>
        <v>0</v>
      </c>
      <c r="Z155" s="165">
        <f>IF('Indicator Date hidden'!AA156="x","x",$Z$2-'Indicator Date hidden'!AA156)</f>
        <v>0</v>
      </c>
      <c r="AA155" s="165">
        <f>IF('Indicator Date hidden'!AB156="x","x",$AA$2-'Indicator Date hidden'!AB156)</f>
        <v>0</v>
      </c>
      <c r="AB155" s="165">
        <f>IF('Indicator Date hidden'!AC156="x","x",$AB$2-'Indicator Date hidden'!AC156)</f>
        <v>0</v>
      </c>
      <c r="AC155" s="165">
        <f>IF('Indicator Date hidden'!AD156="x","x",$AC$2-'Indicator Date hidden'!AD156)</f>
        <v>0</v>
      </c>
      <c r="AD155" s="165">
        <f>IF('Indicator Date hidden'!AE156="x","x",$AD$2-'Indicator Date hidden'!AE156)</f>
        <v>0</v>
      </c>
      <c r="AE155" s="165">
        <f>IF('Indicator Date hidden'!AF156="x","x",$AE$2-'Indicator Date hidden'!AF156)</f>
        <v>0</v>
      </c>
      <c r="AF155" s="165">
        <f>IF('Indicator Date hidden'!AG156="x","x",$AF$2-'Indicator Date hidden'!AG156)</f>
        <v>6</v>
      </c>
      <c r="AG155" s="165">
        <f>IF('Indicator Date hidden'!AH156="x","x",$AG$2-'Indicator Date hidden'!AH156)</f>
        <v>0</v>
      </c>
      <c r="AH155" s="165">
        <f>IF('Indicator Date hidden'!AI156="x","x",$AH$2-'Indicator Date hidden'!AI156)</f>
        <v>0</v>
      </c>
      <c r="AI155" s="165">
        <f>IF('Indicator Date hidden'!AJ156="x","x",$AI$2-'Indicator Date hidden'!AJ156)</f>
        <v>0</v>
      </c>
      <c r="AJ155" s="165" t="str">
        <f>IF('Indicator Date hidden'!AK156="x","x",$AJ$2-'Indicator Date hidden'!AK156)</f>
        <v>x</v>
      </c>
      <c r="AK155" s="165">
        <f>IF('Indicator Date hidden'!AL156="x","x",$AK$2-'Indicator Date hidden'!AL156)</f>
        <v>1</v>
      </c>
      <c r="AL155" s="165" t="str">
        <f>IF('Indicator Date hidden'!AM156="x","x",$AL$2-'Indicator Date hidden'!AM156)</f>
        <v>x</v>
      </c>
      <c r="AM155" s="165">
        <f>IF('Indicator Date hidden'!AN156="x","x",$AM$2-'Indicator Date hidden'!AN156)</f>
        <v>0</v>
      </c>
      <c r="AN155" s="165">
        <f>IF('Indicator Date hidden'!AO156="x","x",$AN$2-'Indicator Date hidden'!AO156)</f>
        <v>0</v>
      </c>
      <c r="AO155" s="165">
        <f>IF('Indicator Date hidden'!AP156="x","x",$AO$2-'Indicator Date hidden'!AP156)</f>
        <v>0</v>
      </c>
      <c r="AP155" s="165">
        <f>IF('Indicator Date hidden'!AQ156="x","x",$AP$2-'Indicator Date hidden'!AQ156)</f>
        <v>0</v>
      </c>
      <c r="AQ155" s="165">
        <f>IF('Indicator Date hidden'!AR156="x","x",$AQ$2-'Indicator Date hidden'!AR156)</f>
        <v>2</v>
      </c>
      <c r="AR155" s="165">
        <f>IF('Indicator Date hidden'!AS156="x","x",$AR$2-'Indicator Date hidden'!AS156)</f>
        <v>0</v>
      </c>
      <c r="AS155" s="165">
        <f>IF('Indicator Date hidden'!AT156="x","x",$AS$2-'Indicator Date hidden'!AT156)</f>
        <v>0</v>
      </c>
      <c r="AT155" s="165">
        <f>IF('Indicator Date hidden'!AU156="x","x",$AT$2-'Indicator Date hidden'!AU156)</f>
        <v>0</v>
      </c>
      <c r="AU155" s="165">
        <f>IF('Indicator Date hidden'!AV156="x","x",$AU$2-'Indicator Date hidden'!AV156)</f>
        <v>2</v>
      </c>
      <c r="AV155" s="165">
        <f>IF('Indicator Date hidden'!AW156="x","x",$AV$2-'Indicator Date hidden'!AW156)</f>
        <v>0</v>
      </c>
      <c r="AW155" s="165">
        <f>IF('Indicator Date hidden'!AX156="x","x",$AW$2-'Indicator Date hidden'!AX156)</f>
        <v>1</v>
      </c>
      <c r="AX155" s="165">
        <f>IF('Indicator Date hidden'!AY156="x","x",$AX$2-'Indicator Date hidden'!AY156)</f>
        <v>0</v>
      </c>
      <c r="AY155" s="165">
        <f>IF('Indicator Date hidden'!AZ156="x","x",$AY$2-'Indicator Date hidden'!AZ156)</f>
        <v>0</v>
      </c>
      <c r="AZ155" s="165">
        <f>IF('Indicator Date hidden'!BA156="x","x",$AZ$2-'Indicator Date hidden'!BA156)</f>
        <v>0</v>
      </c>
      <c r="BA155" s="5">
        <f t="shared" si="10"/>
        <v>27</v>
      </c>
      <c r="BB155" s="166">
        <f t="shared" si="11"/>
        <v>0.55102040816326525</v>
      </c>
      <c r="BC155" s="5">
        <f t="shared" si="12"/>
        <v>9</v>
      </c>
      <c r="BD155" s="166">
        <f t="shared" si="13"/>
        <v>1.4006008111651829</v>
      </c>
      <c r="BE155" s="169">
        <f t="shared" si="14"/>
        <v>0</v>
      </c>
    </row>
    <row r="156" spans="1:57" x14ac:dyDescent="0.25">
      <c r="A156" t="s">
        <v>289</v>
      </c>
      <c r="B156" s="165">
        <f>IF('Indicator Date hidden'!C157="x","x",$B$2-'Indicator Date hidden'!C157)</f>
        <v>0</v>
      </c>
      <c r="C156" s="165">
        <f>IF('Indicator Date hidden'!D157="x","x",$C$2-'Indicator Date hidden'!D157)</f>
        <v>0</v>
      </c>
      <c r="D156" s="165">
        <f>IF('Indicator Date hidden'!E157="x","x",$D$2-'Indicator Date hidden'!E157)</f>
        <v>0</v>
      </c>
      <c r="E156" s="165">
        <f>IF('Indicator Date hidden'!F157="x","x",$E$2-'Indicator Date hidden'!F157)</f>
        <v>0</v>
      </c>
      <c r="F156" s="165">
        <f>IF('Indicator Date hidden'!G157="x","x",$F$2-'Indicator Date hidden'!G157)</f>
        <v>0</v>
      </c>
      <c r="G156" s="165">
        <f>IF('Indicator Date hidden'!H157="x","x",$G$2-'Indicator Date hidden'!H157)</f>
        <v>0</v>
      </c>
      <c r="H156" s="165">
        <f>IF('Indicator Date hidden'!I157="x","x",$H$2-'Indicator Date hidden'!I157)</f>
        <v>0</v>
      </c>
      <c r="I156" s="165">
        <f>IF('Indicator Date hidden'!J157="x","x",$I$2-'Indicator Date hidden'!J157)</f>
        <v>0</v>
      </c>
      <c r="J156" s="165">
        <f>IF('Indicator Date hidden'!K157="x","x",$J$2-'Indicator Date hidden'!K157)</f>
        <v>0</v>
      </c>
      <c r="K156" s="165">
        <f>IF('Indicator Date hidden'!L157="x","x",$K$2-'Indicator Date hidden'!L157)</f>
        <v>0</v>
      </c>
      <c r="L156" s="165">
        <f>IF('Indicator Date hidden'!M157="x","x",$L$2-'Indicator Date hidden'!M157)</f>
        <v>0</v>
      </c>
      <c r="M156" s="165">
        <f>IF('Indicator Date hidden'!N157="x","x",$M$2-'Indicator Date hidden'!N157)</f>
        <v>0</v>
      </c>
      <c r="N156" s="165">
        <f>IF('Indicator Date hidden'!O157="x","x",$N$2-'Indicator Date hidden'!O157)</f>
        <v>0</v>
      </c>
      <c r="O156" s="165">
        <f>IF('Indicator Date hidden'!P157="x","x",$O$2-'Indicator Date hidden'!P157)</f>
        <v>0</v>
      </c>
      <c r="P156" s="165">
        <f>IF('Indicator Date hidden'!Q157="x","x",$P$2-'Indicator Date hidden'!Q157)</f>
        <v>0</v>
      </c>
      <c r="Q156" s="165" t="str">
        <f>IF('Indicator Date hidden'!R157="x","x",$Q$2-'Indicator Date hidden'!R157)</f>
        <v>x</v>
      </c>
      <c r="R156" s="165">
        <f>IF('Indicator Date hidden'!S157="x","x",$R$2-'Indicator Date hidden'!S157)</f>
        <v>0</v>
      </c>
      <c r="S156" s="165">
        <f>IF('Indicator Date hidden'!T157="x","x",$S$2-'Indicator Date hidden'!T157)</f>
        <v>0</v>
      </c>
      <c r="T156" s="165">
        <f>IF('Indicator Date hidden'!U157="x","x",$T$2-'Indicator Date hidden'!U157)</f>
        <v>0</v>
      </c>
      <c r="U156" s="165" t="str">
        <f>IF('Indicator Date hidden'!V157="x","x",$U$2-'Indicator Date hidden'!V157)</f>
        <v>x</v>
      </c>
      <c r="V156" s="165">
        <f>IF('Indicator Date hidden'!W157="x","x",$V$2-'Indicator Date hidden'!W157)</f>
        <v>2</v>
      </c>
      <c r="W156" s="165" t="str">
        <f>IF('Indicator Date hidden'!X157="x","x",$W$2-'Indicator Date hidden'!X157)</f>
        <v>x</v>
      </c>
      <c r="X156" s="165">
        <f>IF('Indicator Date hidden'!Y157="x","x",$X$2-'Indicator Date hidden'!Y157)</f>
        <v>0</v>
      </c>
      <c r="Y156" s="165">
        <f>IF('Indicator Date hidden'!Z157="x","x",$Y$2-'Indicator Date hidden'!Z157)</f>
        <v>0</v>
      </c>
      <c r="Z156" s="165">
        <f>IF('Indicator Date hidden'!AA157="x","x",$Z$2-'Indicator Date hidden'!AA157)</f>
        <v>0</v>
      </c>
      <c r="AA156" s="165">
        <f>IF('Indicator Date hidden'!AB157="x","x",$AA$2-'Indicator Date hidden'!AB157)</f>
        <v>0</v>
      </c>
      <c r="AB156" s="165">
        <f>IF('Indicator Date hidden'!AC157="x","x",$AB$2-'Indicator Date hidden'!AC157)</f>
        <v>0</v>
      </c>
      <c r="AC156" s="165">
        <f>IF('Indicator Date hidden'!AD157="x","x",$AC$2-'Indicator Date hidden'!AD157)</f>
        <v>0</v>
      </c>
      <c r="AD156" s="165" t="str">
        <f>IF('Indicator Date hidden'!AE157="x","x",$AD$2-'Indicator Date hidden'!AE157)</f>
        <v>x</v>
      </c>
      <c r="AE156" s="165">
        <f>IF('Indicator Date hidden'!AF157="x","x",$AE$2-'Indicator Date hidden'!AF157)</f>
        <v>0</v>
      </c>
      <c r="AF156" s="165" t="str">
        <f>IF('Indicator Date hidden'!AG157="x","x",$AF$2-'Indicator Date hidden'!AG157)</f>
        <v>x</v>
      </c>
      <c r="AG156" s="165">
        <f>IF('Indicator Date hidden'!AH157="x","x",$AG$2-'Indicator Date hidden'!AH157)</f>
        <v>0</v>
      </c>
      <c r="AH156" s="165">
        <f>IF('Indicator Date hidden'!AI157="x","x",$AH$2-'Indicator Date hidden'!AI157)</f>
        <v>0</v>
      </c>
      <c r="AI156" s="165">
        <f>IF('Indicator Date hidden'!AJ157="x","x",$AI$2-'Indicator Date hidden'!AJ157)</f>
        <v>0</v>
      </c>
      <c r="AJ156" s="165" t="str">
        <f>IF('Indicator Date hidden'!AK157="x","x",$AJ$2-'Indicator Date hidden'!AK157)</f>
        <v>x</v>
      </c>
      <c r="AK156" s="165">
        <f>IF('Indicator Date hidden'!AL157="x","x",$AK$2-'Indicator Date hidden'!AL157)</f>
        <v>1</v>
      </c>
      <c r="AL156" s="165" t="str">
        <f>IF('Indicator Date hidden'!AM157="x","x",$AL$2-'Indicator Date hidden'!AM157)</f>
        <v>x</v>
      </c>
      <c r="AM156" s="165">
        <f>IF('Indicator Date hidden'!AN157="x","x",$AM$2-'Indicator Date hidden'!AN157)</f>
        <v>0</v>
      </c>
      <c r="AN156" s="165">
        <f>IF('Indicator Date hidden'!AO157="x","x",$AN$2-'Indicator Date hidden'!AO157)</f>
        <v>0</v>
      </c>
      <c r="AO156" s="165">
        <f>IF('Indicator Date hidden'!AP157="x","x",$AO$2-'Indicator Date hidden'!AP157)</f>
        <v>0</v>
      </c>
      <c r="AP156" s="165">
        <f>IF('Indicator Date hidden'!AQ157="x","x",$AP$2-'Indicator Date hidden'!AQ157)</f>
        <v>0</v>
      </c>
      <c r="AQ156" s="165">
        <f>IF('Indicator Date hidden'!AR157="x","x",$AQ$2-'Indicator Date hidden'!AR157)</f>
        <v>2</v>
      </c>
      <c r="AR156" s="165">
        <f>IF('Indicator Date hidden'!AS157="x","x",$AR$2-'Indicator Date hidden'!AS157)</f>
        <v>0</v>
      </c>
      <c r="AS156" s="165">
        <f>IF('Indicator Date hidden'!AT157="x","x",$AS$2-'Indicator Date hidden'!AT157)</f>
        <v>0</v>
      </c>
      <c r="AT156" s="165">
        <f>IF('Indicator Date hidden'!AU157="x","x",$AT$2-'Indicator Date hidden'!AU157)</f>
        <v>0</v>
      </c>
      <c r="AU156" s="165">
        <f>IF('Indicator Date hidden'!AV157="x","x",$AU$2-'Indicator Date hidden'!AV157)</f>
        <v>1</v>
      </c>
      <c r="AV156" s="165">
        <f>IF('Indicator Date hidden'!AW157="x","x",$AV$2-'Indicator Date hidden'!AW157)</f>
        <v>0</v>
      </c>
      <c r="AW156" s="165">
        <f>IF('Indicator Date hidden'!AX157="x","x",$AW$2-'Indicator Date hidden'!AX157)</f>
        <v>0</v>
      </c>
      <c r="AX156" s="165">
        <f>IF('Indicator Date hidden'!AY157="x","x",$AX$2-'Indicator Date hidden'!AY157)</f>
        <v>0</v>
      </c>
      <c r="AY156" s="165">
        <f>IF('Indicator Date hidden'!AZ157="x","x",$AY$2-'Indicator Date hidden'!AZ157)</f>
        <v>0</v>
      </c>
      <c r="AZ156" s="165">
        <f>IF('Indicator Date hidden'!BA157="x","x",$AZ$2-'Indicator Date hidden'!BA157)</f>
        <v>0</v>
      </c>
      <c r="BA156" s="5">
        <f t="shared" si="10"/>
        <v>6</v>
      </c>
      <c r="BB156" s="166">
        <f t="shared" si="11"/>
        <v>0.13636363636363635</v>
      </c>
      <c r="BC156" s="5">
        <f t="shared" si="12"/>
        <v>4</v>
      </c>
      <c r="BD156" s="166">
        <f t="shared" si="13"/>
        <v>0.45681252823276774</v>
      </c>
      <c r="BE156" s="169">
        <f t="shared" si="14"/>
        <v>0</v>
      </c>
    </row>
    <row r="157" spans="1:57" x14ac:dyDescent="0.25">
      <c r="A157" t="s">
        <v>291</v>
      </c>
      <c r="B157" s="165">
        <f>IF('Indicator Date hidden'!C158="x","x",$B$2-'Indicator Date hidden'!C158)</f>
        <v>0</v>
      </c>
      <c r="C157" s="165">
        <f>IF('Indicator Date hidden'!D158="x","x",$C$2-'Indicator Date hidden'!D158)</f>
        <v>0</v>
      </c>
      <c r="D157" s="165">
        <f>IF('Indicator Date hidden'!E158="x","x",$D$2-'Indicator Date hidden'!E158)</f>
        <v>0</v>
      </c>
      <c r="E157" s="165">
        <f>IF('Indicator Date hidden'!F158="x","x",$E$2-'Indicator Date hidden'!F158)</f>
        <v>0</v>
      </c>
      <c r="F157" s="165">
        <f>IF('Indicator Date hidden'!G158="x","x",$F$2-'Indicator Date hidden'!G158)</f>
        <v>0</v>
      </c>
      <c r="G157" s="165">
        <f>IF('Indicator Date hidden'!H158="x","x",$G$2-'Indicator Date hidden'!H158)</f>
        <v>0</v>
      </c>
      <c r="H157" s="165">
        <f>IF('Indicator Date hidden'!I158="x","x",$H$2-'Indicator Date hidden'!I158)</f>
        <v>0</v>
      </c>
      <c r="I157" s="165">
        <f>IF('Indicator Date hidden'!J158="x","x",$I$2-'Indicator Date hidden'!J158)</f>
        <v>0</v>
      </c>
      <c r="J157" s="165">
        <f>IF('Indicator Date hidden'!K158="x","x",$J$2-'Indicator Date hidden'!K158)</f>
        <v>0</v>
      </c>
      <c r="K157" s="165">
        <f>IF('Indicator Date hidden'!L158="x","x",$K$2-'Indicator Date hidden'!L158)</f>
        <v>0</v>
      </c>
      <c r="L157" s="165">
        <f>IF('Indicator Date hidden'!M158="x","x",$L$2-'Indicator Date hidden'!M158)</f>
        <v>0</v>
      </c>
      <c r="M157" s="165">
        <f>IF('Indicator Date hidden'!N158="x","x",$M$2-'Indicator Date hidden'!N158)</f>
        <v>0</v>
      </c>
      <c r="N157" s="165">
        <f>IF('Indicator Date hidden'!O158="x","x",$N$2-'Indicator Date hidden'!O158)</f>
        <v>0</v>
      </c>
      <c r="O157" s="165">
        <f>IF('Indicator Date hidden'!P158="x","x",$O$2-'Indicator Date hidden'!P158)</f>
        <v>0</v>
      </c>
      <c r="P157" s="165">
        <f>IF('Indicator Date hidden'!Q158="x","x",$P$2-'Indicator Date hidden'!Q158)</f>
        <v>0</v>
      </c>
      <c r="Q157" s="165" t="str">
        <f>IF('Indicator Date hidden'!R158="x","x",$Q$2-'Indicator Date hidden'!R158)</f>
        <v>x</v>
      </c>
      <c r="R157" s="165">
        <f>IF('Indicator Date hidden'!S158="x","x",$R$2-'Indicator Date hidden'!S158)</f>
        <v>0</v>
      </c>
      <c r="S157" s="165">
        <f>IF('Indicator Date hidden'!T158="x","x",$S$2-'Indicator Date hidden'!T158)</f>
        <v>0</v>
      </c>
      <c r="T157" s="165">
        <f>IF('Indicator Date hidden'!U158="x","x",$T$2-'Indicator Date hidden'!U158)</f>
        <v>0</v>
      </c>
      <c r="U157" s="165" t="str">
        <f>IF('Indicator Date hidden'!V158="x","x",$U$2-'Indicator Date hidden'!V158)</f>
        <v>x</v>
      </c>
      <c r="V157" s="165">
        <f>IF('Indicator Date hidden'!W158="x","x",$V$2-'Indicator Date hidden'!W158)</f>
        <v>2</v>
      </c>
      <c r="W157" s="165" t="str">
        <f>IF('Indicator Date hidden'!X158="x","x",$W$2-'Indicator Date hidden'!X158)</f>
        <v>x</v>
      </c>
      <c r="X157" s="165">
        <f>IF('Indicator Date hidden'!Y158="x","x",$X$2-'Indicator Date hidden'!Y158)</f>
        <v>4</v>
      </c>
      <c r="Y157" s="165">
        <f>IF('Indicator Date hidden'!Z158="x","x",$Y$2-'Indicator Date hidden'!Z158)</f>
        <v>0</v>
      </c>
      <c r="Z157" s="165">
        <f>IF('Indicator Date hidden'!AA158="x","x",$Z$2-'Indicator Date hidden'!AA158)</f>
        <v>0</v>
      </c>
      <c r="AA157" s="165">
        <f>IF('Indicator Date hidden'!AB158="x","x",$AA$2-'Indicator Date hidden'!AB158)</f>
        <v>0</v>
      </c>
      <c r="AB157" s="165">
        <f>IF('Indicator Date hidden'!AC158="x","x",$AB$2-'Indicator Date hidden'!AC158)</f>
        <v>0</v>
      </c>
      <c r="AC157" s="165">
        <f>IF('Indicator Date hidden'!AD158="x","x",$AC$2-'Indicator Date hidden'!AD158)</f>
        <v>0</v>
      </c>
      <c r="AD157" s="165" t="str">
        <f>IF('Indicator Date hidden'!AE158="x","x",$AD$2-'Indicator Date hidden'!AE158)</f>
        <v>x</v>
      </c>
      <c r="AE157" s="165">
        <f>IF('Indicator Date hidden'!AF158="x","x",$AE$2-'Indicator Date hidden'!AF158)</f>
        <v>0</v>
      </c>
      <c r="AF157" s="165">
        <f>IF('Indicator Date hidden'!AG158="x","x",$AF$2-'Indicator Date hidden'!AG158)</f>
        <v>5</v>
      </c>
      <c r="AG157" s="165">
        <f>IF('Indicator Date hidden'!AH158="x","x",$AG$2-'Indicator Date hidden'!AH158)</f>
        <v>0</v>
      </c>
      <c r="AH157" s="165">
        <f>IF('Indicator Date hidden'!AI158="x","x",$AH$2-'Indicator Date hidden'!AI158)</f>
        <v>0</v>
      </c>
      <c r="AI157" s="165">
        <f>IF('Indicator Date hidden'!AJ158="x","x",$AI$2-'Indicator Date hidden'!AJ158)</f>
        <v>0</v>
      </c>
      <c r="AJ157" s="165" t="str">
        <f>IF('Indicator Date hidden'!AK158="x","x",$AJ$2-'Indicator Date hidden'!AK158)</f>
        <v>x</v>
      </c>
      <c r="AK157" s="165">
        <f>IF('Indicator Date hidden'!AL158="x","x",$AK$2-'Indicator Date hidden'!AL158)</f>
        <v>1</v>
      </c>
      <c r="AL157" s="165" t="str">
        <f>IF('Indicator Date hidden'!AM158="x","x",$AL$2-'Indicator Date hidden'!AM158)</f>
        <v>x</v>
      </c>
      <c r="AM157" s="165">
        <f>IF('Indicator Date hidden'!AN158="x","x",$AM$2-'Indicator Date hidden'!AN158)</f>
        <v>0</v>
      </c>
      <c r="AN157" s="165">
        <f>IF('Indicator Date hidden'!AO158="x","x",$AN$2-'Indicator Date hidden'!AO158)</f>
        <v>0</v>
      </c>
      <c r="AO157" s="165">
        <f>IF('Indicator Date hidden'!AP158="x","x",$AO$2-'Indicator Date hidden'!AP158)</f>
        <v>0</v>
      </c>
      <c r="AP157" s="165">
        <f>IF('Indicator Date hidden'!AQ158="x","x",$AP$2-'Indicator Date hidden'!AQ158)</f>
        <v>0</v>
      </c>
      <c r="AQ157" s="165">
        <f>IF('Indicator Date hidden'!AR158="x","x",$AQ$2-'Indicator Date hidden'!AR158)</f>
        <v>0</v>
      </c>
      <c r="AR157" s="165">
        <f>IF('Indicator Date hidden'!AS158="x","x",$AR$2-'Indicator Date hidden'!AS158)</f>
        <v>0</v>
      </c>
      <c r="AS157" s="165">
        <f>IF('Indicator Date hidden'!AT158="x","x",$AS$2-'Indicator Date hidden'!AT158)</f>
        <v>0</v>
      </c>
      <c r="AT157" s="165">
        <f>IF('Indicator Date hidden'!AU158="x","x",$AT$2-'Indicator Date hidden'!AU158)</f>
        <v>0</v>
      </c>
      <c r="AU157" s="165" t="str">
        <f>IF('Indicator Date hidden'!AV158="x","x",$AU$2-'Indicator Date hidden'!AV158)</f>
        <v>x</v>
      </c>
      <c r="AV157" s="165">
        <f>IF('Indicator Date hidden'!AW158="x","x",$AV$2-'Indicator Date hidden'!AW158)</f>
        <v>0</v>
      </c>
      <c r="AW157" s="165">
        <f>IF('Indicator Date hidden'!AX158="x","x",$AW$2-'Indicator Date hidden'!AX158)</f>
        <v>0</v>
      </c>
      <c r="AX157" s="165">
        <f>IF('Indicator Date hidden'!AY158="x","x",$AX$2-'Indicator Date hidden'!AY158)</f>
        <v>0</v>
      </c>
      <c r="AY157" s="165">
        <f>IF('Indicator Date hidden'!AZ158="x","x",$AY$2-'Indicator Date hidden'!AZ158)</f>
        <v>0</v>
      </c>
      <c r="AZ157" s="165">
        <f>IF('Indicator Date hidden'!BA158="x","x",$AZ$2-'Indicator Date hidden'!BA158)</f>
        <v>0</v>
      </c>
      <c r="BA157" s="5">
        <f t="shared" si="10"/>
        <v>12</v>
      </c>
      <c r="BB157" s="166">
        <f t="shared" si="11"/>
        <v>0.27272727272727271</v>
      </c>
      <c r="BC157" s="5">
        <f t="shared" si="12"/>
        <v>4</v>
      </c>
      <c r="BD157" s="166">
        <f t="shared" si="13"/>
        <v>0.98543106312176365</v>
      </c>
      <c r="BE157" s="169">
        <f t="shared" si="14"/>
        <v>0</v>
      </c>
    </row>
    <row r="158" spans="1:57" x14ac:dyDescent="0.25">
      <c r="A158" t="s">
        <v>293</v>
      </c>
      <c r="B158" s="165">
        <f>IF('Indicator Date hidden'!C159="x","x",$B$2-'Indicator Date hidden'!C159)</f>
        <v>0</v>
      </c>
      <c r="C158" s="165">
        <f>IF('Indicator Date hidden'!D159="x","x",$C$2-'Indicator Date hidden'!D159)</f>
        <v>0</v>
      </c>
      <c r="D158" s="165">
        <f>IF('Indicator Date hidden'!E159="x","x",$D$2-'Indicator Date hidden'!E159)</f>
        <v>0</v>
      </c>
      <c r="E158" s="165">
        <f>IF('Indicator Date hidden'!F159="x","x",$E$2-'Indicator Date hidden'!F159)</f>
        <v>0</v>
      </c>
      <c r="F158" s="165">
        <f>IF('Indicator Date hidden'!G159="x","x",$F$2-'Indicator Date hidden'!G159)</f>
        <v>0</v>
      </c>
      <c r="G158" s="165">
        <f>IF('Indicator Date hidden'!H159="x","x",$G$2-'Indicator Date hidden'!H159)</f>
        <v>0</v>
      </c>
      <c r="H158" s="165">
        <f>IF('Indicator Date hidden'!I159="x","x",$H$2-'Indicator Date hidden'!I159)</f>
        <v>0</v>
      </c>
      <c r="I158" s="165">
        <f>IF('Indicator Date hidden'!J159="x","x",$I$2-'Indicator Date hidden'!J159)</f>
        <v>0</v>
      </c>
      <c r="J158" s="165">
        <f>IF('Indicator Date hidden'!K159="x","x",$J$2-'Indicator Date hidden'!K159)</f>
        <v>0</v>
      </c>
      <c r="K158" s="165">
        <f>IF('Indicator Date hidden'!L159="x","x",$K$2-'Indicator Date hidden'!L159)</f>
        <v>0</v>
      </c>
      <c r="L158" s="165">
        <f>IF('Indicator Date hidden'!M159="x","x",$L$2-'Indicator Date hidden'!M159)</f>
        <v>0</v>
      </c>
      <c r="M158" s="165">
        <f>IF('Indicator Date hidden'!N159="x","x",$M$2-'Indicator Date hidden'!N159)</f>
        <v>0</v>
      </c>
      <c r="N158" s="165">
        <f>IF('Indicator Date hidden'!O159="x","x",$N$2-'Indicator Date hidden'!O159)</f>
        <v>0</v>
      </c>
      <c r="O158" s="165">
        <f>IF('Indicator Date hidden'!P159="x","x",$O$2-'Indicator Date hidden'!P159)</f>
        <v>0</v>
      </c>
      <c r="P158" s="165" t="str">
        <f>IF('Indicator Date hidden'!Q159="x","x",$P$2-'Indicator Date hidden'!Q159)</f>
        <v>x</v>
      </c>
      <c r="Q158" s="165" t="str">
        <f>IF('Indicator Date hidden'!R159="x","x",$Q$2-'Indicator Date hidden'!R159)</f>
        <v>x</v>
      </c>
      <c r="R158" s="165">
        <f>IF('Indicator Date hidden'!S159="x","x",$R$2-'Indicator Date hidden'!S159)</f>
        <v>0</v>
      </c>
      <c r="S158" s="165">
        <f>IF('Indicator Date hidden'!T159="x","x",$S$2-'Indicator Date hidden'!T159)</f>
        <v>0</v>
      </c>
      <c r="T158" s="165">
        <f>IF('Indicator Date hidden'!U159="x","x",$T$2-'Indicator Date hidden'!U159)</f>
        <v>0</v>
      </c>
      <c r="U158" s="165" t="str">
        <f>IF('Indicator Date hidden'!V159="x","x",$U$2-'Indicator Date hidden'!V159)</f>
        <v>x</v>
      </c>
      <c r="V158" s="165">
        <f>IF('Indicator Date hidden'!W159="x","x",$V$2-'Indicator Date hidden'!W159)</f>
        <v>2</v>
      </c>
      <c r="W158" s="165" t="str">
        <f>IF('Indicator Date hidden'!X159="x","x",$W$2-'Indicator Date hidden'!X159)</f>
        <v>x</v>
      </c>
      <c r="X158" s="165">
        <f>IF('Indicator Date hidden'!Y159="x","x",$X$2-'Indicator Date hidden'!Y159)</f>
        <v>5</v>
      </c>
      <c r="Y158" s="165">
        <f>IF('Indicator Date hidden'!Z159="x","x",$Y$2-'Indicator Date hidden'!Z159)</f>
        <v>0</v>
      </c>
      <c r="Z158" s="165">
        <f>IF('Indicator Date hidden'!AA159="x","x",$Z$2-'Indicator Date hidden'!AA159)</f>
        <v>0</v>
      </c>
      <c r="AA158" s="165">
        <f>IF('Indicator Date hidden'!AB159="x","x",$AA$2-'Indicator Date hidden'!AB159)</f>
        <v>0</v>
      </c>
      <c r="AB158" s="165">
        <f>IF('Indicator Date hidden'!AC159="x","x",$AB$2-'Indicator Date hidden'!AC159)</f>
        <v>0</v>
      </c>
      <c r="AC158" s="165">
        <f>IF('Indicator Date hidden'!AD159="x","x",$AC$2-'Indicator Date hidden'!AD159)</f>
        <v>0</v>
      </c>
      <c r="AD158" s="165" t="str">
        <f>IF('Indicator Date hidden'!AE159="x","x",$AD$2-'Indicator Date hidden'!AE159)</f>
        <v>x</v>
      </c>
      <c r="AE158" s="165">
        <f>IF('Indicator Date hidden'!AF159="x","x",$AE$2-'Indicator Date hidden'!AF159)</f>
        <v>0</v>
      </c>
      <c r="AF158" s="165">
        <f>IF('Indicator Date hidden'!AG159="x","x",$AF$2-'Indicator Date hidden'!AG159)</f>
        <v>5</v>
      </c>
      <c r="AG158" s="165">
        <f>IF('Indicator Date hidden'!AH159="x","x",$AG$2-'Indicator Date hidden'!AH159)</f>
        <v>0</v>
      </c>
      <c r="AH158" s="165">
        <f>IF('Indicator Date hidden'!AI159="x","x",$AH$2-'Indicator Date hidden'!AI159)</f>
        <v>0</v>
      </c>
      <c r="AI158" s="165">
        <f>IF('Indicator Date hidden'!AJ159="x","x",$AI$2-'Indicator Date hidden'!AJ159)</f>
        <v>0</v>
      </c>
      <c r="AJ158" s="165" t="str">
        <f>IF('Indicator Date hidden'!AK159="x","x",$AJ$2-'Indicator Date hidden'!AK159)</f>
        <v>x</v>
      </c>
      <c r="AK158" s="165">
        <f>IF('Indicator Date hidden'!AL159="x","x",$AK$2-'Indicator Date hidden'!AL159)</f>
        <v>1</v>
      </c>
      <c r="AL158" s="165" t="str">
        <f>IF('Indicator Date hidden'!AM159="x","x",$AL$2-'Indicator Date hidden'!AM159)</f>
        <v>x</v>
      </c>
      <c r="AM158" s="165">
        <f>IF('Indicator Date hidden'!AN159="x","x",$AM$2-'Indicator Date hidden'!AN159)</f>
        <v>0</v>
      </c>
      <c r="AN158" s="165">
        <f>IF('Indicator Date hidden'!AO159="x","x",$AN$2-'Indicator Date hidden'!AO159)</f>
        <v>0</v>
      </c>
      <c r="AO158" s="165">
        <f>IF('Indicator Date hidden'!AP159="x","x",$AO$2-'Indicator Date hidden'!AP159)</f>
        <v>0</v>
      </c>
      <c r="AP158" s="165">
        <f>IF('Indicator Date hidden'!AQ159="x","x",$AP$2-'Indicator Date hidden'!AQ159)</f>
        <v>0</v>
      </c>
      <c r="AQ158" s="165">
        <f>IF('Indicator Date hidden'!AR159="x","x",$AQ$2-'Indicator Date hidden'!AR159)</f>
        <v>0</v>
      </c>
      <c r="AR158" s="165">
        <f>IF('Indicator Date hidden'!AS159="x","x",$AR$2-'Indicator Date hidden'!AS159)</f>
        <v>0</v>
      </c>
      <c r="AS158" s="165">
        <f>IF('Indicator Date hidden'!AT159="x","x",$AS$2-'Indicator Date hidden'!AT159)</f>
        <v>0</v>
      </c>
      <c r="AT158" s="165">
        <f>IF('Indicator Date hidden'!AU159="x","x",$AT$2-'Indicator Date hidden'!AU159)</f>
        <v>0</v>
      </c>
      <c r="AU158" s="165">
        <f>IF('Indicator Date hidden'!AV159="x","x",$AU$2-'Indicator Date hidden'!AV159)</f>
        <v>2</v>
      </c>
      <c r="AV158" s="165">
        <f>IF('Indicator Date hidden'!AW159="x","x",$AV$2-'Indicator Date hidden'!AW159)</f>
        <v>0</v>
      </c>
      <c r="AW158" s="165">
        <f>IF('Indicator Date hidden'!AX159="x","x",$AW$2-'Indicator Date hidden'!AX159)</f>
        <v>0</v>
      </c>
      <c r="AX158" s="165">
        <f>IF('Indicator Date hidden'!AY159="x","x",$AX$2-'Indicator Date hidden'!AY159)</f>
        <v>0</v>
      </c>
      <c r="AY158" s="165">
        <f>IF('Indicator Date hidden'!AZ159="x","x",$AY$2-'Indicator Date hidden'!AZ159)</f>
        <v>0</v>
      </c>
      <c r="AZ158" s="165">
        <f>IF('Indicator Date hidden'!BA159="x","x",$AZ$2-'Indicator Date hidden'!BA159)</f>
        <v>0</v>
      </c>
      <c r="BA158" s="5">
        <f t="shared" si="10"/>
        <v>15</v>
      </c>
      <c r="BB158" s="166">
        <f t="shared" si="11"/>
        <v>0.34090909090909088</v>
      </c>
      <c r="BC158" s="5">
        <f t="shared" si="12"/>
        <v>5</v>
      </c>
      <c r="BD158" s="166">
        <f t="shared" si="13"/>
        <v>1.1066571658127138</v>
      </c>
      <c r="BE158" s="169">
        <f t="shared" si="14"/>
        <v>0</v>
      </c>
    </row>
    <row r="159" spans="1:57" x14ac:dyDescent="0.25">
      <c r="A159" t="s">
        <v>295</v>
      </c>
      <c r="B159" s="165">
        <f>IF('Indicator Date hidden'!C160="x","x",$B$2-'Indicator Date hidden'!C160)</f>
        <v>0</v>
      </c>
      <c r="C159" s="165">
        <f>IF('Indicator Date hidden'!D160="x","x",$C$2-'Indicator Date hidden'!D160)</f>
        <v>0</v>
      </c>
      <c r="D159" s="165">
        <f>IF('Indicator Date hidden'!E160="x","x",$D$2-'Indicator Date hidden'!E160)</f>
        <v>0</v>
      </c>
      <c r="E159" s="165">
        <f>IF('Indicator Date hidden'!F160="x","x",$E$2-'Indicator Date hidden'!F160)</f>
        <v>0</v>
      </c>
      <c r="F159" s="165">
        <f>IF('Indicator Date hidden'!G160="x","x",$F$2-'Indicator Date hidden'!G160)</f>
        <v>0</v>
      </c>
      <c r="G159" s="165">
        <f>IF('Indicator Date hidden'!H160="x","x",$G$2-'Indicator Date hidden'!H160)</f>
        <v>0</v>
      </c>
      <c r="H159" s="165">
        <f>IF('Indicator Date hidden'!I160="x","x",$H$2-'Indicator Date hidden'!I160)</f>
        <v>0</v>
      </c>
      <c r="I159" s="165">
        <f>IF('Indicator Date hidden'!J160="x","x",$I$2-'Indicator Date hidden'!J160)</f>
        <v>0</v>
      </c>
      <c r="J159" s="165">
        <f>IF('Indicator Date hidden'!K160="x","x",$J$2-'Indicator Date hidden'!K160)</f>
        <v>0</v>
      </c>
      <c r="K159" s="165">
        <f>IF('Indicator Date hidden'!L160="x","x",$K$2-'Indicator Date hidden'!L160)</f>
        <v>0</v>
      </c>
      <c r="L159" s="165">
        <f>IF('Indicator Date hidden'!M160="x","x",$L$2-'Indicator Date hidden'!M160)</f>
        <v>0</v>
      </c>
      <c r="M159" s="165">
        <f>IF('Indicator Date hidden'!N160="x","x",$M$2-'Indicator Date hidden'!N160)</f>
        <v>0</v>
      </c>
      <c r="N159" s="165">
        <f>IF('Indicator Date hidden'!O160="x","x",$N$2-'Indicator Date hidden'!O160)</f>
        <v>0</v>
      </c>
      <c r="O159" s="165">
        <f>IF('Indicator Date hidden'!P160="x","x",$O$2-'Indicator Date hidden'!P160)</f>
        <v>0</v>
      </c>
      <c r="P159" s="165">
        <f>IF('Indicator Date hidden'!Q160="x","x",$P$2-'Indicator Date hidden'!Q160)</f>
        <v>0</v>
      </c>
      <c r="Q159" s="165" t="str">
        <f>IF('Indicator Date hidden'!R160="x","x",$Q$2-'Indicator Date hidden'!R160)</f>
        <v>x</v>
      </c>
      <c r="R159" s="165">
        <f>IF('Indicator Date hidden'!S160="x","x",$R$2-'Indicator Date hidden'!S160)</f>
        <v>0</v>
      </c>
      <c r="S159" s="165">
        <f>IF('Indicator Date hidden'!T160="x","x",$S$2-'Indicator Date hidden'!T160)</f>
        <v>0</v>
      </c>
      <c r="T159" s="165">
        <f>IF('Indicator Date hidden'!U160="x","x",$T$2-'Indicator Date hidden'!U160)</f>
        <v>0</v>
      </c>
      <c r="U159" s="165">
        <f>IF('Indicator Date hidden'!V160="x","x",$U$2-'Indicator Date hidden'!V160)</f>
        <v>0</v>
      </c>
      <c r="V159" s="165">
        <f>IF('Indicator Date hidden'!W160="x","x",$V$2-'Indicator Date hidden'!W160)</f>
        <v>2</v>
      </c>
      <c r="W159" s="165">
        <f>IF('Indicator Date hidden'!X160="x","x",$W$2-'Indicator Date hidden'!X160)</f>
        <v>9</v>
      </c>
      <c r="X159" s="165">
        <f>IF('Indicator Date hidden'!Y160="x","x",$X$2-'Indicator Date hidden'!Y160)</f>
        <v>6</v>
      </c>
      <c r="Y159" s="165">
        <f>IF('Indicator Date hidden'!Z160="x","x",$Y$2-'Indicator Date hidden'!Z160)</f>
        <v>0</v>
      </c>
      <c r="Z159" s="165">
        <f>IF('Indicator Date hidden'!AA160="x","x",$Z$2-'Indicator Date hidden'!AA160)</f>
        <v>0</v>
      </c>
      <c r="AA159" s="165" t="str">
        <f>IF('Indicator Date hidden'!AB160="x","x",$AA$2-'Indicator Date hidden'!AB160)</f>
        <v>x</v>
      </c>
      <c r="AB159" s="165">
        <f>IF('Indicator Date hidden'!AC160="x","x",$AB$2-'Indicator Date hidden'!AC160)</f>
        <v>0</v>
      </c>
      <c r="AC159" s="165">
        <f>IF('Indicator Date hidden'!AD160="x","x",$AC$2-'Indicator Date hidden'!AD160)</f>
        <v>0</v>
      </c>
      <c r="AD159" s="165">
        <f>IF('Indicator Date hidden'!AE160="x","x",$AD$2-'Indicator Date hidden'!AE160)</f>
        <v>0</v>
      </c>
      <c r="AE159" s="165" t="str">
        <f>IF('Indicator Date hidden'!AF160="x","x",$AE$2-'Indicator Date hidden'!AF160)</f>
        <v>x</v>
      </c>
      <c r="AF159" s="165">
        <f>IF('Indicator Date hidden'!AG160="x","x",$AF$2-'Indicator Date hidden'!AG160)</f>
        <v>12</v>
      </c>
      <c r="AG159" s="165">
        <f>IF('Indicator Date hidden'!AH160="x","x",$AG$2-'Indicator Date hidden'!AH160)</f>
        <v>0</v>
      </c>
      <c r="AH159" s="165">
        <f>IF('Indicator Date hidden'!AI160="x","x",$AH$2-'Indicator Date hidden'!AI160)</f>
        <v>0</v>
      </c>
      <c r="AI159" s="165">
        <f>IF('Indicator Date hidden'!AJ160="x","x",$AI$2-'Indicator Date hidden'!AJ160)</f>
        <v>0</v>
      </c>
      <c r="AJ159" s="165" t="str">
        <f>IF('Indicator Date hidden'!AK160="x","x",$AJ$2-'Indicator Date hidden'!AK160)</f>
        <v>x</v>
      </c>
      <c r="AK159" s="165">
        <f>IF('Indicator Date hidden'!AL160="x","x",$AK$2-'Indicator Date hidden'!AL160)</f>
        <v>1</v>
      </c>
      <c r="AL159" s="165" t="str">
        <f>IF('Indicator Date hidden'!AM160="x","x",$AL$2-'Indicator Date hidden'!AM160)</f>
        <v>x</v>
      </c>
      <c r="AM159" s="165">
        <f>IF('Indicator Date hidden'!AN160="x","x",$AM$2-'Indicator Date hidden'!AN160)</f>
        <v>0</v>
      </c>
      <c r="AN159" s="165">
        <f>IF('Indicator Date hidden'!AO160="x","x",$AN$2-'Indicator Date hidden'!AO160)</f>
        <v>0</v>
      </c>
      <c r="AO159" s="165" t="str">
        <f>IF('Indicator Date hidden'!AP160="x","x",$AO$2-'Indicator Date hidden'!AP160)</f>
        <v>x</v>
      </c>
      <c r="AP159" s="165" t="str">
        <f>IF('Indicator Date hidden'!AQ160="x","x",$AP$2-'Indicator Date hidden'!AQ160)</f>
        <v>x</v>
      </c>
      <c r="AQ159" s="165">
        <f>IF('Indicator Date hidden'!AR160="x","x",$AQ$2-'Indicator Date hidden'!AR160)</f>
        <v>2</v>
      </c>
      <c r="AR159" s="165">
        <f>IF('Indicator Date hidden'!AS160="x","x",$AR$2-'Indicator Date hidden'!AS160)</f>
        <v>0</v>
      </c>
      <c r="AS159" s="165">
        <f>IF('Indicator Date hidden'!AT160="x","x",$AS$2-'Indicator Date hidden'!AT160)</f>
        <v>0</v>
      </c>
      <c r="AT159" s="165">
        <f>IF('Indicator Date hidden'!AU160="x","x",$AT$2-'Indicator Date hidden'!AU160)</f>
        <v>0</v>
      </c>
      <c r="AU159" s="165" t="str">
        <f>IF('Indicator Date hidden'!AV160="x","x",$AU$2-'Indicator Date hidden'!AV160)</f>
        <v>x</v>
      </c>
      <c r="AV159" s="165">
        <f>IF('Indicator Date hidden'!AW160="x","x",$AV$2-'Indicator Date hidden'!AW160)</f>
        <v>0</v>
      </c>
      <c r="AW159" s="165">
        <f>IF('Indicator Date hidden'!AX160="x","x",$AW$2-'Indicator Date hidden'!AX160)</f>
        <v>0</v>
      </c>
      <c r="AX159" s="165">
        <f>IF('Indicator Date hidden'!AY160="x","x",$AX$2-'Indicator Date hidden'!AY160)</f>
        <v>0</v>
      </c>
      <c r="AY159" s="165">
        <f>IF('Indicator Date hidden'!AZ160="x","x",$AY$2-'Indicator Date hidden'!AZ160)</f>
        <v>0</v>
      </c>
      <c r="AZ159" s="165">
        <f>IF('Indicator Date hidden'!BA160="x","x",$AZ$2-'Indicator Date hidden'!BA160)</f>
        <v>0</v>
      </c>
      <c r="BA159" s="5">
        <f t="shared" si="10"/>
        <v>32</v>
      </c>
      <c r="BB159" s="166">
        <f t="shared" si="11"/>
        <v>0.7441860465116279</v>
      </c>
      <c r="BC159" s="5">
        <f t="shared" si="12"/>
        <v>6</v>
      </c>
      <c r="BD159" s="166">
        <f t="shared" si="13"/>
        <v>2.3927509054682758</v>
      </c>
      <c r="BE159" s="169">
        <f t="shared" si="14"/>
        <v>0</v>
      </c>
    </row>
    <row r="160" spans="1:57" x14ac:dyDescent="0.25">
      <c r="A160" t="s">
        <v>298</v>
      </c>
      <c r="B160" s="165">
        <f>IF('Indicator Date hidden'!C161="x","x",$B$2-'Indicator Date hidden'!C161)</f>
        <v>0</v>
      </c>
      <c r="C160" s="165">
        <f>IF('Indicator Date hidden'!D161="x","x",$C$2-'Indicator Date hidden'!D161)</f>
        <v>0</v>
      </c>
      <c r="D160" s="165">
        <f>IF('Indicator Date hidden'!E161="x","x",$D$2-'Indicator Date hidden'!E161)</f>
        <v>0</v>
      </c>
      <c r="E160" s="165">
        <f>IF('Indicator Date hidden'!F161="x","x",$E$2-'Indicator Date hidden'!F161)</f>
        <v>0</v>
      </c>
      <c r="F160" s="165">
        <f>IF('Indicator Date hidden'!G161="x","x",$F$2-'Indicator Date hidden'!G161)</f>
        <v>0</v>
      </c>
      <c r="G160" s="165">
        <f>IF('Indicator Date hidden'!H161="x","x",$G$2-'Indicator Date hidden'!H161)</f>
        <v>0</v>
      </c>
      <c r="H160" s="165">
        <f>IF('Indicator Date hidden'!I161="x","x",$H$2-'Indicator Date hidden'!I161)</f>
        <v>0</v>
      </c>
      <c r="I160" s="165">
        <f>IF('Indicator Date hidden'!J161="x","x",$I$2-'Indicator Date hidden'!J161)</f>
        <v>0</v>
      </c>
      <c r="J160" s="165">
        <f>IF('Indicator Date hidden'!K161="x","x",$J$2-'Indicator Date hidden'!K161)</f>
        <v>0</v>
      </c>
      <c r="K160" s="165">
        <f>IF('Indicator Date hidden'!L161="x","x",$K$2-'Indicator Date hidden'!L161)</f>
        <v>0</v>
      </c>
      <c r="L160" s="165">
        <f>IF('Indicator Date hidden'!M161="x","x",$L$2-'Indicator Date hidden'!M161)</f>
        <v>0</v>
      </c>
      <c r="M160" s="165">
        <f>IF('Indicator Date hidden'!N161="x","x",$M$2-'Indicator Date hidden'!N161)</f>
        <v>0</v>
      </c>
      <c r="N160" s="165">
        <f>IF('Indicator Date hidden'!O161="x","x",$N$2-'Indicator Date hidden'!O161)</f>
        <v>0</v>
      </c>
      <c r="O160" s="165">
        <f>IF('Indicator Date hidden'!P161="x","x",$O$2-'Indicator Date hidden'!P161)</f>
        <v>0</v>
      </c>
      <c r="P160" s="165">
        <f>IF('Indicator Date hidden'!Q161="x","x",$P$2-'Indicator Date hidden'!Q161)</f>
        <v>0</v>
      </c>
      <c r="Q160" s="165" t="str">
        <f>IF('Indicator Date hidden'!R161="x","x",$Q$2-'Indicator Date hidden'!R161)</f>
        <v>x</v>
      </c>
      <c r="R160" s="165">
        <f>IF('Indicator Date hidden'!S161="x","x",$R$2-'Indicator Date hidden'!S161)</f>
        <v>0</v>
      </c>
      <c r="S160" s="165">
        <f>IF('Indicator Date hidden'!T161="x","x",$S$2-'Indicator Date hidden'!T161)</f>
        <v>0</v>
      </c>
      <c r="T160" s="165">
        <f>IF('Indicator Date hidden'!U161="x","x",$T$2-'Indicator Date hidden'!U161)</f>
        <v>0</v>
      </c>
      <c r="U160" s="165">
        <f>IF('Indicator Date hidden'!V161="x","x",$U$2-'Indicator Date hidden'!V161)</f>
        <v>0</v>
      </c>
      <c r="V160" s="165">
        <f>IF('Indicator Date hidden'!W161="x","x",$V$2-'Indicator Date hidden'!W161)</f>
        <v>2</v>
      </c>
      <c r="W160" s="165">
        <f>IF('Indicator Date hidden'!X161="x","x",$W$2-'Indicator Date hidden'!X161)</f>
        <v>7</v>
      </c>
      <c r="X160" s="165">
        <f>IF('Indicator Date hidden'!Y161="x","x",$X$2-'Indicator Date hidden'!Y161)</f>
        <v>6</v>
      </c>
      <c r="Y160" s="165">
        <f>IF('Indicator Date hidden'!Z161="x","x",$Y$2-'Indicator Date hidden'!Z161)</f>
        <v>0</v>
      </c>
      <c r="Z160" s="165">
        <f>IF('Indicator Date hidden'!AA161="x","x",$Z$2-'Indicator Date hidden'!AA161)</f>
        <v>0</v>
      </c>
      <c r="AA160" s="165">
        <f>IF('Indicator Date hidden'!AB161="x","x",$AA$2-'Indicator Date hidden'!AB161)</f>
        <v>0</v>
      </c>
      <c r="AB160" s="165" t="str">
        <f>IF('Indicator Date hidden'!AC161="x","x",$AB$2-'Indicator Date hidden'!AC161)</f>
        <v>x</v>
      </c>
      <c r="AC160" s="165">
        <f>IF('Indicator Date hidden'!AD161="x","x",$AC$2-'Indicator Date hidden'!AD161)</f>
        <v>0</v>
      </c>
      <c r="AD160" s="165">
        <f>IF('Indicator Date hidden'!AE161="x","x",$AD$2-'Indicator Date hidden'!AE161)</f>
        <v>0</v>
      </c>
      <c r="AE160" s="165">
        <f>IF('Indicator Date hidden'!AF161="x","x",$AE$2-'Indicator Date hidden'!AF161)</f>
        <v>5</v>
      </c>
      <c r="AF160" s="165" t="str">
        <f>IF('Indicator Date hidden'!AG161="x","x",$AF$2-'Indicator Date hidden'!AG161)</f>
        <v>x</v>
      </c>
      <c r="AG160" s="165">
        <f>IF('Indicator Date hidden'!AH161="x","x",$AG$2-'Indicator Date hidden'!AH161)</f>
        <v>0</v>
      </c>
      <c r="AH160" s="165">
        <f>IF('Indicator Date hidden'!AI161="x","x",$AH$2-'Indicator Date hidden'!AI161)</f>
        <v>0</v>
      </c>
      <c r="AI160" s="165">
        <f>IF('Indicator Date hidden'!AJ161="x","x",$AI$2-'Indicator Date hidden'!AJ161)</f>
        <v>0</v>
      </c>
      <c r="AJ160" s="165">
        <f>IF('Indicator Date hidden'!AK161="x","x",$AJ$2-'Indicator Date hidden'!AK161)</f>
        <v>2</v>
      </c>
      <c r="AK160" s="165">
        <f>IF('Indicator Date hidden'!AL161="x","x",$AK$2-'Indicator Date hidden'!AL161)</f>
        <v>2</v>
      </c>
      <c r="AL160" s="165">
        <f>IF('Indicator Date hidden'!AM161="x","x",$AL$2-'Indicator Date hidden'!AM161)</f>
        <v>0</v>
      </c>
      <c r="AM160" s="165">
        <f>IF('Indicator Date hidden'!AN161="x","x",$AM$2-'Indicator Date hidden'!AN161)</f>
        <v>0</v>
      </c>
      <c r="AN160" s="165">
        <f>IF('Indicator Date hidden'!AO161="x","x",$AN$2-'Indicator Date hidden'!AO161)</f>
        <v>0</v>
      </c>
      <c r="AO160" s="165" t="str">
        <f>IF('Indicator Date hidden'!AP161="x","x",$AO$2-'Indicator Date hidden'!AP161)</f>
        <v>x</v>
      </c>
      <c r="AP160" s="165" t="str">
        <f>IF('Indicator Date hidden'!AQ161="x","x",$AP$2-'Indicator Date hidden'!AQ161)</f>
        <v>x</v>
      </c>
      <c r="AQ160" s="165" t="str">
        <f>IF('Indicator Date hidden'!AR161="x","x",$AQ$2-'Indicator Date hidden'!AR161)</f>
        <v>x</v>
      </c>
      <c r="AR160" s="165">
        <f>IF('Indicator Date hidden'!AS161="x","x",$AR$2-'Indicator Date hidden'!AS161)</f>
        <v>0</v>
      </c>
      <c r="AS160" s="165">
        <f>IF('Indicator Date hidden'!AT161="x","x",$AS$2-'Indicator Date hidden'!AT161)</f>
        <v>0</v>
      </c>
      <c r="AT160" s="165">
        <f>IF('Indicator Date hidden'!AU161="x","x",$AT$2-'Indicator Date hidden'!AU161)</f>
        <v>0</v>
      </c>
      <c r="AU160" s="165" t="str">
        <f>IF('Indicator Date hidden'!AV161="x","x",$AU$2-'Indicator Date hidden'!AV161)</f>
        <v>x</v>
      </c>
      <c r="AV160" s="165">
        <f>IF('Indicator Date hidden'!AW161="x","x",$AV$2-'Indicator Date hidden'!AW161)</f>
        <v>0</v>
      </c>
      <c r="AW160" s="165">
        <f>IF('Indicator Date hidden'!AX161="x","x",$AW$2-'Indicator Date hidden'!AX161)</f>
        <v>1</v>
      </c>
      <c r="AX160" s="165">
        <f>IF('Indicator Date hidden'!AY161="x","x",$AX$2-'Indicator Date hidden'!AY161)</f>
        <v>0</v>
      </c>
      <c r="AY160" s="165">
        <f>IF('Indicator Date hidden'!AZ161="x","x",$AY$2-'Indicator Date hidden'!AZ161)</f>
        <v>4</v>
      </c>
      <c r="AZ160" s="165">
        <f>IF('Indicator Date hidden'!BA161="x","x",$AZ$2-'Indicator Date hidden'!BA161)</f>
        <v>4</v>
      </c>
      <c r="BA160" s="5">
        <f t="shared" si="10"/>
        <v>33</v>
      </c>
      <c r="BB160" s="166">
        <f t="shared" si="11"/>
        <v>0.75</v>
      </c>
      <c r="BC160" s="5">
        <f t="shared" si="12"/>
        <v>9</v>
      </c>
      <c r="BD160" s="166">
        <f t="shared" si="13"/>
        <v>1.7205311019354672</v>
      </c>
      <c r="BE160" s="169">
        <f t="shared" si="14"/>
        <v>0</v>
      </c>
    </row>
    <row r="161" spans="1:57" x14ac:dyDescent="0.25">
      <c r="A161" t="s">
        <v>300</v>
      </c>
      <c r="B161" s="165">
        <f>IF('Indicator Date hidden'!C162="x","x",$B$2-'Indicator Date hidden'!C162)</f>
        <v>0</v>
      </c>
      <c r="C161" s="165">
        <f>IF('Indicator Date hidden'!D162="x","x",$C$2-'Indicator Date hidden'!D162)</f>
        <v>0</v>
      </c>
      <c r="D161" s="165">
        <f>IF('Indicator Date hidden'!E162="x","x",$D$2-'Indicator Date hidden'!E162)</f>
        <v>0</v>
      </c>
      <c r="E161" s="165">
        <f>IF('Indicator Date hidden'!F162="x","x",$E$2-'Indicator Date hidden'!F162)</f>
        <v>0</v>
      </c>
      <c r="F161" s="165">
        <f>IF('Indicator Date hidden'!G162="x","x",$F$2-'Indicator Date hidden'!G162)</f>
        <v>0</v>
      </c>
      <c r="G161" s="165">
        <f>IF('Indicator Date hidden'!H162="x","x",$G$2-'Indicator Date hidden'!H162)</f>
        <v>0</v>
      </c>
      <c r="H161" s="165">
        <f>IF('Indicator Date hidden'!I162="x","x",$H$2-'Indicator Date hidden'!I162)</f>
        <v>0</v>
      </c>
      <c r="I161" s="165">
        <f>IF('Indicator Date hidden'!J162="x","x",$I$2-'Indicator Date hidden'!J162)</f>
        <v>0</v>
      </c>
      <c r="J161" s="165">
        <f>IF('Indicator Date hidden'!K162="x","x",$J$2-'Indicator Date hidden'!K162)</f>
        <v>0</v>
      </c>
      <c r="K161" s="165">
        <f>IF('Indicator Date hidden'!L162="x","x",$K$2-'Indicator Date hidden'!L162)</f>
        <v>0</v>
      </c>
      <c r="L161" s="165">
        <f>IF('Indicator Date hidden'!M162="x","x",$L$2-'Indicator Date hidden'!M162)</f>
        <v>0</v>
      </c>
      <c r="M161" s="165">
        <f>IF('Indicator Date hidden'!N162="x","x",$M$2-'Indicator Date hidden'!N162)</f>
        <v>0</v>
      </c>
      <c r="N161" s="165">
        <f>IF('Indicator Date hidden'!O162="x","x",$N$2-'Indicator Date hidden'!O162)</f>
        <v>0</v>
      </c>
      <c r="O161" s="165">
        <f>IF('Indicator Date hidden'!P162="x","x",$O$2-'Indicator Date hidden'!P162)</f>
        <v>0</v>
      </c>
      <c r="P161" s="165">
        <f>IF('Indicator Date hidden'!Q162="x","x",$P$2-'Indicator Date hidden'!Q162)</f>
        <v>0</v>
      </c>
      <c r="Q161" s="165">
        <f>IF('Indicator Date hidden'!R162="x","x",$Q$2-'Indicator Date hidden'!R162)</f>
        <v>2</v>
      </c>
      <c r="R161" s="165">
        <f>IF('Indicator Date hidden'!S162="x","x",$R$2-'Indicator Date hidden'!S162)</f>
        <v>0</v>
      </c>
      <c r="S161" s="165">
        <f>IF('Indicator Date hidden'!T162="x","x",$S$2-'Indicator Date hidden'!T162)</f>
        <v>0</v>
      </c>
      <c r="T161" s="165">
        <f>IF('Indicator Date hidden'!U162="x","x",$T$2-'Indicator Date hidden'!U162)</f>
        <v>0</v>
      </c>
      <c r="U161" s="165">
        <f>IF('Indicator Date hidden'!V162="x","x",$U$2-'Indicator Date hidden'!V162)</f>
        <v>0</v>
      </c>
      <c r="V161" s="165">
        <f>IF('Indicator Date hidden'!W162="x","x",$V$2-'Indicator Date hidden'!W162)</f>
        <v>2</v>
      </c>
      <c r="W161" s="165">
        <f>IF('Indicator Date hidden'!X162="x","x",$W$2-'Indicator Date hidden'!X162)</f>
        <v>0</v>
      </c>
      <c r="X161" s="165">
        <f>IF('Indicator Date hidden'!Y162="x","x",$X$2-'Indicator Date hidden'!Y162)</f>
        <v>0</v>
      </c>
      <c r="Y161" s="165">
        <f>IF('Indicator Date hidden'!Z162="x","x",$Y$2-'Indicator Date hidden'!Z162)</f>
        <v>0</v>
      </c>
      <c r="Z161" s="165">
        <f>IF('Indicator Date hidden'!AA162="x","x",$Z$2-'Indicator Date hidden'!AA162)</f>
        <v>0</v>
      </c>
      <c r="AA161" s="165">
        <f>IF('Indicator Date hidden'!AB162="x","x",$AA$2-'Indicator Date hidden'!AB162)</f>
        <v>0</v>
      </c>
      <c r="AB161" s="165">
        <f>IF('Indicator Date hidden'!AC162="x","x",$AB$2-'Indicator Date hidden'!AC162)</f>
        <v>0</v>
      </c>
      <c r="AC161" s="165">
        <f>IF('Indicator Date hidden'!AD162="x","x",$AC$2-'Indicator Date hidden'!AD162)</f>
        <v>0</v>
      </c>
      <c r="AD161" s="165">
        <f>IF('Indicator Date hidden'!AE162="x","x",$AD$2-'Indicator Date hidden'!AE162)</f>
        <v>0</v>
      </c>
      <c r="AE161" s="165">
        <f>IF('Indicator Date hidden'!AF162="x","x",$AE$2-'Indicator Date hidden'!AF162)</f>
        <v>0</v>
      </c>
      <c r="AF161" s="165">
        <f>IF('Indicator Date hidden'!AG162="x","x",$AF$2-'Indicator Date hidden'!AG162)</f>
        <v>6</v>
      </c>
      <c r="AG161" s="165">
        <f>IF('Indicator Date hidden'!AH162="x","x",$AG$2-'Indicator Date hidden'!AH162)</f>
        <v>0</v>
      </c>
      <c r="AH161" s="165">
        <f>IF('Indicator Date hidden'!AI162="x","x",$AH$2-'Indicator Date hidden'!AI162)</f>
        <v>0</v>
      </c>
      <c r="AI161" s="165">
        <f>IF('Indicator Date hidden'!AJ162="x","x",$AI$2-'Indicator Date hidden'!AJ162)</f>
        <v>0</v>
      </c>
      <c r="AJ161" s="165" t="str">
        <f>IF('Indicator Date hidden'!AK162="x","x",$AJ$2-'Indicator Date hidden'!AK162)</f>
        <v>x</v>
      </c>
      <c r="AK161" s="165">
        <f>IF('Indicator Date hidden'!AL162="x","x",$AK$2-'Indicator Date hidden'!AL162)</f>
        <v>1</v>
      </c>
      <c r="AL161" s="165" t="str">
        <f>IF('Indicator Date hidden'!AM162="x","x",$AL$2-'Indicator Date hidden'!AM162)</f>
        <v>x</v>
      </c>
      <c r="AM161" s="165">
        <f>IF('Indicator Date hidden'!AN162="x","x",$AM$2-'Indicator Date hidden'!AN162)</f>
        <v>0</v>
      </c>
      <c r="AN161" s="165">
        <f>IF('Indicator Date hidden'!AO162="x","x",$AN$2-'Indicator Date hidden'!AO162)</f>
        <v>0</v>
      </c>
      <c r="AO161" s="165">
        <f>IF('Indicator Date hidden'!AP162="x","x",$AO$2-'Indicator Date hidden'!AP162)</f>
        <v>0</v>
      </c>
      <c r="AP161" s="165">
        <f>IF('Indicator Date hidden'!AQ162="x","x",$AP$2-'Indicator Date hidden'!AQ162)</f>
        <v>0</v>
      </c>
      <c r="AQ161" s="165">
        <f>IF('Indicator Date hidden'!AR162="x","x",$AQ$2-'Indicator Date hidden'!AR162)</f>
        <v>0</v>
      </c>
      <c r="AR161" s="165">
        <f>IF('Indicator Date hidden'!AS162="x","x",$AR$2-'Indicator Date hidden'!AS162)</f>
        <v>0</v>
      </c>
      <c r="AS161" s="165">
        <f>IF('Indicator Date hidden'!AT162="x","x",$AS$2-'Indicator Date hidden'!AT162)</f>
        <v>0</v>
      </c>
      <c r="AT161" s="165">
        <f>IF('Indicator Date hidden'!AU162="x","x",$AT$2-'Indicator Date hidden'!AU162)</f>
        <v>0</v>
      </c>
      <c r="AU161" s="165">
        <f>IF('Indicator Date hidden'!AV162="x","x",$AU$2-'Indicator Date hidden'!AV162)</f>
        <v>2</v>
      </c>
      <c r="AV161" s="165">
        <f>IF('Indicator Date hidden'!AW162="x","x",$AV$2-'Indicator Date hidden'!AW162)</f>
        <v>0</v>
      </c>
      <c r="AW161" s="165">
        <f>IF('Indicator Date hidden'!AX162="x","x",$AW$2-'Indicator Date hidden'!AX162)</f>
        <v>0</v>
      </c>
      <c r="AX161" s="165">
        <f>IF('Indicator Date hidden'!AY162="x","x",$AX$2-'Indicator Date hidden'!AY162)</f>
        <v>0</v>
      </c>
      <c r="AY161" s="165">
        <f>IF('Indicator Date hidden'!AZ162="x","x",$AY$2-'Indicator Date hidden'!AZ162)</f>
        <v>0</v>
      </c>
      <c r="AZ161" s="165">
        <f>IF('Indicator Date hidden'!BA162="x","x",$AZ$2-'Indicator Date hidden'!BA162)</f>
        <v>0</v>
      </c>
      <c r="BA161" s="5">
        <f t="shared" si="10"/>
        <v>13</v>
      </c>
      <c r="BB161" s="166">
        <f t="shared" si="11"/>
        <v>0.26530612244897961</v>
      </c>
      <c r="BC161" s="5">
        <f t="shared" si="12"/>
        <v>5</v>
      </c>
      <c r="BD161" s="166">
        <f t="shared" si="13"/>
        <v>0.96416422947083402</v>
      </c>
      <c r="BE161" s="169">
        <f t="shared" si="14"/>
        <v>0</v>
      </c>
    </row>
    <row r="162" spans="1:57" x14ac:dyDescent="0.25">
      <c r="A162" t="s">
        <v>302</v>
      </c>
      <c r="B162" s="165">
        <f>IF('Indicator Date hidden'!C163="x","x",$B$2-'Indicator Date hidden'!C163)</f>
        <v>0</v>
      </c>
      <c r="C162" s="165">
        <f>IF('Indicator Date hidden'!D163="x","x",$C$2-'Indicator Date hidden'!D163)</f>
        <v>0</v>
      </c>
      <c r="D162" s="165">
        <f>IF('Indicator Date hidden'!E163="x","x",$D$2-'Indicator Date hidden'!E163)</f>
        <v>0</v>
      </c>
      <c r="E162" s="165">
        <f>IF('Indicator Date hidden'!F163="x","x",$E$2-'Indicator Date hidden'!F163)</f>
        <v>0</v>
      </c>
      <c r="F162" s="165">
        <f>IF('Indicator Date hidden'!G163="x","x",$F$2-'Indicator Date hidden'!G163)</f>
        <v>0</v>
      </c>
      <c r="G162" s="165">
        <f>IF('Indicator Date hidden'!H163="x","x",$G$2-'Indicator Date hidden'!H163)</f>
        <v>0</v>
      </c>
      <c r="H162" s="165">
        <f>IF('Indicator Date hidden'!I163="x","x",$H$2-'Indicator Date hidden'!I163)</f>
        <v>0</v>
      </c>
      <c r="I162" s="165">
        <f>IF('Indicator Date hidden'!J163="x","x",$I$2-'Indicator Date hidden'!J163)</f>
        <v>0</v>
      </c>
      <c r="J162" s="165">
        <f>IF('Indicator Date hidden'!K163="x","x",$J$2-'Indicator Date hidden'!K163)</f>
        <v>0</v>
      </c>
      <c r="K162" s="165">
        <f>IF('Indicator Date hidden'!L163="x","x",$K$2-'Indicator Date hidden'!L163)</f>
        <v>0</v>
      </c>
      <c r="L162" s="165">
        <f>IF('Indicator Date hidden'!M163="x","x",$L$2-'Indicator Date hidden'!M163)</f>
        <v>0</v>
      </c>
      <c r="M162" s="165">
        <f>IF('Indicator Date hidden'!N163="x","x",$M$2-'Indicator Date hidden'!N163)</f>
        <v>0</v>
      </c>
      <c r="N162" s="165">
        <f>IF('Indicator Date hidden'!O163="x","x",$N$2-'Indicator Date hidden'!O163)</f>
        <v>0</v>
      </c>
      <c r="O162" s="165">
        <f>IF('Indicator Date hidden'!P163="x","x",$O$2-'Indicator Date hidden'!P163)</f>
        <v>0</v>
      </c>
      <c r="P162" s="165">
        <f>IF('Indicator Date hidden'!Q163="x","x",$P$2-'Indicator Date hidden'!Q163)</f>
        <v>0</v>
      </c>
      <c r="Q162" s="165">
        <f>IF('Indicator Date hidden'!R163="x","x",$Q$2-'Indicator Date hidden'!R163)</f>
        <v>7</v>
      </c>
      <c r="R162" s="165">
        <f>IF('Indicator Date hidden'!S163="x","x",$R$2-'Indicator Date hidden'!S163)</f>
        <v>0</v>
      </c>
      <c r="S162" s="165">
        <f>IF('Indicator Date hidden'!T163="x","x",$S$2-'Indicator Date hidden'!T163)</f>
        <v>0</v>
      </c>
      <c r="T162" s="165">
        <f>IF('Indicator Date hidden'!U163="x","x",$T$2-'Indicator Date hidden'!U163)</f>
        <v>0</v>
      </c>
      <c r="U162" s="165" t="str">
        <f>IF('Indicator Date hidden'!V163="x","x",$U$2-'Indicator Date hidden'!V163)</f>
        <v>x</v>
      </c>
      <c r="V162" s="165">
        <f>IF('Indicator Date hidden'!W163="x","x",$V$2-'Indicator Date hidden'!W163)</f>
        <v>2</v>
      </c>
      <c r="W162" s="165">
        <f>IF('Indicator Date hidden'!X163="x","x",$W$2-'Indicator Date hidden'!X163)</f>
        <v>6</v>
      </c>
      <c r="X162" s="165" t="str">
        <f>IF('Indicator Date hidden'!Y163="x","x",$X$2-'Indicator Date hidden'!Y163)</f>
        <v>x</v>
      </c>
      <c r="Y162" s="165">
        <f>IF('Indicator Date hidden'!Z163="x","x",$Y$2-'Indicator Date hidden'!Z163)</f>
        <v>0</v>
      </c>
      <c r="Z162" s="165">
        <f>IF('Indicator Date hidden'!AA163="x","x",$Z$2-'Indicator Date hidden'!AA163)</f>
        <v>0</v>
      </c>
      <c r="AA162" s="165">
        <f>IF('Indicator Date hidden'!AB163="x","x",$AA$2-'Indicator Date hidden'!AB163)</f>
        <v>0</v>
      </c>
      <c r="AB162" s="165">
        <f>IF('Indicator Date hidden'!AC163="x","x",$AB$2-'Indicator Date hidden'!AC163)</f>
        <v>0</v>
      </c>
      <c r="AC162" s="165">
        <f>IF('Indicator Date hidden'!AD163="x","x",$AC$2-'Indicator Date hidden'!AD163)</f>
        <v>0</v>
      </c>
      <c r="AD162" s="165">
        <f>IF('Indicator Date hidden'!AE163="x","x",$AD$2-'Indicator Date hidden'!AE163)</f>
        <v>0</v>
      </c>
      <c r="AE162" s="165" t="str">
        <f>IF('Indicator Date hidden'!AF163="x","x",$AE$2-'Indicator Date hidden'!AF163)</f>
        <v>x</v>
      </c>
      <c r="AF162" s="165" t="str">
        <f>IF('Indicator Date hidden'!AG163="x","x",$AF$2-'Indicator Date hidden'!AG163)</f>
        <v>x</v>
      </c>
      <c r="AG162" s="165">
        <f>IF('Indicator Date hidden'!AH163="x","x",$AG$2-'Indicator Date hidden'!AH163)</f>
        <v>0</v>
      </c>
      <c r="AH162" s="165">
        <f>IF('Indicator Date hidden'!AI163="x","x",$AH$2-'Indicator Date hidden'!AI163)</f>
        <v>0</v>
      </c>
      <c r="AI162" s="165">
        <f>IF('Indicator Date hidden'!AJ163="x","x",$AI$2-'Indicator Date hidden'!AJ163)</f>
        <v>0</v>
      </c>
      <c r="AJ162" s="165">
        <f>IF('Indicator Date hidden'!AK163="x","x",$AJ$2-'Indicator Date hidden'!AK163)</f>
        <v>1</v>
      </c>
      <c r="AK162" s="165">
        <f>IF('Indicator Date hidden'!AL163="x","x",$AK$2-'Indicator Date hidden'!AL163)</f>
        <v>0</v>
      </c>
      <c r="AL162" s="165" t="str">
        <f>IF('Indicator Date hidden'!AM163="x","x",$AL$2-'Indicator Date hidden'!AM163)</f>
        <v>x</v>
      </c>
      <c r="AM162" s="165">
        <f>IF('Indicator Date hidden'!AN163="x","x",$AM$2-'Indicator Date hidden'!AN163)</f>
        <v>0</v>
      </c>
      <c r="AN162" s="165">
        <f>IF('Indicator Date hidden'!AO163="x","x",$AN$2-'Indicator Date hidden'!AO163)</f>
        <v>0</v>
      </c>
      <c r="AO162" s="165" t="str">
        <f>IF('Indicator Date hidden'!AP163="x","x",$AO$2-'Indicator Date hidden'!AP163)</f>
        <v>x</v>
      </c>
      <c r="AP162" s="165" t="str">
        <f>IF('Indicator Date hidden'!AQ163="x","x",$AP$2-'Indicator Date hidden'!AQ163)</f>
        <v>x</v>
      </c>
      <c r="AQ162" s="165" t="str">
        <f>IF('Indicator Date hidden'!AR163="x","x",$AQ$2-'Indicator Date hidden'!AR163)</f>
        <v>x</v>
      </c>
      <c r="AR162" s="165">
        <f>IF('Indicator Date hidden'!AS163="x","x",$AR$2-'Indicator Date hidden'!AS163)</f>
        <v>0</v>
      </c>
      <c r="AS162" s="165">
        <f>IF('Indicator Date hidden'!AT163="x","x",$AS$2-'Indicator Date hidden'!AT163)</f>
        <v>0</v>
      </c>
      <c r="AT162" s="165">
        <f>IF('Indicator Date hidden'!AU163="x","x",$AT$2-'Indicator Date hidden'!AU163)</f>
        <v>0</v>
      </c>
      <c r="AU162" s="165">
        <f>IF('Indicator Date hidden'!AV163="x","x",$AU$2-'Indicator Date hidden'!AV163)</f>
        <v>2</v>
      </c>
      <c r="AV162" s="165">
        <f>IF('Indicator Date hidden'!AW163="x","x",$AV$2-'Indicator Date hidden'!AW163)</f>
        <v>0</v>
      </c>
      <c r="AW162" s="165">
        <f>IF('Indicator Date hidden'!AX163="x","x",$AW$2-'Indicator Date hidden'!AX163)</f>
        <v>0</v>
      </c>
      <c r="AX162" s="165">
        <f>IF('Indicator Date hidden'!AY163="x","x",$AX$2-'Indicator Date hidden'!AY163)</f>
        <v>0</v>
      </c>
      <c r="AY162" s="165">
        <f>IF('Indicator Date hidden'!AZ163="x","x",$AY$2-'Indicator Date hidden'!AZ163)</f>
        <v>0</v>
      </c>
      <c r="AZ162" s="165">
        <f>IF('Indicator Date hidden'!BA163="x","x",$AZ$2-'Indicator Date hidden'!BA163)</f>
        <v>0</v>
      </c>
      <c r="BA162" s="5">
        <f t="shared" si="10"/>
        <v>18</v>
      </c>
      <c r="BB162" s="166">
        <f t="shared" si="11"/>
        <v>0.41860465116279072</v>
      </c>
      <c r="BC162" s="5">
        <f t="shared" si="12"/>
        <v>5</v>
      </c>
      <c r="BD162" s="166">
        <f t="shared" si="13"/>
        <v>1.4180326715745253</v>
      </c>
      <c r="BE162" s="169">
        <f t="shared" si="14"/>
        <v>0</v>
      </c>
    </row>
    <row r="163" spans="1:57" x14ac:dyDescent="0.25">
      <c r="A163" t="s">
        <v>304</v>
      </c>
      <c r="B163" s="165">
        <f>IF('Indicator Date hidden'!C164="x","x",$B$2-'Indicator Date hidden'!C164)</f>
        <v>0</v>
      </c>
      <c r="C163" s="165">
        <f>IF('Indicator Date hidden'!D164="x","x",$C$2-'Indicator Date hidden'!D164)</f>
        <v>0</v>
      </c>
      <c r="D163" s="165">
        <f>IF('Indicator Date hidden'!E164="x","x",$D$2-'Indicator Date hidden'!E164)</f>
        <v>0</v>
      </c>
      <c r="E163" s="165">
        <f>IF('Indicator Date hidden'!F164="x","x",$E$2-'Indicator Date hidden'!F164)</f>
        <v>0</v>
      </c>
      <c r="F163" s="165">
        <f>IF('Indicator Date hidden'!G164="x","x",$F$2-'Indicator Date hidden'!G164)</f>
        <v>0</v>
      </c>
      <c r="G163" s="165">
        <f>IF('Indicator Date hidden'!H164="x","x",$G$2-'Indicator Date hidden'!H164)</f>
        <v>0</v>
      </c>
      <c r="H163" s="165">
        <f>IF('Indicator Date hidden'!I164="x","x",$H$2-'Indicator Date hidden'!I164)</f>
        <v>0</v>
      </c>
      <c r="I163" s="165">
        <f>IF('Indicator Date hidden'!J164="x","x",$I$2-'Indicator Date hidden'!J164)</f>
        <v>0</v>
      </c>
      <c r="J163" s="165">
        <f>IF('Indicator Date hidden'!K164="x","x",$J$2-'Indicator Date hidden'!K164)</f>
        <v>0</v>
      </c>
      <c r="K163" s="165">
        <f>IF('Indicator Date hidden'!L164="x","x",$K$2-'Indicator Date hidden'!L164)</f>
        <v>0</v>
      </c>
      <c r="L163" s="165">
        <f>IF('Indicator Date hidden'!M164="x","x",$L$2-'Indicator Date hidden'!M164)</f>
        <v>0</v>
      </c>
      <c r="M163" s="165">
        <f>IF('Indicator Date hidden'!N164="x","x",$M$2-'Indicator Date hidden'!N164)</f>
        <v>0</v>
      </c>
      <c r="N163" s="165">
        <f>IF('Indicator Date hidden'!O164="x","x",$N$2-'Indicator Date hidden'!O164)</f>
        <v>0</v>
      </c>
      <c r="O163" s="165">
        <f>IF('Indicator Date hidden'!P164="x","x",$O$2-'Indicator Date hidden'!P164)</f>
        <v>0</v>
      </c>
      <c r="P163" s="165">
        <f>IF('Indicator Date hidden'!Q164="x","x",$P$2-'Indicator Date hidden'!Q164)</f>
        <v>0</v>
      </c>
      <c r="Q163" s="165" t="str">
        <f>IF('Indicator Date hidden'!R164="x","x",$Q$2-'Indicator Date hidden'!R164)</f>
        <v>x</v>
      </c>
      <c r="R163" s="165">
        <f>IF('Indicator Date hidden'!S164="x","x",$R$2-'Indicator Date hidden'!S164)</f>
        <v>0</v>
      </c>
      <c r="S163" s="165">
        <f>IF('Indicator Date hidden'!T164="x","x",$S$2-'Indicator Date hidden'!T164)</f>
        <v>0</v>
      </c>
      <c r="T163" s="165">
        <f>IF('Indicator Date hidden'!U164="x","x",$T$2-'Indicator Date hidden'!U164)</f>
        <v>0</v>
      </c>
      <c r="U163" s="165" t="str">
        <f>IF('Indicator Date hidden'!V164="x","x",$U$2-'Indicator Date hidden'!V164)</f>
        <v>x</v>
      </c>
      <c r="V163" s="165">
        <f>IF('Indicator Date hidden'!W164="x","x",$V$2-'Indicator Date hidden'!W164)</f>
        <v>2</v>
      </c>
      <c r="W163" s="165" t="str">
        <f>IF('Indicator Date hidden'!X164="x","x",$W$2-'Indicator Date hidden'!X164)</f>
        <v>x</v>
      </c>
      <c r="X163" s="165">
        <f>IF('Indicator Date hidden'!Y164="x","x",$X$2-'Indicator Date hidden'!Y164)</f>
        <v>3</v>
      </c>
      <c r="Y163" s="165">
        <f>IF('Indicator Date hidden'!Z164="x","x",$Y$2-'Indicator Date hidden'!Z164)</f>
        <v>0</v>
      </c>
      <c r="Z163" s="165">
        <f>IF('Indicator Date hidden'!AA164="x","x",$Z$2-'Indicator Date hidden'!AA164)</f>
        <v>0</v>
      </c>
      <c r="AA163" s="165">
        <f>IF('Indicator Date hidden'!AB164="x","x",$AA$2-'Indicator Date hidden'!AB164)</f>
        <v>0</v>
      </c>
      <c r="AB163" s="165">
        <f>IF('Indicator Date hidden'!AC164="x","x",$AB$2-'Indicator Date hidden'!AC164)</f>
        <v>0</v>
      </c>
      <c r="AC163" s="165">
        <f>IF('Indicator Date hidden'!AD164="x","x",$AC$2-'Indicator Date hidden'!AD164)</f>
        <v>0</v>
      </c>
      <c r="AD163" s="165" t="str">
        <f>IF('Indicator Date hidden'!AE164="x","x",$AD$2-'Indicator Date hidden'!AE164)</f>
        <v>x</v>
      </c>
      <c r="AE163" s="165">
        <f>IF('Indicator Date hidden'!AF164="x","x",$AE$2-'Indicator Date hidden'!AF164)</f>
        <v>0</v>
      </c>
      <c r="AF163" s="165">
        <f>IF('Indicator Date hidden'!AG164="x","x",$AF$2-'Indicator Date hidden'!AG164)</f>
        <v>5</v>
      </c>
      <c r="AG163" s="165">
        <f>IF('Indicator Date hidden'!AH164="x","x",$AG$2-'Indicator Date hidden'!AH164)</f>
        <v>0</v>
      </c>
      <c r="AH163" s="165">
        <f>IF('Indicator Date hidden'!AI164="x","x",$AH$2-'Indicator Date hidden'!AI164)</f>
        <v>0</v>
      </c>
      <c r="AI163" s="165">
        <f>IF('Indicator Date hidden'!AJ164="x","x",$AI$2-'Indicator Date hidden'!AJ164)</f>
        <v>0</v>
      </c>
      <c r="AJ163" s="165" t="str">
        <f>IF('Indicator Date hidden'!AK164="x","x",$AJ$2-'Indicator Date hidden'!AK164)</f>
        <v>x</v>
      </c>
      <c r="AK163" s="165">
        <f>IF('Indicator Date hidden'!AL164="x","x",$AK$2-'Indicator Date hidden'!AL164)</f>
        <v>1</v>
      </c>
      <c r="AL163" s="165" t="str">
        <f>IF('Indicator Date hidden'!AM164="x","x",$AL$2-'Indicator Date hidden'!AM164)</f>
        <v>x</v>
      </c>
      <c r="AM163" s="165">
        <f>IF('Indicator Date hidden'!AN164="x","x",$AM$2-'Indicator Date hidden'!AN164)</f>
        <v>0</v>
      </c>
      <c r="AN163" s="165">
        <f>IF('Indicator Date hidden'!AO164="x","x",$AN$2-'Indicator Date hidden'!AO164)</f>
        <v>0</v>
      </c>
      <c r="AO163" s="165">
        <f>IF('Indicator Date hidden'!AP164="x","x",$AO$2-'Indicator Date hidden'!AP164)</f>
        <v>0</v>
      </c>
      <c r="AP163" s="165">
        <f>IF('Indicator Date hidden'!AQ164="x","x",$AP$2-'Indicator Date hidden'!AQ164)</f>
        <v>0</v>
      </c>
      <c r="AQ163" s="165">
        <f>IF('Indicator Date hidden'!AR164="x","x",$AQ$2-'Indicator Date hidden'!AR164)</f>
        <v>0</v>
      </c>
      <c r="AR163" s="165">
        <f>IF('Indicator Date hidden'!AS164="x","x",$AR$2-'Indicator Date hidden'!AS164)</f>
        <v>0</v>
      </c>
      <c r="AS163" s="165">
        <f>IF('Indicator Date hidden'!AT164="x","x",$AS$2-'Indicator Date hidden'!AT164)</f>
        <v>0</v>
      </c>
      <c r="AT163" s="165">
        <f>IF('Indicator Date hidden'!AU164="x","x",$AT$2-'Indicator Date hidden'!AU164)</f>
        <v>0</v>
      </c>
      <c r="AU163" s="165">
        <f>IF('Indicator Date hidden'!AV164="x","x",$AU$2-'Indicator Date hidden'!AV164)</f>
        <v>1</v>
      </c>
      <c r="AV163" s="165">
        <f>IF('Indicator Date hidden'!AW164="x","x",$AV$2-'Indicator Date hidden'!AW164)</f>
        <v>0</v>
      </c>
      <c r="AW163" s="165">
        <f>IF('Indicator Date hidden'!AX164="x","x",$AW$2-'Indicator Date hidden'!AX164)</f>
        <v>0</v>
      </c>
      <c r="AX163" s="165">
        <f>IF('Indicator Date hidden'!AY164="x","x",$AX$2-'Indicator Date hidden'!AY164)</f>
        <v>0</v>
      </c>
      <c r="AY163" s="165">
        <f>IF('Indicator Date hidden'!AZ164="x","x",$AY$2-'Indicator Date hidden'!AZ164)</f>
        <v>0</v>
      </c>
      <c r="AZ163" s="165">
        <f>IF('Indicator Date hidden'!BA164="x","x",$AZ$2-'Indicator Date hidden'!BA164)</f>
        <v>0</v>
      </c>
      <c r="BA163" s="5">
        <f t="shared" si="10"/>
        <v>12</v>
      </c>
      <c r="BB163" s="166">
        <f t="shared" si="11"/>
        <v>0.26666666666666666</v>
      </c>
      <c r="BC163" s="5">
        <f t="shared" si="12"/>
        <v>5</v>
      </c>
      <c r="BD163" s="166">
        <f t="shared" si="13"/>
        <v>0.90431066441670249</v>
      </c>
      <c r="BE163" s="169">
        <f t="shared" si="14"/>
        <v>0</v>
      </c>
    </row>
    <row r="164" spans="1:57" x14ac:dyDescent="0.25">
      <c r="A164" t="s">
        <v>306</v>
      </c>
      <c r="B164" s="165">
        <f>IF('Indicator Date hidden'!C165="x","x",$B$2-'Indicator Date hidden'!C165)</f>
        <v>0</v>
      </c>
      <c r="C164" s="165">
        <f>IF('Indicator Date hidden'!D165="x","x",$C$2-'Indicator Date hidden'!D165)</f>
        <v>0</v>
      </c>
      <c r="D164" s="165">
        <f>IF('Indicator Date hidden'!E165="x","x",$D$2-'Indicator Date hidden'!E165)</f>
        <v>0</v>
      </c>
      <c r="E164" s="165">
        <f>IF('Indicator Date hidden'!F165="x","x",$E$2-'Indicator Date hidden'!F165)</f>
        <v>0</v>
      </c>
      <c r="F164" s="165">
        <f>IF('Indicator Date hidden'!G165="x","x",$F$2-'Indicator Date hidden'!G165)</f>
        <v>0</v>
      </c>
      <c r="G164" s="165">
        <f>IF('Indicator Date hidden'!H165="x","x",$G$2-'Indicator Date hidden'!H165)</f>
        <v>0</v>
      </c>
      <c r="H164" s="165">
        <f>IF('Indicator Date hidden'!I165="x","x",$H$2-'Indicator Date hidden'!I165)</f>
        <v>0</v>
      </c>
      <c r="I164" s="165">
        <f>IF('Indicator Date hidden'!J165="x","x",$I$2-'Indicator Date hidden'!J165)</f>
        <v>0</v>
      </c>
      <c r="J164" s="165">
        <f>IF('Indicator Date hidden'!K165="x","x",$J$2-'Indicator Date hidden'!K165)</f>
        <v>0</v>
      </c>
      <c r="K164" s="165">
        <f>IF('Indicator Date hidden'!L165="x","x",$K$2-'Indicator Date hidden'!L165)</f>
        <v>0</v>
      </c>
      <c r="L164" s="165">
        <f>IF('Indicator Date hidden'!M165="x","x",$L$2-'Indicator Date hidden'!M165)</f>
        <v>0</v>
      </c>
      <c r="M164" s="165">
        <f>IF('Indicator Date hidden'!N165="x","x",$M$2-'Indicator Date hidden'!N165)</f>
        <v>0</v>
      </c>
      <c r="N164" s="165">
        <f>IF('Indicator Date hidden'!O165="x","x",$N$2-'Indicator Date hidden'!O165)</f>
        <v>0</v>
      </c>
      <c r="O164" s="165">
        <f>IF('Indicator Date hidden'!P165="x","x",$O$2-'Indicator Date hidden'!P165)</f>
        <v>0</v>
      </c>
      <c r="P164" s="165">
        <f>IF('Indicator Date hidden'!Q165="x","x",$P$2-'Indicator Date hidden'!Q165)</f>
        <v>0</v>
      </c>
      <c r="Q164" s="165" t="str">
        <f>IF('Indicator Date hidden'!R165="x","x",$Q$2-'Indicator Date hidden'!R165)</f>
        <v>x</v>
      </c>
      <c r="R164" s="165">
        <f>IF('Indicator Date hidden'!S165="x","x",$R$2-'Indicator Date hidden'!S165)</f>
        <v>0</v>
      </c>
      <c r="S164" s="165">
        <f>IF('Indicator Date hidden'!T165="x","x",$S$2-'Indicator Date hidden'!T165)</f>
        <v>0</v>
      </c>
      <c r="T164" s="165">
        <f>IF('Indicator Date hidden'!U165="x","x",$T$2-'Indicator Date hidden'!U165)</f>
        <v>0</v>
      </c>
      <c r="U164" s="165">
        <f>IF('Indicator Date hidden'!V165="x","x",$U$2-'Indicator Date hidden'!V165)</f>
        <v>0</v>
      </c>
      <c r="V164" s="165">
        <f>IF('Indicator Date hidden'!W165="x","x",$V$2-'Indicator Date hidden'!W165)</f>
        <v>2</v>
      </c>
      <c r="W164" s="165">
        <f>IF('Indicator Date hidden'!X165="x","x",$W$2-'Indicator Date hidden'!X165)</f>
        <v>0</v>
      </c>
      <c r="X164" s="165">
        <f>IF('Indicator Date hidden'!Y165="x","x",$X$2-'Indicator Date hidden'!Y165)</f>
        <v>6</v>
      </c>
      <c r="Y164" s="165">
        <f>IF('Indicator Date hidden'!Z165="x","x",$Y$2-'Indicator Date hidden'!Z165)</f>
        <v>0</v>
      </c>
      <c r="Z164" s="165">
        <f>IF('Indicator Date hidden'!AA165="x","x",$Z$2-'Indicator Date hidden'!AA165)</f>
        <v>0</v>
      </c>
      <c r="AA164" s="165">
        <f>IF('Indicator Date hidden'!AB165="x","x",$AA$2-'Indicator Date hidden'!AB165)</f>
        <v>0</v>
      </c>
      <c r="AB164" s="165">
        <f>IF('Indicator Date hidden'!AC165="x","x",$AB$2-'Indicator Date hidden'!AC165)</f>
        <v>0</v>
      </c>
      <c r="AC164" s="165">
        <f>IF('Indicator Date hidden'!AD165="x","x",$AC$2-'Indicator Date hidden'!AD165)</f>
        <v>0</v>
      </c>
      <c r="AD164" s="165">
        <f>IF('Indicator Date hidden'!AE165="x","x",$AD$2-'Indicator Date hidden'!AE165)</f>
        <v>0</v>
      </c>
      <c r="AE164" s="165">
        <f>IF('Indicator Date hidden'!AF165="x","x",$AE$2-'Indicator Date hidden'!AF165)</f>
        <v>0</v>
      </c>
      <c r="AF164" s="165">
        <f>IF('Indicator Date hidden'!AG165="x","x",$AF$2-'Indicator Date hidden'!AG165)</f>
        <v>1</v>
      </c>
      <c r="AG164" s="165">
        <f>IF('Indicator Date hidden'!AH165="x","x",$AG$2-'Indicator Date hidden'!AH165)</f>
        <v>0</v>
      </c>
      <c r="AH164" s="165">
        <f>IF('Indicator Date hidden'!AI165="x","x",$AH$2-'Indicator Date hidden'!AI165)</f>
        <v>0</v>
      </c>
      <c r="AI164" s="165">
        <f>IF('Indicator Date hidden'!AJ165="x","x",$AI$2-'Indicator Date hidden'!AJ165)</f>
        <v>0</v>
      </c>
      <c r="AJ164" s="165">
        <f>IF('Indicator Date hidden'!AK165="x","x",$AJ$2-'Indicator Date hidden'!AK165)</f>
        <v>2</v>
      </c>
      <c r="AK164" s="165">
        <f>IF('Indicator Date hidden'!AL165="x","x",$AK$2-'Indicator Date hidden'!AL165)</f>
        <v>1</v>
      </c>
      <c r="AL164" s="165">
        <f>IF('Indicator Date hidden'!AM165="x","x",$AL$2-'Indicator Date hidden'!AM165)</f>
        <v>0</v>
      </c>
      <c r="AM164" s="165">
        <f>IF('Indicator Date hidden'!AN165="x","x",$AM$2-'Indicator Date hidden'!AN165)</f>
        <v>0</v>
      </c>
      <c r="AN164" s="165">
        <f>IF('Indicator Date hidden'!AO165="x","x",$AN$2-'Indicator Date hidden'!AO165)</f>
        <v>0</v>
      </c>
      <c r="AO164" s="165">
        <f>IF('Indicator Date hidden'!AP165="x","x",$AO$2-'Indicator Date hidden'!AP165)</f>
        <v>0</v>
      </c>
      <c r="AP164" s="165">
        <f>IF('Indicator Date hidden'!AQ165="x","x",$AP$2-'Indicator Date hidden'!AQ165)</f>
        <v>0</v>
      </c>
      <c r="AQ164" s="165">
        <f>IF('Indicator Date hidden'!AR165="x","x",$AQ$2-'Indicator Date hidden'!AR165)</f>
        <v>0</v>
      </c>
      <c r="AR164" s="165">
        <f>IF('Indicator Date hidden'!AS165="x","x",$AR$2-'Indicator Date hidden'!AS165)</f>
        <v>0</v>
      </c>
      <c r="AS164" s="165">
        <f>IF('Indicator Date hidden'!AT165="x","x",$AS$2-'Indicator Date hidden'!AT165)</f>
        <v>0</v>
      </c>
      <c r="AT164" s="165">
        <f>IF('Indicator Date hidden'!AU165="x","x",$AT$2-'Indicator Date hidden'!AU165)</f>
        <v>0</v>
      </c>
      <c r="AU164" s="165">
        <f>IF('Indicator Date hidden'!AV165="x","x",$AU$2-'Indicator Date hidden'!AV165)</f>
        <v>0</v>
      </c>
      <c r="AV164" s="165">
        <f>IF('Indicator Date hidden'!AW165="x","x",$AV$2-'Indicator Date hidden'!AW165)</f>
        <v>0</v>
      </c>
      <c r="AW164" s="165">
        <f>IF('Indicator Date hidden'!AX165="x","x",$AW$2-'Indicator Date hidden'!AX165)</f>
        <v>0</v>
      </c>
      <c r="AX164" s="165">
        <f>IF('Indicator Date hidden'!AY165="x","x",$AX$2-'Indicator Date hidden'!AY165)</f>
        <v>0</v>
      </c>
      <c r="AY164" s="165">
        <f>IF('Indicator Date hidden'!AZ165="x","x",$AY$2-'Indicator Date hidden'!AZ165)</f>
        <v>0</v>
      </c>
      <c r="AZ164" s="165">
        <f>IF('Indicator Date hidden'!BA165="x","x",$AZ$2-'Indicator Date hidden'!BA165)</f>
        <v>0</v>
      </c>
      <c r="BA164" s="5">
        <f t="shared" si="10"/>
        <v>12</v>
      </c>
      <c r="BB164" s="166">
        <f t="shared" si="11"/>
        <v>0.24</v>
      </c>
      <c r="BC164" s="5">
        <f t="shared" si="12"/>
        <v>5</v>
      </c>
      <c r="BD164" s="166">
        <f t="shared" si="13"/>
        <v>0.92865494129951198</v>
      </c>
      <c r="BE164" s="169">
        <f t="shared" si="14"/>
        <v>0</v>
      </c>
    </row>
    <row r="165" spans="1:57" x14ac:dyDescent="0.25">
      <c r="A165" t="s">
        <v>308</v>
      </c>
      <c r="B165" s="165">
        <f>IF('Indicator Date hidden'!C166="x","x",$B$2-'Indicator Date hidden'!C166)</f>
        <v>0</v>
      </c>
      <c r="C165" s="165">
        <f>IF('Indicator Date hidden'!D166="x","x",$C$2-'Indicator Date hidden'!D166)</f>
        <v>0</v>
      </c>
      <c r="D165" s="165">
        <f>IF('Indicator Date hidden'!E166="x","x",$D$2-'Indicator Date hidden'!E166)</f>
        <v>0</v>
      </c>
      <c r="E165" s="165">
        <f>IF('Indicator Date hidden'!F166="x","x",$E$2-'Indicator Date hidden'!F166)</f>
        <v>0</v>
      </c>
      <c r="F165" s="165">
        <f>IF('Indicator Date hidden'!G166="x","x",$F$2-'Indicator Date hidden'!G166)</f>
        <v>0</v>
      </c>
      <c r="G165" s="165">
        <f>IF('Indicator Date hidden'!H166="x","x",$G$2-'Indicator Date hidden'!H166)</f>
        <v>0</v>
      </c>
      <c r="H165" s="165">
        <f>IF('Indicator Date hidden'!I166="x","x",$H$2-'Indicator Date hidden'!I166)</f>
        <v>0</v>
      </c>
      <c r="I165" s="165">
        <f>IF('Indicator Date hidden'!J166="x","x",$I$2-'Indicator Date hidden'!J166)</f>
        <v>0</v>
      </c>
      <c r="J165" s="165">
        <f>IF('Indicator Date hidden'!K166="x","x",$J$2-'Indicator Date hidden'!K166)</f>
        <v>0</v>
      </c>
      <c r="K165" s="165">
        <f>IF('Indicator Date hidden'!L166="x","x",$K$2-'Indicator Date hidden'!L166)</f>
        <v>0</v>
      </c>
      <c r="L165" s="165">
        <f>IF('Indicator Date hidden'!M166="x","x",$L$2-'Indicator Date hidden'!M166)</f>
        <v>0</v>
      </c>
      <c r="M165" s="165">
        <f>IF('Indicator Date hidden'!N166="x","x",$M$2-'Indicator Date hidden'!N166)</f>
        <v>0</v>
      </c>
      <c r="N165" s="165">
        <f>IF('Indicator Date hidden'!O166="x","x",$N$2-'Indicator Date hidden'!O166)</f>
        <v>0</v>
      </c>
      <c r="O165" s="165">
        <f>IF('Indicator Date hidden'!P166="x","x",$O$2-'Indicator Date hidden'!P166)</f>
        <v>0</v>
      </c>
      <c r="P165" s="165">
        <f>IF('Indicator Date hidden'!Q166="x","x",$P$2-'Indicator Date hidden'!Q166)</f>
        <v>0</v>
      </c>
      <c r="Q165" s="165">
        <f>IF('Indicator Date hidden'!R166="x","x",$Q$2-'Indicator Date hidden'!R166)</f>
        <v>7</v>
      </c>
      <c r="R165" s="165">
        <f>IF('Indicator Date hidden'!S166="x","x",$R$2-'Indicator Date hidden'!S166)</f>
        <v>0</v>
      </c>
      <c r="S165" s="165">
        <f>IF('Indicator Date hidden'!T166="x","x",$S$2-'Indicator Date hidden'!T166)</f>
        <v>0</v>
      </c>
      <c r="T165" s="165">
        <f>IF('Indicator Date hidden'!U166="x","x",$T$2-'Indicator Date hidden'!U166)</f>
        <v>0</v>
      </c>
      <c r="U165" s="165">
        <f>IF('Indicator Date hidden'!V166="x","x",$U$2-'Indicator Date hidden'!V166)</f>
        <v>0</v>
      </c>
      <c r="V165" s="165">
        <f>IF('Indicator Date hidden'!W166="x","x",$V$2-'Indicator Date hidden'!W166)</f>
        <v>2</v>
      </c>
      <c r="W165" s="165">
        <f>IF('Indicator Date hidden'!X166="x","x",$W$2-'Indicator Date hidden'!X166)</f>
        <v>2</v>
      </c>
      <c r="X165" s="165">
        <f>IF('Indicator Date hidden'!Y166="x","x",$X$2-'Indicator Date hidden'!Y166)</f>
        <v>6</v>
      </c>
      <c r="Y165" s="165">
        <f>IF('Indicator Date hidden'!Z166="x","x",$Y$2-'Indicator Date hidden'!Z166)</f>
        <v>0</v>
      </c>
      <c r="Z165" s="165">
        <f>IF('Indicator Date hidden'!AA166="x","x",$Z$2-'Indicator Date hidden'!AA166)</f>
        <v>0</v>
      </c>
      <c r="AA165" s="165">
        <f>IF('Indicator Date hidden'!AB166="x","x",$AA$2-'Indicator Date hidden'!AB166)</f>
        <v>0</v>
      </c>
      <c r="AB165" s="165">
        <f>IF('Indicator Date hidden'!AC166="x","x",$AB$2-'Indicator Date hidden'!AC166)</f>
        <v>0</v>
      </c>
      <c r="AC165" s="165">
        <f>IF('Indicator Date hidden'!AD166="x","x",$AC$2-'Indicator Date hidden'!AD166)</f>
        <v>0</v>
      </c>
      <c r="AD165" s="165">
        <f>IF('Indicator Date hidden'!AE166="x","x",$AD$2-'Indicator Date hidden'!AE166)</f>
        <v>0</v>
      </c>
      <c r="AE165" s="165">
        <f>IF('Indicator Date hidden'!AF166="x","x",$AE$2-'Indicator Date hidden'!AF166)</f>
        <v>0</v>
      </c>
      <c r="AF165" s="165">
        <f>IF('Indicator Date hidden'!AG166="x","x",$AF$2-'Indicator Date hidden'!AG166)</f>
        <v>8</v>
      </c>
      <c r="AG165" s="165">
        <f>IF('Indicator Date hidden'!AH166="x","x",$AG$2-'Indicator Date hidden'!AH166)</f>
        <v>0</v>
      </c>
      <c r="AH165" s="165">
        <f>IF('Indicator Date hidden'!AI166="x","x",$AH$2-'Indicator Date hidden'!AI166)</f>
        <v>0</v>
      </c>
      <c r="AI165" s="165">
        <f>IF('Indicator Date hidden'!AJ166="x","x",$AI$2-'Indicator Date hidden'!AJ166)</f>
        <v>0</v>
      </c>
      <c r="AJ165" s="165">
        <f>IF('Indicator Date hidden'!AK166="x","x",$AJ$2-'Indicator Date hidden'!AK166)</f>
        <v>2</v>
      </c>
      <c r="AK165" s="165">
        <f>IF('Indicator Date hidden'!AL166="x","x",$AK$2-'Indicator Date hidden'!AL166)</f>
        <v>0</v>
      </c>
      <c r="AL165" s="165">
        <f>IF('Indicator Date hidden'!AM166="x","x",$AL$2-'Indicator Date hidden'!AM166)</f>
        <v>0</v>
      </c>
      <c r="AM165" s="165">
        <f>IF('Indicator Date hidden'!AN166="x","x",$AM$2-'Indicator Date hidden'!AN166)</f>
        <v>0</v>
      </c>
      <c r="AN165" s="165">
        <f>IF('Indicator Date hidden'!AO166="x","x",$AN$2-'Indicator Date hidden'!AO166)</f>
        <v>0</v>
      </c>
      <c r="AO165" s="165" t="str">
        <f>IF('Indicator Date hidden'!AP166="x","x",$AO$2-'Indicator Date hidden'!AP166)</f>
        <v>x</v>
      </c>
      <c r="AP165" s="165" t="str">
        <f>IF('Indicator Date hidden'!AQ166="x","x",$AP$2-'Indicator Date hidden'!AQ166)</f>
        <v>x</v>
      </c>
      <c r="AQ165" s="165">
        <f>IF('Indicator Date hidden'!AR166="x","x",$AQ$2-'Indicator Date hidden'!AR166)</f>
        <v>2</v>
      </c>
      <c r="AR165" s="165">
        <f>IF('Indicator Date hidden'!AS166="x","x",$AR$2-'Indicator Date hidden'!AS166)</f>
        <v>0</v>
      </c>
      <c r="AS165" s="165">
        <f>IF('Indicator Date hidden'!AT166="x","x",$AS$2-'Indicator Date hidden'!AT166)</f>
        <v>0</v>
      </c>
      <c r="AT165" s="165">
        <f>IF('Indicator Date hidden'!AU166="x","x",$AT$2-'Indicator Date hidden'!AU166)</f>
        <v>0</v>
      </c>
      <c r="AU165" s="165">
        <f>IF('Indicator Date hidden'!AV166="x","x",$AU$2-'Indicator Date hidden'!AV166)</f>
        <v>2</v>
      </c>
      <c r="AV165" s="165">
        <f>IF('Indicator Date hidden'!AW166="x","x",$AV$2-'Indicator Date hidden'!AW166)</f>
        <v>0</v>
      </c>
      <c r="AW165" s="165">
        <f>IF('Indicator Date hidden'!AX166="x","x",$AW$2-'Indicator Date hidden'!AX166)</f>
        <v>0</v>
      </c>
      <c r="AX165" s="165">
        <f>IF('Indicator Date hidden'!AY166="x","x",$AX$2-'Indicator Date hidden'!AY166)</f>
        <v>0</v>
      </c>
      <c r="AY165" s="165">
        <f>IF('Indicator Date hidden'!AZ166="x","x",$AY$2-'Indicator Date hidden'!AZ166)</f>
        <v>1</v>
      </c>
      <c r="AZ165" s="165">
        <f>IF('Indicator Date hidden'!BA166="x","x",$AZ$2-'Indicator Date hidden'!BA166)</f>
        <v>1</v>
      </c>
      <c r="BA165" s="5">
        <f t="shared" si="10"/>
        <v>33</v>
      </c>
      <c r="BB165" s="166">
        <f t="shared" si="11"/>
        <v>0.67346938775510201</v>
      </c>
      <c r="BC165" s="5">
        <f t="shared" si="12"/>
        <v>10</v>
      </c>
      <c r="BD165" s="166">
        <f t="shared" si="13"/>
        <v>1.7424795270315558</v>
      </c>
      <c r="BE165" s="169">
        <f t="shared" si="14"/>
        <v>0</v>
      </c>
    </row>
    <row r="166" spans="1:57" x14ac:dyDescent="0.25">
      <c r="A166" t="s">
        <v>310</v>
      </c>
      <c r="B166" s="165">
        <f>IF('Indicator Date hidden'!C167="x","x",$B$2-'Indicator Date hidden'!C167)</f>
        <v>0</v>
      </c>
      <c r="C166" s="165">
        <f>IF('Indicator Date hidden'!D167="x","x",$C$2-'Indicator Date hidden'!D167)</f>
        <v>0</v>
      </c>
      <c r="D166" s="165">
        <f>IF('Indicator Date hidden'!E167="x","x",$D$2-'Indicator Date hidden'!E167)</f>
        <v>0</v>
      </c>
      <c r="E166" s="165">
        <f>IF('Indicator Date hidden'!F167="x","x",$E$2-'Indicator Date hidden'!F167)</f>
        <v>0</v>
      </c>
      <c r="F166" s="165">
        <f>IF('Indicator Date hidden'!G167="x","x",$F$2-'Indicator Date hidden'!G167)</f>
        <v>0</v>
      </c>
      <c r="G166" s="165">
        <f>IF('Indicator Date hidden'!H167="x","x",$G$2-'Indicator Date hidden'!H167)</f>
        <v>0</v>
      </c>
      <c r="H166" s="165">
        <f>IF('Indicator Date hidden'!I167="x","x",$H$2-'Indicator Date hidden'!I167)</f>
        <v>0</v>
      </c>
      <c r="I166" s="165">
        <f>IF('Indicator Date hidden'!J167="x","x",$I$2-'Indicator Date hidden'!J167)</f>
        <v>0</v>
      </c>
      <c r="J166" s="165">
        <f>IF('Indicator Date hidden'!K167="x","x",$J$2-'Indicator Date hidden'!K167)</f>
        <v>0</v>
      </c>
      <c r="K166" s="165">
        <f>IF('Indicator Date hidden'!L167="x","x",$K$2-'Indicator Date hidden'!L167)</f>
        <v>0</v>
      </c>
      <c r="L166" s="165">
        <f>IF('Indicator Date hidden'!M167="x","x",$L$2-'Indicator Date hidden'!M167)</f>
        <v>0</v>
      </c>
      <c r="M166" s="165">
        <f>IF('Indicator Date hidden'!N167="x","x",$M$2-'Indicator Date hidden'!N167)</f>
        <v>0</v>
      </c>
      <c r="N166" s="165">
        <f>IF('Indicator Date hidden'!O167="x","x",$N$2-'Indicator Date hidden'!O167)</f>
        <v>0</v>
      </c>
      <c r="O166" s="165">
        <f>IF('Indicator Date hidden'!P167="x","x",$O$2-'Indicator Date hidden'!P167)</f>
        <v>0</v>
      </c>
      <c r="P166" s="165">
        <f>IF('Indicator Date hidden'!Q167="x","x",$P$2-'Indicator Date hidden'!Q167)</f>
        <v>0</v>
      </c>
      <c r="Q166" s="165">
        <f>IF('Indicator Date hidden'!R167="x","x",$Q$2-'Indicator Date hidden'!R167)</f>
        <v>7</v>
      </c>
      <c r="R166" s="165">
        <f>IF('Indicator Date hidden'!S167="x","x",$R$2-'Indicator Date hidden'!S167)</f>
        <v>0</v>
      </c>
      <c r="S166" s="165">
        <f>IF('Indicator Date hidden'!T167="x","x",$S$2-'Indicator Date hidden'!T167)</f>
        <v>0</v>
      </c>
      <c r="T166" s="165">
        <f>IF('Indicator Date hidden'!U167="x","x",$T$2-'Indicator Date hidden'!U167)</f>
        <v>0</v>
      </c>
      <c r="U166" s="165">
        <f>IF('Indicator Date hidden'!V167="x","x",$U$2-'Indicator Date hidden'!V167)</f>
        <v>0</v>
      </c>
      <c r="V166" s="165">
        <f>IF('Indicator Date hidden'!W167="x","x",$V$2-'Indicator Date hidden'!W167)</f>
        <v>2</v>
      </c>
      <c r="W166" s="165">
        <f>IF('Indicator Date hidden'!X167="x","x",$W$2-'Indicator Date hidden'!X167)</f>
        <v>6</v>
      </c>
      <c r="X166" s="165">
        <f>IF('Indicator Date hidden'!Y167="x","x",$X$2-'Indicator Date hidden'!Y167)</f>
        <v>4</v>
      </c>
      <c r="Y166" s="165">
        <f>IF('Indicator Date hidden'!Z167="x","x",$Y$2-'Indicator Date hidden'!Z167)</f>
        <v>0</v>
      </c>
      <c r="Z166" s="165">
        <f>IF('Indicator Date hidden'!AA167="x","x",$Z$2-'Indicator Date hidden'!AA167)</f>
        <v>0</v>
      </c>
      <c r="AA166" s="165">
        <f>IF('Indicator Date hidden'!AB167="x","x",$AA$2-'Indicator Date hidden'!AB167)</f>
        <v>0</v>
      </c>
      <c r="AB166" s="165">
        <f>IF('Indicator Date hidden'!AC167="x","x",$AB$2-'Indicator Date hidden'!AC167)</f>
        <v>0</v>
      </c>
      <c r="AC166" s="165">
        <f>IF('Indicator Date hidden'!AD167="x","x",$AC$2-'Indicator Date hidden'!AD167)</f>
        <v>0</v>
      </c>
      <c r="AD166" s="165">
        <f>IF('Indicator Date hidden'!AE167="x","x",$AD$2-'Indicator Date hidden'!AE167)</f>
        <v>0</v>
      </c>
      <c r="AE166" s="165">
        <f>IF('Indicator Date hidden'!AF167="x","x",$AE$2-'Indicator Date hidden'!AF167)</f>
        <v>0</v>
      </c>
      <c r="AF166" s="165" t="str">
        <f>IF('Indicator Date hidden'!AG167="x","x",$AF$2-'Indicator Date hidden'!AG167)</f>
        <v>x</v>
      </c>
      <c r="AG166" s="165">
        <f>IF('Indicator Date hidden'!AH167="x","x",$AG$2-'Indicator Date hidden'!AH167)</f>
        <v>0</v>
      </c>
      <c r="AH166" s="165">
        <f>IF('Indicator Date hidden'!AI167="x","x",$AH$2-'Indicator Date hidden'!AI167)</f>
        <v>0</v>
      </c>
      <c r="AI166" s="165">
        <f>IF('Indicator Date hidden'!AJ167="x","x",$AI$2-'Indicator Date hidden'!AJ167)</f>
        <v>0</v>
      </c>
      <c r="AJ166" s="165" t="str">
        <f>IF('Indicator Date hidden'!AK167="x","x",$AJ$2-'Indicator Date hidden'!AK167)</f>
        <v>x</v>
      </c>
      <c r="AK166" s="165">
        <f>IF('Indicator Date hidden'!AL167="x","x",$AK$2-'Indicator Date hidden'!AL167)</f>
        <v>1</v>
      </c>
      <c r="AL166" s="165" t="str">
        <f>IF('Indicator Date hidden'!AM167="x","x",$AL$2-'Indicator Date hidden'!AM167)</f>
        <v>x</v>
      </c>
      <c r="AM166" s="165">
        <f>IF('Indicator Date hidden'!AN167="x","x",$AM$2-'Indicator Date hidden'!AN167)</f>
        <v>0</v>
      </c>
      <c r="AN166" s="165">
        <f>IF('Indicator Date hidden'!AO167="x","x",$AN$2-'Indicator Date hidden'!AO167)</f>
        <v>0</v>
      </c>
      <c r="AO166" s="165">
        <f>IF('Indicator Date hidden'!AP167="x","x",$AO$2-'Indicator Date hidden'!AP167)</f>
        <v>1</v>
      </c>
      <c r="AP166" s="165">
        <f>IF('Indicator Date hidden'!AQ167="x","x",$AP$2-'Indicator Date hidden'!AQ167)</f>
        <v>1</v>
      </c>
      <c r="AQ166" s="165" t="str">
        <f>IF('Indicator Date hidden'!AR167="x","x",$AQ$2-'Indicator Date hidden'!AR167)</f>
        <v>x</v>
      </c>
      <c r="AR166" s="165">
        <f>IF('Indicator Date hidden'!AS167="x","x",$AR$2-'Indicator Date hidden'!AS167)</f>
        <v>0</v>
      </c>
      <c r="AS166" s="165">
        <f>IF('Indicator Date hidden'!AT167="x","x",$AS$2-'Indicator Date hidden'!AT167)</f>
        <v>0</v>
      </c>
      <c r="AT166" s="165">
        <f>IF('Indicator Date hidden'!AU167="x","x",$AT$2-'Indicator Date hidden'!AU167)</f>
        <v>0</v>
      </c>
      <c r="AU166" s="165">
        <f>IF('Indicator Date hidden'!AV167="x","x",$AU$2-'Indicator Date hidden'!AV167)</f>
        <v>2</v>
      </c>
      <c r="AV166" s="165">
        <f>IF('Indicator Date hidden'!AW167="x","x",$AV$2-'Indicator Date hidden'!AW167)</f>
        <v>0</v>
      </c>
      <c r="AW166" s="165">
        <f>IF('Indicator Date hidden'!AX167="x","x",$AW$2-'Indicator Date hidden'!AX167)</f>
        <v>0</v>
      </c>
      <c r="AX166" s="165">
        <f>IF('Indicator Date hidden'!AY167="x","x",$AX$2-'Indicator Date hidden'!AY167)</f>
        <v>0</v>
      </c>
      <c r="AY166" s="165">
        <f>IF('Indicator Date hidden'!AZ167="x","x",$AY$2-'Indicator Date hidden'!AZ167)</f>
        <v>0</v>
      </c>
      <c r="AZ166" s="165">
        <f>IF('Indicator Date hidden'!BA167="x","x",$AZ$2-'Indicator Date hidden'!BA167)</f>
        <v>0</v>
      </c>
      <c r="BA166" s="5">
        <f t="shared" si="10"/>
        <v>24</v>
      </c>
      <c r="BB166" s="166">
        <f t="shared" si="11"/>
        <v>0.51063829787234039</v>
      </c>
      <c r="BC166" s="5">
        <f t="shared" si="12"/>
        <v>8</v>
      </c>
      <c r="BD166" s="166">
        <f t="shared" si="13"/>
        <v>1.4567866186062715</v>
      </c>
      <c r="BE166" s="169">
        <f t="shared" si="14"/>
        <v>0</v>
      </c>
    </row>
    <row r="167" spans="1:57" x14ac:dyDescent="0.25">
      <c r="A167" t="s">
        <v>312</v>
      </c>
      <c r="B167" s="165">
        <f>IF('Indicator Date hidden'!C168="x","x",$B$2-'Indicator Date hidden'!C168)</f>
        <v>0</v>
      </c>
      <c r="C167" s="165">
        <f>IF('Indicator Date hidden'!D168="x","x",$C$2-'Indicator Date hidden'!D168)</f>
        <v>0</v>
      </c>
      <c r="D167" s="165">
        <f>IF('Indicator Date hidden'!E168="x","x",$D$2-'Indicator Date hidden'!E168)</f>
        <v>0</v>
      </c>
      <c r="E167" s="165">
        <f>IF('Indicator Date hidden'!F168="x","x",$E$2-'Indicator Date hidden'!F168)</f>
        <v>0</v>
      </c>
      <c r="F167" s="165">
        <f>IF('Indicator Date hidden'!G168="x","x",$F$2-'Indicator Date hidden'!G168)</f>
        <v>0</v>
      </c>
      <c r="G167" s="165">
        <f>IF('Indicator Date hidden'!H168="x","x",$G$2-'Indicator Date hidden'!H168)</f>
        <v>0</v>
      </c>
      <c r="H167" s="165">
        <f>IF('Indicator Date hidden'!I168="x","x",$H$2-'Indicator Date hidden'!I168)</f>
        <v>0</v>
      </c>
      <c r="I167" s="165">
        <f>IF('Indicator Date hidden'!J168="x","x",$I$2-'Indicator Date hidden'!J168)</f>
        <v>0</v>
      </c>
      <c r="J167" s="165">
        <f>IF('Indicator Date hidden'!K168="x","x",$J$2-'Indicator Date hidden'!K168)</f>
        <v>0</v>
      </c>
      <c r="K167" s="165">
        <f>IF('Indicator Date hidden'!L168="x","x",$K$2-'Indicator Date hidden'!L168)</f>
        <v>0</v>
      </c>
      <c r="L167" s="165">
        <f>IF('Indicator Date hidden'!M168="x","x",$L$2-'Indicator Date hidden'!M168)</f>
        <v>0</v>
      </c>
      <c r="M167" s="165">
        <f>IF('Indicator Date hidden'!N168="x","x",$M$2-'Indicator Date hidden'!N168)</f>
        <v>0</v>
      </c>
      <c r="N167" s="165">
        <f>IF('Indicator Date hidden'!O168="x","x",$N$2-'Indicator Date hidden'!O168)</f>
        <v>0</v>
      </c>
      <c r="O167" s="165">
        <f>IF('Indicator Date hidden'!P168="x","x",$O$2-'Indicator Date hidden'!P168)</f>
        <v>0</v>
      </c>
      <c r="P167" s="165">
        <f>IF('Indicator Date hidden'!Q168="x","x",$P$2-'Indicator Date hidden'!Q168)</f>
        <v>0</v>
      </c>
      <c r="Q167" s="165" t="str">
        <f>IF('Indicator Date hidden'!R168="x","x",$Q$2-'Indicator Date hidden'!R168)</f>
        <v>x</v>
      </c>
      <c r="R167" s="165">
        <f>IF('Indicator Date hidden'!S168="x","x",$R$2-'Indicator Date hidden'!S168)</f>
        <v>0</v>
      </c>
      <c r="S167" s="165">
        <f>IF('Indicator Date hidden'!T168="x","x",$S$2-'Indicator Date hidden'!T168)</f>
        <v>0</v>
      </c>
      <c r="T167" s="165">
        <f>IF('Indicator Date hidden'!U168="x","x",$T$2-'Indicator Date hidden'!U168)</f>
        <v>0</v>
      </c>
      <c r="U167" s="165" t="str">
        <f>IF('Indicator Date hidden'!V168="x","x",$U$2-'Indicator Date hidden'!V168)</f>
        <v>x</v>
      </c>
      <c r="V167" s="165">
        <f>IF('Indicator Date hidden'!W168="x","x",$V$2-'Indicator Date hidden'!W168)</f>
        <v>2</v>
      </c>
      <c r="W167" s="165" t="str">
        <f>IF('Indicator Date hidden'!X168="x","x",$W$2-'Indicator Date hidden'!X168)</f>
        <v>x</v>
      </c>
      <c r="X167" s="165">
        <f>IF('Indicator Date hidden'!Y168="x","x",$X$2-'Indicator Date hidden'!Y168)</f>
        <v>5</v>
      </c>
      <c r="Y167" s="165">
        <f>IF('Indicator Date hidden'!Z168="x","x",$Y$2-'Indicator Date hidden'!Z168)</f>
        <v>0</v>
      </c>
      <c r="Z167" s="165">
        <f>IF('Indicator Date hidden'!AA168="x","x",$Z$2-'Indicator Date hidden'!AA168)</f>
        <v>0</v>
      </c>
      <c r="AA167" s="165">
        <f>IF('Indicator Date hidden'!AB168="x","x",$AA$2-'Indicator Date hidden'!AB168)</f>
        <v>1</v>
      </c>
      <c r="AB167" s="165">
        <f>IF('Indicator Date hidden'!AC168="x","x",$AB$2-'Indicator Date hidden'!AC168)</f>
        <v>0</v>
      </c>
      <c r="AC167" s="165">
        <f>IF('Indicator Date hidden'!AD168="x","x",$AC$2-'Indicator Date hidden'!AD168)</f>
        <v>0</v>
      </c>
      <c r="AD167" s="165" t="str">
        <f>IF('Indicator Date hidden'!AE168="x","x",$AD$2-'Indicator Date hidden'!AE168)</f>
        <v>x</v>
      </c>
      <c r="AE167" s="165">
        <f>IF('Indicator Date hidden'!AF168="x","x",$AE$2-'Indicator Date hidden'!AF168)</f>
        <v>0</v>
      </c>
      <c r="AF167" s="165">
        <f>IF('Indicator Date hidden'!AG168="x","x",$AF$2-'Indicator Date hidden'!AG168)</f>
        <v>5</v>
      </c>
      <c r="AG167" s="165">
        <f>IF('Indicator Date hidden'!AH168="x","x",$AG$2-'Indicator Date hidden'!AH168)</f>
        <v>0</v>
      </c>
      <c r="AH167" s="165">
        <f>IF('Indicator Date hidden'!AI168="x","x",$AH$2-'Indicator Date hidden'!AI168)</f>
        <v>0</v>
      </c>
      <c r="AI167" s="165">
        <f>IF('Indicator Date hidden'!AJ168="x","x",$AI$2-'Indicator Date hidden'!AJ168)</f>
        <v>0</v>
      </c>
      <c r="AJ167" s="165" t="str">
        <f>IF('Indicator Date hidden'!AK168="x","x",$AJ$2-'Indicator Date hidden'!AK168)</f>
        <v>x</v>
      </c>
      <c r="AK167" s="165">
        <f>IF('Indicator Date hidden'!AL168="x","x",$AK$2-'Indicator Date hidden'!AL168)</f>
        <v>1</v>
      </c>
      <c r="AL167" s="165" t="str">
        <f>IF('Indicator Date hidden'!AM168="x","x",$AL$2-'Indicator Date hidden'!AM168)</f>
        <v>x</v>
      </c>
      <c r="AM167" s="165">
        <f>IF('Indicator Date hidden'!AN168="x","x",$AM$2-'Indicator Date hidden'!AN168)</f>
        <v>0</v>
      </c>
      <c r="AN167" s="165">
        <f>IF('Indicator Date hidden'!AO168="x","x",$AN$2-'Indicator Date hidden'!AO168)</f>
        <v>0</v>
      </c>
      <c r="AO167" s="165">
        <f>IF('Indicator Date hidden'!AP168="x","x",$AO$2-'Indicator Date hidden'!AP168)</f>
        <v>0</v>
      </c>
      <c r="AP167" s="165">
        <f>IF('Indicator Date hidden'!AQ168="x","x",$AP$2-'Indicator Date hidden'!AQ168)</f>
        <v>0</v>
      </c>
      <c r="AQ167" s="165">
        <f>IF('Indicator Date hidden'!AR168="x","x",$AQ$2-'Indicator Date hidden'!AR168)</f>
        <v>0</v>
      </c>
      <c r="AR167" s="165">
        <f>IF('Indicator Date hidden'!AS168="x","x",$AR$2-'Indicator Date hidden'!AS168)</f>
        <v>0</v>
      </c>
      <c r="AS167" s="165">
        <f>IF('Indicator Date hidden'!AT168="x","x",$AS$2-'Indicator Date hidden'!AT168)</f>
        <v>0</v>
      </c>
      <c r="AT167" s="165">
        <f>IF('Indicator Date hidden'!AU168="x","x",$AT$2-'Indicator Date hidden'!AU168)</f>
        <v>0</v>
      </c>
      <c r="AU167" s="165" t="str">
        <f>IF('Indicator Date hidden'!AV168="x","x",$AU$2-'Indicator Date hidden'!AV168)</f>
        <v>x</v>
      </c>
      <c r="AV167" s="165">
        <f>IF('Indicator Date hidden'!AW168="x","x",$AV$2-'Indicator Date hidden'!AW168)</f>
        <v>0</v>
      </c>
      <c r="AW167" s="165">
        <f>IF('Indicator Date hidden'!AX168="x","x",$AW$2-'Indicator Date hidden'!AX168)</f>
        <v>0</v>
      </c>
      <c r="AX167" s="165">
        <f>IF('Indicator Date hidden'!AY168="x","x",$AX$2-'Indicator Date hidden'!AY168)</f>
        <v>0</v>
      </c>
      <c r="AY167" s="165">
        <f>IF('Indicator Date hidden'!AZ168="x","x",$AY$2-'Indicator Date hidden'!AZ168)</f>
        <v>0</v>
      </c>
      <c r="AZ167" s="165">
        <f>IF('Indicator Date hidden'!BA168="x","x",$AZ$2-'Indicator Date hidden'!BA168)</f>
        <v>0</v>
      </c>
      <c r="BA167" s="5">
        <f t="shared" si="10"/>
        <v>14</v>
      </c>
      <c r="BB167" s="166">
        <f t="shared" si="11"/>
        <v>0.31818181818181818</v>
      </c>
      <c r="BC167" s="5">
        <f t="shared" si="12"/>
        <v>5</v>
      </c>
      <c r="BD167" s="166">
        <f t="shared" si="13"/>
        <v>1.0823528090718779</v>
      </c>
      <c r="BE167" s="169">
        <f t="shared" si="14"/>
        <v>0</v>
      </c>
    </row>
    <row r="168" spans="1:57" x14ac:dyDescent="0.25">
      <c r="A168" t="s">
        <v>314</v>
      </c>
      <c r="B168" s="165">
        <f>IF('Indicator Date hidden'!C169="x","x",$B$2-'Indicator Date hidden'!C169)</f>
        <v>0</v>
      </c>
      <c r="C168" s="165">
        <f>IF('Indicator Date hidden'!D169="x","x",$C$2-'Indicator Date hidden'!D169)</f>
        <v>0</v>
      </c>
      <c r="D168" s="165">
        <f>IF('Indicator Date hidden'!E169="x","x",$D$2-'Indicator Date hidden'!E169)</f>
        <v>0</v>
      </c>
      <c r="E168" s="165">
        <f>IF('Indicator Date hidden'!F169="x","x",$E$2-'Indicator Date hidden'!F169)</f>
        <v>0</v>
      </c>
      <c r="F168" s="165">
        <f>IF('Indicator Date hidden'!G169="x","x",$F$2-'Indicator Date hidden'!G169)</f>
        <v>0</v>
      </c>
      <c r="G168" s="165">
        <f>IF('Indicator Date hidden'!H169="x","x",$G$2-'Indicator Date hidden'!H169)</f>
        <v>0</v>
      </c>
      <c r="H168" s="165">
        <f>IF('Indicator Date hidden'!I169="x","x",$H$2-'Indicator Date hidden'!I169)</f>
        <v>0</v>
      </c>
      <c r="I168" s="165">
        <f>IF('Indicator Date hidden'!J169="x","x",$I$2-'Indicator Date hidden'!J169)</f>
        <v>0</v>
      </c>
      <c r="J168" s="165">
        <f>IF('Indicator Date hidden'!K169="x","x",$J$2-'Indicator Date hidden'!K169)</f>
        <v>0</v>
      </c>
      <c r="K168" s="165">
        <f>IF('Indicator Date hidden'!L169="x","x",$K$2-'Indicator Date hidden'!L169)</f>
        <v>0</v>
      </c>
      <c r="L168" s="165">
        <f>IF('Indicator Date hidden'!M169="x","x",$L$2-'Indicator Date hidden'!M169)</f>
        <v>0</v>
      </c>
      <c r="M168" s="165">
        <f>IF('Indicator Date hidden'!N169="x","x",$M$2-'Indicator Date hidden'!N169)</f>
        <v>0</v>
      </c>
      <c r="N168" s="165">
        <f>IF('Indicator Date hidden'!O169="x","x",$N$2-'Indicator Date hidden'!O169)</f>
        <v>0</v>
      </c>
      <c r="O168" s="165">
        <f>IF('Indicator Date hidden'!P169="x","x",$O$2-'Indicator Date hidden'!P169)</f>
        <v>0</v>
      </c>
      <c r="P168" s="165">
        <f>IF('Indicator Date hidden'!Q169="x","x",$P$2-'Indicator Date hidden'!Q169)</f>
        <v>0</v>
      </c>
      <c r="Q168" s="165" t="str">
        <f>IF('Indicator Date hidden'!R169="x","x",$Q$2-'Indicator Date hidden'!R169)</f>
        <v>x</v>
      </c>
      <c r="R168" s="165">
        <f>IF('Indicator Date hidden'!S169="x","x",$R$2-'Indicator Date hidden'!S169)</f>
        <v>0</v>
      </c>
      <c r="S168" s="165">
        <f>IF('Indicator Date hidden'!T169="x","x",$S$2-'Indicator Date hidden'!T169)</f>
        <v>0</v>
      </c>
      <c r="T168" s="165">
        <f>IF('Indicator Date hidden'!U169="x","x",$T$2-'Indicator Date hidden'!U169)</f>
        <v>0</v>
      </c>
      <c r="U168" s="165" t="str">
        <f>IF('Indicator Date hidden'!V169="x","x",$U$2-'Indicator Date hidden'!V169)</f>
        <v>x</v>
      </c>
      <c r="V168" s="165">
        <f>IF('Indicator Date hidden'!W169="x","x",$V$2-'Indicator Date hidden'!W169)</f>
        <v>2</v>
      </c>
      <c r="W168" s="165" t="str">
        <f>IF('Indicator Date hidden'!X169="x","x",$W$2-'Indicator Date hidden'!X169)</f>
        <v>x</v>
      </c>
      <c r="X168" s="165">
        <f>IF('Indicator Date hidden'!Y169="x","x",$X$2-'Indicator Date hidden'!Y169)</f>
        <v>0</v>
      </c>
      <c r="Y168" s="165">
        <f>IF('Indicator Date hidden'!Z169="x","x",$Y$2-'Indicator Date hidden'!Z169)</f>
        <v>0</v>
      </c>
      <c r="Z168" s="165">
        <f>IF('Indicator Date hidden'!AA169="x","x",$Z$2-'Indicator Date hidden'!AA169)</f>
        <v>0</v>
      </c>
      <c r="AA168" s="165">
        <f>IF('Indicator Date hidden'!AB169="x","x",$AA$2-'Indicator Date hidden'!AB169)</f>
        <v>4</v>
      </c>
      <c r="AB168" s="165">
        <f>IF('Indicator Date hidden'!AC169="x","x",$AB$2-'Indicator Date hidden'!AC169)</f>
        <v>0</v>
      </c>
      <c r="AC168" s="165">
        <f>IF('Indicator Date hidden'!AD169="x","x",$AC$2-'Indicator Date hidden'!AD169)</f>
        <v>0</v>
      </c>
      <c r="AD168" s="165" t="str">
        <f>IF('Indicator Date hidden'!AE169="x","x",$AD$2-'Indicator Date hidden'!AE169)</f>
        <v>x</v>
      </c>
      <c r="AE168" s="165">
        <f>IF('Indicator Date hidden'!AF169="x","x",$AE$2-'Indicator Date hidden'!AF169)</f>
        <v>0</v>
      </c>
      <c r="AF168" s="165">
        <f>IF('Indicator Date hidden'!AG169="x","x",$AF$2-'Indicator Date hidden'!AG169)</f>
        <v>5</v>
      </c>
      <c r="AG168" s="165">
        <f>IF('Indicator Date hidden'!AH169="x","x",$AG$2-'Indicator Date hidden'!AH169)</f>
        <v>0</v>
      </c>
      <c r="AH168" s="165">
        <f>IF('Indicator Date hidden'!AI169="x","x",$AH$2-'Indicator Date hidden'!AI169)</f>
        <v>0</v>
      </c>
      <c r="AI168" s="165">
        <f>IF('Indicator Date hidden'!AJ169="x","x",$AI$2-'Indicator Date hidden'!AJ169)</f>
        <v>0</v>
      </c>
      <c r="AJ168" s="165" t="str">
        <f>IF('Indicator Date hidden'!AK169="x","x",$AJ$2-'Indicator Date hidden'!AK169)</f>
        <v>x</v>
      </c>
      <c r="AK168" s="165">
        <f>IF('Indicator Date hidden'!AL169="x","x",$AK$2-'Indicator Date hidden'!AL169)</f>
        <v>1</v>
      </c>
      <c r="AL168" s="165" t="str">
        <f>IF('Indicator Date hidden'!AM169="x","x",$AL$2-'Indicator Date hidden'!AM169)</f>
        <v>x</v>
      </c>
      <c r="AM168" s="165">
        <f>IF('Indicator Date hidden'!AN169="x","x",$AM$2-'Indicator Date hidden'!AN169)</f>
        <v>0</v>
      </c>
      <c r="AN168" s="165">
        <f>IF('Indicator Date hidden'!AO169="x","x",$AN$2-'Indicator Date hidden'!AO169)</f>
        <v>0</v>
      </c>
      <c r="AO168" s="165">
        <f>IF('Indicator Date hidden'!AP169="x","x",$AO$2-'Indicator Date hidden'!AP169)</f>
        <v>0</v>
      </c>
      <c r="AP168" s="165">
        <f>IF('Indicator Date hidden'!AQ169="x","x",$AP$2-'Indicator Date hidden'!AQ169)</f>
        <v>0</v>
      </c>
      <c r="AQ168" s="165">
        <f>IF('Indicator Date hidden'!AR169="x","x",$AQ$2-'Indicator Date hidden'!AR169)</f>
        <v>0</v>
      </c>
      <c r="AR168" s="165">
        <f>IF('Indicator Date hidden'!AS169="x","x",$AR$2-'Indicator Date hidden'!AS169)</f>
        <v>0</v>
      </c>
      <c r="AS168" s="165">
        <f>IF('Indicator Date hidden'!AT169="x","x",$AS$2-'Indicator Date hidden'!AT169)</f>
        <v>0</v>
      </c>
      <c r="AT168" s="165">
        <f>IF('Indicator Date hidden'!AU169="x","x",$AT$2-'Indicator Date hidden'!AU169)</f>
        <v>0</v>
      </c>
      <c r="AU168" s="165" t="str">
        <f>IF('Indicator Date hidden'!AV169="x","x",$AU$2-'Indicator Date hidden'!AV169)</f>
        <v>x</v>
      </c>
      <c r="AV168" s="165">
        <f>IF('Indicator Date hidden'!AW169="x","x",$AV$2-'Indicator Date hidden'!AW169)</f>
        <v>0</v>
      </c>
      <c r="AW168" s="165">
        <f>IF('Indicator Date hidden'!AX169="x","x",$AW$2-'Indicator Date hidden'!AX169)</f>
        <v>0</v>
      </c>
      <c r="AX168" s="165">
        <f>IF('Indicator Date hidden'!AY169="x","x",$AX$2-'Indicator Date hidden'!AY169)</f>
        <v>0</v>
      </c>
      <c r="AY168" s="165">
        <f>IF('Indicator Date hidden'!AZ169="x","x",$AY$2-'Indicator Date hidden'!AZ169)</f>
        <v>0</v>
      </c>
      <c r="AZ168" s="165">
        <f>IF('Indicator Date hidden'!BA169="x","x",$AZ$2-'Indicator Date hidden'!BA169)</f>
        <v>0</v>
      </c>
      <c r="BA168" s="5">
        <f t="shared" si="10"/>
        <v>12</v>
      </c>
      <c r="BB168" s="166">
        <f t="shared" si="11"/>
        <v>0.27272727272727271</v>
      </c>
      <c r="BC168" s="5">
        <f t="shared" si="12"/>
        <v>4</v>
      </c>
      <c r="BD168" s="166">
        <f t="shared" si="13"/>
        <v>0.98543106312176365</v>
      </c>
      <c r="BE168" s="169">
        <f t="shared" si="14"/>
        <v>0</v>
      </c>
    </row>
    <row r="169" spans="1:57" x14ac:dyDescent="0.25">
      <c r="A169" t="s">
        <v>316</v>
      </c>
      <c r="B169" s="165">
        <f>IF('Indicator Date hidden'!C170="x","x",$B$2-'Indicator Date hidden'!C170)</f>
        <v>0</v>
      </c>
      <c r="C169" s="165">
        <f>IF('Indicator Date hidden'!D170="x","x",$C$2-'Indicator Date hidden'!D170)</f>
        <v>0</v>
      </c>
      <c r="D169" s="165">
        <f>IF('Indicator Date hidden'!E170="x","x",$D$2-'Indicator Date hidden'!E170)</f>
        <v>0</v>
      </c>
      <c r="E169" s="165">
        <f>IF('Indicator Date hidden'!F170="x","x",$E$2-'Indicator Date hidden'!F170)</f>
        <v>0</v>
      </c>
      <c r="F169" s="165">
        <f>IF('Indicator Date hidden'!G170="x","x",$F$2-'Indicator Date hidden'!G170)</f>
        <v>0</v>
      </c>
      <c r="G169" s="165">
        <f>IF('Indicator Date hidden'!H170="x","x",$G$2-'Indicator Date hidden'!H170)</f>
        <v>0</v>
      </c>
      <c r="H169" s="165">
        <f>IF('Indicator Date hidden'!I170="x","x",$H$2-'Indicator Date hidden'!I170)</f>
        <v>0</v>
      </c>
      <c r="I169" s="165">
        <f>IF('Indicator Date hidden'!J170="x","x",$I$2-'Indicator Date hidden'!J170)</f>
        <v>0</v>
      </c>
      <c r="J169" s="165">
        <f>IF('Indicator Date hidden'!K170="x","x",$J$2-'Indicator Date hidden'!K170)</f>
        <v>0</v>
      </c>
      <c r="K169" s="165">
        <f>IF('Indicator Date hidden'!L170="x","x",$K$2-'Indicator Date hidden'!L170)</f>
        <v>0</v>
      </c>
      <c r="L169" s="165">
        <f>IF('Indicator Date hidden'!M170="x","x",$L$2-'Indicator Date hidden'!M170)</f>
        <v>0</v>
      </c>
      <c r="M169" s="165">
        <f>IF('Indicator Date hidden'!N170="x","x",$M$2-'Indicator Date hidden'!N170)</f>
        <v>0</v>
      </c>
      <c r="N169" s="165">
        <f>IF('Indicator Date hidden'!O170="x","x",$N$2-'Indicator Date hidden'!O170)</f>
        <v>0</v>
      </c>
      <c r="O169" s="165">
        <f>IF('Indicator Date hidden'!P170="x","x",$O$2-'Indicator Date hidden'!P170)</f>
        <v>0</v>
      </c>
      <c r="P169" s="165">
        <f>IF('Indicator Date hidden'!Q170="x","x",$P$2-'Indicator Date hidden'!Q170)</f>
        <v>0</v>
      </c>
      <c r="Q169" s="165">
        <f>IF('Indicator Date hidden'!R170="x","x",$Q$2-'Indicator Date hidden'!R170)</f>
        <v>8</v>
      </c>
      <c r="R169" s="165">
        <f>IF('Indicator Date hidden'!S170="x","x",$R$2-'Indicator Date hidden'!S170)</f>
        <v>0</v>
      </c>
      <c r="S169" s="165">
        <f>IF('Indicator Date hidden'!T170="x","x",$S$2-'Indicator Date hidden'!T170)</f>
        <v>0</v>
      </c>
      <c r="T169" s="165">
        <f>IF('Indicator Date hidden'!U170="x","x",$T$2-'Indicator Date hidden'!U170)</f>
        <v>0</v>
      </c>
      <c r="U169" s="165" t="str">
        <f>IF('Indicator Date hidden'!V170="x","x",$U$2-'Indicator Date hidden'!V170)</f>
        <v>x</v>
      </c>
      <c r="V169" s="165">
        <f>IF('Indicator Date hidden'!W170="x","x",$V$2-'Indicator Date hidden'!W170)</f>
        <v>2</v>
      </c>
      <c r="W169" s="165">
        <f>IF('Indicator Date hidden'!X170="x","x",$W$2-'Indicator Date hidden'!X170)</f>
        <v>7</v>
      </c>
      <c r="X169" s="165">
        <f>IF('Indicator Date hidden'!Y170="x","x",$X$2-'Indicator Date hidden'!Y170)</f>
        <v>6</v>
      </c>
      <c r="Y169" s="165">
        <f>IF('Indicator Date hidden'!Z170="x","x",$Y$2-'Indicator Date hidden'!Z170)</f>
        <v>0</v>
      </c>
      <c r="Z169" s="165">
        <f>IF('Indicator Date hidden'!AA170="x","x",$Z$2-'Indicator Date hidden'!AA170)</f>
        <v>0</v>
      </c>
      <c r="AA169" s="165">
        <f>IF('Indicator Date hidden'!AB170="x","x",$AA$2-'Indicator Date hidden'!AB170)</f>
        <v>3</v>
      </c>
      <c r="AB169" s="165">
        <f>IF('Indicator Date hidden'!AC170="x","x",$AB$2-'Indicator Date hidden'!AC170)</f>
        <v>3</v>
      </c>
      <c r="AC169" s="165">
        <f>IF('Indicator Date hidden'!AD170="x","x",$AC$2-'Indicator Date hidden'!AD170)</f>
        <v>0</v>
      </c>
      <c r="AD169" s="165" t="str">
        <f>IF('Indicator Date hidden'!AE170="x","x",$AD$2-'Indicator Date hidden'!AE170)</f>
        <v>x</v>
      </c>
      <c r="AE169" s="165">
        <f>IF('Indicator Date hidden'!AF170="x","x",$AE$2-'Indicator Date hidden'!AF170)</f>
        <v>0</v>
      </c>
      <c r="AF169" s="165" t="str">
        <f>IF('Indicator Date hidden'!AG170="x","x",$AF$2-'Indicator Date hidden'!AG170)</f>
        <v>x</v>
      </c>
      <c r="AG169" s="165">
        <f>IF('Indicator Date hidden'!AH170="x","x",$AG$2-'Indicator Date hidden'!AH170)</f>
        <v>0</v>
      </c>
      <c r="AH169" s="165">
        <f>IF('Indicator Date hidden'!AI170="x","x",$AH$2-'Indicator Date hidden'!AI170)</f>
        <v>0</v>
      </c>
      <c r="AI169" s="165">
        <f>IF('Indicator Date hidden'!AJ170="x","x",$AI$2-'Indicator Date hidden'!AJ170)</f>
        <v>0</v>
      </c>
      <c r="AJ169" s="165">
        <f>IF('Indicator Date hidden'!AK170="x","x",$AJ$2-'Indicator Date hidden'!AK170)</f>
        <v>1</v>
      </c>
      <c r="AK169" s="165">
        <f>IF('Indicator Date hidden'!AL170="x","x",$AK$2-'Indicator Date hidden'!AL170)</f>
        <v>1</v>
      </c>
      <c r="AL169" s="165">
        <f>IF('Indicator Date hidden'!AM170="x","x",$AL$2-'Indicator Date hidden'!AM170)</f>
        <v>0</v>
      </c>
      <c r="AM169" s="165">
        <f>IF('Indicator Date hidden'!AN170="x","x",$AM$2-'Indicator Date hidden'!AN170)</f>
        <v>0</v>
      </c>
      <c r="AN169" s="165">
        <f>IF('Indicator Date hidden'!AO170="x","x",$AN$2-'Indicator Date hidden'!AO170)</f>
        <v>0</v>
      </c>
      <c r="AO169" s="165" t="str">
        <f>IF('Indicator Date hidden'!AP170="x","x",$AO$2-'Indicator Date hidden'!AP170)</f>
        <v>x</v>
      </c>
      <c r="AP169" s="165" t="str">
        <f>IF('Indicator Date hidden'!AQ170="x","x",$AP$2-'Indicator Date hidden'!AQ170)</f>
        <v>x</v>
      </c>
      <c r="AQ169" s="165">
        <f>IF('Indicator Date hidden'!AR170="x","x",$AQ$2-'Indicator Date hidden'!AR170)</f>
        <v>2</v>
      </c>
      <c r="AR169" s="165">
        <f>IF('Indicator Date hidden'!AS170="x","x",$AR$2-'Indicator Date hidden'!AS170)</f>
        <v>0</v>
      </c>
      <c r="AS169" s="165">
        <f>IF('Indicator Date hidden'!AT170="x","x",$AS$2-'Indicator Date hidden'!AT170)</f>
        <v>0</v>
      </c>
      <c r="AT169" s="165">
        <f>IF('Indicator Date hidden'!AU170="x","x",$AT$2-'Indicator Date hidden'!AU170)</f>
        <v>0</v>
      </c>
      <c r="AU169" s="165">
        <f>IF('Indicator Date hidden'!AV170="x","x",$AU$2-'Indicator Date hidden'!AV170)</f>
        <v>2</v>
      </c>
      <c r="AV169" s="165">
        <f>IF('Indicator Date hidden'!AW170="x","x",$AV$2-'Indicator Date hidden'!AW170)</f>
        <v>0</v>
      </c>
      <c r="AW169" s="165">
        <f>IF('Indicator Date hidden'!AX170="x","x",$AW$2-'Indicator Date hidden'!AX170)</f>
        <v>0</v>
      </c>
      <c r="AX169" s="165">
        <f>IF('Indicator Date hidden'!AY170="x","x",$AX$2-'Indicator Date hidden'!AY170)</f>
        <v>0</v>
      </c>
      <c r="AY169" s="165">
        <f>IF('Indicator Date hidden'!AZ170="x","x",$AY$2-'Indicator Date hidden'!AZ170)</f>
        <v>0</v>
      </c>
      <c r="AZ169" s="165">
        <f>IF('Indicator Date hidden'!BA170="x","x",$AZ$2-'Indicator Date hidden'!BA170)</f>
        <v>0</v>
      </c>
      <c r="BA169" s="5">
        <f t="shared" si="10"/>
        <v>35</v>
      </c>
      <c r="BB169" s="166">
        <f t="shared" si="11"/>
        <v>0.76086956521739135</v>
      </c>
      <c r="BC169" s="5">
        <f t="shared" si="12"/>
        <v>10</v>
      </c>
      <c r="BD169" s="166">
        <f t="shared" si="13"/>
        <v>1.8319006832854094</v>
      </c>
      <c r="BE169" s="169">
        <f t="shared" si="14"/>
        <v>0</v>
      </c>
    </row>
    <row r="170" spans="1:57" x14ac:dyDescent="0.25">
      <c r="A170" t="s">
        <v>318</v>
      </c>
      <c r="B170" s="165">
        <f>IF('Indicator Date hidden'!C171="x","x",$B$2-'Indicator Date hidden'!C171)</f>
        <v>0</v>
      </c>
      <c r="C170" s="165">
        <f>IF('Indicator Date hidden'!D171="x","x",$C$2-'Indicator Date hidden'!D171)</f>
        <v>0</v>
      </c>
      <c r="D170" s="165">
        <f>IF('Indicator Date hidden'!E171="x","x",$D$2-'Indicator Date hidden'!E171)</f>
        <v>0</v>
      </c>
      <c r="E170" s="165">
        <f>IF('Indicator Date hidden'!F171="x","x",$E$2-'Indicator Date hidden'!F171)</f>
        <v>0</v>
      </c>
      <c r="F170" s="165">
        <f>IF('Indicator Date hidden'!G171="x","x",$F$2-'Indicator Date hidden'!G171)</f>
        <v>0</v>
      </c>
      <c r="G170" s="165">
        <f>IF('Indicator Date hidden'!H171="x","x",$G$2-'Indicator Date hidden'!H171)</f>
        <v>0</v>
      </c>
      <c r="H170" s="165">
        <f>IF('Indicator Date hidden'!I171="x","x",$H$2-'Indicator Date hidden'!I171)</f>
        <v>0</v>
      </c>
      <c r="I170" s="165">
        <f>IF('Indicator Date hidden'!J171="x","x",$I$2-'Indicator Date hidden'!J171)</f>
        <v>0</v>
      </c>
      <c r="J170" s="165">
        <f>IF('Indicator Date hidden'!K171="x","x",$J$2-'Indicator Date hidden'!K171)</f>
        <v>0</v>
      </c>
      <c r="K170" s="165">
        <f>IF('Indicator Date hidden'!L171="x","x",$K$2-'Indicator Date hidden'!L171)</f>
        <v>0</v>
      </c>
      <c r="L170" s="165">
        <f>IF('Indicator Date hidden'!M171="x","x",$L$2-'Indicator Date hidden'!M171)</f>
        <v>0</v>
      </c>
      <c r="M170" s="165">
        <f>IF('Indicator Date hidden'!N171="x","x",$M$2-'Indicator Date hidden'!N171)</f>
        <v>0</v>
      </c>
      <c r="N170" s="165">
        <f>IF('Indicator Date hidden'!O171="x","x",$N$2-'Indicator Date hidden'!O171)</f>
        <v>0</v>
      </c>
      <c r="O170" s="165">
        <f>IF('Indicator Date hidden'!P171="x","x",$O$2-'Indicator Date hidden'!P171)</f>
        <v>0</v>
      </c>
      <c r="P170" s="165">
        <f>IF('Indicator Date hidden'!Q171="x","x",$P$2-'Indicator Date hidden'!Q171)</f>
        <v>0</v>
      </c>
      <c r="Q170" s="165">
        <f>IF('Indicator Date hidden'!R171="x","x",$Q$2-'Indicator Date hidden'!R171)</f>
        <v>5</v>
      </c>
      <c r="R170" s="165">
        <f>IF('Indicator Date hidden'!S171="x","x",$R$2-'Indicator Date hidden'!S171)</f>
        <v>0</v>
      </c>
      <c r="S170" s="165">
        <f>IF('Indicator Date hidden'!T171="x","x",$S$2-'Indicator Date hidden'!T171)</f>
        <v>0</v>
      </c>
      <c r="T170" s="165">
        <f>IF('Indicator Date hidden'!U171="x","x",$T$2-'Indicator Date hidden'!U171)</f>
        <v>0</v>
      </c>
      <c r="U170" s="165">
        <f>IF('Indicator Date hidden'!V171="x","x",$U$2-'Indicator Date hidden'!V171)</f>
        <v>0</v>
      </c>
      <c r="V170" s="165">
        <f>IF('Indicator Date hidden'!W171="x","x",$V$2-'Indicator Date hidden'!W171)</f>
        <v>2</v>
      </c>
      <c r="W170" s="165">
        <f>IF('Indicator Date hidden'!X171="x","x",$W$2-'Indicator Date hidden'!X171)</f>
        <v>4</v>
      </c>
      <c r="X170" s="165">
        <f>IF('Indicator Date hidden'!Y171="x","x",$X$2-'Indicator Date hidden'!Y171)</f>
        <v>3</v>
      </c>
      <c r="Y170" s="165">
        <f>IF('Indicator Date hidden'!Z171="x","x",$Y$2-'Indicator Date hidden'!Z171)</f>
        <v>0</v>
      </c>
      <c r="Z170" s="165">
        <f>IF('Indicator Date hidden'!AA171="x","x",$Z$2-'Indicator Date hidden'!AA171)</f>
        <v>0</v>
      </c>
      <c r="AA170" s="165">
        <f>IF('Indicator Date hidden'!AB171="x","x",$AA$2-'Indicator Date hidden'!AB171)</f>
        <v>0</v>
      </c>
      <c r="AB170" s="165">
        <f>IF('Indicator Date hidden'!AC171="x","x",$AB$2-'Indicator Date hidden'!AC171)</f>
        <v>0</v>
      </c>
      <c r="AC170" s="165">
        <f>IF('Indicator Date hidden'!AD171="x","x",$AC$2-'Indicator Date hidden'!AD171)</f>
        <v>0</v>
      </c>
      <c r="AD170" s="165">
        <f>IF('Indicator Date hidden'!AE171="x","x",$AD$2-'Indicator Date hidden'!AE171)</f>
        <v>0</v>
      </c>
      <c r="AE170" s="165">
        <f>IF('Indicator Date hidden'!AF171="x","x",$AE$2-'Indicator Date hidden'!AF171)</f>
        <v>0</v>
      </c>
      <c r="AF170" s="165">
        <f>IF('Indicator Date hidden'!AG171="x","x",$AF$2-'Indicator Date hidden'!AG171)</f>
        <v>3</v>
      </c>
      <c r="AG170" s="165">
        <f>IF('Indicator Date hidden'!AH171="x","x",$AG$2-'Indicator Date hidden'!AH171)</f>
        <v>0</v>
      </c>
      <c r="AH170" s="165">
        <f>IF('Indicator Date hidden'!AI171="x","x",$AH$2-'Indicator Date hidden'!AI171)</f>
        <v>0</v>
      </c>
      <c r="AI170" s="165">
        <f>IF('Indicator Date hidden'!AJ171="x","x",$AI$2-'Indicator Date hidden'!AJ171)</f>
        <v>0</v>
      </c>
      <c r="AJ170" s="165" t="str">
        <f>IF('Indicator Date hidden'!AK171="x","x",$AJ$2-'Indicator Date hidden'!AK171)</f>
        <v>x</v>
      </c>
      <c r="AK170" s="165">
        <f>IF('Indicator Date hidden'!AL171="x","x",$AK$2-'Indicator Date hidden'!AL171)</f>
        <v>1</v>
      </c>
      <c r="AL170" s="165" t="str">
        <f>IF('Indicator Date hidden'!AM171="x","x",$AL$2-'Indicator Date hidden'!AM171)</f>
        <v>x</v>
      </c>
      <c r="AM170" s="165">
        <f>IF('Indicator Date hidden'!AN171="x","x",$AM$2-'Indicator Date hidden'!AN171)</f>
        <v>0</v>
      </c>
      <c r="AN170" s="165">
        <f>IF('Indicator Date hidden'!AO171="x","x",$AN$2-'Indicator Date hidden'!AO171)</f>
        <v>0</v>
      </c>
      <c r="AO170" s="165" t="str">
        <f>IF('Indicator Date hidden'!AP171="x","x",$AO$2-'Indicator Date hidden'!AP171)</f>
        <v>x</v>
      </c>
      <c r="AP170" s="165" t="str">
        <f>IF('Indicator Date hidden'!AQ171="x","x",$AP$2-'Indicator Date hidden'!AQ171)</f>
        <v>x</v>
      </c>
      <c r="AQ170" s="165">
        <f>IF('Indicator Date hidden'!AR171="x","x",$AQ$2-'Indicator Date hidden'!AR171)</f>
        <v>2</v>
      </c>
      <c r="AR170" s="165">
        <f>IF('Indicator Date hidden'!AS171="x","x",$AR$2-'Indicator Date hidden'!AS171)</f>
        <v>0</v>
      </c>
      <c r="AS170" s="165">
        <f>IF('Indicator Date hidden'!AT171="x","x",$AS$2-'Indicator Date hidden'!AT171)</f>
        <v>0</v>
      </c>
      <c r="AT170" s="165">
        <f>IF('Indicator Date hidden'!AU171="x","x",$AT$2-'Indicator Date hidden'!AU171)</f>
        <v>0</v>
      </c>
      <c r="AU170" s="165">
        <f>IF('Indicator Date hidden'!AV171="x","x",$AU$2-'Indicator Date hidden'!AV171)</f>
        <v>2</v>
      </c>
      <c r="AV170" s="165">
        <f>IF('Indicator Date hidden'!AW171="x","x",$AV$2-'Indicator Date hidden'!AW171)</f>
        <v>0</v>
      </c>
      <c r="AW170" s="165">
        <f>IF('Indicator Date hidden'!AX171="x","x",$AW$2-'Indicator Date hidden'!AX171)</f>
        <v>1</v>
      </c>
      <c r="AX170" s="165">
        <f>IF('Indicator Date hidden'!AY171="x","x",$AX$2-'Indicator Date hidden'!AY171)</f>
        <v>0</v>
      </c>
      <c r="AY170" s="165">
        <f>IF('Indicator Date hidden'!AZ171="x","x",$AY$2-'Indicator Date hidden'!AZ171)</f>
        <v>0</v>
      </c>
      <c r="AZ170" s="165">
        <f>IF('Indicator Date hidden'!BA171="x","x",$AZ$2-'Indicator Date hidden'!BA171)</f>
        <v>0</v>
      </c>
      <c r="BA170" s="5">
        <f t="shared" si="10"/>
        <v>23</v>
      </c>
      <c r="BB170" s="166">
        <f t="shared" si="11"/>
        <v>0.48936170212765956</v>
      </c>
      <c r="BC170" s="5">
        <f t="shared" si="12"/>
        <v>9</v>
      </c>
      <c r="BD170" s="166">
        <f t="shared" si="13"/>
        <v>1.1461747745664366</v>
      </c>
      <c r="BE170" s="169">
        <f t="shared" si="14"/>
        <v>0</v>
      </c>
    </row>
    <row r="171" spans="1:57" x14ac:dyDescent="0.25">
      <c r="A171" t="s">
        <v>319</v>
      </c>
      <c r="B171" s="165">
        <f>IF('Indicator Date hidden'!C172="x","x",$B$2-'Indicator Date hidden'!C172)</f>
        <v>0</v>
      </c>
      <c r="C171" s="165">
        <f>IF('Indicator Date hidden'!D172="x","x",$C$2-'Indicator Date hidden'!D172)</f>
        <v>0</v>
      </c>
      <c r="D171" s="165">
        <f>IF('Indicator Date hidden'!E172="x","x",$D$2-'Indicator Date hidden'!E172)</f>
        <v>0</v>
      </c>
      <c r="E171" s="165">
        <f>IF('Indicator Date hidden'!F172="x","x",$E$2-'Indicator Date hidden'!F172)</f>
        <v>0</v>
      </c>
      <c r="F171" s="165">
        <f>IF('Indicator Date hidden'!G172="x","x",$F$2-'Indicator Date hidden'!G172)</f>
        <v>0</v>
      </c>
      <c r="G171" s="165">
        <f>IF('Indicator Date hidden'!H172="x","x",$G$2-'Indicator Date hidden'!H172)</f>
        <v>0</v>
      </c>
      <c r="H171" s="165">
        <f>IF('Indicator Date hidden'!I172="x","x",$H$2-'Indicator Date hidden'!I172)</f>
        <v>0</v>
      </c>
      <c r="I171" s="165">
        <f>IF('Indicator Date hidden'!J172="x","x",$I$2-'Indicator Date hidden'!J172)</f>
        <v>0</v>
      </c>
      <c r="J171" s="165">
        <f>IF('Indicator Date hidden'!K172="x","x",$J$2-'Indicator Date hidden'!K172)</f>
        <v>0</v>
      </c>
      <c r="K171" s="165">
        <f>IF('Indicator Date hidden'!L172="x","x",$K$2-'Indicator Date hidden'!L172)</f>
        <v>0</v>
      </c>
      <c r="L171" s="165">
        <f>IF('Indicator Date hidden'!M172="x","x",$L$2-'Indicator Date hidden'!M172)</f>
        <v>0</v>
      </c>
      <c r="M171" s="165">
        <f>IF('Indicator Date hidden'!N172="x","x",$M$2-'Indicator Date hidden'!N172)</f>
        <v>0</v>
      </c>
      <c r="N171" s="165">
        <f>IF('Indicator Date hidden'!O172="x","x",$N$2-'Indicator Date hidden'!O172)</f>
        <v>0</v>
      </c>
      <c r="O171" s="165">
        <f>IF('Indicator Date hidden'!P172="x","x",$O$2-'Indicator Date hidden'!P172)</f>
        <v>0</v>
      </c>
      <c r="P171" s="165">
        <f>IF('Indicator Date hidden'!Q172="x","x",$P$2-'Indicator Date hidden'!Q172)</f>
        <v>0</v>
      </c>
      <c r="Q171" s="165">
        <f>IF('Indicator Date hidden'!R172="x","x",$Q$2-'Indicator Date hidden'!R172)</f>
        <v>1</v>
      </c>
      <c r="R171" s="165">
        <f>IF('Indicator Date hidden'!S172="x","x",$R$2-'Indicator Date hidden'!S172)</f>
        <v>0</v>
      </c>
      <c r="S171" s="165">
        <f>IF('Indicator Date hidden'!T172="x","x",$S$2-'Indicator Date hidden'!T172)</f>
        <v>0</v>
      </c>
      <c r="T171" s="165">
        <f>IF('Indicator Date hidden'!U172="x","x",$T$2-'Indicator Date hidden'!U172)</f>
        <v>0</v>
      </c>
      <c r="U171" s="165">
        <f>IF('Indicator Date hidden'!V172="x","x",$U$2-'Indicator Date hidden'!V172)</f>
        <v>0</v>
      </c>
      <c r="V171" s="165">
        <f>IF('Indicator Date hidden'!W172="x","x",$V$2-'Indicator Date hidden'!W172)</f>
        <v>2</v>
      </c>
      <c r="W171" s="165">
        <f>IF('Indicator Date hidden'!X172="x","x",$W$2-'Indicator Date hidden'!X172)</f>
        <v>5</v>
      </c>
      <c r="X171" s="165">
        <f>IF('Indicator Date hidden'!Y172="x","x",$X$2-'Indicator Date hidden'!Y172)</f>
        <v>4</v>
      </c>
      <c r="Y171" s="165">
        <f>IF('Indicator Date hidden'!Z172="x","x",$Y$2-'Indicator Date hidden'!Z172)</f>
        <v>0</v>
      </c>
      <c r="Z171" s="165">
        <f>IF('Indicator Date hidden'!AA172="x","x",$Z$2-'Indicator Date hidden'!AA172)</f>
        <v>0</v>
      </c>
      <c r="AA171" s="165">
        <f>IF('Indicator Date hidden'!AB172="x","x",$AA$2-'Indicator Date hidden'!AB172)</f>
        <v>0</v>
      </c>
      <c r="AB171" s="165">
        <f>IF('Indicator Date hidden'!AC172="x","x",$AB$2-'Indicator Date hidden'!AC172)</f>
        <v>0</v>
      </c>
      <c r="AC171" s="165">
        <f>IF('Indicator Date hidden'!AD172="x","x",$AC$2-'Indicator Date hidden'!AD172)</f>
        <v>0</v>
      </c>
      <c r="AD171" s="165">
        <f>IF('Indicator Date hidden'!AE172="x","x",$AD$2-'Indicator Date hidden'!AE172)</f>
        <v>0</v>
      </c>
      <c r="AE171" s="165">
        <f>IF('Indicator Date hidden'!AF172="x","x",$AE$2-'Indicator Date hidden'!AF172)</f>
        <v>0</v>
      </c>
      <c r="AF171" s="165">
        <f>IF('Indicator Date hidden'!AG172="x","x",$AF$2-'Indicator Date hidden'!AG172)</f>
        <v>6</v>
      </c>
      <c r="AG171" s="165">
        <f>IF('Indicator Date hidden'!AH172="x","x",$AG$2-'Indicator Date hidden'!AH172)</f>
        <v>0</v>
      </c>
      <c r="AH171" s="165">
        <f>IF('Indicator Date hidden'!AI172="x","x",$AH$2-'Indicator Date hidden'!AI172)</f>
        <v>0</v>
      </c>
      <c r="AI171" s="165">
        <f>IF('Indicator Date hidden'!AJ172="x","x",$AI$2-'Indicator Date hidden'!AJ172)</f>
        <v>0</v>
      </c>
      <c r="AJ171" s="165" t="str">
        <f>IF('Indicator Date hidden'!AK172="x","x",$AJ$2-'Indicator Date hidden'!AK172)</f>
        <v>x</v>
      </c>
      <c r="AK171" s="165">
        <f>IF('Indicator Date hidden'!AL172="x","x",$AK$2-'Indicator Date hidden'!AL172)</f>
        <v>0</v>
      </c>
      <c r="AL171" s="165" t="str">
        <f>IF('Indicator Date hidden'!AM172="x","x",$AL$2-'Indicator Date hidden'!AM172)</f>
        <v>x</v>
      </c>
      <c r="AM171" s="165">
        <f>IF('Indicator Date hidden'!AN172="x","x",$AM$2-'Indicator Date hidden'!AN172)</f>
        <v>0</v>
      </c>
      <c r="AN171" s="165">
        <f>IF('Indicator Date hidden'!AO172="x","x",$AN$2-'Indicator Date hidden'!AO172)</f>
        <v>0</v>
      </c>
      <c r="AO171" s="165">
        <f>IF('Indicator Date hidden'!AP172="x","x",$AO$2-'Indicator Date hidden'!AP172)</f>
        <v>1</v>
      </c>
      <c r="AP171" s="165">
        <f>IF('Indicator Date hidden'!AQ172="x","x",$AP$2-'Indicator Date hidden'!AQ172)</f>
        <v>0</v>
      </c>
      <c r="AQ171" s="165">
        <f>IF('Indicator Date hidden'!AR172="x","x",$AQ$2-'Indicator Date hidden'!AR172)</f>
        <v>0</v>
      </c>
      <c r="AR171" s="165">
        <f>IF('Indicator Date hidden'!AS172="x","x",$AR$2-'Indicator Date hidden'!AS172)</f>
        <v>0</v>
      </c>
      <c r="AS171" s="165">
        <f>IF('Indicator Date hidden'!AT172="x","x",$AS$2-'Indicator Date hidden'!AT172)</f>
        <v>0</v>
      </c>
      <c r="AT171" s="165">
        <f>IF('Indicator Date hidden'!AU172="x","x",$AT$2-'Indicator Date hidden'!AU172)</f>
        <v>0</v>
      </c>
      <c r="AU171" s="165">
        <f>IF('Indicator Date hidden'!AV172="x","x",$AU$2-'Indicator Date hidden'!AV172)</f>
        <v>2</v>
      </c>
      <c r="AV171" s="165">
        <f>IF('Indicator Date hidden'!AW172="x","x",$AV$2-'Indicator Date hidden'!AW172)</f>
        <v>0</v>
      </c>
      <c r="AW171" s="165">
        <f>IF('Indicator Date hidden'!AX172="x","x",$AW$2-'Indicator Date hidden'!AX172)</f>
        <v>0</v>
      </c>
      <c r="AX171" s="165">
        <f>IF('Indicator Date hidden'!AY172="x","x",$AX$2-'Indicator Date hidden'!AY172)</f>
        <v>0</v>
      </c>
      <c r="AY171" s="165">
        <f>IF('Indicator Date hidden'!AZ172="x","x",$AY$2-'Indicator Date hidden'!AZ172)</f>
        <v>0</v>
      </c>
      <c r="AZ171" s="165">
        <f>IF('Indicator Date hidden'!BA172="x","x",$AZ$2-'Indicator Date hidden'!BA172)</f>
        <v>0</v>
      </c>
      <c r="BA171" s="5">
        <f t="shared" si="10"/>
        <v>21</v>
      </c>
      <c r="BB171" s="166">
        <f t="shared" si="11"/>
        <v>0.42857142857142855</v>
      </c>
      <c r="BC171" s="5">
        <f t="shared" si="12"/>
        <v>7</v>
      </c>
      <c r="BD171" s="166">
        <f t="shared" si="13"/>
        <v>1.261680123761121</v>
      </c>
      <c r="BE171" s="169">
        <f t="shared" si="14"/>
        <v>0</v>
      </c>
    </row>
    <row r="172" spans="1:57" x14ac:dyDescent="0.25">
      <c r="A172" t="s">
        <v>187</v>
      </c>
      <c r="B172" s="165">
        <f>IF('Indicator Date hidden'!C173="x","x",$B$2-'Indicator Date hidden'!C173)</f>
        <v>0</v>
      </c>
      <c r="C172" s="165">
        <f>IF('Indicator Date hidden'!D173="x","x",$C$2-'Indicator Date hidden'!D173)</f>
        <v>0</v>
      </c>
      <c r="D172" s="165">
        <f>IF('Indicator Date hidden'!E173="x","x",$D$2-'Indicator Date hidden'!E173)</f>
        <v>0</v>
      </c>
      <c r="E172" s="165">
        <f>IF('Indicator Date hidden'!F173="x","x",$E$2-'Indicator Date hidden'!F173)</f>
        <v>0</v>
      </c>
      <c r="F172" s="165">
        <f>IF('Indicator Date hidden'!G173="x","x",$F$2-'Indicator Date hidden'!G173)</f>
        <v>0</v>
      </c>
      <c r="G172" s="165">
        <f>IF('Indicator Date hidden'!H173="x","x",$G$2-'Indicator Date hidden'!H173)</f>
        <v>0</v>
      </c>
      <c r="H172" s="165">
        <f>IF('Indicator Date hidden'!I173="x","x",$H$2-'Indicator Date hidden'!I173)</f>
        <v>0</v>
      </c>
      <c r="I172" s="165">
        <f>IF('Indicator Date hidden'!J173="x","x",$I$2-'Indicator Date hidden'!J173)</f>
        <v>0</v>
      </c>
      <c r="J172" s="165">
        <f>IF('Indicator Date hidden'!K173="x","x",$J$2-'Indicator Date hidden'!K173)</f>
        <v>0</v>
      </c>
      <c r="K172" s="165">
        <f>IF('Indicator Date hidden'!L173="x","x",$K$2-'Indicator Date hidden'!L173)</f>
        <v>0</v>
      </c>
      <c r="L172" s="165">
        <f>IF('Indicator Date hidden'!M173="x","x",$L$2-'Indicator Date hidden'!M173)</f>
        <v>0</v>
      </c>
      <c r="M172" s="165">
        <f>IF('Indicator Date hidden'!N173="x","x",$M$2-'Indicator Date hidden'!N173)</f>
        <v>0</v>
      </c>
      <c r="N172" s="165">
        <f>IF('Indicator Date hidden'!O173="x","x",$N$2-'Indicator Date hidden'!O173)</f>
        <v>0</v>
      </c>
      <c r="O172" s="165">
        <f>IF('Indicator Date hidden'!P173="x","x",$O$2-'Indicator Date hidden'!P173)</f>
        <v>0</v>
      </c>
      <c r="P172" s="165">
        <f>IF('Indicator Date hidden'!Q173="x","x",$P$2-'Indicator Date hidden'!Q173)</f>
        <v>0</v>
      </c>
      <c r="Q172" s="165">
        <f>IF('Indicator Date hidden'!R173="x","x",$Q$2-'Indicator Date hidden'!R173)</f>
        <v>1</v>
      </c>
      <c r="R172" s="165">
        <f>IF('Indicator Date hidden'!S173="x","x",$R$2-'Indicator Date hidden'!S173)</f>
        <v>0</v>
      </c>
      <c r="S172" s="165">
        <f>IF('Indicator Date hidden'!T173="x","x",$S$2-'Indicator Date hidden'!T173)</f>
        <v>0</v>
      </c>
      <c r="T172" s="165">
        <f>IF('Indicator Date hidden'!U173="x","x",$T$2-'Indicator Date hidden'!U173)</f>
        <v>0</v>
      </c>
      <c r="U172" s="165">
        <f>IF('Indicator Date hidden'!V173="x","x",$U$2-'Indicator Date hidden'!V173)</f>
        <v>0</v>
      </c>
      <c r="V172" s="165">
        <f>IF('Indicator Date hidden'!W173="x","x",$V$2-'Indicator Date hidden'!W173)</f>
        <v>2</v>
      </c>
      <c r="W172" s="165">
        <f>IF('Indicator Date hidden'!X173="x","x",$W$2-'Indicator Date hidden'!X173)</f>
        <v>0</v>
      </c>
      <c r="X172" s="165">
        <f>IF('Indicator Date hidden'!Y173="x","x",$X$2-'Indicator Date hidden'!Y173)</f>
        <v>6</v>
      </c>
      <c r="Y172" s="165">
        <f>IF('Indicator Date hidden'!Z173="x","x",$Y$2-'Indicator Date hidden'!Z173)</f>
        <v>0</v>
      </c>
      <c r="Z172" s="165">
        <f>IF('Indicator Date hidden'!AA173="x","x",$Z$2-'Indicator Date hidden'!AA173)</f>
        <v>0</v>
      </c>
      <c r="AA172" s="165">
        <f>IF('Indicator Date hidden'!AB173="x","x",$AA$2-'Indicator Date hidden'!AB173)</f>
        <v>0</v>
      </c>
      <c r="AB172" s="165">
        <f>IF('Indicator Date hidden'!AC173="x","x",$AB$2-'Indicator Date hidden'!AC173)</f>
        <v>0</v>
      </c>
      <c r="AC172" s="165">
        <f>IF('Indicator Date hidden'!AD173="x","x",$AC$2-'Indicator Date hidden'!AD173)</f>
        <v>0</v>
      </c>
      <c r="AD172" s="165">
        <f>IF('Indicator Date hidden'!AE173="x","x",$AD$2-'Indicator Date hidden'!AE173)</f>
        <v>0</v>
      </c>
      <c r="AE172" s="165">
        <f>IF('Indicator Date hidden'!AF173="x","x",$AE$2-'Indicator Date hidden'!AF173)</f>
        <v>0</v>
      </c>
      <c r="AF172" s="165">
        <f>IF('Indicator Date hidden'!AG173="x","x",$AF$2-'Indicator Date hidden'!AG173)</f>
        <v>5</v>
      </c>
      <c r="AG172" s="165">
        <f>IF('Indicator Date hidden'!AH173="x","x",$AG$2-'Indicator Date hidden'!AH173)</f>
        <v>0</v>
      </c>
      <c r="AH172" s="165">
        <f>IF('Indicator Date hidden'!AI173="x","x",$AH$2-'Indicator Date hidden'!AI173)</f>
        <v>0</v>
      </c>
      <c r="AI172" s="165">
        <f>IF('Indicator Date hidden'!AJ173="x","x",$AI$2-'Indicator Date hidden'!AJ173)</f>
        <v>0</v>
      </c>
      <c r="AJ172" s="165">
        <f>IF('Indicator Date hidden'!AK173="x","x",$AJ$2-'Indicator Date hidden'!AK173)</f>
        <v>1</v>
      </c>
      <c r="AK172" s="165">
        <f>IF('Indicator Date hidden'!AL173="x","x",$AK$2-'Indicator Date hidden'!AL173)</f>
        <v>1</v>
      </c>
      <c r="AL172" s="165" t="str">
        <f>IF('Indicator Date hidden'!AM173="x","x",$AL$2-'Indicator Date hidden'!AM173)</f>
        <v>x</v>
      </c>
      <c r="AM172" s="165">
        <f>IF('Indicator Date hidden'!AN173="x","x",$AM$2-'Indicator Date hidden'!AN173)</f>
        <v>0</v>
      </c>
      <c r="AN172" s="165">
        <f>IF('Indicator Date hidden'!AO173="x","x",$AN$2-'Indicator Date hidden'!AO173)</f>
        <v>0</v>
      </c>
      <c r="AO172" s="165">
        <f>IF('Indicator Date hidden'!AP173="x","x",$AO$2-'Indicator Date hidden'!AP173)</f>
        <v>0</v>
      </c>
      <c r="AP172" s="165">
        <f>IF('Indicator Date hidden'!AQ173="x","x",$AP$2-'Indicator Date hidden'!AQ173)</f>
        <v>0</v>
      </c>
      <c r="AQ172" s="165">
        <f>IF('Indicator Date hidden'!AR173="x","x",$AQ$2-'Indicator Date hidden'!AR173)</f>
        <v>0</v>
      </c>
      <c r="AR172" s="165">
        <f>IF('Indicator Date hidden'!AS173="x","x",$AR$2-'Indicator Date hidden'!AS173)</f>
        <v>0</v>
      </c>
      <c r="AS172" s="165">
        <f>IF('Indicator Date hidden'!AT173="x","x",$AS$2-'Indicator Date hidden'!AT173)</f>
        <v>0</v>
      </c>
      <c r="AT172" s="165">
        <f>IF('Indicator Date hidden'!AU173="x","x",$AT$2-'Indicator Date hidden'!AU173)</f>
        <v>0</v>
      </c>
      <c r="AU172" s="165">
        <f>IF('Indicator Date hidden'!AV173="x","x",$AU$2-'Indicator Date hidden'!AV173)</f>
        <v>2</v>
      </c>
      <c r="AV172" s="165">
        <f>IF('Indicator Date hidden'!AW173="x","x",$AV$2-'Indicator Date hidden'!AW173)</f>
        <v>0</v>
      </c>
      <c r="AW172" s="165">
        <f>IF('Indicator Date hidden'!AX173="x","x",$AW$2-'Indicator Date hidden'!AX173)</f>
        <v>0</v>
      </c>
      <c r="AX172" s="165">
        <f>IF('Indicator Date hidden'!AY173="x","x",$AX$2-'Indicator Date hidden'!AY173)</f>
        <v>0</v>
      </c>
      <c r="AY172" s="165">
        <f>IF('Indicator Date hidden'!AZ173="x","x",$AY$2-'Indicator Date hidden'!AZ173)</f>
        <v>0</v>
      </c>
      <c r="AZ172" s="165">
        <f>IF('Indicator Date hidden'!BA173="x","x",$AZ$2-'Indicator Date hidden'!BA173)</f>
        <v>0</v>
      </c>
      <c r="BA172" s="5">
        <f t="shared" si="10"/>
        <v>18</v>
      </c>
      <c r="BB172" s="166">
        <f t="shared" si="11"/>
        <v>0.36</v>
      </c>
      <c r="BC172" s="5">
        <f t="shared" si="12"/>
        <v>7</v>
      </c>
      <c r="BD172" s="166">
        <f t="shared" si="13"/>
        <v>1.1447270417003348</v>
      </c>
      <c r="BE172" s="169">
        <f t="shared" si="14"/>
        <v>0</v>
      </c>
    </row>
    <row r="173" spans="1:57" x14ac:dyDescent="0.25">
      <c r="A173" t="s">
        <v>91</v>
      </c>
      <c r="B173" s="165">
        <f>IF('Indicator Date hidden'!C174="x","x",$B$2-'Indicator Date hidden'!C174)</f>
        <v>0</v>
      </c>
      <c r="C173" s="165">
        <f>IF('Indicator Date hidden'!D174="x","x",$C$2-'Indicator Date hidden'!D174)</f>
        <v>0</v>
      </c>
      <c r="D173" s="165">
        <f>IF('Indicator Date hidden'!E174="x","x",$D$2-'Indicator Date hidden'!E174)</f>
        <v>0</v>
      </c>
      <c r="E173" s="165">
        <f>IF('Indicator Date hidden'!F174="x","x",$E$2-'Indicator Date hidden'!F174)</f>
        <v>0</v>
      </c>
      <c r="F173" s="165">
        <f>IF('Indicator Date hidden'!G174="x","x",$F$2-'Indicator Date hidden'!G174)</f>
        <v>0</v>
      </c>
      <c r="G173" s="165">
        <f>IF('Indicator Date hidden'!H174="x","x",$G$2-'Indicator Date hidden'!H174)</f>
        <v>0</v>
      </c>
      <c r="H173" s="165">
        <f>IF('Indicator Date hidden'!I174="x","x",$H$2-'Indicator Date hidden'!I174)</f>
        <v>0</v>
      </c>
      <c r="I173" s="165">
        <f>IF('Indicator Date hidden'!J174="x","x",$I$2-'Indicator Date hidden'!J174)</f>
        <v>0</v>
      </c>
      <c r="J173" s="165">
        <f>IF('Indicator Date hidden'!K174="x","x",$J$2-'Indicator Date hidden'!K174)</f>
        <v>0</v>
      </c>
      <c r="K173" s="165">
        <f>IF('Indicator Date hidden'!L174="x","x",$K$2-'Indicator Date hidden'!L174)</f>
        <v>0</v>
      </c>
      <c r="L173" s="165">
        <f>IF('Indicator Date hidden'!M174="x","x",$L$2-'Indicator Date hidden'!M174)</f>
        <v>0</v>
      </c>
      <c r="M173" s="165">
        <f>IF('Indicator Date hidden'!N174="x","x",$M$2-'Indicator Date hidden'!N174)</f>
        <v>0</v>
      </c>
      <c r="N173" s="165">
        <f>IF('Indicator Date hidden'!O174="x","x",$N$2-'Indicator Date hidden'!O174)</f>
        <v>0</v>
      </c>
      <c r="O173" s="165">
        <f>IF('Indicator Date hidden'!P174="x","x",$O$2-'Indicator Date hidden'!P174)</f>
        <v>0</v>
      </c>
      <c r="P173" s="165">
        <f>IF('Indicator Date hidden'!Q174="x","x",$P$2-'Indicator Date hidden'!Q174)</f>
        <v>0</v>
      </c>
      <c r="Q173" s="165">
        <f>IF('Indicator Date hidden'!R174="x","x",$Q$2-'Indicator Date hidden'!R174)</f>
        <v>1</v>
      </c>
      <c r="R173" s="165">
        <f>IF('Indicator Date hidden'!S174="x","x",$R$2-'Indicator Date hidden'!S174)</f>
        <v>0</v>
      </c>
      <c r="S173" s="165">
        <f>IF('Indicator Date hidden'!T174="x","x",$S$2-'Indicator Date hidden'!T174)</f>
        <v>0</v>
      </c>
      <c r="T173" s="165">
        <f>IF('Indicator Date hidden'!U174="x","x",$T$2-'Indicator Date hidden'!U174)</f>
        <v>0</v>
      </c>
      <c r="U173" s="165">
        <f>IF('Indicator Date hidden'!V174="x","x",$U$2-'Indicator Date hidden'!V174)</f>
        <v>0</v>
      </c>
      <c r="V173" s="165">
        <f>IF('Indicator Date hidden'!W174="x","x",$V$2-'Indicator Date hidden'!W174)</f>
        <v>2</v>
      </c>
      <c r="W173" s="165">
        <f>IF('Indicator Date hidden'!X174="x","x",$W$2-'Indicator Date hidden'!X174)</f>
        <v>7</v>
      </c>
      <c r="X173" s="165">
        <f>IF('Indicator Date hidden'!Y174="x","x",$X$2-'Indicator Date hidden'!Y174)</f>
        <v>5</v>
      </c>
      <c r="Y173" s="165">
        <f>IF('Indicator Date hidden'!Z174="x","x",$Y$2-'Indicator Date hidden'!Z174)</f>
        <v>0</v>
      </c>
      <c r="Z173" s="165">
        <f>IF('Indicator Date hidden'!AA174="x","x",$Z$2-'Indicator Date hidden'!AA174)</f>
        <v>0</v>
      </c>
      <c r="AA173" s="165" t="str">
        <f>IF('Indicator Date hidden'!AB174="x","x",$AA$2-'Indicator Date hidden'!AB174)</f>
        <v>x</v>
      </c>
      <c r="AB173" s="165">
        <f>IF('Indicator Date hidden'!AC174="x","x",$AB$2-'Indicator Date hidden'!AC174)</f>
        <v>0</v>
      </c>
      <c r="AC173" s="165">
        <f>IF('Indicator Date hidden'!AD174="x","x",$AC$2-'Indicator Date hidden'!AD174)</f>
        <v>0</v>
      </c>
      <c r="AD173" s="165">
        <f>IF('Indicator Date hidden'!AE174="x","x",$AD$2-'Indicator Date hidden'!AE174)</f>
        <v>0</v>
      </c>
      <c r="AE173" s="165" t="str">
        <f>IF('Indicator Date hidden'!AF174="x","x",$AE$2-'Indicator Date hidden'!AF174)</f>
        <v>x</v>
      </c>
      <c r="AF173" s="165">
        <f>IF('Indicator Date hidden'!AG174="x","x",$AF$2-'Indicator Date hidden'!AG174)</f>
        <v>10</v>
      </c>
      <c r="AG173" s="165">
        <f>IF('Indicator Date hidden'!AH174="x","x",$AG$2-'Indicator Date hidden'!AH174)</f>
        <v>0</v>
      </c>
      <c r="AH173" s="165">
        <f>IF('Indicator Date hidden'!AI174="x","x",$AH$2-'Indicator Date hidden'!AI174)</f>
        <v>0</v>
      </c>
      <c r="AI173" s="165">
        <f>IF('Indicator Date hidden'!AJ174="x","x",$AI$2-'Indicator Date hidden'!AJ174)</f>
        <v>0</v>
      </c>
      <c r="AJ173" s="165" t="str">
        <f>IF('Indicator Date hidden'!AK174="x","x",$AJ$2-'Indicator Date hidden'!AK174)</f>
        <v>x</v>
      </c>
      <c r="AK173" s="165">
        <f>IF('Indicator Date hidden'!AL174="x","x",$AK$2-'Indicator Date hidden'!AL174)</f>
        <v>1</v>
      </c>
      <c r="AL173" s="165" t="str">
        <f>IF('Indicator Date hidden'!AM174="x","x",$AL$2-'Indicator Date hidden'!AM174)</f>
        <v>x</v>
      </c>
      <c r="AM173" s="165">
        <f>IF('Indicator Date hidden'!AN174="x","x",$AM$2-'Indicator Date hidden'!AN174)</f>
        <v>0</v>
      </c>
      <c r="AN173" s="165">
        <f>IF('Indicator Date hidden'!AO174="x","x",$AN$2-'Indicator Date hidden'!AO174)</f>
        <v>0</v>
      </c>
      <c r="AO173" s="165" t="str">
        <f>IF('Indicator Date hidden'!AP174="x","x",$AO$2-'Indicator Date hidden'!AP174)</f>
        <v>x</v>
      </c>
      <c r="AP173" s="165" t="str">
        <f>IF('Indicator Date hidden'!AQ174="x","x",$AP$2-'Indicator Date hidden'!AQ174)</f>
        <v>x</v>
      </c>
      <c r="AQ173" s="165">
        <f>IF('Indicator Date hidden'!AR174="x","x",$AQ$2-'Indicator Date hidden'!AR174)</f>
        <v>2</v>
      </c>
      <c r="AR173" s="165">
        <f>IF('Indicator Date hidden'!AS174="x","x",$AR$2-'Indicator Date hidden'!AS174)</f>
        <v>0</v>
      </c>
      <c r="AS173" s="165">
        <f>IF('Indicator Date hidden'!AT174="x","x",$AS$2-'Indicator Date hidden'!AT174)</f>
        <v>0</v>
      </c>
      <c r="AT173" s="165">
        <f>IF('Indicator Date hidden'!AU174="x","x",$AT$2-'Indicator Date hidden'!AU174)</f>
        <v>0</v>
      </c>
      <c r="AU173" s="165">
        <f>IF('Indicator Date hidden'!AV174="x","x",$AU$2-'Indicator Date hidden'!AV174)</f>
        <v>2</v>
      </c>
      <c r="AV173" s="165">
        <f>IF('Indicator Date hidden'!AW174="x","x",$AV$2-'Indicator Date hidden'!AW174)</f>
        <v>0</v>
      </c>
      <c r="AW173" s="165">
        <f>IF('Indicator Date hidden'!AX174="x","x",$AW$2-'Indicator Date hidden'!AX174)</f>
        <v>0</v>
      </c>
      <c r="AX173" s="165">
        <f>IF('Indicator Date hidden'!AY174="x","x",$AX$2-'Indicator Date hidden'!AY174)</f>
        <v>0</v>
      </c>
      <c r="AY173" s="165">
        <f>IF('Indicator Date hidden'!AZ174="x","x",$AY$2-'Indicator Date hidden'!AZ174)</f>
        <v>0</v>
      </c>
      <c r="AZ173" s="165">
        <f>IF('Indicator Date hidden'!BA174="x","x",$AZ$2-'Indicator Date hidden'!BA174)</f>
        <v>0</v>
      </c>
      <c r="BA173" s="5">
        <f t="shared" si="10"/>
        <v>30</v>
      </c>
      <c r="BB173" s="166">
        <f t="shared" si="11"/>
        <v>0.66666666666666663</v>
      </c>
      <c r="BC173" s="5">
        <f t="shared" si="12"/>
        <v>8</v>
      </c>
      <c r="BD173" s="166">
        <f t="shared" si="13"/>
        <v>1.9321835661585918</v>
      </c>
      <c r="BE173" s="169">
        <f t="shared" si="14"/>
        <v>0</v>
      </c>
    </row>
    <row r="174" spans="1:57" x14ac:dyDescent="0.25">
      <c r="A174" t="s">
        <v>321</v>
      </c>
      <c r="B174" s="165">
        <f>IF('Indicator Date hidden'!C175="x","x",$B$2-'Indicator Date hidden'!C175)</f>
        <v>0</v>
      </c>
      <c r="C174" s="165">
        <f>IF('Indicator Date hidden'!D175="x","x",$C$2-'Indicator Date hidden'!D175)</f>
        <v>0</v>
      </c>
      <c r="D174" s="165">
        <f>IF('Indicator Date hidden'!E175="x","x",$D$2-'Indicator Date hidden'!E175)</f>
        <v>0</v>
      </c>
      <c r="E174" s="165">
        <f>IF('Indicator Date hidden'!F175="x","x",$E$2-'Indicator Date hidden'!F175)</f>
        <v>0</v>
      </c>
      <c r="F174" s="165">
        <f>IF('Indicator Date hidden'!G175="x","x",$F$2-'Indicator Date hidden'!G175)</f>
        <v>0</v>
      </c>
      <c r="G174" s="165">
        <f>IF('Indicator Date hidden'!H175="x","x",$G$2-'Indicator Date hidden'!H175)</f>
        <v>0</v>
      </c>
      <c r="H174" s="165">
        <f>IF('Indicator Date hidden'!I175="x","x",$H$2-'Indicator Date hidden'!I175)</f>
        <v>0</v>
      </c>
      <c r="I174" s="165">
        <f>IF('Indicator Date hidden'!J175="x","x",$I$2-'Indicator Date hidden'!J175)</f>
        <v>0</v>
      </c>
      <c r="J174" s="165">
        <f>IF('Indicator Date hidden'!K175="x","x",$J$2-'Indicator Date hidden'!K175)</f>
        <v>0</v>
      </c>
      <c r="K174" s="165">
        <f>IF('Indicator Date hidden'!L175="x","x",$K$2-'Indicator Date hidden'!L175)</f>
        <v>0</v>
      </c>
      <c r="L174" s="165">
        <f>IF('Indicator Date hidden'!M175="x","x",$L$2-'Indicator Date hidden'!M175)</f>
        <v>0</v>
      </c>
      <c r="M174" s="165">
        <f>IF('Indicator Date hidden'!N175="x","x",$M$2-'Indicator Date hidden'!N175)</f>
        <v>0</v>
      </c>
      <c r="N174" s="165">
        <f>IF('Indicator Date hidden'!O175="x","x",$N$2-'Indicator Date hidden'!O175)</f>
        <v>0</v>
      </c>
      <c r="O174" s="165">
        <f>IF('Indicator Date hidden'!P175="x","x",$O$2-'Indicator Date hidden'!P175)</f>
        <v>0</v>
      </c>
      <c r="P174" s="165">
        <f>IF('Indicator Date hidden'!Q175="x","x",$P$2-'Indicator Date hidden'!Q175)</f>
        <v>0</v>
      </c>
      <c r="Q174" s="165">
        <f>IF('Indicator Date hidden'!R175="x","x",$Q$2-'Indicator Date hidden'!R175)</f>
        <v>3</v>
      </c>
      <c r="R174" s="165">
        <f>IF('Indicator Date hidden'!S175="x","x",$R$2-'Indicator Date hidden'!S175)</f>
        <v>0</v>
      </c>
      <c r="S174" s="165">
        <f>IF('Indicator Date hidden'!T175="x","x",$S$2-'Indicator Date hidden'!T175)</f>
        <v>0</v>
      </c>
      <c r="T174" s="165">
        <f>IF('Indicator Date hidden'!U175="x","x",$T$2-'Indicator Date hidden'!U175)</f>
        <v>0</v>
      </c>
      <c r="U174" s="165">
        <f>IF('Indicator Date hidden'!V175="x","x",$U$2-'Indicator Date hidden'!V175)</f>
        <v>0</v>
      </c>
      <c r="V174" s="165">
        <f>IF('Indicator Date hidden'!W175="x","x",$V$2-'Indicator Date hidden'!W175)</f>
        <v>2</v>
      </c>
      <c r="W174" s="165">
        <f>IF('Indicator Date hidden'!X175="x","x",$W$2-'Indicator Date hidden'!X175)</f>
        <v>2</v>
      </c>
      <c r="X174" s="165">
        <f>IF('Indicator Date hidden'!Y175="x","x",$X$2-'Indicator Date hidden'!Y175)</f>
        <v>6</v>
      </c>
      <c r="Y174" s="165">
        <f>IF('Indicator Date hidden'!Z175="x","x",$Y$2-'Indicator Date hidden'!Z175)</f>
        <v>0</v>
      </c>
      <c r="Z174" s="165">
        <f>IF('Indicator Date hidden'!AA175="x","x",$Z$2-'Indicator Date hidden'!AA175)</f>
        <v>0</v>
      </c>
      <c r="AA174" s="165">
        <f>IF('Indicator Date hidden'!AB175="x","x",$AA$2-'Indicator Date hidden'!AB175)</f>
        <v>0</v>
      </c>
      <c r="AB174" s="165">
        <f>IF('Indicator Date hidden'!AC175="x","x",$AB$2-'Indicator Date hidden'!AC175)</f>
        <v>0</v>
      </c>
      <c r="AC174" s="165">
        <f>IF('Indicator Date hidden'!AD175="x","x",$AC$2-'Indicator Date hidden'!AD175)</f>
        <v>0</v>
      </c>
      <c r="AD174" s="165">
        <f>IF('Indicator Date hidden'!AE175="x","x",$AD$2-'Indicator Date hidden'!AE175)</f>
        <v>0</v>
      </c>
      <c r="AE174" s="165">
        <f>IF('Indicator Date hidden'!AF175="x","x",$AE$2-'Indicator Date hidden'!AF175)</f>
        <v>0</v>
      </c>
      <c r="AF174" s="165">
        <f>IF('Indicator Date hidden'!AG175="x","x",$AF$2-'Indicator Date hidden'!AG175)</f>
        <v>6</v>
      </c>
      <c r="AG174" s="165">
        <f>IF('Indicator Date hidden'!AH175="x","x",$AG$2-'Indicator Date hidden'!AH175)</f>
        <v>0</v>
      </c>
      <c r="AH174" s="165">
        <f>IF('Indicator Date hidden'!AI175="x","x",$AH$2-'Indicator Date hidden'!AI175)</f>
        <v>0</v>
      </c>
      <c r="AI174" s="165">
        <f>IF('Indicator Date hidden'!AJ175="x","x",$AI$2-'Indicator Date hidden'!AJ175)</f>
        <v>0</v>
      </c>
      <c r="AJ174" s="165" t="str">
        <f>IF('Indicator Date hidden'!AK175="x","x",$AJ$2-'Indicator Date hidden'!AK175)</f>
        <v>x</v>
      </c>
      <c r="AK174" s="165">
        <f>IF('Indicator Date hidden'!AL175="x","x",$AK$2-'Indicator Date hidden'!AL175)</f>
        <v>0</v>
      </c>
      <c r="AL174" s="165" t="str">
        <f>IF('Indicator Date hidden'!AM175="x","x",$AL$2-'Indicator Date hidden'!AM175)</f>
        <v>x</v>
      </c>
      <c r="AM174" s="165">
        <f>IF('Indicator Date hidden'!AN175="x","x",$AM$2-'Indicator Date hidden'!AN175)</f>
        <v>0</v>
      </c>
      <c r="AN174" s="165">
        <f>IF('Indicator Date hidden'!AO175="x","x",$AN$2-'Indicator Date hidden'!AO175)</f>
        <v>0</v>
      </c>
      <c r="AO174" s="165">
        <f>IF('Indicator Date hidden'!AP175="x","x",$AO$2-'Indicator Date hidden'!AP175)</f>
        <v>0</v>
      </c>
      <c r="AP174" s="165">
        <f>IF('Indicator Date hidden'!AQ175="x","x",$AP$2-'Indicator Date hidden'!AQ175)</f>
        <v>0</v>
      </c>
      <c r="AQ174" s="165">
        <f>IF('Indicator Date hidden'!AR175="x","x",$AQ$2-'Indicator Date hidden'!AR175)</f>
        <v>0</v>
      </c>
      <c r="AR174" s="165">
        <f>IF('Indicator Date hidden'!AS175="x","x",$AR$2-'Indicator Date hidden'!AS175)</f>
        <v>0</v>
      </c>
      <c r="AS174" s="165">
        <f>IF('Indicator Date hidden'!AT175="x","x",$AS$2-'Indicator Date hidden'!AT175)</f>
        <v>0</v>
      </c>
      <c r="AT174" s="165">
        <f>IF('Indicator Date hidden'!AU175="x","x",$AT$2-'Indicator Date hidden'!AU175)</f>
        <v>0</v>
      </c>
      <c r="AU174" s="165">
        <f>IF('Indicator Date hidden'!AV175="x","x",$AU$2-'Indicator Date hidden'!AV175)</f>
        <v>2</v>
      </c>
      <c r="AV174" s="165">
        <f>IF('Indicator Date hidden'!AW175="x","x",$AV$2-'Indicator Date hidden'!AW175)</f>
        <v>0</v>
      </c>
      <c r="AW174" s="165">
        <f>IF('Indicator Date hidden'!AX175="x","x",$AW$2-'Indicator Date hidden'!AX175)</f>
        <v>0</v>
      </c>
      <c r="AX174" s="165">
        <f>IF('Indicator Date hidden'!AY175="x","x",$AX$2-'Indicator Date hidden'!AY175)</f>
        <v>0</v>
      </c>
      <c r="AY174" s="165">
        <f>IF('Indicator Date hidden'!AZ175="x","x",$AY$2-'Indicator Date hidden'!AZ175)</f>
        <v>0</v>
      </c>
      <c r="AZ174" s="165">
        <f>IF('Indicator Date hidden'!BA175="x","x",$AZ$2-'Indicator Date hidden'!BA175)</f>
        <v>0</v>
      </c>
      <c r="BA174" s="5">
        <f t="shared" si="10"/>
        <v>21</v>
      </c>
      <c r="BB174" s="166">
        <f t="shared" si="11"/>
        <v>0.42857142857142855</v>
      </c>
      <c r="BC174" s="5">
        <f t="shared" si="12"/>
        <v>6</v>
      </c>
      <c r="BD174" s="166">
        <f t="shared" si="13"/>
        <v>1.3093073414159542</v>
      </c>
      <c r="BE174" s="169">
        <f t="shared" si="14"/>
        <v>0</v>
      </c>
    </row>
    <row r="175" spans="1:57" x14ac:dyDescent="0.25">
      <c r="A175" t="s">
        <v>323</v>
      </c>
      <c r="B175" s="165">
        <f>IF('Indicator Date hidden'!C176="x","x",$B$2-'Indicator Date hidden'!C176)</f>
        <v>0</v>
      </c>
      <c r="C175" s="165">
        <f>IF('Indicator Date hidden'!D176="x","x",$C$2-'Indicator Date hidden'!D176)</f>
        <v>0</v>
      </c>
      <c r="D175" s="165">
        <f>IF('Indicator Date hidden'!E176="x","x",$D$2-'Indicator Date hidden'!E176)</f>
        <v>0</v>
      </c>
      <c r="E175" s="165">
        <f>IF('Indicator Date hidden'!F176="x","x",$E$2-'Indicator Date hidden'!F176)</f>
        <v>0</v>
      </c>
      <c r="F175" s="165">
        <f>IF('Indicator Date hidden'!G176="x","x",$F$2-'Indicator Date hidden'!G176)</f>
        <v>0</v>
      </c>
      <c r="G175" s="165">
        <f>IF('Indicator Date hidden'!H176="x","x",$G$2-'Indicator Date hidden'!H176)</f>
        <v>0</v>
      </c>
      <c r="H175" s="165">
        <f>IF('Indicator Date hidden'!I176="x","x",$H$2-'Indicator Date hidden'!I176)</f>
        <v>0</v>
      </c>
      <c r="I175" s="165">
        <f>IF('Indicator Date hidden'!J176="x","x",$I$2-'Indicator Date hidden'!J176)</f>
        <v>0</v>
      </c>
      <c r="J175" s="165">
        <f>IF('Indicator Date hidden'!K176="x","x",$J$2-'Indicator Date hidden'!K176)</f>
        <v>0</v>
      </c>
      <c r="K175" s="165">
        <f>IF('Indicator Date hidden'!L176="x","x",$K$2-'Indicator Date hidden'!L176)</f>
        <v>0</v>
      </c>
      <c r="L175" s="165">
        <f>IF('Indicator Date hidden'!M176="x","x",$L$2-'Indicator Date hidden'!M176)</f>
        <v>0</v>
      </c>
      <c r="M175" s="165">
        <f>IF('Indicator Date hidden'!N176="x","x",$M$2-'Indicator Date hidden'!N176)</f>
        <v>0</v>
      </c>
      <c r="N175" s="165">
        <f>IF('Indicator Date hidden'!O176="x","x",$N$2-'Indicator Date hidden'!O176)</f>
        <v>0</v>
      </c>
      <c r="O175" s="165">
        <f>IF('Indicator Date hidden'!P176="x","x",$O$2-'Indicator Date hidden'!P176)</f>
        <v>0</v>
      </c>
      <c r="P175" s="165">
        <f>IF('Indicator Date hidden'!Q176="x","x",$P$2-'Indicator Date hidden'!Q176)</f>
        <v>0</v>
      </c>
      <c r="Q175" s="165" t="str">
        <f>IF('Indicator Date hidden'!R176="x","x",$Q$2-'Indicator Date hidden'!R176)</f>
        <v>x</v>
      </c>
      <c r="R175" s="165">
        <f>IF('Indicator Date hidden'!S176="x","x",$R$2-'Indicator Date hidden'!S176)</f>
        <v>0</v>
      </c>
      <c r="S175" s="165">
        <f>IF('Indicator Date hidden'!T176="x","x",$S$2-'Indicator Date hidden'!T176)</f>
        <v>0</v>
      </c>
      <c r="T175" s="165">
        <f>IF('Indicator Date hidden'!U176="x","x",$T$2-'Indicator Date hidden'!U176)</f>
        <v>0</v>
      </c>
      <c r="U175" s="165">
        <f>IF('Indicator Date hidden'!V176="x","x",$U$2-'Indicator Date hidden'!V176)</f>
        <v>0</v>
      </c>
      <c r="V175" s="165">
        <f>IF('Indicator Date hidden'!W176="x","x",$V$2-'Indicator Date hidden'!W176)</f>
        <v>2</v>
      </c>
      <c r="W175" s="165">
        <f>IF('Indicator Date hidden'!X176="x","x",$W$2-'Indicator Date hidden'!X176)</f>
        <v>4</v>
      </c>
      <c r="X175" s="165">
        <f>IF('Indicator Date hidden'!Y176="x","x",$X$2-'Indicator Date hidden'!Y176)</f>
        <v>6</v>
      </c>
      <c r="Y175" s="165">
        <f>IF('Indicator Date hidden'!Z176="x","x",$Y$2-'Indicator Date hidden'!Z176)</f>
        <v>0</v>
      </c>
      <c r="Z175" s="165">
        <f>IF('Indicator Date hidden'!AA176="x","x",$Z$2-'Indicator Date hidden'!AA176)</f>
        <v>0</v>
      </c>
      <c r="AA175" s="165" t="str">
        <f>IF('Indicator Date hidden'!AB176="x","x",$AA$2-'Indicator Date hidden'!AB176)</f>
        <v>x</v>
      </c>
      <c r="AB175" s="165">
        <f>IF('Indicator Date hidden'!AC176="x","x",$AB$2-'Indicator Date hidden'!AC176)</f>
        <v>0</v>
      </c>
      <c r="AC175" s="165">
        <f>IF('Indicator Date hidden'!AD176="x","x",$AC$2-'Indicator Date hidden'!AD176)</f>
        <v>0</v>
      </c>
      <c r="AD175" s="165" t="str">
        <f>IF('Indicator Date hidden'!AE176="x","x",$AD$2-'Indicator Date hidden'!AE176)</f>
        <v>x</v>
      </c>
      <c r="AE175" s="165">
        <f>IF('Indicator Date hidden'!AF176="x","x",$AE$2-'Indicator Date hidden'!AF176)</f>
        <v>0</v>
      </c>
      <c r="AF175" s="165">
        <f>IF('Indicator Date hidden'!AG176="x","x",$AF$2-'Indicator Date hidden'!AG176)</f>
        <v>8</v>
      </c>
      <c r="AG175" s="165">
        <f>IF('Indicator Date hidden'!AH176="x","x",$AG$2-'Indicator Date hidden'!AH176)</f>
        <v>0</v>
      </c>
      <c r="AH175" s="165">
        <f>IF('Indicator Date hidden'!AI176="x","x",$AH$2-'Indicator Date hidden'!AI176)</f>
        <v>0</v>
      </c>
      <c r="AI175" s="165">
        <f>IF('Indicator Date hidden'!AJ176="x","x",$AI$2-'Indicator Date hidden'!AJ176)</f>
        <v>0</v>
      </c>
      <c r="AJ175" s="165" t="str">
        <f>IF('Indicator Date hidden'!AK176="x","x",$AJ$2-'Indicator Date hidden'!AK176)</f>
        <v>x</v>
      </c>
      <c r="AK175" s="165">
        <f>IF('Indicator Date hidden'!AL176="x","x",$AK$2-'Indicator Date hidden'!AL176)</f>
        <v>1</v>
      </c>
      <c r="AL175" s="165" t="str">
        <f>IF('Indicator Date hidden'!AM176="x","x",$AL$2-'Indicator Date hidden'!AM176)</f>
        <v>x</v>
      </c>
      <c r="AM175" s="165">
        <f>IF('Indicator Date hidden'!AN176="x","x",$AM$2-'Indicator Date hidden'!AN176)</f>
        <v>0</v>
      </c>
      <c r="AN175" s="165">
        <f>IF('Indicator Date hidden'!AO176="x","x",$AN$2-'Indicator Date hidden'!AO176)</f>
        <v>0</v>
      </c>
      <c r="AO175" s="165" t="str">
        <f>IF('Indicator Date hidden'!AP176="x","x",$AO$2-'Indicator Date hidden'!AP176)</f>
        <v>x</v>
      </c>
      <c r="AP175" s="165" t="str">
        <f>IF('Indicator Date hidden'!AQ176="x","x",$AP$2-'Indicator Date hidden'!AQ176)</f>
        <v>x</v>
      </c>
      <c r="AQ175" s="165">
        <f>IF('Indicator Date hidden'!AR176="x","x",$AQ$2-'Indicator Date hidden'!AR176)</f>
        <v>2</v>
      </c>
      <c r="AR175" s="165">
        <f>IF('Indicator Date hidden'!AS176="x","x",$AR$2-'Indicator Date hidden'!AS176)</f>
        <v>0</v>
      </c>
      <c r="AS175" s="165" t="str">
        <f>IF('Indicator Date hidden'!AT176="x","x",$AS$2-'Indicator Date hidden'!AT176)</f>
        <v>x</v>
      </c>
      <c r="AT175" s="165">
        <f>IF('Indicator Date hidden'!AU176="x","x",$AT$2-'Indicator Date hidden'!AU176)</f>
        <v>0</v>
      </c>
      <c r="AU175" s="165">
        <f>IF('Indicator Date hidden'!AV176="x","x",$AU$2-'Indicator Date hidden'!AV176)</f>
        <v>2</v>
      </c>
      <c r="AV175" s="165">
        <f>IF('Indicator Date hidden'!AW176="x","x",$AV$2-'Indicator Date hidden'!AW176)</f>
        <v>0</v>
      </c>
      <c r="AW175" s="165">
        <f>IF('Indicator Date hidden'!AX176="x","x",$AW$2-'Indicator Date hidden'!AX176)</f>
        <v>1</v>
      </c>
      <c r="AX175" s="165">
        <f>IF('Indicator Date hidden'!AY176="x","x",$AX$2-'Indicator Date hidden'!AY176)</f>
        <v>0</v>
      </c>
      <c r="AY175" s="165">
        <f>IF('Indicator Date hidden'!AZ176="x","x",$AY$2-'Indicator Date hidden'!AZ176)</f>
        <v>0</v>
      </c>
      <c r="AZ175" s="165">
        <f>IF('Indicator Date hidden'!BA176="x","x",$AZ$2-'Indicator Date hidden'!BA176)</f>
        <v>0</v>
      </c>
      <c r="BA175" s="5">
        <f t="shared" si="10"/>
        <v>26</v>
      </c>
      <c r="BB175" s="166">
        <f t="shared" si="11"/>
        <v>0.60465116279069764</v>
      </c>
      <c r="BC175" s="5">
        <f t="shared" si="12"/>
        <v>8</v>
      </c>
      <c r="BD175" s="166">
        <f t="shared" si="13"/>
        <v>1.63023089937878</v>
      </c>
      <c r="BE175" s="169">
        <f t="shared" si="14"/>
        <v>0</v>
      </c>
    </row>
    <row r="176" spans="1:57" x14ac:dyDescent="0.25">
      <c r="A176" t="s">
        <v>325</v>
      </c>
      <c r="B176" s="165">
        <f>IF('Indicator Date hidden'!C177="x","x",$B$2-'Indicator Date hidden'!C177)</f>
        <v>0</v>
      </c>
      <c r="C176" s="165">
        <f>IF('Indicator Date hidden'!D177="x","x",$C$2-'Indicator Date hidden'!D177)</f>
        <v>0</v>
      </c>
      <c r="D176" s="165">
        <f>IF('Indicator Date hidden'!E177="x","x",$D$2-'Indicator Date hidden'!E177)</f>
        <v>0</v>
      </c>
      <c r="E176" s="165">
        <f>IF('Indicator Date hidden'!F177="x","x",$E$2-'Indicator Date hidden'!F177)</f>
        <v>0</v>
      </c>
      <c r="F176" s="165">
        <f>IF('Indicator Date hidden'!G177="x","x",$F$2-'Indicator Date hidden'!G177)</f>
        <v>0</v>
      </c>
      <c r="G176" s="165">
        <f>IF('Indicator Date hidden'!H177="x","x",$G$2-'Indicator Date hidden'!H177)</f>
        <v>0</v>
      </c>
      <c r="H176" s="165">
        <f>IF('Indicator Date hidden'!I177="x","x",$H$2-'Indicator Date hidden'!I177)</f>
        <v>0</v>
      </c>
      <c r="I176" s="165">
        <f>IF('Indicator Date hidden'!J177="x","x",$I$2-'Indicator Date hidden'!J177)</f>
        <v>0</v>
      </c>
      <c r="J176" s="165">
        <f>IF('Indicator Date hidden'!K177="x","x",$J$2-'Indicator Date hidden'!K177)</f>
        <v>0</v>
      </c>
      <c r="K176" s="165">
        <f>IF('Indicator Date hidden'!L177="x","x",$K$2-'Indicator Date hidden'!L177)</f>
        <v>0</v>
      </c>
      <c r="L176" s="165">
        <f>IF('Indicator Date hidden'!M177="x","x",$L$2-'Indicator Date hidden'!M177)</f>
        <v>0</v>
      </c>
      <c r="M176" s="165">
        <f>IF('Indicator Date hidden'!N177="x","x",$M$2-'Indicator Date hidden'!N177)</f>
        <v>0</v>
      </c>
      <c r="N176" s="165">
        <f>IF('Indicator Date hidden'!O177="x","x",$N$2-'Indicator Date hidden'!O177)</f>
        <v>0</v>
      </c>
      <c r="O176" s="165">
        <f>IF('Indicator Date hidden'!P177="x","x",$O$2-'Indicator Date hidden'!P177)</f>
        <v>0</v>
      </c>
      <c r="P176" s="165">
        <f>IF('Indicator Date hidden'!Q177="x","x",$P$2-'Indicator Date hidden'!Q177)</f>
        <v>0</v>
      </c>
      <c r="Q176" s="165" t="str">
        <f>IF('Indicator Date hidden'!R177="x","x",$Q$2-'Indicator Date hidden'!R177)</f>
        <v>x</v>
      </c>
      <c r="R176" s="165">
        <f>IF('Indicator Date hidden'!S177="x","x",$R$2-'Indicator Date hidden'!S177)</f>
        <v>0</v>
      </c>
      <c r="S176" s="165">
        <f>IF('Indicator Date hidden'!T177="x","x",$S$2-'Indicator Date hidden'!T177)</f>
        <v>0</v>
      </c>
      <c r="T176" s="165">
        <f>IF('Indicator Date hidden'!U177="x","x",$T$2-'Indicator Date hidden'!U177)</f>
        <v>0</v>
      </c>
      <c r="U176" s="165" t="str">
        <f>IF('Indicator Date hidden'!V177="x","x",$U$2-'Indicator Date hidden'!V177)</f>
        <v>x</v>
      </c>
      <c r="V176" s="165">
        <f>IF('Indicator Date hidden'!W177="x","x",$V$2-'Indicator Date hidden'!W177)</f>
        <v>2</v>
      </c>
      <c r="W176" s="165" t="str">
        <f>IF('Indicator Date hidden'!X177="x","x",$W$2-'Indicator Date hidden'!X177)</f>
        <v>x</v>
      </c>
      <c r="X176" s="165">
        <f>IF('Indicator Date hidden'!Y177="x","x",$X$2-'Indicator Date hidden'!Y177)</f>
        <v>6</v>
      </c>
      <c r="Y176" s="165">
        <f>IF('Indicator Date hidden'!Z177="x","x",$Y$2-'Indicator Date hidden'!Z177)</f>
        <v>0</v>
      </c>
      <c r="Z176" s="165">
        <f>IF('Indicator Date hidden'!AA177="x","x",$Z$2-'Indicator Date hidden'!AA177)</f>
        <v>0</v>
      </c>
      <c r="AA176" s="165">
        <f>IF('Indicator Date hidden'!AB177="x","x",$AA$2-'Indicator Date hidden'!AB177)</f>
        <v>0</v>
      </c>
      <c r="AB176" s="165">
        <f>IF('Indicator Date hidden'!AC177="x","x",$AB$2-'Indicator Date hidden'!AC177)</f>
        <v>0</v>
      </c>
      <c r="AC176" s="165">
        <f>IF('Indicator Date hidden'!AD177="x","x",$AC$2-'Indicator Date hidden'!AD177)</f>
        <v>0</v>
      </c>
      <c r="AD176" s="165" t="str">
        <f>IF('Indicator Date hidden'!AE177="x","x",$AD$2-'Indicator Date hidden'!AE177)</f>
        <v>x</v>
      </c>
      <c r="AE176" s="165">
        <f>IF('Indicator Date hidden'!AF177="x","x",$AE$2-'Indicator Date hidden'!AF177)</f>
        <v>0</v>
      </c>
      <c r="AF176" s="165">
        <f>IF('Indicator Date hidden'!AG177="x","x",$AF$2-'Indicator Date hidden'!AG177)</f>
        <v>12</v>
      </c>
      <c r="AG176" s="165">
        <f>IF('Indicator Date hidden'!AH177="x","x",$AG$2-'Indicator Date hidden'!AH177)</f>
        <v>0</v>
      </c>
      <c r="AH176" s="165">
        <f>IF('Indicator Date hidden'!AI177="x","x",$AH$2-'Indicator Date hidden'!AI177)</f>
        <v>0</v>
      </c>
      <c r="AI176" s="165">
        <f>IF('Indicator Date hidden'!AJ177="x","x",$AI$2-'Indicator Date hidden'!AJ177)</f>
        <v>0</v>
      </c>
      <c r="AJ176" s="165" t="str">
        <f>IF('Indicator Date hidden'!AK177="x","x",$AJ$2-'Indicator Date hidden'!AK177)</f>
        <v>x</v>
      </c>
      <c r="AK176" s="165">
        <f>IF('Indicator Date hidden'!AL177="x","x",$AK$2-'Indicator Date hidden'!AL177)</f>
        <v>1</v>
      </c>
      <c r="AL176" s="165" t="str">
        <f>IF('Indicator Date hidden'!AM177="x","x",$AL$2-'Indicator Date hidden'!AM177)</f>
        <v>x</v>
      </c>
      <c r="AM176" s="165">
        <f>IF('Indicator Date hidden'!AN177="x","x",$AM$2-'Indicator Date hidden'!AN177)</f>
        <v>0</v>
      </c>
      <c r="AN176" s="165">
        <f>IF('Indicator Date hidden'!AO177="x","x",$AN$2-'Indicator Date hidden'!AO177)</f>
        <v>0</v>
      </c>
      <c r="AO176" s="165">
        <f>IF('Indicator Date hidden'!AP177="x","x",$AO$2-'Indicator Date hidden'!AP177)</f>
        <v>1</v>
      </c>
      <c r="AP176" s="165">
        <f>IF('Indicator Date hidden'!AQ177="x","x",$AP$2-'Indicator Date hidden'!AQ177)</f>
        <v>1</v>
      </c>
      <c r="AQ176" s="165">
        <f>IF('Indicator Date hidden'!AR177="x","x",$AQ$2-'Indicator Date hidden'!AR177)</f>
        <v>2</v>
      </c>
      <c r="AR176" s="165">
        <f>IF('Indicator Date hidden'!AS177="x","x",$AR$2-'Indicator Date hidden'!AS177)</f>
        <v>0</v>
      </c>
      <c r="AS176" s="165">
        <f>IF('Indicator Date hidden'!AT177="x","x",$AS$2-'Indicator Date hidden'!AT177)</f>
        <v>0</v>
      </c>
      <c r="AT176" s="165">
        <f>IF('Indicator Date hidden'!AU177="x","x",$AT$2-'Indicator Date hidden'!AU177)</f>
        <v>0</v>
      </c>
      <c r="AU176" s="165">
        <f>IF('Indicator Date hidden'!AV177="x","x",$AU$2-'Indicator Date hidden'!AV177)</f>
        <v>2</v>
      </c>
      <c r="AV176" s="165">
        <f>IF('Indicator Date hidden'!AW177="x","x",$AV$2-'Indicator Date hidden'!AW177)</f>
        <v>0</v>
      </c>
      <c r="AW176" s="165">
        <f>IF('Indicator Date hidden'!AX177="x","x",$AW$2-'Indicator Date hidden'!AX177)</f>
        <v>0</v>
      </c>
      <c r="AX176" s="165">
        <f>IF('Indicator Date hidden'!AY177="x","x",$AX$2-'Indicator Date hidden'!AY177)</f>
        <v>0</v>
      </c>
      <c r="AY176" s="165">
        <f>IF('Indicator Date hidden'!AZ177="x","x",$AY$2-'Indicator Date hidden'!AZ177)</f>
        <v>0</v>
      </c>
      <c r="AZ176" s="165">
        <f>IF('Indicator Date hidden'!BA177="x","x",$AZ$2-'Indicator Date hidden'!BA177)</f>
        <v>0</v>
      </c>
      <c r="BA176" s="5">
        <f t="shared" si="10"/>
        <v>27</v>
      </c>
      <c r="BB176" s="166">
        <f t="shared" si="11"/>
        <v>0.6</v>
      </c>
      <c r="BC176" s="5">
        <f t="shared" si="12"/>
        <v>8</v>
      </c>
      <c r="BD176" s="166">
        <f t="shared" si="13"/>
        <v>1.9933221850301404</v>
      </c>
      <c r="BE176" s="169">
        <f t="shared" si="14"/>
        <v>0</v>
      </c>
    </row>
    <row r="177" spans="1:57" x14ac:dyDescent="0.25">
      <c r="A177" t="s">
        <v>327</v>
      </c>
      <c r="B177" s="165">
        <f>IF('Indicator Date hidden'!C178="x","x",$B$2-'Indicator Date hidden'!C178)</f>
        <v>0</v>
      </c>
      <c r="C177" s="165">
        <f>IF('Indicator Date hidden'!D178="x","x",$C$2-'Indicator Date hidden'!D178)</f>
        <v>0</v>
      </c>
      <c r="D177" s="165">
        <f>IF('Indicator Date hidden'!E178="x","x",$D$2-'Indicator Date hidden'!E178)</f>
        <v>0</v>
      </c>
      <c r="E177" s="165">
        <f>IF('Indicator Date hidden'!F178="x","x",$E$2-'Indicator Date hidden'!F178)</f>
        <v>0</v>
      </c>
      <c r="F177" s="165">
        <f>IF('Indicator Date hidden'!G178="x","x",$F$2-'Indicator Date hidden'!G178)</f>
        <v>0</v>
      </c>
      <c r="G177" s="165">
        <f>IF('Indicator Date hidden'!H178="x","x",$G$2-'Indicator Date hidden'!H178)</f>
        <v>0</v>
      </c>
      <c r="H177" s="165">
        <f>IF('Indicator Date hidden'!I178="x","x",$H$2-'Indicator Date hidden'!I178)</f>
        <v>0</v>
      </c>
      <c r="I177" s="165">
        <f>IF('Indicator Date hidden'!J178="x","x",$I$2-'Indicator Date hidden'!J178)</f>
        <v>0</v>
      </c>
      <c r="J177" s="165">
        <f>IF('Indicator Date hidden'!K178="x","x",$J$2-'Indicator Date hidden'!K178)</f>
        <v>0</v>
      </c>
      <c r="K177" s="165">
        <f>IF('Indicator Date hidden'!L178="x","x",$K$2-'Indicator Date hidden'!L178)</f>
        <v>0</v>
      </c>
      <c r="L177" s="165">
        <f>IF('Indicator Date hidden'!M178="x","x",$L$2-'Indicator Date hidden'!M178)</f>
        <v>0</v>
      </c>
      <c r="M177" s="165">
        <f>IF('Indicator Date hidden'!N178="x","x",$M$2-'Indicator Date hidden'!N178)</f>
        <v>0</v>
      </c>
      <c r="N177" s="165">
        <f>IF('Indicator Date hidden'!O178="x","x",$N$2-'Indicator Date hidden'!O178)</f>
        <v>0</v>
      </c>
      <c r="O177" s="165">
        <f>IF('Indicator Date hidden'!P178="x","x",$O$2-'Indicator Date hidden'!P178)</f>
        <v>0</v>
      </c>
      <c r="P177" s="165">
        <f>IF('Indicator Date hidden'!Q178="x","x",$P$2-'Indicator Date hidden'!Q178)</f>
        <v>0</v>
      </c>
      <c r="Q177" s="165">
        <f>IF('Indicator Date hidden'!R178="x","x",$Q$2-'Indicator Date hidden'!R178)</f>
        <v>5</v>
      </c>
      <c r="R177" s="165">
        <f>IF('Indicator Date hidden'!S178="x","x",$R$2-'Indicator Date hidden'!S178)</f>
        <v>0</v>
      </c>
      <c r="S177" s="165">
        <f>IF('Indicator Date hidden'!T178="x","x",$S$2-'Indicator Date hidden'!T178)</f>
        <v>0</v>
      </c>
      <c r="T177" s="165">
        <f>IF('Indicator Date hidden'!U178="x","x",$T$2-'Indicator Date hidden'!U178)</f>
        <v>0</v>
      </c>
      <c r="U177" s="165">
        <f>IF('Indicator Date hidden'!V178="x","x",$U$2-'Indicator Date hidden'!V178)</f>
        <v>0</v>
      </c>
      <c r="V177" s="165">
        <f>IF('Indicator Date hidden'!W178="x","x",$V$2-'Indicator Date hidden'!W178)</f>
        <v>2</v>
      </c>
      <c r="W177" s="165">
        <f>IF('Indicator Date hidden'!X178="x","x",$W$2-'Indicator Date hidden'!X178)</f>
        <v>4</v>
      </c>
      <c r="X177" s="165">
        <f>IF('Indicator Date hidden'!Y178="x","x",$X$2-'Indicator Date hidden'!Y178)</f>
        <v>6</v>
      </c>
      <c r="Y177" s="165">
        <f>IF('Indicator Date hidden'!Z178="x","x",$Y$2-'Indicator Date hidden'!Z178)</f>
        <v>0</v>
      </c>
      <c r="Z177" s="165">
        <f>IF('Indicator Date hidden'!AA178="x","x",$Z$2-'Indicator Date hidden'!AA178)</f>
        <v>0</v>
      </c>
      <c r="AA177" s="165">
        <f>IF('Indicator Date hidden'!AB178="x","x",$AA$2-'Indicator Date hidden'!AB178)</f>
        <v>0</v>
      </c>
      <c r="AB177" s="165">
        <f>IF('Indicator Date hidden'!AC178="x","x",$AB$2-'Indicator Date hidden'!AC178)</f>
        <v>0</v>
      </c>
      <c r="AC177" s="165">
        <f>IF('Indicator Date hidden'!AD178="x","x",$AC$2-'Indicator Date hidden'!AD178)</f>
        <v>0</v>
      </c>
      <c r="AD177" s="165" t="str">
        <f>IF('Indicator Date hidden'!AE178="x","x",$AD$2-'Indicator Date hidden'!AE178)</f>
        <v>x</v>
      </c>
      <c r="AE177" s="165">
        <f>IF('Indicator Date hidden'!AF178="x","x",$AE$2-'Indicator Date hidden'!AF178)</f>
        <v>0</v>
      </c>
      <c r="AF177" s="165">
        <f>IF('Indicator Date hidden'!AG178="x","x",$AF$2-'Indicator Date hidden'!AG178)</f>
        <v>7</v>
      </c>
      <c r="AG177" s="165">
        <f>IF('Indicator Date hidden'!AH178="x","x",$AG$2-'Indicator Date hidden'!AH178)</f>
        <v>0</v>
      </c>
      <c r="AH177" s="165">
        <f>IF('Indicator Date hidden'!AI178="x","x",$AH$2-'Indicator Date hidden'!AI178)</f>
        <v>0</v>
      </c>
      <c r="AI177" s="165">
        <f>IF('Indicator Date hidden'!AJ178="x","x",$AI$2-'Indicator Date hidden'!AJ178)</f>
        <v>0</v>
      </c>
      <c r="AJ177" s="165" t="str">
        <f>IF('Indicator Date hidden'!AK178="x","x",$AJ$2-'Indicator Date hidden'!AK178)</f>
        <v>x</v>
      </c>
      <c r="AK177" s="165">
        <f>IF('Indicator Date hidden'!AL178="x","x",$AK$2-'Indicator Date hidden'!AL178)</f>
        <v>1</v>
      </c>
      <c r="AL177" s="165" t="str">
        <f>IF('Indicator Date hidden'!AM178="x","x",$AL$2-'Indicator Date hidden'!AM178)</f>
        <v>x</v>
      </c>
      <c r="AM177" s="165">
        <f>IF('Indicator Date hidden'!AN178="x","x",$AM$2-'Indicator Date hidden'!AN178)</f>
        <v>0</v>
      </c>
      <c r="AN177" s="165">
        <f>IF('Indicator Date hidden'!AO178="x","x",$AN$2-'Indicator Date hidden'!AO178)</f>
        <v>0</v>
      </c>
      <c r="AO177" s="165">
        <f>IF('Indicator Date hidden'!AP178="x","x",$AO$2-'Indicator Date hidden'!AP178)</f>
        <v>0</v>
      </c>
      <c r="AP177" s="165">
        <f>IF('Indicator Date hidden'!AQ178="x","x",$AP$2-'Indicator Date hidden'!AQ178)</f>
        <v>0</v>
      </c>
      <c r="AQ177" s="165">
        <f>IF('Indicator Date hidden'!AR178="x","x",$AQ$2-'Indicator Date hidden'!AR178)</f>
        <v>2</v>
      </c>
      <c r="AR177" s="165">
        <f>IF('Indicator Date hidden'!AS178="x","x",$AR$2-'Indicator Date hidden'!AS178)</f>
        <v>0</v>
      </c>
      <c r="AS177" s="165">
        <f>IF('Indicator Date hidden'!AT178="x","x",$AS$2-'Indicator Date hidden'!AT178)</f>
        <v>0</v>
      </c>
      <c r="AT177" s="165">
        <f>IF('Indicator Date hidden'!AU178="x","x",$AT$2-'Indicator Date hidden'!AU178)</f>
        <v>0</v>
      </c>
      <c r="AU177" s="165">
        <f>IF('Indicator Date hidden'!AV178="x","x",$AU$2-'Indicator Date hidden'!AV178)</f>
        <v>2</v>
      </c>
      <c r="AV177" s="165">
        <f>IF('Indicator Date hidden'!AW178="x","x",$AV$2-'Indicator Date hidden'!AW178)</f>
        <v>0</v>
      </c>
      <c r="AW177" s="165">
        <f>IF('Indicator Date hidden'!AX178="x","x",$AW$2-'Indicator Date hidden'!AX178)</f>
        <v>0</v>
      </c>
      <c r="AX177" s="165">
        <f>IF('Indicator Date hidden'!AY178="x","x",$AX$2-'Indicator Date hidden'!AY178)</f>
        <v>0</v>
      </c>
      <c r="AY177" s="165">
        <f>IF('Indicator Date hidden'!AZ178="x","x",$AY$2-'Indicator Date hidden'!AZ178)</f>
        <v>0</v>
      </c>
      <c r="AZ177" s="165">
        <f>IF('Indicator Date hidden'!BA178="x","x",$AZ$2-'Indicator Date hidden'!BA178)</f>
        <v>0</v>
      </c>
      <c r="BA177" s="5">
        <f t="shared" si="10"/>
        <v>29</v>
      </c>
      <c r="BB177" s="166">
        <f t="shared" si="11"/>
        <v>0.60416666666666663</v>
      </c>
      <c r="BC177" s="5">
        <f t="shared" si="12"/>
        <v>8</v>
      </c>
      <c r="BD177" s="166">
        <f t="shared" si="13"/>
        <v>1.5908538500510416</v>
      </c>
      <c r="BE177" s="169">
        <f t="shared" si="14"/>
        <v>0</v>
      </c>
    </row>
    <row r="178" spans="1:57" x14ac:dyDescent="0.25">
      <c r="A178" t="s">
        <v>329</v>
      </c>
      <c r="B178" s="165">
        <f>IF('Indicator Date hidden'!C179="x","x",$B$2-'Indicator Date hidden'!C179)</f>
        <v>0</v>
      </c>
      <c r="C178" s="165">
        <f>IF('Indicator Date hidden'!D179="x","x",$C$2-'Indicator Date hidden'!D179)</f>
        <v>0</v>
      </c>
      <c r="D178" s="165">
        <f>IF('Indicator Date hidden'!E179="x","x",$D$2-'Indicator Date hidden'!E179)</f>
        <v>0</v>
      </c>
      <c r="E178" s="165">
        <f>IF('Indicator Date hidden'!F179="x","x",$E$2-'Indicator Date hidden'!F179)</f>
        <v>0</v>
      </c>
      <c r="F178" s="165">
        <f>IF('Indicator Date hidden'!G179="x","x",$F$2-'Indicator Date hidden'!G179)</f>
        <v>0</v>
      </c>
      <c r="G178" s="165">
        <f>IF('Indicator Date hidden'!H179="x","x",$G$2-'Indicator Date hidden'!H179)</f>
        <v>0</v>
      </c>
      <c r="H178" s="165">
        <f>IF('Indicator Date hidden'!I179="x","x",$H$2-'Indicator Date hidden'!I179)</f>
        <v>0</v>
      </c>
      <c r="I178" s="165">
        <f>IF('Indicator Date hidden'!J179="x","x",$I$2-'Indicator Date hidden'!J179)</f>
        <v>0</v>
      </c>
      <c r="J178" s="165">
        <f>IF('Indicator Date hidden'!K179="x","x",$J$2-'Indicator Date hidden'!K179)</f>
        <v>0</v>
      </c>
      <c r="K178" s="165">
        <f>IF('Indicator Date hidden'!L179="x","x",$K$2-'Indicator Date hidden'!L179)</f>
        <v>0</v>
      </c>
      <c r="L178" s="165">
        <f>IF('Indicator Date hidden'!M179="x","x",$L$2-'Indicator Date hidden'!M179)</f>
        <v>0</v>
      </c>
      <c r="M178" s="165">
        <f>IF('Indicator Date hidden'!N179="x","x",$M$2-'Indicator Date hidden'!N179)</f>
        <v>0</v>
      </c>
      <c r="N178" s="165">
        <f>IF('Indicator Date hidden'!O179="x","x",$N$2-'Indicator Date hidden'!O179)</f>
        <v>0</v>
      </c>
      <c r="O178" s="165">
        <f>IF('Indicator Date hidden'!P179="x","x",$O$2-'Indicator Date hidden'!P179)</f>
        <v>0</v>
      </c>
      <c r="P178" s="165">
        <f>IF('Indicator Date hidden'!Q179="x","x",$P$2-'Indicator Date hidden'!Q179)</f>
        <v>0</v>
      </c>
      <c r="Q178" s="165" t="str">
        <f>IF('Indicator Date hidden'!R179="x","x",$Q$2-'Indicator Date hidden'!R179)</f>
        <v>x</v>
      </c>
      <c r="R178" s="165">
        <f>IF('Indicator Date hidden'!S179="x","x",$R$2-'Indicator Date hidden'!S179)</f>
        <v>0</v>
      </c>
      <c r="S178" s="165">
        <f>IF('Indicator Date hidden'!T179="x","x",$S$2-'Indicator Date hidden'!T179)</f>
        <v>0</v>
      </c>
      <c r="T178" s="165">
        <f>IF('Indicator Date hidden'!U179="x","x",$T$2-'Indicator Date hidden'!U179)</f>
        <v>0</v>
      </c>
      <c r="U178" s="165">
        <f>IF('Indicator Date hidden'!V179="x","x",$U$2-'Indicator Date hidden'!V179)</f>
        <v>0</v>
      </c>
      <c r="V178" s="165">
        <f>IF('Indicator Date hidden'!W179="x","x",$V$2-'Indicator Date hidden'!W179)</f>
        <v>2</v>
      </c>
      <c r="W178" s="165">
        <f>IF('Indicator Date hidden'!X179="x","x",$W$2-'Indicator Date hidden'!X179)</f>
        <v>3</v>
      </c>
      <c r="X178" s="165">
        <f>IF('Indicator Date hidden'!Y179="x","x",$X$2-'Indicator Date hidden'!Y179)</f>
        <v>5</v>
      </c>
      <c r="Y178" s="165">
        <f>IF('Indicator Date hidden'!Z179="x","x",$Y$2-'Indicator Date hidden'!Z179)</f>
        <v>0</v>
      </c>
      <c r="Z178" s="165">
        <f>IF('Indicator Date hidden'!AA179="x","x",$Z$2-'Indicator Date hidden'!AA179)</f>
        <v>0</v>
      </c>
      <c r="AA178" s="165" t="str">
        <f>IF('Indicator Date hidden'!AB179="x","x",$AA$2-'Indicator Date hidden'!AB179)</f>
        <v>x</v>
      </c>
      <c r="AB178" s="165">
        <f>IF('Indicator Date hidden'!AC179="x","x",$AB$2-'Indicator Date hidden'!AC179)</f>
        <v>0</v>
      </c>
      <c r="AC178" s="165">
        <f>IF('Indicator Date hidden'!AD179="x","x",$AC$2-'Indicator Date hidden'!AD179)</f>
        <v>0</v>
      </c>
      <c r="AD178" s="165">
        <f>IF('Indicator Date hidden'!AE179="x","x",$AD$2-'Indicator Date hidden'!AE179)</f>
        <v>0</v>
      </c>
      <c r="AE178" s="165">
        <f>IF('Indicator Date hidden'!AF179="x","x",$AE$2-'Indicator Date hidden'!AF179)</f>
        <v>0</v>
      </c>
      <c r="AF178" s="165">
        <f>IF('Indicator Date hidden'!AG179="x","x",$AF$2-'Indicator Date hidden'!AG179)</f>
        <v>1</v>
      </c>
      <c r="AG178" s="165">
        <f>IF('Indicator Date hidden'!AH179="x","x",$AG$2-'Indicator Date hidden'!AH179)</f>
        <v>0</v>
      </c>
      <c r="AH178" s="165">
        <f>IF('Indicator Date hidden'!AI179="x","x",$AH$2-'Indicator Date hidden'!AI179)</f>
        <v>0</v>
      </c>
      <c r="AI178" s="165">
        <f>IF('Indicator Date hidden'!AJ179="x","x",$AI$2-'Indicator Date hidden'!AJ179)</f>
        <v>0</v>
      </c>
      <c r="AJ178" s="165">
        <f>IF('Indicator Date hidden'!AK179="x","x",$AJ$2-'Indicator Date hidden'!AK179)</f>
        <v>2</v>
      </c>
      <c r="AK178" s="165">
        <f>IF('Indicator Date hidden'!AL179="x","x",$AK$2-'Indicator Date hidden'!AL179)</f>
        <v>0</v>
      </c>
      <c r="AL178" s="165">
        <f>IF('Indicator Date hidden'!AM179="x","x",$AL$2-'Indicator Date hidden'!AM179)</f>
        <v>0</v>
      </c>
      <c r="AM178" s="165">
        <f>IF('Indicator Date hidden'!AN179="x","x",$AM$2-'Indicator Date hidden'!AN179)</f>
        <v>0</v>
      </c>
      <c r="AN178" s="165">
        <f>IF('Indicator Date hidden'!AO179="x","x",$AN$2-'Indicator Date hidden'!AO179)</f>
        <v>0</v>
      </c>
      <c r="AO178" s="165">
        <f>IF('Indicator Date hidden'!AP179="x","x",$AO$2-'Indicator Date hidden'!AP179)</f>
        <v>0</v>
      </c>
      <c r="AP178" s="165">
        <f>IF('Indicator Date hidden'!AQ179="x","x",$AP$2-'Indicator Date hidden'!AQ179)</f>
        <v>0</v>
      </c>
      <c r="AQ178" s="165">
        <f>IF('Indicator Date hidden'!AR179="x","x",$AQ$2-'Indicator Date hidden'!AR179)</f>
        <v>0</v>
      </c>
      <c r="AR178" s="165">
        <f>IF('Indicator Date hidden'!AS179="x","x",$AR$2-'Indicator Date hidden'!AS179)</f>
        <v>0</v>
      </c>
      <c r="AS178" s="165">
        <f>IF('Indicator Date hidden'!AT179="x","x",$AS$2-'Indicator Date hidden'!AT179)</f>
        <v>0</v>
      </c>
      <c r="AT178" s="165">
        <f>IF('Indicator Date hidden'!AU179="x","x",$AT$2-'Indicator Date hidden'!AU179)</f>
        <v>0</v>
      </c>
      <c r="AU178" s="165">
        <f>IF('Indicator Date hidden'!AV179="x","x",$AU$2-'Indicator Date hidden'!AV179)</f>
        <v>2</v>
      </c>
      <c r="AV178" s="165">
        <f>IF('Indicator Date hidden'!AW179="x","x",$AV$2-'Indicator Date hidden'!AW179)</f>
        <v>0</v>
      </c>
      <c r="AW178" s="165">
        <f>IF('Indicator Date hidden'!AX179="x","x",$AW$2-'Indicator Date hidden'!AX179)</f>
        <v>0</v>
      </c>
      <c r="AX178" s="165">
        <f>IF('Indicator Date hidden'!AY179="x","x",$AX$2-'Indicator Date hidden'!AY179)</f>
        <v>0</v>
      </c>
      <c r="AY178" s="165">
        <f>IF('Indicator Date hidden'!AZ179="x","x",$AY$2-'Indicator Date hidden'!AZ179)</f>
        <v>0</v>
      </c>
      <c r="AZ178" s="165">
        <f>IF('Indicator Date hidden'!BA179="x","x",$AZ$2-'Indicator Date hidden'!BA179)</f>
        <v>0</v>
      </c>
      <c r="BA178" s="5">
        <f t="shared" si="10"/>
        <v>15</v>
      </c>
      <c r="BB178" s="166">
        <f t="shared" si="11"/>
        <v>0.30612244897959184</v>
      </c>
      <c r="BC178" s="5">
        <f t="shared" si="12"/>
        <v>6</v>
      </c>
      <c r="BD178" s="166">
        <f t="shared" si="13"/>
        <v>0.93030786286052902</v>
      </c>
      <c r="BE178" s="169">
        <f t="shared" si="14"/>
        <v>0</v>
      </c>
    </row>
    <row r="179" spans="1:57" x14ac:dyDescent="0.25">
      <c r="A179" t="s">
        <v>331</v>
      </c>
      <c r="B179" s="165">
        <f>IF('Indicator Date hidden'!C180="x","x",$B$2-'Indicator Date hidden'!C180)</f>
        <v>0</v>
      </c>
      <c r="C179" s="165">
        <f>IF('Indicator Date hidden'!D180="x","x",$C$2-'Indicator Date hidden'!D180)</f>
        <v>0</v>
      </c>
      <c r="D179" s="165">
        <f>IF('Indicator Date hidden'!E180="x","x",$D$2-'Indicator Date hidden'!E180)</f>
        <v>0</v>
      </c>
      <c r="E179" s="165">
        <f>IF('Indicator Date hidden'!F180="x","x",$E$2-'Indicator Date hidden'!F180)</f>
        <v>0</v>
      </c>
      <c r="F179" s="165">
        <f>IF('Indicator Date hidden'!G180="x","x",$F$2-'Indicator Date hidden'!G180)</f>
        <v>0</v>
      </c>
      <c r="G179" s="165">
        <f>IF('Indicator Date hidden'!H180="x","x",$G$2-'Indicator Date hidden'!H180)</f>
        <v>0</v>
      </c>
      <c r="H179" s="165">
        <f>IF('Indicator Date hidden'!I180="x","x",$H$2-'Indicator Date hidden'!I180)</f>
        <v>0</v>
      </c>
      <c r="I179" s="165">
        <f>IF('Indicator Date hidden'!J180="x","x",$I$2-'Indicator Date hidden'!J180)</f>
        <v>0</v>
      </c>
      <c r="J179" s="165">
        <f>IF('Indicator Date hidden'!K180="x","x",$J$2-'Indicator Date hidden'!K180)</f>
        <v>0</v>
      </c>
      <c r="K179" s="165">
        <f>IF('Indicator Date hidden'!L180="x","x",$K$2-'Indicator Date hidden'!L180)</f>
        <v>0</v>
      </c>
      <c r="L179" s="165">
        <f>IF('Indicator Date hidden'!M180="x","x",$L$2-'Indicator Date hidden'!M180)</f>
        <v>0</v>
      </c>
      <c r="M179" s="165">
        <f>IF('Indicator Date hidden'!N180="x","x",$M$2-'Indicator Date hidden'!N180)</f>
        <v>0</v>
      </c>
      <c r="N179" s="165">
        <f>IF('Indicator Date hidden'!O180="x","x",$N$2-'Indicator Date hidden'!O180)</f>
        <v>0</v>
      </c>
      <c r="O179" s="165">
        <f>IF('Indicator Date hidden'!P180="x","x",$O$2-'Indicator Date hidden'!P180)</f>
        <v>0</v>
      </c>
      <c r="P179" s="165">
        <f>IF('Indicator Date hidden'!Q180="x","x",$P$2-'Indicator Date hidden'!Q180)</f>
        <v>0</v>
      </c>
      <c r="Q179" s="165">
        <f>IF('Indicator Date hidden'!R180="x","x",$Q$2-'Indicator Date hidden'!R180)</f>
        <v>1</v>
      </c>
      <c r="R179" s="165">
        <f>IF('Indicator Date hidden'!S180="x","x",$R$2-'Indicator Date hidden'!S180)</f>
        <v>0</v>
      </c>
      <c r="S179" s="165">
        <f>IF('Indicator Date hidden'!T180="x","x",$S$2-'Indicator Date hidden'!T180)</f>
        <v>0</v>
      </c>
      <c r="T179" s="165">
        <f>IF('Indicator Date hidden'!U180="x","x",$T$2-'Indicator Date hidden'!U180)</f>
        <v>0</v>
      </c>
      <c r="U179" s="165">
        <f>IF('Indicator Date hidden'!V180="x","x",$U$2-'Indicator Date hidden'!V180)</f>
        <v>0</v>
      </c>
      <c r="V179" s="165">
        <f>IF('Indicator Date hidden'!W180="x","x",$V$2-'Indicator Date hidden'!W180)</f>
        <v>2</v>
      </c>
      <c r="W179" s="165" t="str">
        <f>IF('Indicator Date hidden'!X180="x","x",$W$2-'Indicator Date hidden'!X180)</f>
        <v>x</v>
      </c>
      <c r="X179" s="165">
        <f>IF('Indicator Date hidden'!Y180="x","x",$X$2-'Indicator Date hidden'!Y180)</f>
        <v>6</v>
      </c>
      <c r="Y179" s="165">
        <f>IF('Indicator Date hidden'!Z180="x","x",$Y$2-'Indicator Date hidden'!Z180)</f>
        <v>0</v>
      </c>
      <c r="Z179" s="165">
        <f>IF('Indicator Date hidden'!AA180="x","x",$Z$2-'Indicator Date hidden'!AA180)</f>
        <v>0</v>
      </c>
      <c r="AA179" s="165" t="str">
        <f>IF('Indicator Date hidden'!AB180="x","x",$AA$2-'Indicator Date hidden'!AB180)</f>
        <v>x</v>
      </c>
      <c r="AB179" s="165">
        <f>IF('Indicator Date hidden'!AC180="x","x",$AB$2-'Indicator Date hidden'!AC180)</f>
        <v>0</v>
      </c>
      <c r="AC179" s="165">
        <f>IF('Indicator Date hidden'!AD180="x","x",$AC$2-'Indicator Date hidden'!AD180)</f>
        <v>0</v>
      </c>
      <c r="AD179" s="165">
        <f>IF('Indicator Date hidden'!AE180="x","x",$AD$2-'Indicator Date hidden'!AE180)</f>
        <v>0</v>
      </c>
      <c r="AE179" s="165" t="str">
        <f>IF('Indicator Date hidden'!AF180="x","x",$AE$2-'Indicator Date hidden'!AF180)</f>
        <v>x</v>
      </c>
      <c r="AF179" s="165" t="str">
        <f>IF('Indicator Date hidden'!AG180="x","x",$AF$2-'Indicator Date hidden'!AG180)</f>
        <v>x</v>
      </c>
      <c r="AG179" s="165">
        <f>IF('Indicator Date hidden'!AH180="x","x",$AG$2-'Indicator Date hidden'!AH180)</f>
        <v>0</v>
      </c>
      <c r="AH179" s="165">
        <f>IF('Indicator Date hidden'!AI180="x","x",$AH$2-'Indicator Date hidden'!AI180)</f>
        <v>0</v>
      </c>
      <c r="AI179" s="165">
        <f>IF('Indicator Date hidden'!AJ180="x","x",$AI$2-'Indicator Date hidden'!AJ180)</f>
        <v>0</v>
      </c>
      <c r="AJ179" s="165" t="str">
        <f>IF('Indicator Date hidden'!AK180="x","x",$AJ$2-'Indicator Date hidden'!AK180)</f>
        <v>x</v>
      </c>
      <c r="AK179" s="165">
        <f>IF('Indicator Date hidden'!AL180="x","x",$AK$2-'Indicator Date hidden'!AL180)</f>
        <v>1</v>
      </c>
      <c r="AL179" s="165" t="str">
        <f>IF('Indicator Date hidden'!AM180="x","x",$AL$2-'Indicator Date hidden'!AM180)</f>
        <v>x</v>
      </c>
      <c r="AM179" s="165">
        <f>IF('Indicator Date hidden'!AN180="x","x",$AM$2-'Indicator Date hidden'!AN180)</f>
        <v>0</v>
      </c>
      <c r="AN179" s="165">
        <f>IF('Indicator Date hidden'!AO180="x","x",$AN$2-'Indicator Date hidden'!AO180)</f>
        <v>0</v>
      </c>
      <c r="AO179" s="165" t="str">
        <f>IF('Indicator Date hidden'!AP180="x","x",$AO$2-'Indicator Date hidden'!AP180)</f>
        <v>x</v>
      </c>
      <c r="AP179" s="165" t="str">
        <f>IF('Indicator Date hidden'!AQ180="x","x",$AP$2-'Indicator Date hidden'!AQ180)</f>
        <v>x</v>
      </c>
      <c r="AQ179" s="165" t="str">
        <f>IF('Indicator Date hidden'!AR180="x","x",$AQ$2-'Indicator Date hidden'!AR180)</f>
        <v>x</v>
      </c>
      <c r="AR179" s="165">
        <f>IF('Indicator Date hidden'!AS180="x","x",$AR$2-'Indicator Date hidden'!AS180)</f>
        <v>0</v>
      </c>
      <c r="AS179" s="165">
        <f>IF('Indicator Date hidden'!AT180="x","x",$AS$2-'Indicator Date hidden'!AT180)</f>
        <v>0</v>
      </c>
      <c r="AT179" s="165">
        <f>IF('Indicator Date hidden'!AU180="x","x",$AT$2-'Indicator Date hidden'!AU180)</f>
        <v>0</v>
      </c>
      <c r="AU179" s="165">
        <f>IF('Indicator Date hidden'!AV180="x","x",$AU$2-'Indicator Date hidden'!AV180)</f>
        <v>2</v>
      </c>
      <c r="AV179" s="165">
        <f>IF('Indicator Date hidden'!AW180="x","x",$AV$2-'Indicator Date hidden'!AW180)</f>
        <v>0</v>
      </c>
      <c r="AW179" s="165">
        <f>IF('Indicator Date hidden'!AX180="x","x",$AW$2-'Indicator Date hidden'!AX180)</f>
        <v>1</v>
      </c>
      <c r="AX179" s="165">
        <f>IF('Indicator Date hidden'!AY180="x","x",$AX$2-'Indicator Date hidden'!AY180)</f>
        <v>0</v>
      </c>
      <c r="AY179" s="165">
        <f>IF('Indicator Date hidden'!AZ180="x","x",$AY$2-'Indicator Date hidden'!AZ180)</f>
        <v>9</v>
      </c>
      <c r="AZ179" s="165">
        <f>IF('Indicator Date hidden'!BA180="x","x",$AZ$2-'Indicator Date hidden'!BA180)</f>
        <v>9</v>
      </c>
      <c r="BA179" s="5">
        <f t="shared" si="10"/>
        <v>31</v>
      </c>
      <c r="BB179" s="166">
        <f t="shared" si="11"/>
        <v>0.73809523809523814</v>
      </c>
      <c r="BC179" s="5">
        <f t="shared" si="12"/>
        <v>8</v>
      </c>
      <c r="BD179" s="166">
        <f t="shared" si="13"/>
        <v>2.105090472091784</v>
      </c>
      <c r="BE179" s="169">
        <f t="shared" si="14"/>
        <v>0</v>
      </c>
    </row>
    <row r="180" spans="1:57" x14ac:dyDescent="0.25">
      <c r="A180" t="s">
        <v>333</v>
      </c>
      <c r="B180" s="165">
        <f>IF('Indicator Date hidden'!C181="x","x",$B$2-'Indicator Date hidden'!C181)</f>
        <v>0</v>
      </c>
      <c r="C180" s="165">
        <f>IF('Indicator Date hidden'!D181="x","x",$C$2-'Indicator Date hidden'!D181)</f>
        <v>0</v>
      </c>
      <c r="D180" s="165">
        <f>IF('Indicator Date hidden'!E181="x","x",$D$2-'Indicator Date hidden'!E181)</f>
        <v>0</v>
      </c>
      <c r="E180" s="165">
        <f>IF('Indicator Date hidden'!F181="x","x",$E$2-'Indicator Date hidden'!F181)</f>
        <v>0</v>
      </c>
      <c r="F180" s="165">
        <f>IF('Indicator Date hidden'!G181="x","x",$F$2-'Indicator Date hidden'!G181)</f>
        <v>0</v>
      </c>
      <c r="G180" s="165">
        <f>IF('Indicator Date hidden'!H181="x","x",$G$2-'Indicator Date hidden'!H181)</f>
        <v>0</v>
      </c>
      <c r="H180" s="165">
        <f>IF('Indicator Date hidden'!I181="x","x",$H$2-'Indicator Date hidden'!I181)</f>
        <v>0</v>
      </c>
      <c r="I180" s="165">
        <f>IF('Indicator Date hidden'!J181="x","x",$I$2-'Indicator Date hidden'!J181)</f>
        <v>0</v>
      </c>
      <c r="J180" s="165">
        <f>IF('Indicator Date hidden'!K181="x","x",$J$2-'Indicator Date hidden'!K181)</f>
        <v>0</v>
      </c>
      <c r="K180" s="165">
        <f>IF('Indicator Date hidden'!L181="x","x",$K$2-'Indicator Date hidden'!L181)</f>
        <v>0</v>
      </c>
      <c r="L180" s="165">
        <f>IF('Indicator Date hidden'!M181="x","x",$L$2-'Indicator Date hidden'!M181)</f>
        <v>0</v>
      </c>
      <c r="M180" s="165">
        <f>IF('Indicator Date hidden'!N181="x","x",$M$2-'Indicator Date hidden'!N181)</f>
        <v>0</v>
      </c>
      <c r="N180" s="165">
        <f>IF('Indicator Date hidden'!O181="x","x",$N$2-'Indicator Date hidden'!O181)</f>
        <v>0</v>
      </c>
      <c r="O180" s="165">
        <f>IF('Indicator Date hidden'!P181="x","x",$O$2-'Indicator Date hidden'!P181)</f>
        <v>0</v>
      </c>
      <c r="P180" s="165" t="str">
        <f>IF('Indicator Date hidden'!Q181="x","x",$P$2-'Indicator Date hidden'!Q181)</f>
        <v>x</v>
      </c>
      <c r="Q180" s="165" t="str">
        <f>IF('Indicator Date hidden'!R181="x","x",$Q$2-'Indicator Date hidden'!R181)</f>
        <v>x</v>
      </c>
      <c r="R180" s="165">
        <f>IF('Indicator Date hidden'!S181="x","x",$R$2-'Indicator Date hidden'!S181)</f>
        <v>0</v>
      </c>
      <c r="S180" s="165">
        <f>IF('Indicator Date hidden'!T181="x","x",$S$2-'Indicator Date hidden'!T181)</f>
        <v>0</v>
      </c>
      <c r="T180" s="165">
        <f>IF('Indicator Date hidden'!U181="x","x",$T$2-'Indicator Date hidden'!U181)</f>
        <v>0</v>
      </c>
      <c r="U180" s="165">
        <f>IF('Indicator Date hidden'!V181="x","x",$U$2-'Indicator Date hidden'!V181)</f>
        <v>0</v>
      </c>
      <c r="V180" s="165">
        <f>IF('Indicator Date hidden'!W181="x","x",$V$2-'Indicator Date hidden'!W181)</f>
        <v>2</v>
      </c>
      <c r="W180" s="165">
        <f>IF('Indicator Date hidden'!X181="x","x",$W$2-'Indicator Date hidden'!X181)</f>
        <v>9</v>
      </c>
      <c r="X180" s="165">
        <f>IF('Indicator Date hidden'!Y181="x","x",$X$2-'Indicator Date hidden'!Y181)</f>
        <v>6</v>
      </c>
      <c r="Y180" s="165">
        <f>IF('Indicator Date hidden'!Z181="x","x",$Y$2-'Indicator Date hidden'!Z181)</f>
        <v>0</v>
      </c>
      <c r="Z180" s="165">
        <f>IF('Indicator Date hidden'!AA181="x","x",$Z$2-'Indicator Date hidden'!AA181)</f>
        <v>0</v>
      </c>
      <c r="AA180" s="165" t="str">
        <f>IF('Indicator Date hidden'!AB181="x","x",$AA$2-'Indicator Date hidden'!AB181)</f>
        <v>x</v>
      </c>
      <c r="AB180" s="165">
        <f>IF('Indicator Date hidden'!AC181="x","x",$AB$2-'Indicator Date hidden'!AC181)</f>
        <v>0</v>
      </c>
      <c r="AC180" s="165" t="str">
        <f>IF('Indicator Date hidden'!AD181="x","x",$AC$2-'Indicator Date hidden'!AD181)</f>
        <v>x</v>
      </c>
      <c r="AD180" s="165" t="str">
        <f>IF('Indicator Date hidden'!AE181="x","x",$AD$2-'Indicator Date hidden'!AE181)</f>
        <v>x</v>
      </c>
      <c r="AE180" s="165" t="str">
        <f>IF('Indicator Date hidden'!AF181="x","x",$AE$2-'Indicator Date hidden'!AF181)</f>
        <v>x</v>
      </c>
      <c r="AF180" s="165" t="str">
        <f>IF('Indicator Date hidden'!AG181="x","x",$AF$2-'Indicator Date hidden'!AG181)</f>
        <v>x</v>
      </c>
      <c r="AG180" s="165">
        <f>IF('Indicator Date hidden'!AH181="x","x",$AG$2-'Indicator Date hidden'!AH181)</f>
        <v>0</v>
      </c>
      <c r="AH180" s="165">
        <f>IF('Indicator Date hidden'!AI181="x","x",$AH$2-'Indicator Date hidden'!AI181)</f>
        <v>0</v>
      </c>
      <c r="AI180" s="165">
        <f>IF('Indicator Date hidden'!AJ181="x","x",$AI$2-'Indicator Date hidden'!AJ181)</f>
        <v>0</v>
      </c>
      <c r="AJ180" s="165" t="str">
        <f>IF('Indicator Date hidden'!AK181="x","x",$AJ$2-'Indicator Date hidden'!AK181)</f>
        <v>x</v>
      </c>
      <c r="AK180" s="165" t="str">
        <f>IF('Indicator Date hidden'!AL181="x","x",$AK$2-'Indicator Date hidden'!AL181)</f>
        <v>x</v>
      </c>
      <c r="AL180" s="165" t="str">
        <f>IF('Indicator Date hidden'!AM181="x","x",$AL$2-'Indicator Date hidden'!AM181)</f>
        <v>x</v>
      </c>
      <c r="AM180" s="165">
        <f>IF('Indicator Date hidden'!AN181="x","x",$AM$2-'Indicator Date hidden'!AN181)</f>
        <v>0</v>
      </c>
      <c r="AN180" s="165">
        <f>IF('Indicator Date hidden'!AO181="x","x",$AN$2-'Indicator Date hidden'!AO181)</f>
        <v>0</v>
      </c>
      <c r="AO180" s="165" t="str">
        <f>IF('Indicator Date hidden'!AP181="x","x",$AO$2-'Indicator Date hidden'!AP181)</f>
        <v>x</v>
      </c>
      <c r="AP180" s="165" t="str">
        <f>IF('Indicator Date hidden'!AQ181="x","x",$AP$2-'Indicator Date hidden'!AQ181)</f>
        <v>x</v>
      </c>
      <c r="AQ180" s="165" t="str">
        <f>IF('Indicator Date hidden'!AR181="x","x",$AQ$2-'Indicator Date hidden'!AR181)</f>
        <v>x</v>
      </c>
      <c r="AR180" s="165">
        <f>IF('Indicator Date hidden'!AS181="x","x",$AR$2-'Indicator Date hidden'!AS181)</f>
        <v>0</v>
      </c>
      <c r="AS180" s="165" t="str">
        <f>IF('Indicator Date hidden'!AT181="x","x",$AS$2-'Indicator Date hidden'!AT181)</f>
        <v>x</v>
      </c>
      <c r="AT180" s="165">
        <f>IF('Indicator Date hidden'!AU181="x","x",$AT$2-'Indicator Date hidden'!AU181)</f>
        <v>0</v>
      </c>
      <c r="AU180" s="165" t="str">
        <f>IF('Indicator Date hidden'!AV181="x","x",$AU$2-'Indicator Date hidden'!AV181)</f>
        <v>x</v>
      </c>
      <c r="AV180" s="165">
        <f>IF('Indicator Date hidden'!AW181="x","x",$AV$2-'Indicator Date hidden'!AW181)</f>
        <v>0</v>
      </c>
      <c r="AW180" s="165">
        <f>IF('Indicator Date hidden'!AX181="x","x",$AW$2-'Indicator Date hidden'!AX181)</f>
        <v>1</v>
      </c>
      <c r="AX180" s="165">
        <f>IF('Indicator Date hidden'!AY181="x","x",$AX$2-'Indicator Date hidden'!AY181)</f>
        <v>0</v>
      </c>
      <c r="AY180" s="165">
        <f>IF('Indicator Date hidden'!AZ181="x","x",$AY$2-'Indicator Date hidden'!AZ181)</f>
        <v>2</v>
      </c>
      <c r="AZ180" s="165">
        <f>IF('Indicator Date hidden'!BA181="x","x",$AZ$2-'Indicator Date hidden'!BA181)</f>
        <v>0</v>
      </c>
      <c r="BA180" s="5">
        <f t="shared" si="10"/>
        <v>20</v>
      </c>
      <c r="BB180" s="166">
        <f t="shared" si="11"/>
        <v>0.55555555555555558</v>
      </c>
      <c r="BC180" s="5">
        <f t="shared" si="12"/>
        <v>5</v>
      </c>
      <c r="BD180" s="166">
        <f t="shared" si="13"/>
        <v>1.7864372434237252</v>
      </c>
      <c r="BE180" s="169">
        <f t="shared" si="14"/>
        <v>0</v>
      </c>
    </row>
    <row r="181" spans="1:57" x14ac:dyDescent="0.25">
      <c r="A181" t="s">
        <v>335</v>
      </c>
      <c r="B181" s="165">
        <f>IF('Indicator Date hidden'!C182="x","x",$B$2-'Indicator Date hidden'!C182)</f>
        <v>0</v>
      </c>
      <c r="C181" s="165">
        <f>IF('Indicator Date hidden'!D182="x","x",$C$2-'Indicator Date hidden'!D182)</f>
        <v>0</v>
      </c>
      <c r="D181" s="165">
        <f>IF('Indicator Date hidden'!E182="x","x",$D$2-'Indicator Date hidden'!E182)</f>
        <v>0</v>
      </c>
      <c r="E181" s="165">
        <f>IF('Indicator Date hidden'!F182="x","x",$E$2-'Indicator Date hidden'!F182)</f>
        <v>0</v>
      </c>
      <c r="F181" s="165">
        <f>IF('Indicator Date hidden'!G182="x","x",$F$2-'Indicator Date hidden'!G182)</f>
        <v>0</v>
      </c>
      <c r="G181" s="165">
        <f>IF('Indicator Date hidden'!H182="x","x",$G$2-'Indicator Date hidden'!H182)</f>
        <v>0</v>
      </c>
      <c r="H181" s="165">
        <f>IF('Indicator Date hidden'!I182="x","x",$H$2-'Indicator Date hidden'!I182)</f>
        <v>0</v>
      </c>
      <c r="I181" s="165">
        <f>IF('Indicator Date hidden'!J182="x","x",$I$2-'Indicator Date hidden'!J182)</f>
        <v>0</v>
      </c>
      <c r="J181" s="165">
        <f>IF('Indicator Date hidden'!K182="x","x",$J$2-'Indicator Date hidden'!K182)</f>
        <v>0</v>
      </c>
      <c r="K181" s="165">
        <f>IF('Indicator Date hidden'!L182="x","x",$K$2-'Indicator Date hidden'!L182)</f>
        <v>0</v>
      </c>
      <c r="L181" s="165">
        <f>IF('Indicator Date hidden'!M182="x","x",$L$2-'Indicator Date hidden'!M182)</f>
        <v>0</v>
      </c>
      <c r="M181" s="165">
        <f>IF('Indicator Date hidden'!N182="x","x",$M$2-'Indicator Date hidden'!N182)</f>
        <v>0</v>
      </c>
      <c r="N181" s="165">
        <f>IF('Indicator Date hidden'!O182="x","x",$N$2-'Indicator Date hidden'!O182)</f>
        <v>0</v>
      </c>
      <c r="O181" s="165">
        <f>IF('Indicator Date hidden'!P182="x","x",$O$2-'Indicator Date hidden'!P182)</f>
        <v>0</v>
      </c>
      <c r="P181" s="165">
        <f>IF('Indicator Date hidden'!Q182="x","x",$P$2-'Indicator Date hidden'!Q182)</f>
        <v>0</v>
      </c>
      <c r="Q181" s="165">
        <f>IF('Indicator Date hidden'!R182="x","x",$Q$2-'Indicator Date hidden'!R182)</f>
        <v>1</v>
      </c>
      <c r="R181" s="165">
        <f>IF('Indicator Date hidden'!S182="x","x",$R$2-'Indicator Date hidden'!S182)</f>
        <v>0</v>
      </c>
      <c r="S181" s="165">
        <f>IF('Indicator Date hidden'!T182="x","x",$S$2-'Indicator Date hidden'!T182)</f>
        <v>0</v>
      </c>
      <c r="T181" s="165">
        <f>IF('Indicator Date hidden'!U182="x","x",$T$2-'Indicator Date hidden'!U182)</f>
        <v>0</v>
      </c>
      <c r="U181" s="165">
        <f>IF('Indicator Date hidden'!V182="x","x",$U$2-'Indicator Date hidden'!V182)</f>
        <v>0</v>
      </c>
      <c r="V181" s="165">
        <f>IF('Indicator Date hidden'!W182="x","x",$V$2-'Indicator Date hidden'!W182)</f>
        <v>2</v>
      </c>
      <c r="W181" s="165">
        <f>IF('Indicator Date hidden'!X182="x","x",$W$2-'Indicator Date hidden'!X182)</f>
        <v>0</v>
      </c>
      <c r="X181" s="165">
        <f>IF('Indicator Date hidden'!Y182="x","x",$X$2-'Indicator Date hidden'!Y182)</f>
        <v>6</v>
      </c>
      <c r="Y181" s="165">
        <f>IF('Indicator Date hidden'!Z182="x","x",$Y$2-'Indicator Date hidden'!Z182)</f>
        <v>0</v>
      </c>
      <c r="Z181" s="165">
        <f>IF('Indicator Date hidden'!AA182="x","x",$Z$2-'Indicator Date hidden'!AA182)</f>
        <v>0</v>
      </c>
      <c r="AA181" s="165">
        <f>IF('Indicator Date hidden'!AB182="x","x",$AA$2-'Indicator Date hidden'!AB182)</f>
        <v>0</v>
      </c>
      <c r="AB181" s="165">
        <f>IF('Indicator Date hidden'!AC182="x","x",$AB$2-'Indicator Date hidden'!AC182)</f>
        <v>0</v>
      </c>
      <c r="AC181" s="165">
        <f>IF('Indicator Date hidden'!AD182="x","x",$AC$2-'Indicator Date hidden'!AD182)</f>
        <v>0</v>
      </c>
      <c r="AD181" s="165">
        <f>IF('Indicator Date hidden'!AE182="x","x",$AD$2-'Indicator Date hidden'!AE182)</f>
        <v>0</v>
      </c>
      <c r="AE181" s="165">
        <f>IF('Indicator Date hidden'!AF182="x","x",$AE$2-'Indicator Date hidden'!AF182)</f>
        <v>0</v>
      </c>
      <c r="AF181" s="165">
        <f>IF('Indicator Date hidden'!AG182="x","x",$AF$2-'Indicator Date hidden'!AG182)</f>
        <v>5</v>
      </c>
      <c r="AG181" s="165">
        <f>IF('Indicator Date hidden'!AH182="x","x",$AG$2-'Indicator Date hidden'!AH182)</f>
        <v>0</v>
      </c>
      <c r="AH181" s="165">
        <f>IF('Indicator Date hidden'!AI182="x","x",$AH$2-'Indicator Date hidden'!AI182)</f>
        <v>0</v>
      </c>
      <c r="AI181" s="165">
        <f>IF('Indicator Date hidden'!AJ182="x","x",$AI$2-'Indicator Date hidden'!AJ182)</f>
        <v>0</v>
      </c>
      <c r="AJ181" s="165">
        <f>IF('Indicator Date hidden'!AK182="x","x",$AJ$2-'Indicator Date hidden'!AK182)</f>
        <v>2</v>
      </c>
      <c r="AK181" s="165">
        <f>IF('Indicator Date hidden'!AL182="x","x",$AK$2-'Indicator Date hidden'!AL182)</f>
        <v>0</v>
      </c>
      <c r="AL181" s="165">
        <f>IF('Indicator Date hidden'!AM182="x","x",$AL$2-'Indicator Date hidden'!AM182)</f>
        <v>0</v>
      </c>
      <c r="AM181" s="165">
        <f>IF('Indicator Date hidden'!AN182="x","x",$AM$2-'Indicator Date hidden'!AN182)</f>
        <v>0</v>
      </c>
      <c r="AN181" s="165">
        <f>IF('Indicator Date hidden'!AO182="x","x",$AN$2-'Indicator Date hidden'!AO182)</f>
        <v>0</v>
      </c>
      <c r="AO181" s="165">
        <f>IF('Indicator Date hidden'!AP182="x","x",$AO$2-'Indicator Date hidden'!AP182)</f>
        <v>1</v>
      </c>
      <c r="AP181" s="165">
        <f>IF('Indicator Date hidden'!AQ182="x","x",$AP$2-'Indicator Date hidden'!AQ182)</f>
        <v>0</v>
      </c>
      <c r="AQ181" s="165" t="str">
        <f>IF('Indicator Date hidden'!AR182="x","x",$AQ$2-'Indicator Date hidden'!AR182)</f>
        <v>x</v>
      </c>
      <c r="AR181" s="165">
        <f>IF('Indicator Date hidden'!AS182="x","x",$AR$2-'Indicator Date hidden'!AS182)</f>
        <v>0</v>
      </c>
      <c r="AS181" s="165">
        <f>IF('Indicator Date hidden'!AT182="x","x",$AS$2-'Indicator Date hidden'!AT182)</f>
        <v>0</v>
      </c>
      <c r="AT181" s="165">
        <f>IF('Indicator Date hidden'!AU182="x","x",$AT$2-'Indicator Date hidden'!AU182)</f>
        <v>0</v>
      </c>
      <c r="AU181" s="165">
        <f>IF('Indicator Date hidden'!AV182="x","x",$AU$2-'Indicator Date hidden'!AV182)</f>
        <v>2</v>
      </c>
      <c r="AV181" s="165">
        <f>IF('Indicator Date hidden'!AW182="x","x",$AV$2-'Indicator Date hidden'!AW182)</f>
        <v>0</v>
      </c>
      <c r="AW181" s="165">
        <f>IF('Indicator Date hidden'!AX182="x","x",$AW$2-'Indicator Date hidden'!AX182)</f>
        <v>0</v>
      </c>
      <c r="AX181" s="165">
        <f>IF('Indicator Date hidden'!AY182="x","x",$AX$2-'Indicator Date hidden'!AY182)</f>
        <v>0</v>
      </c>
      <c r="AY181" s="165">
        <f>IF('Indicator Date hidden'!AZ182="x","x",$AY$2-'Indicator Date hidden'!AZ182)</f>
        <v>0</v>
      </c>
      <c r="AZ181" s="165">
        <f>IF('Indicator Date hidden'!BA182="x","x",$AZ$2-'Indicator Date hidden'!BA182)</f>
        <v>0</v>
      </c>
      <c r="BA181" s="5">
        <f t="shared" si="10"/>
        <v>19</v>
      </c>
      <c r="BB181" s="166">
        <f t="shared" si="11"/>
        <v>0.38</v>
      </c>
      <c r="BC181" s="5">
        <f t="shared" si="12"/>
        <v>7</v>
      </c>
      <c r="BD181" s="166">
        <f t="shared" si="13"/>
        <v>1.1643023662262308</v>
      </c>
      <c r="BE181" s="169">
        <f t="shared" si="14"/>
        <v>0</v>
      </c>
    </row>
    <row r="182" spans="1:57" x14ac:dyDescent="0.25">
      <c r="A182" t="s">
        <v>337</v>
      </c>
      <c r="B182" s="165">
        <f>IF('Indicator Date hidden'!C183="x","x",$B$2-'Indicator Date hidden'!C183)</f>
        <v>0</v>
      </c>
      <c r="C182" s="165">
        <f>IF('Indicator Date hidden'!D183="x","x",$C$2-'Indicator Date hidden'!D183)</f>
        <v>0</v>
      </c>
      <c r="D182" s="165">
        <f>IF('Indicator Date hidden'!E183="x","x",$D$2-'Indicator Date hidden'!E183)</f>
        <v>0</v>
      </c>
      <c r="E182" s="165">
        <f>IF('Indicator Date hidden'!F183="x","x",$E$2-'Indicator Date hidden'!F183)</f>
        <v>0</v>
      </c>
      <c r="F182" s="165">
        <f>IF('Indicator Date hidden'!G183="x","x",$F$2-'Indicator Date hidden'!G183)</f>
        <v>0</v>
      </c>
      <c r="G182" s="165">
        <f>IF('Indicator Date hidden'!H183="x","x",$G$2-'Indicator Date hidden'!H183)</f>
        <v>0</v>
      </c>
      <c r="H182" s="165">
        <f>IF('Indicator Date hidden'!I183="x","x",$H$2-'Indicator Date hidden'!I183)</f>
        <v>0</v>
      </c>
      <c r="I182" s="165">
        <f>IF('Indicator Date hidden'!J183="x","x",$I$2-'Indicator Date hidden'!J183)</f>
        <v>0</v>
      </c>
      <c r="J182" s="165">
        <f>IF('Indicator Date hidden'!K183="x","x",$J$2-'Indicator Date hidden'!K183)</f>
        <v>0</v>
      </c>
      <c r="K182" s="165">
        <f>IF('Indicator Date hidden'!L183="x","x",$K$2-'Indicator Date hidden'!L183)</f>
        <v>0</v>
      </c>
      <c r="L182" s="165">
        <f>IF('Indicator Date hidden'!M183="x","x",$L$2-'Indicator Date hidden'!M183)</f>
        <v>0</v>
      </c>
      <c r="M182" s="165">
        <f>IF('Indicator Date hidden'!N183="x","x",$M$2-'Indicator Date hidden'!N183)</f>
        <v>0</v>
      </c>
      <c r="N182" s="165">
        <f>IF('Indicator Date hidden'!O183="x","x",$N$2-'Indicator Date hidden'!O183)</f>
        <v>0</v>
      </c>
      <c r="O182" s="165">
        <f>IF('Indicator Date hidden'!P183="x","x",$O$2-'Indicator Date hidden'!P183)</f>
        <v>0</v>
      </c>
      <c r="P182" s="165">
        <f>IF('Indicator Date hidden'!Q183="x","x",$P$2-'Indicator Date hidden'!Q183)</f>
        <v>0</v>
      </c>
      <c r="Q182" s="165">
        <f>IF('Indicator Date hidden'!R183="x","x",$Q$2-'Indicator Date hidden'!R183)</f>
        <v>5</v>
      </c>
      <c r="R182" s="165">
        <f>IF('Indicator Date hidden'!S183="x","x",$R$2-'Indicator Date hidden'!S183)</f>
        <v>0</v>
      </c>
      <c r="S182" s="165">
        <f>IF('Indicator Date hidden'!T183="x","x",$S$2-'Indicator Date hidden'!T183)</f>
        <v>0</v>
      </c>
      <c r="T182" s="165">
        <f>IF('Indicator Date hidden'!U183="x","x",$T$2-'Indicator Date hidden'!U183)</f>
        <v>0</v>
      </c>
      <c r="U182" s="165">
        <f>IF('Indicator Date hidden'!V183="x","x",$U$2-'Indicator Date hidden'!V183)</f>
        <v>0</v>
      </c>
      <c r="V182" s="165">
        <f>IF('Indicator Date hidden'!W183="x","x",$V$2-'Indicator Date hidden'!W183)</f>
        <v>2</v>
      </c>
      <c r="W182" s="165" t="str">
        <f>IF('Indicator Date hidden'!X183="x","x",$W$2-'Indicator Date hidden'!X183)</f>
        <v>x</v>
      </c>
      <c r="X182" s="165">
        <f>IF('Indicator Date hidden'!Y183="x","x",$X$2-'Indicator Date hidden'!Y183)</f>
        <v>3</v>
      </c>
      <c r="Y182" s="165">
        <f>IF('Indicator Date hidden'!Z183="x","x",$Y$2-'Indicator Date hidden'!Z183)</f>
        <v>0</v>
      </c>
      <c r="Z182" s="165">
        <f>IF('Indicator Date hidden'!AA183="x","x",$Z$2-'Indicator Date hidden'!AA183)</f>
        <v>0</v>
      </c>
      <c r="AA182" s="165">
        <f>IF('Indicator Date hidden'!AB183="x","x",$AA$2-'Indicator Date hidden'!AB183)</f>
        <v>0</v>
      </c>
      <c r="AB182" s="165">
        <f>IF('Indicator Date hidden'!AC183="x","x",$AB$2-'Indicator Date hidden'!AC183)</f>
        <v>0</v>
      </c>
      <c r="AC182" s="165">
        <f>IF('Indicator Date hidden'!AD183="x","x",$AC$2-'Indicator Date hidden'!AD183)</f>
        <v>0</v>
      </c>
      <c r="AD182" s="165" t="str">
        <f>IF('Indicator Date hidden'!AE183="x","x",$AD$2-'Indicator Date hidden'!AE183)</f>
        <v>x</v>
      </c>
      <c r="AE182" s="165">
        <f>IF('Indicator Date hidden'!AF183="x","x",$AE$2-'Indicator Date hidden'!AF183)</f>
        <v>0</v>
      </c>
      <c r="AF182" s="165">
        <f>IF('Indicator Date hidden'!AG183="x","x",$AF$2-'Indicator Date hidden'!AG183)</f>
        <v>1</v>
      </c>
      <c r="AG182" s="165">
        <f>IF('Indicator Date hidden'!AH183="x","x",$AG$2-'Indicator Date hidden'!AH183)</f>
        <v>0</v>
      </c>
      <c r="AH182" s="165">
        <f>IF('Indicator Date hidden'!AI183="x","x",$AH$2-'Indicator Date hidden'!AI183)</f>
        <v>0</v>
      </c>
      <c r="AI182" s="165">
        <f>IF('Indicator Date hidden'!AJ183="x","x",$AI$2-'Indicator Date hidden'!AJ183)</f>
        <v>0</v>
      </c>
      <c r="AJ182" s="165">
        <f>IF('Indicator Date hidden'!AK183="x","x",$AJ$2-'Indicator Date hidden'!AK183)</f>
        <v>2</v>
      </c>
      <c r="AK182" s="165">
        <f>IF('Indicator Date hidden'!AL183="x","x",$AK$2-'Indicator Date hidden'!AL183)</f>
        <v>1</v>
      </c>
      <c r="AL182" s="165" t="str">
        <f>IF('Indicator Date hidden'!AM183="x","x",$AL$2-'Indicator Date hidden'!AM183)</f>
        <v>x</v>
      </c>
      <c r="AM182" s="165">
        <f>IF('Indicator Date hidden'!AN183="x","x",$AM$2-'Indicator Date hidden'!AN183)</f>
        <v>0</v>
      </c>
      <c r="AN182" s="165">
        <f>IF('Indicator Date hidden'!AO183="x","x",$AN$2-'Indicator Date hidden'!AO183)</f>
        <v>0</v>
      </c>
      <c r="AO182" s="165">
        <f>IF('Indicator Date hidden'!AP183="x","x",$AO$2-'Indicator Date hidden'!AP183)</f>
        <v>1</v>
      </c>
      <c r="AP182" s="165">
        <f>IF('Indicator Date hidden'!AQ183="x","x",$AP$2-'Indicator Date hidden'!AQ183)</f>
        <v>0</v>
      </c>
      <c r="AQ182" s="165" t="str">
        <f>IF('Indicator Date hidden'!AR183="x","x",$AQ$2-'Indicator Date hidden'!AR183)</f>
        <v>x</v>
      </c>
      <c r="AR182" s="165">
        <f>IF('Indicator Date hidden'!AS183="x","x",$AR$2-'Indicator Date hidden'!AS183)</f>
        <v>0</v>
      </c>
      <c r="AS182" s="165">
        <f>IF('Indicator Date hidden'!AT183="x","x",$AS$2-'Indicator Date hidden'!AT183)</f>
        <v>0</v>
      </c>
      <c r="AT182" s="165">
        <f>IF('Indicator Date hidden'!AU183="x","x",$AT$2-'Indicator Date hidden'!AU183)</f>
        <v>0</v>
      </c>
      <c r="AU182" s="165">
        <f>IF('Indicator Date hidden'!AV183="x","x",$AU$2-'Indicator Date hidden'!AV183)</f>
        <v>2</v>
      </c>
      <c r="AV182" s="165">
        <f>IF('Indicator Date hidden'!AW183="x","x",$AV$2-'Indicator Date hidden'!AW183)</f>
        <v>0</v>
      </c>
      <c r="AW182" s="165">
        <f>IF('Indicator Date hidden'!AX183="x","x",$AW$2-'Indicator Date hidden'!AX183)</f>
        <v>0</v>
      </c>
      <c r="AX182" s="165">
        <f>IF('Indicator Date hidden'!AY183="x","x",$AX$2-'Indicator Date hidden'!AY183)</f>
        <v>0</v>
      </c>
      <c r="AY182" s="165">
        <f>IF('Indicator Date hidden'!AZ183="x","x",$AY$2-'Indicator Date hidden'!AZ183)</f>
        <v>0</v>
      </c>
      <c r="AZ182" s="165">
        <f>IF('Indicator Date hidden'!BA183="x","x",$AZ$2-'Indicator Date hidden'!BA183)</f>
        <v>0</v>
      </c>
      <c r="BA182" s="5">
        <f t="shared" si="10"/>
        <v>17</v>
      </c>
      <c r="BB182" s="166">
        <f t="shared" si="11"/>
        <v>0.36170212765957449</v>
      </c>
      <c r="BC182" s="5">
        <f t="shared" si="12"/>
        <v>8</v>
      </c>
      <c r="BD182" s="166">
        <f t="shared" si="13"/>
        <v>0.95484279456667553</v>
      </c>
      <c r="BE182" s="169">
        <f t="shared" si="14"/>
        <v>0</v>
      </c>
    </row>
    <row r="183" spans="1:57" x14ac:dyDescent="0.25">
      <c r="A183" t="s">
        <v>339</v>
      </c>
      <c r="B183" s="165">
        <f>IF('Indicator Date hidden'!C184="x","x",$B$2-'Indicator Date hidden'!C184)</f>
        <v>0</v>
      </c>
      <c r="C183" s="165">
        <f>IF('Indicator Date hidden'!D184="x","x",$C$2-'Indicator Date hidden'!D184)</f>
        <v>0</v>
      </c>
      <c r="D183" s="165">
        <f>IF('Indicator Date hidden'!E184="x","x",$D$2-'Indicator Date hidden'!E184)</f>
        <v>0</v>
      </c>
      <c r="E183" s="165">
        <f>IF('Indicator Date hidden'!F184="x","x",$E$2-'Indicator Date hidden'!F184)</f>
        <v>0</v>
      </c>
      <c r="F183" s="165">
        <f>IF('Indicator Date hidden'!G184="x","x",$F$2-'Indicator Date hidden'!G184)</f>
        <v>0</v>
      </c>
      <c r="G183" s="165">
        <f>IF('Indicator Date hidden'!H184="x","x",$G$2-'Indicator Date hidden'!H184)</f>
        <v>0</v>
      </c>
      <c r="H183" s="165">
        <f>IF('Indicator Date hidden'!I184="x","x",$H$2-'Indicator Date hidden'!I184)</f>
        <v>0</v>
      </c>
      <c r="I183" s="165">
        <f>IF('Indicator Date hidden'!J184="x","x",$I$2-'Indicator Date hidden'!J184)</f>
        <v>0</v>
      </c>
      <c r="J183" s="165">
        <f>IF('Indicator Date hidden'!K184="x","x",$J$2-'Indicator Date hidden'!K184)</f>
        <v>0</v>
      </c>
      <c r="K183" s="165">
        <f>IF('Indicator Date hidden'!L184="x","x",$K$2-'Indicator Date hidden'!L184)</f>
        <v>0</v>
      </c>
      <c r="L183" s="165">
        <f>IF('Indicator Date hidden'!M184="x","x",$L$2-'Indicator Date hidden'!M184)</f>
        <v>0</v>
      </c>
      <c r="M183" s="165">
        <f>IF('Indicator Date hidden'!N184="x","x",$M$2-'Indicator Date hidden'!N184)</f>
        <v>0</v>
      </c>
      <c r="N183" s="165">
        <f>IF('Indicator Date hidden'!O184="x","x",$N$2-'Indicator Date hidden'!O184)</f>
        <v>0</v>
      </c>
      <c r="O183" s="165">
        <f>IF('Indicator Date hidden'!P184="x","x",$O$2-'Indicator Date hidden'!P184)</f>
        <v>0</v>
      </c>
      <c r="P183" s="165">
        <f>IF('Indicator Date hidden'!Q184="x","x",$P$2-'Indicator Date hidden'!Q184)</f>
        <v>0</v>
      </c>
      <c r="Q183" s="165" t="str">
        <f>IF('Indicator Date hidden'!R184="x","x",$Q$2-'Indicator Date hidden'!R184)</f>
        <v>x</v>
      </c>
      <c r="R183" s="165">
        <f>IF('Indicator Date hidden'!S184="x","x",$R$2-'Indicator Date hidden'!S184)</f>
        <v>0</v>
      </c>
      <c r="S183" s="165">
        <f>IF('Indicator Date hidden'!T184="x","x",$S$2-'Indicator Date hidden'!T184)</f>
        <v>0</v>
      </c>
      <c r="T183" s="165">
        <f>IF('Indicator Date hidden'!U184="x","x",$T$2-'Indicator Date hidden'!U184)</f>
        <v>0</v>
      </c>
      <c r="U183" s="165" t="str">
        <f>IF('Indicator Date hidden'!V184="x","x",$U$2-'Indicator Date hidden'!V184)</f>
        <v>x</v>
      </c>
      <c r="V183" s="165">
        <f>IF('Indicator Date hidden'!W184="x","x",$V$2-'Indicator Date hidden'!W184)</f>
        <v>2</v>
      </c>
      <c r="W183" s="165" t="str">
        <f>IF('Indicator Date hidden'!X184="x","x",$W$2-'Indicator Date hidden'!X184)</f>
        <v>x</v>
      </c>
      <c r="X183" s="165">
        <f>IF('Indicator Date hidden'!Y184="x","x",$X$2-'Indicator Date hidden'!Y184)</f>
        <v>6</v>
      </c>
      <c r="Y183" s="165">
        <f>IF('Indicator Date hidden'!Z184="x","x",$Y$2-'Indicator Date hidden'!Z184)</f>
        <v>0</v>
      </c>
      <c r="Z183" s="165">
        <f>IF('Indicator Date hidden'!AA184="x","x",$Z$2-'Indicator Date hidden'!AA184)</f>
        <v>0</v>
      </c>
      <c r="AA183" s="165" t="str">
        <f>IF('Indicator Date hidden'!AB184="x","x",$AA$2-'Indicator Date hidden'!AB184)</f>
        <v>x</v>
      </c>
      <c r="AB183" s="165">
        <f>IF('Indicator Date hidden'!AC184="x","x",$AB$2-'Indicator Date hidden'!AC184)</f>
        <v>0</v>
      </c>
      <c r="AC183" s="165">
        <f>IF('Indicator Date hidden'!AD184="x","x",$AC$2-'Indicator Date hidden'!AD184)</f>
        <v>0</v>
      </c>
      <c r="AD183" s="165" t="str">
        <f>IF('Indicator Date hidden'!AE184="x","x",$AD$2-'Indicator Date hidden'!AE184)</f>
        <v>x</v>
      </c>
      <c r="AE183" s="165">
        <f>IF('Indicator Date hidden'!AF184="x","x",$AE$2-'Indicator Date hidden'!AF184)</f>
        <v>0</v>
      </c>
      <c r="AF183" s="165" t="str">
        <f>IF('Indicator Date hidden'!AG184="x","x",$AF$2-'Indicator Date hidden'!AG184)</f>
        <v>x</v>
      </c>
      <c r="AG183" s="165">
        <f>IF('Indicator Date hidden'!AH184="x","x",$AG$2-'Indicator Date hidden'!AH184)</f>
        <v>0</v>
      </c>
      <c r="AH183" s="165">
        <f>IF('Indicator Date hidden'!AI184="x","x",$AH$2-'Indicator Date hidden'!AI184)</f>
        <v>0</v>
      </c>
      <c r="AI183" s="165">
        <f>IF('Indicator Date hidden'!AJ184="x","x",$AI$2-'Indicator Date hidden'!AJ184)</f>
        <v>0</v>
      </c>
      <c r="AJ183" s="165" t="str">
        <f>IF('Indicator Date hidden'!AK184="x","x",$AJ$2-'Indicator Date hidden'!AK184)</f>
        <v>x</v>
      </c>
      <c r="AK183" s="165">
        <f>IF('Indicator Date hidden'!AL184="x","x",$AK$2-'Indicator Date hidden'!AL184)</f>
        <v>1</v>
      </c>
      <c r="AL183" s="165" t="str">
        <f>IF('Indicator Date hidden'!AM184="x","x",$AL$2-'Indicator Date hidden'!AM184)</f>
        <v>x</v>
      </c>
      <c r="AM183" s="165">
        <f>IF('Indicator Date hidden'!AN184="x","x",$AM$2-'Indicator Date hidden'!AN184)</f>
        <v>0</v>
      </c>
      <c r="AN183" s="165">
        <f>IF('Indicator Date hidden'!AO184="x","x",$AN$2-'Indicator Date hidden'!AO184)</f>
        <v>0</v>
      </c>
      <c r="AO183" s="165" t="str">
        <f>IF('Indicator Date hidden'!AP184="x","x",$AO$2-'Indicator Date hidden'!AP184)</f>
        <v>x</v>
      </c>
      <c r="AP183" s="165" t="str">
        <f>IF('Indicator Date hidden'!AQ184="x","x",$AP$2-'Indicator Date hidden'!AQ184)</f>
        <v>x</v>
      </c>
      <c r="AQ183" s="165">
        <f>IF('Indicator Date hidden'!AR184="x","x",$AQ$2-'Indicator Date hidden'!AR184)</f>
        <v>0</v>
      </c>
      <c r="AR183" s="165">
        <f>IF('Indicator Date hidden'!AS184="x","x",$AR$2-'Indicator Date hidden'!AS184)</f>
        <v>0</v>
      </c>
      <c r="AS183" s="165">
        <f>IF('Indicator Date hidden'!AT184="x","x",$AS$2-'Indicator Date hidden'!AT184)</f>
        <v>0</v>
      </c>
      <c r="AT183" s="165">
        <f>IF('Indicator Date hidden'!AU184="x","x",$AT$2-'Indicator Date hidden'!AU184)</f>
        <v>0</v>
      </c>
      <c r="AU183" s="165">
        <f>IF('Indicator Date hidden'!AV184="x","x",$AU$2-'Indicator Date hidden'!AV184)</f>
        <v>2</v>
      </c>
      <c r="AV183" s="165">
        <f>IF('Indicator Date hidden'!AW184="x","x",$AV$2-'Indicator Date hidden'!AW184)</f>
        <v>0</v>
      </c>
      <c r="AW183" s="165">
        <f>IF('Indicator Date hidden'!AX184="x","x",$AW$2-'Indicator Date hidden'!AX184)</f>
        <v>0</v>
      </c>
      <c r="AX183" s="165">
        <f>IF('Indicator Date hidden'!AY184="x","x",$AX$2-'Indicator Date hidden'!AY184)</f>
        <v>0</v>
      </c>
      <c r="AY183" s="165">
        <f>IF('Indicator Date hidden'!AZ184="x","x",$AY$2-'Indicator Date hidden'!AZ184)</f>
        <v>0</v>
      </c>
      <c r="AZ183" s="165">
        <f>IF('Indicator Date hidden'!BA184="x","x",$AZ$2-'Indicator Date hidden'!BA184)</f>
        <v>0</v>
      </c>
      <c r="BA183" s="5">
        <f t="shared" si="10"/>
        <v>11</v>
      </c>
      <c r="BB183" s="166">
        <f t="shared" si="11"/>
        <v>0.26829268292682928</v>
      </c>
      <c r="BC183" s="5">
        <f t="shared" si="12"/>
        <v>4</v>
      </c>
      <c r="BD183" s="166">
        <f t="shared" si="13"/>
        <v>1.0127092435134972</v>
      </c>
      <c r="BE183" s="169">
        <f t="shared" si="14"/>
        <v>0</v>
      </c>
    </row>
    <row r="184" spans="1:57" x14ac:dyDescent="0.25">
      <c r="A184" t="s">
        <v>341</v>
      </c>
      <c r="B184" s="165">
        <f>IF('Indicator Date hidden'!C185="x","x",$B$2-'Indicator Date hidden'!C185)</f>
        <v>0</v>
      </c>
      <c r="C184" s="165">
        <f>IF('Indicator Date hidden'!D185="x","x",$C$2-'Indicator Date hidden'!D185)</f>
        <v>0</v>
      </c>
      <c r="D184" s="165">
        <f>IF('Indicator Date hidden'!E185="x","x",$D$2-'Indicator Date hidden'!E185)</f>
        <v>0</v>
      </c>
      <c r="E184" s="165">
        <f>IF('Indicator Date hidden'!F185="x","x",$E$2-'Indicator Date hidden'!F185)</f>
        <v>0</v>
      </c>
      <c r="F184" s="165">
        <f>IF('Indicator Date hidden'!G185="x","x",$F$2-'Indicator Date hidden'!G185)</f>
        <v>0</v>
      </c>
      <c r="G184" s="165">
        <f>IF('Indicator Date hidden'!H185="x","x",$G$2-'Indicator Date hidden'!H185)</f>
        <v>0</v>
      </c>
      <c r="H184" s="165">
        <f>IF('Indicator Date hidden'!I185="x","x",$H$2-'Indicator Date hidden'!I185)</f>
        <v>0</v>
      </c>
      <c r="I184" s="165">
        <f>IF('Indicator Date hidden'!J185="x","x",$I$2-'Indicator Date hidden'!J185)</f>
        <v>0</v>
      </c>
      <c r="J184" s="165">
        <f>IF('Indicator Date hidden'!K185="x","x",$J$2-'Indicator Date hidden'!K185)</f>
        <v>0</v>
      </c>
      <c r="K184" s="165">
        <f>IF('Indicator Date hidden'!L185="x","x",$K$2-'Indicator Date hidden'!L185)</f>
        <v>0</v>
      </c>
      <c r="L184" s="165">
        <f>IF('Indicator Date hidden'!M185="x","x",$L$2-'Indicator Date hidden'!M185)</f>
        <v>0</v>
      </c>
      <c r="M184" s="165">
        <f>IF('Indicator Date hidden'!N185="x","x",$M$2-'Indicator Date hidden'!N185)</f>
        <v>0</v>
      </c>
      <c r="N184" s="165">
        <f>IF('Indicator Date hidden'!O185="x","x",$N$2-'Indicator Date hidden'!O185)</f>
        <v>0</v>
      </c>
      <c r="O184" s="165">
        <f>IF('Indicator Date hidden'!P185="x","x",$O$2-'Indicator Date hidden'!P185)</f>
        <v>0</v>
      </c>
      <c r="P184" s="165">
        <f>IF('Indicator Date hidden'!Q185="x","x",$P$2-'Indicator Date hidden'!Q185)</f>
        <v>0</v>
      </c>
      <c r="Q184" s="165" t="str">
        <f>IF('Indicator Date hidden'!R185="x","x",$Q$2-'Indicator Date hidden'!R185)</f>
        <v>x</v>
      </c>
      <c r="R184" s="165">
        <f>IF('Indicator Date hidden'!S185="x","x",$R$2-'Indicator Date hidden'!S185)</f>
        <v>0</v>
      </c>
      <c r="S184" s="165">
        <f>IF('Indicator Date hidden'!T185="x","x",$S$2-'Indicator Date hidden'!T185)</f>
        <v>0</v>
      </c>
      <c r="T184" s="165">
        <f>IF('Indicator Date hidden'!U185="x","x",$T$2-'Indicator Date hidden'!U185)</f>
        <v>0</v>
      </c>
      <c r="U184" s="165" t="str">
        <f>IF('Indicator Date hidden'!V185="x","x",$U$2-'Indicator Date hidden'!V185)</f>
        <v>x</v>
      </c>
      <c r="V184" s="165">
        <f>IF('Indicator Date hidden'!W185="x","x",$V$2-'Indicator Date hidden'!W185)</f>
        <v>2</v>
      </c>
      <c r="W184" s="165" t="str">
        <f>IF('Indicator Date hidden'!X185="x","x",$W$2-'Indicator Date hidden'!X185)</f>
        <v>x</v>
      </c>
      <c r="X184" s="165">
        <f>IF('Indicator Date hidden'!Y185="x","x",$X$2-'Indicator Date hidden'!Y185)</f>
        <v>0</v>
      </c>
      <c r="Y184" s="165">
        <f>IF('Indicator Date hidden'!Z185="x","x",$Y$2-'Indicator Date hidden'!Z185)</f>
        <v>0</v>
      </c>
      <c r="Z184" s="165">
        <f>IF('Indicator Date hidden'!AA185="x","x",$Z$2-'Indicator Date hidden'!AA185)</f>
        <v>0</v>
      </c>
      <c r="AA184" s="165">
        <f>IF('Indicator Date hidden'!AB185="x","x",$AA$2-'Indicator Date hidden'!AB185)</f>
        <v>4</v>
      </c>
      <c r="AB184" s="165">
        <f>IF('Indicator Date hidden'!AC185="x","x",$AB$2-'Indicator Date hidden'!AC185)</f>
        <v>0</v>
      </c>
      <c r="AC184" s="165">
        <f>IF('Indicator Date hidden'!AD185="x","x",$AC$2-'Indicator Date hidden'!AD185)</f>
        <v>0</v>
      </c>
      <c r="AD184" s="165" t="str">
        <f>IF('Indicator Date hidden'!AE185="x","x",$AD$2-'Indicator Date hidden'!AE185)</f>
        <v>x</v>
      </c>
      <c r="AE184" s="165">
        <f>IF('Indicator Date hidden'!AF185="x","x",$AE$2-'Indicator Date hidden'!AF185)</f>
        <v>0</v>
      </c>
      <c r="AF184" s="165">
        <f>IF('Indicator Date hidden'!AG185="x","x",$AF$2-'Indicator Date hidden'!AG185)</f>
        <v>5</v>
      </c>
      <c r="AG184" s="165">
        <f>IF('Indicator Date hidden'!AH185="x","x",$AG$2-'Indicator Date hidden'!AH185)</f>
        <v>0</v>
      </c>
      <c r="AH184" s="165">
        <f>IF('Indicator Date hidden'!AI185="x","x",$AH$2-'Indicator Date hidden'!AI185)</f>
        <v>0</v>
      </c>
      <c r="AI184" s="165">
        <f>IF('Indicator Date hidden'!AJ185="x","x",$AI$2-'Indicator Date hidden'!AJ185)</f>
        <v>0</v>
      </c>
      <c r="AJ184" s="165" t="str">
        <f>IF('Indicator Date hidden'!AK185="x","x",$AJ$2-'Indicator Date hidden'!AK185)</f>
        <v>x</v>
      </c>
      <c r="AK184" s="165">
        <f>IF('Indicator Date hidden'!AL185="x","x",$AK$2-'Indicator Date hidden'!AL185)</f>
        <v>1</v>
      </c>
      <c r="AL184" s="165" t="str">
        <f>IF('Indicator Date hidden'!AM185="x","x",$AL$2-'Indicator Date hidden'!AM185)</f>
        <v>x</v>
      </c>
      <c r="AM184" s="165">
        <f>IF('Indicator Date hidden'!AN185="x","x",$AM$2-'Indicator Date hidden'!AN185)</f>
        <v>0</v>
      </c>
      <c r="AN184" s="165">
        <f>IF('Indicator Date hidden'!AO185="x","x",$AN$2-'Indicator Date hidden'!AO185)</f>
        <v>0</v>
      </c>
      <c r="AO184" s="165">
        <f>IF('Indicator Date hidden'!AP185="x","x",$AO$2-'Indicator Date hidden'!AP185)</f>
        <v>0</v>
      </c>
      <c r="AP184" s="165">
        <f>IF('Indicator Date hidden'!AQ185="x","x",$AP$2-'Indicator Date hidden'!AQ185)</f>
        <v>0</v>
      </c>
      <c r="AQ184" s="165">
        <f>IF('Indicator Date hidden'!AR185="x","x",$AQ$2-'Indicator Date hidden'!AR185)</f>
        <v>0</v>
      </c>
      <c r="AR184" s="165">
        <f>IF('Indicator Date hidden'!AS185="x","x",$AR$2-'Indicator Date hidden'!AS185)</f>
        <v>0</v>
      </c>
      <c r="AS184" s="165">
        <f>IF('Indicator Date hidden'!AT185="x","x",$AS$2-'Indicator Date hidden'!AT185)</f>
        <v>0</v>
      </c>
      <c r="AT184" s="165">
        <f>IF('Indicator Date hidden'!AU185="x","x",$AT$2-'Indicator Date hidden'!AU185)</f>
        <v>0</v>
      </c>
      <c r="AU184" s="165" t="str">
        <f>IF('Indicator Date hidden'!AV185="x","x",$AU$2-'Indicator Date hidden'!AV185)</f>
        <v>x</v>
      </c>
      <c r="AV184" s="165">
        <f>IF('Indicator Date hidden'!AW185="x","x",$AV$2-'Indicator Date hidden'!AW185)</f>
        <v>0</v>
      </c>
      <c r="AW184" s="165">
        <f>IF('Indicator Date hidden'!AX185="x","x",$AW$2-'Indicator Date hidden'!AX185)</f>
        <v>0</v>
      </c>
      <c r="AX184" s="165">
        <f>IF('Indicator Date hidden'!AY185="x","x",$AX$2-'Indicator Date hidden'!AY185)</f>
        <v>0</v>
      </c>
      <c r="AY184" s="165">
        <f>IF('Indicator Date hidden'!AZ185="x","x",$AY$2-'Indicator Date hidden'!AZ185)</f>
        <v>0</v>
      </c>
      <c r="AZ184" s="165">
        <f>IF('Indicator Date hidden'!BA185="x","x",$AZ$2-'Indicator Date hidden'!BA185)</f>
        <v>0</v>
      </c>
      <c r="BA184" s="5">
        <f t="shared" si="10"/>
        <v>12</v>
      </c>
      <c r="BB184" s="166">
        <f t="shared" si="11"/>
        <v>0.27272727272727271</v>
      </c>
      <c r="BC184" s="5">
        <f t="shared" si="12"/>
        <v>4</v>
      </c>
      <c r="BD184" s="166">
        <f t="shared" si="13"/>
        <v>0.98543106312176365</v>
      </c>
      <c r="BE184" s="169">
        <f t="shared" si="14"/>
        <v>0</v>
      </c>
    </row>
    <row r="185" spans="1:57" x14ac:dyDescent="0.25">
      <c r="A185" t="s">
        <v>342</v>
      </c>
      <c r="B185" s="165">
        <f>IF('Indicator Date hidden'!C186="x","x",$B$2-'Indicator Date hidden'!C186)</f>
        <v>0</v>
      </c>
      <c r="C185" s="165">
        <f>IF('Indicator Date hidden'!D186="x","x",$C$2-'Indicator Date hidden'!D186)</f>
        <v>0</v>
      </c>
      <c r="D185" s="165">
        <f>IF('Indicator Date hidden'!E186="x","x",$D$2-'Indicator Date hidden'!E186)</f>
        <v>0</v>
      </c>
      <c r="E185" s="165">
        <f>IF('Indicator Date hidden'!F186="x","x",$E$2-'Indicator Date hidden'!F186)</f>
        <v>0</v>
      </c>
      <c r="F185" s="165">
        <f>IF('Indicator Date hidden'!G186="x","x",$F$2-'Indicator Date hidden'!G186)</f>
        <v>0</v>
      </c>
      <c r="G185" s="165">
        <f>IF('Indicator Date hidden'!H186="x","x",$G$2-'Indicator Date hidden'!H186)</f>
        <v>0</v>
      </c>
      <c r="H185" s="165">
        <f>IF('Indicator Date hidden'!I186="x","x",$H$2-'Indicator Date hidden'!I186)</f>
        <v>0</v>
      </c>
      <c r="I185" s="165">
        <f>IF('Indicator Date hidden'!J186="x","x",$I$2-'Indicator Date hidden'!J186)</f>
        <v>0</v>
      </c>
      <c r="J185" s="165">
        <f>IF('Indicator Date hidden'!K186="x","x",$J$2-'Indicator Date hidden'!K186)</f>
        <v>0</v>
      </c>
      <c r="K185" s="165">
        <f>IF('Indicator Date hidden'!L186="x","x",$K$2-'Indicator Date hidden'!L186)</f>
        <v>0</v>
      </c>
      <c r="L185" s="165">
        <f>IF('Indicator Date hidden'!M186="x","x",$L$2-'Indicator Date hidden'!M186)</f>
        <v>0</v>
      </c>
      <c r="M185" s="165">
        <f>IF('Indicator Date hidden'!N186="x","x",$M$2-'Indicator Date hidden'!N186)</f>
        <v>0</v>
      </c>
      <c r="N185" s="165">
        <f>IF('Indicator Date hidden'!O186="x","x",$N$2-'Indicator Date hidden'!O186)</f>
        <v>0</v>
      </c>
      <c r="O185" s="165">
        <f>IF('Indicator Date hidden'!P186="x","x",$O$2-'Indicator Date hidden'!P186)</f>
        <v>0</v>
      </c>
      <c r="P185" s="165">
        <f>IF('Indicator Date hidden'!Q186="x","x",$P$2-'Indicator Date hidden'!Q186)</f>
        <v>0</v>
      </c>
      <c r="Q185" s="165" t="str">
        <f>IF('Indicator Date hidden'!R186="x","x",$Q$2-'Indicator Date hidden'!R186)</f>
        <v>x</v>
      </c>
      <c r="R185" s="165">
        <f>IF('Indicator Date hidden'!S186="x","x",$R$2-'Indicator Date hidden'!S186)</f>
        <v>0</v>
      </c>
      <c r="S185" s="165">
        <f>IF('Indicator Date hidden'!T186="x","x",$S$2-'Indicator Date hidden'!T186)</f>
        <v>0</v>
      </c>
      <c r="T185" s="165">
        <f>IF('Indicator Date hidden'!U186="x","x",$T$2-'Indicator Date hidden'!U186)</f>
        <v>0</v>
      </c>
      <c r="U185" s="165" t="str">
        <f>IF('Indicator Date hidden'!V186="x","x",$U$2-'Indicator Date hidden'!V186)</f>
        <v>x</v>
      </c>
      <c r="V185" s="165">
        <f>IF('Indicator Date hidden'!W186="x","x",$V$2-'Indicator Date hidden'!W186)</f>
        <v>2</v>
      </c>
      <c r="W185" s="165">
        <f>IF('Indicator Date hidden'!X186="x","x",$W$2-'Indicator Date hidden'!X186)</f>
        <v>4</v>
      </c>
      <c r="X185" s="165">
        <f>IF('Indicator Date hidden'!Y186="x","x",$X$2-'Indicator Date hidden'!Y186)</f>
        <v>5</v>
      </c>
      <c r="Y185" s="165">
        <f>IF('Indicator Date hidden'!Z186="x","x",$Y$2-'Indicator Date hidden'!Z186)</f>
        <v>0</v>
      </c>
      <c r="Z185" s="165">
        <f>IF('Indicator Date hidden'!AA186="x","x",$Z$2-'Indicator Date hidden'!AA186)</f>
        <v>0</v>
      </c>
      <c r="AA185" s="165" t="str">
        <f>IF('Indicator Date hidden'!AB186="x","x",$AA$2-'Indicator Date hidden'!AB186)</f>
        <v>x</v>
      </c>
      <c r="AB185" s="165">
        <f>IF('Indicator Date hidden'!AC186="x","x",$AB$2-'Indicator Date hidden'!AC186)</f>
        <v>0</v>
      </c>
      <c r="AC185" s="165">
        <f>IF('Indicator Date hidden'!AD186="x","x",$AC$2-'Indicator Date hidden'!AD186)</f>
        <v>0</v>
      </c>
      <c r="AD185" s="165" t="str">
        <f>IF('Indicator Date hidden'!AE186="x","x",$AD$2-'Indicator Date hidden'!AE186)</f>
        <v>x</v>
      </c>
      <c r="AE185" s="165">
        <f>IF('Indicator Date hidden'!AF186="x","x",$AE$2-'Indicator Date hidden'!AF186)</f>
        <v>0</v>
      </c>
      <c r="AF185" s="165">
        <f>IF('Indicator Date hidden'!AG186="x","x",$AF$2-'Indicator Date hidden'!AG186)</f>
        <v>1</v>
      </c>
      <c r="AG185" s="165">
        <f>IF('Indicator Date hidden'!AH186="x","x",$AG$2-'Indicator Date hidden'!AH186)</f>
        <v>0</v>
      </c>
      <c r="AH185" s="165">
        <f>IF('Indicator Date hidden'!AI186="x","x",$AH$2-'Indicator Date hidden'!AI186)</f>
        <v>0</v>
      </c>
      <c r="AI185" s="165">
        <f>IF('Indicator Date hidden'!AJ186="x","x",$AI$2-'Indicator Date hidden'!AJ186)</f>
        <v>0</v>
      </c>
      <c r="AJ185" s="165" t="str">
        <f>IF('Indicator Date hidden'!AK186="x","x",$AJ$2-'Indicator Date hidden'!AK186)</f>
        <v>x</v>
      </c>
      <c r="AK185" s="165">
        <f>IF('Indicator Date hidden'!AL186="x","x",$AK$2-'Indicator Date hidden'!AL186)</f>
        <v>1</v>
      </c>
      <c r="AL185" s="165" t="str">
        <f>IF('Indicator Date hidden'!AM186="x","x",$AL$2-'Indicator Date hidden'!AM186)</f>
        <v>x</v>
      </c>
      <c r="AM185" s="165">
        <f>IF('Indicator Date hidden'!AN186="x","x",$AM$2-'Indicator Date hidden'!AN186)</f>
        <v>0</v>
      </c>
      <c r="AN185" s="165">
        <f>IF('Indicator Date hidden'!AO186="x","x",$AN$2-'Indicator Date hidden'!AO186)</f>
        <v>0</v>
      </c>
      <c r="AO185" s="165">
        <f>IF('Indicator Date hidden'!AP186="x","x",$AO$2-'Indicator Date hidden'!AP186)</f>
        <v>0</v>
      </c>
      <c r="AP185" s="165">
        <f>IF('Indicator Date hidden'!AQ186="x","x",$AP$2-'Indicator Date hidden'!AQ186)</f>
        <v>0</v>
      </c>
      <c r="AQ185" s="165">
        <f>IF('Indicator Date hidden'!AR186="x","x",$AQ$2-'Indicator Date hidden'!AR186)</f>
        <v>2</v>
      </c>
      <c r="AR185" s="165">
        <f>IF('Indicator Date hidden'!AS186="x","x",$AR$2-'Indicator Date hidden'!AS186)</f>
        <v>0</v>
      </c>
      <c r="AS185" s="165">
        <f>IF('Indicator Date hidden'!AT186="x","x",$AS$2-'Indicator Date hidden'!AT186)</f>
        <v>0</v>
      </c>
      <c r="AT185" s="165">
        <f>IF('Indicator Date hidden'!AU186="x","x",$AT$2-'Indicator Date hidden'!AU186)</f>
        <v>0</v>
      </c>
      <c r="AU185" s="165" t="str">
        <f>IF('Indicator Date hidden'!AV186="x","x",$AU$2-'Indicator Date hidden'!AV186)</f>
        <v>x</v>
      </c>
      <c r="AV185" s="165">
        <f>IF('Indicator Date hidden'!AW186="x","x",$AV$2-'Indicator Date hidden'!AW186)</f>
        <v>0</v>
      </c>
      <c r="AW185" s="165">
        <f>IF('Indicator Date hidden'!AX186="x","x",$AW$2-'Indicator Date hidden'!AX186)</f>
        <v>0</v>
      </c>
      <c r="AX185" s="165">
        <f>IF('Indicator Date hidden'!AY186="x","x",$AX$2-'Indicator Date hidden'!AY186)</f>
        <v>1</v>
      </c>
      <c r="AY185" s="165">
        <f>IF('Indicator Date hidden'!AZ186="x","x",$AY$2-'Indicator Date hidden'!AZ186)</f>
        <v>0</v>
      </c>
      <c r="AZ185" s="165">
        <f>IF('Indicator Date hidden'!BA186="x","x",$AZ$2-'Indicator Date hidden'!BA186)</f>
        <v>0</v>
      </c>
      <c r="BA185" s="5">
        <f t="shared" si="10"/>
        <v>16</v>
      </c>
      <c r="BB185" s="166">
        <f t="shared" si="11"/>
        <v>0.36363636363636365</v>
      </c>
      <c r="BC185" s="5">
        <f t="shared" si="12"/>
        <v>7</v>
      </c>
      <c r="BD185" s="166">
        <f t="shared" si="13"/>
        <v>1.0244934245076951</v>
      </c>
      <c r="BE185" s="169">
        <f t="shared" si="14"/>
        <v>0</v>
      </c>
    </row>
    <row r="186" spans="1:57" x14ac:dyDescent="0.25">
      <c r="A186" t="s">
        <v>344</v>
      </c>
      <c r="B186" s="165">
        <f>IF('Indicator Date hidden'!C187="x","x",$B$2-'Indicator Date hidden'!C187)</f>
        <v>0</v>
      </c>
      <c r="C186" s="165">
        <f>IF('Indicator Date hidden'!D187="x","x",$C$2-'Indicator Date hidden'!D187)</f>
        <v>0</v>
      </c>
      <c r="D186" s="165">
        <f>IF('Indicator Date hidden'!E187="x","x",$D$2-'Indicator Date hidden'!E187)</f>
        <v>0</v>
      </c>
      <c r="E186" s="165">
        <f>IF('Indicator Date hidden'!F187="x","x",$E$2-'Indicator Date hidden'!F187)</f>
        <v>0</v>
      </c>
      <c r="F186" s="165">
        <f>IF('Indicator Date hidden'!G187="x","x",$F$2-'Indicator Date hidden'!G187)</f>
        <v>0</v>
      </c>
      <c r="G186" s="165">
        <f>IF('Indicator Date hidden'!H187="x","x",$G$2-'Indicator Date hidden'!H187)</f>
        <v>0</v>
      </c>
      <c r="H186" s="165">
        <f>IF('Indicator Date hidden'!I187="x","x",$H$2-'Indicator Date hidden'!I187)</f>
        <v>0</v>
      </c>
      <c r="I186" s="165">
        <f>IF('Indicator Date hidden'!J187="x","x",$I$2-'Indicator Date hidden'!J187)</f>
        <v>0</v>
      </c>
      <c r="J186" s="165">
        <f>IF('Indicator Date hidden'!K187="x","x",$J$2-'Indicator Date hidden'!K187)</f>
        <v>0</v>
      </c>
      <c r="K186" s="165">
        <f>IF('Indicator Date hidden'!L187="x","x",$K$2-'Indicator Date hidden'!L187)</f>
        <v>0</v>
      </c>
      <c r="L186" s="165">
        <f>IF('Indicator Date hidden'!M187="x","x",$L$2-'Indicator Date hidden'!M187)</f>
        <v>0</v>
      </c>
      <c r="M186" s="165">
        <f>IF('Indicator Date hidden'!N187="x","x",$M$2-'Indicator Date hidden'!N187)</f>
        <v>0</v>
      </c>
      <c r="N186" s="165">
        <f>IF('Indicator Date hidden'!O187="x","x",$N$2-'Indicator Date hidden'!O187)</f>
        <v>0</v>
      </c>
      <c r="O186" s="165">
        <f>IF('Indicator Date hidden'!P187="x","x",$O$2-'Indicator Date hidden'!P187)</f>
        <v>0</v>
      </c>
      <c r="P186" s="165">
        <f>IF('Indicator Date hidden'!Q187="x","x",$P$2-'Indicator Date hidden'!Q187)</f>
        <v>0</v>
      </c>
      <c r="Q186" s="165" t="str">
        <f>IF('Indicator Date hidden'!R187="x","x",$Q$2-'Indicator Date hidden'!R187)</f>
        <v>x</v>
      </c>
      <c r="R186" s="165">
        <f>IF('Indicator Date hidden'!S187="x","x",$R$2-'Indicator Date hidden'!S187)</f>
        <v>0</v>
      </c>
      <c r="S186" s="165">
        <f>IF('Indicator Date hidden'!T187="x","x",$S$2-'Indicator Date hidden'!T187)</f>
        <v>0</v>
      </c>
      <c r="T186" s="165">
        <f>IF('Indicator Date hidden'!U187="x","x",$T$2-'Indicator Date hidden'!U187)</f>
        <v>0</v>
      </c>
      <c r="U186" s="165">
        <f>IF('Indicator Date hidden'!V187="x","x",$U$2-'Indicator Date hidden'!V187)</f>
        <v>0</v>
      </c>
      <c r="V186" s="165">
        <f>IF('Indicator Date hidden'!W187="x","x",$V$2-'Indicator Date hidden'!W187)</f>
        <v>2</v>
      </c>
      <c r="W186" s="165">
        <f>IF('Indicator Date hidden'!X187="x","x",$W$2-'Indicator Date hidden'!X187)</f>
        <v>5</v>
      </c>
      <c r="X186" s="165">
        <f>IF('Indicator Date hidden'!Y187="x","x",$X$2-'Indicator Date hidden'!Y187)</f>
        <v>6</v>
      </c>
      <c r="Y186" s="165">
        <f>IF('Indicator Date hidden'!Z187="x","x",$Y$2-'Indicator Date hidden'!Z187)</f>
        <v>0</v>
      </c>
      <c r="Z186" s="165">
        <f>IF('Indicator Date hidden'!AA187="x","x",$Z$2-'Indicator Date hidden'!AA187)</f>
        <v>0</v>
      </c>
      <c r="AA186" s="165">
        <f>IF('Indicator Date hidden'!AB187="x","x",$AA$2-'Indicator Date hidden'!AB187)</f>
        <v>0</v>
      </c>
      <c r="AB186" s="165">
        <f>IF('Indicator Date hidden'!AC187="x","x",$AB$2-'Indicator Date hidden'!AC187)</f>
        <v>0</v>
      </c>
      <c r="AC186" s="165">
        <f>IF('Indicator Date hidden'!AD187="x","x",$AC$2-'Indicator Date hidden'!AD187)</f>
        <v>0</v>
      </c>
      <c r="AD186" s="165" t="str">
        <f>IF('Indicator Date hidden'!AE187="x","x",$AD$2-'Indicator Date hidden'!AE187)</f>
        <v>x</v>
      </c>
      <c r="AE186" s="165">
        <f>IF('Indicator Date hidden'!AF187="x","x",$AE$2-'Indicator Date hidden'!AF187)</f>
        <v>0</v>
      </c>
      <c r="AF186" s="165">
        <f>IF('Indicator Date hidden'!AG187="x","x",$AF$2-'Indicator Date hidden'!AG187)</f>
        <v>1</v>
      </c>
      <c r="AG186" s="165">
        <f>IF('Indicator Date hidden'!AH187="x","x",$AG$2-'Indicator Date hidden'!AH187)</f>
        <v>0</v>
      </c>
      <c r="AH186" s="165">
        <f>IF('Indicator Date hidden'!AI187="x","x",$AH$2-'Indicator Date hidden'!AI187)</f>
        <v>0</v>
      </c>
      <c r="AI186" s="165">
        <f>IF('Indicator Date hidden'!AJ187="x","x",$AI$2-'Indicator Date hidden'!AJ187)</f>
        <v>0</v>
      </c>
      <c r="AJ186" s="165" t="str">
        <f>IF('Indicator Date hidden'!AK187="x","x",$AJ$2-'Indicator Date hidden'!AK187)</f>
        <v>x</v>
      </c>
      <c r="AK186" s="165">
        <f>IF('Indicator Date hidden'!AL187="x","x",$AK$2-'Indicator Date hidden'!AL187)</f>
        <v>1</v>
      </c>
      <c r="AL186" s="165" t="str">
        <f>IF('Indicator Date hidden'!AM187="x","x",$AL$2-'Indicator Date hidden'!AM187)</f>
        <v>x</v>
      </c>
      <c r="AM186" s="165">
        <f>IF('Indicator Date hidden'!AN187="x","x",$AM$2-'Indicator Date hidden'!AN187)</f>
        <v>0</v>
      </c>
      <c r="AN186" s="165">
        <f>IF('Indicator Date hidden'!AO187="x","x",$AN$2-'Indicator Date hidden'!AO187)</f>
        <v>0</v>
      </c>
      <c r="AO186" s="165">
        <f>IF('Indicator Date hidden'!AP187="x","x",$AO$2-'Indicator Date hidden'!AP187)</f>
        <v>0</v>
      </c>
      <c r="AP186" s="165">
        <f>IF('Indicator Date hidden'!AQ187="x","x",$AP$2-'Indicator Date hidden'!AQ187)</f>
        <v>0</v>
      </c>
      <c r="AQ186" s="165">
        <f>IF('Indicator Date hidden'!AR187="x","x",$AQ$2-'Indicator Date hidden'!AR187)</f>
        <v>2</v>
      </c>
      <c r="AR186" s="165">
        <f>IF('Indicator Date hidden'!AS187="x","x",$AR$2-'Indicator Date hidden'!AS187)</f>
        <v>0</v>
      </c>
      <c r="AS186" s="165">
        <f>IF('Indicator Date hidden'!AT187="x","x",$AS$2-'Indicator Date hidden'!AT187)</f>
        <v>0</v>
      </c>
      <c r="AT186" s="165">
        <f>IF('Indicator Date hidden'!AU187="x","x",$AT$2-'Indicator Date hidden'!AU187)</f>
        <v>0</v>
      </c>
      <c r="AU186" s="165">
        <f>IF('Indicator Date hidden'!AV187="x","x",$AU$2-'Indicator Date hidden'!AV187)</f>
        <v>0</v>
      </c>
      <c r="AV186" s="165">
        <f>IF('Indicator Date hidden'!AW187="x","x",$AV$2-'Indicator Date hidden'!AW187)</f>
        <v>0</v>
      </c>
      <c r="AW186" s="165">
        <f>IF('Indicator Date hidden'!AX187="x","x",$AW$2-'Indicator Date hidden'!AX187)</f>
        <v>0</v>
      </c>
      <c r="AX186" s="165">
        <f>IF('Indicator Date hidden'!AY187="x","x",$AX$2-'Indicator Date hidden'!AY187)</f>
        <v>0</v>
      </c>
      <c r="AY186" s="165">
        <f>IF('Indicator Date hidden'!AZ187="x","x",$AY$2-'Indicator Date hidden'!AZ187)</f>
        <v>0</v>
      </c>
      <c r="AZ186" s="165">
        <f>IF('Indicator Date hidden'!BA187="x","x",$AZ$2-'Indicator Date hidden'!BA187)</f>
        <v>0</v>
      </c>
      <c r="BA186" s="5">
        <f t="shared" si="10"/>
        <v>17</v>
      </c>
      <c r="BB186" s="166">
        <f t="shared" si="11"/>
        <v>0.36170212765957449</v>
      </c>
      <c r="BC186" s="5">
        <f t="shared" si="12"/>
        <v>6</v>
      </c>
      <c r="BD186" s="166">
        <f t="shared" si="13"/>
        <v>1.1746530844121073</v>
      </c>
      <c r="BE186" s="169">
        <f t="shared" si="14"/>
        <v>0</v>
      </c>
    </row>
    <row r="187" spans="1:57" x14ac:dyDescent="0.25">
      <c r="A187" t="s">
        <v>346</v>
      </c>
      <c r="B187" s="165">
        <f>IF('Indicator Date hidden'!C188="x","x",$B$2-'Indicator Date hidden'!C188)</f>
        <v>0</v>
      </c>
      <c r="C187" s="165">
        <f>IF('Indicator Date hidden'!D188="x","x",$C$2-'Indicator Date hidden'!D188)</f>
        <v>0</v>
      </c>
      <c r="D187" s="165">
        <f>IF('Indicator Date hidden'!E188="x","x",$D$2-'Indicator Date hidden'!E188)</f>
        <v>0</v>
      </c>
      <c r="E187" s="165">
        <f>IF('Indicator Date hidden'!F188="x","x",$E$2-'Indicator Date hidden'!F188)</f>
        <v>0</v>
      </c>
      <c r="F187" s="165">
        <f>IF('Indicator Date hidden'!G188="x","x",$F$2-'Indicator Date hidden'!G188)</f>
        <v>0</v>
      </c>
      <c r="G187" s="165">
        <f>IF('Indicator Date hidden'!H188="x","x",$G$2-'Indicator Date hidden'!H188)</f>
        <v>0</v>
      </c>
      <c r="H187" s="165">
        <f>IF('Indicator Date hidden'!I188="x","x",$H$2-'Indicator Date hidden'!I188)</f>
        <v>0</v>
      </c>
      <c r="I187" s="165">
        <f>IF('Indicator Date hidden'!J188="x","x",$I$2-'Indicator Date hidden'!J188)</f>
        <v>0</v>
      </c>
      <c r="J187" s="165">
        <f>IF('Indicator Date hidden'!K188="x","x",$J$2-'Indicator Date hidden'!K188)</f>
        <v>0</v>
      </c>
      <c r="K187" s="165">
        <f>IF('Indicator Date hidden'!L188="x","x",$K$2-'Indicator Date hidden'!L188)</f>
        <v>0</v>
      </c>
      <c r="L187" s="165">
        <f>IF('Indicator Date hidden'!M188="x","x",$L$2-'Indicator Date hidden'!M188)</f>
        <v>0</v>
      </c>
      <c r="M187" s="165">
        <f>IF('Indicator Date hidden'!N188="x","x",$M$2-'Indicator Date hidden'!N188)</f>
        <v>0</v>
      </c>
      <c r="N187" s="165">
        <f>IF('Indicator Date hidden'!O188="x","x",$N$2-'Indicator Date hidden'!O188)</f>
        <v>0</v>
      </c>
      <c r="O187" s="165">
        <f>IF('Indicator Date hidden'!P188="x","x",$O$2-'Indicator Date hidden'!P188)</f>
        <v>0</v>
      </c>
      <c r="P187" s="165">
        <f>IF('Indicator Date hidden'!Q188="x","x",$P$2-'Indicator Date hidden'!Q188)</f>
        <v>0</v>
      </c>
      <c r="Q187" s="165" t="str">
        <f>IF('Indicator Date hidden'!R188="x","x",$Q$2-'Indicator Date hidden'!R188)</f>
        <v>x</v>
      </c>
      <c r="R187" s="165">
        <f>IF('Indicator Date hidden'!S188="x","x",$R$2-'Indicator Date hidden'!S188)</f>
        <v>0</v>
      </c>
      <c r="S187" s="165">
        <f>IF('Indicator Date hidden'!T188="x","x",$S$2-'Indicator Date hidden'!T188)</f>
        <v>0</v>
      </c>
      <c r="T187" s="165">
        <f>IF('Indicator Date hidden'!U188="x","x",$T$2-'Indicator Date hidden'!U188)</f>
        <v>0</v>
      </c>
      <c r="U187" s="165">
        <f>IF('Indicator Date hidden'!V188="x","x",$U$2-'Indicator Date hidden'!V188)</f>
        <v>0</v>
      </c>
      <c r="V187" s="165">
        <f>IF('Indicator Date hidden'!W188="x","x",$V$2-'Indicator Date hidden'!W188)</f>
        <v>2</v>
      </c>
      <c r="W187" s="165">
        <f>IF('Indicator Date hidden'!X188="x","x",$W$2-'Indicator Date hidden'!X188)</f>
        <v>10</v>
      </c>
      <c r="X187" s="165">
        <f>IF('Indicator Date hidden'!Y188="x","x",$X$2-'Indicator Date hidden'!Y188)</f>
        <v>3</v>
      </c>
      <c r="Y187" s="165">
        <f>IF('Indicator Date hidden'!Z188="x","x",$Y$2-'Indicator Date hidden'!Z188)</f>
        <v>0</v>
      </c>
      <c r="Z187" s="165">
        <f>IF('Indicator Date hidden'!AA188="x","x",$Z$2-'Indicator Date hidden'!AA188)</f>
        <v>0</v>
      </c>
      <c r="AA187" s="165">
        <f>IF('Indicator Date hidden'!AB188="x","x",$AA$2-'Indicator Date hidden'!AB188)</f>
        <v>0</v>
      </c>
      <c r="AB187" s="165">
        <f>IF('Indicator Date hidden'!AC188="x","x",$AB$2-'Indicator Date hidden'!AC188)</f>
        <v>0</v>
      </c>
      <c r="AC187" s="165">
        <f>IF('Indicator Date hidden'!AD188="x","x",$AC$2-'Indicator Date hidden'!AD188)</f>
        <v>0</v>
      </c>
      <c r="AD187" s="165">
        <f>IF('Indicator Date hidden'!AE188="x","x",$AD$2-'Indicator Date hidden'!AE188)</f>
        <v>0</v>
      </c>
      <c r="AE187" s="165">
        <f>IF('Indicator Date hidden'!AF188="x","x",$AE$2-'Indicator Date hidden'!AF188)</f>
        <v>0</v>
      </c>
      <c r="AF187" s="165" t="str">
        <f>IF('Indicator Date hidden'!AG188="x","x",$AF$2-'Indicator Date hidden'!AG188)</f>
        <v>x</v>
      </c>
      <c r="AG187" s="165">
        <f>IF('Indicator Date hidden'!AH188="x","x",$AG$2-'Indicator Date hidden'!AH188)</f>
        <v>0</v>
      </c>
      <c r="AH187" s="165">
        <f>IF('Indicator Date hidden'!AI188="x","x",$AH$2-'Indicator Date hidden'!AI188)</f>
        <v>0</v>
      </c>
      <c r="AI187" s="165">
        <f>IF('Indicator Date hidden'!AJ188="x","x",$AI$2-'Indicator Date hidden'!AJ188)</f>
        <v>0</v>
      </c>
      <c r="AJ187" s="165" t="str">
        <f>IF('Indicator Date hidden'!AK188="x","x",$AJ$2-'Indicator Date hidden'!AK188)</f>
        <v>x</v>
      </c>
      <c r="AK187" s="165">
        <f>IF('Indicator Date hidden'!AL188="x","x",$AK$2-'Indicator Date hidden'!AL188)</f>
        <v>1</v>
      </c>
      <c r="AL187" s="165">
        <f>IF('Indicator Date hidden'!AM188="x","x",$AL$2-'Indicator Date hidden'!AM188)</f>
        <v>0</v>
      </c>
      <c r="AM187" s="165">
        <f>IF('Indicator Date hidden'!AN188="x","x",$AM$2-'Indicator Date hidden'!AN188)</f>
        <v>0</v>
      </c>
      <c r="AN187" s="165">
        <f>IF('Indicator Date hidden'!AO188="x","x",$AN$2-'Indicator Date hidden'!AO188)</f>
        <v>0</v>
      </c>
      <c r="AO187" s="165" t="str">
        <f>IF('Indicator Date hidden'!AP188="x","x",$AO$2-'Indicator Date hidden'!AP188)</f>
        <v>x</v>
      </c>
      <c r="AP187" s="165" t="str">
        <f>IF('Indicator Date hidden'!AQ188="x","x",$AP$2-'Indicator Date hidden'!AQ188)</f>
        <v>x</v>
      </c>
      <c r="AQ187" s="165">
        <f>IF('Indicator Date hidden'!AR188="x","x",$AQ$2-'Indicator Date hidden'!AR188)</f>
        <v>2</v>
      </c>
      <c r="AR187" s="165">
        <f>IF('Indicator Date hidden'!AS188="x","x",$AR$2-'Indicator Date hidden'!AS188)</f>
        <v>0</v>
      </c>
      <c r="AS187" s="165">
        <f>IF('Indicator Date hidden'!AT188="x","x",$AS$2-'Indicator Date hidden'!AT188)</f>
        <v>0</v>
      </c>
      <c r="AT187" s="165">
        <f>IF('Indicator Date hidden'!AU188="x","x",$AT$2-'Indicator Date hidden'!AU188)</f>
        <v>0</v>
      </c>
      <c r="AU187" s="165">
        <f>IF('Indicator Date hidden'!AV188="x","x",$AU$2-'Indicator Date hidden'!AV188)</f>
        <v>2</v>
      </c>
      <c r="AV187" s="165">
        <f>IF('Indicator Date hidden'!AW188="x","x",$AV$2-'Indicator Date hidden'!AW188)</f>
        <v>0</v>
      </c>
      <c r="AW187" s="165">
        <f>IF('Indicator Date hidden'!AX188="x","x",$AW$2-'Indicator Date hidden'!AX188)</f>
        <v>0</v>
      </c>
      <c r="AX187" s="165">
        <f>IF('Indicator Date hidden'!AY188="x","x",$AX$2-'Indicator Date hidden'!AY188)</f>
        <v>0</v>
      </c>
      <c r="AY187" s="165">
        <f>IF('Indicator Date hidden'!AZ188="x","x",$AY$2-'Indicator Date hidden'!AZ188)</f>
        <v>0</v>
      </c>
      <c r="AZ187" s="165">
        <f>IF('Indicator Date hidden'!BA188="x","x",$AZ$2-'Indicator Date hidden'!BA188)</f>
        <v>3</v>
      </c>
      <c r="BA187" s="5">
        <f t="shared" si="10"/>
        <v>23</v>
      </c>
      <c r="BB187" s="166">
        <f t="shared" si="11"/>
        <v>0.5</v>
      </c>
      <c r="BC187" s="5">
        <f t="shared" si="12"/>
        <v>7</v>
      </c>
      <c r="BD187" s="166">
        <f t="shared" si="13"/>
        <v>1.6117773068747809</v>
      </c>
      <c r="BE187" s="169">
        <f t="shared" si="14"/>
        <v>0</v>
      </c>
    </row>
    <row r="188" spans="1:57" x14ac:dyDescent="0.25">
      <c r="A188" t="s">
        <v>348</v>
      </c>
      <c r="B188" s="165">
        <f>IF('Indicator Date hidden'!C189="x","x",$B$2-'Indicator Date hidden'!C189)</f>
        <v>0</v>
      </c>
      <c r="C188" s="165">
        <f>IF('Indicator Date hidden'!D189="x","x",$C$2-'Indicator Date hidden'!D189)</f>
        <v>0</v>
      </c>
      <c r="D188" s="165">
        <f>IF('Indicator Date hidden'!E189="x","x",$D$2-'Indicator Date hidden'!E189)</f>
        <v>0</v>
      </c>
      <c r="E188" s="165">
        <f>IF('Indicator Date hidden'!F189="x","x",$E$2-'Indicator Date hidden'!F189)</f>
        <v>0</v>
      </c>
      <c r="F188" s="165">
        <f>IF('Indicator Date hidden'!G189="x","x",$F$2-'Indicator Date hidden'!G189)</f>
        <v>0</v>
      </c>
      <c r="G188" s="165">
        <f>IF('Indicator Date hidden'!H189="x","x",$G$2-'Indicator Date hidden'!H189)</f>
        <v>0</v>
      </c>
      <c r="H188" s="165">
        <f>IF('Indicator Date hidden'!I189="x","x",$H$2-'Indicator Date hidden'!I189)</f>
        <v>0</v>
      </c>
      <c r="I188" s="165">
        <f>IF('Indicator Date hidden'!J189="x","x",$I$2-'Indicator Date hidden'!J189)</f>
        <v>0</v>
      </c>
      <c r="J188" s="165">
        <f>IF('Indicator Date hidden'!K189="x","x",$J$2-'Indicator Date hidden'!K189)</f>
        <v>0</v>
      </c>
      <c r="K188" s="165">
        <f>IF('Indicator Date hidden'!L189="x","x",$K$2-'Indicator Date hidden'!L189)</f>
        <v>0</v>
      </c>
      <c r="L188" s="165">
        <f>IF('Indicator Date hidden'!M189="x","x",$L$2-'Indicator Date hidden'!M189)</f>
        <v>0</v>
      </c>
      <c r="M188" s="165">
        <f>IF('Indicator Date hidden'!N189="x","x",$M$2-'Indicator Date hidden'!N189)</f>
        <v>0</v>
      </c>
      <c r="N188" s="165">
        <f>IF('Indicator Date hidden'!O189="x","x",$N$2-'Indicator Date hidden'!O189)</f>
        <v>0</v>
      </c>
      <c r="O188" s="165">
        <f>IF('Indicator Date hidden'!P189="x","x",$O$2-'Indicator Date hidden'!P189)</f>
        <v>0</v>
      </c>
      <c r="P188" s="165">
        <f>IF('Indicator Date hidden'!Q189="x","x",$P$2-'Indicator Date hidden'!Q189)</f>
        <v>0</v>
      </c>
      <c r="Q188" s="165">
        <f>IF('Indicator Date hidden'!R189="x","x",$Q$2-'Indicator Date hidden'!R189)</f>
        <v>10</v>
      </c>
      <c r="R188" s="165">
        <f>IF('Indicator Date hidden'!S189="x","x",$R$2-'Indicator Date hidden'!S189)</f>
        <v>0</v>
      </c>
      <c r="S188" s="165">
        <f>IF('Indicator Date hidden'!T189="x","x",$S$2-'Indicator Date hidden'!T189)</f>
        <v>0</v>
      </c>
      <c r="T188" s="165">
        <f>IF('Indicator Date hidden'!U189="x","x",$T$2-'Indicator Date hidden'!U189)</f>
        <v>0</v>
      </c>
      <c r="U188" s="165">
        <f>IF('Indicator Date hidden'!V189="x","x",$U$2-'Indicator Date hidden'!V189)</f>
        <v>0</v>
      </c>
      <c r="V188" s="165">
        <f>IF('Indicator Date hidden'!W189="x","x",$V$2-'Indicator Date hidden'!W189)</f>
        <v>2</v>
      </c>
      <c r="W188" s="165">
        <f>IF('Indicator Date hidden'!X189="x","x",$W$2-'Indicator Date hidden'!X189)</f>
        <v>3</v>
      </c>
      <c r="X188" s="165">
        <f>IF('Indicator Date hidden'!Y189="x","x",$X$2-'Indicator Date hidden'!Y189)</f>
        <v>6</v>
      </c>
      <c r="Y188" s="165">
        <f>IF('Indicator Date hidden'!Z189="x","x",$Y$2-'Indicator Date hidden'!Z189)</f>
        <v>0</v>
      </c>
      <c r="Z188" s="165">
        <f>IF('Indicator Date hidden'!AA189="x","x",$Z$2-'Indicator Date hidden'!AA189)</f>
        <v>0</v>
      </c>
      <c r="AA188" s="165" t="str">
        <f>IF('Indicator Date hidden'!AB189="x","x",$AA$2-'Indicator Date hidden'!AB189)</f>
        <v>x</v>
      </c>
      <c r="AB188" s="165">
        <f>IF('Indicator Date hidden'!AC189="x","x",$AB$2-'Indicator Date hidden'!AC189)</f>
        <v>0</v>
      </c>
      <c r="AC188" s="165">
        <f>IF('Indicator Date hidden'!AD189="x","x",$AC$2-'Indicator Date hidden'!AD189)</f>
        <v>0</v>
      </c>
      <c r="AD188" s="165">
        <f>IF('Indicator Date hidden'!AE189="x","x",$AD$2-'Indicator Date hidden'!AE189)</f>
        <v>0</v>
      </c>
      <c r="AE188" s="165" t="str">
        <f>IF('Indicator Date hidden'!AF189="x","x",$AE$2-'Indicator Date hidden'!AF189)</f>
        <v>x</v>
      </c>
      <c r="AF188" s="165">
        <f>IF('Indicator Date hidden'!AG189="x","x",$AF$2-'Indicator Date hidden'!AG189)</f>
        <v>7</v>
      </c>
      <c r="AG188" s="165">
        <f>IF('Indicator Date hidden'!AH189="x","x",$AG$2-'Indicator Date hidden'!AH189)</f>
        <v>0</v>
      </c>
      <c r="AH188" s="165">
        <f>IF('Indicator Date hidden'!AI189="x","x",$AH$2-'Indicator Date hidden'!AI189)</f>
        <v>0</v>
      </c>
      <c r="AI188" s="165">
        <f>IF('Indicator Date hidden'!AJ189="x","x",$AI$2-'Indicator Date hidden'!AJ189)</f>
        <v>0</v>
      </c>
      <c r="AJ188" s="165" t="str">
        <f>IF('Indicator Date hidden'!AK189="x","x",$AJ$2-'Indicator Date hidden'!AK189)</f>
        <v>x</v>
      </c>
      <c r="AK188" s="165">
        <f>IF('Indicator Date hidden'!AL189="x","x",$AK$2-'Indicator Date hidden'!AL189)</f>
        <v>1</v>
      </c>
      <c r="AL188" s="165" t="str">
        <f>IF('Indicator Date hidden'!AM189="x","x",$AL$2-'Indicator Date hidden'!AM189)</f>
        <v>x</v>
      </c>
      <c r="AM188" s="165">
        <f>IF('Indicator Date hidden'!AN189="x","x",$AM$2-'Indicator Date hidden'!AN189)</f>
        <v>0</v>
      </c>
      <c r="AN188" s="165">
        <f>IF('Indicator Date hidden'!AO189="x","x",$AN$2-'Indicator Date hidden'!AO189)</f>
        <v>0</v>
      </c>
      <c r="AO188" s="165" t="str">
        <f>IF('Indicator Date hidden'!AP189="x","x",$AO$2-'Indicator Date hidden'!AP189)</f>
        <v>x</v>
      </c>
      <c r="AP188" s="165" t="str">
        <f>IF('Indicator Date hidden'!AQ189="x","x",$AP$2-'Indicator Date hidden'!AQ189)</f>
        <v>x</v>
      </c>
      <c r="AQ188" s="165">
        <f>IF('Indicator Date hidden'!AR189="x","x",$AQ$2-'Indicator Date hidden'!AR189)</f>
        <v>2</v>
      </c>
      <c r="AR188" s="165">
        <f>IF('Indicator Date hidden'!AS189="x","x",$AR$2-'Indicator Date hidden'!AS189)</f>
        <v>0</v>
      </c>
      <c r="AS188" s="165">
        <f>IF('Indicator Date hidden'!AT189="x","x",$AS$2-'Indicator Date hidden'!AT189)</f>
        <v>0</v>
      </c>
      <c r="AT188" s="165">
        <f>IF('Indicator Date hidden'!AU189="x","x",$AT$2-'Indicator Date hidden'!AU189)</f>
        <v>0</v>
      </c>
      <c r="AU188" s="165">
        <f>IF('Indicator Date hidden'!AV189="x","x",$AU$2-'Indicator Date hidden'!AV189)</f>
        <v>2</v>
      </c>
      <c r="AV188" s="165">
        <f>IF('Indicator Date hidden'!AW189="x","x",$AV$2-'Indicator Date hidden'!AW189)</f>
        <v>0</v>
      </c>
      <c r="AW188" s="165">
        <f>IF('Indicator Date hidden'!AX189="x","x",$AW$2-'Indicator Date hidden'!AX189)</f>
        <v>0</v>
      </c>
      <c r="AX188" s="165">
        <f>IF('Indicator Date hidden'!AY189="x","x",$AX$2-'Indicator Date hidden'!AY189)</f>
        <v>0</v>
      </c>
      <c r="AY188" s="165">
        <f>IF('Indicator Date hidden'!AZ189="x","x",$AY$2-'Indicator Date hidden'!AZ189)</f>
        <v>0</v>
      </c>
      <c r="AZ188" s="165">
        <f>IF('Indicator Date hidden'!BA189="x","x",$AZ$2-'Indicator Date hidden'!BA189)</f>
        <v>0</v>
      </c>
      <c r="BA188" s="5">
        <f t="shared" si="10"/>
        <v>33</v>
      </c>
      <c r="BB188" s="166">
        <f t="shared" si="11"/>
        <v>0.73333333333333328</v>
      </c>
      <c r="BC188" s="5">
        <f t="shared" si="12"/>
        <v>8</v>
      </c>
      <c r="BD188" s="166">
        <f t="shared" si="13"/>
        <v>2.0154955277107964</v>
      </c>
      <c r="BE188" s="169">
        <f t="shared" si="14"/>
        <v>0</v>
      </c>
    </row>
    <row r="189" spans="1:57" x14ac:dyDescent="0.25">
      <c r="A189" t="s">
        <v>350</v>
      </c>
      <c r="B189" s="165">
        <f>IF('Indicator Date hidden'!C190="x","x",$B$2-'Indicator Date hidden'!C190)</f>
        <v>0</v>
      </c>
      <c r="C189" s="165">
        <f>IF('Indicator Date hidden'!D190="x","x",$C$2-'Indicator Date hidden'!D190)</f>
        <v>0</v>
      </c>
      <c r="D189" s="165">
        <f>IF('Indicator Date hidden'!E190="x","x",$D$2-'Indicator Date hidden'!E190)</f>
        <v>0</v>
      </c>
      <c r="E189" s="165">
        <f>IF('Indicator Date hidden'!F190="x","x",$E$2-'Indicator Date hidden'!F190)</f>
        <v>0</v>
      </c>
      <c r="F189" s="165">
        <f>IF('Indicator Date hidden'!G190="x","x",$F$2-'Indicator Date hidden'!G190)</f>
        <v>0</v>
      </c>
      <c r="G189" s="165">
        <f>IF('Indicator Date hidden'!H190="x","x",$G$2-'Indicator Date hidden'!H190)</f>
        <v>0</v>
      </c>
      <c r="H189" s="165">
        <f>IF('Indicator Date hidden'!I190="x","x",$H$2-'Indicator Date hidden'!I190)</f>
        <v>0</v>
      </c>
      <c r="I189" s="165">
        <f>IF('Indicator Date hidden'!J190="x","x",$I$2-'Indicator Date hidden'!J190)</f>
        <v>0</v>
      </c>
      <c r="J189" s="165">
        <f>IF('Indicator Date hidden'!K190="x","x",$J$2-'Indicator Date hidden'!K190)</f>
        <v>0</v>
      </c>
      <c r="K189" s="165">
        <f>IF('Indicator Date hidden'!L190="x","x",$K$2-'Indicator Date hidden'!L190)</f>
        <v>0</v>
      </c>
      <c r="L189" s="165">
        <f>IF('Indicator Date hidden'!M190="x","x",$L$2-'Indicator Date hidden'!M190)</f>
        <v>0</v>
      </c>
      <c r="M189" s="165">
        <f>IF('Indicator Date hidden'!N190="x","x",$M$2-'Indicator Date hidden'!N190)</f>
        <v>0</v>
      </c>
      <c r="N189" s="165">
        <f>IF('Indicator Date hidden'!O190="x","x",$N$2-'Indicator Date hidden'!O190)</f>
        <v>0</v>
      </c>
      <c r="O189" s="165">
        <f>IF('Indicator Date hidden'!P190="x","x",$O$2-'Indicator Date hidden'!P190)</f>
        <v>0</v>
      </c>
      <c r="P189" s="165">
        <f>IF('Indicator Date hidden'!Q190="x","x",$P$2-'Indicator Date hidden'!Q190)</f>
        <v>0</v>
      </c>
      <c r="Q189" s="165" t="str">
        <f>IF('Indicator Date hidden'!R190="x","x",$Q$2-'Indicator Date hidden'!R190)</f>
        <v>x</v>
      </c>
      <c r="R189" s="165">
        <f>IF('Indicator Date hidden'!S190="x","x",$R$2-'Indicator Date hidden'!S190)</f>
        <v>0</v>
      </c>
      <c r="S189" s="165">
        <f>IF('Indicator Date hidden'!T190="x","x",$S$2-'Indicator Date hidden'!T190)</f>
        <v>0</v>
      </c>
      <c r="T189" s="165">
        <f>IF('Indicator Date hidden'!U190="x","x",$T$2-'Indicator Date hidden'!U190)</f>
        <v>0</v>
      </c>
      <c r="U189" s="165" t="str">
        <f>IF('Indicator Date hidden'!V190="x","x",$U$2-'Indicator Date hidden'!V190)</f>
        <v>x</v>
      </c>
      <c r="V189" s="165">
        <f>IF('Indicator Date hidden'!W190="x","x",$V$2-'Indicator Date hidden'!W190)</f>
        <v>2</v>
      </c>
      <c r="W189" s="165">
        <f>IF('Indicator Date hidden'!X190="x","x",$W$2-'Indicator Date hidden'!X190)</f>
        <v>7</v>
      </c>
      <c r="X189" s="165" t="str">
        <f>IF('Indicator Date hidden'!Y190="x","x",$X$2-'Indicator Date hidden'!Y190)</f>
        <v>x</v>
      </c>
      <c r="Y189" s="165">
        <f>IF('Indicator Date hidden'!Z190="x","x",$Y$2-'Indicator Date hidden'!Z190)</f>
        <v>0</v>
      </c>
      <c r="Z189" s="165">
        <f>IF('Indicator Date hidden'!AA190="x","x",$Z$2-'Indicator Date hidden'!AA190)</f>
        <v>0</v>
      </c>
      <c r="AA189" s="165">
        <f>IF('Indicator Date hidden'!AB190="x","x",$AA$2-'Indicator Date hidden'!AB190)</f>
        <v>1</v>
      </c>
      <c r="AB189" s="165">
        <f>IF('Indicator Date hidden'!AC190="x","x",$AB$2-'Indicator Date hidden'!AC190)</f>
        <v>0</v>
      </c>
      <c r="AC189" s="165">
        <f>IF('Indicator Date hidden'!AD190="x","x",$AC$2-'Indicator Date hidden'!AD190)</f>
        <v>0</v>
      </c>
      <c r="AD189" s="165">
        <f>IF('Indicator Date hidden'!AE190="x","x",$AD$2-'Indicator Date hidden'!AE190)</f>
        <v>0</v>
      </c>
      <c r="AE189" s="165">
        <f>IF('Indicator Date hidden'!AF190="x","x",$AE$2-'Indicator Date hidden'!AF190)</f>
        <v>0</v>
      </c>
      <c r="AF189" s="165">
        <f>IF('Indicator Date hidden'!AG190="x","x",$AF$2-'Indicator Date hidden'!AG190)</f>
        <v>11</v>
      </c>
      <c r="AG189" s="165">
        <f>IF('Indicator Date hidden'!AH190="x","x",$AG$2-'Indicator Date hidden'!AH190)</f>
        <v>0</v>
      </c>
      <c r="AH189" s="165">
        <f>IF('Indicator Date hidden'!AI190="x","x",$AH$2-'Indicator Date hidden'!AI190)</f>
        <v>0</v>
      </c>
      <c r="AI189" s="165">
        <f>IF('Indicator Date hidden'!AJ190="x","x",$AI$2-'Indicator Date hidden'!AJ190)</f>
        <v>0</v>
      </c>
      <c r="AJ189" s="165" t="str">
        <f>IF('Indicator Date hidden'!AK190="x","x",$AJ$2-'Indicator Date hidden'!AK190)</f>
        <v>x</v>
      </c>
      <c r="AK189" s="165">
        <f>IF('Indicator Date hidden'!AL190="x","x",$AK$2-'Indicator Date hidden'!AL190)</f>
        <v>1</v>
      </c>
      <c r="AL189" s="165">
        <f>IF('Indicator Date hidden'!AM190="x","x",$AL$2-'Indicator Date hidden'!AM190)</f>
        <v>0</v>
      </c>
      <c r="AM189" s="165">
        <f>IF('Indicator Date hidden'!AN190="x","x",$AM$2-'Indicator Date hidden'!AN190)</f>
        <v>0</v>
      </c>
      <c r="AN189" s="165">
        <f>IF('Indicator Date hidden'!AO190="x","x",$AN$2-'Indicator Date hidden'!AO190)</f>
        <v>0</v>
      </c>
      <c r="AO189" s="165">
        <f>IF('Indicator Date hidden'!AP190="x","x",$AO$2-'Indicator Date hidden'!AP190)</f>
        <v>0</v>
      </c>
      <c r="AP189" s="165">
        <f>IF('Indicator Date hidden'!AQ190="x","x",$AP$2-'Indicator Date hidden'!AQ190)</f>
        <v>0</v>
      </c>
      <c r="AQ189" s="165">
        <f>IF('Indicator Date hidden'!AR190="x","x",$AQ$2-'Indicator Date hidden'!AR190)</f>
        <v>0</v>
      </c>
      <c r="AR189" s="165">
        <f>IF('Indicator Date hidden'!AS190="x","x",$AR$2-'Indicator Date hidden'!AS190)</f>
        <v>0</v>
      </c>
      <c r="AS189" s="165">
        <f>IF('Indicator Date hidden'!AT190="x","x",$AS$2-'Indicator Date hidden'!AT190)</f>
        <v>0</v>
      </c>
      <c r="AT189" s="165">
        <f>IF('Indicator Date hidden'!AU190="x","x",$AT$2-'Indicator Date hidden'!AU190)</f>
        <v>0</v>
      </c>
      <c r="AU189" s="165">
        <f>IF('Indicator Date hidden'!AV190="x","x",$AU$2-'Indicator Date hidden'!AV190)</f>
        <v>1</v>
      </c>
      <c r="AV189" s="165">
        <f>IF('Indicator Date hidden'!AW190="x","x",$AV$2-'Indicator Date hidden'!AW190)</f>
        <v>0</v>
      </c>
      <c r="AW189" s="165">
        <f>IF('Indicator Date hidden'!AX190="x","x",$AW$2-'Indicator Date hidden'!AX190)</f>
        <v>0</v>
      </c>
      <c r="AX189" s="165">
        <f>IF('Indicator Date hidden'!AY190="x","x",$AX$2-'Indicator Date hidden'!AY190)</f>
        <v>0</v>
      </c>
      <c r="AY189" s="165">
        <f>IF('Indicator Date hidden'!AZ190="x","x",$AY$2-'Indicator Date hidden'!AZ190)</f>
        <v>0</v>
      </c>
      <c r="AZ189" s="165">
        <f>IF('Indicator Date hidden'!BA190="x","x",$AZ$2-'Indicator Date hidden'!BA190)</f>
        <v>0</v>
      </c>
      <c r="BA189" s="5">
        <f t="shared" si="10"/>
        <v>23</v>
      </c>
      <c r="BB189" s="166">
        <f t="shared" si="11"/>
        <v>0.48936170212765956</v>
      </c>
      <c r="BC189" s="5">
        <f t="shared" si="12"/>
        <v>6</v>
      </c>
      <c r="BD189" s="166">
        <f t="shared" si="13"/>
        <v>1.877893120307764</v>
      </c>
      <c r="BE189" s="169">
        <f t="shared" si="14"/>
        <v>0</v>
      </c>
    </row>
    <row r="190" spans="1:57" x14ac:dyDescent="0.25">
      <c r="A190" t="s">
        <v>351</v>
      </c>
      <c r="B190" s="165">
        <f>IF('Indicator Date hidden'!C191="x","x",$B$2-'Indicator Date hidden'!C191)</f>
        <v>0</v>
      </c>
      <c r="C190" s="165">
        <f>IF('Indicator Date hidden'!D191="x","x",$C$2-'Indicator Date hidden'!D191)</f>
        <v>0</v>
      </c>
      <c r="D190" s="165">
        <f>IF('Indicator Date hidden'!E191="x","x",$D$2-'Indicator Date hidden'!E191)</f>
        <v>0</v>
      </c>
      <c r="E190" s="165">
        <f>IF('Indicator Date hidden'!F191="x","x",$E$2-'Indicator Date hidden'!F191)</f>
        <v>0</v>
      </c>
      <c r="F190" s="165">
        <f>IF('Indicator Date hidden'!G191="x","x",$F$2-'Indicator Date hidden'!G191)</f>
        <v>0</v>
      </c>
      <c r="G190" s="165">
        <f>IF('Indicator Date hidden'!H191="x","x",$G$2-'Indicator Date hidden'!H191)</f>
        <v>0</v>
      </c>
      <c r="H190" s="165">
        <f>IF('Indicator Date hidden'!I191="x","x",$H$2-'Indicator Date hidden'!I191)</f>
        <v>0</v>
      </c>
      <c r="I190" s="165">
        <f>IF('Indicator Date hidden'!J191="x","x",$I$2-'Indicator Date hidden'!J191)</f>
        <v>0</v>
      </c>
      <c r="J190" s="165">
        <f>IF('Indicator Date hidden'!K191="x","x",$J$2-'Indicator Date hidden'!K191)</f>
        <v>0</v>
      </c>
      <c r="K190" s="165">
        <f>IF('Indicator Date hidden'!L191="x","x",$K$2-'Indicator Date hidden'!L191)</f>
        <v>0</v>
      </c>
      <c r="L190" s="165">
        <f>IF('Indicator Date hidden'!M191="x","x",$L$2-'Indicator Date hidden'!M191)</f>
        <v>0</v>
      </c>
      <c r="M190" s="165">
        <f>IF('Indicator Date hidden'!N191="x","x",$M$2-'Indicator Date hidden'!N191)</f>
        <v>0</v>
      </c>
      <c r="N190" s="165">
        <f>IF('Indicator Date hidden'!O191="x","x",$N$2-'Indicator Date hidden'!O191)</f>
        <v>0</v>
      </c>
      <c r="O190" s="165">
        <f>IF('Indicator Date hidden'!P191="x","x",$O$2-'Indicator Date hidden'!P191)</f>
        <v>0</v>
      </c>
      <c r="P190" s="165">
        <f>IF('Indicator Date hidden'!Q191="x","x",$P$2-'Indicator Date hidden'!Q191)</f>
        <v>0</v>
      </c>
      <c r="Q190" s="165">
        <f>IF('Indicator Date hidden'!R191="x","x",$Q$2-'Indicator Date hidden'!R191)</f>
        <v>3</v>
      </c>
      <c r="R190" s="165">
        <f>IF('Indicator Date hidden'!S191="x","x",$R$2-'Indicator Date hidden'!S191)</f>
        <v>0</v>
      </c>
      <c r="S190" s="165">
        <f>IF('Indicator Date hidden'!T191="x","x",$S$2-'Indicator Date hidden'!T191)</f>
        <v>0</v>
      </c>
      <c r="T190" s="165">
        <f>IF('Indicator Date hidden'!U191="x","x",$T$2-'Indicator Date hidden'!U191)</f>
        <v>0</v>
      </c>
      <c r="U190" s="165">
        <f>IF('Indicator Date hidden'!V191="x","x",$U$2-'Indicator Date hidden'!V191)</f>
        <v>0</v>
      </c>
      <c r="V190" s="165">
        <f>IF('Indicator Date hidden'!W191="x","x",$V$2-'Indicator Date hidden'!W191)</f>
        <v>2</v>
      </c>
      <c r="W190" s="165">
        <f>IF('Indicator Date hidden'!X191="x","x",$W$2-'Indicator Date hidden'!X191)</f>
        <v>3</v>
      </c>
      <c r="X190" s="165">
        <f>IF('Indicator Date hidden'!Y191="x","x",$X$2-'Indicator Date hidden'!Y191)</f>
        <v>0</v>
      </c>
      <c r="Y190" s="165">
        <f>IF('Indicator Date hidden'!Z191="x","x",$Y$2-'Indicator Date hidden'!Z191)</f>
        <v>0</v>
      </c>
      <c r="Z190" s="165">
        <f>IF('Indicator Date hidden'!AA191="x","x",$Z$2-'Indicator Date hidden'!AA191)</f>
        <v>0</v>
      </c>
      <c r="AA190" s="165">
        <f>IF('Indicator Date hidden'!AB191="x","x",$AA$2-'Indicator Date hidden'!AB191)</f>
        <v>0</v>
      </c>
      <c r="AB190" s="165">
        <f>IF('Indicator Date hidden'!AC191="x","x",$AB$2-'Indicator Date hidden'!AC191)</f>
        <v>0</v>
      </c>
      <c r="AC190" s="165">
        <f>IF('Indicator Date hidden'!AD191="x","x",$AC$2-'Indicator Date hidden'!AD191)</f>
        <v>0</v>
      </c>
      <c r="AD190" s="165">
        <f>IF('Indicator Date hidden'!AE191="x","x",$AD$2-'Indicator Date hidden'!AE191)</f>
        <v>0</v>
      </c>
      <c r="AE190" s="165">
        <f>IF('Indicator Date hidden'!AF191="x","x",$AE$2-'Indicator Date hidden'!AF191)</f>
        <v>0</v>
      </c>
      <c r="AF190" s="165">
        <f>IF('Indicator Date hidden'!AG191="x","x",$AF$2-'Indicator Date hidden'!AG191)</f>
        <v>3</v>
      </c>
      <c r="AG190" s="165">
        <f>IF('Indicator Date hidden'!AH191="x","x",$AG$2-'Indicator Date hidden'!AH191)</f>
        <v>0</v>
      </c>
      <c r="AH190" s="165">
        <f>IF('Indicator Date hidden'!AI191="x","x",$AH$2-'Indicator Date hidden'!AI191)</f>
        <v>0</v>
      </c>
      <c r="AI190" s="165">
        <f>IF('Indicator Date hidden'!AJ191="x","x",$AI$2-'Indicator Date hidden'!AJ191)</f>
        <v>0</v>
      </c>
      <c r="AJ190" s="165" t="str">
        <f>IF('Indicator Date hidden'!AK191="x","x",$AJ$2-'Indicator Date hidden'!AK191)</f>
        <v>x</v>
      </c>
      <c r="AK190" s="165">
        <f>IF('Indicator Date hidden'!AL191="x","x",$AK$2-'Indicator Date hidden'!AL191)</f>
        <v>1</v>
      </c>
      <c r="AL190" s="165" t="str">
        <f>IF('Indicator Date hidden'!AM191="x","x",$AL$2-'Indicator Date hidden'!AM191)</f>
        <v>x</v>
      </c>
      <c r="AM190" s="165">
        <f>IF('Indicator Date hidden'!AN191="x","x",$AM$2-'Indicator Date hidden'!AN191)</f>
        <v>0</v>
      </c>
      <c r="AN190" s="165">
        <f>IF('Indicator Date hidden'!AO191="x","x",$AN$2-'Indicator Date hidden'!AO191)</f>
        <v>0</v>
      </c>
      <c r="AO190" s="165" t="str">
        <f>IF('Indicator Date hidden'!AP191="x","x",$AO$2-'Indicator Date hidden'!AP191)</f>
        <v>x</v>
      </c>
      <c r="AP190" s="165" t="str">
        <f>IF('Indicator Date hidden'!AQ191="x","x",$AP$2-'Indicator Date hidden'!AQ191)</f>
        <v>x</v>
      </c>
      <c r="AQ190" s="165">
        <f>IF('Indicator Date hidden'!AR191="x","x",$AQ$2-'Indicator Date hidden'!AR191)</f>
        <v>0</v>
      </c>
      <c r="AR190" s="165">
        <f>IF('Indicator Date hidden'!AS191="x","x",$AR$2-'Indicator Date hidden'!AS191)</f>
        <v>0</v>
      </c>
      <c r="AS190" s="165">
        <f>IF('Indicator Date hidden'!AT191="x","x",$AS$2-'Indicator Date hidden'!AT191)</f>
        <v>0</v>
      </c>
      <c r="AT190" s="165">
        <f>IF('Indicator Date hidden'!AU191="x","x",$AT$2-'Indicator Date hidden'!AU191)</f>
        <v>0</v>
      </c>
      <c r="AU190" s="165">
        <f>IF('Indicator Date hidden'!AV191="x","x",$AU$2-'Indicator Date hidden'!AV191)</f>
        <v>2</v>
      </c>
      <c r="AV190" s="165">
        <f>IF('Indicator Date hidden'!AW191="x","x",$AV$2-'Indicator Date hidden'!AW191)</f>
        <v>0</v>
      </c>
      <c r="AW190" s="165">
        <f>IF('Indicator Date hidden'!AX191="x","x",$AW$2-'Indicator Date hidden'!AX191)</f>
        <v>0</v>
      </c>
      <c r="AX190" s="165">
        <f>IF('Indicator Date hidden'!AY191="x","x",$AX$2-'Indicator Date hidden'!AY191)</f>
        <v>0</v>
      </c>
      <c r="AY190" s="165">
        <f>IF('Indicator Date hidden'!AZ191="x","x",$AY$2-'Indicator Date hidden'!AZ191)</f>
        <v>0</v>
      </c>
      <c r="AZ190" s="165">
        <f>IF('Indicator Date hidden'!BA191="x","x",$AZ$2-'Indicator Date hidden'!BA191)</f>
        <v>0</v>
      </c>
      <c r="BA190" s="5">
        <f t="shared" si="10"/>
        <v>14</v>
      </c>
      <c r="BB190" s="166">
        <f t="shared" si="11"/>
        <v>0.2978723404255319</v>
      </c>
      <c r="BC190" s="5">
        <f t="shared" si="12"/>
        <v>6</v>
      </c>
      <c r="BD190" s="166">
        <f t="shared" si="13"/>
        <v>0.82293955769420069</v>
      </c>
      <c r="BE190" s="169">
        <f t="shared" si="14"/>
        <v>0</v>
      </c>
    </row>
    <row r="191" spans="1:57" x14ac:dyDescent="0.25">
      <c r="A191" t="s">
        <v>352</v>
      </c>
      <c r="B191" s="165">
        <f>IF('Indicator Date hidden'!C192="x","x",$B$2-'Indicator Date hidden'!C192)</f>
        <v>0</v>
      </c>
      <c r="C191" s="165">
        <f>IF('Indicator Date hidden'!D192="x","x",$C$2-'Indicator Date hidden'!D192)</f>
        <v>0</v>
      </c>
      <c r="D191" s="165">
        <f>IF('Indicator Date hidden'!E192="x","x",$D$2-'Indicator Date hidden'!E192)</f>
        <v>0</v>
      </c>
      <c r="E191" s="165">
        <f>IF('Indicator Date hidden'!F192="x","x",$E$2-'Indicator Date hidden'!F192)</f>
        <v>0</v>
      </c>
      <c r="F191" s="165">
        <f>IF('Indicator Date hidden'!G192="x","x",$F$2-'Indicator Date hidden'!G192)</f>
        <v>0</v>
      </c>
      <c r="G191" s="165">
        <f>IF('Indicator Date hidden'!H192="x","x",$G$2-'Indicator Date hidden'!H192)</f>
        <v>0</v>
      </c>
      <c r="H191" s="165">
        <f>IF('Indicator Date hidden'!I192="x","x",$H$2-'Indicator Date hidden'!I192)</f>
        <v>0</v>
      </c>
      <c r="I191" s="165">
        <f>IF('Indicator Date hidden'!J192="x","x",$I$2-'Indicator Date hidden'!J192)</f>
        <v>0</v>
      </c>
      <c r="J191" s="165">
        <f>IF('Indicator Date hidden'!K192="x","x",$J$2-'Indicator Date hidden'!K192)</f>
        <v>0</v>
      </c>
      <c r="K191" s="165">
        <f>IF('Indicator Date hidden'!L192="x","x",$K$2-'Indicator Date hidden'!L192)</f>
        <v>0</v>
      </c>
      <c r="L191" s="165">
        <f>IF('Indicator Date hidden'!M192="x","x",$L$2-'Indicator Date hidden'!M192)</f>
        <v>0</v>
      </c>
      <c r="M191" s="165">
        <f>IF('Indicator Date hidden'!N192="x","x",$M$2-'Indicator Date hidden'!N192)</f>
        <v>0</v>
      </c>
      <c r="N191" s="165">
        <f>IF('Indicator Date hidden'!O192="x","x",$N$2-'Indicator Date hidden'!O192)</f>
        <v>0</v>
      </c>
      <c r="O191" s="165">
        <f>IF('Indicator Date hidden'!P192="x","x",$O$2-'Indicator Date hidden'!P192)</f>
        <v>0</v>
      </c>
      <c r="P191" s="165">
        <f>IF('Indicator Date hidden'!Q192="x","x",$P$2-'Indicator Date hidden'!Q192)</f>
        <v>0</v>
      </c>
      <c r="Q191" s="165">
        <f>IF('Indicator Date hidden'!R192="x","x",$Q$2-'Indicator Date hidden'!R192)</f>
        <v>4</v>
      </c>
      <c r="R191" s="165">
        <f>IF('Indicator Date hidden'!S192="x","x",$R$2-'Indicator Date hidden'!S192)</f>
        <v>0</v>
      </c>
      <c r="S191" s="165">
        <f>IF('Indicator Date hidden'!T192="x","x",$S$2-'Indicator Date hidden'!T192)</f>
        <v>0</v>
      </c>
      <c r="T191" s="165">
        <f>IF('Indicator Date hidden'!U192="x","x",$T$2-'Indicator Date hidden'!U192)</f>
        <v>0</v>
      </c>
      <c r="U191" s="165">
        <f>IF('Indicator Date hidden'!V192="x","x",$U$2-'Indicator Date hidden'!V192)</f>
        <v>0</v>
      </c>
      <c r="V191" s="165">
        <f>IF('Indicator Date hidden'!W192="x","x",$V$2-'Indicator Date hidden'!W192)</f>
        <v>2</v>
      </c>
      <c r="W191" s="165">
        <f>IF('Indicator Date hidden'!X192="x","x",$W$2-'Indicator Date hidden'!X192)</f>
        <v>3</v>
      </c>
      <c r="X191" s="165">
        <f>IF('Indicator Date hidden'!Y192="x","x",$X$2-'Indicator Date hidden'!Y192)</f>
        <v>6</v>
      </c>
      <c r="Y191" s="165">
        <f>IF('Indicator Date hidden'!Z192="x","x",$Y$2-'Indicator Date hidden'!Z192)</f>
        <v>0</v>
      </c>
      <c r="Z191" s="165">
        <f>IF('Indicator Date hidden'!AA192="x","x",$Z$2-'Indicator Date hidden'!AA192)</f>
        <v>0</v>
      </c>
      <c r="AA191" s="165">
        <f>IF('Indicator Date hidden'!AB192="x","x",$AA$2-'Indicator Date hidden'!AB192)</f>
        <v>1</v>
      </c>
      <c r="AB191" s="165">
        <f>IF('Indicator Date hidden'!AC192="x","x",$AB$2-'Indicator Date hidden'!AC192)</f>
        <v>0</v>
      </c>
      <c r="AC191" s="165">
        <f>IF('Indicator Date hidden'!AD192="x","x",$AC$2-'Indicator Date hidden'!AD192)</f>
        <v>0</v>
      </c>
      <c r="AD191" s="165">
        <f>IF('Indicator Date hidden'!AE192="x","x",$AD$2-'Indicator Date hidden'!AE192)</f>
        <v>0</v>
      </c>
      <c r="AE191" s="165">
        <f>IF('Indicator Date hidden'!AF192="x","x",$AE$2-'Indicator Date hidden'!AF192)</f>
        <v>0</v>
      </c>
      <c r="AF191" s="165">
        <f>IF('Indicator Date hidden'!AG192="x","x",$AF$2-'Indicator Date hidden'!AG192)</f>
        <v>12</v>
      </c>
      <c r="AG191" s="165">
        <f>IF('Indicator Date hidden'!AH192="x","x",$AG$2-'Indicator Date hidden'!AH192)</f>
        <v>0</v>
      </c>
      <c r="AH191" s="165">
        <f>IF('Indicator Date hidden'!AI192="x","x",$AH$2-'Indicator Date hidden'!AI192)</f>
        <v>0</v>
      </c>
      <c r="AI191" s="165">
        <f>IF('Indicator Date hidden'!AJ192="x","x",$AI$2-'Indicator Date hidden'!AJ192)</f>
        <v>0</v>
      </c>
      <c r="AJ191" s="165">
        <f>IF('Indicator Date hidden'!AK192="x","x",$AJ$2-'Indicator Date hidden'!AK192)</f>
        <v>2</v>
      </c>
      <c r="AK191" s="165">
        <f>IF('Indicator Date hidden'!AL192="x","x",$AK$2-'Indicator Date hidden'!AL192)</f>
        <v>0</v>
      </c>
      <c r="AL191" s="165" t="str">
        <f>IF('Indicator Date hidden'!AM192="x","x",$AL$2-'Indicator Date hidden'!AM192)</f>
        <v>x</v>
      </c>
      <c r="AM191" s="165">
        <f>IF('Indicator Date hidden'!AN192="x","x",$AM$2-'Indicator Date hidden'!AN192)</f>
        <v>0</v>
      </c>
      <c r="AN191" s="165">
        <f>IF('Indicator Date hidden'!AO192="x","x",$AN$2-'Indicator Date hidden'!AO192)</f>
        <v>0</v>
      </c>
      <c r="AO191" s="165">
        <f>IF('Indicator Date hidden'!AP192="x","x",$AO$2-'Indicator Date hidden'!AP192)</f>
        <v>1</v>
      </c>
      <c r="AP191" s="165">
        <f>IF('Indicator Date hidden'!AQ192="x","x",$AP$2-'Indicator Date hidden'!AQ192)</f>
        <v>1</v>
      </c>
      <c r="AQ191" s="165">
        <f>IF('Indicator Date hidden'!AR192="x","x",$AQ$2-'Indicator Date hidden'!AR192)</f>
        <v>0</v>
      </c>
      <c r="AR191" s="165">
        <f>IF('Indicator Date hidden'!AS192="x","x",$AR$2-'Indicator Date hidden'!AS192)</f>
        <v>0</v>
      </c>
      <c r="AS191" s="165">
        <f>IF('Indicator Date hidden'!AT192="x","x",$AS$2-'Indicator Date hidden'!AT192)</f>
        <v>0</v>
      </c>
      <c r="AT191" s="165">
        <f>IF('Indicator Date hidden'!AU192="x","x",$AT$2-'Indicator Date hidden'!AU192)</f>
        <v>0</v>
      </c>
      <c r="AU191" s="165">
        <f>IF('Indicator Date hidden'!AV192="x","x",$AU$2-'Indicator Date hidden'!AV192)</f>
        <v>2</v>
      </c>
      <c r="AV191" s="165">
        <f>IF('Indicator Date hidden'!AW192="x","x",$AV$2-'Indicator Date hidden'!AW192)</f>
        <v>0</v>
      </c>
      <c r="AW191" s="165">
        <f>IF('Indicator Date hidden'!AX192="x","x",$AW$2-'Indicator Date hidden'!AX192)</f>
        <v>1</v>
      </c>
      <c r="AX191" s="165">
        <f>IF('Indicator Date hidden'!AY192="x","x",$AX$2-'Indicator Date hidden'!AY192)</f>
        <v>0</v>
      </c>
      <c r="AY191" s="165">
        <f>IF('Indicator Date hidden'!AZ192="x","x",$AY$2-'Indicator Date hidden'!AZ192)</f>
        <v>3</v>
      </c>
      <c r="AZ191" s="165">
        <f>IF('Indicator Date hidden'!BA192="x","x",$AZ$2-'Indicator Date hidden'!BA192)</f>
        <v>3</v>
      </c>
      <c r="BA191" s="5">
        <f t="shared" si="10"/>
        <v>41</v>
      </c>
      <c r="BB191" s="166">
        <f t="shared" si="11"/>
        <v>0.82</v>
      </c>
      <c r="BC191" s="5">
        <f t="shared" si="12"/>
        <v>13</v>
      </c>
      <c r="BD191" s="166">
        <f t="shared" si="13"/>
        <v>2.0267214904865445</v>
      </c>
      <c r="BE191" s="169">
        <f t="shared" si="14"/>
        <v>0</v>
      </c>
    </row>
    <row r="192" spans="1:57" x14ac:dyDescent="0.25">
      <c r="A192" t="s">
        <v>354</v>
      </c>
      <c r="B192" s="165">
        <f>IF('Indicator Date hidden'!C193="x","x",$B$2-'Indicator Date hidden'!C193)</f>
        <v>0</v>
      </c>
      <c r="C192" s="165">
        <f>IF('Indicator Date hidden'!D193="x","x",$C$2-'Indicator Date hidden'!D193)</f>
        <v>0</v>
      </c>
      <c r="D192" s="165">
        <f>IF('Indicator Date hidden'!E193="x","x",$D$2-'Indicator Date hidden'!E193)</f>
        <v>0</v>
      </c>
      <c r="E192" s="165">
        <f>IF('Indicator Date hidden'!F193="x","x",$E$2-'Indicator Date hidden'!F193)</f>
        <v>0</v>
      </c>
      <c r="F192" s="165">
        <f>IF('Indicator Date hidden'!G193="x","x",$F$2-'Indicator Date hidden'!G193)</f>
        <v>0</v>
      </c>
      <c r="G192" s="165">
        <f>IF('Indicator Date hidden'!H193="x","x",$G$2-'Indicator Date hidden'!H193)</f>
        <v>0</v>
      </c>
      <c r="H192" s="165">
        <f>IF('Indicator Date hidden'!I193="x","x",$H$2-'Indicator Date hidden'!I193)</f>
        <v>0</v>
      </c>
      <c r="I192" s="165">
        <f>IF('Indicator Date hidden'!J193="x","x",$I$2-'Indicator Date hidden'!J193)</f>
        <v>0</v>
      </c>
      <c r="J192" s="165">
        <f>IF('Indicator Date hidden'!K193="x","x",$J$2-'Indicator Date hidden'!K193)</f>
        <v>0</v>
      </c>
      <c r="K192" s="165">
        <f>IF('Indicator Date hidden'!L193="x","x",$K$2-'Indicator Date hidden'!L193)</f>
        <v>0</v>
      </c>
      <c r="L192" s="165">
        <f>IF('Indicator Date hidden'!M193="x","x",$L$2-'Indicator Date hidden'!M193)</f>
        <v>0</v>
      </c>
      <c r="M192" s="165">
        <f>IF('Indicator Date hidden'!N193="x","x",$M$2-'Indicator Date hidden'!N193)</f>
        <v>0</v>
      </c>
      <c r="N192" s="165">
        <f>IF('Indicator Date hidden'!O193="x","x",$N$2-'Indicator Date hidden'!O193)</f>
        <v>0</v>
      </c>
      <c r="O192" s="165">
        <f>IF('Indicator Date hidden'!P193="x","x",$O$2-'Indicator Date hidden'!P193)</f>
        <v>0</v>
      </c>
      <c r="P192" s="165">
        <f>IF('Indicator Date hidden'!Q193="x","x",$P$2-'Indicator Date hidden'!Q193)</f>
        <v>0</v>
      </c>
      <c r="Q192" s="165">
        <f>IF('Indicator Date hidden'!R193="x","x",$Q$2-'Indicator Date hidden'!R193)</f>
        <v>3</v>
      </c>
      <c r="R192" s="165">
        <f>IF('Indicator Date hidden'!S193="x","x",$R$2-'Indicator Date hidden'!S193)</f>
        <v>0</v>
      </c>
      <c r="S192" s="165">
        <f>IF('Indicator Date hidden'!T193="x","x",$S$2-'Indicator Date hidden'!T193)</f>
        <v>0</v>
      </c>
      <c r="T192" s="165">
        <f>IF('Indicator Date hidden'!U193="x","x",$T$2-'Indicator Date hidden'!U193)</f>
        <v>0</v>
      </c>
      <c r="U192" s="165">
        <f>IF('Indicator Date hidden'!V193="x","x",$U$2-'Indicator Date hidden'!V193)</f>
        <v>0</v>
      </c>
      <c r="V192" s="165">
        <f>IF('Indicator Date hidden'!W193="x","x",$V$2-'Indicator Date hidden'!W193)</f>
        <v>2</v>
      </c>
      <c r="W192" s="165">
        <f>IF('Indicator Date hidden'!X193="x","x",$W$2-'Indicator Date hidden'!X193)</f>
        <v>3</v>
      </c>
      <c r="X192" s="165">
        <f>IF('Indicator Date hidden'!Y193="x","x",$X$2-'Indicator Date hidden'!Y193)</f>
        <v>0</v>
      </c>
      <c r="Y192" s="165">
        <f>IF('Indicator Date hidden'!Z193="x","x",$Y$2-'Indicator Date hidden'!Z193)</f>
        <v>0</v>
      </c>
      <c r="Z192" s="165">
        <f>IF('Indicator Date hidden'!AA193="x","x",$Z$2-'Indicator Date hidden'!AA193)</f>
        <v>0</v>
      </c>
      <c r="AA192" s="165">
        <f>IF('Indicator Date hidden'!AB193="x","x",$AA$2-'Indicator Date hidden'!AB193)</f>
        <v>0</v>
      </c>
      <c r="AB192" s="165">
        <f>IF('Indicator Date hidden'!AC193="x","x",$AB$2-'Indicator Date hidden'!AC193)</f>
        <v>0</v>
      </c>
      <c r="AC192" s="165">
        <f>IF('Indicator Date hidden'!AD193="x","x",$AC$2-'Indicator Date hidden'!AD193)</f>
        <v>0</v>
      </c>
      <c r="AD192" s="165">
        <f>IF('Indicator Date hidden'!AE193="x","x",$AD$2-'Indicator Date hidden'!AE193)</f>
        <v>0</v>
      </c>
      <c r="AE192" s="165">
        <f>IF('Indicator Date hidden'!AF193="x","x",$AE$2-'Indicator Date hidden'!AF193)</f>
        <v>0</v>
      </c>
      <c r="AF192" s="165">
        <f>IF('Indicator Date hidden'!AG193="x","x",$AF$2-'Indicator Date hidden'!AG193)</f>
        <v>7</v>
      </c>
      <c r="AG192" s="165">
        <f>IF('Indicator Date hidden'!AH193="x","x",$AG$2-'Indicator Date hidden'!AH193)</f>
        <v>0</v>
      </c>
      <c r="AH192" s="165">
        <f>IF('Indicator Date hidden'!AI193="x","x",$AH$2-'Indicator Date hidden'!AI193)</f>
        <v>0</v>
      </c>
      <c r="AI192" s="165">
        <f>IF('Indicator Date hidden'!AJ193="x","x",$AI$2-'Indicator Date hidden'!AJ193)</f>
        <v>0</v>
      </c>
      <c r="AJ192" s="165" t="str">
        <f>IF('Indicator Date hidden'!AK193="x","x",$AJ$2-'Indicator Date hidden'!AK193)</f>
        <v>x</v>
      </c>
      <c r="AK192" s="165">
        <f>IF('Indicator Date hidden'!AL193="x","x",$AK$2-'Indicator Date hidden'!AL193)</f>
        <v>0</v>
      </c>
      <c r="AL192" s="165" t="str">
        <f>IF('Indicator Date hidden'!AM193="x","x",$AL$2-'Indicator Date hidden'!AM193)</f>
        <v>x</v>
      </c>
      <c r="AM192" s="165">
        <f>IF('Indicator Date hidden'!AN193="x","x",$AM$2-'Indicator Date hidden'!AN193)</f>
        <v>0</v>
      </c>
      <c r="AN192" s="165">
        <f>IF('Indicator Date hidden'!AO193="x","x",$AN$2-'Indicator Date hidden'!AO193)</f>
        <v>0</v>
      </c>
      <c r="AO192" s="165">
        <f>IF('Indicator Date hidden'!AP193="x","x",$AO$2-'Indicator Date hidden'!AP193)</f>
        <v>1</v>
      </c>
      <c r="AP192" s="165">
        <f>IF('Indicator Date hidden'!AQ193="x","x",$AP$2-'Indicator Date hidden'!AQ193)</f>
        <v>1</v>
      </c>
      <c r="AQ192" s="165">
        <f>IF('Indicator Date hidden'!AR193="x","x",$AQ$2-'Indicator Date hidden'!AR193)</f>
        <v>2</v>
      </c>
      <c r="AR192" s="165">
        <f>IF('Indicator Date hidden'!AS193="x","x",$AR$2-'Indicator Date hidden'!AS193)</f>
        <v>0</v>
      </c>
      <c r="AS192" s="165">
        <f>IF('Indicator Date hidden'!AT193="x","x",$AS$2-'Indicator Date hidden'!AT193)</f>
        <v>0</v>
      </c>
      <c r="AT192" s="165">
        <f>IF('Indicator Date hidden'!AU193="x","x",$AT$2-'Indicator Date hidden'!AU193)</f>
        <v>0</v>
      </c>
      <c r="AU192" s="165">
        <f>IF('Indicator Date hidden'!AV193="x","x",$AU$2-'Indicator Date hidden'!AV193)</f>
        <v>2</v>
      </c>
      <c r="AV192" s="165">
        <f>IF('Indicator Date hidden'!AW193="x","x",$AV$2-'Indicator Date hidden'!AW193)</f>
        <v>0</v>
      </c>
      <c r="AW192" s="165">
        <f>IF('Indicator Date hidden'!AX193="x","x",$AW$2-'Indicator Date hidden'!AX193)</f>
        <v>0</v>
      </c>
      <c r="AX192" s="165">
        <f>IF('Indicator Date hidden'!AY193="x","x",$AX$2-'Indicator Date hidden'!AY193)</f>
        <v>0</v>
      </c>
      <c r="AY192" s="165">
        <f>IF('Indicator Date hidden'!AZ193="x","x",$AY$2-'Indicator Date hidden'!AZ193)</f>
        <v>0</v>
      </c>
      <c r="AZ192" s="165">
        <f>IF('Indicator Date hidden'!BA193="x","x",$AZ$2-'Indicator Date hidden'!BA193)</f>
        <v>0</v>
      </c>
      <c r="BA192" s="5">
        <f t="shared" si="10"/>
        <v>21</v>
      </c>
      <c r="BB192" s="166">
        <f t="shared" si="11"/>
        <v>0.42857142857142855</v>
      </c>
      <c r="BC192" s="5">
        <f t="shared" si="12"/>
        <v>8</v>
      </c>
      <c r="BD192" s="166">
        <f t="shared" si="13"/>
        <v>1.212183053462653</v>
      </c>
      <c r="BE192" s="169">
        <f t="shared" si="14"/>
        <v>0</v>
      </c>
    </row>
    <row r="193" spans="1:57" x14ac:dyDescent="0.25">
      <c r="A193" t="s">
        <v>356</v>
      </c>
      <c r="B193" s="165">
        <f>IF('Indicator Date hidden'!C194="x","x",$B$2-'Indicator Date hidden'!C194)</f>
        <v>0</v>
      </c>
      <c r="C193" s="165">
        <f>IF('Indicator Date hidden'!D194="x","x",$C$2-'Indicator Date hidden'!D194)</f>
        <v>0</v>
      </c>
      <c r="D193" s="165">
        <f>IF('Indicator Date hidden'!E194="x","x",$D$2-'Indicator Date hidden'!E194)</f>
        <v>0</v>
      </c>
      <c r="E193" s="165">
        <f>IF('Indicator Date hidden'!F194="x","x",$E$2-'Indicator Date hidden'!F194)</f>
        <v>0</v>
      </c>
      <c r="F193" s="165">
        <f>IF('Indicator Date hidden'!G194="x","x",$F$2-'Indicator Date hidden'!G194)</f>
        <v>0</v>
      </c>
      <c r="G193" s="165">
        <f>IF('Indicator Date hidden'!H194="x","x",$G$2-'Indicator Date hidden'!H194)</f>
        <v>0</v>
      </c>
      <c r="H193" s="165">
        <f>IF('Indicator Date hidden'!I194="x","x",$H$2-'Indicator Date hidden'!I194)</f>
        <v>0</v>
      </c>
      <c r="I193" s="165">
        <f>IF('Indicator Date hidden'!J194="x","x",$I$2-'Indicator Date hidden'!J194)</f>
        <v>0</v>
      </c>
      <c r="J193" s="165">
        <f>IF('Indicator Date hidden'!K194="x","x",$J$2-'Indicator Date hidden'!K194)</f>
        <v>0</v>
      </c>
      <c r="K193" s="165">
        <f>IF('Indicator Date hidden'!L194="x","x",$K$2-'Indicator Date hidden'!L194)</f>
        <v>0</v>
      </c>
      <c r="L193" s="165">
        <f>IF('Indicator Date hidden'!M194="x","x",$L$2-'Indicator Date hidden'!M194)</f>
        <v>0</v>
      </c>
      <c r="M193" s="165">
        <f>IF('Indicator Date hidden'!N194="x","x",$M$2-'Indicator Date hidden'!N194)</f>
        <v>0</v>
      </c>
      <c r="N193" s="165">
        <f>IF('Indicator Date hidden'!O194="x","x",$N$2-'Indicator Date hidden'!O194)</f>
        <v>0</v>
      </c>
      <c r="O193" s="165">
        <f>IF('Indicator Date hidden'!P194="x","x",$O$2-'Indicator Date hidden'!P194)</f>
        <v>0</v>
      </c>
      <c r="P193" s="165">
        <f>IF('Indicator Date hidden'!Q194="x","x",$P$2-'Indicator Date hidden'!Q194)</f>
        <v>0</v>
      </c>
      <c r="Q193" s="165">
        <f>IF('Indicator Date hidden'!R194="x","x",$Q$2-'Indicator Date hidden'!R194)</f>
        <v>2</v>
      </c>
      <c r="R193" s="165">
        <f>IF('Indicator Date hidden'!S194="x","x",$R$2-'Indicator Date hidden'!S194)</f>
        <v>0</v>
      </c>
      <c r="S193" s="165">
        <f>IF('Indicator Date hidden'!T194="x","x",$S$2-'Indicator Date hidden'!T194)</f>
        <v>0</v>
      </c>
      <c r="T193" s="165">
        <f>IF('Indicator Date hidden'!U194="x","x",$T$2-'Indicator Date hidden'!U194)</f>
        <v>0</v>
      </c>
      <c r="U193" s="165">
        <f>IF('Indicator Date hidden'!V194="x","x",$U$2-'Indicator Date hidden'!V194)</f>
        <v>0</v>
      </c>
      <c r="V193" s="165">
        <f>IF('Indicator Date hidden'!W194="x","x",$V$2-'Indicator Date hidden'!W194)</f>
        <v>2</v>
      </c>
      <c r="W193" s="165">
        <f>IF('Indicator Date hidden'!X194="x","x",$W$2-'Indicator Date hidden'!X194)</f>
        <v>2</v>
      </c>
      <c r="X193" s="165">
        <f>IF('Indicator Date hidden'!Y194="x","x",$X$2-'Indicator Date hidden'!Y194)</f>
        <v>5</v>
      </c>
      <c r="Y193" s="165">
        <f>IF('Indicator Date hidden'!Z194="x","x",$Y$2-'Indicator Date hidden'!Z194)</f>
        <v>0</v>
      </c>
      <c r="Z193" s="165">
        <f>IF('Indicator Date hidden'!AA194="x","x",$Z$2-'Indicator Date hidden'!AA194)</f>
        <v>0</v>
      </c>
      <c r="AA193" s="165">
        <f>IF('Indicator Date hidden'!AB194="x","x",$AA$2-'Indicator Date hidden'!AB194)</f>
        <v>0</v>
      </c>
      <c r="AB193" s="165">
        <f>IF('Indicator Date hidden'!AC194="x","x",$AB$2-'Indicator Date hidden'!AC194)</f>
        <v>0</v>
      </c>
      <c r="AC193" s="165">
        <f>IF('Indicator Date hidden'!AD194="x","x",$AC$2-'Indicator Date hidden'!AD194)</f>
        <v>0</v>
      </c>
      <c r="AD193" s="165">
        <f>IF('Indicator Date hidden'!AE194="x","x",$AD$2-'Indicator Date hidden'!AE194)</f>
        <v>0</v>
      </c>
      <c r="AE193" s="165">
        <f>IF('Indicator Date hidden'!AF194="x","x",$AE$2-'Indicator Date hidden'!AF194)</f>
        <v>0</v>
      </c>
      <c r="AF193" s="165" t="str">
        <f>IF('Indicator Date hidden'!AG194="x","x",$AF$2-'Indicator Date hidden'!AG194)</f>
        <v>x</v>
      </c>
      <c r="AG193" s="165">
        <f>IF('Indicator Date hidden'!AH194="x","x",$AG$2-'Indicator Date hidden'!AH194)</f>
        <v>0</v>
      </c>
      <c r="AH193" s="165">
        <f>IF('Indicator Date hidden'!AI194="x","x",$AH$2-'Indicator Date hidden'!AI194)</f>
        <v>0</v>
      </c>
      <c r="AI193" s="165">
        <f>IF('Indicator Date hidden'!AJ194="x","x",$AI$2-'Indicator Date hidden'!AJ194)</f>
        <v>0</v>
      </c>
      <c r="AJ193" s="165" t="str">
        <f>IF('Indicator Date hidden'!AK194="x","x",$AJ$2-'Indicator Date hidden'!AK194)</f>
        <v>x</v>
      </c>
      <c r="AK193" s="165">
        <f>IF('Indicator Date hidden'!AL194="x","x",$AK$2-'Indicator Date hidden'!AL194)</f>
        <v>0</v>
      </c>
      <c r="AL193" s="165">
        <f>IF('Indicator Date hidden'!AM194="x","x",$AL$2-'Indicator Date hidden'!AM194)</f>
        <v>0</v>
      </c>
      <c r="AM193" s="165">
        <f>IF('Indicator Date hidden'!AN194="x","x",$AM$2-'Indicator Date hidden'!AN194)</f>
        <v>0</v>
      </c>
      <c r="AN193" s="165">
        <f>IF('Indicator Date hidden'!AO194="x","x",$AN$2-'Indicator Date hidden'!AO194)</f>
        <v>0</v>
      </c>
      <c r="AO193" s="165" t="str">
        <f>IF('Indicator Date hidden'!AP194="x","x",$AO$2-'Indicator Date hidden'!AP194)</f>
        <v>x</v>
      </c>
      <c r="AP193" s="165" t="str">
        <f>IF('Indicator Date hidden'!AQ194="x","x",$AP$2-'Indicator Date hidden'!AQ194)</f>
        <v>x</v>
      </c>
      <c r="AQ193" s="165">
        <f>IF('Indicator Date hidden'!AR194="x","x",$AQ$2-'Indicator Date hidden'!AR194)</f>
        <v>0</v>
      </c>
      <c r="AR193" s="165">
        <f>IF('Indicator Date hidden'!AS194="x","x",$AR$2-'Indicator Date hidden'!AS194)</f>
        <v>0</v>
      </c>
      <c r="AS193" s="165">
        <f>IF('Indicator Date hidden'!AT194="x","x",$AS$2-'Indicator Date hidden'!AT194)</f>
        <v>0</v>
      </c>
      <c r="AT193" s="165">
        <f>IF('Indicator Date hidden'!AU194="x","x",$AT$2-'Indicator Date hidden'!AU194)</f>
        <v>0</v>
      </c>
      <c r="AU193" s="165">
        <f>IF('Indicator Date hidden'!AV194="x","x",$AU$2-'Indicator Date hidden'!AV194)</f>
        <v>2</v>
      </c>
      <c r="AV193" s="165">
        <f>IF('Indicator Date hidden'!AW194="x","x",$AV$2-'Indicator Date hidden'!AW194)</f>
        <v>0</v>
      </c>
      <c r="AW193" s="165">
        <f>IF('Indicator Date hidden'!AX194="x","x",$AW$2-'Indicator Date hidden'!AX194)</f>
        <v>0</v>
      </c>
      <c r="AX193" s="165">
        <f>IF('Indicator Date hidden'!AY194="x","x",$AX$2-'Indicator Date hidden'!AY194)</f>
        <v>0</v>
      </c>
      <c r="AY193" s="165">
        <f>IF('Indicator Date hidden'!AZ194="x","x",$AY$2-'Indicator Date hidden'!AZ194)</f>
        <v>0</v>
      </c>
      <c r="AZ193" s="165">
        <f>IF('Indicator Date hidden'!BA194="x","x",$AZ$2-'Indicator Date hidden'!BA194)</f>
        <v>0</v>
      </c>
      <c r="BA193" s="5">
        <f t="shared" si="10"/>
        <v>13</v>
      </c>
      <c r="BB193" s="166">
        <f t="shared" si="11"/>
        <v>0.27659574468085107</v>
      </c>
      <c r="BC193" s="5">
        <f t="shared" si="12"/>
        <v>5</v>
      </c>
      <c r="BD193" s="166">
        <f t="shared" si="13"/>
        <v>0.89209596992496298</v>
      </c>
      <c r="BE193" s="169">
        <f t="shared" si="14"/>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row>
    <row r="2" spans="1:58" s="16" customFormat="1" ht="121.5" customHeight="1" x14ac:dyDescent="0.2">
      <c r="A2" s="141" t="s">
        <v>380</v>
      </c>
      <c r="B2" s="142" t="s">
        <v>358</v>
      </c>
      <c r="C2" s="138" t="str">
        <f>'Indicator Data'!C2</f>
        <v>Physical exposure to earthquake MMI VI</v>
      </c>
      <c r="D2" s="138" t="str">
        <f>'Indicator Data'!D2</f>
        <v>Physical exposure to earthquake MMI VIII</v>
      </c>
      <c r="E2" s="138" t="str">
        <f>'Indicator Data'!E2</f>
        <v>Annual Expected Exposed People to Floods</v>
      </c>
      <c r="F2" s="138" t="str">
        <f>'Indicator Data'!F2</f>
        <v>Annual Expected Exposed People to Tsunamis</v>
      </c>
      <c r="G2" s="138" t="str">
        <f>'Indicator Data'!G2</f>
        <v>Annual Expected Exposed People to Cyclone's Wind SS1</v>
      </c>
      <c r="H2" s="138" t="str">
        <f>'Indicator Data'!H2</f>
        <v>Annual Expected Exposed People to Cyclone's Wind SS3</v>
      </c>
      <c r="I2" s="138" t="str">
        <f>'Indicator Data'!I2</f>
        <v>Annual Expected Exposed People to Cyclone Surge</v>
      </c>
      <c r="J2" s="138" t="str">
        <f>'Indicator Data'!J2</f>
        <v>Total affected by Drought</v>
      </c>
      <c r="K2" s="138" t="str">
        <f>'Indicator Data'!K2</f>
        <v>Frequency of Drought events</v>
      </c>
      <c r="L2" s="138" t="str">
        <f>'Indicator Data'!L2</f>
        <v>Agriculture Drought probability</v>
      </c>
      <c r="M2" s="138" t="str">
        <f>'Indicator Data'!M2</f>
        <v>GCRI Violent Conflict probability</v>
      </c>
      <c r="N2" s="138" t="str">
        <f>'Indicator Data'!N2</f>
        <v>GCRI Highly Violent Conflict probability</v>
      </c>
      <c r="O2" s="138" t="str">
        <f>'Indicator Data'!O2</f>
        <v>National Power Conflict Intensity (Highly Violent)</v>
      </c>
      <c r="P2" s="138" t="str">
        <f>'Indicator Data'!P2</f>
        <v>Subnational Conflict Intensity (Highly Violent)</v>
      </c>
      <c r="Q2" s="138" t="str">
        <f>'Indicator Data'!Q2</f>
        <v>Human Development Index</v>
      </c>
      <c r="R2" s="138" t="str">
        <f>'Indicator Data'!R2</f>
        <v>Multidimensional Poverty Index</v>
      </c>
      <c r="S2" s="138" t="str">
        <f>'Indicator Data'!S2</f>
        <v>Humanitarian Aid (FTS)</v>
      </c>
      <c r="T2" s="138" t="str">
        <f>'Indicator Data'!T2</f>
        <v>Development Aid (ODA)</v>
      </c>
      <c r="U2" s="138" t="str">
        <f>'Indicator Data'!U2</f>
        <v>Development Aid (ODA)</v>
      </c>
      <c r="V2" s="138" t="str">
        <f>'Indicator Data'!V2</f>
        <v>Net ODA received (% of GNI)</v>
      </c>
      <c r="W2" s="138" t="str">
        <f>'Indicator Data'!W2</f>
        <v>Mortality rate, under-5</v>
      </c>
      <c r="X2" s="138" t="str">
        <f>'Indicator Data'!X2</f>
        <v>U5 Under weight</v>
      </c>
      <c r="Y2" s="138" t="str">
        <f>'Indicator Data'!Y2</f>
        <v>Physicians Density</v>
      </c>
      <c r="Z2" s="138" t="str">
        <f>'Indicator Data'!Z2</f>
        <v>One-year-olds fully immunized against measles</v>
      </c>
      <c r="AA2" s="138" t="str">
        <f>'Indicator Data'!AA2</f>
        <v>Incidence of Tuberculosis</v>
      </c>
      <c r="AB2" s="138" t="str">
        <f>'Indicator Data'!AB2</f>
        <v>Estimated number of people living with HIV - Adult (&gt;15) rate</v>
      </c>
      <c r="AC2" s="138" t="str">
        <f>'Indicator Data'!AC2</f>
        <v>Current health expenditure per capita</v>
      </c>
      <c r="AD2" s="138" t="str">
        <f>'Indicator Data'!AD2</f>
        <v>Maternal Mortality Ratio</v>
      </c>
      <c r="AE2" s="138" t="str">
        <f>'Indicator Data'!AE2</f>
        <v>Malaria death rate</v>
      </c>
      <c r="AF2" s="138" t="str">
        <f>'Indicator Data'!AF2</f>
        <v>Gender Inequality Index</v>
      </c>
      <c r="AG2" s="138" t="str">
        <f>'Indicator Data'!AG2</f>
        <v>Income Gini coefficient</v>
      </c>
      <c r="AH2" s="138" t="str">
        <f>'Indicator Data'!AH2</f>
        <v>People affected by Natural Disasters</v>
      </c>
      <c r="AI2" s="138" t="str">
        <f>'Indicator Data'!AI2</f>
        <v>People affected by Natural Disasters</v>
      </c>
      <c r="AJ2" s="138" t="str">
        <f>'Indicator Data'!AJ2</f>
        <v>People affected by Natural Disasters</v>
      </c>
      <c r="AK2" s="138" t="str">
        <f>'Indicator Data'!AK2</f>
        <v>Internally displaced persons (IDPs)</v>
      </c>
      <c r="AL2" s="138" t="str">
        <f>'Indicator Data'!AL2</f>
        <v>Refugees by country of asylum</v>
      </c>
      <c r="AM2" s="138" t="str">
        <f>'Indicator Data'!AM2</f>
        <v>Returned Refugees</v>
      </c>
      <c r="AN2" s="138" t="str">
        <f>'Indicator Data'!AN2</f>
        <v>Average Dietary Energy Supply Adequacy</v>
      </c>
      <c r="AO2" s="138" t="str">
        <f>'Indicator Data'!AO2</f>
        <v>Prevalence of Undernourishment</v>
      </c>
      <c r="AP2" s="138" t="str">
        <f>'Indicator Data'!AP2</f>
        <v>Domestic Food Price Level Index</v>
      </c>
      <c r="AQ2" s="138" t="str">
        <f>'Indicator Data'!AQ2</f>
        <v>Domestic Food Price Volatility Index</v>
      </c>
      <c r="AR2" s="138" t="str">
        <f>'Indicator Data'!AR2</f>
        <v>HFA Scores Last recent</v>
      </c>
      <c r="AS2" s="138" t="str">
        <f>'Indicator Data'!AS2</f>
        <v>Government Effectiveness</v>
      </c>
      <c r="AT2" s="138" t="str">
        <f>'Indicator Data'!AT2</f>
        <v>Corruption Perception Index</v>
      </c>
      <c r="AU2" s="138" t="str">
        <f>'Indicator Data'!AU2</f>
        <v>Access to electricity</v>
      </c>
      <c r="AV2" s="138" t="str">
        <f>'Indicator Data'!AV2</f>
        <v>Adult literacy rate</v>
      </c>
      <c r="AW2" s="138" t="str">
        <f>'Indicator Data'!AW2</f>
        <v>Internet users</v>
      </c>
      <c r="AX2" s="138" t="str">
        <f>'Indicator Data'!AX2</f>
        <v>Mobile cellular subscriptions</v>
      </c>
      <c r="AY2" s="138" t="str">
        <f>'Indicator Data'!AY2</f>
        <v>Road lenght</v>
      </c>
      <c r="AZ2" s="138" t="str">
        <f>'Indicator Data'!AZ2</f>
        <v>Improved sanitation facilities (% of population with access)</v>
      </c>
      <c r="BA2" s="138" t="str">
        <f>'Indicator Data'!BA2</f>
        <v>Improved water source (% of population with access)</v>
      </c>
      <c r="BB2" s="138" t="str">
        <f>'Indicator Data'!BB2</f>
        <v>GDP per capita PPP int USD (Estimated)</v>
      </c>
      <c r="BC2" s="138" t="str">
        <f>'Indicator Data'!BC2</f>
        <v>Total Population</v>
      </c>
      <c r="BD2" s="138" t="str">
        <f>'Indicator Data'!BD2</f>
        <v>Total Population (GHS-POP-2018)</v>
      </c>
      <c r="BE2" s="138" t="str">
        <f>'Indicator Data'!BE2</f>
        <v>Land area (sq. km)</v>
      </c>
    </row>
    <row r="3" spans="1:58" x14ac:dyDescent="0.25">
      <c r="A3" s="129" t="s">
        <v>488</v>
      </c>
      <c r="B3" s="107"/>
      <c r="C3" s="156">
        <f>'Indicator Data'!C3</f>
        <v>2015</v>
      </c>
      <c r="D3" s="156">
        <f>'Indicator Data'!D3</f>
        <v>2015</v>
      </c>
      <c r="E3" s="156">
        <f>'Indicator Data'!E3</f>
        <v>2015</v>
      </c>
      <c r="F3" s="156">
        <f>'Indicator Data'!F3</f>
        <v>2015</v>
      </c>
      <c r="G3" s="156">
        <f>'Indicator Data'!G3</f>
        <v>2015</v>
      </c>
      <c r="H3" s="156">
        <f>'Indicator Data'!H3</f>
        <v>2015</v>
      </c>
      <c r="I3" s="156">
        <f>'Indicator Data'!I3</f>
        <v>2015</v>
      </c>
      <c r="J3" s="156" t="str">
        <f>'Indicator Data'!J3</f>
        <v>1984-2016</v>
      </c>
      <c r="K3" s="156" t="str">
        <f>'Indicator Data'!K3</f>
        <v>1984-2016</v>
      </c>
      <c r="L3" s="156" t="str">
        <f>'Indicator Data'!L3</f>
        <v>1984-2016</v>
      </c>
      <c r="M3" s="156">
        <f>'Indicator Data'!M3</f>
        <v>2019</v>
      </c>
      <c r="N3" s="156">
        <f>'Indicator Data'!N3</f>
        <v>2019</v>
      </c>
      <c r="O3" s="156">
        <f>'Indicator Data'!O3</f>
        <v>2018</v>
      </c>
      <c r="P3" s="156">
        <f>'Indicator Data'!P3</f>
        <v>2018</v>
      </c>
      <c r="Q3" s="156">
        <f>'Indicator Data'!Q3</f>
        <v>2017</v>
      </c>
      <c r="R3" s="156" t="str">
        <f>'Indicator Data'!R3</f>
        <v>2007-2017</v>
      </c>
      <c r="S3" s="156" t="str">
        <f>'Indicator Data'!S3</f>
        <v>2017-2019</v>
      </c>
      <c r="T3" s="156">
        <f>'Indicator Data'!T3</f>
        <v>2016</v>
      </c>
      <c r="U3" s="156">
        <f>'Indicator Data'!U3</f>
        <v>2017</v>
      </c>
      <c r="V3" s="156">
        <f>'Indicator Data'!V3</f>
        <v>2017</v>
      </c>
      <c r="W3" s="156">
        <f>'Indicator Data'!W3</f>
        <v>2017</v>
      </c>
      <c r="X3" s="156" t="str">
        <f>'Indicator Data'!X3</f>
        <v>2006-2016</v>
      </c>
      <c r="Y3" s="156" t="str">
        <f>'Indicator Data'!Y3</f>
        <v>2009-2016</v>
      </c>
      <c r="Z3" s="156">
        <f>'Indicator Data'!Z3</f>
        <v>2017</v>
      </c>
      <c r="AA3" s="156">
        <f>'Indicator Data'!AA3</f>
        <v>2017</v>
      </c>
      <c r="AB3" s="156">
        <f>'Indicator Data'!AB3</f>
        <v>2017</v>
      </c>
      <c r="AC3" s="156">
        <f>'Indicator Data'!AC3</f>
        <v>2015</v>
      </c>
      <c r="AD3" s="156">
        <f>'Indicator Data'!AD3</f>
        <v>2015</v>
      </c>
      <c r="AE3" s="156">
        <f>'Indicator Data'!AE3</f>
        <v>2012</v>
      </c>
      <c r="AF3" s="156">
        <f>'Indicator Data'!AF3</f>
        <v>2017</v>
      </c>
      <c r="AG3" s="156" t="str">
        <f>'Indicator Data'!AG3</f>
        <v>2005-2017</v>
      </c>
      <c r="AH3" s="156">
        <f>'Indicator Data'!AH3</f>
        <v>2016</v>
      </c>
      <c r="AI3" s="156">
        <f>'Indicator Data'!AI3</f>
        <v>2017</v>
      </c>
      <c r="AJ3" s="156">
        <f>'Indicator Data'!AJ3</f>
        <v>2018</v>
      </c>
      <c r="AK3" s="156">
        <f>'Indicator Data'!AK3</f>
        <v>2019</v>
      </c>
      <c r="AL3" s="156">
        <f>'Indicator Data'!AL3</f>
        <v>2019</v>
      </c>
      <c r="AM3" s="156">
        <f>'Indicator Data'!AM3</f>
        <v>2018</v>
      </c>
      <c r="AN3" s="156" t="str">
        <f>'Indicator Data'!AN3</f>
        <v>2014-2016</v>
      </c>
      <c r="AO3" s="156" t="str">
        <f>'Indicator Data'!AO3</f>
        <v>2014-2016</v>
      </c>
      <c r="AP3" s="156" t="str">
        <f>'Indicator Data'!AP3</f>
        <v>2011-2014</v>
      </c>
      <c r="AQ3" s="156" t="str">
        <f>'Indicator Data'!AQ3</f>
        <v>2012-2014</v>
      </c>
      <c r="AR3" s="156" t="str">
        <f>'Indicator Data'!AR3</f>
        <v>2007-2015</v>
      </c>
      <c r="AS3" s="156">
        <f>'Indicator Data'!AS3</f>
        <v>2017</v>
      </c>
      <c r="AT3" s="156">
        <f>'Indicator Data'!AT3</f>
        <v>2018</v>
      </c>
      <c r="AU3" s="156">
        <f>'Indicator Data'!AU3</f>
        <v>2016</v>
      </c>
      <c r="AV3" s="156" t="str">
        <f>'Indicator Data'!AV3</f>
        <v>2008-2017</v>
      </c>
      <c r="AW3" s="156">
        <f>'Indicator Data'!AW3</f>
        <v>2016</v>
      </c>
      <c r="AX3" s="156">
        <f>'Indicator Data'!AX3</f>
        <v>2017</v>
      </c>
      <c r="AY3" s="156">
        <f>'Indicator Data'!AY3</f>
        <v>2014</v>
      </c>
      <c r="AZ3" s="156">
        <f>'Indicator Data'!AZ3</f>
        <v>2015</v>
      </c>
      <c r="BA3" s="156">
        <f>'Indicator Data'!BA3</f>
        <v>2015</v>
      </c>
      <c r="BB3" s="156">
        <f>'Indicator Data'!BB3</f>
        <v>2017</v>
      </c>
      <c r="BC3" s="156">
        <f>'Indicator Data'!BC3</f>
        <v>2017</v>
      </c>
      <c r="BD3" s="156">
        <f>'Indicator Data'!BD3</f>
        <v>2015</v>
      </c>
      <c r="BE3" s="156"/>
    </row>
    <row r="4" spans="1:58" ht="25.5" x14ac:dyDescent="0.25">
      <c r="A4" s="130" t="s">
        <v>439</v>
      </c>
      <c r="B4" s="107"/>
      <c r="C4" s="108" t="s">
        <v>943</v>
      </c>
      <c r="D4" s="108" t="s">
        <v>943</v>
      </c>
      <c r="E4" s="108" t="s">
        <v>943</v>
      </c>
      <c r="F4" s="108" t="s">
        <v>943</v>
      </c>
      <c r="G4" s="108" t="s">
        <v>943</v>
      </c>
      <c r="H4" s="108" t="s">
        <v>943</v>
      </c>
      <c r="I4" s="108" t="s">
        <v>943</v>
      </c>
      <c r="J4" s="108" t="s">
        <v>943</v>
      </c>
      <c r="K4" s="108" t="s">
        <v>943</v>
      </c>
      <c r="L4" s="108" t="s">
        <v>943</v>
      </c>
      <c r="M4" s="108" t="s">
        <v>943</v>
      </c>
      <c r="N4" s="108" t="s">
        <v>943</v>
      </c>
      <c r="O4" s="108" t="s">
        <v>943</v>
      </c>
      <c r="P4" s="108" t="s">
        <v>943</v>
      </c>
      <c r="Q4" s="108" t="s">
        <v>943</v>
      </c>
      <c r="R4" s="108" t="s">
        <v>943</v>
      </c>
      <c r="S4" s="108" t="s">
        <v>943</v>
      </c>
      <c r="T4" s="108" t="s">
        <v>943</v>
      </c>
      <c r="U4" s="108" t="s">
        <v>943</v>
      </c>
      <c r="V4" s="108" t="s">
        <v>943</v>
      </c>
      <c r="W4" s="108" t="s">
        <v>943</v>
      </c>
      <c r="X4" s="108" t="s">
        <v>943</v>
      </c>
      <c r="Y4" s="108" t="s">
        <v>943</v>
      </c>
      <c r="Z4" s="108" t="s">
        <v>943</v>
      </c>
      <c r="AA4" s="108" t="s">
        <v>943</v>
      </c>
      <c r="AB4" s="108" t="s">
        <v>943</v>
      </c>
      <c r="AC4" s="108" t="s">
        <v>943</v>
      </c>
      <c r="AD4" s="108" t="s">
        <v>960</v>
      </c>
      <c r="AE4" s="108" t="s">
        <v>943</v>
      </c>
      <c r="AF4" s="108" t="s">
        <v>943</v>
      </c>
      <c r="AG4" s="108" t="s">
        <v>943</v>
      </c>
      <c r="AH4" s="108" t="s">
        <v>943</v>
      </c>
      <c r="AI4" s="108" t="s">
        <v>943</v>
      </c>
      <c r="AJ4" s="108" t="s">
        <v>943</v>
      </c>
      <c r="AK4" s="108" t="s">
        <v>943</v>
      </c>
      <c r="AL4" s="108" t="s">
        <v>943</v>
      </c>
      <c r="AM4" s="108" t="s">
        <v>943</v>
      </c>
      <c r="AN4" s="108" t="s">
        <v>943</v>
      </c>
      <c r="AO4" s="108" t="s">
        <v>943</v>
      </c>
      <c r="AP4" s="108" t="s">
        <v>943</v>
      </c>
      <c r="AQ4" s="108" t="s">
        <v>943</v>
      </c>
      <c r="AR4" s="108" t="s">
        <v>943</v>
      </c>
      <c r="AS4" s="108" t="s">
        <v>943</v>
      </c>
      <c r="AT4" s="108" t="s">
        <v>943</v>
      </c>
      <c r="AU4" s="108" t="s">
        <v>943</v>
      </c>
      <c r="AV4" s="108" t="s">
        <v>943</v>
      </c>
      <c r="AW4" s="108" t="s">
        <v>943</v>
      </c>
      <c r="AX4" s="108" t="s">
        <v>943</v>
      </c>
      <c r="AY4" s="108" t="s">
        <v>943</v>
      </c>
      <c r="AZ4" s="108" t="s">
        <v>943</v>
      </c>
      <c r="BA4" s="108" t="s">
        <v>943</v>
      </c>
      <c r="BB4" s="108" t="s">
        <v>943</v>
      </c>
      <c r="BC4" s="108" t="s">
        <v>943</v>
      </c>
      <c r="BD4" s="108" t="s">
        <v>943</v>
      </c>
      <c r="BE4" s="108" t="s">
        <v>943</v>
      </c>
    </row>
    <row r="5" spans="1:58" x14ac:dyDescent="0.25">
      <c r="A5" s="128" t="str">
        <f>'Indicator Data'!A6</f>
        <v>Afghanistan</v>
      </c>
      <c r="B5" s="107" t="str">
        <f>'Indicator Data'!B6</f>
        <v>AFG</v>
      </c>
      <c r="C5" s="160" t="s">
        <v>1079</v>
      </c>
      <c r="D5" s="160" t="s">
        <v>1079</v>
      </c>
      <c r="E5" s="160" t="s">
        <v>981</v>
      </c>
      <c r="F5" s="160" t="s">
        <v>981</v>
      </c>
      <c r="G5" s="160" t="s">
        <v>981</v>
      </c>
      <c r="H5" s="160" t="s">
        <v>981</v>
      </c>
      <c r="I5" s="160" t="s">
        <v>981</v>
      </c>
      <c r="J5" s="160" t="s">
        <v>977</v>
      </c>
      <c r="K5" s="160" t="s">
        <v>977</v>
      </c>
      <c r="L5" s="160" t="s">
        <v>545</v>
      </c>
      <c r="M5" s="160" t="s">
        <v>974</v>
      </c>
      <c r="N5" s="160" t="s">
        <v>974</v>
      </c>
      <c r="O5" s="160" t="s">
        <v>982</v>
      </c>
      <c r="P5" s="160" t="s">
        <v>982</v>
      </c>
      <c r="Q5" s="160" t="s">
        <v>979</v>
      </c>
      <c r="R5" s="160" t="s">
        <v>979</v>
      </c>
      <c r="S5" s="160" t="s">
        <v>983</v>
      </c>
      <c r="T5" s="160" t="s">
        <v>984</v>
      </c>
      <c r="U5" s="160" t="s">
        <v>984</v>
      </c>
      <c r="V5" s="160" t="s">
        <v>559</v>
      </c>
      <c r="W5" s="160" t="s">
        <v>958</v>
      </c>
      <c r="X5" s="160" t="s">
        <v>958</v>
      </c>
      <c r="Y5" s="160" t="s">
        <v>958</v>
      </c>
      <c r="Z5" s="160" t="s">
        <v>958</v>
      </c>
      <c r="AA5" s="160" t="s">
        <v>958</v>
      </c>
      <c r="AB5" s="160" t="s">
        <v>971</v>
      </c>
      <c r="AC5" s="160" t="s">
        <v>958</v>
      </c>
      <c r="AD5" s="105" t="s">
        <v>980</v>
      </c>
      <c r="AE5" s="160" t="s">
        <v>958</v>
      </c>
      <c r="AF5" s="160" t="s">
        <v>979</v>
      </c>
      <c r="AG5" s="160" t="s">
        <v>559</v>
      </c>
      <c r="AH5" s="160" t="s">
        <v>977</v>
      </c>
      <c r="AI5" s="160" t="s">
        <v>977</v>
      </c>
      <c r="AJ5" s="160" t="s">
        <v>977</v>
      </c>
      <c r="AK5" s="162" t="s">
        <v>949</v>
      </c>
      <c r="AL5" s="160" t="s">
        <v>976</v>
      </c>
      <c r="AM5" s="160" t="s">
        <v>976</v>
      </c>
      <c r="AN5" s="160" t="s">
        <v>545</v>
      </c>
      <c r="AO5" s="160" t="s">
        <v>545</v>
      </c>
      <c r="AP5" s="160" t="s">
        <v>545</v>
      </c>
      <c r="AQ5" s="160" t="s">
        <v>545</v>
      </c>
      <c r="AR5" s="160" t="s">
        <v>972</v>
      </c>
      <c r="AS5" s="160" t="s">
        <v>559</v>
      </c>
      <c r="AT5" s="160" t="s">
        <v>973</v>
      </c>
      <c r="AU5" s="160" t="s">
        <v>559</v>
      </c>
      <c r="AV5" s="160" t="s">
        <v>556</v>
      </c>
      <c r="AW5" s="160" t="s">
        <v>559</v>
      </c>
      <c r="AX5" s="160" t="s">
        <v>559</v>
      </c>
      <c r="AY5" s="160" t="s">
        <v>948</v>
      </c>
      <c r="AZ5" s="160" t="s">
        <v>975</v>
      </c>
      <c r="BA5" s="160" t="s">
        <v>975</v>
      </c>
      <c r="BB5" s="160" t="s">
        <v>559</v>
      </c>
      <c r="BC5" s="160" t="s">
        <v>559</v>
      </c>
      <c r="BD5" s="160" t="s">
        <v>974</v>
      </c>
      <c r="BE5" s="160" t="s">
        <v>559</v>
      </c>
      <c r="BF5" s="104"/>
    </row>
    <row r="6" spans="1:58" x14ac:dyDescent="0.25">
      <c r="A6" s="128" t="str">
        <f>'Indicator Data'!A7</f>
        <v>Albania</v>
      </c>
      <c r="B6" s="107" t="str">
        <f>'Indicator Data'!B7</f>
        <v>ALB</v>
      </c>
      <c r="C6" s="160" t="s">
        <v>1079</v>
      </c>
      <c r="D6" s="160" t="s">
        <v>1079</v>
      </c>
      <c r="E6" s="160" t="s">
        <v>981</v>
      </c>
      <c r="F6" s="160" t="s">
        <v>981</v>
      </c>
      <c r="G6" s="160" t="s">
        <v>981</v>
      </c>
      <c r="H6" s="160" t="s">
        <v>981</v>
      </c>
      <c r="I6" s="160" t="s">
        <v>981</v>
      </c>
      <c r="J6" s="160" t="s">
        <v>977</v>
      </c>
      <c r="K6" s="160" t="s">
        <v>977</v>
      </c>
      <c r="L6" s="160" t="s">
        <v>545</v>
      </c>
      <c r="M6" s="160" t="s">
        <v>974</v>
      </c>
      <c r="N6" s="160" t="s">
        <v>974</v>
      </c>
      <c r="O6" s="160" t="s">
        <v>982</v>
      </c>
      <c r="P6" s="160" t="s">
        <v>982</v>
      </c>
      <c r="Q6" s="160" t="s">
        <v>979</v>
      </c>
      <c r="R6" s="160" t="s">
        <v>979</v>
      </c>
      <c r="S6" s="160" t="s">
        <v>983</v>
      </c>
      <c r="T6" s="160" t="s">
        <v>984</v>
      </c>
      <c r="U6" s="160" t="s">
        <v>984</v>
      </c>
      <c r="V6" s="160" t="s">
        <v>559</v>
      </c>
      <c r="W6" s="160" t="s">
        <v>958</v>
      </c>
      <c r="X6" s="160" t="s">
        <v>958</v>
      </c>
      <c r="Y6" s="160" t="s">
        <v>958</v>
      </c>
      <c r="Z6" s="160" t="s">
        <v>958</v>
      </c>
      <c r="AA6" s="160" t="s">
        <v>958</v>
      </c>
      <c r="AB6" s="160" t="s">
        <v>958</v>
      </c>
      <c r="AC6" s="160" t="s">
        <v>958</v>
      </c>
      <c r="AD6" s="105" t="s">
        <v>980</v>
      </c>
      <c r="AE6" s="160" t="s">
        <v>958</v>
      </c>
      <c r="AF6" s="160" t="s">
        <v>979</v>
      </c>
      <c r="AG6" s="160" t="s">
        <v>559</v>
      </c>
      <c r="AH6" s="160" t="s">
        <v>977</v>
      </c>
      <c r="AI6" s="160" t="s">
        <v>977</v>
      </c>
      <c r="AJ6" s="160" t="s">
        <v>977</v>
      </c>
      <c r="AK6" s="162" t="s">
        <v>946</v>
      </c>
      <c r="AL6" s="160" t="s">
        <v>976</v>
      </c>
      <c r="AM6" s="160" t="s">
        <v>976</v>
      </c>
      <c r="AN6" s="160" t="s">
        <v>545</v>
      </c>
      <c r="AO6" s="160" t="s">
        <v>545</v>
      </c>
      <c r="AP6" s="160" t="s">
        <v>545</v>
      </c>
      <c r="AQ6" s="160" t="s">
        <v>545</v>
      </c>
      <c r="AR6" s="160" t="s">
        <v>972</v>
      </c>
      <c r="AS6" s="160" t="s">
        <v>559</v>
      </c>
      <c r="AT6" s="160" t="s">
        <v>973</v>
      </c>
      <c r="AU6" s="160" t="s">
        <v>559</v>
      </c>
      <c r="AV6" s="160" t="s">
        <v>556</v>
      </c>
      <c r="AW6" s="160" t="s">
        <v>559</v>
      </c>
      <c r="AX6" s="160" t="s">
        <v>559</v>
      </c>
      <c r="AY6" s="160" t="s">
        <v>948</v>
      </c>
      <c r="AZ6" s="160" t="s">
        <v>975</v>
      </c>
      <c r="BA6" s="160" t="s">
        <v>975</v>
      </c>
      <c r="BB6" s="160" t="s">
        <v>559</v>
      </c>
      <c r="BC6" s="160" t="s">
        <v>559</v>
      </c>
      <c r="BD6" s="160" t="s">
        <v>974</v>
      </c>
      <c r="BE6" s="160" t="s">
        <v>559</v>
      </c>
      <c r="BF6" s="104"/>
    </row>
    <row r="7" spans="1:58" x14ac:dyDescent="0.25">
      <c r="A7" s="128" t="str">
        <f>'Indicator Data'!A8</f>
        <v>Algeria</v>
      </c>
      <c r="B7" s="107" t="str">
        <f>'Indicator Data'!B8</f>
        <v>DZA</v>
      </c>
      <c r="C7" s="160" t="s">
        <v>1079</v>
      </c>
      <c r="D7" s="160" t="s">
        <v>1079</v>
      </c>
      <c r="E7" s="160" t="s">
        <v>981</v>
      </c>
      <c r="F7" s="160" t="s">
        <v>981</v>
      </c>
      <c r="G7" s="160" t="s">
        <v>981</v>
      </c>
      <c r="H7" s="160" t="s">
        <v>981</v>
      </c>
      <c r="I7" s="160" t="s">
        <v>981</v>
      </c>
      <c r="J7" s="160" t="s">
        <v>977</v>
      </c>
      <c r="K7" s="160" t="s">
        <v>977</v>
      </c>
      <c r="L7" s="160" t="s">
        <v>545</v>
      </c>
      <c r="M7" s="160" t="s">
        <v>974</v>
      </c>
      <c r="N7" s="160" t="s">
        <v>974</v>
      </c>
      <c r="O7" s="160" t="s">
        <v>982</v>
      </c>
      <c r="P7" s="160" t="s">
        <v>982</v>
      </c>
      <c r="Q7" s="160" t="s">
        <v>979</v>
      </c>
      <c r="R7" s="160" t="s">
        <v>979</v>
      </c>
      <c r="S7" s="160" t="s">
        <v>983</v>
      </c>
      <c r="T7" s="160" t="s">
        <v>984</v>
      </c>
      <c r="U7" s="160" t="s">
        <v>984</v>
      </c>
      <c r="V7" s="160" t="s">
        <v>559</v>
      </c>
      <c r="W7" s="160" t="s">
        <v>958</v>
      </c>
      <c r="X7" s="160" t="s">
        <v>958</v>
      </c>
      <c r="Y7" s="160" t="s">
        <v>958</v>
      </c>
      <c r="Z7" s="160" t="s">
        <v>958</v>
      </c>
      <c r="AA7" s="160" t="s">
        <v>958</v>
      </c>
      <c r="AB7" s="160" t="s">
        <v>971</v>
      </c>
      <c r="AC7" s="160" t="s">
        <v>958</v>
      </c>
      <c r="AD7" s="105" t="s">
        <v>980</v>
      </c>
      <c r="AE7" s="160" t="s">
        <v>958</v>
      </c>
      <c r="AF7" s="160" t="s">
        <v>979</v>
      </c>
      <c r="AG7" s="160" t="s">
        <v>559</v>
      </c>
      <c r="AH7" s="160" t="s">
        <v>977</v>
      </c>
      <c r="AI7" s="160" t="s">
        <v>977</v>
      </c>
      <c r="AJ7" s="160" t="s">
        <v>977</v>
      </c>
      <c r="AK7" s="162" t="s">
        <v>949</v>
      </c>
      <c r="AL7" s="160" t="s">
        <v>976</v>
      </c>
      <c r="AM7" s="160" t="s">
        <v>976</v>
      </c>
      <c r="AN7" s="160" t="s">
        <v>545</v>
      </c>
      <c r="AO7" s="160" t="s">
        <v>545</v>
      </c>
      <c r="AP7" s="160" t="s">
        <v>545</v>
      </c>
      <c r="AQ7" s="160" t="s">
        <v>545</v>
      </c>
      <c r="AR7" s="160" t="s">
        <v>972</v>
      </c>
      <c r="AS7" s="160" t="s">
        <v>559</v>
      </c>
      <c r="AT7" s="160" t="s">
        <v>973</v>
      </c>
      <c r="AU7" s="160" t="s">
        <v>559</v>
      </c>
      <c r="AV7" s="160" t="s">
        <v>556</v>
      </c>
      <c r="AW7" s="160" t="s">
        <v>559</v>
      </c>
      <c r="AX7" s="160" t="s">
        <v>559</v>
      </c>
      <c r="AY7" s="160" t="s">
        <v>948</v>
      </c>
      <c r="AZ7" s="160" t="s">
        <v>975</v>
      </c>
      <c r="BA7" s="160" t="s">
        <v>975</v>
      </c>
      <c r="BB7" s="160" t="s">
        <v>559</v>
      </c>
      <c r="BC7" s="160" t="s">
        <v>559</v>
      </c>
      <c r="BD7" s="160" t="s">
        <v>974</v>
      </c>
      <c r="BE7" s="160" t="s">
        <v>559</v>
      </c>
      <c r="BF7" s="104"/>
    </row>
    <row r="8" spans="1:58" x14ac:dyDescent="0.25">
      <c r="A8" s="128" t="str">
        <f>'Indicator Data'!A9</f>
        <v>Angola</v>
      </c>
      <c r="B8" s="107" t="str">
        <f>'Indicator Data'!B9</f>
        <v>AGO</v>
      </c>
      <c r="C8" s="160" t="s">
        <v>1079</v>
      </c>
      <c r="D8" s="160" t="s">
        <v>1079</v>
      </c>
      <c r="E8" s="160" t="s">
        <v>981</v>
      </c>
      <c r="F8" s="160" t="s">
        <v>981</v>
      </c>
      <c r="G8" s="160" t="s">
        <v>981</v>
      </c>
      <c r="H8" s="160" t="s">
        <v>981</v>
      </c>
      <c r="I8" s="160" t="s">
        <v>981</v>
      </c>
      <c r="J8" s="160" t="s">
        <v>977</v>
      </c>
      <c r="K8" s="160" t="s">
        <v>977</v>
      </c>
      <c r="L8" s="160" t="s">
        <v>545</v>
      </c>
      <c r="M8" s="160" t="s">
        <v>974</v>
      </c>
      <c r="N8" s="160" t="s">
        <v>974</v>
      </c>
      <c r="O8" s="160" t="s">
        <v>982</v>
      </c>
      <c r="P8" s="160" t="s">
        <v>982</v>
      </c>
      <c r="Q8" s="160" t="s">
        <v>979</v>
      </c>
      <c r="R8" s="160" t="s">
        <v>979</v>
      </c>
      <c r="S8" s="160" t="s">
        <v>983</v>
      </c>
      <c r="T8" s="160" t="s">
        <v>984</v>
      </c>
      <c r="U8" s="160" t="s">
        <v>984</v>
      </c>
      <c r="V8" s="160" t="s">
        <v>559</v>
      </c>
      <c r="W8" s="160" t="s">
        <v>958</v>
      </c>
      <c r="X8" s="160" t="s">
        <v>958</v>
      </c>
      <c r="Y8" s="160" t="s">
        <v>958</v>
      </c>
      <c r="Z8" s="160" t="s">
        <v>958</v>
      </c>
      <c r="AA8" s="160" t="s">
        <v>958</v>
      </c>
      <c r="AB8" s="160" t="s">
        <v>971</v>
      </c>
      <c r="AC8" s="160" t="s">
        <v>958</v>
      </c>
      <c r="AD8" s="105" t="s">
        <v>980</v>
      </c>
      <c r="AE8" s="160" t="s">
        <v>958</v>
      </c>
      <c r="AF8" s="160" t="s">
        <v>979</v>
      </c>
      <c r="AG8" s="160" t="s">
        <v>559</v>
      </c>
      <c r="AH8" s="160" t="s">
        <v>977</v>
      </c>
      <c r="AI8" s="160" t="s">
        <v>977</v>
      </c>
      <c r="AJ8" s="160" t="s">
        <v>977</v>
      </c>
      <c r="AK8" s="162" t="s">
        <v>946</v>
      </c>
      <c r="AL8" s="160" t="s">
        <v>976</v>
      </c>
      <c r="AM8" s="160" t="s">
        <v>976</v>
      </c>
      <c r="AN8" s="160" t="s">
        <v>545</v>
      </c>
      <c r="AO8" s="160" t="s">
        <v>545</v>
      </c>
      <c r="AP8" s="160" t="s">
        <v>545</v>
      </c>
      <c r="AQ8" s="160" t="s">
        <v>545</v>
      </c>
      <c r="AR8" s="160" t="s">
        <v>972</v>
      </c>
      <c r="AS8" s="160" t="s">
        <v>559</v>
      </c>
      <c r="AT8" s="160" t="s">
        <v>973</v>
      </c>
      <c r="AU8" s="160" t="s">
        <v>559</v>
      </c>
      <c r="AV8" s="160" t="s">
        <v>556</v>
      </c>
      <c r="AW8" s="160" t="s">
        <v>559</v>
      </c>
      <c r="AX8" s="160" t="s">
        <v>559</v>
      </c>
      <c r="AY8" s="160" t="s">
        <v>948</v>
      </c>
      <c r="AZ8" s="160" t="s">
        <v>975</v>
      </c>
      <c r="BA8" s="160" t="s">
        <v>975</v>
      </c>
      <c r="BB8" s="160" t="s">
        <v>559</v>
      </c>
      <c r="BC8" s="160" t="s">
        <v>559</v>
      </c>
      <c r="BD8" s="160" t="s">
        <v>974</v>
      </c>
      <c r="BE8" s="160" t="s">
        <v>559</v>
      </c>
      <c r="BF8" s="104"/>
    </row>
    <row r="9" spans="1:58" x14ac:dyDescent="0.25">
      <c r="A9" s="128" t="str">
        <f>'Indicator Data'!A10</f>
        <v>Antigua and Barbuda</v>
      </c>
      <c r="B9" s="107" t="str">
        <f>'Indicator Data'!B10</f>
        <v>ATG</v>
      </c>
      <c r="C9" s="160" t="s">
        <v>1079</v>
      </c>
      <c r="D9" s="160" t="s">
        <v>1079</v>
      </c>
      <c r="E9" s="160" t="s">
        <v>981</v>
      </c>
      <c r="F9" s="160" t="s">
        <v>981</v>
      </c>
      <c r="G9" s="160" t="s">
        <v>981</v>
      </c>
      <c r="H9" s="160" t="s">
        <v>981</v>
      </c>
      <c r="I9" s="160" t="s">
        <v>981</v>
      </c>
      <c r="J9" s="160" t="s">
        <v>977</v>
      </c>
      <c r="K9" s="160" t="s">
        <v>977</v>
      </c>
      <c r="L9" s="160" t="s">
        <v>545</v>
      </c>
      <c r="M9" s="160" t="s">
        <v>974</v>
      </c>
      <c r="N9" s="160" t="s">
        <v>974</v>
      </c>
      <c r="O9" s="160" t="s">
        <v>982</v>
      </c>
      <c r="P9" s="160" t="s">
        <v>982</v>
      </c>
      <c r="Q9" s="160" t="s">
        <v>979</v>
      </c>
      <c r="R9" s="160" t="s">
        <v>979</v>
      </c>
      <c r="S9" s="160" t="s">
        <v>983</v>
      </c>
      <c r="T9" s="160" t="s">
        <v>984</v>
      </c>
      <c r="U9" s="160" t="s">
        <v>984</v>
      </c>
      <c r="V9" s="160" t="s">
        <v>559</v>
      </c>
      <c r="W9" s="160" t="s">
        <v>958</v>
      </c>
      <c r="X9" s="160" t="s">
        <v>958</v>
      </c>
      <c r="Y9" s="160" t="s">
        <v>958</v>
      </c>
      <c r="Z9" s="160" t="s">
        <v>958</v>
      </c>
      <c r="AA9" s="160" t="s">
        <v>958</v>
      </c>
      <c r="AB9" s="160" t="s">
        <v>946</v>
      </c>
      <c r="AC9" s="160" t="s">
        <v>958</v>
      </c>
      <c r="AD9" s="105" t="s">
        <v>980</v>
      </c>
      <c r="AE9" s="160" t="s">
        <v>958</v>
      </c>
      <c r="AF9" s="160" t="s">
        <v>979</v>
      </c>
      <c r="AG9" s="160" t="s">
        <v>559</v>
      </c>
      <c r="AH9" s="160" t="s">
        <v>977</v>
      </c>
      <c r="AI9" s="160" t="s">
        <v>977</v>
      </c>
      <c r="AJ9" s="160" t="s">
        <v>977</v>
      </c>
      <c r="AK9" s="162" t="s">
        <v>946</v>
      </c>
      <c r="AL9" s="160" t="s">
        <v>976</v>
      </c>
      <c r="AM9" s="160" t="s">
        <v>976</v>
      </c>
      <c r="AN9" s="160" t="s">
        <v>545</v>
      </c>
      <c r="AO9" s="160" t="s">
        <v>545</v>
      </c>
      <c r="AP9" s="160" t="s">
        <v>545</v>
      </c>
      <c r="AQ9" s="160" t="s">
        <v>545</v>
      </c>
      <c r="AR9" s="160" t="s">
        <v>972</v>
      </c>
      <c r="AS9" s="160" t="s">
        <v>559</v>
      </c>
      <c r="AT9" s="160" t="s">
        <v>973</v>
      </c>
      <c r="AU9" s="160" t="s">
        <v>559</v>
      </c>
      <c r="AV9" s="160" t="s">
        <v>556</v>
      </c>
      <c r="AW9" s="160" t="s">
        <v>559</v>
      </c>
      <c r="AX9" s="160" t="s">
        <v>559</v>
      </c>
      <c r="AY9" s="160" t="s">
        <v>948</v>
      </c>
      <c r="AZ9" s="160" t="s">
        <v>975</v>
      </c>
      <c r="BA9" s="160" t="s">
        <v>975</v>
      </c>
      <c r="BB9" s="160" t="s">
        <v>559</v>
      </c>
      <c r="BC9" s="160" t="s">
        <v>559</v>
      </c>
      <c r="BD9" s="160" t="s">
        <v>974</v>
      </c>
      <c r="BE9" s="160" t="s">
        <v>559</v>
      </c>
      <c r="BF9" s="104"/>
    </row>
    <row r="10" spans="1:58" x14ac:dyDescent="0.25">
      <c r="A10" s="128" t="str">
        <f>'Indicator Data'!A11</f>
        <v>Argentina</v>
      </c>
      <c r="B10" s="107" t="str">
        <f>'Indicator Data'!B11</f>
        <v>ARG</v>
      </c>
      <c r="C10" s="160" t="s">
        <v>1079</v>
      </c>
      <c r="D10" s="160" t="s">
        <v>1079</v>
      </c>
      <c r="E10" s="160" t="s">
        <v>981</v>
      </c>
      <c r="F10" s="160" t="s">
        <v>981</v>
      </c>
      <c r="G10" s="160" t="s">
        <v>981</v>
      </c>
      <c r="H10" s="160" t="s">
        <v>981</v>
      </c>
      <c r="I10" s="160" t="s">
        <v>981</v>
      </c>
      <c r="J10" s="160" t="s">
        <v>977</v>
      </c>
      <c r="K10" s="160" t="s">
        <v>977</v>
      </c>
      <c r="L10" s="160" t="s">
        <v>545</v>
      </c>
      <c r="M10" s="160" t="s">
        <v>974</v>
      </c>
      <c r="N10" s="160" t="s">
        <v>974</v>
      </c>
      <c r="O10" s="160" t="s">
        <v>982</v>
      </c>
      <c r="P10" s="160" t="s">
        <v>982</v>
      </c>
      <c r="Q10" s="160" t="s">
        <v>979</v>
      </c>
      <c r="R10" s="160" t="s">
        <v>979</v>
      </c>
      <c r="S10" s="160" t="s">
        <v>983</v>
      </c>
      <c r="T10" s="160" t="s">
        <v>984</v>
      </c>
      <c r="U10" s="160" t="s">
        <v>984</v>
      </c>
      <c r="V10" s="160" t="s">
        <v>559</v>
      </c>
      <c r="W10" s="160" t="s">
        <v>958</v>
      </c>
      <c r="X10" s="160" t="s">
        <v>958</v>
      </c>
      <c r="Y10" s="160" t="s">
        <v>958</v>
      </c>
      <c r="Z10" s="160" t="s">
        <v>958</v>
      </c>
      <c r="AA10" s="160" t="s">
        <v>958</v>
      </c>
      <c r="AB10" s="160" t="s">
        <v>971</v>
      </c>
      <c r="AC10" s="160" t="s">
        <v>958</v>
      </c>
      <c r="AD10" s="105" t="s">
        <v>980</v>
      </c>
      <c r="AE10" s="160" t="s">
        <v>958</v>
      </c>
      <c r="AF10" s="160" t="s">
        <v>979</v>
      </c>
      <c r="AG10" s="160" t="s">
        <v>559</v>
      </c>
      <c r="AH10" s="160" t="s">
        <v>977</v>
      </c>
      <c r="AI10" s="160" t="s">
        <v>977</v>
      </c>
      <c r="AJ10" s="160" t="s">
        <v>977</v>
      </c>
      <c r="AK10" s="162" t="s">
        <v>946</v>
      </c>
      <c r="AL10" s="160" t="s">
        <v>976</v>
      </c>
      <c r="AM10" s="160" t="s">
        <v>976</v>
      </c>
      <c r="AN10" s="160" t="s">
        <v>545</v>
      </c>
      <c r="AO10" s="160" t="s">
        <v>545</v>
      </c>
      <c r="AP10" s="160" t="s">
        <v>545</v>
      </c>
      <c r="AQ10" s="160" t="s">
        <v>545</v>
      </c>
      <c r="AR10" s="160" t="s">
        <v>972</v>
      </c>
      <c r="AS10" s="160" t="s">
        <v>559</v>
      </c>
      <c r="AT10" s="160" t="s">
        <v>973</v>
      </c>
      <c r="AU10" s="160" t="s">
        <v>559</v>
      </c>
      <c r="AV10" s="160" t="s">
        <v>556</v>
      </c>
      <c r="AW10" s="160" t="s">
        <v>559</v>
      </c>
      <c r="AX10" s="160" t="s">
        <v>559</v>
      </c>
      <c r="AY10" s="160" t="s">
        <v>948</v>
      </c>
      <c r="AZ10" s="160" t="s">
        <v>975</v>
      </c>
      <c r="BA10" s="160" t="s">
        <v>975</v>
      </c>
      <c r="BB10" s="160" t="s">
        <v>443</v>
      </c>
      <c r="BC10" s="160" t="s">
        <v>559</v>
      </c>
      <c r="BD10" s="160" t="s">
        <v>974</v>
      </c>
      <c r="BE10" s="160" t="s">
        <v>559</v>
      </c>
      <c r="BF10" s="104"/>
    </row>
    <row r="11" spans="1:58" x14ac:dyDescent="0.25">
      <c r="A11" s="128" t="str">
        <f>'Indicator Data'!A12</f>
        <v>Armenia</v>
      </c>
      <c r="B11" s="107" t="str">
        <f>'Indicator Data'!B12</f>
        <v>ARM</v>
      </c>
      <c r="C11" s="160" t="s">
        <v>1079</v>
      </c>
      <c r="D11" s="160" t="s">
        <v>1079</v>
      </c>
      <c r="E11" s="160" t="s">
        <v>981</v>
      </c>
      <c r="F11" s="160" t="s">
        <v>981</v>
      </c>
      <c r="G11" s="160" t="s">
        <v>981</v>
      </c>
      <c r="H11" s="160" t="s">
        <v>981</v>
      </c>
      <c r="I11" s="160" t="s">
        <v>981</v>
      </c>
      <c r="J11" s="160" t="s">
        <v>977</v>
      </c>
      <c r="K11" s="160" t="s">
        <v>977</v>
      </c>
      <c r="L11" s="160" t="s">
        <v>545</v>
      </c>
      <c r="M11" s="160" t="s">
        <v>974</v>
      </c>
      <c r="N11" s="160" t="s">
        <v>974</v>
      </c>
      <c r="O11" s="160" t="s">
        <v>982</v>
      </c>
      <c r="P11" s="160" t="s">
        <v>982</v>
      </c>
      <c r="Q11" s="160" t="s">
        <v>979</v>
      </c>
      <c r="R11" s="160" t="s">
        <v>979</v>
      </c>
      <c r="S11" s="160" t="s">
        <v>983</v>
      </c>
      <c r="T11" s="160" t="s">
        <v>984</v>
      </c>
      <c r="U11" s="160" t="s">
        <v>984</v>
      </c>
      <c r="V11" s="160" t="s">
        <v>559</v>
      </c>
      <c r="W11" s="160" t="s">
        <v>958</v>
      </c>
      <c r="X11" s="160" t="s">
        <v>958</v>
      </c>
      <c r="Y11" s="160" t="s">
        <v>958</v>
      </c>
      <c r="Z11" s="160" t="s">
        <v>958</v>
      </c>
      <c r="AA11" s="160" t="s">
        <v>958</v>
      </c>
      <c r="AB11" s="160" t="s">
        <v>971</v>
      </c>
      <c r="AC11" s="160" t="s">
        <v>958</v>
      </c>
      <c r="AD11" s="105" t="s">
        <v>980</v>
      </c>
      <c r="AE11" s="160" t="s">
        <v>958</v>
      </c>
      <c r="AF11" s="160" t="s">
        <v>979</v>
      </c>
      <c r="AG11" s="160" t="s">
        <v>559</v>
      </c>
      <c r="AH11" s="160" t="s">
        <v>977</v>
      </c>
      <c r="AI11" s="160" t="s">
        <v>977</v>
      </c>
      <c r="AJ11" s="160" t="s">
        <v>977</v>
      </c>
      <c r="AK11" s="162" t="s">
        <v>949</v>
      </c>
      <c r="AL11" s="160" t="s">
        <v>976</v>
      </c>
      <c r="AM11" s="160" t="s">
        <v>976</v>
      </c>
      <c r="AN11" s="160" t="s">
        <v>545</v>
      </c>
      <c r="AO11" s="160" t="s">
        <v>545</v>
      </c>
      <c r="AP11" s="160" t="s">
        <v>545</v>
      </c>
      <c r="AQ11" s="160" t="s">
        <v>545</v>
      </c>
      <c r="AR11" s="160" t="s">
        <v>972</v>
      </c>
      <c r="AS11" s="160" t="s">
        <v>559</v>
      </c>
      <c r="AT11" s="160" t="s">
        <v>973</v>
      </c>
      <c r="AU11" s="160" t="s">
        <v>559</v>
      </c>
      <c r="AV11" s="160" t="s">
        <v>556</v>
      </c>
      <c r="AW11" s="160" t="s">
        <v>559</v>
      </c>
      <c r="AX11" s="160" t="s">
        <v>559</v>
      </c>
      <c r="AY11" s="160" t="s">
        <v>948</v>
      </c>
      <c r="AZ11" s="160" t="s">
        <v>975</v>
      </c>
      <c r="BA11" s="160" t="s">
        <v>975</v>
      </c>
      <c r="BB11" s="160" t="s">
        <v>559</v>
      </c>
      <c r="BC11" s="160" t="s">
        <v>559</v>
      </c>
      <c r="BD11" s="160" t="s">
        <v>974</v>
      </c>
      <c r="BE11" s="160" t="s">
        <v>559</v>
      </c>
      <c r="BF11" s="104"/>
    </row>
    <row r="12" spans="1:58" x14ac:dyDescent="0.25">
      <c r="A12" s="128" t="str">
        <f>'Indicator Data'!A13</f>
        <v>Australia</v>
      </c>
      <c r="B12" s="107" t="str">
        <f>'Indicator Data'!B13</f>
        <v>AUS</v>
      </c>
      <c r="C12" s="160" t="s">
        <v>1079</v>
      </c>
      <c r="D12" s="160" t="s">
        <v>1079</v>
      </c>
      <c r="E12" s="160" t="s">
        <v>981</v>
      </c>
      <c r="F12" s="160" t="s">
        <v>981</v>
      </c>
      <c r="G12" s="160" t="s">
        <v>981</v>
      </c>
      <c r="H12" s="160" t="s">
        <v>981</v>
      </c>
      <c r="I12" s="160" t="s">
        <v>981</v>
      </c>
      <c r="J12" s="160" t="s">
        <v>977</v>
      </c>
      <c r="K12" s="160" t="s">
        <v>977</v>
      </c>
      <c r="L12" s="160" t="s">
        <v>545</v>
      </c>
      <c r="M12" s="160" t="s">
        <v>974</v>
      </c>
      <c r="N12" s="160" t="s">
        <v>974</v>
      </c>
      <c r="O12" s="160" t="s">
        <v>982</v>
      </c>
      <c r="P12" s="160" t="s">
        <v>982</v>
      </c>
      <c r="Q12" s="160" t="s">
        <v>979</v>
      </c>
      <c r="R12" s="160" t="s">
        <v>979</v>
      </c>
      <c r="S12" s="160" t="s">
        <v>983</v>
      </c>
      <c r="T12" s="160" t="s">
        <v>984</v>
      </c>
      <c r="U12" s="160" t="s">
        <v>984</v>
      </c>
      <c r="V12" s="160" t="s">
        <v>559</v>
      </c>
      <c r="W12" s="160" t="s">
        <v>958</v>
      </c>
      <c r="X12" s="160" t="s">
        <v>958</v>
      </c>
      <c r="Y12" s="160" t="s">
        <v>958</v>
      </c>
      <c r="Z12" s="160" t="s">
        <v>958</v>
      </c>
      <c r="AA12" s="160" t="s">
        <v>958</v>
      </c>
      <c r="AB12" s="160" t="s">
        <v>958</v>
      </c>
      <c r="AC12" s="160" t="s">
        <v>958</v>
      </c>
      <c r="AD12" s="105" t="s">
        <v>980</v>
      </c>
      <c r="AE12" s="160" t="s">
        <v>958</v>
      </c>
      <c r="AF12" s="160" t="s">
        <v>979</v>
      </c>
      <c r="AG12" s="160" t="s">
        <v>559</v>
      </c>
      <c r="AH12" s="160" t="s">
        <v>977</v>
      </c>
      <c r="AI12" s="160" t="s">
        <v>977</v>
      </c>
      <c r="AJ12" s="160" t="s">
        <v>977</v>
      </c>
      <c r="AK12" s="162" t="s">
        <v>946</v>
      </c>
      <c r="AL12" s="160" t="s">
        <v>976</v>
      </c>
      <c r="AM12" s="160" t="s">
        <v>976</v>
      </c>
      <c r="AN12" s="160" t="s">
        <v>545</v>
      </c>
      <c r="AO12" s="160" t="s">
        <v>545</v>
      </c>
      <c r="AP12" s="160" t="s">
        <v>545</v>
      </c>
      <c r="AQ12" s="160" t="s">
        <v>545</v>
      </c>
      <c r="AR12" s="160" t="s">
        <v>972</v>
      </c>
      <c r="AS12" s="160" t="s">
        <v>559</v>
      </c>
      <c r="AT12" s="160" t="s">
        <v>973</v>
      </c>
      <c r="AU12" s="160" t="s">
        <v>559</v>
      </c>
      <c r="AV12" s="160" t="s">
        <v>556</v>
      </c>
      <c r="AW12" s="160" t="s">
        <v>559</v>
      </c>
      <c r="AX12" s="160" t="s">
        <v>559</v>
      </c>
      <c r="AY12" s="160" t="s">
        <v>948</v>
      </c>
      <c r="AZ12" s="160" t="s">
        <v>975</v>
      </c>
      <c r="BA12" s="160" t="s">
        <v>975</v>
      </c>
      <c r="BB12" s="160" t="s">
        <v>559</v>
      </c>
      <c r="BC12" s="160" t="s">
        <v>559</v>
      </c>
      <c r="BD12" s="160" t="s">
        <v>974</v>
      </c>
      <c r="BE12" s="160" t="s">
        <v>559</v>
      </c>
      <c r="BF12" s="104"/>
    </row>
    <row r="13" spans="1:58" x14ac:dyDescent="0.25">
      <c r="A13" s="128" t="str">
        <f>'Indicator Data'!A14</f>
        <v>Austria</v>
      </c>
      <c r="B13" s="107" t="str">
        <f>'Indicator Data'!B14</f>
        <v>AUT</v>
      </c>
      <c r="C13" s="160" t="s">
        <v>1079</v>
      </c>
      <c r="D13" s="160" t="s">
        <v>1079</v>
      </c>
      <c r="E13" s="160" t="s">
        <v>981</v>
      </c>
      <c r="F13" s="160" t="s">
        <v>981</v>
      </c>
      <c r="G13" s="160" t="s">
        <v>981</v>
      </c>
      <c r="H13" s="160" t="s">
        <v>981</v>
      </c>
      <c r="I13" s="160" t="s">
        <v>981</v>
      </c>
      <c r="J13" s="160" t="s">
        <v>977</v>
      </c>
      <c r="K13" s="160" t="s">
        <v>977</v>
      </c>
      <c r="L13" s="160" t="s">
        <v>545</v>
      </c>
      <c r="M13" s="160" t="s">
        <v>974</v>
      </c>
      <c r="N13" s="160" t="s">
        <v>974</v>
      </c>
      <c r="O13" s="160" t="s">
        <v>982</v>
      </c>
      <c r="P13" s="160" t="s">
        <v>982</v>
      </c>
      <c r="Q13" s="160" t="s">
        <v>979</v>
      </c>
      <c r="R13" s="160" t="s">
        <v>979</v>
      </c>
      <c r="S13" s="160" t="s">
        <v>983</v>
      </c>
      <c r="T13" s="160" t="s">
        <v>984</v>
      </c>
      <c r="U13" s="160" t="s">
        <v>984</v>
      </c>
      <c r="V13" s="160" t="s">
        <v>559</v>
      </c>
      <c r="W13" s="160" t="s">
        <v>958</v>
      </c>
      <c r="X13" s="160" t="s">
        <v>958</v>
      </c>
      <c r="Y13" s="160" t="s">
        <v>958</v>
      </c>
      <c r="Z13" s="160" t="s">
        <v>958</v>
      </c>
      <c r="AA13" s="160" t="s">
        <v>958</v>
      </c>
      <c r="AB13" s="160" t="s">
        <v>946</v>
      </c>
      <c r="AC13" s="160" t="s">
        <v>958</v>
      </c>
      <c r="AD13" s="105" t="s">
        <v>980</v>
      </c>
      <c r="AE13" s="160" t="s">
        <v>958</v>
      </c>
      <c r="AF13" s="160" t="s">
        <v>979</v>
      </c>
      <c r="AG13" s="160" t="s">
        <v>559</v>
      </c>
      <c r="AH13" s="160" t="s">
        <v>977</v>
      </c>
      <c r="AI13" s="160" t="s">
        <v>977</v>
      </c>
      <c r="AJ13" s="160" t="s">
        <v>977</v>
      </c>
      <c r="AK13" s="162" t="s">
        <v>946</v>
      </c>
      <c r="AL13" s="160" t="s">
        <v>976</v>
      </c>
      <c r="AM13" s="160" t="s">
        <v>976</v>
      </c>
      <c r="AN13" s="160" t="s">
        <v>545</v>
      </c>
      <c r="AO13" s="160" t="s">
        <v>545</v>
      </c>
      <c r="AP13" s="160" t="s">
        <v>545</v>
      </c>
      <c r="AQ13" s="160" t="s">
        <v>545</v>
      </c>
      <c r="AR13" s="160" t="s">
        <v>972</v>
      </c>
      <c r="AS13" s="160" t="s">
        <v>559</v>
      </c>
      <c r="AT13" s="160" t="s">
        <v>973</v>
      </c>
      <c r="AU13" s="160" t="s">
        <v>559</v>
      </c>
      <c r="AV13" s="160" t="s">
        <v>556</v>
      </c>
      <c r="AW13" s="160" t="s">
        <v>559</v>
      </c>
      <c r="AX13" s="160" t="s">
        <v>559</v>
      </c>
      <c r="AY13" s="160" t="s">
        <v>948</v>
      </c>
      <c r="AZ13" s="160" t="s">
        <v>975</v>
      </c>
      <c r="BA13" s="160" t="s">
        <v>975</v>
      </c>
      <c r="BB13" s="160" t="s">
        <v>559</v>
      </c>
      <c r="BC13" s="160" t="s">
        <v>559</v>
      </c>
      <c r="BD13" s="160" t="s">
        <v>974</v>
      </c>
      <c r="BE13" s="160" t="s">
        <v>559</v>
      </c>
      <c r="BF13" s="104"/>
    </row>
    <row r="14" spans="1:58" x14ac:dyDescent="0.25">
      <c r="A14" s="128" t="str">
        <f>'Indicator Data'!A15</f>
        <v>Azerbaijan</v>
      </c>
      <c r="B14" s="107" t="str">
        <f>'Indicator Data'!B15</f>
        <v>AZE</v>
      </c>
      <c r="C14" s="160" t="s">
        <v>1079</v>
      </c>
      <c r="D14" s="160" t="s">
        <v>1079</v>
      </c>
      <c r="E14" s="160" t="s">
        <v>981</v>
      </c>
      <c r="F14" s="160" t="s">
        <v>981</v>
      </c>
      <c r="G14" s="160" t="s">
        <v>981</v>
      </c>
      <c r="H14" s="160" t="s">
        <v>981</v>
      </c>
      <c r="I14" s="160" t="s">
        <v>981</v>
      </c>
      <c r="J14" s="160" t="s">
        <v>977</v>
      </c>
      <c r="K14" s="160" t="s">
        <v>977</v>
      </c>
      <c r="L14" s="160" t="s">
        <v>545</v>
      </c>
      <c r="M14" s="160" t="s">
        <v>974</v>
      </c>
      <c r="N14" s="160" t="s">
        <v>974</v>
      </c>
      <c r="O14" s="160" t="s">
        <v>982</v>
      </c>
      <c r="P14" s="160" t="s">
        <v>982</v>
      </c>
      <c r="Q14" s="160" t="s">
        <v>979</v>
      </c>
      <c r="R14" s="160" t="s">
        <v>979</v>
      </c>
      <c r="S14" s="160" t="s">
        <v>983</v>
      </c>
      <c r="T14" s="160" t="s">
        <v>984</v>
      </c>
      <c r="U14" s="160" t="s">
        <v>984</v>
      </c>
      <c r="V14" s="160" t="s">
        <v>559</v>
      </c>
      <c r="W14" s="160" t="s">
        <v>958</v>
      </c>
      <c r="X14" s="160" t="s">
        <v>958</v>
      </c>
      <c r="Y14" s="160" t="s">
        <v>958</v>
      </c>
      <c r="Z14" s="160" t="s">
        <v>958</v>
      </c>
      <c r="AA14" s="160" t="s">
        <v>958</v>
      </c>
      <c r="AB14" s="160" t="s">
        <v>971</v>
      </c>
      <c r="AC14" s="160" t="s">
        <v>958</v>
      </c>
      <c r="AD14" s="105" t="s">
        <v>980</v>
      </c>
      <c r="AE14" s="160" t="s">
        <v>958</v>
      </c>
      <c r="AF14" s="160" t="s">
        <v>979</v>
      </c>
      <c r="AG14" s="160" t="s">
        <v>559</v>
      </c>
      <c r="AH14" s="160" t="s">
        <v>977</v>
      </c>
      <c r="AI14" s="160" t="s">
        <v>977</v>
      </c>
      <c r="AJ14" s="160" t="s">
        <v>977</v>
      </c>
      <c r="AK14" s="162" t="s">
        <v>949</v>
      </c>
      <c r="AL14" s="160" t="s">
        <v>976</v>
      </c>
      <c r="AM14" s="160" t="s">
        <v>976</v>
      </c>
      <c r="AN14" s="160" t="s">
        <v>545</v>
      </c>
      <c r="AO14" s="160" t="s">
        <v>545</v>
      </c>
      <c r="AP14" s="160" t="s">
        <v>545</v>
      </c>
      <c r="AQ14" s="160" t="s">
        <v>545</v>
      </c>
      <c r="AR14" s="160" t="s">
        <v>972</v>
      </c>
      <c r="AS14" s="160" t="s">
        <v>559</v>
      </c>
      <c r="AT14" s="160" t="s">
        <v>973</v>
      </c>
      <c r="AU14" s="160" t="s">
        <v>559</v>
      </c>
      <c r="AV14" s="160" t="s">
        <v>556</v>
      </c>
      <c r="AW14" s="160" t="s">
        <v>559</v>
      </c>
      <c r="AX14" s="160" t="s">
        <v>559</v>
      </c>
      <c r="AY14" s="160" t="s">
        <v>948</v>
      </c>
      <c r="AZ14" s="160" t="s">
        <v>975</v>
      </c>
      <c r="BA14" s="160" t="s">
        <v>975</v>
      </c>
      <c r="BB14" s="160" t="s">
        <v>559</v>
      </c>
      <c r="BC14" s="160" t="s">
        <v>559</v>
      </c>
      <c r="BD14" s="160" t="s">
        <v>974</v>
      </c>
      <c r="BE14" s="160" t="s">
        <v>559</v>
      </c>
      <c r="BF14" s="104"/>
    </row>
    <row r="15" spans="1:58" x14ac:dyDescent="0.25">
      <c r="A15" s="128" t="str">
        <f>'Indicator Data'!A16</f>
        <v>Bahamas</v>
      </c>
      <c r="B15" s="107" t="str">
        <f>'Indicator Data'!B16</f>
        <v>BHS</v>
      </c>
      <c r="C15" s="160" t="s">
        <v>1079</v>
      </c>
      <c r="D15" s="160" t="s">
        <v>1079</v>
      </c>
      <c r="E15" s="160" t="s">
        <v>981</v>
      </c>
      <c r="F15" s="160" t="s">
        <v>981</v>
      </c>
      <c r="G15" s="160" t="s">
        <v>981</v>
      </c>
      <c r="H15" s="160" t="s">
        <v>981</v>
      </c>
      <c r="I15" s="160" t="s">
        <v>981</v>
      </c>
      <c r="J15" s="160" t="s">
        <v>977</v>
      </c>
      <c r="K15" s="160" t="s">
        <v>977</v>
      </c>
      <c r="L15" s="160" t="s">
        <v>545</v>
      </c>
      <c r="M15" s="160" t="s">
        <v>974</v>
      </c>
      <c r="N15" s="160" t="s">
        <v>974</v>
      </c>
      <c r="O15" s="160" t="s">
        <v>982</v>
      </c>
      <c r="P15" s="160" t="s">
        <v>982</v>
      </c>
      <c r="Q15" s="160" t="s">
        <v>979</v>
      </c>
      <c r="R15" s="160" t="s">
        <v>979</v>
      </c>
      <c r="S15" s="160" t="s">
        <v>983</v>
      </c>
      <c r="T15" s="160" t="s">
        <v>984</v>
      </c>
      <c r="U15" s="160" t="s">
        <v>984</v>
      </c>
      <c r="V15" s="160" t="s">
        <v>559</v>
      </c>
      <c r="W15" s="160" t="s">
        <v>958</v>
      </c>
      <c r="X15" s="160" t="s">
        <v>958</v>
      </c>
      <c r="Y15" s="160" t="s">
        <v>958</v>
      </c>
      <c r="Z15" s="160" t="s">
        <v>958</v>
      </c>
      <c r="AA15" s="160" t="s">
        <v>958</v>
      </c>
      <c r="AB15" s="160" t="s">
        <v>958</v>
      </c>
      <c r="AC15" s="160" t="s">
        <v>958</v>
      </c>
      <c r="AD15" s="105" t="s">
        <v>980</v>
      </c>
      <c r="AE15" s="160" t="s">
        <v>958</v>
      </c>
      <c r="AF15" s="160" t="s">
        <v>979</v>
      </c>
      <c r="AG15" s="160" t="s">
        <v>559</v>
      </c>
      <c r="AH15" s="160" t="s">
        <v>977</v>
      </c>
      <c r="AI15" s="160" t="s">
        <v>977</v>
      </c>
      <c r="AJ15" s="160" t="s">
        <v>977</v>
      </c>
      <c r="AK15" s="162" t="s">
        <v>946</v>
      </c>
      <c r="AL15" s="160" t="s">
        <v>976</v>
      </c>
      <c r="AM15" s="160" t="s">
        <v>976</v>
      </c>
      <c r="AN15" s="160" t="s">
        <v>545</v>
      </c>
      <c r="AO15" s="160" t="s">
        <v>545</v>
      </c>
      <c r="AP15" s="160" t="s">
        <v>545</v>
      </c>
      <c r="AQ15" s="160" t="s">
        <v>545</v>
      </c>
      <c r="AR15" s="160" t="s">
        <v>972</v>
      </c>
      <c r="AS15" s="160" t="s">
        <v>559</v>
      </c>
      <c r="AT15" s="160" t="s">
        <v>973</v>
      </c>
      <c r="AU15" s="160" t="s">
        <v>559</v>
      </c>
      <c r="AV15" s="160" t="s">
        <v>556</v>
      </c>
      <c r="AW15" s="160" t="s">
        <v>559</v>
      </c>
      <c r="AX15" s="160" t="s">
        <v>559</v>
      </c>
      <c r="AY15" s="160" t="s">
        <v>948</v>
      </c>
      <c r="AZ15" s="160" t="s">
        <v>975</v>
      </c>
      <c r="BA15" s="160" t="s">
        <v>975</v>
      </c>
      <c r="BB15" s="160" t="s">
        <v>559</v>
      </c>
      <c r="BC15" s="160" t="s">
        <v>559</v>
      </c>
      <c r="BD15" s="160" t="s">
        <v>974</v>
      </c>
      <c r="BE15" s="160" t="s">
        <v>559</v>
      </c>
      <c r="BF15" s="104"/>
    </row>
    <row r="16" spans="1:58" x14ac:dyDescent="0.25">
      <c r="A16" s="128" t="str">
        <f>'Indicator Data'!A17</f>
        <v>Bahrain</v>
      </c>
      <c r="B16" s="107" t="str">
        <f>'Indicator Data'!B17</f>
        <v>BHR</v>
      </c>
      <c r="C16" s="160" t="s">
        <v>1079</v>
      </c>
      <c r="D16" s="160" t="s">
        <v>1079</v>
      </c>
      <c r="E16" s="160" t="s">
        <v>981</v>
      </c>
      <c r="F16" s="160" t="s">
        <v>981</v>
      </c>
      <c r="G16" s="160" t="s">
        <v>981</v>
      </c>
      <c r="H16" s="160" t="s">
        <v>981</v>
      </c>
      <c r="I16" s="160" t="s">
        <v>981</v>
      </c>
      <c r="J16" s="160" t="s">
        <v>977</v>
      </c>
      <c r="K16" s="160" t="s">
        <v>977</v>
      </c>
      <c r="L16" s="160" t="s">
        <v>545</v>
      </c>
      <c r="M16" s="160" t="s">
        <v>974</v>
      </c>
      <c r="N16" s="160" t="s">
        <v>974</v>
      </c>
      <c r="O16" s="160" t="s">
        <v>982</v>
      </c>
      <c r="P16" s="160" t="s">
        <v>982</v>
      </c>
      <c r="Q16" s="160" t="s">
        <v>979</v>
      </c>
      <c r="R16" s="160" t="s">
        <v>979</v>
      </c>
      <c r="S16" s="160" t="s">
        <v>983</v>
      </c>
      <c r="T16" s="160" t="s">
        <v>984</v>
      </c>
      <c r="U16" s="160" t="s">
        <v>984</v>
      </c>
      <c r="V16" s="160" t="s">
        <v>559</v>
      </c>
      <c r="W16" s="160" t="s">
        <v>958</v>
      </c>
      <c r="X16" s="160" t="s">
        <v>958</v>
      </c>
      <c r="Y16" s="160" t="s">
        <v>958</v>
      </c>
      <c r="Z16" s="160" t="s">
        <v>958</v>
      </c>
      <c r="AA16" s="160" t="s">
        <v>958</v>
      </c>
      <c r="AB16" s="160" t="s">
        <v>946</v>
      </c>
      <c r="AC16" s="160" t="s">
        <v>958</v>
      </c>
      <c r="AD16" s="105" t="s">
        <v>980</v>
      </c>
      <c r="AE16" s="160" t="s">
        <v>958</v>
      </c>
      <c r="AF16" s="160" t="s">
        <v>979</v>
      </c>
      <c r="AG16" s="160" t="s">
        <v>559</v>
      </c>
      <c r="AH16" s="160" t="s">
        <v>977</v>
      </c>
      <c r="AI16" s="160" t="s">
        <v>977</v>
      </c>
      <c r="AJ16" s="160" t="s">
        <v>977</v>
      </c>
      <c r="AK16" s="162" t="s">
        <v>946</v>
      </c>
      <c r="AL16" s="160" t="s">
        <v>976</v>
      </c>
      <c r="AM16" s="160" t="s">
        <v>976</v>
      </c>
      <c r="AN16" s="160" t="s">
        <v>545</v>
      </c>
      <c r="AO16" s="160" t="s">
        <v>545</v>
      </c>
      <c r="AP16" s="160" t="s">
        <v>545</v>
      </c>
      <c r="AQ16" s="160" t="s">
        <v>545</v>
      </c>
      <c r="AR16" s="160" t="s">
        <v>972</v>
      </c>
      <c r="AS16" s="160" t="s">
        <v>559</v>
      </c>
      <c r="AT16" s="160" t="s">
        <v>973</v>
      </c>
      <c r="AU16" s="160" t="s">
        <v>559</v>
      </c>
      <c r="AV16" s="160" t="s">
        <v>556</v>
      </c>
      <c r="AW16" s="160" t="s">
        <v>559</v>
      </c>
      <c r="AX16" s="160" t="s">
        <v>559</v>
      </c>
      <c r="AY16" s="160" t="s">
        <v>948</v>
      </c>
      <c r="AZ16" s="160" t="s">
        <v>975</v>
      </c>
      <c r="BA16" s="160" t="s">
        <v>975</v>
      </c>
      <c r="BB16" s="160" t="s">
        <v>559</v>
      </c>
      <c r="BC16" s="160" t="s">
        <v>559</v>
      </c>
      <c r="BD16" s="160" t="s">
        <v>974</v>
      </c>
      <c r="BE16" s="160" t="s">
        <v>559</v>
      </c>
      <c r="BF16" s="104"/>
    </row>
    <row r="17" spans="1:58" x14ac:dyDescent="0.25">
      <c r="A17" s="128" t="str">
        <f>'Indicator Data'!A18</f>
        <v>Bangladesh</v>
      </c>
      <c r="B17" s="107" t="str">
        <f>'Indicator Data'!B18</f>
        <v>BGD</v>
      </c>
      <c r="C17" s="160" t="s">
        <v>1079</v>
      </c>
      <c r="D17" s="160" t="s">
        <v>1079</v>
      </c>
      <c r="E17" s="160" t="s">
        <v>981</v>
      </c>
      <c r="F17" s="160" t="s">
        <v>981</v>
      </c>
      <c r="G17" s="160" t="s">
        <v>981</v>
      </c>
      <c r="H17" s="160" t="s">
        <v>981</v>
      </c>
      <c r="I17" s="160" t="s">
        <v>981</v>
      </c>
      <c r="J17" s="160" t="s">
        <v>977</v>
      </c>
      <c r="K17" s="160" t="s">
        <v>977</v>
      </c>
      <c r="L17" s="160" t="s">
        <v>545</v>
      </c>
      <c r="M17" s="160" t="s">
        <v>974</v>
      </c>
      <c r="N17" s="160" t="s">
        <v>974</v>
      </c>
      <c r="O17" s="160" t="s">
        <v>982</v>
      </c>
      <c r="P17" s="160" t="s">
        <v>982</v>
      </c>
      <c r="Q17" s="160" t="s">
        <v>979</v>
      </c>
      <c r="R17" s="160" t="s">
        <v>979</v>
      </c>
      <c r="S17" s="160" t="s">
        <v>983</v>
      </c>
      <c r="T17" s="160" t="s">
        <v>984</v>
      </c>
      <c r="U17" s="160" t="s">
        <v>984</v>
      </c>
      <c r="V17" s="160" t="s">
        <v>559</v>
      </c>
      <c r="W17" s="160" t="s">
        <v>958</v>
      </c>
      <c r="X17" s="160" t="s">
        <v>958</v>
      </c>
      <c r="Y17" s="160" t="s">
        <v>958</v>
      </c>
      <c r="Z17" s="160" t="s">
        <v>958</v>
      </c>
      <c r="AA17" s="160" t="s">
        <v>958</v>
      </c>
      <c r="AB17" s="160" t="s">
        <v>971</v>
      </c>
      <c r="AC17" s="160" t="s">
        <v>958</v>
      </c>
      <c r="AD17" s="105" t="s">
        <v>980</v>
      </c>
      <c r="AE17" s="160" t="s">
        <v>958</v>
      </c>
      <c r="AF17" s="160" t="s">
        <v>979</v>
      </c>
      <c r="AG17" s="160" t="s">
        <v>559</v>
      </c>
      <c r="AH17" s="160" t="s">
        <v>977</v>
      </c>
      <c r="AI17" s="160" t="s">
        <v>977</v>
      </c>
      <c r="AJ17" s="160" t="s">
        <v>977</v>
      </c>
      <c r="AK17" s="162" t="s">
        <v>949</v>
      </c>
      <c r="AL17" s="160" t="s">
        <v>976</v>
      </c>
      <c r="AM17" s="160" t="s">
        <v>976</v>
      </c>
      <c r="AN17" s="160" t="s">
        <v>545</v>
      </c>
      <c r="AO17" s="160" t="s">
        <v>545</v>
      </c>
      <c r="AP17" s="160" t="s">
        <v>545</v>
      </c>
      <c r="AQ17" s="160" t="s">
        <v>545</v>
      </c>
      <c r="AR17" s="160" t="s">
        <v>972</v>
      </c>
      <c r="AS17" s="160" t="s">
        <v>559</v>
      </c>
      <c r="AT17" s="160" t="s">
        <v>973</v>
      </c>
      <c r="AU17" s="160" t="s">
        <v>559</v>
      </c>
      <c r="AV17" s="160" t="s">
        <v>556</v>
      </c>
      <c r="AW17" s="160" t="s">
        <v>559</v>
      </c>
      <c r="AX17" s="160" t="s">
        <v>559</v>
      </c>
      <c r="AY17" s="160" t="s">
        <v>948</v>
      </c>
      <c r="AZ17" s="160" t="s">
        <v>975</v>
      </c>
      <c r="BA17" s="160" t="s">
        <v>975</v>
      </c>
      <c r="BB17" s="160" t="s">
        <v>559</v>
      </c>
      <c r="BC17" s="160" t="s">
        <v>559</v>
      </c>
      <c r="BD17" s="160" t="s">
        <v>974</v>
      </c>
      <c r="BE17" s="160" t="s">
        <v>559</v>
      </c>
      <c r="BF17" s="104"/>
    </row>
    <row r="18" spans="1:58" x14ac:dyDescent="0.25">
      <c r="A18" s="128" t="str">
        <f>'Indicator Data'!A19</f>
        <v>Barbados</v>
      </c>
      <c r="B18" s="107" t="str">
        <f>'Indicator Data'!B19</f>
        <v>BRB</v>
      </c>
      <c r="C18" s="160" t="s">
        <v>1079</v>
      </c>
      <c r="D18" s="160" t="s">
        <v>1079</v>
      </c>
      <c r="E18" s="160" t="s">
        <v>981</v>
      </c>
      <c r="F18" s="160" t="s">
        <v>981</v>
      </c>
      <c r="G18" s="160" t="s">
        <v>981</v>
      </c>
      <c r="H18" s="160" t="s">
        <v>981</v>
      </c>
      <c r="I18" s="160" t="s">
        <v>981</v>
      </c>
      <c r="J18" s="160" t="s">
        <v>977</v>
      </c>
      <c r="K18" s="160" t="s">
        <v>977</v>
      </c>
      <c r="L18" s="160" t="s">
        <v>545</v>
      </c>
      <c r="M18" s="160" t="s">
        <v>974</v>
      </c>
      <c r="N18" s="160" t="s">
        <v>974</v>
      </c>
      <c r="O18" s="160" t="s">
        <v>982</v>
      </c>
      <c r="P18" s="160" t="s">
        <v>982</v>
      </c>
      <c r="Q18" s="160" t="s">
        <v>979</v>
      </c>
      <c r="R18" s="160" t="s">
        <v>979</v>
      </c>
      <c r="S18" s="160" t="s">
        <v>983</v>
      </c>
      <c r="T18" s="160" t="s">
        <v>984</v>
      </c>
      <c r="U18" s="160" t="s">
        <v>984</v>
      </c>
      <c r="V18" s="160" t="s">
        <v>559</v>
      </c>
      <c r="W18" s="160" t="s">
        <v>958</v>
      </c>
      <c r="X18" s="160" t="s">
        <v>958</v>
      </c>
      <c r="Y18" s="160" t="s">
        <v>958</v>
      </c>
      <c r="Z18" s="160" t="s">
        <v>958</v>
      </c>
      <c r="AA18" s="160" t="s">
        <v>958</v>
      </c>
      <c r="AB18" s="160" t="s">
        <v>958</v>
      </c>
      <c r="AC18" s="160" t="s">
        <v>958</v>
      </c>
      <c r="AD18" s="105" t="s">
        <v>980</v>
      </c>
      <c r="AE18" s="160" t="s">
        <v>958</v>
      </c>
      <c r="AF18" s="160" t="s">
        <v>979</v>
      </c>
      <c r="AG18" s="160" t="s">
        <v>559</v>
      </c>
      <c r="AH18" s="160" t="s">
        <v>977</v>
      </c>
      <c r="AI18" s="160" t="s">
        <v>977</v>
      </c>
      <c r="AJ18" s="160" t="s">
        <v>977</v>
      </c>
      <c r="AK18" s="162" t="s">
        <v>946</v>
      </c>
      <c r="AL18" s="160" t="s">
        <v>976</v>
      </c>
      <c r="AM18" s="160" t="s">
        <v>976</v>
      </c>
      <c r="AN18" s="160" t="s">
        <v>545</v>
      </c>
      <c r="AO18" s="160" t="s">
        <v>545</v>
      </c>
      <c r="AP18" s="160" t="s">
        <v>545</v>
      </c>
      <c r="AQ18" s="160" t="s">
        <v>545</v>
      </c>
      <c r="AR18" s="160" t="s">
        <v>972</v>
      </c>
      <c r="AS18" s="160" t="s">
        <v>559</v>
      </c>
      <c r="AT18" s="160" t="s">
        <v>973</v>
      </c>
      <c r="AU18" s="160" t="s">
        <v>559</v>
      </c>
      <c r="AV18" s="160" t="s">
        <v>556</v>
      </c>
      <c r="AW18" s="160" t="s">
        <v>559</v>
      </c>
      <c r="AX18" s="160" t="s">
        <v>559</v>
      </c>
      <c r="AY18" s="160" t="s">
        <v>948</v>
      </c>
      <c r="AZ18" s="160" t="s">
        <v>975</v>
      </c>
      <c r="BA18" s="160" t="s">
        <v>975</v>
      </c>
      <c r="BB18" s="160" t="s">
        <v>559</v>
      </c>
      <c r="BC18" s="160" t="s">
        <v>559</v>
      </c>
      <c r="BD18" s="160" t="s">
        <v>974</v>
      </c>
      <c r="BE18" s="160" t="s">
        <v>559</v>
      </c>
      <c r="BF18" s="104"/>
    </row>
    <row r="19" spans="1:58" x14ac:dyDescent="0.25">
      <c r="A19" s="128" t="str">
        <f>'Indicator Data'!A20</f>
        <v>Belarus</v>
      </c>
      <c r="B19" s="107" t="str">
        <f>'Indicator Data'!B20</f>
        <v>BLR</v>
      </c>
      <c r="C19" s="160" t="s">
        <v>1079</v>
      </c>
      <c r="D19" s="160" t="s">
        <v>1079</v>
      </c>
      <c r="E19" s="160" t="s">
        <v>981</v>
      </c>
      <c r="F19" s="160" t="s">
        <v>981</v>
      </c>
      <c r="G19" s="160" t="s">
        <v>981</v>
      </c>
      <c r="H19" s="160" t="s">
        <v>981</v>
      </c>
      <c r="I19" s="160" t="s">
        <v>981</v>
      </c>
      <c r="J19" s="160" t="s">
        <v>977</v>
      </c>
      <c r="K19" s="160" t="s">
        <v>977</v>
      </c>
      <c r="L19" s="160" t="s">
        <v>545</v>
      </c>
      <c r="M19" s="160" t="s">
        <v>974</v>
      </c>
      <c r="N19" s="160" t="s">
        <v>974</v>
      </c>
      <c r="O19" s="160" t="s">
        <v>982</v>
      </c>
      <c r="P19" s="160" t="s">
        <v>982</v>
      </c>
      <c r="Q19" s="160" t="s">
        <v>979</v>
      </c>
      <c r="R19" s="160" t="s">
        <v>979</v>
      </c>
      <c r="S19" s="160" t="s">
        <v>983</v>
      </c>
      <c r="T19" s="160" t="s">
        <v>984</v>
      </c>
      <c r="U19" s="160" t="s">
        <v>984</v>
      </c>
      <c r="V19" s="160" t="s">
        <v>559</v>
      </c>
      <c r="W19" s="160" t="s">
        <v>958</v>
      </c>
      <c r="X19" s="160" t="s">
        <v>958</v>
      </c>
      <c r="Y19" s="160" t="s">
        <v>958</v>
      </c>
      <c r="Z19" s="160" t="s">
        <v>958</v>
      </c>
      <c r="AA19" s="160" t="s">
        <v>958</v>
      </c>
      <c r="AB19" s="160" t="s">
        <v>971</v>
      </c>
      <c r="AC19" s="160" t="s">
        <v>958</v>
      </c>
      <c r="AD19" s="105" t="s">
        <v>980</v>
      </c>
      <c r="AE19" s="160" t="s">
        <v>958</v>
      </c>
      <c r="AF19" s="160" t="s">
        <v>979</v>
      </c>
      <c r="AG19" s="160" t="s">
        <v>559</v>
      </c>
      <c r="AH19" s="160" t="s">
        <v>977</v>
      </c>
      <c r="AI19" s="160" t="s">
        <v>977</v>
      </c>
      <c r="AJ19" s="160" t="s">
        <v>977</v>
      </c>
      <c r="AK19" s="162" t="s">
        <v>946</v>
      </c>
      <c r="AL19" s="160" t="s">
        <v>976</v>
      </c>
      <c r="AM19" s="160" t="s">
        <v>976</v>
      </c>
      <c r="AN19" s="160" t="s">
        <v>545</v>
      </c>
      <c r="AO19" s="160" t="s">
        <v>545</v>
      </c>
      <c r="AP19" s="160" t="s">
        <v>545</v>
      </c>
      <c r="AQ19" s="160" t="s">
        <v>545</v>
      </c>
      <c r="AR19" s="160" t="s">
        <v>972</v>
      </c>
      <c r="AS19" s="160" t="s">
        <v>559</v>
      </c>
      <c r="AT19" s="160" t="s">
        <v>973</v>
      </c>
      <c r="AU19" s="160" t="s">
        <v>559</v>
      </c>
      <c r="AV19" s="160" t="s">
        <v>556</v>
      </c>
      <c r="AW19" s="160" t="s">
        <v>559</v>
      </c>
      <c r="AX19" s="160" t="s">
        <v>559</v>
      </c>
      <c r="AY19" s="160" t="s">
        <v>948</v>
      </c>
      <c r="AZ19" s="160" t="s">
        <v>975</v>
      </c>
      <c r="BA19" s="160" t="s">
        <v>975</v>
      </c>
      <c r="BB19" s="160" t="s">
        <v>559</v>
      </c>
      <c r="BC19" s="160" t="s">
        <v>559</v>
      </c>
      <c r="BD19" s="160" t="s">
        <v>974</v>
      </c>
      <c r="BE19" s="160" t="s">
        <v>559</v>
      </c>
      <c r="BF19" s="104"/>
    </row>
    <row r="20" spans="1:58" x14ac:dyDescent="0.25">
      <c r="A20" s="128" t="str">
        <f>'Indicator Data'!A21</f>
        <v>Belgium</v>
      </c>
      <c r="B20" s="107" t="str">
        <f>'Indicator Data'!B21</f>
        <v>BEL</v>
      </c>
      <c r="C20" s="160" t="s">
        <v>1079</v>
      </c>
      <c r="D20" s="160" t="s">
        <v>1079</v>
      </c>
      <c r="E20" s="160" t="s">
        <v>981</v>
      </c>
      <c r="F20" s="160" t="s">
        <v>981</v>
      </c>
      <c r="G20" s="160" t="s">
        <v>981</v>
      </c>
      <c r="H20" s="160" t="s">
        <v>981</v>
      </c>
      <c r="I20" s="160" t="s">
        <v>981</v>
      </c>
      <c r="J20" s="160" t="s">
        <v>977</v>
      </c>
      <c r="K20" s="160" t="s">
        <v>977</v>
      </c>
      <c r="L20" s="160" t="s">
        <v>545</v>
      </c>
      <c r="M20" s="160" t="s">
        <v>974</v>
      </c>
      <c r="N20" s="160" t="s">
        <v>974</v>
      </c>
      <c r="O20" s="160" t="s">
        <v>982</v>
      </c>
      <c r="P20" s="160" t="s">
        <v>982</v>
      </c>
      <c r="Q20" s="160" t="s">
        <v>979</v>
      </c>
      <c r="R20" s="160" t="s">
        <v>979</v>
      </c>
      <c r="S20" s="160" t="s">
        <v>983</v>
      </c>
      <c r="T20" s="160" t="s">
        <v>984</v>
      </c>
      <c r="U20" s="160" t="s">
        <v>984</v>
      </c>
      <c r="V20" s="160" t="s">
        <v>559</v>
      </c>
      <c r="W20" s="160" t="s">
        <v>958</v>
      </c>
      <c r="X20" s="160" t="s">
        <v>958</v>
      </c>
      <c r="Y20" s="160" t="s">
        <v>958</v>
      </c>
      <c r="Z20" s="160" t="s">
        <v>958</v>
      </c>
      <c r="AA20" s="160" t="s">
        <v>958</v>
      </c>
      <c r="AB20" s="160" t="s">
        <v>946</v>
      </c>
      <c r="AC20" s="160" t="s">
        <v>958</v>
      </c>
      <c r="AD20" s="105" t="s">
        <v>980</v>
      </c>
      <c r="AE20" s="160" t="s">
        <v>958</v>
      </c>
      <c r="AF20" s="160" t="s">
        <v>979</v>
      </c>
      <c r="AG20" s="160" t="s">
        <v>559</v>
      </c>
      <c r="AH20" s="160" t="s">
        <v>977</v>
      </c>
      <c r="AI20" s="160" t="s">
        <v>977</v>
      </c>
      <c r="AJ20" s="160" t="s">
        <v>977</v>
      </c>
      <c r="AK20" s="162" t="s">
        <v>946</v>
      </c>
      <c r="AL20" s="160" t="s">
        <v>976</v>
      </c>
      <c r="AM20" s="160" t="s">
        <v>976</v>
      </c>
      <c r="AN20" s="160" t="s">
        <v>545</v>
      </c>
      <c r="AO20" s="160" t="s">
        <v>545</v>
      </c>
      <c r="AP20" s="160" t="s">
        <v>545</v>
      </c>
      <c r="AQ20" s="160" t="s">
        <v>545</v>
      </c>
      <c r="AR20" s="160" t="s">
        <v>972</v>
      </c>
      <c r="AS20" s="160" t="s">
        <v>559</v>
      </c>
      <c r="AT20" s="160" t="s">
        <v>973</v>
      </c>
      <c r="AU20" s="160" t="s">
        <v>559</v>
      </c>
      <c r="AV20" s="160" t="s">
        <v>556</v>
      </c>
      <c r="AW20" s="160" t="s">
        <v>559</v>
      </c>
      <c r="AX20" s="160" t="s">
        <v>559</v>
      </c>
      <c r="AY20" s="160" t="s">
        <v>948</v>
      </c>
      <c r="AZ20" s="160" t="s">
        <v>975</v>
      </c>
      <c r="BA20" s="160" t="s">
        <v>975</v>
      </c>
      <c r="BB20" s="160" t="s">
        <v>559</v>
      </c>
      <c r="BC20" s="160" t="s">
        <v>559</v>
      </c>
      <c r="BD20" s="160" t="s">
        <v>974</v>
      </c>
      <c r="BE20" s="160" t="s">
        <v>559</v>
      </c>
      <c r="BF20" s="104"/>
    </row>
    <row r="21" spans="1:58" x14ac:dyDescent="0.25">
      <c r="A21" s="128" t="str">
        <f>'Indicator Data'!A22</f>
        <v>Belize</v>
      </c>
      <c r="B21" s="107" t="str">
        <f>'Indicator Data'!B22</f>
        <v>BLZ</v>
      </c>
      <c r="C21" s="160" t="s">
        <v>1079</v>
      </c>
      <c r="D21" s="160" t="s">
        <v>1079</v>
      </c>
      <c r="E21" s="160" t="s">
        <v>981</v>
      </c>
      <c r="F21" s="160" t="s">
        <v>981</v>
      </c>
      <c r="G21" s="160" t="s">
        <v>981</v>
      </c>
      <c r="H21" s="160" t="s">
        <v>981</v>
      </c>
      <c r="I21" s="160" t="s">
        <v>981</v>
      </c>
      <c r="J21" s="160" t="s">
        <v>977</v>
      </c>
      <c r="K21" s="160" t="s">
        <v>977</v>
      </c>
      <c r="L21" s="160" t="s">
        <v>545</v>
      </c>
      <c r="M21" s="160" t="s">
        <v>974</v>
      </c>
      <c r="N21" s="160" t="s">
        <v>974</v>
      </c>
      <c r="O21" s="160" t="s">
        <v>982</v>
      </c>
      <c r="P21" s="160" t="s">
        <v>982</v>
      </c>
      <c r="Q21" s="160" t="s">
        <v>979</v>
      </c>
      <c r="R21" s="160" t="s">
        <v>979</v>
      </c>
      <c r="S21" s="160" t="s">
        <v>983</v>
      </c>
      <c r="T21" s="160" t="s">
        <v>984</v>
      </c>
      <c r="U21" s="160" t="s">
        <v>984</v>
      </c>
      <c r="V21" s="160" t="s">
        <v>559</v>
      </c>
      <c r="W21" s="160" t="s">
        <v>958</v>
      </c>
      <c r="X21" s="160" t="s">
        <v>958</v>
      </c>
      <c r="Y21" s="160" t="s">
        <v>958</v>
      </c>
      <c r="Z21" s="160" t="s">
        <v>958</v>
      </c>
      <c r="AA21" s="160" t="s">
        <v>958</v>
      </c>
      <c r="AB21" s="160" t="s">
        <v>971</v>
      </c>
      <c r="AC21" s="160" t="s">
        <v>958</v>
      </c>
      <c r="AD21" s="105" t="s">
        <v>980</v>
      </c>
      <c r="AE21" s="160" t="s">
        <v>958</v>
      </c>
      <c r="AF21" s="160" t="s">
        <v>979</v>
      </c>
      <c r="AG21" s="160" t="s">
        <v>559</v>
      </c>
      <c r="AH21" s="160" t="s">
        <v>977</v>
      </c>
      <c r="AI21" s="160" t="s">
        <v>977</v>
      </c>
      <c r="AJ21" s="160" t="s">
        <v>977</v>
      </c>
      <c r="AK21" s="162" t="s">
        <v>946</v>
      </c>
      <c r="AL21" s="160" t="s">
        <v>976</v>
      </c>
      <c r="AM21" s="160" t="s">
        <v>976</v>
      </c>
      <c r="AN21" s="160" t="s">
        <v>545</v>
      </c>
      <c r="AO21" s="160" t="s">
        <v>545</v>
      </c>
      <c r="AP21" s="160" t="s">
        <v>545</v>
      </c>
      <c r="AQ21" s="160" t="s">
        <v>545</v>
      </c>
      <c r="AR21" s="160" t="s">
        <v>972</v>
      </c>
      <c r="AS21" s="160" t="s">
        <v>559</v>
      </c>
      <c r="AT21" s="160" t="s">
        <v>973</v>
      </c>
      <c r="AU21" s="160" t="s">
        <v>559</v>
      </c>
      <c r="AV21" s="160" t="s">
        <v>556</v>
      </c>
      <c r="AW21" s="160" t="s">
        <v>559</v>
      </c>
      <c r="AX21" s="160" t="s">
        <v>559</v>
      </c>
      <c r="AY21" s="160" t="s">
        <v>948</v>
      </c>
      <c r="AZ21" s="160" t="s">
        <v>975</v>
      </c>
      <c r="BA21" s="160" t="s">
        <v>975</v>
      </c>
      <c r="BB21" s="160" t="s">
        <v>559</v>
      </c>
      <c r="BC21" s="160" t="s">
        <v>559</v>
      </c>
      <c r="BD21" s="160" t="s">
        <v>974</v>
      </c>
      <c r="BE21" s="160" t="s">
        <v>559</v>
      </c>
      <c r="BF21" s="104"/>
    </row>
    <row r="22" spans="1:58" x14ac:dyDescent="0.25">
      <c r="A22" s="128" t="str">
        <f>'Indicator Data'!A23</f>
        <v>Benin</v>
      </c>
      <c r="B22" s="107" t="str">
        <f>'Indicator Data'!B23</f>
        <v>BEN</v>
      </c>
      <c r="C22" s="160" t="s">
        <v>1079</v>
      </c>
      <c r="D22" s="160" t="s">
        <v>1079</v>
      </c>
      <c r="E22" s="160" t="s">
        <v>981</v>
      </c>
      <c r="F22" s="160" t="s">
        <v>981</v>
      </c>
      <c r="G22" s="160" t="s">
        <v>981</v>
      </c>
      <c r="H22" s="160" t="s">
        <v>981</v>
      </c>
      <c r="I22" s="160" t="s">
        <v>981</v>
      </c>
      <c r="J22" s="160" t="s">
        <v>977</v>
      </c>
      <c r="K22" s="160" t="s">
        <v>977</v>
      </c>
      <c r="L22" s="160" t="s">
        <v>545</v>
      </c>
      <c r="M22" s="160" t="s">
        <v>974</v>
      </c>
      <c r="N22" s="160" t="s">
        <v>974</v>
      </c>
      <c r="O22" s="160" t="s">
        <v>982</v>
      </c>
      <c r="P22" s="160" t="s">
        <v>982</v>
      </c>
      <c r="Q22" s="160" t="s">
        <v>979</v>
      </c>
      <c r="R22" s="160" t="s">
        <v>979</v>
      </c>
      <c r="S22" s="160" t="s">
        <v>983</v>
      </c>
      <c r="T22" s="160" t="s">
        <v>984</v>
      </c>
      <c r="U22" s="160" t="s">
        <v>984</v>
      </c>
      <c r="V22" s="160" t="s">
        <v>559</v>
      </c>
      <c r="W22" s="160" t="s">
        <v>958</v>
      </c>
      <c r="X22" s="160" t="s">
        <v>958</v>
      </c>
      <c r="Y22" s="160" t="s">
        <v>958</v>
      </c>
      <c r="Z22" s="160" t="s">
        <v>958</v>
      </c>
      <c r="AA22" s="160" t="s">
        <v>958</v>
      </c>
      <c r="AB22" s="160" t="s">
        <v>971</v>
      </c>
      <c r="AC22" s="160" t="s">
        <v>958</v>
      </c>
      <c r="AD22" s="105" t="s">
        <v>980</v>
      </c>
      <c r="AE22" s="160" t="s">
        <v>958</v>
      </c>
      <c r="AF22" s="160" t="s">
        <v>979</v>
      </c>
      <c r="AG22" s="160" t="s">
        <v>559</v>
      </c>
      <c r="AH22" s="160" t="s">
        <v>977</v>
      </c>
      <c r="AI22" s="160" t="s">
        <v>977</v>
      </c>
      <c r="AJ22" s="160" t="s">
        <v>977</v>
      </c>
      <c r="AK22" s="162" t="s">
        <v>946</v>
      </c>
      <c r="AL22" s="160" t="s">
        <v>976</v>
      </c>
      <c r="AM22" s="160" t="s">
        <v>976</v>
      </c>
      <c r="AN22" s="160" t="s">
        <v>545</v>
      </c>
      <c r="AO22" s="160" t="s">
        <v>545</v>
      </c>
      <c r="AP22" s="160" t="s">
        <v>545</v>
      </c>
      <c r="AQ22" s="160" t="s">
        <v>545</v>
      </c>
      <c r="AR22" s="160" t="s">
        <v>972</v>
      </c>
      <c r="AS22" s="160" t="s">
        <v>559</v>
      </c>
      <c r="AT22" s="160" t="s">
        <v>973</v>
      </c>
      <c r="AU22" s="160" t="s">
        <v>559</v>
      </c>
      <c r="AV22" s="160" t="s">
        <v>556</v>
      </c>
      <c r="AW22" s="160" t="s">
        <v>559</v>
      </c>
      <c r="AX22" s="160" t="s">
        <v>559</v>
      </c>
      <c r="AY22" s="160" t="s">
        <v>948</v>
      </c>
      <c r="AZ22" s="160" t="s">
        <v>975</v>
      </c>
      <c r="BA22" s="160" t="s">
        <v>975</v>
      </c>
      <c r="BB22" s="160" t="s">
        <v>559</v>
      </c>
      <c r="BC22" s="160" t="s">
        <v>559</v>
      </c>
      <c r="BD22" s="160" t="s">
        <v>974</v>
      </c>
      <c r="BE22" s="160" t="s">
        <v>559</v>
      </c>
      <c r="BF22" s="104"/>
    </row>
    <row r="23" spans="1:58" x14ac:dyDescent="0.25">
      <c r="A23" s="128" t="str">
        <f>'Indicator Data'!A24</f>
        <v>Bhutan</v>
      </c>
      <c r="B23" s="107" t="str">
        <f>'Indicator Data'!B24</f>
        <v>BTN</v>
      </c>
      <c r="C23" s="160" t="s">
        <v>1079</v>
      </c>
      <c r="D23" s="160" t="s">
        <v>1079</v>
      </c>
      <c r="E23" s="160" t="s">
        <v>981</v>
      </c>
      <c r="F23" s="160" t="s">
        <v>981</v>
      </c>
      <c r="G23" s="160" t="s">
        <v>981</v>
      </c>
      <c r="H23" s="160" t="s">
        <v>981</v>
      </c>
      <c r="I23" s="160" t="s">
        <v>981</v>
      </c>
      <c r="J23" s="160" t="s">
        <v>977</v>
      </c>
      <c r="K23" s="160" t="s">
        <v>977</v>
      </c>
      <c r="L23" s="160" t="s">
        <v>545</v>
      </c>
      <c r="M23" s="160" t="s">
        <v>974</v>
      </c>
      <c r="N23" s="160" t="s">
        <v>974</v>
      </c>
      <c r="O23" s="160" t="s">
        <v>982</v>
      </c>
      <c r="P23" s="160" t="s">
        <v>982</v>
      </c>
      <c r="Q23" s="160" t="s">
        <v>979</v>
      </c>
      <c r="R23" s="160" t="s">
        <v>979</v>
      </c>
      <c r="S23" s="160" t="s">
        <v>983</v>
      </c>
      <c r="T23" s="160" t="s">
        <v>984</v>
      </c>
      <c r="U23" s="160" t="s">
        <v>984</v>
      </c>
      <c r="V23" s="160" t="s">
        <v>559</v>
      </c>
      <c r="W23" s="160" t="s">
        <v>958</v>
      </c>
      <c r="X23" s="160" t="s">
        <v>958</v>
      </c>
      <c r="Y23" s="160" t="s">
        <v>958</v>
      </c>
      <c r="Z23" s="160" t="s">
        <v>958</v>
      </c>
      <c r="AA23" s="160" t="s">
        <v>958</v>
      </c>
      <c r="AB23" s="160" t="s">
        <v>958</v>
      </c>
      <c r="AC23" s="160" t="s">
        <v>958</v>
      </c>
      <c r="AD23" s="105" t="s">
        <v>980</v>
      </c>
      <c r="AE23" s="160" t="s">
        <v>958</v>
      </c>
      <c r="AF23" s="160" t="s">
        <v>979</v>
      </c>
      <c r="AG23" s="160" t="s">
        <v>559</v>
      </c>
      <c r="AH23" s="160" t="s">
        <v>977</v>
      </c>
      <c r="AI23" s="160" t="s">
        <v>977</v>
      </c>
      <c r="AJ23" s="160" t="s">
        <v>977</v>
      </c>
      <c r="AK23" s="162" t="s">
        <v>946</v>
      </c>
      <c r="AL23" s="160" t="s">
        <v>976</v>
      </c>
      <c r="AM23" s="160" t="s">
        <v>976</v>
      </c>
      <c r="AN23" s="160" t="s">
        <v>545</v>
      </c>
      <c r="AO23" s="160" t="s">
        <v>545</v>
      </c>
      <c r="AP23" s="160" t="s">
        <v>545</v>
      </c>
      <c r="AQ23" s="160" t="s">
        <v>545</v>
      </c>
      <c r="AR23" s="160" t="s">
        <v>972</v>
      </c>
      <c r="AS23" s="160" t="s">
        <v>559</v>
      </c>
      <c r="AT23" s="160" t="s">
        <v>973</v>
      </c>
      <c r="AU23" s="160" t="s">
        <v>559</v>
      </c>
      <c r="AV23" s="160" t="s">
        <v>556</v>
      </c>
      <c r="AW23" s="160" t="s">
        <v>559</v>
      </c>
      <c r="AX23" s="160" t="s">
        <v>559</v>
      </c>
      <c r="AY23" s="160" t="s">
        <v>948</v>
      </c>
      <c r="AZ23" s="160" t="s">
        <v>975</v>
      </c>
      <c r="BA23" s="160" t="s">
        <v>975</v>
      </c>
      <c r="BB23" s="160" t="s">
        <v>559</v>
      </c>
      <c r="BC23" s="160" t="s">
        <v>559</v>
      </c>
      <c r="BD23" s="160" t="s">
        <v>974</v>
      </c>
      <c r="BE23" s="160" t="s">
        <v>559</v>
      </c>
      <c r="BF23" s="104"/>
    </row>
    <row r="24" spans="1:58" x14ac:dyDescent="0.25">
      <c r="A24" s="128" t="str">
        <f>'Indicator Data'!A25</f>
        <v>Bolivia</v>
      </c>
      <c r="B24" s="107" t="str">
        <f>'Indicator Data'!B25</f>
        <v>BOL</v>
      </c>
      <c r="C24" s="160" t="s">
        <v>1079</v>
      </c>
      <c r="D24" s="160" t="s">
        <v>1079</v>
      </c>
      <c r="E24" s="160" t="s">
        <v>981</v>
      </c>
      <c r="F24" s="160" t="s">
        <v>981</v>
      </c>
      <c r="G24" s="160" t="s">
        <v>981</v>
      </c>
      <c r="H24" s="160" t="s">
        <v>981</v>
      </c>
      <c r="I24" s="160" t="s">
        <v>981</v>
      </c>
      <c r="J24" s="160" t="s">
        <v>977</v>
      </c>
      <c r="K24" s="160" t="s">
        <v>977</v>
      </c>
      <c r="L24" s="160" t="s">
        <v>545</v>
      </c>
      <c r="M24" s="160" t="s">
        <v>974</v>
      </c>
      <c r="N24" s="160" t="s">
        <v>974</v>
      </c>
      <c r="O24" s="160" t="s">
        <v>982</v>
      </c>
      <c r="P24" s="160" t="s">
        <v>982</v>
      </c>
      <c r="Q24" s="160" t="s">
        <v>979</v>
      </c>
      <c r="R24" s="160" t="s">
        <v>979</v>
      </c>
      <c r="S24" s="160" t="s">
        <v>983</v>
      </c>
      <c r="T24" s="160" t="s">
        <v>984</v>
      </c>
      <c r="U24" s="160" t="s">
        <v>984</v>
      </c>
      <c r="V24" s="160" t="s">
        <v>559</v>
      </c>
      <c r="W24" s="160" t="s">
        <v>958</v>
      </c>
      <c r="X24" s="160" t="s">
        <v>958</v>
      </c>
      <c r="Y24" s="160" t="s">
        <v>958</v>
      </c>
      <c r="Z24" s="160" t="s">
        <v>958</v>
      </c>
      <c r="AA24" s="160" t="s">
        <v>958</v>
      </c>
      <c r="AB24" s="160" t="s">
        <v>971</v>
      </c>
      <c r="AC24" s="160" t="s">
        <v>958</v>
      </c>
      <c r="AD24" s="105" t="s">
        <v>980</v>
      </c>
      <c r="AE24" s="160" t="s">
        <v>958</v>
      </c>
      <c r="AF24" s="160" t="s">
        <v>979</v>
      </c>
      <c r="AG24" s="160" t="s">
        <v>559</v>
      </c>
      <c r="AH24" s="160" t="s">
        <v>977</v>
      </c>
      <c r="AI24" s="160" t="s">
        <v>977</v>
      </c>
      <c r="AJ24" s="160" t="s">
        <v>977</v>
      </c>
      <c r="AK24" s="162" t="s">
        <v>946</v>
      </c>
      <c r="AL24" s="160" t="s">
        <v>976</v>
      </c>
      <c r="AM24" s="160" t="s">
        <v>976</v>
      </c>
      <c r="AN24" s="160" t="s">
        <v>545</v>
      </c>
      <c r="AO24" s="160" t="s">
        <v>545</v>
      </c>
      <c r="AP24" s="160" t="s">
        <v>545</v>
      </c>
      <c r="AQ24" s="160" t="s">
        <v>545</v>
      </c>
      <c r="AR24" s="160" t="s">
        <v>972</v>
      </c>
      <c r="AS24" s="160" t="s">
        <v>559</v>
      </c>
      <c r="AT24" s="160" t="s">
        <v>973</v>
      </c>
      <c r="AU24" s="160" t="s">
        <v>559</v>
      </c>
      <c r="AV24" s="160" t="s">
        <v>556</v>
      </c>
      <c r="AW24" s="160" t="s">
        <v>559</v>
      </c>
      <c r="AX24" s="160" t="s">
        <v>559</v>
      </c>
      <c r="AY24" s="160" t="s">
        <v>948</v>
      </c>
      <c r="AZ24" s="160" t="s">
        <v>975</v>
      </c>
      <c r="BA24" s="160" t="s">
        <v>975</v>
      </c>
      <c r="BB24" s="160" t="s">
        <v>559</v>
      </c>
      <c r="BC24" s="160" t="s">
        <v>559</v>
      </c>
      <c r="BD24" s="160" t="s">
        <v>974</v>
      </c>
      <c r="BE24" s="160" t="s">
        <v>559</v>
      </c>
      <c r="BF24" s="104"/>
    </row>
    <row r="25" spans="1:58" x14ac:dyDescent="0.25">
      <c r="A25" s="128" t="str">
        <f>'Indicator Data'!A26</f>
        <v>Bosnia and Herzegovina</v>
      </c>
      <c r="B25" s="107" t="str">
        <f>'Indicator Data'!B26</f>
        <v>BIH</v>
      </c>
      <c r="C25" s="160" t="s">
        <v>1079</v>
      </c>
      <c r="D25" s="160" t="s">
        <v>1079</v>
      </c>
      <c r="E25" s="160" t="s">
        <v>981</v>
      </c>
      <c r="F25" s="160" t="s">
        <v>981</v>
      </c>
      <c r="G25" s="160" t="s">
        <v>981</v>
      </c>
      <c r="H25" s="160" t="s">
        <v>981</v>
      </c>
      <c r="I25" s="160" t="s">
        <v>981</v>
      </c>
      <c r="J25" s="160" t="s">
        <v>977</v>
      </c>
      <c r="K25" s="160" t="s">
        <v>977</v>
      </c>
      <c r="L25" s="160" t="s">
        <v>545</v>
      </c>
      <c r="M25" s="160" t="s">
        <v>974</v>
      </c>
      <c r="N25" s="160" t="s">
        <v>974</v>
      </c>
      <c r="O25" s="160" t="s">
        <v>982</v>
      </c>
      <c r="P25" s="160" t="s">
        <v>982</v>
      </c>
      <c r="Q25" s="160" t="s">
        <v>979</v>
      </c>
      <c r="R25" s="160" t="s">
        <v>979</v>
      </c>
      <c r="S25" s="160" t="s">
        <v>983</v>
      </c>
      <c r="T25" s="160" t="s">
        <v>984</v>
      </c>
      <c r="U25" s="160" t="s">
        <v>984</v>
      </c>
      <c r="V25" s="160" t="s">
        <v>559</v>
      </c>
      <c r="W25" s="160" t="s">
        <v>958</v>
      </c>
      <c r="X25" s="160" t="s">
        <v>958</v>
      </c>
      <c r="Y25" s="160" t="s">
        <v>958</v>
      </c>
      <c r="Z25" s="160" t="s">
        <v>958</v>
      </c>
      <c r="AA25" s="160" t="s">
        <v>958</v>
      </c>
      <c r="AB25" s="160" t="s">
        <v>946</v>
      </c>
      <c r="AC25" s="160" t="s">
        <v>958</v>
      </c>
      <c r="AD25" s="105" t="s">
        <v>980</v>
      </c>
      <c r="AE25" s="160" t="s">
        <v>958</v>
      </c>
      <c r="AF25" s="160" t="s">
        <v>979</v>
      </c>
      <c r="AG25" s="160" t="s">
        <v>559</v>
      </c>
      <c r="AH25" s="160" t="s">
        <v>977</v>
      </c>
      <c r="AI25" s="160" t="s">
        <v>977</v>
      </c>
      <c r="AJ25" s="160" t="s">
        <v>977</v>
      </c>
      <c r="AK25" s="162" t="s">
        <v>949</v>
      </c>
      <c r="AL25" s="160" t="s">
        <v>976</v>
      </c>
      <c r="AM25" s="160" t="s">
        <v>976</v>
      </c>
      <c r="AN25" s="160" t="s">
        <v>545</v>
      </c>
      <c r="AO25" s="160" t="s">
        <v>545</v>
      </c>
      <c r="AP25" s="160" t="s">
        <v>545</v>
      </c>
      <c r="AQ25" s="160" t="s">
        <v>545</v>
      </c>
      <c r="AR25" s="160" t="s">
        <v>972</v>
      </c>
      <c r="AS25" s="160" t="s">
        <v>559</v>
      </c>
      <c r="AT25" s="160" t="s">
        <v>973</v>
      </c>
      <c r="AU25" s="160" t="s">
        <v>559</v>
      </c>
      <c r="AV25" s="160" t="s">
        <v>556</v>
      </c>
      <c r="AW25" s="160" t="s">
        <v>559</v>
      </c>
      <c r="AX25" s="160" t="s">
        <v>559</v>
      </c>
      <c r="AY25" s="160" t="s">
        <v>948</v>
      </c>
      <c r="AZ25" s="160" t="s">
        <v>975</v>
      </c>
      <c r="BA25" s="160" t="s">
        <v>975</v>
      </c>
      <c r="BB25" s="160" t="s">
        <v>559</v>
      </c>
      <c r="BC25" s="160" t="s">
        <v>559</v>
      </c>
      <c r="BD25" s="160" t="s">
        <v>974</v>
      </c>
      <c r="BE25" s="160" t="s">
        <v>559</v>
      </c>
      <c r="BF25" s="104"/>
    </row>
    <row r="26" spans="1:58" x14ac:dyDescent="0.25">
      <c r="A26" s="128" t="str">
        <f>'Indicator Data'!A27</f>
        <v>Botswana</v>
      </c>
      <c r="B26" s="107" t="str">
        <f>'Indicator Data'!B27</f>
        <v>BWA</v>
      </c>
      <c r="C26" s="160" t="s">
        <v>1079</v>
      </c>
      <c r="D26" s="160" t="s">
        <v>1079</v>
      </c>
      <c r="E26" s="160" t="s">
        <v>981</v>
      </c>
      <c r="F26" s="160" t="s">
        <v>981</v>
      </c>
      <c r="G26" s="160" t="s">
        <v>981</v>
      </c>
      <c r="H26" s="160" t="s">
        <v>981</v>
      </c>
      <c r="I26" s="160" t="s">
        <v>981</v>
      </c>
      <c r="J26" s="160" t="s">
        <v>977</v>
      </c>
      <c r="K26" s="160" t="s">
        <v>977</v>
      </c>
      <c r="L26" s="160" t="s">
        <v>545</v>
      </c>
      <c r="M26" s="160" t="s">
        <v>974</v>
      </c>
      <c r="N26" s="160" t="s">
        <v>974</v>
      </c>
      <c r="O26" s="160" t="s">
        <v>982</v>
      </c>
      <c r="P26" s="160" t="s">
        <v>982</v>
      </c>
      <c r="Q26" s="160" t="s">
        <v>979</v>
      </c>
      <c r="R26" s="160" t="s">
        <v>979</v>
      </c>
      <c r="S26" s="160" t="s">
        <v>983</v>
      </c>
      <c r="T26" s="160" t="s">
        <v>984</v>
      </c>
      <c r="U26" s="160" t="s">
        <v>984</v>
      </c>
      <c r="V26" s="160" t="s">
        <v>559</v>
      </c>
      <c r="W26" s="160" t="s">
        <v>958</v>
      </c>
      <c r="X26" s="160" t="s">
        <v>958</v>
      </c>
      <c r="Y26" s="160" t="s">
        <v>958</v>
      </c>
      <c r="Z26" s="160" t="s">
        <v>958</v>
      </c>
      <c r="AA26" s="160" t="s">
        <v>958</v>
      </c>
      <c r="AB26" s="160" t="s">
        <v>971</v>
      </c>
      <c r="AC26" s="160" t="s">
        <v>958</v>
      </c>
      <c r="AD26" s="105" t="s">
        <v>980</v>
      </c>
      <c r="AE26" s="160" t="s">
        <v>958</v>
      </c>
      <c r="AF26" s="160" t="s">
        <v>979</v>
      </c>
      <c r="AG26" s="160" t="s">
        <v>559</v>
      </c>
      <c r="AH26" s="160" t="s">
        <v>977</v>
      </c>
      <c r="AI26" s="160" t="s">
        <v>977</v>
      </c>
      <c r="AJ26" s="160" t="s">
        <v>977</v>
      </c>
      <c r="AK26" s="162" t="s">
        <v>946</v>
      </c>
      <c r="AL26" s="160" t="s">
        <v>976</v>
      </c>
      <c r="AM26" s="160" t="s">
        <v>976</v>
      </c>
      <c r="AN26" s="160" t="s">
        <v>545</v>
      </c>
      <c r="AO26" s="160" t="s">
        <v>545</v>
      </c>
      <c r="AP26" s="160" t="s">
        <v>545</v>
      </c>
      <c r="AQ26" s="160" t="s">
        <v>545</v>
      </c>
      <c r="AR26" s="160" t="s">
        <v>972</v>
      </c>
      <c r="AS26" s="160" t="s">
        <v>559</v>
      </c>
      <c r="AT26" s="160" t="s">
        <v>973</v>
      </c>
      <c r="AU26" s="160" t="s">
        <v>559</v>
      </c>
      <c r="AV26" s="160" t="s">
        <v>556</v>
      </c>
      <c r="AW26" s="160" t="s">
        <v>559</v>
      </c>
      <c r="AX26" s="160" t="s">
        <v>559</v>
      </c>
      <c r="AY26" s="160" t="s">
        <v>948</v>
      </c>
      <c r="AZ26" s="160" t="s">
        <v>975</v>
      </c>
      <c r="BA26" s="160" t="s">
        <v>975</v>
      </c>
      <c r="BB26" s="160" t="s">
        <v>559</v>
      </c>
      <c r="BC26" s="160" t="s">
        <v>559</v>
      </c>
      <c r="BD26" s="160" t="s">
        <v>974</v>
      </c>
      <c r="BE26" s="160" t="s">
        <v>559</v>
      </c>
      <c r="BF26" s="104"/>
    </row>
    <row r="27" spans="1:58" x14ac:dyDescent="0.25">
      <c r="A27" s="128" t="str">
        <f>'Indicator Data'!A28</f>
        <v>Brazil</v>
      </c>
      <c r="B27" s="107" t="str">
        <f>'Indicator Data'!B28</f>
        <v>BRA</v>
      </c>
      <c r="C27" s="160" t="s">
        <v>1079</v>
      </c>
      <c r="D27" s="160" t="s">
        <v>1079</v>
      </c>
      <c r="E27" s="160" t="s">
        <v>981</v>
      </c>
      <c r="F27" s="160" t="s">
        <v>981</v>
      </c>
      <c r="G27" s="160" t="s">
        <v>981</v>
      </c>
      <c r="H27" s="160" t="s">
        <v>981</v>
      </c>
      <c r="I27" s="160" t="s">
        <v>981</v>
      </c>
      <c r="J27" s="160" t="s">
        <v>977</v>
      </c>
      <c r="K27" s="160" t="s">
        <v>977</v>
      </c>
      <c r="L27" s="160" t="s">
        <v>545</v>
      </c>
      <c r="M27" s="160" t="s">
        <v>974</v>
      </c>
      <c r="N27" s="160" t="s">
        <v>974</v>
      </c>
      <c r="O27" s="160" t="s">
        <v>982</v>
      </c>
      <c r="P27" s="160" t="s">
        <v>982</v>
      </c>
      <c r="Q27" s="160" t="s">
        <v>979</v>
      </c>
      <c r="R27" s="160" t="s">
        <v>979</v>
      </c>
      <c r="S27" s="160" t="s">
        <v>983</v>
      </c>
      <c r="T27" s="160" t="s">
        <v>984</v>
      </c>
      <c r="U27" s="160" t="s">
        <v>984</v>
      </c>
      <c r="V27" s="160" t="s">
        <v>559</v>
      </c>
      <c r="W27" s="160" t="s">
        <v>958</v>
      </c>
      <c r="X27" s="160" t="s">
        <v>958</v>
      </c>
      <c r="Y27" s="160" t="s">
        <v>958</v>
      </c>
      <c r="Z27" s="160" t="s">
        <v>958</v>
      </c>
      <c r="AA27" s="160" t="s">
        <v>958</v>
      </c>
      <c r="AB27" s="160" t="s">
        <v>958</v>
      </c>
      <c r="AC27" s="160" t="s">
        <v>958</v>
      </c>
      <c r="AD27" s="105" t="s">
        <v>980</v>
      </c>
      <c r="AE27" s="160" t="s">
        <v>958</v>
      </c>
      <c r="AF27" s="160" t="s">
        <v>979</v>
      </c>
      <c r="AG27" s="160" t="s">
        <v>559</v>
      </c>
      <c r="AH27" s="160" t="s">
        <v>977</v>
      </c>
      <c r="AI27" s="160" t="s">
        <v>977</v>
      </c>
      <c r="AJ27" s="160" t="s">
        <v>977</v>
      </c>
      <c r="AK27" s="162" t="s">
        <v>946</v>
      </c>
      <c r="AL27" s="160" t="s">
        <v>976</v>
      </c>
      <c r="AM27" s="160" t="s">
        <v>976</v>
      </c>
      <c r="AN27" s="160" t="s">
        <v>545</v>
      </c>
      <c r="AO27" s="160" t="s">
        <v>545</v>
      </c>
      <c r="AP27" s="160" t="s">
        <v>545</v>
      </c>
      <c r="AQ27" s="160" t="s">
        <v>545</v>
      </c>
      <c r="AR27" s="160" t="s">
        <v>972</v>
      </c>
      <c r="AS27" s="160" t="s">
        <v>559</v>
      </c>
      <c r="AT27" s="160" t="s">
        <v>973</v>
      </c>
      <c r="AU27" s="160" t="s">
        <v>559</v>
      </c>
      <c r="AV27" s="160" t="s">
        <v>556</v>
      </c>
      <c r="AW27" s="160" t="s">
        <v>559</v>
      </c>
      <c r="AX27" s="160" t="s">
        <v>559</v>
      </c>
      <c r="AY27" s="160" t="s">
        <v>948</v>
      </c>
      <c r="AZ27" s="160" t="s">
        <v>975</v>
      </c>
      <c r="BA27" s="160" t="s">
        <v>975</v>
      </c>
      <c r="BB27" s="160" t="s">
        <v>559</v>
      </c>
      <c r="BC27" s="160" t="s">
        <v>559</v>
      </c>
      <c r="BD27" s="160" t="s">
        <v>974</v>
      </c>
      <c r="BE27" s="160" t="s">
        <v>559</v>
      </c>
      <c r="BF27" s="104"/>
    </row>
    <row r="28" spans="1:58" x14ac:dyDescent="0.25">
      <c r="A28" s="128" t="str">
        <f>'Indicator Data'!A29</f>
        <v>Brunei Darussalam</v>
      </c>
      <c r="B28" s="107" t="str">
        <f>'Indicator Data'!B29</f>
        <v>BRN</v>
      </c>
      <c r="C28" s="160" t="s">
        <v>1079</v>
      </c>
      <c r="D28" s="160" t="s">
        <v>1079</v>
      </c>
      <c r="E28" s="160" t="s">
        <v>981</v>
      </c>
      <c r="F28" s="160" t="s">
        <v>981</v>
      </c>
      <c r="G28" s="160" t="s">
        <v>981</v>
      </c>
      <c r="H28" s="160" t="s">
        <v>981</v>
      </c>
      <c r="I28" s="160" t="s">
        <v>981</v>
      </c>
      <c r="J28" s="160" t="s">
        <v>977</v>
      </c>
      <c r="K28" s="160" t="s">
        <v>977</v>
      </c>
      <c r="L28" s="160" t="s">
        <v>545</v>
      </c>
      <c r="M28" s="160" t="s">
        <v>974</v>
      </c>
      <c r="N28" s="160" t="s">
        <v>974</v>
      </c>
      <c r="O28" s="160" t="s">
        <v>982</v>
      </c>
      <c r="P28" s="160" t="s">
        <v>982</v>
      </c>
      <c r="Q28" s="160" t="s">
        <v>979</v>
      </c>
      <c r="R28" s="160" t="s">
        <v>979</v>
      </c>
      <c r="S28" s="160" t="s">
        <v>983</v>
      </c>
      <c r="T28" s="160" t="s">
        <v>984</v>
      </c>
      <c r="U28" s="160" t="s">
        <v>984</v>
      </c>
      <c r="V28" s="160" t="s">
        <v>559</v>
      </c>
      <c r="W28" s="160" t="s">
        <v>958</v>
      </c>
      <c r="X28" s="160" t="s">
        <v>958</v>
      </c>
      <c r="Y28" s="160" t="s">
        <v>958</v>
      </c>
      <c r="Z28" s="160" t="s">
        <v>958</v>
      </c>
      <c r="AA28" s="160" t="s">
        <v>958</v>
      </c>
      <c r="AB28" s="160" t="s">
        <v>946</v>
      </c>
      <c r="AC28" s="160" t="s">
        <v>958</v>
      </c>
      <c r="AD28" s="105" t="s">
        <v>980</v>
      </c>
      <c r="AE28" s="160" t="s">
        <v>958</v>
      </c>
      <c r="AF28" s="160" t="s">
        <v>979</v>
      </c>
      <c r="AG28" s="160" t="s">
        <v>559</v>
      </c>
      <c r="AH28" s="160" t="s">
        <v>977</v>
      </c>
      <c r="AI28" s="160" t="s">
        <v>977</v>
      </c>
      <c r="AJ28" s="160" t="s">
        <v>977</v>
      </c>
      <c r="AK28" s="162" t="s">
        <v>946</v>
      </c>
      <c r="AL28" s="160" t="s">
        <v>976</v>
      </c>
      <c r="AM28" s="160" t="s">
        <v>976</v>
      </c>
      <c r="AN28" s="160" t="s">
        <v>545</v>
      </c>
      <c r="AO28" s="160" t="s">
        <v>545</v>
      </c>
      <c r="AP28" s="160" t="s">
        <v>545</v>
      </c>
      <c r="AQ28" s="160" t="s">
        <v>545</v>
      </c>
      <c r="AR28" s="160" t="s">
        <v>972</v>
      </c>
      <c r="AS28" s="160" t="s">
        <v>559</v>
      </c>
      <c r="AT28" s="160" t="s">
        <v>973</v>
      </c>
      <c r="AU28" s="160" t="s">
        <v>559</v>
      </c>
      <c r="AV28" s="160" t="s">
        <v>556</v>
      </c>
      <c r="AW28" s="160" t="s">
        <v>559</v>
      </c>
      <c r="AX28" s="160" t="s">
        <v>559</v>
      </c>
      <c r="AY28" s="160" t="s">
        <v>948</v>
      </c>
      <c r="AZ28" s="160" t="s">
        <v>975</v>
      </c>
      <c r="BA28" s="160" t="s">
        <v>975</v>
      </c>
      <c r="BB28" s="160" t="s">
        <v>559</v>
      </c>
      <c r="BC28" s="160" t="s">
        <v>559</v>
      </c>
      <c r="BD28" s="160" t="s">
        <v>974</v>
      </c>
      <c r="BE28" s="160" t="s">
        <v>559</v>
      </c>
      <c r="BF28" s="104"/>
    </row>
    <row r="29" spans="1:58" x14ac:dyDescent="0.25">
      <c r="A29" s="128" t="str">
        <f>'Indicator Data'!A30</f>
        <v>Bulgaria</v>
      </c>
      <c r="B29" s="107" t="str">
        <f>'Indicator Data'!B30</f>
        <v>BGR</v>
      </c>
      <c r="C29" s="160" t="s">
        <v>1079</v>
      </c>
      <c r="D29" s="160" t="s">
        <v>1079</v>
      </c>
      <c r="E29" s="160" t="s">
        <v>981</v>
      </c>
      <c r="F29" s="160" t="s">
        <v>981</v>
      </c>
      <c r="G29" s="160" t="s">
        <v>981</v>
      </c>
      <c r="H29" s="160" t="s">
        <v>981</v>
      </c>
      <c r="I29" s="160" t="s">
        <v>981</v>
      </c>
      <c r="J29" s="160" t="s">
        <v>977</v>
      </c>
      <c r="K29" s="160" t="s">
        <v>977</v>
      </c>
      <c r="L29" s="160" t="s">
        <v>545</v>
      </c>
      <c r="M29" s="160" t="s">
        <v>974</v>
      </c>
      <c r="N29" s="160" t="s">
        <v>974</v>
      </c>
      <c r="O29" s="160" t="s">
        <v>982</v>
      </c>
      <c r="P29" s="160" t="s">
        <v>982</v>
      </c>
      <c r="Q29" s="160" t="s">
        <v>979</v>
      </c>
      <c r="R29" s="160" t="s">
        <v>979</v>
      </c>
      <c r="S29" s="160" t="s">
        <v>983</v>
      </c>
      <c r="T29" s="160" t="s">
        <v>984</v>
      </c>
      <c r="U29" s="160" t="s">
        <v>984</v>
      </c>
      <c r="V29" s="160" t="s">
        <v>559</v>
      </c>
      <c r="W29" s="160" t="s">
        <v>958</v>
      </c>
      <c r="X29" s="160" t="s">
        <v>958</v>
      </c>
      <c r="Y29" s="160" t="s">
        <v>958</v>
      </c>
      <c r="Z29" s="160" t="s">
        <v>958</v>
      </c>
      <c r="AA29" s="160" t="s">
        <v>958</v>
      </c>
      <c r="AB29" s="160" t="s">
        <v>946</v>
      </c>
      <c r="AC29" s="160" t="s">
        <v>958</v>
      </c>
      <c r="AD29" s="105" t="s">
        <v>980</v>
      </c>
      <c r="AE29" s="160" t="s">
        <v>958</v>
      </c>
      <c r="AF29" s="160" t="s">
        <v>979</v>
      </c>
      <c r="AG29" s="160" t="s">
        <v>559</v>
      </c>
      <c r="AH29" s="160" t="s">
        <v>977</v>
      </c>
      <c r="AI29" s="160" t="s">
        <v>977</v>
      </c>
      <c r="AJ29" s="160" t="s">
        <v>977</v>
      </c>
      <c r="AK29" s="162" t="s">
        <v>946</v>
      </c>
      <c r="AL29" s="160" t="s">
        <v>976</v>
      </c>
      <c r="AM29" s="160" t="s">
        <v>976</v>
      </c>
      <c r="AN29" s="160" t="s">
        <v>545</v>
      </c>
      <c r="AO29" s="160" t="s">
        <v>545</v>
      </c>
      <c r="AP29" s="160" t="s">
        <v>545</v>
      </c>
      <c r="AQ29" s="160" t="s">
        <v>545</v>
      </c>
      <c r="AR29" s="160" t="s">
        <v>972</v>
      </c>
      <c r="AS29" s="160" t="s">
        <v>559</v>
      </c>
      <c r="AT29" s="160" t="s">
        <v>973</v>
      </c>
      <c r="AU29" s="160" t="s">
        <v>559</v>
      </c>
      <c r="AV29" s="160" t="s">
        <v>556</v>
      </c>
      <c r="AW29" s="160" t="s">
        <v>559</v>
      </c>
      <c r="AX29" s="160" t="s">
        <v>559</v>
      </c>
      <c r="AY29" s="160" t="s">
        <v>948</v>
      </c>
      <c r="AZ29" s="160" t="s">
        <v>975</v>
      </c>
      <c r="BA29" s="160" t="s">
        <v>975</v>
      </c>
      <c r="BB29" s="160" t="s">
        <v>559</v>
      </c>
      <c r="BC29" s="160" t="s">
        <v>559</v>
      </c>
      <c r="BD29" s="160" t="s">
        <v>974</v>
      </c>
      <c r="BE29" s="160" t="s">
        <v>559</v>
      </c>
      <c r="BF29" s="104"/>
    </row>
    <row r="30" spans="1:58" x14ac:dyDescent="0.25">
      <c r="A30" s="128" t="str">
        <f>'Indicator Data'!A31</f>
        <v>Burkina Faso</v>
      </c>
      <c r="B30" s="107" t="str">
        <f>'Indicator Data'!B31</f>
        <v>BFA</v>
      </c>
      <c r="C30" s="160" t="s">
        <v>1079</v>
      </c>
      <c r="D30" s="160" t="s">
        <v>1079</v>
      </c>
      <c r="E30" s="160" t="s">
        <v>981</v>
      </c>
      <c r="F30" s="160" t="s">
        <v>981</v>
      </c>
      <c r="G30" s="160" t="s">
        <v>981</v>
      </c>
      <c r="H30" s="160" t="s">
        <v>981</v>
      </c>
      <c r="I30" s="160" t="s">
        <v>981</v>
      </c>
      <c r="J30" s="160" t="s">
        <v>977</v>
      </c>
      <c r="K30" s="160" t="s">
        <v>977</v>
      </c>
      <c r="L30" s="160" t="s">
        <v>545</v>
      </c>
      <c r="M30" s="160" t="s">
        <v>974</v>
      </c>
      <c r="N30" s="160" t="s">
        <v>974</v>
      </c>
      <c r="O30" s="160" t="s">
        <v>982</v>
      </c>
      <c r="P30" s="160" t="s">
        <v>982</v>
      </c>
      <c r="Q30" s="160" t="s">
        <v>979</v>
      </c>
      <c r="R30" s="160" t="s">
        <v>979</v>
      </c>
      <c r="S30" s="160" t="s">
        <v>983</v>
      </c>
      <c r="T30" s="160" t="s">
        <v>984</v>
      </c>
      <c r="U30" s="160" t="s">
        <v>984</v>
      </c>
      <c r="V30" s="160" t="s">
        <v>559</v>
      </c>
      <c r="W30" s="160" t="s">
        <v>958</v>
      </c>
      <c r="X30" s="160" t="s">
        <v>958</v>
      </c>
      <c r="Y30" s="160" t="s">
        <v>958</v>
      </c>
      <c r="Z30" s="160" t="s">
        <v>958</v>
      </c>
      <c r="AA30" s="160" t="s">
        <v>958</v>
      </c>
      <c r="AB30" s="160" t="s">
        <v>971</v>
      </c>
      <c r="AC30" s="160" t="s">
        <v>958</v>
      </c>
      <c r="AD30" s="105" t="s">
        <v>980</v>
      </c>
      <c r="AE30" s="160" t="s">
        <v>958</v>
      </c>
      <c r="AF30" s="160" t="s">
        <v>979</v>
      </c>
      <c r="AG30" s="160" t="s">
        <v>559</v>
      </c>
      <c r="AH30" s="160" t="s">
        <v>977</v>
      </c>
      <c r="AI30" s="160" t="s">
        <v>977</v>
      </c>
      <c r="AJ30" s="160" t="s">
        <v>977</v>
      </c>
      <c r="AK30" s="162" t="s">
        <v>949</v>
      </c>
      <c r="AL30" s="160" t="s">
        <v>976</v>
      </c>
      <c r="AM30" s="160" t="s">
        <v>976</v>
      </c>
      <c r="AN30" s="160" t="s">
        <v>545</v>
      </c>
      <c r="AO30" s="160" t="s">
        <v>545</v>
      </c>
      <c r="AP30" s="160" t="s">
        <v>545</v>
      </c>
      <c r="AQ30" s="160" t="s">
        <v>545</v>
      </c>
      <c r="AR30" s="160" t="s">
        <v>972</v>
      </c>
      <c r="AS30" s="160" t="s">
        <v>559</v>
      </c>
      <c r="AT30" s="160" t="s">
        <v>973</v>
      </c>
      <c r="AU30" s="160" t="s">
        <v>559</v>
      </c>
      <c r="AV30" s="160" t="s">
        <v>556</v>
      </c>
      <c r="AW30" s="160" t="s">
        <v>559</v>
      </c>
      <c r="AX30" s="160" t="s">
        <v>559</v>
      </c>
      <c r="AY30" s="160" t="s">
        <v>948</v>
      </c>
      <c r="AZ30" s="160" t="s">
        <v>975</v>
      </c>
      <c r="BA30" s="160" t="s">
        <v>975</v>
      </c>
      <c r="BB30" s="160" t="s">
        <v>559</v>
      </c>
      <c r="BC30" s="160" t="s">
        <v>559</v>
      </c>
      <c r="BD30" s="160" t="s">
        <v>974</v>
      </c>
      <c r="BE30" s="160" t="s">
        <v>559</v>
      </c>
      <c r="BF30" s="104"/>
    </row>
    <row r="31" spans="1:58" x14ac:dyDescent="0.25">
      <c r="A31" s="128" t="str">
        <f>'Indicator Data'!A32</f>
        <v>Burundi</v>
      </c>
      <c r="B31" s="107" t="str">
        <f>'Indicator Data'!B32</f>
        <v>BDI</v>
      </c>
      <c r="C31" s="160" t="s">
        <v>1079</v>
      </c>
      <c r="D31" s="160" t="s">
        <v>1079</v>
      </c>
      <c r="E31" s="160" t="s">
        <v>981</v>
      </c>
      <c r="F31" s="160" t="s">
        <v>981</v>
      </c>
      <c r="G31" s="160" t="s">
        <v>981</v>
      </c>
      <c r="H31" s="160" t="s">
        <v>981</v>
      </c>
      <c r="I31" s="160" t="s">
        <v>981</v>
      </c>
      <c r="J31" s="160" t="s">
        <v>977</v>
      </c>
      <c r="K31" s="160" t="s">
        <v>977</v>
      </c>
      <c r="L31" s="160" t="s">
        <v>545</v>
      </c>
      <c r="M31" s="160" t="s">
        <v>974</v>
      </c>
      <c r="N31" s="160" t="s">
        <v>974</v>
      </c>
      <c r="O31" s="160" t="s">
        <v>982</v>
      </c>
      <c r="P31" s="160" t="s">
        <v>982</v>
      </c>
      <c r="Q31" s="160" t="s">
        <v>979</v>
      </c>
      <c r="R31" s="160" t="s">
        <v>979</v>
      </c>
      <c r="S31" s="160" t="s">
        <v>983</v>
      </c>
      <c r="T31" s="160" t="s">
        <v>984</v>
      </c>
      <c r="U31" s="160" t="s">
        <v>984</v>
      </c>
      <c r="V31" s="160" t="s">
        <v>559</v>
      </c>
      <c r="W31" s="160" t="s">
        <v>958</v>
      </c>
      <c r="X31" s="160" t="s">
        <v>958</v>
      </c>
      <c r="Y31" s="160" t="s">
        <v>958</v>
      </c>
      <c r="Z31" s="160" t="s">
        <v>958</v>
      </c>
      <c r="AA31" s="160" t="s">
        <v>958</v>
      </c>
      <c r="AB31" s="160" t="s">
        <v>971</v>
      </c>
      <c r="AC31" s="160" t="s">
        <v>958</v>
      </c>
      <c r="AD31" s="105" t="s">
        <v>980</v>
      </c>
      <c r="AE31" s="160" t="s">
        <v>958</v>
      </c>
      <c r="AF31" s="160" t="s">
        <v>979</v>
      </c>
      <c r="AG31" s="160" t="s">
        <v>559</v>
      </c>
      <c r="AH31" s="160" t="s">
        <v>977</v>
      </c>
      <c r="AI31" s="160" t="s">
        <v>977</v>
      </c>
      <c r="AJ31" s="160" t="s">
        <v>977</v>
      </c>
      <c r="AK31" s="162" t="s">
        <v>949</v>
      </c>
      <c r="AL31" s="160" t="s">
        <v>976</v>
      </c>
      <c r="AM31" s="160" t="s">
        <v>976</v>
      </c>
      <c r="AN31" s="160" t="s">
        <v>545</v>
      </c>
      <c r="AO31" s="160" t="s">
        <v>545</v>
      </c>
      <c r="AP31" s="160" t="s">
        <v>545</v>
      </c>
      <c r="AQ31" s="160" t="s">
        <v>545</v>
      </c>
      <c r="AR31" s="160" t="s">
        <v>972</v>
      </c>
      <c r="AS31" s="160" t="s">
        <v>559</v>
      </c>
      <c r="AT31" s="160" t="s">
        <v>973</v>
      </c>
      <c r="AU31" s="160" t="s">
        <v>559</v>
      </c>
      <c r="AV31" s="160" t="s">
        <v>556</v>
      </c>
      <c r="AW31" s="160" t="s">
        <v>559</v>
      </c>
      <c r="AX31" s="160" t="s">
        <v>559</v>
      </c>
      <c r="AY31" s="160" t="s">
        <v>948</v>
      </c>
      <c r="AZ31" s="160" t="s">
        <v>975</v>
      </c>
      <c r="BA31" s="160" t="s">
        <v>975</v>
      </c>
      <c r="BB31" s="160" t="s">
        <v>559</v>
      </c>
      <c r="BC31" s="160" t="s">
        <v>559</v>
      </c>
      <c r="BD31" s="160" t="s">
        <v>974</v>
      </c>
      <c r="BE31" s="160" t="s">
        <v>559</v>
      </c>
      <c r="BF31" s="104"/>
    </row>
    <row r="32" spans="1:58" x14ac:dyDescent="0.25">
      <c r="A32" s="128" t="str">
        <f>'Indicator Data'!A33</f>
        <v>Cabo Verde</v>
      </c>
      <c r="B32" s="107" t="str">
        <f>'Indicator Data'!B33</f>
        <v>CPV</v>
      </c>
      <c r="C32" s="160" t="s">
        <v>1079</v>
      </c>
      <c r="D32" s="160" t="s">
        <v>1079</v>
      </c>
      <c r="E32" s="160" t="s">
        <v>981</v>
      </c>
      <c r="F32" s="160" t="s">
        <v>981</v>
      </c>
      <c r="G32" s="160" t="s">
        <v>981</v>
      </c>
      <c r="H32" s="160" t="s">
        <v>981</v>
      </c>
      <c r="I32" s="160" t="s">
        <v>981</v>
      </c>
      <c r="J32" s="160" t="s">
        <v>977</v>
      </c>
      <c r="K32" s="160" t="s">
        <v>977</v>
      </c>
      <c r="L32" s="160" t="s">
        <v>545</v>
      </c>
      <c r="M32" s="160" t="s">
        <v>974</v>
      </c>
      <c r="N32" s="160" t="s">
        <v>974</v>
      </c>
      <c r="O32" s="160" t="s">
        <v>982</v>
      </c>
      <c r="P32" s="160" t="s">
        <v>982</v>
      </c>
      <c r="Q32" s="160" t="s">
        <v>979</v>
      </c>
      <c r="R32" s="160" t="s">
        <v>979</v>
      </c>
      <c r="S32" s="160" t="s">
        <v>983</v>
      </c>
      <c r="T32" s="160" t="s">
        <v>984</v>
      </c>
      <c r="U32" s="160" t="s">
        <v>984</v>
      </c>
      <c r="V32" s="160" t="s">
        <v>559</v>
      </c>
      <c r="W32" s="160" t="s">
        <v>958</v>
      </c>
      <c r="X32" s="160" t="s">
        <v>958</v>
      </c>
      <c r="Y32" s="160" t="s">
        <v>958</v>
      </c>
      <c r="Z32" s="160" t="s">
        <v>958</v>
      </c>
      <c r="AA32" s="160" t="s">
        <v>958</v>
      </c>
      <c r="AB32" s="160" t="s">
        <v>971</v>
      </c>
      <c r="AC32" s="160" t="s">
        <v>958</v>
      </c>
      <c r="AD32" s="105" t="s">
        <v>980</v>
      </c>
      <c r="AE32" s="160" t="s">
        <v>958</v>
      </c>
      <c r="AF32" s="160" t="s">
        <v>979</v>
      </c>
      <c r="AG32" s="160" t="s">
        <v>559</v>
      </c>
      <c r="AH32" s="160" t="s">
        <v>977</v>
      </c>
      <c r="AI32" s="160" t="s">
        <v>977</v>
      </c>
      <c r="AJ32" s="160" t="s">
        <v>977</v>
      </c>
      <c r="AK32" s="162" t="s">
        <v>946</v>
      </c>
      <c r="AL32" s="160" t="s">
        <v>976</v>
      </c>
      <c r="AM32" s="160" t="s">
        <v>976</v>
      </c>
      <c r="AN32" s="160" t="s">
        <v>545</v>
      </c>
      <c r="AO32" s="160" t="s">
        <v>545</v>
      </c>
      <c r="AP32" s="160" t="s">
        <v>545</v>
      </c>
      <c r="AQ32" s="160" t="s">
        <v>545</v>
      </c>
      <c r="AR32" s="160" t="s">
        <v>972</v>
      </c>
      <c r="AS32" s="160" t="s">
        <v>559</v>
      </c>
      <c r="AT32" s="160" t="s">
        <v>973</v>
      </c>
      <c r="AU32" s="160" t="s">
        <v>559</v>
      </c>
      <c r="AV32" s="160" t="s">
        <v>556</v>
      </c>
      <c r="AW32" s="160" t="s">
        <v>559</v>
      </c>
      <c r="AX32" s="160" t="s">
        <v>559</v>
      </c>
      <c r="AY32" s="160" t="s">
        <v>948</v>
      </c>
      <c r="AZ32" s="160" t="s">
        <v>975</v>
      </c>
      <c r="BA32" s="160" t="s">
        <v>975</v>
      </c>
      <c r="BB32" s="160" t="s">
        <v>559</v>
      </c>
      <c r="BC32" s="160" t="s">
        <v>559</v>
      </c>
      <c r="BD32" s="160" t="s">
        <v>974</v>
      </c>
      <c r="BE32" s="160" t="s">
        <v>559</v>
      </c>
      <c r="BF32" s="104"/>
    </row>
    <row r="33" spans="1:58" x14ac:dyDescent="0.25">
      <c r="A33" s="128" t="str">
        <f>'Indicator Data'!A34</f>
        <v>Cambodia</v>
      </c>
      <c r="B33" s="107" t="str">
        <f>'Indicator Data'!B34</f>
        <v>KHM</v>
      </c>
      <c r="C33" s="160" t="s">
        <v>1079</v>
      </c>
      <c r="D33" s="160" t="s">
        <v>1079</v>
      </c>
      <c r="E33" s="160" t="s">
        <v>981</v>
      </c>
      <c r="F33" s="160" t="s">
        <v>981</v>
      </c>
      <c r="G33" s="160" t="s">
        <v>981</v>
      </c>
      <c r="H33" s="160" t="s">
        <v>981</v>
      </c>
      <c r="I33" s="160" t="s">
        <v>981</v>
      </c>
      <c r="J33" s="160" t="s">
        <v>977</v>
      </c>
      <c r="K33" s="160" t="s">
        <v>977</v>
      </c>
      <c r="L33" s="160" t="s">
        <v>545</v>
      </c>
      <c r="M33" s="160" t="s">
        <v>974</v>
      </c>
      <c r="N33" s="160" t="s">
        <v>974</v>
      </c>
      <c r="O33" s="160" t="s">
        <v>982</v>
      </c>
      <c r="P33" s="160" t="s">
        <v>982</v>
      </c>
      <c r="Q33" s="160" t="s">
        <v>979</v>
      </c>
      <c r="R33" s="160" t="s">
        <v>979</v>
      </c>
      <c r="S33" s="160" t="s">
        <v>983</v>
      </c>
      <c r="T33" s="160" t="s">
        <v>984</v>
      </c>
      <c r="U33" s="160" t="s">
        <v>984</v>
      </c>
      <c r="V33" s="160" t="s">
        <v>559</v>
      </c>
      <c r="W33" s="160" t="s">
        <v>958</v>
      </c>
      <c r="X33" s="160" t="s">
        <v>958</v>
      </c>
      <c r="Y33" s="160" t="s">
        <v>958</v>
      </c>
      <c r="Z33" s="160" t="s">
        <v>958</v>
      </c>
      <c r="AA33" s="160" t="s">
        <v>958</v>
      </c>
      <c r="AB33" s="160" t="s">
        <v>971</v>
      </c>
      <c r="AC33" s="160" t="s">
        <v>958</v>
      </c>
      <c r="AD33" s="105" t="s">
        <v>980</v>
      </c>
      <c r="AE33" s="160" t="s">
        <v>958</v>
      </c>
      <c r="AF33" s="160" t="s">
        <v>979</v>
      </c>
      <c r="AG33" s="160" t="s">
        <v>559</v>
      </c>
      <c r="AH33" s="160" t="s">
        <v>977</v>
      </c>
      <c r="AI33" s="160" t="s">
        <v>977</v>
      </c>
      <c r="AJ33" s="160" t="s">
        <v>977</v>
      </c>
      <c r="AK33" s="162" t="s">
        <v>946</v>
      </c>
      <c r="AL33" s="160" t="s">
        <v>976</v>
      </c>
      <c r="AM33" s="160" t="s">
        <v>976</v>
      </c>
      <c r="AN33" s="160" t="s">
        <v>545</v>
      </c>
      <c r="AO33" s="160" t="s">
        <v>545</v>
      </c>
      <c r="AP33" s="160" t="s">
        <v>545</v>
      </c>
      <c r="AQ33" s="160" t="s">
        <v>545</v>
      </c>
      <c r="AR33" s="160" t="s">
        <v>972</v>
      </c>
      <c r="AS33" s="160" t="s">
        <v>559</v>
      </c>
      <c r="AT33" s="160" t="s">
        <v>973</v>
      </c>
      <c r="AU33" s="160" t="s">
        <v>559</v>
      </c>
      <c r="AV33" s="160" t="s">
        <v>556</v>
      </c>
      <c r="AW33" s="160" t="s">
        <v>559</v>
      </c>
      <c r="AX33" s="160" t="s">
        <v>559</v>
      </c>
      <c r="AY33" s="160" t="s">
        <v>948</v>
      </c>
      <c r="AZ33" s="160" t="s">
        <v>975</v>
      </c>
      <c r="BA33" s="160" t="s">
        <v>975</v>
      </c>
      <c r="BB33" s="160" t="s">
        <v>559</v>
      </c>
      <c r="BC33" s="160" t="s">
        <v>559</v>
      </c>
      <c r="BD33" s="160" t="s">
        <v>974</v>
      </c>
      <c r="BE33" s="160" t="s">
        <v>559</v>
      </c>
      <c r="BF33" s="104"/>
    </row>
    <row r="34" spans="1:58" x14ac:dyDescent="0.25">
      <c r="A34" s="128" t="str">
        <f>'Indicator Data'!A35</f>
        <v>Cameroon</v>
      </c>
      <c r="B34" s="107" t="str">
        <f>'Indicator Data'!B35</f>
        <v>CMR</v>
      </c>
      <c r="C34" s="160" t="s">
        <v>1079</v>
      </c>
      <c r="D34" s="160" t="s">
        <v>1079</v>
      </c>
      <c r="E34" s="160" t="s">
        <v>981</v>
      </c>
      <c r="F34" s="160" t="s">
        <v>981</v>
      </c>
      <c r="G34" s="160" t="s">
        <v>981</v>
      </c>
      <c r="H34" s="160" t="s">
        <v>981</v>
      </c>
      <c r="I34" s="160" t="s">
        <v>981</v>
      </c>
      <c r="J34" s="160" t="s">
        <v>977</v>
      </c>
      <c r="K34" s="160" t="s">
        <v>977</v>
      </c>
      <c r="L34" s="160" t="s">
        <v>545</v>
      </c>
      <c r="M34" s="160" t="s">
        <v>974</v>
      </c>
      <c r="N34" s="160" t="s">
        <v>974</v>
      </c>
      <c r="O34" s="160" t="s">
        <v>982</v>
      </c>
      <c r="P34" s="160" t="s">
        <v>982</v>
      </c>
      <c r="Q34" s="160" t="s">
        <v>979</v>
      </c>
      <c r="R34" s="160" t="s">
        <v>979</v>
      </c>
      <c r="S34" s="160" t="s">
        <v>983</v>
      </c>
      <c r="T34" s="160" t="s">
        <v>984</v>
      </c>
      <c r="U34" s="160" t="s">
        <v>984</v>
      </c>
      <c r="V34" s="160" t="s">
        <v>559</v>
      </c>
      <c r="W34" s="160" t="s">
        <v>958</v>
      </c>
      <c r="X34" s="160" t="s">
        <v>958</v>
      </c>
      <c r="Y34" s="160" t="s">
        <v>958</v>
      </c>
      <c r="Z34" s="160" t="s">
        <v>958</v>
      </c>
      <c r="AA34" s="160" t="s">
        <v>958</v>
      </c>
      <c r="AB34" s="160" t="s">
        <v>971</v>
      </c>
      <c r="AC34" s="160" t="s">
        <v>958</v>
      </c>
      <c r="AD34" s="105" t="s">
        <v>980</v>
      </c>
      <c r="AE34" s="160" t="s">
        <v>958</v>
      </c>
      <c r="AF34" s="160" t="s">
        <v>979</v>
      </c>
      <c r="AG34" s="160" t="s">
        <v>559</v>
      </c>
      <c r="AH34" s="160" t="s">
        <v>977</v>
      </c>
      <c r="AI34" s="160" t="s">
        <v>977</v>
      </c>
      <c r="AJ34" s="160" t="s">
        <v>977</v>
      </c>
      <c r="AK34" s="162" t="s">
        <v>949</v>
      </c>
      <c r="AL34" s="160" t="s">
        <v>976</v>
      </c>
      <c r="AM34" s="160" t="s">
        <v>976</v>
      </c>
      <c r="AN34" s="160" t="s">
        <v>545</v>
      </c>
      <c r="AO34" s="160" t="s">
        <v>545</v>
      </c>
      <c r="AP34" s="160" t="s">
        <v>545</v>
      </c>
      <c r="AQ34" s="160" t="s">
        <v>545</v>
      </c>
      <c r="AR34" s="160" t="s">
        <v>972</v>
      </c>
      <c r="AS34" s="160" t="s">
        <v>559</v>
      </c>
      <c r="AT34" s="160" t="s">
        <v>973</v>
      </c>
      <c r="AU34" s="160" t="s">
        <v>559</v>
      </c>
      <c r="AV34" s="160" t="s">
        <v>556</v>
      </c>
      <c r="AW34" s="160" t="s">
        <v>559</v>
      </c>
      <c r="AX34" s="160" t="s">
        <v>559</v>
      </c>
      <c r="AY34" s="160" t="s">
        <v>948</v>
      </c>
      <c r="AZ34" s="160" t="s">
        <v>975</v>
      </c>
      <c r="BA34" s="160" t="s">
        <v>975</v>
      </c>
      <c r="BB34" s="160" t="s">
        <v>559</v>
      </c>
      <c r="BC34" s="160" t="s">
        <v>559</v>
      </c>
      <c r="BD34" s="160" t="s">
        <v>974</v>
      </c>
      <c r="BE34" s="160" t="s">
        <v>559</v>
      </c>
      <c r="BF34" s="104"/>
    </row>
    <row r="35" spans="1:58" x14ac:dyDescent="0.25">
      <c r="A35" s="128" t="str">
        <f>'Indicator Data'!A36</f>
        <v>Canada</v>
      </c>
      <c r="B35" s="107" t="str">
        <f>'Indicator Data'!B36</f>
        <v>CAN</v>
      </c>
      <c r="C35" s="160" t="s">
        <v>1079</v>
      </c>
      <c r="D35" s="160" t="s">
        <v>1079</v>
      </c>
      <c r="E35" s="160" t="s">
        <v>981</v>
      </c>
      <c r="F35" s="160" t="s">
        <v>981</v>
      </c>
      <c r="G35" s="160" t="s">
        <v>981</v>
      </c>
      <c r="H35" s="160" t="s">
        <v>981</v>
      </c>
      <c r="I35" s="160" t="s">
        <v>981</v>
      </c>
      <c r="J35" s="160" t="s">
        <v>977</v>
      </c>
      <c r="K35" s="160" t="s">
        <v>977</v>
      </c>
      <c r="L35" s="160" t="s">
        <v>545</v>
      </c>
      <c r="M35" s="160" t="s">
        <v>974</v>
      </c>
      <c r="N35" s="160" t="s">
        <v>974</v>
      </c>
      <c r="O35" s="160" t="s">
        <v>982</v>
      </c>
      <c r="P35" s="160" t="s">
        <v>982</v>
      </c>
      <c r="Q35" s="160" t="s">
        <v>979</v>
      </c>
      <c r="R35" s="160" t="s">
        <v>979</v>
      </c>
      <c r="S35" s="160" t="s">
        <v>983</v>
      </c>
      <c r="T35" s="160" t="s">
        <v>984</v>
      </c>
      <c r="U35" s="160" t="s">
        <v>984</v>
      </c>
      <c r="V35" s="160" t="s">
        <v>559</v>
      </c>
      <c r="W35" s="160" t="s">
        <v>958</v>
      </c>
      <c r="X35" s="160" t="s">
        <v>958</v>
      </c>
      <c r="Y35" s="160" t="s">
        <v>958</v>
      </c>
      <c r="Z35" s="160" t="s">
        <v>958</v>
      </c>
      <c r="AA35" s="160" t="s">
        <v>958</v>
      </c>
      <c r="AB35" s="160" t="s">
        <v>946</v>
      </c>
      <c r="AC35" s="160" t="s">
        <v>958</v>
      </c>
      <c r="AD35" s="105" t="s">
        <v>980</v>
      </c>
      <c r="AE35" s="160" t="s">
        <v>958</v>
      </c>
      <c r="AF35" s="160" t="s">
        <v>979</v>
      </c>
      <c r="AG35" s="160" t="s">
        <v>559</v>
      </c>
      <c r="AH35" s="160" t="s">
        <v>977</v>
      </c>
      <c r="AI35" s="160" t="s">
        <v>977</v>
      </c>
      <c r="AJ35" s="160" t="s">
        <v>977</v>
      </c>
      <c r="AK35" s="162" t="s">
        <v>946</v>
      </c>
      <c r="AL35" s="160" t="s">
        <v>976</v>
      </c>
      <c r="AM35" s="160" t="s">
        <v>976</v>
      </c>
      <c r="AN35" s="160" t="s">
        <v>545</v>
      </c>
      <c r="AO35" s="160" t="s">
        <v>545</v>
      </c>
      <c r="AP35" s="160" t="s">
        <v>545</v>
      </c>
      <c r="AQ35" s="160" t="s">
        <v>545</v>
      </c>
      <c r="AR35" s="160" t="s">
        <v>972</v>
      </c>
      <c r="AS35" s="160" t="s">
        <v>559</v>
      </c>
      <c r="AT35" s="160" t="s">
        <v>973</v>
      </c>
      <c r="AU35" s="160" t="s">
        <v>559</v>
      </c>
      <c r="AV35" s="160" t="s">
        <v>556</v>
      </c>
      <c r="AW35" s="160" t="s">
        <v>559</v>
      </c>
      <c r="AX35" s="160" t="s">
        <v>559</v>
      </c>
      <c r="AY35" s="160" t="s">
        <v>948</v>
      </c>
      <c r="AZ35" s="160" t="s">
        <v>975</v>
      </c>
      <c r="BA35" s="160" t="s">
        <v>975</v>
      </c>
      <c r="BB35" s="160" t="s">
        <v>559</v>
      </c>
      <c r="BC35" s="160" t="s">
        <v>559</v>
      </c>
      <c r="BD35" s="160" t="s">
        <v>974</v>
      </c>
      <c r="BE35" s="160" t="s">
        <v>559</v>
      </c>
      <c r="BF35" s="104"/>
    </row>
    <row r="36" spans="1:58" x14ac:dyDescent="0.25">
      <c r="A36" s="128" t="str">
        <f>'Indicator Data'!A37</f>
        <v>Central African Republic</v>
      </c>
      <c r="B36" s="107" t="str">
        <f>'Indicator Data'!B37</f>
        <v>CAF</v>
      </c>
      <c r="C36" s="160" t="s">
        <v>1079</v>
      </c>
      <c r="D36" s="160" t="s">
        <v>1079</v>
      </c>
      <c r="E36" s="160" t="s">
        <v>981</v>
      </c>
      <c r="F36" s="160" t="s">
        <v>981</v>
      </c>
      <c r="G36" s="160" t="s">
        <v>981</v>
      </c>
      <c r="H36" s="160" t="s">
        <v>981</v>
      </c>
      <c r="I36" s="160" t="s">
        <v>981</v>
      </c>
      <c r="J36" s="160" t="s">
        <v>977</v>
      </c>
      <c r="K36" s="160" t="s">
        <v>977</v>
      </c>
      <c r="L36" s="160" t="s">
        <v>545</v>
      </c>
      <c r="M36" s="160" t="s">
        <v>974</v>
      </c>
      <c r="N36" s="160" t="s">
        <v>974</v>
      </c>
      <c r="O36" s="160" t="s">
        <v>982</v>
      </c>
      <c r="P36" s="160" t="s">
        <v>982</v>
      </c>
      <c r="Q36" s="160" t="s">
        <v>979</v>
      </c>
      <c r="R36" s="160" t="s">
        <v>979</v>
      </c>
      <c r="S36" s="160" t="s">
        <v>983</v>
      </c>
      <c r="T36" s="160" t="s">
        <v>984</v>
      </c>
      <c r="U36" s="160" t="s">
        <v>984</v>
      </c>
      <c r="V36" s="160" t="s">
        <v>559</v>
      </c>
      <c r="W36" s="160" t="s">
        <v>958</v>
      </c>
      <c r="X36" s="160" t="s">
        <v>958</v>
      </c>
      <c r="Y36" s="160" t="s">
        <v>958</v>
      </c>
      <c r="Z36" s="160" t="s">
        <v>958</v>
      </c>
      <c r="AA36" s="160" t="s">
        <v>958</v>
      </c>
      <c r="AB36" s="160" t="s">
        <v>971</v>
      </c>
      <c r="AC36" s="160" t="s">
        <v>958</v>
      </c>
      <c r="AD36" s="105" t="s">
        <v>980</v>
      </c>
      <c r="AE36" s="160" t="s">
        <v>958</v>
      </c>
      <c r="AF36" s="160" t="s">
        <v>979</v>
      </c>
      <c r="AG36" s="160" t="s">
        <v>559</v>
      </c>
      <c r="AH36" s="160" t="s">
        <v>977</v>
      </c>
      <c r="AI36" s="160" t="s">
        <v>977</v>
      </c>
      <c r="AJ36" s="160" t="s">
        <v>977</v>
      </c>
      <c r="AK36" s="162" t="s">
        <v>946</v>
      </c>
      <c r="AL36" s="160" t="s">
        <v>976</v>
      </c>
      <c r="AM36" s="160" t="s">
        <v>976</v>
      </c>
      <c r="AN36" s="160" t="s">
        <v>545</v>
      </c>
      <c r="AO36" s="160" t="s">
        <v>545</v>
      </c>
      <c r="AP36" s="160" t="s">
        <v>545</v>
      </c>
      <c r="AQ36" s="160" t="s">
        <v>545</v>
      </c>
      <c r="AR36" s="160" t="s">
        <v>972</v>
      </c>
      <c r="AS36" s="160" t="s">
        <v>559</v>
      </c>
      <c r="AT36" s="160" t="s">
        <v>973</v>
      </c>
      <c r="AU36" s="160" t="s">
        <v>559</v>
      </c>
      <c r="AV36" s="160" t="s">
        <v>556</v>
      </c>
      <c r="AW36" s="160" t="s">
        <v>559</v>
      </c>
      <c r="AX36" s="160" t="s">
        <v>559</v>
      </c>
      <c r="AY36" s="160" t="s">
        <v>948</v>
      </c>
      <c r="AZ36" s="160" t="s">
        <v>975</v>
      </c>
      <c r="BA36" s="160" t="s">
        <v>975</v>
      </c>
      <c r="BB36" s="160" t="s">
        <v>559</v>
      </c>
      <c r="BC36" s="160" t="s">
        <v>559</v>
      </c>
      <c r="BD36" s="160" t="s">
        <v>974</v>
      </c>
      <c r="BE36" s="160" t="s">
        <v>559</v>
      </c>
      <c r="BF36" s="104"/>
    </row>
    <row r="37" spans="1:58" x14ac:dyDescent="0.25">
      <c r="A37" s="128" t="str">
        <f>'Indicator Data'!A38</f>
        <v>Chad</v>
      </c>
      <c r="B37" s="107" t="str">
        <f>'Indicator Data'!B38</f>
        <v>TCD</v>
      </c>
      <c r="C37" s="160" t="s">
        <v>1079</v>
      </c>
      <c r="D37" s="160" t="s">
        <v>1079</v>
      </c>
      <c r="E37" s="160" t="s">
        <v>981</v>
      </c>
      <c r="F37" s="160" t="s">
        <v>981</v>
      </c>
      <c r="G37" s="160" t="s">
        <v>981</v>
      </c>
      <c r="H37" s="160" t="s">
        <v>981</v>
      </c>
      <c r="I37" s="160" t="s">
        <v>981</v>
      </c>
      <c r="J37" s="160" t="s">
        <v>977</v>
      </c>
      <c r="K37" s="160" t="s">
        <v>977</v>
      </c>
      <c r="L37" s="160" t="s">
        <v>545</v>
      </c>
      <c r="M37" s="160" t="s">
        <v>974</v>
      </c>
      <c r="N37" s="160" t="s">
        <v>974</v>
      </c>
      <c r="O37" s="160" t="s">
        <v>982</v>
      </c>
      <c r="P37" s="160" t="s">
        <v>982</v>
      </c>
      <c r="Q37" s="160" t="s">
        <v>979</v>
      </c>
      <c r="R37" s="160" t="s">
        <v>979</v>
      </c>
      <c r="S37" s="160" t="s">
        <v>983</v>
      </c>
      <c r="T37" s="160" t="s">
        <v>984</v>
      </c>
      <c r="U37" s="160" t="s">
        <v>984</v>
      </c>
      <c r="V37" s="160" t="s">
        <v>559</v>
      </c>
      <c r="W37" s="160" t="s">
        <v>958</v>
      </c>
      <c r="X37" s="160" t="s">
        <v>958</v>
      </c>
      <c r="Y37" s="160" t="s">
        <v>958</v>
      </c>
      <c r="Z37" s="160" t="s">
        <v>958</v>
      </c>
      <c r="AA37" s="160" t="s">
        <v>958</v>
      </c>
      <c r="AB37" s="160" t="s">
        <v>971</v>
      </c>
      <c r="AC37" s="160" t="s">
        <v>958</v>
      </c>
      <c r="AD37" s="105" t="s">
        <v>980</v>
      </c>
      <c r="AE37" s="160" t="s">
        <v>958</v>
      </c>
      <c r="AF37" s="160" t="s">
        <v>979</v>
      </c>
      <c r="AG37" s="160" t="s">
        <v>559</v>
      </c>
      <c r="AH37" s="160" t="s">
        <v>977</v>
      </c>
      <c r="AI37" s="160" t="s">
        <v>977</v>
      </c>
      <c r="AJ37" s="160" t="s">
        <v>977</v>
      </c>
      <c r="AK37" s="162" t="s">
        <v>949</v>
      </c>
      <c r="AL37" s="160" t="s">
        <v>976</v>
      </c>
      <c r="AM37" s="160" t="s">
        <v>976</v>
      </c>
      <c r="AN37" s="160" t="s">
        <v>545</v>
      </c>
      <c r="AO37" s="160" t="s">
        <v>545</v>
      </c>
      <c r="AP37" s="160" t="s">
        <v>545</v>
      </c>
      <c r="AQ37" s="160" t="s">
        <v>545</v>
      </c>
      <c r="AR37" s="160" t="s">
        <v>972</v>
      </c>
      <c r="AS37" s="160" t="s">
        <v>559</v>
      </c>
      <c r="AT37" s="160" t="s">
        <v>973</v>
      </c>
      <c r="AU37" s="160" t="s">
        <v>559</v>
      </c>
      <c r="AV37" s="160" t="s">
        <v>556</v>
      </c>
      <c r="AW37" s="160" t="s">
        <v>559</v>
      </c>
      <c r="AX37" s="160" t="s">
        <v>559</v>
      </c>
      <c r="AY37" s="160" t="s">
        <v>948</v>
      </c>
      <c r="AZ37" s="160" t="s">
        <v>975</v>
      </c>
      <c r="BA37" s="160" t="s">
        <v>975</v>
      </c>
      <c r="BB37" s="160" t="s">
        <v>559</v>
      </c>
      <c r="BC37" s="160" t="s">
        <v>559</v>
      </c>
      <c r="BD37" s="160" t="s">
        <v>974</v>
      </c>
      <c r="BE37" s="160" t="s">
        <v>559</v>
      </c>
      <c r="BF37" s="104"/>
    </row>
    <row r="38" spans="1:58" x14ac:dyDescent="0.25">
      <c r="A38" s="128" t="str">
        <f>'Indicator Data'!A39</f>
        <v>Chile</v>
      </c>
      <c r="B38" s="107" t="str">
        <f>'Indicator Data'!B39</f>
        <v>CHL</v>
      </c>
      <c r="C38" s="160" t="s">
        <v>1079</v>
      </c>
      <c r="D38" s="160" t="s">
        <v>1079</v>
      </c>
      <c r="E38" s="160" t="s">
        <v>981</v>
      </c>
      <c r="F38" s="160" t="s">
        <v>981</v>
      </c>
      <c r="G38" s="160" t="s">
        <v>981</v>
      </c>
      <c r="H38" s="160" t="s">
        <v>981</v>
      </c>
      <c r="I38" s="160" t="s">
        <v>981</v>
      </c>
      <c r="J38" s="160" t="s">
        <v>977</v>
      </c>
      <c r="K38" s="160" t="s">
        <v>977</v>
      </c>
      <c r="L38" s="160" t="s">
        <v>545</v>
      </c>
      <c r="M38" s="160" t="s">
        <v>974</v>
      </c>
      <c r="N38" s="160" t="s">
        <v>974</v>
      </c>
      <c r="O38" s="160" t="s">
        <v>982</v>
      </c>
      <c r="P38" s="160" t="s">
        <v>982</v>
      </c>
      <c r="Q38" s="160" t="s">
        <v>979</v>
      </c>
      <c r="R38" s="160" t="s">
        <v>979</v>
      </c>
      <c r="S38" s="160" t="s">
        <v>983</v>
      </c>
      <c r="T38" s="160" t="s">
        <v>984</v>
      </c>
      <c r="U38" s="160" t="s">
        <v>984</v>
      </c>
      <c r="V38" s="160" t="s">
        <v>559</v>
      </c>
      <c r="W38" s="160" t="s">
        <v>958</v>
      </c>
      <c r="X38" s="160" t="s">
        <v>958</v>
      </c>
      <c r="Y38" s="160" t="s">
        <v>958</v>
      </c>
      <c r="Z38" s="160" t="s">
        <v>958</v>
      </c>
      <c r="AA38" s="160" t="s">
        <v>958</v>
      </c>
      <c r="AB38" s="160" t="s">
        <v>971</v>
      </c>
      <c r="AC38" s="160" t="s">
        <v>958</v>
      </c>
      <c r="AD38" s="105" t="s">
        <v>980</v>
      </c>
      <c r="AE38" s="160" t="s">
        <v>958</v>
      </c>
      <c r="AF38" s="160" t="s">
        <v>979</v>
      </c>
      <c r="AG38" s="160" t="s">
        <v>559</v>
      </c>
      <c r="AH38" s="160" t="s">
        <v>977</v>
      </c>
      <c r="AI38" s="160" t="s">
        <v>977</v>
      </c>
      <c r="AJ38" s="160" t="s">
        <v>977</v>
      </c>
      <c r="AK38" s="162" t="s">
        <v>946</v>
      </c>
      <c r="AL38" s="160" t="s">
        <v>976</v>
      </c>
      <c r="AM38" s="160" t="s">
        <v>976</v>
      </c>
      <c r="AN38" s="160" t="s">
        <v>545</v>
      </c>
      <c r="AO38" s="160" t="s">
        <v>545</v>
      </c>
      <c r="AP38" s="160" t="s">
        <v>545</v>
      </c>
      <c r="AQ38" s="160" t="s">
        <v>545</v>
      </c>
      <c r="AR38" s="160" t="s">
        <v>972</v>
      </c>
      <c r="AS38" s="160" t="s">
        <v>559</v>
      </c>
      <c r="AT38" s="160" t="s">
        <v>973</v>
      </c>
      <c r="AU38" s="160" t="s">
        <v>559</v>
      </c>
      <c r="AV38" s="160" t="s">
        <v>556</v>
      </c>
      <c r="AW38" s="160" t="s">
        <v>559</v>
      </c>
      <c r="AX38" s="160" t="s">
        <v>559</v>
      </c>
      <c r="AY38" s="160" t="s">
        <v>948</v>
      </c>
      <c r="AZ38" s="160" t="s">
        <v>975</v>
      </c>
      <c r="BA38" s="160" t="s">
        <v>975</v>
      </c>
      <c r="BB38" s="160" t="s">
        <v>559</v>
      </c>
      <c r="BC38" s="160" t="s">
        <v>559</v>
      </c>
      <c r="BD38" s="160" t="s">
        <v>974</v>
      </c>
      <c r="BE38" s="160" t="s">
        <v>559</v>
      </c>
      <c r="BF38" s="104"/>
    </row>
    <row r="39" spans="1:58" x14ac:dyDescent="0.25">
      <c r="A39" s="128" t="str">
        <f>'Indicator Data'!A40</f>
        <v>China</v>
      </c>
      <c r="B39" s="107" t="str">
        <f>'Indicator Data'!B40</f>
        <v>CHN</v>
      </c>
      <c r="C39" s="160" t="s">
        <v>1079</v>
      </c>
      <c r="D39" s="160" t="s">
        <v>1079</v>
      </c>
      <c r="E39" s="160" t="s">
        <v>981</v>
      </c>
      <c r="F39" s="160" t="s">
        <v>981</v>
      </c>
      <c r="G39" s="160" t="s">
        <v>981</v>
      </c>
      <c r="H39" s="160" t="s">
        <v>981</v>
      </c>
      <c r="I39" s="160" t="s">
        <v>981</v>
      </c>
      <c r="J39" s="160" t="s">
        <v>977</v>
      </c>
      <c r="K39" s="160" t="s">
        <v>977</v>
      </c>
      <c r="L39" s="160" t="s">
        <v>545</v>
      </c>
      <c r="M39" s="160" t="s">
        <v>974</v>
      </c>
      <c r="N39" s="160" t="s">
        <v>974</v>
      </c>
      <c r="O39" s="160" t="s">
        <v>982</v>
      </c>
      <c r="P39" s="160" t="s">
        <v>982</v>
      </c>
      <c r="Q39" s="160" t="s">
        <v>979</v>
      </c>
      <c r="R39" s="160" t="s">
        <v>979</v>
      </c>
      <c r="S39" s="160" t="s">
        <v>983</v>
      </c>
      <c r="T39" s="160" t="s">
        <v>984</v>
      </c>
      <c r="U39" s="160" t="s">
        <v>984</v>
      </c>
      <c r="V39" s="160" t="s">
        <v>559</v>
      </c>
      <c r="W39" s="160" t="s">
        <v>958</v>
      </c>
      <c r="X39" s="160" t="s">
        <v>958</v>
      </c>
      <c r="Y39" s="160" t="s">
        <v>958</v>
      </c>
      <c r="Z39" s="160" t="s">
        <v>958</v>
      </c>
      <c r="AA39" s="160" t="s">
        <v>958</v>
      </c>
      <c r="AB39" s="160" t="s">
        <v>969</v>
      </c>
      <c r="AC39" s="160" t="s">
        <v>958</v>
      </c>
      <c r="AD39" s="105" t="s">
        <v>980</v>
      </c>
      <c r="AE39" s="160" t="s">
        <v>958</v>
      </c>
      <c r="AF39" s="160" t="s">
        <v>979</v>
      </c>
      <c r="AG39" s="160" t="s">
        <v>559</v>
      </c>
      <c r="AH39" s="160" t="s">
        <v>977</v>
      </c>
      <c r="AI39" s="160" t="s">
        <v>977</v>
      </c>
      <c r="AJ39" s="160" t="s">
        <v>977</v>
      </c>
      <c r="AK39" s="162" t="s">
        <v>946</v>
      </c>
      <c r="AL39" s="160" t="s">
        <v>976</v>
      </c>
      <c r="AM39" s="160" t="s">
        <v>976</v>
      </c>
      <c r="AN39" s="160" t="s">
        <v>545</v>
      </c>
      <c r="AO39" s="160" t="s">
        <v>545</v>
      </c>
      <c r="AP39" s="160" t="s">
        <v>545</v>
      </c>
      <c r="AQ39" s="160" t="s">
        <v>545</v>
      </c>
      <c r="AR39" s="160" t="s">
        <v>972</v>
      </c>
      <c r="AS39" s="160" t="s">
        <v>559</v>
      </c>
      <c r="AT39" s="160" t="s">
        <v>973</v>
      </c>
      <c r="AU39" s="160" t="s">
        <v>559</v>
      </c>
      <c r="AV39" s="160" t="s">
        <v>556</v>
      </c>
      <c r="AW39" s="160" t="s">
        <v>559</v>
      </c>
      <c r="AX39" s="160" t="s">
        <v>559</v>
      </c>
      <c r="AY39" s="160" t="s">
        <v>948</v>
      </c>
      <c r="AZ39" s="160" t="s">
        <v>975</v>
      </c>
      <c r="BA39" s="160" t="s">
        <v>975</v>
      </c>
      <c r="BB39" s="160" t="s">
        <v>559</v>
      </c>
      <c r="BC39" s="160" t="s">
        <v>559</v>
      </c>
      <c r="BD39" s="160" t="s">
        <v>974</v>
      </c>
      <c r="BE39" s="160" t="s">
        <v>559</v>
      </c>
      <c r="BF39" s="104"/>
    </row>
    <row r="40" spans="1:58" x14ac:dyDescent="0.25">
      <c r="A40" s="128" t="str">
        <f>'Indicator Data'!A41</f>
        <v>Colombia</v>
      </c>
      <c r="B40" s="107" t="str">
        <f>'Indicator Data'!B41</f>
        <v>COL</v>
      </c>
      <c r="C40" s="160" t="s">
        <v>1079</v>
      </c>
      <c r="D40" s="160" t="s">
        <v>1079</v>
      </c>
      <c r="E40" s="160" t="s">
        <v>981</v>
      </c>
      <c r="F40" s="160" t="s">
        <v>981</v>
      </c>
      <c r="G40" s="160" t="s">
        <v>981</v>
      </c>
      <c r="H40" s="160" t="s">
        <v>981</v>
      </c>
      <c r="I40" s="160" t="s">
        <v>981</v>
      </c>
      <c r="J40" s="160" t="s">
        <v>977</v>
      </c>
      <c r="K40" s="160" t="s">
        <v>977</v>
      </c>
      <c r="L40" s="160" t="s">
        <v>545</v>
      </c>
      <c r="M40" s="160" t="s">
        <v>974</v>
      </c>
      <c r="N40" s="160" t="s">
        <v>974</v>
      </c>
      <c r="O40" s="160" t="s">
        <v>982</v>
      </c>
      <c r="P40" s="160" t="s">
        <v>982</v>
      </c>
      <c r="Q40" s="160" t="s">
        <v>979</v>
      </c>
      <c r="R40" s="160" t="s">
        <v>979</v>
      </c>
      <c r="S40" s="160" t="s">
        <v>983</v>
      </c>
      <c r="T40" s="160" t="s">
        <v>984</v>
      </c>
      <c r="U40" s="160" t="s">
        <v>984</v>
      </c>
      <c r="V40" s="160" t="s">
        <v>559</v>
      </c>
      <c r="W40" s="160" t="s">
        <v>958</v>
      </c>
      <c r="X40" s="160" t="s">
        <v>958</v>
      </c>
      <c r="Y40" s="160" t="s">
        <v>958</v>
      </c>
      <c r="Z40" s="160" t="s">
        <v>958</v>
      </c>
      <c r="AA40" s="160" t="s">
        <v>958</v>
      </c>
      <c r="AB40" s="160" t="s">
        <v>971</v>
      </c>
      <c r="AC40" s="160" t="s">
        <v>958</v>
      </c>
      <c r="AD40" s="105" t="s">
        <v>980</v>
      </c>
      <c r="AE40" s="160" t="s">
        <v>958</v>
      </c>
      <c r="AF40" s="160" t="s">
        <v>979</v>
      </c>
      <c r="AG40" s="160" t="s">
        <v>559</v>
      </c>
      <c r="AH40" s="160" t="s">
        <v>977</v>
      </c>
      <c r="AI40" s="160" t="s">
        <v>977</v>
      </c>
      <c r="AJ40" s="160" t="s">
        <v>977</v>
      </c>
      <c r="AK40" s="162" t="s">
        <v>949</v>
      </c>
      <c r="AL40" s="160" t="s">
        <v>976</v>
      </c>
      <c r="AM40" s="160" t="s">
        <v>976</v>
      </c>
      <c r="AN40" s="160" t="s">
        <v>545</v>
      </c>
      <c r="AO40" s="160" t="s">
        <v>545</v>
      </c>
      <c r="AP40" s="160" t="s">
        <v>545</v>
      </c>
      <c r="AQ40" s="160" t="s">
        <v>545</v>
      </c>
      <c r="AR40" s="160" t="s">
        <v>972</v>
      </c>
      <c r="AS40" s="160" t="s">
        <v>559</v>
      </c>
      <c r="AT40" s="160" t="s">
        <v>973</v>
      </c>
      <c r="AU40" s="160" t="s">
        <v>559</v>
      </c>
      <c r="AV40" s="160" t="s">
        <v>556</v>
      </c>
      <c r="AW40" s="160" t="s">
        <v>559</v>
      </c>
      <c r="AX40" s="160" t="s">
        <v>559</v>
      </c>
      <c r="AY40" s="160" t="s">
        <v>948</v>
      </c>
      <c r="AZ40" s="160" t="s">
        <v>975</v>
      </c>
      <c r="BA40" s="160" t="s">
        <v>975</v>
      </c>
      <c r="BB40" s="160" t="s">
        <v>559</v>
      </c>
      <c r="BC40" s="160" t="s">
        <v>559</v>
      </c>
      <c r="BD40" s="160" t="s">
        <v>974</v>
      </c>
      <c r="BE40" s="160" t="s">
        <v>559</v>
      </c>
      <c r="BF40" s="104"/>
    </row>
    <row r="41" spans="1:58" x14ac:dyDescent="0.25">
      <c r="A41" s="128" t="str">
        <f>'Indicator Data'!A42</f>
        <v>Comoros</v>
      </c>
      <c r="B41" s="107" t="str">
        <f>'Indicator Data'!B42</f>
        <v>COM</v>
      </c>
      <c r="C41" s="160" t="s">
        <v>1079</v>
      </c>
      <c r="D41" s="160" t="s">
        <v>1079</v>
      </c>
      <c r="E41" s="160" t="s">
        <v>981</v>
      </c>
      <c r="F41" s="160" t="s">
        <v>981</v>
      </c>
      <c r="G41" s="160" t="s">
        <v>981</v>
      </c>
      <c r="H41" s="160" t="s">
        <v>981</v>
      </c>
      <c r="I41" s="160" t="s">
        <v>981</v>
      </c>
      <c r="J41" s="160" t="s">
        <v>977</v>
      </c>
      <c r="K41" s="160" t="s">
        <v>977</v>
      </c>
      <c r="L41" s="160" t="s">
        <v>545</v>
      </c>
      <c r="M41" s="160" t="s">
        <v>974</v>
      </c>
      <c r="N41" s="160" t="s">
        <v>974</v>
      </c>
      <c r="O41" s="160" t="s">
        <v>982</v>
      </c>
      <c r="P41" s="160" t="s">
        <v>982</v>
      </c>
      <c r="Q41" s="160" t="s">
        <v>979</v>
      </c>
      <c r="R41" s="160" t="s">
        <v>979</v>
      </c>
      <c r="S41" s="160" t="s">
        <v>983</v>
      </c>
      <c r="T41" s="160" t="s">
        <v>984</v>
      </c>
      <c r="U41" s="160" t="s">
        <v>984</v>
      </c>
      <c r="V41" s="160" t="s">
        <v>559</v>
      </c>
      <c r="W41" s="160" t="s">
        <v>958</v>
      </c>
      <c r="X41" s="160" t="s">
        <v>958</v>
      </c>
      <c r="Y41" s="160" t="s">
        <v>958</v>
      </c>
      <c r="Z41" s="160" t="s">
        <v>958</v>
      </c>
      <c r="AA41" s="160" t="s">
        <v>958</v>
      </c>
      <c r="AB41" s="160" t="s">
        <v>946</v>
      </c>
      <c r="AC41" s="160" t="s">
        <v>958</v>
      </c>
      <c r="AD41" s="105" t="s">
        <v>980</v>
      </c>
      <c r="AE41" s="160" t="s">
        <v>958</v>
      </c>
      <c r="AF41" s="160" t="s">
        <v>979</v>
      </c>
      <c r="AG41" s="160" t="s">
        <v>559</v>
      </c>
      <c r="AH41" s="160" t="s">
        <v>977</v>
      </c>
      <c r="AI41" s="160" t="s">
        <v>977</v>
      </c>
      <c r="AJ41" s="160" t="s">
        <v>977</v>
      </c>
      <c r="AK41" s="162" t="s">
        <v>946</v>
      </c>
      <c r="AL41" s="160" t="s">
        <v>976</v>
      </c>
      <c r="AM41" s="160" t="s">
        <v>976</v>
      </c>
      <c r="AN41" s="160" t="s">
        <v>545</v>
      </c>
      <c r="AO41" s="160" t="s">
        <v>545</v>
      </c>
      <c r="AP41" s="160" t="s">
        <v>545</v>
      </c>
      <c r="AQ41" s="160" t="s">
        <v>545</v>
      </c>
      <c r="AR41" s="160" t="s">
        <v>972</v>
      </c>
      <c r="AS41" s="160" t="s">
        <v>559</v>
      </c>
      <c r="AT41" s="160" t="s">
        <v>973</v>
      </c>
      <c r="AU41" s="160" t="s">
        <v>559</v>
      </c>
      <c r="AV41" s="160" t="s">
        <v>556</v>
      </c>
      <c r="AW41" s="160" t="s">
        <v>559</v>
      </c>
      <c r="AX41" s="160" t="s">
        <v>559</v>
      </c>
      <c r="AY41" s="160" t="s">
        <v>948</v>
      </c>
      <c r="AZ41" s="160" t="s">
        <v>975</v>
      </c>
      <c r="BA41" s="160" t="s">
        <v>975</v>
      </c>
      <c r="BB41" s="160" t="s">
        <v>559</v>
      </c>
      <c r="BC41" s="160" t="s">
        <v>559</v>
      </c>
      <c r="BD41" s="160" t="s">
        <v>974</v>
      </c>
      <c r="BE41" s="160" t="s">
        <v>559</v>
      </c>
      <c r="BF41" s="104"/>
    </row>
    <row r="42" spans="1:58" x14ac:dyDescent="0.25">
      <c r="A42" s="128" t="str">
        <f>'Indicator Data'!A43</f>
        <v>Congo</v>
      </c>
      <c r="B42" s="107" t="str">
        <f>'Indicator Data'!B43</f>
        <v>COG</v>
      </c>
      <c r="C42" s="160" t="s">
        <v>1079</v>
      </c>
      <c r="D42" s="160" t="s">
        <v>1079</v>
      </c>
      <c r="E42" s="160" t="s">
        <v>981</v>
      </c>
      <c r="F42" s="160" t="s">
        <v>981</v>
      </c>
      <c r="G42" s="160" t="s">
        <v>981</v>
      </c>
      <c r="H42" s="160" t="s">
        <v>981</v>
      </c>
      <c r="I42" s="160" t="s">
        <v>981</v>
      </c>
      <c r="J42" s="160" t="s">
        <v>977</v>
      </c>
      <c r="K42" s="160" t="s">
        <v>977</v>
      </c>
      <c r="L42" s="160" t="s">
        <v>545</v>
      </c>
      <c r="M42" s="160" t="s">
        <v>974</v>
      </c>
      <c r="N42" s="160" t="s">
        <v>974</v>
      </c>
      <c r="O42" s="160" t="s">
        <v>982</v>
      </c>
      <c r="P42" s="160" t="s">
        <v>982</v>
      </c>
      <c r="Q42" s="160" t="s">
        <v>979</v>
      </c>
      <c r="R42" s="160" t="s">
        <v>979</v>
      </c>
      <c r="S42" s="160" t="s">
        <v>983</v>
      </c>
      <c r="T42" s="160" t="s">
        <v>984</v>
      </c>
      <c r="U42" s="160" t="s">
        <v>984</v>
      </c>
      <c r="V42" s="160" t="s">
        <v>559</v>
      </c>
      <c r="W42" s="160" t="s">
        <v>958</v>
      </c>
      <c r="X42" s="160" t="s">
        <v>958</v>
      </c>
      <c r="Y42" s="160" t="s">
        <v>958</v>
      </c>
      <c r="Z42" s="160" t="s">
        <v>958</v>
      </c>
      <c r="AA42" s="160" t="s">
        <v>958</v>
      </c>
      <c r="AB42" s="160" t="s">
        <v>971</v>
      </c>
      <c r="AC42" s="160" t="s">
        <v>958</v>
      </c>
      <c r="AD42" s="105" t="s">
        <v>980</v>
      </c>
      <c r="AE42" s="160" t="s">
        <v>958</v>
      </c>
      <c r="AF42" s="160" t="s">
        <v>979</v>
      </c>
      <c r="AG42" s="160" t="s">
        <v>559</v>
      </c>
      <c r="AH42" s="160" t="s">
        <v>977</v>
      </c>
      <c r="AI42" s="160" t="s">
        <v>977</v>
      </c>
      <c r="AJ42" s="160" t="s">
        <v>977</v>
      </c>
      <c r="AK42" s="162" t="s">
        <v>949</v>
      </c>
      <c r="AL42" s="160" t="s">
        <v>976</v>
      </c>
      <c r="AM42" s="160" t="s">
        <v>976</v>
      </c>
      <c r="AN42" s="160" t="s">
        <v>545</v>
      </c>
      <c r="AO42" s="160" t="s">
        <v>545</v>
      </c>
      <c r="AP42" s="160" t="s">
        <v>545</v>
      </c>
      <c r="AQ42" s="160" t="s">
        <v>545</v>
      </c>
      <c r="AR42" s="160" t="s">
        <v>972</v>
      </c>
      <c r="AS42" s="160" t="s">
        <v>559</v>
      </c>
      <c r="AT42" s="160" t="s">
        <v>973</v>
      </c>
      <c r="AU42" s="160" t="s">
        <v>559</v>
      </c>
      <c r="AV42" s="160" t="s">
        <v>556</v>
      </c>
      <c r="AW42" s="160" t="s">
        <v>559</v>
      </c>
      <c r="AX42" s="160" t="s">
        <v>559</v>
      </c>
      <c r="AY42" s="160" t="s">
        <v>948</v>
      </c>
      <c r="AZ42" s="160" t="s">
        <v>975</v>
      </c>
      <c r="BA42" s="160" t="s">
        <v>975</v>
      </c>
      <c r="BB42" s="160" t="s">
        <v>559</v>
      </c>
      <c r="BC42" s="160" t="s">
        <v>559</v>
      </c>
      <c r="BD42" s="160" t="s">
        <v>974</v>
      </c>
      <c r="BE42" s="160" t="s">
        <v>559</v>
      </c>
      <c r="BF42" s="104"/>
    </row>
    <row r="43" spans="1:58" x14ac:dyDescent="0.25">
      <c r="A43" s="128" t="str">
        <f>'Indicator Data'!A44</f>
        <v>Congo DR</v>
      </c>
      <c r="B43" s="107" t="str">
        <f>'Indicator Data'!B44</f>
        <v>COD</v>
      </c>
      <c r="C43" s="160" t="s">
        <v>1079</v>
      </c>
      <c r="D43" s="160" t="s">
        <v>1079</v>
      </c>
      <c r="E43" s="160" t="s">
        <v>981</v>
      </c>
      <c r="F43" s="160" t="s">
        <v>981</v>
      </c>
      <c r="G43" s="160" t="s">
        <v>981</v>
      </c>
      <c r="H43" s="160" t="s">
        <v>981</v>
      </c>
      <c r="I43" s="160" t="s">
        <v>981</v>
      </c>
      <c r="J43" s="160" t="s">
        <v>977</v>
      </c>
      <c r="K43" s="160" t="s">
        <v>977</v>
      </c>
      <c r="L43" s="160" t="s">
        <v>545</v>
      </c>
      <c r="M43" s="160" t="s">
        <v>974</v>
      </c>
      <c r="N43" s="160" t="s">
        <v>974</v>
      </c>
      <c r="O43" s="160" t="s">
        <v>982</v>
      </c>
      <c r="P43" s="160" t="s">
        <v>982</v>
      </c>
      <c r="Q43" s="160" t="s">
        <v>979</v>
      </c>
      <c r="R43" s="160" t="s">
        <v>979</v>
      </c>
      <c r="S43" s="160" t="s">
        <v>983</v>
      </c>
      <c r="T43" s="160" t="s">
        <v>984</v>
      </c>
      <c r="U43" s="160" t="s">
        <v>984</v>
      </c>
      <c r="V43" s="160" t="s">
        <v>559</v>
      </c>
      <c r="W43" s="160" t="s">
        <v>958</v>
      </c>
      <c r="X43" s="160" t="s">
        <v>958</v>
      </c>
      <c r="Y43" s="160" t="s">
        <v>958</v>
      </c>
      <c r="Z43" s="160" t="s">
        <v>958</v>
      </c>
      <c r="AA43" s="160" t="s">
        <v>958</v>
      </c>
      <c r="AB43" s="160" t="s">
        <v>971</v>
      </c>
      <c r="AC43" s="160" t="s">
        <v>958</v>
      </c>
      <c r="AD43" s="105" t="s">
        <v>980</v>
      </c>
      <c r="AE43" s="160" t="s">
        <v>958</v>
      </c>
      <c r="AF43" s="160" t="s">
        <v>979</v>
      </c>
      <c r="AG43" s="160" t="s">
        <v>559</v>
      </c>
      <c r="AH43" s="160" t="s">
        <v>977</v>
      </c>
      <c r="AI43" s="160" t="s">
        <v>977</v>
      </c>
      <c r="AJ43" s="160" t="s">
        <v>977</v>
      </c>
      <c r="AK43" s="162" t="s">
        <v>949</v>
      </c>
      <c r="AL43" s="160" t="s">
        <v>976</v>
      </c>
      <c r="AM43" s="160" t="s">
        <v>976</v>
      </c>
      <c r="AN43" s="160" t="s">
        <v>545</v>
      </c>
      <c r="AO43" s="160" t="s">
        <v>545</v>
      </c>
      <c r="AP43" s="160" t="s">
        <v>545</v>
      </c>
      <c r="AQ43" s="160" t="s">
        <v>545</v>
      </c>
      <c r="AR43" s="160" t="s">
        <v>972</v>
      </c>
      <c r="AS43" s="160" t="s">
        <v>559</v>
      </c>
      <c r="AT43" s="160" t="s">
        <v>973</v>
      </c>
      <c r="AU43" s="160" t="s">
        <v>559</v>
      </c>
      <c r="AV43" s="160" t="s">
        <v>556</v>
      </c>
      <c r="AW43" s="160" t="s">
        <v>559</v>
      </c>
      <c r="AX43" s="160" t="s">
        <v>559</v>
      </c>
      <c r="AY43" s="160" t="s">
        <v>948</v>
      </c>
      <c r="AZ43" s="160" t="s">
        <v>975</v>
      </c>
      <c r="BA43" s="160" t="s">
        <v>975</v>
      </c>
      <c r="BB43" s="160" t="s">
        <v>559</v>
      </c>
      <c r="BC43" s="160" t="s">
        <v>559</v>
      </c>
      <c r="BD43" s="160" t="s">
        <v>974</v>
      </c>
      <c r="BE43" s="160" t="s">
        <v>559</v>
      </c>
      <c r="BF43" s="104"/>
    </row>
    <row r="44" spans="1:58" x14ac:dyDescent="0.25">
      <c r="A44" s="128" t="str">
        <f>'Indicator Data'!A45</f>
        <v>Costa Rica</v>
      </c>
      <c r="B44" s="107" t="str">
        <f>'Indicator Data'!B45</f>
        <v>CRI</v>
      </c>
      <c r="C44" s="160" t="s">
        <v>1079</v>
      </c>
      <c r="D44" s="160" t="s">
        <v>1079</v>
      </c>
      <c r="E44" s="160" t="s">
        <v>981</v>
      </c>
      <c r="F44" s="160" t="s">
        <v>981</v>
      </c>
      <c r="G44" s="160" t="s">
        <v>981</v>
      </c>
      <c r="H44" s="160" t="s">
        <v>981</v>
      </c>
      <c r="I44" s="160" t="s">
        <v>981</v>
      </c>
      <c r="J44" s="160" t="s">
        <v>977</v>
      </c>
      <c r="K44" s="160" t="s">
        <v>977</v>
      </c>
      <c r="L44" s="160" t="s">
        <v>545</v>
      </c>
      <c r="M44" s="160" t="s">
        <v>974</v>
      </c>
      <c r="N44" s="160" t="s">
        <v>974</v>
      </c>
      <c r="O44" s="160" t="s">
        <v>982</v>
      </c>
      <c r="P44" s="160" t="s">
        <v>982</v>
      </c>
      <c r="Q44" s="160" t="s">
        <v>979</v>
      </c>
      <c r="R44" s="160" t="s">
        <v>979</v>
      </c>
      <c r="S44" s="160" t="s">
        <v>983</v>
      </c>
      <c r="T44" s="160" t="s">
        <v>984</v>
      </c>
      <c r="U44" s="160" t="s">
        <v>984</v>
      </c>
      <c r="V44" s="160" t="s">
        <v>559</v>
      </c>
      <c r="W44" s="160" t="s">
        <v>958</v>
      </c>
      <c r="X44" s="160" t="s">
        <v>958</v>
      </c>
      <c r="Y44" s="160" t="s">
        <v>958</v>
      </c>
      <c r="Z44" s="160" t="s">
        <v>958</v>
      </c>
      <c r="AA44" s="160" t="s">
        <v>958</v>
      </c>
      <c r="AB44" s="160" t="s">
        <v>971</v>
      </c>
      <c r="AC44" s="160" t="s">
        <v>958</v>
      </c>
      <c r="AD44" s="105" t="s">
        <v>980</v>
      </c>
      <c r="AE44" s="160" t="s">
        <v>958</v>
      </c>
      <c r="AF44" s="160" t="s">
        <v>979</v>
      </c>
      <c r="AG44" s="160" t="s">
        <v>559</v>
      </c>
      <c r="AH44" s="160" t="s">
        <v>977</v>
      </c>
      <c r="AI44" s="160" t="s">
        <v>977</v>
      </c>
      <c r="AJ44" s="160" t="s">
        <v>977</v>
      </c>
      <c r="AK44" s="162" t="s">
        <v>946</v>
      </c>
      <c r="AL44" s="160" t="s">
        <v>976</v>
      </c>
      <c r="AM44" s="160" t="s">
        <v>976</v>
      </c>
      <c r="AN44" s="160" t="s">
        <v>545</v>
      </c>
      <c r="AO44" s="160" t="s">
        <v>545</v>
      </c>
      <c r="AP44" s="160" t="s">
        <v>545</v>
      </c>
      <c r="AQ44" s="160" t="s">
        <v>545</v>
      </c>
      <c r="AR44" s="160" t="s">
        <v>972</v>
      </c>
      <c r="AS44" s="160" t="s">
        <v>559</v>
      </c>
      <c r="AT44" s="160" t="s">
        <v>973</v>
      </c>
      <c r="AU44" s="160" t="s">
        <v>559</v>
      </c>
      <c r="AV44" s="160" t="s">
        <v>556</v>
      </c>
      <c r="AW44" s="160" t="s">
        <v>559</v>
      </c>
      <c r="AX44" s="160" t="s">
        <v>559</v>
      </c>
      <c r="AY44" s="160" t="s">
        <v>948</v>
      </c>
      <c r="AZ44" s="160" t="s">
        <v>975</v>
      </c>
      <c r="BA44" s="160" t="s">
        <v>975</v>
      </c>
      <c r="BB44" s="160" t="s">
        <v>559</v>
      </c>
      <c r="BC44" s="160" t="s">
        <v>559</v>
      </c>
      <c r="BD44" s="160" t="s">
        <v>974</v>
      </c>
      <c r="BE44" s="160" t="s">
        <v>559</v>
      </c>
      <c r="BF44" s="104"/>
    </row>
    <row r="45" spans="1:58" x14ac:dyDescent="0.25">
      <c r="A45" s="128" t="str">
        <f>'Indicator Data'!A46</f>
        <v>Côte d'Ivoire</v>
      </c>
      <c r="B45" s="107" t="str">
        <f>'Indicator Data'!B46</f>
        <v>CIV</v>
      </c>
      <c r="C45" s="160" t="s">
        <v>1079</v>
      </c>
      <c r="D45" s="160" t="s">
        <v>1079</v>
      </c>
      <c r="E45" s="160" t="s">
        <v>981</v>
      </c>
      <c r="F45" s="160" t="s">
        <v>981</v>
      </c>
      <c r="G45" s="160" t="s">
        <v>981</v>
      </c>
      <c r="H45" s="160" t="s">
        <v>981</v>
      </c>
      <c r="I45" s="160" t="s">
        <v>981</v>
      </c>
      <c r="J45" s="160" t="s">
        <v>977</v>
      </c>
      <c r="K45" s="160" t="s">
        <v>977</v>
      </c>
      <c r="L45" s="160" t="s">
        <v>545</v>
      </c>
      <c r="M45" s="160" t="s">
        <v>974</v>
      </c>
      <c r="N45" s="160" t="s">
        <v>974</v>
      </c>
      <c r="O45" s="160" t="s">
        <v>982</v>
      </c>
      <c r="P45" s="160" t="s">
        <v>982</v>
      </c>
      <c r="Q45" s="160" t="s">
        <v>979</v>
      </c>
      <c r="R45" s="160" t="s">
        <v>979</v>
      </c>
      <c r="S45" s="160" t="s">
        <v>983</v>
      </c>
      <c r="T45" s="160" t="s">
        <v>984</v>
      </c>
      <c r="U45" s="160" t="s">
        <v>984</v>
      </c>
      <c r="V45" s="160" t="s">
        <v>559</v>
      </c>
      <c r="W45" s="160" t="s">
        <v>958</v>
      </c>
      <c r="X45" s="160" t="s">
        <v>958</v>
      </c>
      <c r="Y45" s="160" t="s">
        <v>958</v>
      </c>
      <c r="Z45" s="160" t="s">
        <v>958</v>
      </c>
      <c r="AA45" s="160" t="s">
        <v>958</v>
      </c>
      <c r="AB45" s="160" t="s">
        <v>971</v>
      </c>
      <c r="AC45" s="160" t="s">
        <v>958</v>
      </c>
      <c r="AD45" s="105" t="s">
        <v>980</v>
      </c>
      <c r="AE45" s="160" t="s">
        <v>958</v>
      </c>
      <c r="AF45" s="160" t="s">
        <v>979</v>
      </c>
      <c r="AG45" s="160" t="s">
        <v>559</v>
      </c>
      <c r="AH45" s="160" t="s">
        <v>977</v>
      </c>
      <c r="AI45" s="160" t="s">
        <v>977</v>
      </c>
      <c r="AJ45" s="160" t="s">
        <v>977</v>
      </c>
      <c r="AK45" s="162" t="s">
        <v>949</v>
      </c>
      <c r="AL45" s="160" t="s">
        <v>976</v>
      </c>
      <c r="AM45" s="160" t="s">
        <v>976</v>
      </c>
      <c r="AN45" s="160" t="s">
        <v>545</v>
      </c>
      <c r="AO45" s="160" t="s">
        <v>545</v>
      </c>
      <c r="AP45" s="160" t="s">
        <v>545</v>
      </c>
      <c r="AQ45" s="160" t="s">
        <v>545</v>
      </c>
      <c r="AR45" s="160" t="s">
        <v>972</v>
      </c>
      <c r="AS45" s="160" t="s">
        <v>559</v>
      </c>
      <c r="AT45" s="160" t="s">
        <v>973</v>
      </c>
      <c r="AU45" s="160" t="s">
        <v>559</v>
      </c>
      <c r="AV45" s="160" t="s">
        <v>556</v>
      </c>
      <c r="AW45" s="160" t="s">
        <v>559</v>
      </c>
      <c r="AX45" s="160" t="s">
        <v>559</v>
      </c>
      <c r="AY45" s="160" t="s">
        <v>948</v>
      </c>
      <c r="AZ45" s="160" t="s">
        <v>975</v>
      </c>
      <c r="BA45" s="160" t="s">
        <v>975</v>
      </c>
      <c r="BB45" s="160" t="s">
        <v>559</v>
      </c>
      <c r="BC45" s="160" t="s">
        <v>559</v>
      </c>
      <c r="BD45" s="160" t="s">
        <v>974</v>
      </c>
      <c r="BE45" s="160" t="s">
        <v>559</v>
      </c>
      <c r="BF45" s="104"/>
    </row>
    <row r="46" spans="1:58" x14ac:dyDescent="0.25">
      <c r="A46" s="128" t="str">
        <f>'Indicator Data'!A47</f>
        <v>Croatia</v>
      </c>
      <c r="B46" s="107" t="str">
        <f>'Indicator Data'!B47</f>
        <v>HRV</v>
      </c>
      <c r="C46" s="160" t="s">
        <v>1079</v>
      </c>
      <c r="D46" s="160" t="s">
        <v>1079</v>
      </c>
      <c r="E46" s="160" t="s">
        <v>981</v>
      </c>
      <c r="F46" s="160" t="s">
        <v>981</v>
      </c>
      <c r="G46" s="160" t="s">
        <v>981</v>
      </c>
      <c r="H46" s="160" t="s">
        <v>981</v>
      </c>
      <c r="I46" s="160" t="s">
        <v>981</v>
      </c>
      <c r="J46" s="160" t="s">
        <v>977</v>
      </c>
      <c r="K46" s="160" t="s">
        <v>977</v>
      </c>
      <c r="L46" s="160" t="s">
        <v>545</v>
      </c>
      <c r="M46" s="160" t="s">
        <v>974</v>
      </c>
      <c r="N46" s="160" t="s">
        <v>974</v>
      </c>
      <c r="O46" s="160" t="s">
        <v>982</v>
      </c>
      <c r="P46" s="160" t="s">
        <v>982</v>
      </c>
      <c r="Q46" s="160" t="s">
        <v>979</v>
      </c>
      <c r="R46" s="160" t="s">
        <v>979</v>
      </c>
      <c r="S46" s="160" t="s">
        <v>983</v>
      </c>
      <c r="T46" s="160" t="s">
        <v>984</v>
      </c>
      <c r="U46" s="160" t="s">
        <v>984</v>
      </c>
      <c r="V46" s="160" t="s">
        <v>559</v>
      </c>
      <c r="W46" s="160" t="s">
        <v>958</v>
      </c>
      <c r="X46" s="160" t="s">
        <v>958</v>
      </c>
      <c r="Y46" s="160" t="s">
        <v>958</v>
      </c>
      <c r="Z46" s="160" t="s">
        <v>958</v>
      </c>
      <c r="AA46" s="160" t="s">
        <v>958</v>
      </c>
      <c r="AB46" s="160" t="s">
        <v>946</v>
      </c>
      <c r="AC46" s="160" t="s">
        <v>958</v>
      </c>
      <c r="AD46" s="105" t="s">
        <v>980</v>
      </c>
      <c r="AE46" s="160" t="s">
        <v>958</v>
      </c>
      <c r="AF46" s="160" t="s">
        <v>979</v>
      </c>
      <c r="AG46" s="160" t="s">
        <v>559</v>
      </c>
      <c r="AH46" s="160" t="s">
        <v>977</v>
      </c>
      <c r="AI46" s="160" t="s">
        <v>977</v>
      </c>
      <c r="AJ46" s="160" t="s">
        <v>977</v>
      </c>
      <c r="AK46" s="162" t="s">
        <v>946</v>
      </c>
      <c r="AL46" s="160" t="s">
        <v>976</v>
      </c>
      <c r="AM46" s="160" t="s">
        <v>976</v>
      </c>
      <c r="AN46" s="160" t="s">
        <v>545</v>
      </c>
      <c r="AO46" s="160" t="s">
        <v>545</v>
      </c>
      <c r="AP46" s="160" t="s">
        <v>545</v>
      </c>
      <c r="AQ46" s="160" t="s">
        <v>545</v>
      </c>
      <c r="AR46" s="160" t="s">
        <v>972</v>
      </c>
      <c r="AS46" s="160" t="s">
        <v>559</v>
      </c>
      <c r="AT46" s="160" t="s">
        <v>973</v>
      </c>
      <c r="AU46" s="160" t="s">
        <v>559</v>
      </c>
      <c r="AV46" s="160" t="s">
        <v>556</v>
      </c>
      <c r="AW46" s="160" t="s">
        <v>559</v>
      </c>
      <c r="AX46" s="160" t="s">
        <v>559</v>
      </c>
      <c r="AY46" s="160" t="s">
        <v>948</v>
      </c>
      <c r="AZ46" s="160" t="s">
        <v>975</v>
      </c>
      <c r="BA46" s="160" t="s">
        <v>975</v>
      </c>
      <c r="BB46" s="160" t="s">
        <v>559</v>
      </c>
      <c r="BC46" s="160" t="s">
        <v>559</v>
      </c>
      <c r="BD46" s="160" t="s">
        <v>974</v>
      </c>
      <c r="BE46" s="160" t="s">
        <v>559</v>
      </c>
      <c r="BF46" s="104"/>
    </row>
    <row r="47" spans="1:58" x14ac:dyDescent="0.25">
      <c r="A47" s="128" t="str">
        <f>'Indicator Data'!A48</f>
        <v>Cuba</v>
      </c>
      <c r="B47" s="107" t="str">
        <f>'Indicator Data'!B48</f>
        <v>CUB</v>
      </c>
      <c r="C47" s="160" t="s">
        <v>1079</v>
      </c>
      <c r="D47" s="160" t="s">
        <v>1079</v>
      </c>
      <c r="E47" s="160" t="s">
        <v>981</v>
      </c>
      <c r="F47" s="160" t="s">
        <v>981</v>
      </c>
      <c r="G47" s="160" t="s">
        <v>981</v>
      </c>
      <c r="H47" s="160" t="s">
        <v>981</v>
      </c>
      <c r="I47" s="160" t="s">
        <v>981</v>
      </c>
      <c r="J47" s="160" t="s">
        <v>977</v>
      </c>
      <c r="K47" s="160" t="s">
        <v>977</v>
      </c>
      <c r="L47" s="160" t="s">
        <v>545</v>
      </c>
      <c r="M47" s="160" t="s">
        <v>974</v>
      </c>
      <c r="N47" s="160" t="s">
        <v>974</v>
      </c>
      <c r="O47" s="160" t="s">
        <v>982</v>
      </c>
      <c r="P47" s="160" t="s">
        <v>982</v>
      </c>
      <c r="Q47" s="160" t="s">
        <v>979</v>
      </c>
      <c r="R47" s="160" t="s">
        <v>979</v>
      </c>
      <c r="S47" s="160" t="s">
        <v>983</v>
      </c>
      <c r="T47" s="160" t="s">
        <v>984</v>
      </c>
      <c r="U47" s="160" t="s">
        <v>984</v>
      </c>
      <c r="V47" s="160" t="s">
        <v>559</v>
      </c>
      <c r="W47" s="160" t="s">
        <v>958</v>
      </c>
      <c r="X47" s="160" t="s">
        <v>958</v>
      </c>
      <c r="Y47" s="160" t="s">
        <v>958</v>
      </c>
      <c r="Z47" s="160" t="s">
        <v>958</v>
      </c>
      <c r="AA47" s="160" t="s">
        <v>958</v>
      </c>
      <c r="AB47" s="160" t="s">
        <v>971</v>
      </c>
      <c r="AC47" s="160" t="s">
        <v>958</v>
      </c>
      <c r="AD47" s="105" t="s">
        <v>980</v>
      </c>
      <c r="AE47" s="160" t="s">
        <v>958</v>
      </c>
      <c r="AF47" s="160" t="s">
        <v>979</v>
      </c>
      <c r="AG47" s="160" t="s">
        <v>559</v>
      </c>
      <c r="AH47" s="160" t="s">
        <v>977</v>
      </c>
      <c r="AI47" s="160" t="s">
        <v>977</v>
      </c>
      <c r="AJ47" s="160" t="s">
        <v>977</v>
      </c>
      <c r="AK47" s="162" t="s">
        <v>946</v>
      </c>
      <c r="AL47" s="160" t="s">
        <v>976</v>
      </c>
      <c r="AM47" s="160" t="s">
        <v>976</v>
      </c>
      <c r="AN47" s="160" t="s">
        <v>545</v>
      </c>
      <c r="AO47" s="160" t="s">
        <v>545</v>
      </c>
      <c r="AP47" s="160" t="s">
        <v>545</v>
      </c>
      <c r="AQ47" s="160" t="s">
        <v>545</v>
      </c>
      <c r="AR47" s="160" t="s">
        <v>972</v>
      </c>
      <c r="AS47" s="160" t="s">
        <v>559</v>
      </c>
      <c r="AT47" s="160" t="s">
        <v>973</v>
      </c>
      <c r="AU47" s="160" t="s">
        <v>559</v>
      </c>
      <c r="AV47" s="160" t="s">
        <v>556</v>
      </c>
      <c r="AW47" s="160" t="s">
        <v>559</v>
      </c>
      <c r="AX47" s="160" t="s">
        <v>559</v>
      </c>
      <c r="AY47" s="160" t="s">
        <v>948</v>
      </c>
      <c r="AZ47" s="160" t="s">
        <v>975</v>
      </c>
      <c r="BA47" s="160" t="s">
        <v>975</v>
      </c>
      <c r="BB47" s="160" t="s">
        <v>559</v>
      </c>
      <c r="BC47" s="160" t="s">
        <v>559</v>
      </c>
      <c r="BD47" s="160" t="s">
        <v>974</v>
      </c>
      <c r="BE47" s="160" t="s">
        <v>559</v>
      </c>
      <c r="BF47" s="104"/>
    </row>
    <row r="48" spans="1:58" x14ac:dyDescent="0.25">
      <c r="A48" s="128" t="str">
        <f>'Indicator Data'!A49</f>
        <v>Cyprus</v>
      </c>
      <c r="B48" s="107" t="str">
        <f>'Indicator Data'!B49</f>
        <v>CYP</v>
      </c>
      <c r="C48" s="160" t="s">
        <v>1079</v>
      </c>
      <c r="D48" s="160" t="s">
        <v>1079</v>
      </c>
      <c r="E48" s="160" t="s">
        <v>981</v>
      </c>
      <c r="F48" s="160" t="s">
        <v>981</v>
      </c>
      <c r="G48" s="160" t="s">
        <v>981</v>
      </c>
      <c r="H48" s="160" t="s">
        <v>981</v>
      </c>
      <c r="I48" s="160" t="s">
        <v>981</v>
      </c>
      <c r="J48" s="160" t="s">
        <v>977</v>
      </c>
      <c r="K48" s="160" t="s">
        <v>977</v>
      </c>
      <c r="L48" s="160" t="s">
        <v>545</v>
      </c>
      <c r="M48" s="160" t="s">
        <v>974</v>
      </c>
      <c r="N48" s="160" t="s">
        <v>974</v>
      </c>
      <c r="O48" s="160" t="s">
        <v>982</v>
      </c>
      <c r="P48" s="160" t="s">
        <v>982</v>
      </c>
      <c r="Q48" s="160" t="s">
        <v>979</v>
      </c>
      <c r="R48" s="160" t="s">
        <v>979</v>
      </c>
      <c r="S48" s="160" t="s">
        <v>983</v>
      </c>
      <c r="T48" s="160" t="s">
        <v>984</v>
      </c>
      <c r="U48" s="160" t="s">
        <v>984</v>
      </c>
      <c r="V48" s="160" t="s">
        <v>559</v>
      </c>
      <c r="W48" s="160" t="s">
        <v>958</v>
      </c>
      <c r="X48" s="160" t="s">
        <v>958</v>
      </c>
      <c r="Y48" s="160" t="s">
        <v>958</v>
      </c>
      <c r="Z48" s="160" t="s">
        <v>958</v>
      </c>
      <c r="AA48" s="160" t="s">
        <v>958</v>
      </c>
      <c r="AB48" s="160" t="s">
        <v>958</v>
      </c>
      <c r="AC48" s="160" t="s">
        <v>958</v>
      </c>
      <c r="AD48" s="105" t="s">
        <v>980</v>
      </c>
      <c r="AE48" s="160" t="s">
        <v>958</v>
      </c>
      <c r="AF48" s="160" t="s">
        <v>979</v>
      </c>
      <c r="AG48" s="160" t="s">
        <v>559</v>
      </c>
      <c r="AH48" s="160" t="s">
        <v>977</v>
      </c>
      <c r="AI48" s="160" t="s">
        <v>977</v>
      </c>
      <c r="AJ48" s="160" t="s">
        <v>977</v>
      </c>
      <c r="AK48" s="162" t="s">
        <v>949</v>
      </c>
      <c r="AL48" s="160" t="s">
        <v>976</v>
      </c>
      <c r="AM48" s="160" t="s">
        <v>976</v>
      </c>
      <c r="AN48" s="160" t="s">
        <v>545</v>
      </c>
      <c r="AO48" s="160" t="s">
        <v>545</v>
      </c>
      <c r="AP48" s="160" t="s">
        <v>545</v>
      </c>
      <c r="AQ48" s="160" t="s">
        <v>545</v>
      </c>
      <c r="AR48" s="160" t="s">
        <v>972</v>
      </c>
      <c r="AS48" s="160" t="s">
        <v>559</v>
      </c>
      <c r="AT48" s="160" t="s">
        <v>973</v>
      </c>
      <c r="AU48" s="160" t="s">
        <v>559</v>
      </c>
      <c r="AV48" s="160" t="s">
        <v>556</v>
      </c>
      <c r="AW48" s="160" t="s">
        <v>559</v>
      </c>
      <c r="AX48" s="160" t="s">
        <v>559</v>
      </c>
      <c r="AY48" s="160" t="s">
        <v>948</v>
      </c>
      <c r="AZ48" s="160" t="s">
        <v>975</v>
      </c>
      <c r="BA48" s="160" t="s">
        <v>975</v>
      </c>
      <c r="BB48" s="160" t="s">
        <v>559</v>
      </c>
      <c r="BC48" s="160" t="s">
        <v>559</v>
      </c>
      <c r="BD48" s="160" t="s">
        <v>974</v>
      </c>
      <c r="BE48" s="160" t="s">
        <v>559</v>
      </c>
      <c r="BF48" s="104"/>
    </row>
    <row r="49" spans="1:58" x14ac:dyDescent="0.25">
      <c r="A49" s="128" t="str">
        <f>'Indicator Data'!A50</f>
        <v>Czech Republic</v>
      </c>
      <c r="B49" s="107" t="str">
        <f>'Indicator Data'!B50</f>
        <v>CZE</v>
      </c>
      <c r="C49" s="160" t="s">
        <v>1079</v>
      </c>
      <c r="D49" s="160" t="s">
        <v>1079</v>
      </c>
      <c r="E49" s="160" t="s">
        <v>981</v>
      </c>
      <c r="F49" s="160" t="s">
        <v>981</v>
      </c>
      <c r="G49" s="160" t="s">
        <v>981</v>
      </c>
      <c r="H49" s="160" t="s">
        <v>981</v>
      </c>
      <c r="I49" s="160" t="s">
        <v>981</v>
      </c>
      <c r="J49" s="160" t="s">
        <v>977</v>
      </c>
      <c r="K49" s="160" t="s">
        <v>977</v>
      </c>
      <c r="L49" s="160" t="s">
        <v>545</v>
      </c>
      <c r="M49" s="160" t="s">
        <v>974</v>
      </c>
      <c r="N49" s="160" t="s">
        <v>974</v>
      </c>
      <c r="O49" s="160" t="s">
        <v>982</v>
      </c>
      <c r="P49" s="160" t="s">
        <v>982</v>
      </c>
      <c r="Q49" s="160" t="s">
        <v>979</v>
      </c>
      <c r="R49" s="160" t="s">
        <v>979</v>
      </c>
      <c r="S49" s="160" t="s">
        <v>983</v>
      </c>
      <c r="T49" s="160" t="s">
        <v>984</v>
      </c>
      <c r="U49" s="160" t="s">
        <v>984</v>
      </c>
      <c r="V49" s="160" t="s">
        <v>559</v>
      </c>
      <c r="W49" s="160" t="s">
        <v>958</v>
      </c>
      <c r="X49" s="160" t="s">
        <v>958</v>
      </c>
      <c r="Y49" s="160" t="s">
        <v>958</v>
      </c>
      <c r="Z49" s="160" t="s">
        <v>958</v>
      </c>
      <c r="AA49" s="160" t="s">
        <v>958</v>
      </c>
      <c r="AB49" s="160" t="s">
        <v>958</v>
      </c>
      <c r="AC49" s="160" t="s">
        <v>958</v>
      </c>
      <c r="AD49" s="105" t="s">
        <v>980</v>
      </c>
      <c r="AE49" s="160" t="s">
        <v>958</v>
      </c>
      <c r="AF49" s="160" t="s">
        <v>979</v>
      </c>
      <c r="AG49" s="160" t="s">
        <v>559</v>
      </c>
      <c r="AH49" s="160" t="s">
        <v>977</v>
      </c>
      <c r="AI49" s="160" t="s">
        <v>977</v>
      </c>
      <c r="AJ49" s="160" t="s">
        <v>977</v>
      </c>
      <c r="AK49" s="162" t="s">
        <v>946</v>
      </c>
      <c r="AL49" s="160" t="s">
        <v>976</v>
      </c>
      <c r="AM49" s="160" t="s">
        <v>976</v>
      </c>
      <c r="AN49" s="160" t="s">
        <v>545</v>
      </c>
      <c r="AO49" s="160" t="s">
        <v>545</v>
      </c>
      <c r="AP49" s="160" t="s">
        <v>545</v>
      </c>
      <c r="AQ49" s="160" t="s">
        <v>545</v>
      </c>
      <c r="AR49" s="160" t="s">
        <v>972</v>
      </c>
      <c r="AS49" s="160" t="s">
        <v>559</v>
      </c>
      <c r="AT49" s="160" t="s">
        <v>973</v>
      </c>
      <c r="AU49" s="160" t="s">
        <v>559</v>
      </c>
      <c r="AV49" s="160" t="s">
        <v>556</v>
      </c>
      <c r="AW49" s="160" t="s">
        <v>559</v>
      </c>
      <c r="AX49" s="160" t="s">
        <v>559</v>
      </c>
      <c r="AY49" s="160" t="s">
        <v>948</v>
      </c>
      <c r="AZ49" s="160" t="s">
        <v>975</v>
      </c>
      <c r="BA49" s="160" t="s">
        <v>975</v>
      </c>
      <c r="BB49" s="160" t="s">
        <v>559</v>
      </c>
      <c r="BC49" s="160" t="s">
        <v>559</v>
      </c>
      <c r="BD49" s="160" t="s">
        <v>974</v>
      </c>
      <c r="BE49" s="160" t="s">
        <v>559</v>
      </c>
      <c r="BF49" s="104"/>
    </row>
    <row r="50" spans="1:58" x14ac:dyDescent="0.25">
      <c r="A50" s="128" t="str">
        <f>'Indicator Data'!A51</f>
        <v>Denmark</v>
      </c>
      <c r="B50" s="107" t="str">
        <f>'Indicator Data'!B51</f>
        <v>DNK</v>
      </c>
      <c r="C50" s="160" t="s">
        <v>1079</v>
      </c>
      <c r="D50" s="160" t="s">
        <v>1079</v>
      </c>
      <c r="E50" s="160" t="s">
        <v>981</v>
      </c>
      <c r="F50" s="160" t="s">
        <v>981</v>
      </c>
      <c r="G50" s="160" t="s">
        <v>981</v>
      </c>
      <c r="H50" s="160" t="s">
        <v>981</v>
      </c>
      <c r="I50" s="160" t="s">
        <v>981</v>
      </c>
      <c r="J50" s="160" t="s">
        <v>977</v>
      </c>
      <c r="K50" s="160" t="s">
        <v>977</v>
      </c>
      <c r="L50" s="160" t="s">
        <v>545</v>
      </c>
      <c r="M50" s="160" t="s">
        <v>974</v>
      </c>
      <c r="N50" s="160" t="s">
        <v>974</v>
      </c>
      <c r="O50" s="160" t="s">
        <v>982</v>
      </c>
      <c r="P50" s="160" t="s">
        <v>982</v>
      </c>
      <c r="Q50" s="160" t="s">
        <v>979</v>
      </c>
      <c r="R50" s="160" t="s">
        <v>979</v>
      </c>
      <c r="S50" s="160" t="s">
        <v>983</v>
      </c>
      <c r="T50" s="160" t="s">
        <v>984</v>
      </c>
      <c r="U50" s="160" t="s">
        <v>984</v>
      </c>
      <c r="V50" s="160" t="s">
        <v>559</v>
      </c>
      <c r="W50" s="160" t="s">
        <v>958</v>
      </c>
      <c r="X50" s="160" t="s">
        <v>958</v>
      </c>
      <c r="Y50" s="160" t="s">
        <v>958</v>
      </c>
      <c r="Z50" s="160" t="s">
        <v>958</v>
      </c>
      <c r="AA50" s="160" t="s">
        <v>958</v>
      </c>
      <c r="AB50" s="160" t="s">
        <v>971</v>
      </c>
      <c r="AC50" s="160" t="s">
        <v>958</v>
      </c>
      <c r="AD50" s="105" t="s">
        <v>980</v>
      </c>
      <c r="AE50" s="160" t="s">
        <v>958</v>
      </c>
      <c r="AF50" s="160" t="s">
        <v>979</v>
      </c>
      <c r="AG50" s="160" t="s">
        <v>559</v>
      </c>
      <c r="AH50" s="160" t="s">
        <v>977</v>
      </c>
      <c r="AI50" s="160" t="s">
        <v>977</v>
      </c>
      <c r="AJ50" s="160" t="s">
        <v>977</v>
      </c>
      <c r="AK50" s="162" t="s">
        <v>946</v>
      </c>
      <c r="AL50" s="160" t="s">
        <v>976</v>
      </c>
      <c r="AM50" s="160" t="s">
        <v>976</v>
      </c>
      <c r="AN50" s="160" t="s">
        <v>545</v>
      </c>
      <c r="AO50" s="160" t="s">
        <v>545</v>
      </c>
      <c r="AP50" s="160" t="s">
        <v>545</v>
      </c>
      <c r="AQ50" s="160" t="s">
        <v>545</v>
      </c>
      <c r="AR50" s="160" t="s">
        <v>972</v>
      </c>
      <c r="AS50" s="160" t="s">
        <v>559</v>
      </c>
      <c r="AT50" s="160" t="s">
        <v>973</v>
      </c>
      <c r="AU50" s="160" t="s">
        <v>559</v>
      </c>
      <c r="AV50" s="160" t="s">
        <v>556</v>
      </c>
      <c r="AW50" s="160" t="s">
        <v>559</v>
      </c>
      <c r="AX50" s="160" t="s">
        <v>559</v>
      </c>
      <c r="AY50" s="160" t="s">
        <v>948</v>
      </c>
      <c r="AZ50" s="160" t="s">
        <v>975</v>
      </c>
      <c r="BA50" s="160" t="s">
        <v>975</v>
      </c>
      <c r="BB50" s="160" t="s">
        <v>559</v>
      </c>
      <c r="BC50" s="160" t="s">
        <v>559</v>
      </c>
      <c r="BD50" s="160" t="s">
        <v>974</v>
      </c>
      <c r="BE50" s="160" t="s">
        <v>559</v>
      </c>
      <c r="BF50" s="104"/>
    </row>
    <row r="51" spans="1:58" x14ac:dyDescent="0.25">
      <c r="A51" s="128" t="str">
        <f>'Indicator Data'!A52</f>
        <v>Djibouti</v>
      </c>
      <c r="B51" s="107" t="str">
        <f>'Indicator Data'!B52</f>
        <v>DJI</v>
      </c>
      <c r="C51" s="160" t="s">
        <v>1079</v>
      </c>
      <c r="D51" s="160" t="s">
        <v>1079</v>
      </c>
      <c r="E51" s="160" t="s">
        <v>981</v>
      </c>
      <c r="F51" s="160" t="s">
        <v>981</v>
      </c>
      <c r="G51" s="160" t="s">
        <v>981</v>
      </c>
      <c r="H51" s="160" t="s">
        <v>981</v>
      </c>
      <c r="I51" s="160" t="s">
        <v>981</v>
      </c>
      <c r="J51" s="160" t="s">
        <v>977</v>
      </c>
      <c r="K51" s="160" t="s">
        <v>977</v>
      </c>
      <c r="L51" s="160" t="s">
        <v>545</v>
      </c>
      <c r="M51" s="160" t="s">
        <v>974</v>
      </c>
      <c r="N51" s="160" t="s">
        <v>974</v>
      </c>
      <c r="O51" s="160" t="s">
        <v>982</v>
      </c>
      <c r="P51" s="160" t="s">
        <v>982</v>
      </c>
      <c r="Q51" s="160" t="s">
        <v>979</v>
      </c>
      <c r="R51" s="160" t="s">
        <v>979</v>
      </c>
      <c r="S51" s="160" t="s">
        <v>983</v>
      </c>
      <c r="T51" s="160" t="s">
        <v>984</v>
      </c>
      <c r="U51" s="160" t="s">
        <v>984</v>
      </c>
      <c r="V51" s="160" t="s">
        <v>559</v>
      </c>
      <c r="W51" s="160" t="s">
        <v>958</v>
      </c>
      <c r="X51" s="160" t="s">
        <v>958</v>
      </c>
      <c r="Y51" s="160" t="s">
        <v>958</v>
      </c>
      <c r="Z51" s="160" t="s">
        <v>958</v>
      </c>
      <c r="AA51" s="160" t="s">
        <v>958</v>
      </c>
      <c r="AB51" s="160" t="s">
        <v>971</v>
      </c>
      <c r="AC51" s="160" t="s">
        <v>958</v>
      </c>
      <c r="AD51" s="105" t="s">
        <v>980</v>
      </c>
      <c r="AE51" s="160" t="s">
        <v>958</v>
      </c>
      <c r="AF51" s="160" t="s">
        <v>979</v>
      </c>
      <c r="AG51" s="160" t="s">
        <v>559</v>
      </c>
      <c r="AH51" s="160" t="s">
        <v>977</v>
      </c>
      <c r="AI51" s="160" t="s">
        <v>977</v>
      </c>
      <c r="AJ51" s="160" t="s">
        <v>977</v>
      </c>
      <c r="AK51" s="162" t="s">
        <v>946</v>
      </c>
      <c r="AL51" s="160" t="s">
        <v>976</v>
      </c>
      <c r="AM51" s="160" t="s">
        <v>976</v>
      </c>
      <c r="AN51" s="160" t="s">
        <v>545</v>
      </c>
      <c r="AO51" s="160" t="s">
        <v>545</v>
      </c>
      <c r="AP51" s="160" t="s">
        <v>545</v>
      </c>
      <c r="AQ51" s="160" t="s">
        <v>545</v>
      </c>
      <c r="AR51" s="160" t="s">
        <v>972</v>
      </c>
      <c r="AS51" s="160" t="s">
        <v>559</v>
      </c>
      <c r="AT51" s="160" t="s">
        <v>973</v>
      </c>
      <c r="AU51" s="160" t="s">
        <v>559</v>
      </c>
      <c r="AV51" s="160" t="s">
        <v>556</v>
      </c>
      <c r="AW51" s="160" t="s">
        <v>559</v>
      </c>
      <c r="AX51" s="160" t="s">
        <v>559</v>
      </c>
      <c r="AY51" s="160" t="s">
        <v>948</v>
      </c>
      <c r="AZ51" s="160" t="s">
        <v>975</v>
      </c>
      <c r="BA51" s="160" t="s">
        <v>975</v>
      </c>
      <c r="BB51" s="160" t="s">
        <v>559</v>
      </c>
      <c r="BC51" s="160" t="s">
        <v>559</v>
      </c>
      <c r="BD51" s="160" t="s">
        <v>974</v>
      </c>
      <c r="BE51" s="160" t="s">
        <v>559</v>
      </c>
      <c r="BF51" s="104"/>
    </row>
    <row r="52" spans="1:58" x14ac:dyDescent="0.25">
      <c r="A52" s="128" t="str">
        <f>'Indicator Data'!A53</f>
        <v>Dominica</v>
      </c>
      <c r="B52" s="107" t="str">
        <f>'Indicator Data'!B53</f>
        <v>DMA</v>
      </c>
      <c r="C52" s="160" t="s">
        <v>1079</v>
      </c>
      <c r="D52" s="160" t="s">
        <v>1079</v>
      </c>
      <c r="E52" s="160" t="s">
        <v>981</v>
      </c>
      <c r="F52" s="160" t="s">
        <v>981</v>
      </c>
      <c r="G52" s="160" t="s">
        <v>981</v>
      </c>
      <c r="H52" s="160" t="s">
        <v>981</v>
      </c>
      <c r="I52" s="160" t="s">
        <v>981</v>
      </c>
      <c r="J52" s="160" t="s">
        <v>977</v>
      </c>
      <c r="K52" s="160" t="s">
        <v>977</v>
      </c>
      <c r="L52" s="160" t="s">
        <v>545</v>
      </c>
      <c r="M52" s="160" t="s">
        <v>974</v>
      </c>
      <c r="N52" s="160" t="s">
        <v>974</v>
      </c>
      <c r="O52" s="160" t="s">
        <v>982</v>
      </c>
      <c r="P52" s="160" t="s">
        <v>982</v>
      </c>
      <c r="Q52" s="160" t="s">
        <v>979</v>
      </c>
      <c r="R52" s="160" t="s">
        <v>979</v>
      </c>
      <c r="S52" s="160" t="s">
        <v>983</v>
      </c>
      <c r="T52" s="160" t="s">
        <v>984</v>
      </c>
      <c r="U52" s="160" t="s">
        <v>984</v>
      </c>
      <c r="V52" s="160" t="s">
        <v>559</v>
      </c>
      <c r="W52" s="160" t="s">
        <v>958</v>
      </c>
      <c r="X52" s="160" t="s">
        <v>958</v>
      </c>
      <c r="Y52" s="160" t="s">
        <v>958</v>
      </c>
      <c r="Z52" s="160" t="s">
        <v>958</v>
      </c>
      <c r="AA52" s="160" t="s">
        <v>958</v>
      </c>
      <c r="AB52" s="160" t="s">
        <v>946</v>
      </c>
      <c r="AC52" s="160" t="s">
        <v>958</v>
      </c>
      <c r="AD52" s="105" t="s">
        <v>980</v>
      </c>
      <c r="AE52" s="160" t="s">
        <v>958</v>
      </c>
      <c r="AF52" s="160" t="s">
        <v>979</v>
      </c>
      <c r="AG52" s="160" t="s">
        <v>559</v>
      </c>
      <c r="AH52" s="160" t="s">
        <v>977</v>
      </c>
      <c r="AI52" s="160" t="s">
        <v>977</v>
      </c>
      <c r="AJ52" s="160" t="s">
        <v>977</v>
      </c>
      <c r="AK52" s="162" t="s">
        <v>946</v>
      </c>
      <c r="AL52" s="160" t="s">
        <v>976</v>
      </c>
      <c r="AM52" s="160" t="s">
        <v>976</v>
      </c>
      <c r="AN52" s="160" t="s">
        <v>545</v>
      </c>
      <c r="AO52" s="160" t="s">
        <v>545</v>
      </c>
      <c r="AP52" s="160" t="s">
        <v>545</v>
      </c>
      <c r="AQ52" s="160" t="s">
        <v>545</v>
      </c>
      <c r="AR52" s="160" t="s">
        <v>972</v>
      </c>
      <c r="AS52" s="160" t="s">
        <v>559</v>
      </c>
      <c r="AT52" s="160" t="s">
        <v>973</v>
      </c>
      <c r="AU52" s="160" t="s">
        <v>559</v>
      </c>
      <c r="AV52" s="160" t="s">
        <v>556</v>
      </c>
      <c r="AW52" s="160" t="s">
        <v>559</v>
      </c>
      <c r="AX52" s="160" t="s">
        <v>559</v>
      </c>
      <c r="AY52" s="160" t="s">
        <v>948</v>
      </c>
      <c r="AZ52" s="160" t="s">
        <v>975</v>
      </c>
      <c r="BA52" s="160" t="s">
        <v>975</v>
      </c>
      <c r="BB52" s="160" t="s">
        <v>559</v>
      </c>
      <c r="BC52" s="160" t="s">
        <v>559</v>
      </c>
      <c r="BD52" s="160" t="s">
        <v>974</v>
      </c>
      <c r="BE52" s="160" t="s">
        <v>559</v>
      </c>
      <c r="BF52" s="104"/>
    </row>
    <row r="53" spans="1:58" x14ac:dyDescent="0.25">
      <c r="A53" s="128" t="str">
        <f>'Indicator Data'!A54</f>
        <v>Dominican Republic</v>
      </c>
      <c r="B53" s="107" t="str">
        <f>'Indicator Data'!B54</f>
        <v>DOM</v>
      </c>
      <c r="C53" s="160" t="s">
        <v>1079</v>
      </c>
      <c r="D53" s="160" t="s">
        <v>1079</v>
      </c>
      <c r="E53" s="160" t="s">
        <v>981</v>
      </c>
      <c r="F53" s="160" t="s">
        <v>981</v>
      </c>
      <c r="G53" s="160" t="s">
        <v>981</v>
      </c>
      <c r="H53" s="160" t="s">
        <v>981</v>
      </c>
      <c r="I53" s="160" t="s">
        <v>981</v>
      </c>
      <c r="J53" s="160" t="s">
        <v>977</v>
      </c>
      <c r="K53" s="160" t="s">
        <v>977</v>
      </c>
      <c r="L53" s="160" t="s">
        <v>545</v>
      </c>
      <c r="M53" s="160" t="s">
        <v>974</v>
      </c>
      <c r="N53" s="160" t="s">
        <v>974</v>
      </c>
      <c r="O53" s="160" t="s">
        <v>982</v>
      </c>
      <c r="P53" s="160" t="s">
        <v>982</v>
      </c>
      <c r="Q53" s="160" t="s">
        <v>979</v>
      </c>
      <c r="R53" s="160" t="s">
        <v>979</v>
      </c>
      <c r="S53" s="160" t="s">
        <v>983</v>
      </c>
      <c r="T53" s="160" t="s">
        <v>984</v>
      </c>
      <c r="U53" s="160" t="s">
        <v>984</v>
      </c>
      <c r="V53" s="160" t="s">
        <v>559</v>
      </c>
      <c r="W53" s="160" t="s">
        <v>958</v>
      </c>
      <c r="X53" s="160" t="s">
        <v>958</v>
      </c>
      <c r="Y53" s="160" t="s">
        <v>958</v>
      </c>
      <c r="Z53" s="160" t="s">
        <v>958</v>
      </c>
      <c r="AA53" s="160" t="s">
        <v>958</v>
      </c>
      <c r="AB53" s="160" t="s">
        <v>971</v>
      </c>
      <c r="AC53" s="160" t="s">
        <v>958</v>
      </c>
      <c r="AD53" s="105" t="s">
        <v>980</v>
      </c>
      <c r="AE53" s="160" t="s">
        <v>958</v>
      </c>
      <c r="AF53" s="160" t="s">
        <v>979</v>
      </c>
      <c r="AG53" s="160" t="s">
        <v>559</v>
      </c>
      <c r="AH53" s="160" t="s">
        <v>977</v>
      </c>
      <c r="AI53" s="160" t="s">
        <v>977</v>
      </c>
      <c r="AJ53" s="160" t="s">
        <v>977</v>
      </c>
      <c r="AK53" s="162" t="s">
        <v>946</v>
      </c>
      <c r="AL53" s="160" t="s">
        <v>976</v>
      </c>
      <c r="AM53" s="160" t="s">
        <v>976</v>
      </c>
      <c r="AN53" s="160" t="s">
        <v>545</v>
      </c>
      <c r="AO53" s="160" t="s">
        <v>545</v>
      </c>
      <c r="AP53" s="160" t="s">
        <v>545</v>
      </c>
      <c r="AQ53" s="160" t="s">
        <v>545</v>
      </c>
      <c r="AR53" s="160" t="s">
        <v>972</v>
      </c>
      <c r="AS53" s="160" t="s">
        <v>559</v>
      </c>
      <c r="AT53" s="160" t="s">
        <v>973</v>
      </c>
      <c r="AU53" s="160" t="s">
        <v>559</v>
      </c>
      <c r="AV53" s="160" t="s">
        <v>556</v>
      </c>
      <c r="AW53" s="160" t="s">
        <v>559</v>
      </c>
      <c r="AX53" s="160" t="s">
        <v>559</v>
      </c>
      <c r="AY53" s="160" t="s">
        <v>948</v>
      </c>
      <c r="AZ53" s="160" t="s">
        <v>975</v>
      </c>
      <c r="BA53" s="160" t="s">
        <v>975</v>
      </c>
      <c r="BB53" s="160" t="s">
        <v>559</v>
      </c>
      <c r="BC53" s="160" t="s">
        <v>559</v>
      </c>
      <c r="BD53" s="160" t="s">
        <v>974</v>
      </c>
      <c r="BE53" s="160" t="s">
        <v>559</v>
      </c>
      <c r="BF53" s="104"/>
    </row>
    <row r="54" spans="1:58" x14ac:dyDescent="0.25">
      <c r="A54" s="128" t="str">
        <f>'Indicator Data'!A55</f>
        <v>Ecuador</v>
      </c>
      <c r="B54" s="107" t="str">
        <f>'Indicator Data'!B55</f>
        <v>ECU</v>
      </c>
      <c r="C54" s="160" t="s">
        <v>1079</v>
      </c>
      <c r="D54" s="160" t="s">
        <v>1079</v>
      </c>
      <c r="E54" s="160" t="s">
        <v>981</v>
      </c>
      <c r="F54" s="160" t="s">
        <v>981</v>
      </c>
      <c r="G54" s="160" t="s">
        <v>981</v>
      </c>
      <c r="H54" s="160" t="s">
        <v>981</v>
      </c>
      <c r="I54" s="160" t="s">
        <v>981</v>
      </c>
      <c r="J54" s="160" t="s">
        <v>977</v>
      </c>
      <c r="K54" s="160" t="s">
        <v>977</v>
      </c>
      <c r="L54" s="160" t="s">
        <v>545</v>
      </c>
      <c r="M54" s="160" t="s">
        <v>974</v>
      </c>
      <c r="N54" s="160" t="s">
        <v>974</v>
      </c>
      <c r="O54" s="160" t="s">
        <v>982</v>
      </c>
      <c r="P54" s="160" t="s">
        <v>982</v>
      </c>
      <c r="Q54" s="160" t="s">
        <v>979</v>
      </c>
      <c r="R54" s="160" t="s">
        <v>979</v>
      </c>
      <c r="S54" s="160" t="s">
        <v>983</v>
      </c>
      <c r="T54" s="160" t="s">
        <v>984</v>
      </c>
      <c r="U54" s="160" t="s">
        <v>984</v>
      </c>
      <c r="V54" s="160" t="s">
        <v>559</v>
      </c>
      <c r="W54" s="160" t="s">
        <v>958</v>
      </c>
      <c r="X54" s="160" t="s">
        <v>958</v>
      </c>
      <c r="Y54" s="160" t="s">
        <v>958</v>
      </c>
      <c r="Z54" s="160" t="s">
        <v>958</v>
      </c>
      <c r="AA54" s="160" t="s">
        <v>958</v>
      </c>
      <c r="AB54" s="160" t="s">
        <v>971</v>
      </c>
      <c r="AC54" s="160" t="s">
        <v>958</v>
      </c>
      <c r="AD54" s="105" t="s">
        <v>980</v>
      </c>
      <c r="AE54" s="160" t="s">
        <v>958</v>
      </c>
      <c r="AF54" s="160" t="s">
        <v>979</v>
      </c>
      <c r="AG54" s="160" t="s">
        <v>559</v>
      </c>
      <c r="AH54" s="160" t="s">
        <v>977</v>
      </c>
      <c r="AI54" s="160" t="s">
        <v>977</v>
      </c>
      <c r="AJ54" s="160" t="s">
        <v>977</v>
      </c>
      <c r="AK54" s="162" t="s">
        <v>946</v>
      </c>
      <c r="AL54" s="160" t="s">
        <v>976</v>
      </c>
      <c r="AM54" s="160" t="s">
        <v>976</v>
      </c>
      <c r="AN54" s="160" t="s">
        <v>545</v>
      </c>
      <c r="AO54" s="160" t="s">
        <v>545</v>
      </c>
      <c r="AP54" s="160" t="s">
        <v>545</v>
      </c>
      <c r="AQ54" s="160" t="s">
        <v>545</v>
      </c>
      <c r="AR54" s="160" t="s">
        <v>972</v>
      </c>
      <c r="AS54" s="160" t="s">
        <v>559</v>
      </c>
      <c r="AT54" s="160" t="s">
        <v>973</v>
      </c>
      <c r="AU54" s="160" t="s">
        <v>559</v>
      </c>
      <c r="AV54" s="160" t="s">
        <v>556</v>
      </c>
      <c r="AW54" s="160" t="s">
        <v>559</v>
      </c>
      <c r="AX54" s="160" t="s">
        <v>559</v>
      </c>
      <c r="AY54" s="160" t="s">
        <v>948</v>
      </c>
      <c r="AZ54" s="160" t="s">
        <v>975</v>
      </c>
      <c r="BA54" s="160" t="s">
        <v>975</v>
      </c>
      <c r="BB54" s="160" t="s">
        <v>559</v>
      </c>
      <c r="BC54" s="160" t="s">
        <v>559</v>
      </c>
      <c r="BD54" s="160" t="s">
        <v>974</v>
      </c>
      <c r="BE54" s="160" t="s">
        <v>559</v>
      </c>
      <c r="BF54" s="104"/>
    </row>
    <row r="55" spans="1:58" x14ac:dyDescent="0.25">
      <c r="A55" s="128" t="str">
        <f>'Indicator Data'!A56</f>
        <v>Egypt</v>
      </c>
      <c r="B55" s="107" t="str">
        <f>'Indicator Data'!B56</f>
        <v>EGY</v>
      </c>
      <c r="C55" s="160" t="s">
        <v>1079</v>
      </c>
      <c r="D55" s="160" t="s">
        <v>1079</v>
      </c>
      <c r="E55" s="160" t="s">
        <v>981</v>
      </c>
      <c r="F55" s="160" t="s">
        <v>981</v>
      </c>
      <c r="G55" s="160" t="s">
        <v>981</v>
      </c>
      <c r="H55" s="160" t="s">
        <v>981</v>
      </c>
      <c r="I55" s="160" t="s">
        <v>981</v>
      </c>
      <c r="J55" s="160" t="s">
        <v>977</v>
      </c>
      <c r="K55" s="160" t="s">
        <v>977</v>
      </c>
      <c r="L55" s="160" t="s">
        <v>545</v>
      </c>
      <c r="M55" s="160" t="s">
        <v>974</v>
      </c>
      <c r="N55" s="160" t="s">
        <v>974</v>
      </c>
      <c r="O55" s="160" t="s">
        <v>982</v>
      </c>
      <c r="P55" s="160" t="s">
        <v>982</v>
      </c>
      <c r="Q55" s="160" t="s">
        <v>979</v>
      </c>
      <c r="R55" s="160" t="s">
        <v>979</v>
      </c>
      <c r="S55" s="160" t="s">
        <v>983</v>
      </c>
      <c r="T55" s="160" t="s">
        <v>984</v>
      </c>
      <c r="U55" s="160" t="s">
        <v>984</v>
      </c>
      <c r="V55" s="160" t="s">
        <v>559</v>
      </c>
      <c r="W55" s="160" t="s">
        <v>958</v>
      </c>
      <c r="X55" s="160" t="s">
        <v>958</v>
      </c>
      <c r="Y55" s="160" t="s">
        <v>958</v>
      </c>
      <c r="Z55" s="160" t="s">
        <v>958</v>
      </c>
      <c r="AA55" s="160" t="s">
        <v>958</v>
      </c>
      <c r="AB55" s="160" t="s">
        <v>971</v>
      </c>
      <c r="AC55" s="160" t="s">
        <v>958</v>
      </c>
      <c r="AD55" s="105" t="s">
        <v>980</v>
      </c>
      <c r="AE55" s="160" t="s">
        <v>958</v>
      </c>
      <c r="AF55" s="160" t="s">
        <v>979</v>
      </c>
      <c r="AG55" s="160" t="s">
        <v>559</v>
      </c>
      <c r="AH55" s="160" t="s">
        <v>977</v>
      </c>
      <c r="AI55" s="160" t="s">
        <v>977</v>
      </c>
      <c r="AJ55" s="160" t="s">
        <v>977</v>
      </c>
      <c r="AK55" s="162" t="s">
        <v>949</v>
      </c>
      <c r="AL55" s="160" t="s">
        <v>976</v>
      </c>
      <c r="AM55" s="160" t="s">
        <v>976</v>
      </c>
      <c r="AN55" s="160" t="s">
        <v>545</v>
      </c>
      <c r="AO55" s="160" t="s">
        <v>545</v>
      </c>
      <c r="AP55" s="160" t="s">
        <v>545</v>
      </c>
      <c r="AQ55" s="160" t="s">
        <v>545</v>
      </c>
      <c r="AR55" s="160" t="s">
        <v>972</v>
      </c>
      <c r="AS55" s="160" t="s">
        <v>559</v>
      </c>
      <c r="AT55" s="160" t="s">
        <v>973</v>
      </c>
      <c r="AU55" s="160" t="s">
        <v>559</v>
      </c>
      <c r="AV55" s="160" t="s">
        <v>556</v>
      </c>
      <c r="AW55" s="160" t="s">
        <v>559</v>
      </c>
      <c r="AX55" s="160" t="s">
        <v>559</v>
      </c>
      <c r="AY55" s="160" t="s">
        <v>948</v>
      </c>
      <c r="AZ55" s="160" t="s">
        <v>975</v>
      </c>
      <c r="BA55" s="160" t="s">
        <v>975</v>
      </c>
      <c r="BB55" s="160" t="s">
        <v>559</v>
      </c>
      <c r="BC55" s="160" t="s">
        <v>559</v>
      </c>
      <c r="BD55" s="160" t="s">
        <v>974</v>
      </c>
      <c r="BE55" s="160" t="s">
        <v>559</v>
      </c>
      <c r="BF55" s="104"/>
    </row>
    <row r="56" spans="1:58" x14ac:dyDescent="0.25">
      <c r="A56" s="128" t="str">
        <f>'Indicator Data'!A57</f>
        <v>El Salvador</v>
      </c>
      <c r="B56" s="107" t="str">
        <f>'Indicator Data'!B57</f>
        <v>SLV</v>
      </c>
      <c r="C56" s="160" t="s">
        <v>1079</v>
      </c>
      <c r="D56" s="160" t="s">
        <v>1079</v>
      </c>
      <c r="E56" s="160" t="s">
        <v>981</v>
      </c>
      <c r="F56" s="160" t="s">
        <v>981</v>
      </c>
      <c r="G56" s="160" t="s">
        <v>981</v>
      </c>
      <c r="H56" s="160" t="s">
        <v>981</v>
      </c>
      <c r="I56" s="160" t="s">
        <v>981</v>
      </c>
      <c r="J56" s="160" t="s">
        <v>977</v>
      </c>
      <c r="K56" s="160" t="s">
        <v>977</v>
      </c>
      <c r="L56" s="160" t="s">
        <v>545</v>
      </c>
      <c r="M56" s="160" t="s">
        <v>974</v>
      </c>
      <c r="N56" s="160" t="s">
        <v>974</v>
      </c>
      <c r="O56" s="160" t="s">
        <v>982</v>
      </c>
      <c r="P56" s="160" t="s">
        <v>982</v>
      </c>
      <c r="Q56" s="160" t="s">
        <v>979</v>
      </c>
      <c r="R56" s="160" t="s">
        <v>979</v>
      </c>
      <c r="S56" s="160" t="s">
        <v>983</v>
      </c>
      <c r="T56" s="160" t="s">
        <v>984</v>
      </c>
      <c r="U56" s="160" t="s">
        <v>984</v>
      </c>
      <c r="V56" s="160" t="s">
        <v>559</v>
      </c>
      <c r="W56" s="160" t="s">
        <v>958</v>
      </c>
      <c r="X56" s="160" t="s">
        <v>958</v>
      </c>
      <c r="Y56" s="160" t="s">
        <v>958</v>
      </c>
      <c r="Z56" s="160" t="s">
        <v>958</v>
      </c>
      <c r="AA56" s="160" t="s">
        <v>958</v>
      </c>
      <c r="AB56" s="160" t="s">
        <v>971</v>
      </c>
      <c r="AC56" s="160" t="s">
        <v>958</v>
      </c>
      <c r="AD56" s="105" t="s">
        <v>980</v>
      </c>
      <c r="AE56" s="160" t="s">
        <v>958</v>
      </c>
      <c r="AF56" s="160" t="s">
        <v>979</v>
      </c>
      <c r="AG56" s="160" t="s">
        <v>559</v>
      </c>
      <c r="AH56" s="160" t="s">
        <v>977</v>
      </c>
      <c r="AI56" s="160" t="s">
        <v>977</v>
      </c>
      <c r="AJ56" s="160" t="s">
        <v>977</v>
      </c>
      <c r="AK56" s="162" t="s">
        <v>949</v>
      </c>
      <c r="AL56" s="160" t="s">
        <v>976</v>
      </c>
      <c r="AM56" s="160" t="s">
        <v>976</v>
      </c>
      <c r="AN56" s="160" t="s">
        <v>545</v>
      </c>
      <c r="AO56" s="160" t="s">
        <v>545</v>
      </c>
      <c r="AP56" s="160" t="s">
        <v>545</v>
      </c>
      <c r="AQ56" s="160" t="s">
        <v>545</v>
      </c>
      <c r="AR56" s="160" t="s">
        <v>972</v>
      </c>
      <c r="AS56" s="160" t="s">
        <v>559</v>
      </c>
      <c r="AT56" s="160" t="s">
        <v>973</v>
      </c>
      <c r="AU56" s="160" t="s">
        <v>559</v>
      </c>
      <c r="AV56" s="160" t="s">
        <v>556</v>
      </c>
      <c r="AW56" s="160" t="s">
        <v>559</v>
      </c>
      <c r="AX56" s="160" t="s">
        <v>559</v>
      </c>
      <c r="AY56" s="160" t="s">
        <v>948</v>
      </c>
      <c r="AZ56" s="160" t="s">
        <v>975</v>
      </c>
      <c r="BA56" s="160" t="s">
        <v>975</v>
      </c>
      <c r="BB56" s="160" t="s">
        <v>559</v>
      </c>
      <c r="BC56" s="160" t="s">
        <v>559</v>
      </c>
      <c r="BD56" s="160" t="s">
        <v>974</v>
      </c>
      <c r="BE56" s="160" t="s">
        <v>559</v>
      </c>
      <c r="BF56" s="104"/>
    </row>
    <row r="57" spans="1:58" x14ac:dyDescent="0.25">
      <c r="A57" s="128" t="str">
        <f>'Indicator Data'!A58</f>
        <v>Equatorial Guinea</v>
      </c>
      <c r="B57" s="107" t="str">
        <f>'Indicator Data'!B58</f>
        <v>GNQ</v>
      </c>
      <c r="C57" s="160" t="s">
        <v>1079</v>
      </c>
      <c r="D57" s="160" t="s">
        <v>1079</v>
      </c>
      <c r="E57" s="160" t="s">
        <v>981</v>
      </c>
      <c r="F57" s="160" t="s">
        <v>981</v>
      </c>
      <c r="G57" s="160" t="s">
        <v>981</v>
      </c>
      <c r="H57" s="160" t="s">
        <v>981</v>
      </c>
      <c r="I57" s="160" t="s">
        <v>981</v>
      </c>
      <c r="J57" s="160" t="s">
        <v>977</v>
      </c>
      <c r="K57" s="160" t="s">
        <v>977</v>
      </c>
      <c r="L57" s="160" t="s">
        <v>545</v>
      </c>
      <c r="M57" s="160" t="s">
        <v>974</v>
      </c>
      <c r="N57" s="160" t="s">
        <v>974</v>
      </c>
      <c r="O57" s="160" t="s">
        <v>982</v>
      </c>
      <c r="P57" s="160" t="s">
        <v>982</v>
      </c>
      <c r="Q57" s="160" t="s">
        <v>979</v>
      </c>
      <c r="R57" s="160" t="s">
        <v>979</v>
      </c>
      <c r="S57" s="160" t="s">
        <v>983</v>
      </c>
      <c r="T57" s="160" t="s">
        <v>984</v>
      </c>
      <c r="U57" s="160" t="s">
        <v>984</v>
      </c>
      <c r="V57" s="160" t="s">
        <v>559</v>
      </c>
      <c r="W57" s="160" t="s">
        <v>958</v>
      </c>
      <c r="X57" s="160" t="s">
        <v>958</v>
      </c>
      <c r="Y57" s="160" t="s">
        <v>958</v>
      </c>
      <c r="Z57" s="160" t="s">
        <v>958</v>
      </c>
      <c r="AA57" s="160" t="s">
        <v>958</v>
      </c>
      <c r="AB57" s="160" t="s">
        <v>971</v>
      </c>
      <c r="AC57" s="160" t="s">
        <v>958</v>
      </c>
      <c r="AD57" s="105" t="s">
        <v>980</v>
      </c>
      <c r="AE57" s="160" t="s">
        <v>958</v>
      </c>
      <c r="AF57" s="160" t="s">
        <v>979</v>
      </c>
      <c r="AG57" s="160" t="s">
        <v>559</v>
      </c>
      <c r="AH57" s="160" t="s">
        <v>977</v>
      </c>
      <c r="AI57" s="160" t="s">
        <v>977</v>
      </c>
      <c r="AJ57" s="160" t="s">
        <v>977</v>
      </c>
      <c r="AK57" s="162" t="s">
        <v>946</v>
      </c>
      <c r="AL57" s="160" t="s">
        <v>976</v>
      </c>
      <c r="AM57" s="160" t="s">
        <v>976</v>
      </c>
      <c r="AN57" s="160" t="s">
        <v>545</v>
      </c>
      <c r="AO57" s="160" t="s">
        <v>545</v>
      </c>
      <c r="AP57" s="160" t="s">
        <v>545</v>
      </c>
      <c r="AQ57" s="160" t="s">
        <v>545</v>
      </c>
      <c r="AR57" s="160" t="s">
        <v>972</v>
      </c>
      <c r="AS57" s="160" t="s">
        <v>559</v>
      </c>
      <c r="AT57" s="160" t="s">
        <v>973</v>
      </c>
      <c r="AU57" s="160" t="s">
        <v>559</v>
      </c>
      <c r="AV57" s="160" t="s">
        <v>556</v>
      </c>
      <c r="AW57" s="160" t="s">
        <v>559</v>
      </c>
      <c r="AX57" s="160" t="s">
        <v>559</v>
      </c>
      <c r="AY57" s="160" t="s">
        <v>948</v>
      </c>
      <c r="AZ57" s="160" t="s">
        <v>975</v>
      </c>
      <c r="BA57" s="160" t="s">
        <v>975</v>
      </c>
      <c r="BB57" s="160" t="s">
        <v>559</v>
      </c>
      <c r="BC57" s="160" t="s">
        <v>559</v>
      </c>
      <c r="BD57" s="160" t="s">
        <v>974</v>
      </c>
      <c r="BE57" s="160" t="s">
        <v>559</v>
      </c>
      <c r="BF57" s="104"/>
    </row>
    <row r="58" spans="1:58" x14ac:dyDescent="0.25">
      <c r="A58" s="128" t="str">
        <f>'Indicator Data'!A59</f>
        <v>Eritrea</v>
      </c>
      <c r="B58" s="107" t="str">
        <f>'Indicator Data'!B59</f>
        <v>ERI</v>
      </c>
      <c r="C58" s="160" t="s">
        <v>1079</v>
      </c>
      <c r="D58" s="160" t="s">
        <v>1079</v>
      </c>
      <c r="E58" s="160" t="s">
        <v>981</v>
      </c>
      <c r="F58" s="160" t="s">
        <v>981</v>
      </c>
      <c r="G58" s="160" t="s">
        <v>981</v>
      </c>
      <c r="H58" s="160" t="s">
        <v>981</v>
      </c>
      <c r="I58" s="160" t="s">
        <v>981</v>
      </c>
      <c r="J58" s="160" t="s">
        <v>977</v>
      </c>
      <c r="K58" s="160" t="s">
        <v>977</v>
      </c>
      <c r="L58" s="160" t="s">
        <v>545</v>
      </c>
      <c r="M58" s="160" t="s">
        <v>974</v>
      </c>
      <c r="N58" s="160" t="s">
        <v>974</v>
      </c>
      <c r="O58" s="160" t="s">
        <v>982</v>
      </c>
      <c r="P58" s="160" t="s">
        <v>982</v>
      </c>
      <c r="Q58" s="160" t="s">
        <v>979</v>
      </c>
      <c r="R58" s="160" t="s">
        <v>979</v>
      </c>
      <c r="S58" s="160" t="s">
        <v>983</v>
      </c>
      <c r="T58" s="160" t="s">
        <v>984</v>
      </c>
      <c r="U58" s="160" t="s">
        <v>984</v>
      </c>
      <c r="V58" s="160" t="s">
        <v>559</v>
      </c>
      <c r="W58" s="160" t="s">
        <v>958</v>
      </c>
      <c r="X58" s="160" t="s">
        <v>958</v>
      </c>
      <c r="Y58" s="160" t="s">
        <v>958</v>
      </c>
      <c r="Z58" s="160" t="s">
        <v>958</v>
      </c>
      <c r="AA58" s="160" t="s">
        <v>958</v>
      </c>
      <c r="AB58" s="160" t="s">
        <v>971</v>
      </c>
      <c r="AC58" s="160" t="s">
        <v>958</v>
      </c>
      <c r="AD58" s="105" t="s">
        <v>980</v>
      </c>
      <c r="AE58" s="160" t="s">
        <v>958</v>
      </c>
      <c r="AF58" s="160" t="s">
        <v>979</v>
      </c>
      <c r="AG58" s="160" t="s">
        <v>559</v>
      </c>
      <c r="AH58" s="160" t="s">
        <v>977</v>
      </c>
      <c r="AI58" s="160" t="s">
        <v>977</v>
      </c>
      <c r="AJ58" s="160" t="s">
        <v>977</v>
      </c>
      <c r="AK58" s="162" t="s">
        <v>946</v>
      </c>
      <c r="AL58" s="160" t="s">
        <v>976</v>
      </c>
      <c r="AM58" s="160" t="s">
        <v>976</v>
      </c>
      <c r="AN58" s="160" t="s">
        <v>545</v>
      </c>
      <c r="AO58" s="160" t="s">
        <v>545</v>
      </c>
      <c r="AP58" s="160" t="s">
        <v>545</v>
      </c>
      <c r="AQ58" s="160" t="s">
        <v>545</v>
      </c>
      <c r="AR58" s="160" t="s">
        <v>972</v>
      </c>
      <c r="AS58" s="160" t="s">
        <v>559</v>
      </c>
      <c r="AT58" s="160" t="s">
        <v>973</v>
      </c>
      <c r="AU58" s="160" t="s">
        <v>559</v>
      </c>
      <c r="AV58" s="160" t="s">
        <v>556</v>
      </c>
      <c r="AW58" s="160" t="s">
        <v>559</v>
      </c>
      <c r="AX58" s="160" t="s">
        <v>559</v>
      </c>
      <c r="AY58" s="160" t="s">
        <v>948</v>
      </c>
      <c r="AZ58" s="160" t="s">
        <v>975</v>
      </c>
      <c r="BA58" s="160" t="s">
        <v>975</v>
      </c>
      <c r="BB58" s="160" t="s">
        <v>559</v>
      </c>
      <c r="BC58" s="160" t="s">
        <v>559</v>
      </c>
      <c r="BD58" s="160" t="s">
        <v>974</v>
      </c>
      <c r="BE58" s="160" t="s">
        <v>559</v>
      </c>
      <c r="BF58" s="104"/>
    </row>
    <row r="59" spans="1:58" x14ac:dyDescent="0.25">
      <c r="A59" s="128" t="str">
        <f>'Indicator Data'!A60</f>
        <v>Estonia</v>
      </c>
      <c r="B59" s="107" t="str">
        <f>'Indicator Data'!B60</f>
        <v>EST</v>
      </c>
      <c r="C59" s="160" t="s">
        <v>1079</v>
      </c>
      <c r="D59" s="160" t="s">
        <v>1079</v>
      </c>
      <c r="E59" s="160" t="s">
        <v>981</v>
      </c>
      <c r="F59" s="160" t="s">
        <v>981</v>
      </c>
      <c r="G59" s="160" t="s">
        <v>981</v>
      </c>
      <c r="H59" s="160" t="s">
        <v>981</v>
      </c>
      <c r="I59" s="160" t="s">
        <v>981</v>
      </c>
      <c r="J59" s="160" t="s">
        <v>977</v>
      </c>
      <c r="K59" s="160" t="s">
        <v>977</v>
      </c>
      <c r="L59" s="160" t="s">
        <v>545</v>
      </c>
      <c r="M59" s="160" t="s">
        <v>974</v>
      </c>
      <c r="N59" s="160" t="s">
        <v>974</v>
      </c>
      <c r="O59" s="160" t="s">
        <v>982</v>
      </c>
      <c r="P59" s="160" t="s">
        <v>982</v>
      </c>
      <c r="Q59" s="160" t="s">
        <v>979</v>
      </c>
      <c r="R59" s="160" t="s">
        <v>979</v>
      </c>
      <c r="S59" s="160" t="s">
        <v>983</v>
      </c>
      <c r="T59" s="160" t="s">
        <v>984</v>
      </c>
      <c r="U59" s="160" t="s">
        <v>984</v>
      </c>
      <c r="V59" s="160" t="s">
        <v>559</v>
      </c>
      <c r="W59" s="160" t="s">
        <v>958</v>
      </c>
      <c r="X59" s="160" t="s">
        <v>958</v>
      </c>
      <c r="Y59" s="160" t="s">
        <v>958</v>
      </c>
      <c r="Z59" s="160" t="s">
        <v>958</v>
      </c>
      <c r="AA59" s="160" t="s">
        <v>958</v>
      </c>
      <c r="AB59" s="160" t="s">
        <v>958</v>
      </c>
      <c r="AC59" s="160" t="s">
        <v>958</v>
      </c>
      <c r="AD59" s="105" t="s">
        <v>980</v>
      </c>
      <c r="AE59" s="160" t="s">
        <v>958</v>
      </c>
      <c r="AF59" s="160" t="s">
        <v>979</v>
      </c>
      <c r="AG59" s="160" t="s">
        <v>559</v>
      </c>
      <c r="AH59" s="160" t="s">
        <v>977</v>
      </c>
      <c r="AI59" s="160" t="s">
        <v>977</v>
      </c>
      <c r="AJ59" s="160" t="s">
        <v>977</v>
      </c>
      <c r="AK59" s="162" t="s">
        <v>946</v>
      </c>
      <c r="AL59" s="160" t="s">
        <v>976</v>
      </c>
      <c r="AM59" s="160" t="s">
        <v>976</v>
      </c>
      <c r="AN59" s="160" t="s">
        <v>545</v>
      </c>
      <c r="AO59" s="160" t="s">
        <v>545</v>
      </c>
      <c r="AP59" s="160" t="s">
        <v>545</v>
      </c>
      <c r="AQ59" s="160" t="s">
        <v>545</v>
      </c>
      <c r="AR59" s="160" t="s">
        <v>972</v>
      </c>
      <c r="AS59" s="160" t="s">
        <v>559</v>
      </c>
      <c r="AT59" s="160" t="s">
        <v>973</v>
      </c>
      <c r="AU59" s="160" t="s">
        <v>559</v>
      </c>
      <c r="AV59" s="160" t="s">
        <v>556</v>
      </c>
      <c r="AW59" s="160" t="s">
        <v>559</v>
      </c>
      <c r="AX59" s="160" t="s">
        <v>559</v>
      </c>
      <c r="AY59" s="160" t="s">
        <v>948</v>
      </c>
      <c r="AZ59" s="160" t="s">
        <v>975</v>
      </c>
      <c r="BA59" s="160" t="s">
        <v>975</v>
      </c>
      <c r="BB59" s="160" t="s">
        <v>559</v>
      </c>
      <c r="BC59" s="160" t="s">
        <v>559</v>
      </c>
      <c r="BD59" s="160" t="s">
        <v>974</v>
      </c>
      <c r="BE59" s="160" t="s">
        <v>559</v>
      </c>
      <c r="BF59" s="104"/>
    </row>
    <row r="60" spans="1:58" x14ac:dyDescent="0.25">
      <c r="A60" s="128" t="str">
        <f>'Indicator Data'!A61</f>
        <v>Eswatini</v>
      </c>
      <c r="B60" s="107" t="str">
        <f>'Indicator Data'!B61</f>
        <v>SWZ</v>
      </c>
      <c r="C60" s="160" t="s">
        <v>1079</v>
      </c>
      <c r="D60" s="160" t="s">
        <v>1079</v>
      </c>
      <c r="E60" s="160" t="s">
        <v>981</v>
      </c>
      <c r="F60" s="160" t="s">
        <v>981</v>
      </c>
      <c r="G60" s="160" t="s">
        <v>981</v>
      </c>
      <c r="H60" s="160" t="s">
        <v>981</v>
      </c>
      <c r="I60" s="160" t="s">
        <v>981</v>
      </c>
      <c r="J60" s="160" t="s">
        <v>977</v>
      </c>
      <c r="K60" s="160" t="s">
        <v>977</v>
      </c>
      <c r="L60" s="160" t="s">
        <v>545</v>
      </c>
      <c r="M60" s="160" t="s">
        <v>974</v>
      </c>
      <c r="N60" s="160" t="s">
        <v>974</v>
      </c>
      <c r="O60" s="160" t="s">
        <v>982</v>
      </c>
      <c r="P60" s="160" t="s">
        <v>982</v>
      </c>
      <c r="Q60" s="160" t="s">
        <v>979</v>
      </c>
      <c r="R60" s="160" t="s">
        <v>979</v>
      </c>
      <c r="S60" s="160" t="s">
        <v>983</v>
      </c>
      <c r="T60" s="160" t="s">
        <v>984</v>
      </c>
      <c r="U60" s="160" t="s">
        <v>984</v>
      </c>
      <c r="V60" s="160" t="s">
        <v>559</v>
      </c>
      <c r="W60" s="160" t="s">
        <v>958</v>
      </c>
      <c r="X60" s="160" t="s">
        <v>958</v>
      </c>
      <c r="Y60" s="160" t="s">
        <v>958</v>
      </c>
      <c r="Z60" s="160" t="s">
        <v>958</v>
      </c>
      <c r="AA60" s="160" t="s">
        <v>958</v>
      </c>
      <c r="AB60" s="160" t="s">
        <v>971</v>
      </c>
      <c r="AC60" s="160" t="s">
        <v>958</v>
      </c>
      <c r="AD60" s="105" t="s">
        <v>980</v>
      </c>
      <c r="AE60" s="160" t="s">
        <v>958</v>
      </c>
      <c r="AF60" s="160" t="s">
        <v>979</v>
      </c>
      <c r="AG60" s="160" t="s">
        <v>559</v>
      </c>
      <c r="AH60" s="160" t="s">
        <v>977</v>
      </c>
      <c r="AI60" s="160" t="s">
        <v>977</v>
      </c>
      <c r="AJ60" s="160" t="s">
        <v>977</v>
      </c>
      <c r="AK60" s="162" t="s">
        <v>949</v>
      </c>
      <c r="AL60" s="160" t="s">
        <v>976</v>
      </c>
      <c r="AM60" s="160" t="s">
        <v>976</v>
      </c>
      <c r="AN60" s="160" t="s">
        <v>545</v>
      </c>
      <c r="AO60" s="160" t="s">
        <v>545</v>
      </c>
      <c r="AP60" s="160" t="s">
        <v>545</v>
      </c>
      <c r="AQ60" s="160" t="s">
        <v>545</v>
      </c>
      <c r="AR60" s="160" t="s">
        <v>972</v>
      </c>
      <c r="AS60" s="160" t="s">
        <v>559</v>
      </c>
      <c r="AT60" s="160" t="s">
        <v>973</v>
      </c>
      <c r="AU60" s="160" t="s">
        <v>559</v>
      </c>
      <c r="AV60" s="160" t="s">
        <v>556</v>
      </c>
      <c r="AW60" s="160" t="s">
        <v>559</v>
      </c>
      <c r="AX60" s="160" t="s">
        <v>559</v>
      </c>
      <c r="AY60" s="160" t="s">
        <v>948</v>
      </c>
      <c r="AZ60" s="160" t="s">
        <v>975</v>
      </c>
      <c r="BA60" s="160" t="s">
        <v>975</v>
      </c>
      <c r="BB60" s="160" t="s">
        <v>559</v>
      </c>
      <c r="BC60" s="160" t="s">
        <v>559</v>
      </c>
      <c r="BD60" s="160" t="s">
        <v>974</v>
      </c>
      <c r="BE60" s="160" t="s">
        <v>559</v>
      </c>
      <c r="BF60" s="104"/>
    </row>
    <row r="61" spans="1:58" x14ac:dyDescent="0.25">
      <c r="A61" s="128" t="str">
        <f>'Indicator Data'!A62</f>
        <v>Ethiopia</v>
      </c>
      <c r="B61" s="107" t="str">
        <f>'Indicator Data'!B62</f>
        <v>ETH</v>
      </c>
      <c r="C61" s="160" t="s">
        <v>1079</v>
      </c>
      <c r="D61" s="160" t="s">
        <v>1079</v>
      </c>
      <c r="E61" s="160" t="s">
        <v>981</v>
      </c>
      <c r="F61" s="160" t="s">
        <v>981</v>
      </c>
      <c r="G61" s="160" t="s">
        <v>981</v>
      </c>
      <c r="H61" s="160" t="s">
        <v>981</v>
      </c>
      <c r="I61" s="160" t="s">
        <v>981</v>
      </c>
      <c r="J61" s="160" t="s">
        <v>977</v>
      </c>
      <c r="K61" s="160" t="s">
        <v>977</v>
      </c>
      <c r="L61" s="160" t="s">
        <v>545</v>
      </c>
      <c r="M61" s="160" t="s">
        <v>974</v>
      </c>
      <c r="N61" s="160" t="s">
        <v>974</v>
      </c>
      <c r="O61" s="160" t="s">
        <v>982</v>
      </c>
      <c r="P61" s="160" t="s">
        <v>982</v>
      </c>
      <c r="Q61" s="160" t="s">
        <v>979</v>
      </c>
      <c r="R61" s="160" t="s">
        <v>979</v>
      </c>
      <c r="S61" s="160" t="s">
        <v>983</v>
      </c>
      <c r="T61" s="160" t="s">
        <v>984</v>
      </c>
      <c r="U61" s="160" t="s">
        <v>984</v>
      </c>
      <c r="V61" s="160" t="s">
        <v>559</v>
      </c>
      <c r="W61" s="160" t="s">
        <v>958</v>
      </c>
      <c r="X61" s="160" t="s">
        <v>958</v>
      </c>
      <c r="Y61" s="160" t="s">
        <v>958</v>
      </c>
      <c r="Z61" s="160" t="s">
        <v>958</v>
      </c>
      <c r="AA61" s="160" t="s">
        <v>958</v>
      </c>
      <c r="AB61" s="160" t="s">
        <v>971</v>
      </c>
      <c r="AC61" s="160" t="s">
        <v>958</v>
      </c>
      <c r="AD61" s="105" t="s">
        <v>980</v>
      </c>
      <c r="AE61" s="160" t="s">
        <v>958</v>
      </c>
      <c r="AF61" s="160" t="s">
        <v>979</v>
      </c>
      <c r="AG61" s="160" t="s">
        <v>559</v>
      </c>
      <c r="AH61" s="160" t="s">
        <v>977</v>
      </c>
      <c r="AI61" s="160" t="s">
        <v>977</v>
      </c>
      <c r="AJ61" s="160" t="s">
        <v>977</v>
      </c>
      <c r="AK61" s="162" t="s">
        <v>946</v>
      </c>
      <c r="AL61" s="160" t="s">
        <v>976</v>
      </c>
      <c r="AM61" s="160" t="s">
        <v>976</v>
      </c>
      <c r="AN61" s="160" t="s">
        <v>545</v>
      </c>
      <c r="AO61" s="160" t="s">
        <v>545</v>
      </c>
      <c r="AP61" s="160" t="s">
        <v>545</v>
      </c>
      <c r="AQ61" s="160" t="s">
        <v>545</v>
      </c>
      <c r="AR61" s="160" t="s">
        <v>972</v>
      </c>
      <c r="AS61" s="160" t="s">
        <v>559</v>
      </c>
      <c r="AT61" s="160" t="s">
        <v>973</v>
      </c>
      <c r="AU61" s="160" t="s">
        <v>559</v>
      </c>
      <c r="AV61" s="160" t="s">
        <v>556</v>
      </c>
      <c r="AW61" s="160" t="s">
        <v>559</v>
      </c>
      <c r="AX61" s="160" t="s">
        <v>559</v>
      </c>
      <c r="AY61" s="160" t="s">
        <v>948</v>
      </c>
      <c r="AZ61" s="160" t="s">
        <v>975</v>
      </c>
      <c r="BA61" s="160" t="s">
        <v>975</v>
      </c>
      <c r="BB61" s="160" t="s">
        <v>559</v>
      </c>
      <c r="BC61" s="160" t="s">
        <v>559</v>
      </c>
      <c r="BD61" s="160" t="s">
        <v>974</v>
      </c>
      <c r="BE61" s="160" t="s">
        <v>559</v>
      </c>
      <c r="BF61" s="104"/>
    </row>
    <row r="62" spans="1:58" x14ac:dyDescent="0.25">
      <c r="A62" s="128" t="str">
        <f>'Indicator Data'!A63</f>
        <v>Fiji</v>
      </c>
      <c r="B62" s="107" t="str">
        <f>'Indicator Data'!B63</f>
        <v>FJI</v>
      </c>
      <c r="C62" s="160" t="s">
        <v>1079</v>
      </c>
      <c r="D62" s="160" t="s">
        <v>1079</v>
      </c>
      <c r="E62" s="160" t="s">
        <v>981</v>
      </c>
      <c r="F62" s="160" t="s">
        <v>981</v>
      </c>
      <c r="G62" s="160" t="s">
        <v>981</v>
      </c>
      <c r="H62" s="160" t="s">
        <v>981</v>
      </c>
      <c r="I62" s="160" t="s">
        <v>981</v>
      </c>
      <c r="J62" s="160" t="s">
        <v>977</v>
      </c>
      <c r="K62" s="160" t="s">
        <v>977</v>
      </c>
      <c r="L62" s="160" t="s">
        <v>545</v>
      </c>
      <c r="M62" s="160" t="s">
        <v>974</v>
      </c>
      <c r="N62" s="160" t="s">
        <v>974</v>
      </c>
      <c r="O62" s="160" t="s">
        <v>982</v>
      </c>
      <c r="P62" s="160" t="s">
        <v>982</v>
      </c>
      <c r="Q62" s="160" t="s">
        <v>979</v>
      </c>
      <c r="R62" s="160" t="s">
        <v>979</v>
      </c>
      <c r="S62" s="160" t="s">
        <v>983</v>
      </c>
      <c r="T62" s="160" t="s">
        <v>984</v>
      </c>
      <c r="U62" s="160" t="s">
        <v>984</v>
      </c>
      <c r="V62" s="160" t="s">
        <v>559</v>
      </c>
      <c r="W62" s="160" t="s">
        <v>958</v>
      </c>
      <c r="X62" s="160" t="s">
        <v>958</v>
      </c>
      <c r="Y62" s="160" t="s">
        <v>958</v>
      </c>
      <c r="Z62" s="160" t="s">
        <v>958</v>
      </c>
      <c r="AA62" s="160" t="s">
        <v>958</v>
      </c>
      <c r="AB62" s="160" t="s">
        <v>946</v>
      </c>
      <c r="AC62" s="160" t="s">
        <v>958</v>
      </c>
      <c r="AD62" s="105" t="s">
        <v>980</v>
      </c>
      <c r="AE62" s="160" t="s">
        <v>958</v>
      </c>
      <c r="AF62" s="160" t="s">
        <v>979</v>
      </c>
      <c r="AG62" s="160" t="s">
        <v>559</v>
      </c>
      <c r="AH62" s="160" t="s">
        <v>977</v>
      </c>
      <c r="AI62" s="160" t="s">
        <v>977</v>
      </c>
      <c r="AJ62" s="160" t="s">
        <v>977</v>
      </c>
      <c r="AK62" s="162" t="s">
        <v>946</v>
      </c>
      <c r="AL62" s="160" t="s">
        <v>976</v>
      </c>
      <c r="AM62" s="160" t="s">
        <v>976</v>
      </c>
      <c r="AN62" s="160" t="s">
        <v>545</v>
      </c>
      <c r="AO62" s="160" t="s">
        <v>545</v>
      </c>
      <c r="AP62" s="160" t="s">
        <v>545</v>
      </c>
      <c r="AQ62" s="160" t="s">
        <v>545</v>
      </c>
      <c r="AR62" s="160" t="s">
        <v>972</v>
      </c>
      <c r="AS62" s="160" t="s">
        <v>559</v>
      </c>
      <c r="AT62" s="160" t="s">
        <v>973</v>
      </c>
      <c r="AU62" s="160" t="s">
        <v>559</v>
      </c>
      <c r="AV62" s="160" t="s">
        <v>556</v>
      </c>
      <c r="AW62" s="160" t="s">
        <v>559</v>
      </c>
      <c r="AX62" s="160" t="s">
        <v>559</v>
      </c>
      <c r="AY62" s="160" t="s">
        <v>948</v>
      </c>
      <c r="AZ62" s="160" t="s">
        <v>975</v>
      </c>
      <c r="BA62" s="160" t="s">
        <v>975</v>
      </c>
      <c r="BB62" s="160" t="s">
        <v>559</v>
      </c>
      <c r="BC62" s="160" t="s">
        <v>559</v>
      </c>
      <c r="BD62" s="160" t="s">
        <v>974</v>
      </c>
      <c r="BE62" s="160" t="s">
        <v>559</v>
      </c>
      <c r="BF62" s="104"/>
    </row>
    <row r="63" spans="1:58" x14ac:dyDescent="0.25">
      <c r="A63" s="128" t="str">
        <f>'Indicator Data'!A64</f>
        <v>Finland</v>
      </c>
      <c r="B63" s="107" t="str">
        <f>'Indicator Data'!B64</f>
        <v>FIN</v>
      </c>
      <c r="C63" s="160" t="s">
        <v>1079</v>
      </c>
      <c r="D63" s="160" t="s">
        <v>1079</v>
      </c>
      <c r="E63" s="160" t="s">
        <v>981</v>
      </c>
      <c r="F63" s="160" t="s">
        <v>981</v>
      </c>
      <c r="G63" s="160" t="s">
        <v>981</v>
      </c>
      <c r="H63" s="160" t="s">
        <v>981</v>
      </c>
      <c r="I63" s="160" t="s">
        <v>981</v>
      </c>
      <c r="J63" s="160" t="s">
        <v>977</v>
      </c>
      <c r="K63" s="160" t="s">
        <v>977</v>
      </c>
      <c r="L63" s="160" t="s">
        <v>545</v>
      </c>
      <c r="M63" s="160" t="s">
        <v>974</v>
      </c>
      <c r="N63" s="160" t="s">
        <v>974</v>
      </c>
      <c r="O63" s="160" t="s">
        <v>982</v>
      </c>
      <c r="P63" s="160" t="s">
        <v>982</v>
      </c>
      <c r="Q63" s="160" t="s">
        <v>979</v>
      </c>
      <c r="R63" s="160" t="s">
        <v>979</v>
      </c>
      <c r="S63" s="160" t="s">
        <v>983</v>
      </c>
      <c r="T63" s="160" t="s">
        <v>984</v>
      </c>
      <c r="U63" s="160" t="s">
        <v>984</v>
      </c>
      <c r="V63" s="160" t="s">
        <v>559</v>
      </c>
      <c r="W63" s="160" t="s">
        <v>958</v>
      </c>
      <c r="X63" s="160" t="s">
        <v>958</v>
      </c>
      <c r="Y63" s="160" t="s">
        <v>958</v>
      </c>
      <c r="Z63" s="160" t="s">
        <v>958</v>
      </c>
      <c r="AA63" s="160" t="s">
        <v>958</v>
      </c>
      <c r="AB63" s="160" t="s">
        <v>946</v>
      </c>
      <c r="AC63" s="160" t="s">
        <v>958</v>
      </c>
      <c r="AD63" s="105" t="s">
        <v>980</v>
      </c>
      <c r="AE63" s="160" t="s">
        <v>958</v>
      </c>
      <c r="AF63" s="160" t="s">
        <v>979</v>
      </c>
      <c r="AG63" s="160" t="s">
        <v>559</v>
      </c>
      <c r="AH63" s="160" t="s">
        <v>977</v>
      </c>
      <c r="AI63" s="160" t="s">
        <v>977</v>
      </c>
      <c r="AJ63" s="160" t="s">
        <v>977</v>
      </c>
      <c r="AK63" s="162" t="s">
        <v>946</v>
      </c>
      <c r="AL63" s="160" t="s">
        <v>976</v>
      </c>
      <c r="AM63" s="160" t="s">
        <v>976</v>
      </c>
      <c r="AN63" s="160" t="s">
        <v>545</v>
      </c>
      <c r="AO63" s="160" t="s">
        <v>545</v>
      </c>
      <c r="AP63" s="160" t="s">
        <v>545</v>
      </c>
      <c r="AQ63" s="160" t="s">
        <v>545</v>
      </c>
      <c r="AR63" s="160" t="s">
        <v>972</v>
      </c>
      <c r="AS63" s="160" t="s">
        <v>559</v>
      </c>
      <c r="AT63" s="160" t="s">
        <v>973</v>
      </c>
      <c r="AU63" s="160" t="s">
        <v>559</v>
      </c>
      <c r="AV63" s="160" t="s">
        <v>556</v>
      </c>
      <c r="AW63" s="160" t="s">
        <v>559</v>
      </c>
      <c r="AX63" s="160" t="s">
        <v>559</v>
      </c>
      <c r="AY63" s="160" t="s">
        <v>948</v>
      </c>
      <c r="AZ63" s="160" t="s">
        <v>975</v>
      </c>
      <c r="BA63" s="160" t="s">
        <v>975</v>
      </c>
      <c r="BB63" s="160" t="s">
        <v>559</v>
      </c>
      <c r="BC63" s="160" t="s">
        <v>559</v>
      </c>
      <c r="BD63" s="160" t="s">
        <v>974</v>
      </c>
      <c r="BE63" s="160" t="s">
        <v>559</v>
      </c>
      <c r="BF63" s="104"/>
    </row>
    <row r="64" spans="1:58" x14ac:dyDescent="0.25">
      <c r="A64" s="128" t="str">
        <f>'Indicator Data'!A65</f>
        <v>France</v>
      </c>
      <c r="B64" s="107" t="str">
        <f>'Indicator Data'!B65</f>
        <v>FRA</v>
      </c>
      <c r="C64" s="160" t="s">
        <v>1079</v>
      </c>
      <c r="D64" s="160" t="s">
        <v>1079</v>
      </c>
      <c r="E64" s="160" t="s">
        <v>981</v>
      </c>
      <c r="F64" s="160" t="s">
        <v>981</v>
      </c>
      <c r="G64" s="160" t="s">
        <v>981</v>
      </c>
      <c r="H64" s="160" t="s">
        <v>981</v>
      </c>
      <c r="I64" s="160" t="s">
        <v>981</v>
      </c>
      <c r="J64" s="160" t="s">
        <v>977</v>
      </c>
      <c r="K64" s="160" t="s">
        <v>977</v>
      </c>
      <c r="L64" s="160" t="s">
        <v>545</v>
      </c>
      <c r="M64" s="160" t="s">
        <v>974</v>
      </c>
      <c r="N64" s="160" t="s">
        <v>974</v>
      </c>
      <c r="O64" s="160" t="s">
        <v>982</v>
      </c>
      <c r="P64" s="160" t="s">
        <v>982</v>
      </c>
      <c r="Q64" s="160" t="s">
        <v>979</v>
      </c>
      <c r="R64" s="160" t="s">
        <v>979</v>
      </c>
      <c r="S64" s="160" t="s">
        <v>983</v>
      </c>
      <c r="T64" s="160" t="s">
        <v>984</v>
      </c>
      <c r="U64" s="160" t="s">
        <v>984</v>
      </c>
      <c r="V64" s="160" t="s">
        <v>559</v>
      </c>
      <c r="W64" s="160" t="s">
        <v>958</v>
      </c>
      <c r="X64" s="160" t="s">
        <v>958</v>
      </c>
      <c r="Y64" s="160" t="s">
        <v>958</v>
      </c>
      <c r="Z64" s="160" t="s">
        <v>958</v>
      </c>
      <c r="AA64" s="160" t="s">
        <v>958</v>
      </c>
      <c r="AB64" s="160" t="s">
        <v>971</v>
      </c>
      <c r="AC64" s="160" t="s">
        <v>958</v>
      </c>
      <c r="AD64" s="105" t="s">
        <v>980</v>
      </c>
      <c r="AE64" s="160" t="s">
        <v>958</v>
      </c>
      <c r="AF64" s="160" t="s">
        <v>979</v>
      </c>
      <c r="AG64" s="160" t="s">
        <v>559</v>
      </c>
      <c r="AH64" s="160" t="s">
        <v>977</v>
      </c>
      <c r="AI64" s="160" t="s">
        <v>977</v>
      </c>
      <c r="AJ64" s="160" t="s">
        <v>977</v>
      </c>
      <c r="AK64" s="162" t="s">
        <v>946</v>
      </c>
      <c r="AL64" s="160" t="s">
        <v>976</v>
      </c>
      <c r="AM64" s="160" t="s">
        <v>976</v>
      </c>
      <c r="AN64" s="160" t="s">
        <v>545</v>
      </c>
      <c r="AO64" s="160" t="s">
        <v>545</v>
      </c>
      <c r="AP64" s="160" t="s">
        <v>545</v>
      </c>
      <c r="AQ64" s="160" t="s">
        <v>545</v>
      </c>
      <c r="AR64" s="160" t="s">
        <v>972</v>
      </c>
      <c r="AS64" s="160" t="s">
        <v>559</v>
      </c>
      <c r="AT64" s="160" t="s">
        <v>973</v>
      </c>
      <c r="AU64" s="160" t="s">
        <v>559</v>
      </c>
      <c r="AV64" s="160" t="s">
        <v>556</v>
      </c>
      <c r="AW64" s="160" t="s">
        <v>559</v>
      </c>
      <c r="AX64" s="160" t="s">
        <v>559</v>
      </c>
      <c r="AY64" s="160" t="s">
        <v>948</v>
      </c>
      <c r="AZ64" s="160" t="s">
        <v>975</v>
      </c>
      <c r="BA64" s="160" t="s">
        <v>975</v>
      </c>
      <c r="BB64" s="160" t="s">
        <v>559</v>
      </c>
      <c r="BC64" s="160" t="s">
        <v>559</v>
      </c>
      <c r="BD64" s="160" t="s">
        <v>974</v>
      </c>
      <c r="BE64" s="160" t="s">
        <v>559</v>
      </c>
      <c r="BF64" s="104"/>
    </row>
    <row r="65" spans="1:58" x14ac:dyDescent="0.25">
      <c r="A65" s="128" t="str">
        <f>'Indicator Data'!A66</f>
        <v>Gabon</v>
      </c>
      <c r="B65" s="107" t="str">
        <f>'Indicator Data'!B66</f>
        <v>GAB</v>
      </c>
      <c r="C65" s="160" t="s">
        <v>1079</v>
      </c>
      <c r="D65" s="160" t="s">
        <v>1079</v>
      </c>
      <c r="E65" s="160" t="s">
        <v>981</v>
      </c>
      <c r="F65" s="160" t="s">
        <v>981</v>
      </c>
      <c r="G65" s="160" t="s">
        <v>981</v>
      </c>
      <c r="H65" s="160" t="s">
        <v>981</v>
      </c>
      <c r="I65" s="160" t="s">
        <v>981</v>
      </c>
      <c r="J65" s="160" t="s">
        <v>977</v>
      </c>
      <c r="K65" s="160" t="s">
        <v>977</v>
      </c>
      <c r="L65" s="160" t="s">
        <v>545</v>
      </c>
      <c r="M65" s="160" t="s">
        <v>974</v>
      </c>
      <c r="N65" s="160" t="s">
        <v>974</v>
      </c>
      <c r="O65" s="160" t="s">
        <v>982</v>
      </c>
      <c r="P65" s="160" t="s">
        <v>982</v>
      </c>
      <c r="Q65" s="160" t="s">
        <v>979</v>
      </c>
      <c r="R65" s="160" t="s">
        <v>979</v>
      </c>
      <c r="S65" s="160" t="s">
        <v>983</v>
      </c>
      <c r="T65" s="160" t="s">
        <v>984</v>
      </c>
      <c r="U65" s="160" t="s">
        <v>984</v>
      </c>
      <c r="V65" s="160" t="s">
        <v>559</v>
      </c>
      <c r="W65" s="160" t="s">
        <v>958</v>
      </c>
      <c r="X65" s="160" t="s">
        <v>958</v>
      </c>
      <c r="Y65" s="160" t="s">
        <v>958</v>
      </c>
      <c r="Z65" s="160" t="s">
        <v>958</v>
      </c>
      <c r="AA65" s="160" t="s">
        <v>958</v>
      </c>
      <c r="AB65" s="160" t="s">
        <v>971</v>
      </c>
      <c r="AC65" s="160" t="s">
        <v>958</v>
      </c>
      <c r="AD65" s="105" t="s">
        <v>980</v>
      </c>
      <c r="AE65" s="160" t="s">
        <v>958</v>
      </c>
      <c r="AF65" s="160" t="s">
        <v>979</v>
      </c>
      <c r="AG65" s="160" t="s">
        <v>559</v>
      </c>
      <c r="AH65" s="160" t="s">
        <v>977</v>
      </c>
      <c r="AI65" s="160" t="s">
        <v>977</v>
      </c>
      <c r="AJ65" s="160" t="s">
        <v>977</v>
      </c>
      <c r="AK65" s="162" t="s">
        <v>946</v>
      </c>
      <c r="AL65" s="160" t="s">
        <v>976</v>
      </c>
      <c r="AM65" s="160" t="s">
        <v>976</v>
      </c>
      <c r="AN65" s="160" t="s">
        <v>545</v>
      </c>
      <c r="AO65" s="160" t="s">
        <v>545</v>
      </c>
      <c r="AP65" s="160" t="s">
        <v>545</v>
      </c>
      <c r="AQ65" s="160" t="s">
        <v>545</v>
      </c>
      <c r="AR65" s="160" t="s">
        <v>972</v>
      </c>
      <c r="AS65" s="160" t="s">
        <v>559</v>
      </c>
      <c r="AT65" s="160" t="s">
        <v>973</v>
      </c>
      <c r="AU65" s="160" t="s">
        <v>559</v>
      </c>
      <c r="AV65" s="160" t="s">
        <v>556</v>
      </c>
      <c r="AW65" s="160" t="s">
        <v>559</v>
      </c>
      <c r="AX65" s="160" t="s">
        <v>559</v>
      </c>
      <c r="AY65" s="160" t="s">
        <v>948</v>
      </c>
      <c r="AZ65" s="160" t="s">
        <v>975</v>
      </c>
      <c r="BA65" s="160" t="s">
        <v>975</v>
      </c>
      <c r="BB65" s="160" t="s">
        <v>559</v>
      </c>
      <c r="BC65" s="160" t="s">
        <v>559</v>
      </c>
      <c r="BD65" s="160" t="s">
        <v>974</v>
      </c>
      <c r="BE65" s="160" t="s">
        <v>559</v>
      </c>
      <c r="BF65" s="104"/>
    </row>
    <row r="66" spans="1:58" x14ac:dyDescent="0.25">
      <c r="A66" s="128" t="str">
        <f>'Indicator Data'!A67</f>
        <v>Gambia</v>
      </c>
      <c r="B66" s="107" t="str">
        <f>'Indicator Data'!B67</f>
        <v>GMB</v>
      </c>
      <c r="C66" s="160" t="s">
        <v>1079</v>
      </c>
      <c r="D66" s="160" t="s">
        <v>1079</v>
      </c>
      <c r="E66" s="160" t="s">
        <v>981</v>
      </c>
      <c r="F66" s="160" t="s">
        <v>981</v>
      </c>
      <c r="G66" s="160" t="s">
        <v>981</v>
      </c>
      <c r="H66" s="160" t="s">
        <v>981</v>
      </c>
      <c r="I66" s="160" t="s">
        <v>981</v>
      </c>
      <c r="J66" s="160" t="s">
        <v>977</v>
      </c>
      <c r="K66" s="160" t="s">
        <v>977</v>
      </c>
      <c r="L66" s="160" t="s">
        <v>545</v>
      </c>
      <c r="M66" s="160" t="s">
        <v>974</v>
      </c>
      <c r="N66" s="160" t="s">
        <v>974</v>
      </c>
      <c r="O66" s="160" t="s">
        <v>982</v>
      </c>
      <c r="P66" s="160" t="s">
        <v>982</v>
      </c>
      <c r="Q66" s="160" t="s">
        <v>979</v>
      </c>
      <c r="R66" s="160" t="s">
        <v>979</v>
      </c>
      <c r="S66" s="160" t="s">
        <v>983</v>
      </c>
      <c r="T66" s="160" t="s">
        <v>984</v>
      </c>
      <c r="U66" s="160" t="s">
        <v>984</v>
      </c>
      <c r="V66" s="160" t="s">
        <v>559</v>
      </c>
      <c r="W66" s="160" t="s">
        <v>958</v>
      </c>
      <c r="X66" s="160" t="s">
        <v>958</v>
      </c>
      <c r="Y66" s="160" t="s">
        <v>958</v>
      </c>
      <c r="Z66" s="160" t="s">
        <v>958</v>
      </c>
      <c r="AA66" s="160" t="s">
        <v>958</v>
      </c>
      <c r="AB66" s="160" t="s">
        <v>971</v>
      </c>
      <c r="AC66" s="160" t="s">
        <v>958</v>
      </c>
      <c r="AD66" s="105" t="s">
        <v>980</v>
      </c>
      <c r="AE66" s="160" t="s">
        <v>958</v>
      </c>
      <c r="AF66" s="160" t="s">
        <v>979</v>
      </c>
      <c r="AG66" s="160" t="s">
        <v>559</v>
      </c>
      <c r="AH66" s="160" t="s">
        <v>977</v>
      </c>
      <c r="AI66" s="160" t="s">
        <v>977</v>
      </c>
      <c r="AJ66" s="160" t="s">
        <v>977</v>
      </c>
      <c r="AK66" s="162" t="s">
        <v>949</v>
      </c>
      <c r="AL66" s="160" t="s">
        <v>976</v>
      </c>
      <c r="AM66" s="160" t="s">
        <v>976</v>
      </c>
      <c r="AN66" s="160" t="s">
        <v>545</v>
      </c>
      <c r="AO66" s="160" t="s">
        <v>545</v>
      </c>
      <c r="AP66" s="160" t="s">
        <v>545</v>
      </c>
      <c r="AQ66" s="160" t="s">
        <v>545</v>
      </c>
      <c r="AR66" s="160" t="s">
        <v>972</v>
      </c>
      <c r="AS66" s="160" t="s">
        <v>559</v>
      </c>
      <c r="AT66" s="160" t="s">
        <v>973</v>
      </c>
      <c r="AU66" s="160" t="s">
        <v>559</v>
      </c>
      <c r="AV66" s="160" t="s">
        <v>556</v>
      </c>
      <c r="AW66" s="160" t="s">
        <v>559</v>
      </c>
      <c r="AX66" s="160" t="s">
        <v>559</v>
      </c>
      <c r="AY66" s="160" t="s">
        <v>948</v>
      </c>
      <c r="AZ66" s="160" t="s">
        <v>975</v>
      </c>
      <c r="BA66" s="160" t="s">
        <v>975</v>
      </c>
      <c r="BB66" s="160" t="s">
        <v>559</v>
      </c>
      <c r="BC66" s="160" t="s">
        <v>559</v>
      </c>
      <c r="BD66" s="160" t="s">
        <v>974</v>
      </c>
      <c r="BE66" s="160" t="s">
        <v>559</v>
      </c>
      <c r="BF66" s="104"/>
    </row>
    <row r="67" spans="1:58" x14ac:dyDescent="0.25">
      <c r="A67" s="128" t="str">
        <f>'Indicator Data'!A68</f>
        <v>Georgia</v>
      </c>
      <c r="B67" s="107" t="str">
        <f>'Indicator Data'!B68</f>
        <v>GEO</v>
      </c>
      <c r="C67" s="160" t="s">
        <v>1079</v>
      </c>
      <c r="D67" s="160" t="s">
        <v>1079</v>
      </c>
      <c r="E67" s="160" t="s">
        <v>981</v>
      </c>
      <c r="F67" s="160" t="s">
        <v>981</v>
      </c>
      <c r="G67" s="160" t="s">
        <v>981</v>
      </c>
      <c r="H67" s="160" t="s">
        <v>981</v>
      </c>
      <c r="I67" s="160" t="s">
        <v>981</v>
      </c>
      <c r="J67" s="160" t="s">
        <v>977</v>
      </c>
      <c r="K67" s="160" t="s">
        <v>977</v>
      </c>
      <c r="L67" s="160" t="s">
        <v>545</v>
      </c>
      <c r="M67" s="160" t="s">
        <v>974</v>
      </c>
      <c r="N67" s="160" t="s">
        <v>974</v>
      </c>
      <c r="O67" s="160" t="s">
        <v>982</v>
      </c>
      <c r="P67" s="160" t="s">
        <v>982</v>
      </c>
      <c r="Q67" s="160" t="s">
        <v>979</v>
      </c>
      <c r="R67" s="160" t="s">
        <v>979</v>
      </c>
      <c r="S67" s="160" t="s">
        <v>983</v>
      </c>
      <c r="T67" s="160" t="s">
        <v>984</v>
      </c>
      <c r="U67" s="160" t="s">
        <v>984</v>
      </c>
      <c r="V67" s="160" t="s">
        <v>559</v>
      </c>
      <c r="W67" s="160" t="s">
        <v>958</v>
      </c>
      <c r="X67" s="160" t="s">
        <v>958</v>
      </c>
      <c r="Y67" s="160" t="s">
        <v>958</v>
      </c>
      <c r="Z67" s="160" t="s">
        <v>958</v>
      </c>
      <c r="AA67" s="160" t="s">
        <v>958</v>
      </c>
      <c r="AB67" s="160" t="s">
        <v>946</v>
      </c>
      <c r="AC67" s="160" t="s">
        <v>958</v>
      </c>
      <c r="AD67" s="105" t="s">
        <v>980</v>
      </c>
      <c r="AE67" s="160" t="s">
        <v>958</v>
      </c>
      <c r="AF67" s="160" t="s">
        <v>979</v>
      </c>
      <c r="AG67" s="160" t="s">
        <v>559</v>
      </c>
      <c r="AH67" s="160" t="s">
        <v>977</v>
      </c>
      <c r="AI67" s="160" t="s">
        <v>977</v>
      </c>
      <c r="AJ67" s="160" t="s">
        <v>977</v>
      </c>
      <c r="AK67" s="162" t="s">
        <v>946</v>
      </c>
      <c r="AL67" s="160" t="s">
        <v>976</v>
      </c>
      <c r="AM67" s="160" t="s">
        <v>976</v>
      </c>
      <c r="AN67" s="160" t="s">
        <v>545</v>
      </c>
      <c r="AO67" s="160" t="s">
        <v>545</v>
      </c>
      <c r="AP67" s="160" t="s">
        <v>545</v>
      </c>
      <c r="AQ67" s="160" t="s">
        <v>545</v>
      </c>
      <c r="AR67" s="160" t="s">
        <v>972</v>
      </c>
      <c r="AS67" s="160" t="s">
        <v>559</v>
      </c>
      <c r="AT67" s="160" t="s">
        <v>973</v>
      </c>
      <c r="AU67" s="160" t="s">
        <v>559</v>
      </c>
      <c r="AV67" s="160" t="s">
        <v>556</v>
      </c>
      <c r="AW67" s="160" t="s">
        <v>559</v>
      </c>
      <c r="AX67" s="160" t="s">
        <v>559</v>
      </c>
      <c r="AY67" s="160" t="s">
        <v>948</v>
      </c>
      <c r="AZ67" s="160" t="s">
        <v>975</v>
      </c>
      <c r="BA67" s="160" t="s">
        <v>975</v>
      </c>
      <c r="BB67" s="160" t="s">
        <v>559</v>
      </c>
      <c r="BC67" s="160" t="s">
        <v>559</v>
      </c>
      <c r="BD67" s="160" t="s">
        <v>974</v>
      </c>
      <c r="BE67" s="160" t="s">
        <v>559</v>
      </c>
      <c r="BF67" s="104"/>
    </row>
    <row r="68" spans="1:58" x14ac:dyDescent="0.25">
      <c r="A68" s="128" t="str">
        <f>'Indicator Data'!A69</f>
        <v>Germany</v>
      </c>
      <c r="B68" s="107" t="str">
        <f>'Indicator Data'!B69</f>
        <v>DEU</v>
      </c>
      <c r="C68" s="160" t="s">
        <v>1079</v>
      </c>
      <c r="D68" s="160" t="s">
        <v>1079</v>
      </c>
      <c r="E68" s="160" t="s">
        <v>981</v>
      </c>
      <c r="F68" s="160" t="s">
        <v>981</v>
      </c>
      <c r="G68" s="160" t="s">
        <v>981</v>
      </c>
      <c r="H68" s="160" t="s">
        <v>981</v>
      </c>
      <c r="I68" s="160" t="s">
        <v>981</v>
      </c>
      <c r="J68" s="160" t="s">
        <v>977</v>
      </c>
      <c r="K68" s="160" t="s">
        <v>977</v>
      </c>
      <c r="L68" s="160" t="s">
        <v>545</v>
      </c>
      <c r="M68" s="160" t="s">
        <v>974</v>
      </c>
      <c r="N68" s="160" t="s">
        <v>974</v>
      </c>
      <c r="O68" s="160" t="s">
        <v>982</v>
      </c>
      <c r="P68" s="160" t="s">
        <v>982</v>
      </c>
      <c r="Q68" s="160" t="s">
        <v>979</v>
      </c>
      <c r="R68" s="160" t="s">
        <v>979</v>
      </c>
      <c r="S68" s="160" t="s">
        <v>983</v>
      </c>
      <c r="T68" s="160" t="s">
        <v>984</v>
      </c>
      <c r="U68" s="160" t="s">
        <v>984</v>
      </c>
      <c r="V68" s="160" t="s">
        <v>559</v>
      </c>
      <c r="W68" s="160" t="s">
        <v>958</v>
      </c>
      <c r="X68" s="160" t="s">
        <v>958</v>
      </c>
      <c r="Y68" s="160" t="s">
        <v>958</v>
      </c>
      <c r="Z68" s="160" t="s">
        <v>958</v>
      </c>
      <c r="AA68" s="160" t="s">
        <v>958</v>
      </c>
      <c r="AB68" s="160" t="s">
        <v>971</v>
      </c>
      <c r="AC68" s="160" t="s">
        <v>958</v>
      </c>
      <c r="AD68" s="105" t="s">
        <v>980</v>
      </c>
      <c r="AE68" s="160" t="s">
        <v>958</v>
      </c>
      <c r="AF68" s="160" t="s">
        <v>979</v>
      </c>
      <c r="AG68" s="160" t="s">
        <v>559</v>
      </c>
      <c r="AH68" s="160" t="s">
        <v>977</v>
      </c>
      <c r="AI68" s="160" t="s">
        <v>977</v>
      </c>
      <c r="AJ68" s="160" t="s">
        <v>977</v>
      </c>
      <c r="AK68" s="162" t="s">
        <v>946</v>
      </c>
      <c r="AL68" s="160" t="s">
        <v>976</v>
      </c>
      <c r="AM68" s="160" t="s">
        <v>976</v>
      </c>
      <c r="AN68" s="160" t="s">
        <v>545</v>
      </c>
      <c r="AO68" s="160" t="s">
        <v>545</v>
      </c>
      <c r="AP68" s="160" t="s">
        <v>545</v>
      </c>
      <c r="AQ68" s="160" t="s">
        <v>545</v>
      </c>
      <c r="AR68" s="160" t="s">
        <v>972</v>
      </c>
      <c r="AS68" s="160" t="s">
        <v>559</v>
      </c>
      <c r="AT68" s="160" t="s">
        <v>973</v>
      </c>
      <c r="AU68" s="160" t="s">
        <v>559</v>
      </c>
      <c r="AV68" s="160" t="s">
        <v>556</v>
      </c>
      <c r="AW68" s="160" t="s">
        <v>559</v>
      </c>
      <c r="AX68" s="160" t="s">
        <v>559</v>
      </c>
      <c r="AY68" s="160" t="s">
        <v>948</v>
      </c>
      <c r="AZ68" s="160" t="s">
        <v>975</v>
      </c>
      <c r="BA68" s="160" t="s">
        <v>975</v>
      </c>
      <c r="BB68" s="160" t="s">
        <v>559</v>
      </c>
      <c r="BC68" s="160" t="s">
        <v>559</v>
      </c>
      <c r="BD68" s="160" t="s">
        <v>974</v>
      </c>
      <c r="BE68" s="160" t="s">
        <v>559</v>
      </c>
      <c r="BF68" s="104"/>
    </row>
    <row r="69" spans="1:58" x14ac:dyDescent="0.25">
      <c r="A69" s="128" t="str">
        <f>'Indicator Data'!A70</f>
        <v>Ghana</v>
      </c>
      <c r="B69" s="107" t="str">
        <f>'Indicator Data'!B70</f>
        <v>GHA</v>
      </c>
      <c r="C69" s="160" t="s">
        <v>1079</v>
      </c>
      <c r="D69" s="160" t="s">
        <v>1079</v>
      </c>
      <c r="E69" s="160" t="s">
        <v>981</v>
      </c>
      <c r="F69" s="160" t="s">
        <v>981</v>
      </c>
      <c r="G69" s="160" t="s">
        <v>981</v>
      </c>
      <c r="H69" s="160" t="s">
        <v>981</v>
      </c>
      <c r="I69" s="160" t="s">
        <v>981</v>
      </c>
      <c r="J69" s="160" t="s">
        <v>977</v>
      </c>
      <c r="K69" s="160" t="s">
        <v>977</v>
      </c>
      <c r="L69" s="160" t="s">
        <v>545</v>
      </c>
      <c r="M69" s="160" t="s">
        <v>974</v>
      </c>
      <c r="N69" s="160" t="s">
        <v>974</v>
      </c>
      <c r="O69" s="160" t="s">
        <v>982</v>
      </c>
      <c r="P69" s="160" t="s">
        <v>982</v>
      </c>
      <c r="Q69" s="160" t="s">
        <v>979</v>
      </c>
      <c r="R69" s="160" t="s">
        <v>979</v>
      </c>
      <c r="S69" s="160" t="s">
        <v>983</v>
      </c>
      <c r="T69" s="160" t="s">
        <v>984</v>
      </c>
      <c r="U69" s="160" t="s">
        <v>984</v>
      </c>
      <c r="V69" s="160" t="s">
        <v>559</v>
      </c>
      <c r="W69" s="160" t="s">
        <v>958</v>
      </c>
      <c r="X69" s="160" t="s">
        <v>958</v>
      </c>
      <c r="Y69" s="160" t="s">
        <v>958</v>
      </c>
      <c r="Z69" s="160" t="s">
        <v>958</v>
      </c>
      <c r="AA69" s="160" t="s">
        <v>958</v>
      </c>
      <c r="AB69" s="160" t="s">
        <v>946</v>
      </c>
      <c r="AC69" s="160" t="s">
        <v>958</v>
      </c>
      <c r="AD69" s="105" t="s">
        <v>980</v>
      </c>
      <c r="AE69" s="160" t="s">
        <v>958</v>
      </c>
      <c r="AF69" s="160" t="s">
        <v>979</v>
      </c>
      <c r="AG69" s="160" t="s">
        <v>559</v>
      </c>
      <c r="AH69" s="160" t="s">
        <v>977</v>
      </c>
      <c r="AI69" s="160" t="s">
        <v>977</v>
      </c>
      <c r="AJ69" s="160" t="s">
        <v>977</v>
      </c>
      <c r="AK69" s="162" t="s">
        <v>946</v>
      </c>
      <c r="AL69" s="160" t="s">
        <v>976</v>
      </c>
      <c r="AM69" s="160" t="s">
        <v>976</v>
      </c>
      <c r="AN69" s="160" t="s">
        <v>545</v>
      </c>
      <c r="AO69" s="160" t="s">
        <v>545</v>
      </c>
      <c r="AP69" s="160" t="s">
        <v>545</v>
      </c>
      <c r="AQ69" s="160" t="s">
        <v>545</v>
      </c>
      <c r="AR69" s="160" t="s">
        <v>972</v>
      </c>
      <c r="AS69" s="160" t="s">
        <v>559</v>
      </c>
      <c r="AT69" s="160" t="s">
        <v>973</v>
      </c>
      <c r="AU69" s="160" t="s">
        <v>559</v>
      </c>
      <c r="AV69" s="160" t="s">
        <v>556</v>
      </c>
      <c r="AW69" s="160" t="s">
        <v>559</v>
      </c>
      <c r="AX69" s="160" t="s">
        <v>559</v>
      </c>
      <c r="AY69" s="160" t="s">
        <v>948</v>
      </c>
      <c r="AZ69" s="160" t="s">
        <v>975</v>
      </c>
      <c r="BA69" s="160" t="s">
        <v>975</v>
      </c>
      <c r="BB69" s="160" t="s">
        <v>559</v>
      </c>
      <c r="BC69" s="160" t="s">
        <v>559</v>
      </c>
      <c r="BD69" s="160" t="s">
        <v>974</v>
      </c>
      <c r="BE69" s="160" t="s">
        <v>559</v>
      </c>
      <c r="BF69" s="104"/>
    </row>
    <row r="70" spans="1:58" x14ac:dyDescent="0.25">
      <c r="A70" s="128" t="str">
        <f>'Indicator Data'!A71</f>
        <v>Greece</v>
      </c>
      <c r="B70" s="107" t="str">
        <f>'Indicator Data'!B71</f>
        <v>GRC</v>
      </c>
      <c r="C70" s="160" t="s">
        <v>1079</v>
      </c>
      <c r="D70" s="160" t="s">
        <v>1079</v>
      </c>
      <c r="E70" s="160" t="s">
        <v>981</v>
      </c>
      <c r="F70" s="160" t="s">
        <v>981</v>
      </c>
      <c r="G70" s="160" t="s">
        <v>981</v>
      </c>
      <c r="H70" s="160" t="s">
        <v>981</v>
      </c>
      <c r="I70" s="160" t="s">
        <v>981</v>
      </c>
      <c r="J70" s="160" t="s">
        <v>977</v>
      </c>
      <c r="K70" s="160" t="s">
        <v>977</v>
      </c>
      <c r="L70" s="160" t="s">
        <v>545</v>
      </c>
      <c r="M70" s="160" t="s">
        <v>974</v>
      </c>
      <c r="N70" s="160" t="s">
        <v>974</v>
      </c>
      <c r="O70" s="160" t="s">
        <v>982</v>
      </c>
      <c r="P70" s="160" t="s">
        <v>982</v>
      </c>
      <c r="Q70" s="160" t="s">
        <v>979</v>
      </c>
      <c r="R70" s="160" t="s">
        <v>979</v>
      </c>
      <c r="S70" s="160" t="s">
        <v>983</v>
      </c>
      <c r="T70" s="160" t="s">
        <v>984</v>
      </c>
      <c r="U70" s="160" t="s">
        <v>984</v>
      </c>
      <c r="V70" s="160" t="s">
        <v>559</v>
      </c>
      <c r="W70" s="160" t="s">
        <v>958</v>
      </c>
      <c r="X70" s="160" t="s">
        <v>958</v>
      </c>
      <c r="Y70" s="160" t="s">
        <v>958</v>
      </c>
      <c r="Z70" s="160" t="s">
        <v>958</v>
      </c>
      <c r="AA70" s="160" t="s">
        <v>958</v>
      </c>
      <c r="AB70" s="160" t="s">
        <v>946</v>
      </c>
      <c r="AC70" s="160" t="s">
        <v>958</v>
      </c>
      <c r="AD70" s="105" t="s">
        <v>980</v>
      </c>
      <c r="AE70" s="160" t="s">
        <v>958</v>
      </c>
      <c r="AF70" s="160" t="s">
        <v>979</v>
      </c>
      <c r="AG70" s="160" t="s">
        <v>559</v>
      </c>
      <c r="AH70" s="160" t="s">
        <v>977</v>
      </c>
      <c r="AI70" s="160" t="s">
        <v>977</v>
      </c>
      <c r="AJ70" s="160" t="s">
        <v>977</v>
      </c>
      <c r="AK70" s="162" t="s">
        <v>946</v>
      </c>
      <c r="AL70" s="160" t="s">
        <v>976</v>
      </c>
      <c r="AM70" s="160" t="s">
        <v>976</v>
      </c>
      <c r="AN70" s="160" t="s">
        <v>545</v>
      </c>
      <c r="AO70" s="160" t="s">
        <v>545</v>
      </c>
      <c r="AP70" s="160" t="s">
        <v>545</v>
      </c>
      <c r="AQ70" s="160" t="s">
        <v>545</v>
      </c>
      <c r="AR70" s="160" t="s">
        <v>972</v>
      </c>
      <c r="AS70" s="160" t="s">
        <v>559</v>
      </c>
      <c r="AT70" s="160" t="s">
        <v>973</v>
      </c>
      <c r="AU70" s="160" t="s">
        <v>559</v>
      </c>
      <c r="AV70" s="160" t="s">
        <v>556</v>
      </c>
      <c r="AW70" s="160" t="s">
        <v>559</v>
      </c>
      <c r="AX70" s="160" t="s">
        <v>559</v>
      </c>
      <c r="AY70" s="160" t="s">
        <v>948</v>
      </c>
      <c r="AZ70" s="160" t="s">
        <v>975</v>
      </c>
      <c r="BA70" s="160" t="s">
        <v>975</v>
      </c>
      <c r="BB70" s="160" t="s">
        <v>559</v>
      </c>
      <c r="BC70" s="160" t="s">
        <v>559</v>
      </c>
      <c r="BD70" s="160" t="s">
        <v>974</v>
      </c>
      <c r="BE70" s="160" t="s">
        <v>559</v>
      </c>
      <c r="BF70" s="104"/>
    </row>
    <row r="71" spans="1:58" x14ac:dyDescent="0.25">
      <c r="A71" s="128" t="str">
        <f>'Indicator Data'!A72</f>
        <v>Grenada</v>
      </c>
      <c r="B71" s="107" t="str">
        <f>'Indicator Data'!B72</f>
        <v>GRD</v>
      </c>
      <c r="C71" s="160" t="s">
        <v>1079</v>
      </c>
      <c r="D71" s="160" t="s">
        <v>1079</v>
      </c>
      <c r="E71" s="160" t="s">
        <v>981</v>
      </c>
      <c r="F71" s="160" t="s">
        <v>981</v>
      </c>
      <c r="G71" s="160" t="s">
        <v>981</v>
      </c>
      <c r="H71" s="160" t="s">
        <v>981</v>
      </c>
      <c r="I71" s="160" t="s">
        <v>981</v>
      </c>
      <c r="J71" s="160" t="s">
        <v>977</v>
      </c>
      <c r="K71" s="160" t="s">
        <v>977</v>
      </c>
      <c r="L71" s="160" t="s">
        <v>545</v>
      </c>
      <c r="M71" s="160" t="s">
        <v>974</v>
      </c>
      <c r="N71" s="160" t="s">
        <v>974</v>
      </c>
      <c r="O71" s="160" t="s">
        <v>982</v>
      </c>
      <c r="P71" s="160" t="s">
        <v>982</v>
      </c>
      <c r="Q71" s="160" t="s">
        <v>979</v>
      </c>
      <c r="R71" s="160" t="s">
        <v>979</v>
      </c>
      <c r="S71" s="160" t="s">
        <v>983</v>
      </c>
      <c r="T71" s="160" t="s">
        <v>984</v>
      </c>
      <c r="U71" s="160" t="s">
        <v>984</v>
      </c>
      <c r="V71" s="160" t="s">
        <v>559</v>
      </c>
      <c r="W71" s="160" t="s">
        <v>958</v>
      </c>
      <c r="X71" s="160" t="s">
        <v>958</v>
      </c>
      <c r="Y71" s="160" t="s">
        <v>958</v>
      </c>
      <c r="Z71" s="160" t="s">
        <v>958</v>
      </c>
      <c r="AA71" s="160" t="s">
        <v>958</v>
      </c>
      <c r="AB71" s="160" t="s">
        <v>971</v>
      </c>
      <c r="AC71" s="160" t="s">
        <v>958</v>
      </c>
      <c r="AD71" s="105" t="s">
        <v>980</v>
      </c>
      <c r="AE71" s="160" t="s">
        <v>958</v>
      </c>
      <c r="AF71" s="160" t="s">
        <v>979</v>
      </c>
      <c r="AG71" s="160" t="s">
        <v>559</v>
      </c>
      <c r="AH71" s="160" t="s">
        <v>977</v>
      </c>
      <c r="AI71" s="160" t="s">
        <v>977</v>
      </c>
      <c r="AJ71" s="160" t="s">
        <v>977</v>
      </c>
      <c r="AK71" s="162" t="s">
        <v>949</v>
      </c>
      <c r="AL71" s="160" t="s">
        <v>976</v>
      </c>
      <c r="AM71" s="160" t="s">
        <v>976</v>
      </c>
      <c r="AN71" s="160" t="s">
        <v>545</v>
      </c>
      <c r="AO71" s="160" t="s">
        <v>545</v>
      </c>
      <c r="AP71" s="160" t="s">
        <v>545</v>
      </c>
      <c r="AQ71" s="160" t="s">
        <v>545</v>
      </c>
      <c r="AR71" s="160" t="s">
        <v>972</v>
      </c>
      <c r="AS71" s="160" t="s">
        <v>559</v>
      </c>
      <c r="AT71" s="160" t="s">
        <v>973</v>
      </c>
      <c r="AU71" s="160" t="s">
        <v>559</v>
      </c>
      <c r="AV71" s="160" t="s">
        <v>556</v>
      </c>
      <c r="AW71" s="160" t="s">
        <v>559</v>
      </c>
      <c r="AX71" s="160" t="s">
        <v>559</v>
      </c>
      <c r="AY71" s="160" t="s">
        <v>948</v>
      </c>
      <c r="AZ71" s="160" t="s">
        <v>975</v>
      </c>
      <c r="BA71" s="160" t="s">
        <v>975</v>
      </c>
      <c r="BB71" s="160" t="s">
        <v>559</v>
      </c>
      <c r="BC71" s="160" t="s">
        <v>559</v>
      </c>
      <c r="BD71" s="160" t="s">
        <v>974</v>
      </c>
      <c r="BE71" s="160" t="s">
        <v>559</v>
      </c>
      <c r="BF71" s="104"/>
    </row>
    <row r="72" spans="1:58" x14ac:dyDescent="0.25">
      <c r="A72" s="128" t="str">
        <f>'Indicator Data'!A73</f>
        <v>Guatemala</v>
      </c>
      <c r="B72" s="107" t="str">
        <f>'Indicator Data'!B73</f>
        <v>GTM</v>
      </c>
      <c r="C72" s="160" t="s">
        <v>1079</v>
      </c>
      <c r="D72" s="160" t="s">
        <v>1079</v>
      </c>
      <c r="E72" s="160" t="s">
        <v>981</v>
      </c>
      <c r="F72" s="160" t="s">
        <v>981</v>
      </c>
      <c r="G72" s="160" t="s">
        <v>981</v>
      </c>
      <c r="H72" s="160" t="s">
        <v>981</v>
      </c>
      <c r="I72" s="160" t="s">
        <v>981</v>
      </c>
      <c r="J72" s="160" t="s">
        <v>977</v>
      </c>
      <c r="K72" s="160" t="s">
        <v>977</v>
      </c>
      <c r="L72" s="160" t="s">
        <v>545</v>
      </c>
      <c r="M72" s="160" t="s">
        <v>974</v>
      </c>
      <c r="N72" s="160" t="s">
        <v>974</v>
      </c>
      <c r="O72" s="160" t="s">
        <v>982</v>
      </c>
      <c r="P72" s="160" t="s">
        <v>982</v>
      </c>
      <c r="Q72" s="160" t="s">
        <v>979</v>
      </c>
      <c r="R72" s="160" t="s">
        <v>979</v>
      </c>
      <c r="S72" s="160" t="s">
        <v>983</v>
      </c>
      <c r="T72" s="160" t="s">
        <v>984</v>
      </c>
      <c r="U72" s="160" t="s">
        <v>984</v>
      </c>
      <c r="V72" s="160" t="s">
        <v>559</v>
      </c>
      <c r="W72" s="160" t="s">
        <v>958</v>
      </c>
      <c r="X72" s="160" t="s">
        <v>958</v>
      </c>
      <c r="Y72" s="160" t="s">
        <v>958</v>
      </c>
      <c r="Z72" s="160" t="s">
        <v>958</v>
      </c>
      <c r="AA72" s="160" t="s">
        <v>958</v>
      </c>
      <c r="AB72" s="160" t="s">
        <v>971</v>
      </c>
      <c r="AC72" s="160" t="s">
        <v>958</v>
      </c>
      <c r="AD72" s="105" t="s">
        <v>980</v>
      </c>
      <c r="AE72" s="160" t="s">
        <v>958</v>
      </c>
      <c r="AF72" s="160" t="s">
        <v>979</v>
      </c>
      <c r="AG72" s="160" t="s">
        <v>559</v>
      </c>
      <c r="AH72" s="160" t="s">
        <v>977</v>
      </c>
      <c r="AI72" s="160" t="s">
        <v>977</v>
      </c>
      <c r="AJ72" s="160" t="s">
        <v>977</v>
      </c>
      <c r="AK72" s="162" t="s">
        <v>946</v>
      </c>
      <c r="AL72" s="160" t="s">
        <v>976</v>
      </c>
      <c r="AM72" s="160" t="s">
        <v>976</v>
      </c>
      <c r="AN72" s="160" t="s">
        <v>545</v>
      </c>
      <c r="AO72" s="160" t="s">
        <v>545</v>
      </c>
      <c r="AP72" s="160" t="s">
        <v>545</v>
      </c>
      <c r="AQ72" s="160" t="s">
        <v>545</v>
      </c>
      <c r="AR72" s="160" t="s">
        <v>972</v>
      </c>
      <c r="AS72" s="160" t="s">
        <v>559</v>
      </c>
      <c r="AT72" s="160" t="s">
        <v>973</v>
      </c>
      <c r="AU72" s="160" t="s">
        <v>559</v>
      </c>
      <c r="AV72" s="160" t="s">
        <v>556</v>
      </c>
      <c r="AW72" s="160" t="s">
        <v>559</v>
      </c>
      <c r="AX72" s="160" t="s">
        <v>559</v>
      </c>
      <c r="AY72" s="160" t="s">
        <v>948</v>
      </c>
      <c r="AZ72" s="160" t="s">
        <v>975</v>
      </c>
      <c r="BA72" s="160" t="s">
        <v>975</v>
      </c>
      <c r="BB72" s="160" t="s">
        <v>559</v>
      </c>
      <c r="BC72" s="160" t="s">
        <v>559</v>
      </c>
      <c r="BD72" s="160" t="s">
        <v>974</v>
      </c>
      <c r="BE72" s="160" t="s">
        <v>559</v>
      </c>
      <c r="BF72" s="104"/>
    </row>
    <row r="73" spans="1:58" x14ac:dyDescent="0.25">
      <c r="A73" s="128" t="str">
        <f>'Indicator Data'!A74</f>
        <v>Guinea</v>
      </c>
      <c r="B73" s="107" t="str">
        <f>'Indicator Data'!B74</f>
        <v>GIN</v>
      </c>
      <c r="C73" s="160" t="s">
        <v>1079</v>
      </c>
      <c r="D73" s="160" t="s">
        <v>1079</v>
      </c>
      <c r="E73" s="160" t="s">
        <v>981</v>
      </c>
      <c r="F73" s="160" t="s">
        <v>981</v>
      </c>
      <c r="G73" s="160" t="s">
        <v>981</v>
      </c>
      <c r="H73" s="160" t="s">
        <v>981</v>
      </c>
      <c r="I73" s="160" t="s">
        <v>981</v>
      </c>
      <c r="J73" s="160" t="s">
        <v>977</v>
      </c>
      <c r="K73" s="160" t="s">
        <v>977</v>
      </c>
      <c r="L73" s="160" t="s">
        <v>545</v>
      </c>
      <c r="M73" s="160" t="s">
        <v>974</v>
      </c>
      <c r="N73" s="160" t="s">
        <v>974</v>
      </c>
      <c r="O73" s="160" t="s">
        <v>982</v>
      </c>
      <c r="P73" s="160" t="s">
        <v>982</v>
      </c>
      <c r="Q73" s="160" t="s">
        <v>979</v>
      </c>
      <c r="R73" s="160" t="s">
        <v>979</v>
      </c>
      <c r="S73" s="160" t="s">
        <v>983</v>
      </c>
      <c r="T73" s="160" t="s">
        <v>984</v>
      </c>
      <c r="U73" s="160" t="s">
        <v>984</v>
      </c>
      <c r="V73" s="160" t="s">
        <v>559</v>
      </c>
      <c r="W73" s="160" t="s">
        <v>958</v>
      </c>
      <c r="X73" s="160" t="s">
        <v>958</v>
      </c>
      <c r="Y73" s="160" t="s">
        <v>958</v>
      </c>
      <c r="Z73" s="160" t="s">
        <v>958</v>
      </c>
      <c r="AA73" s="160" t="s">
        <v>958</v>
      </c>
      <c r="AB73" s="160" t="s">
        <v>971</v>
      </c>
      <c r="AC73" s="160" t="s">
        <v>958</v>
      </c>
      <c r="AD73" s="105" t="s">
        <v>980</v>
      </c>
      <c r="AE73" s="160" t="s">
        <v>958</v>
      </c>
      <c r="AF73" s="160" t="s">
        <v>979</v>
      </c>
      <c r="AG73" s="160" t="s">
        <v>559</v>
      </c>
      <c r="AH73" s="160" t="s">
        <v>977</v>
      </c>
      <c r="AI73" s="160" t="s">
        <v>977</v>
      </c>
      <c r="AJ73" s="160" t="s">
        <v>977</v>
      </c>
      <c r="AK73" s="162" t="s">
        <v>946</v>
      </c>
      <c r="AL73" s="160" t="s">
        <v>976</v>
      </c>
      <c r="AM73" s="160" t="s">
        <v>976</v>
      </c>
      <c r="AN73" s="160" t="s">
        <v>545</v>
      </c>
      <c r="AO73" s="160" t="s">
        <v>545</v>
      </c>
      <c r="AP73" s="160" t="s">
        <v>545</v>
      </c>
      <c r="AQ73" s="160" t="s">
        <v>545</v>
      </c>
      <c r="AR73" s="160" t="s">
        <v>972</v>
      </c>
      <c r="AS73" s="160" t="s">
        <v>559</v>
      </c>
      <c r="AT73" s="160" t="s">
        <v>973</v>
      </c>
      <c r="AU73" s="160" t="s">
        <v>559</v>
      </c>
      <c r="AV73" s="160" t="s">
        <v>556</v>
      </c>
      <c r="AW73" s="160" t="s">
        <v>559</v>
      </c>
      <c r="AX73" s="160" t="s">
        <v>559</v>
      </c>
      <c r="AY73" s="160" t="s">
        <v>948</v>
      </c>
      <c r="AZ73" s="160" t="s">
        <v>975</v>
      </c>
      <c r="BA73" s="160" t="s">
        <v>975</v>
      </c>
      <c r="BB73" s="160" t="s">
        <v>559</v>
      </c>
      <c r="BC73" s="160" t="s">
        <v>559</v>
      </c>
      <c r="BD73" s="160" t="s">
        <v>974</v>
      </c>
      <c r="BE73" s="160" t="s">
        <v>559</v>
      </c>
      <c r="BF73" s="104"/>
    </row>
    <row r="74" spans="1:58" x14ac:dyDescent="0.25">
      <c r="A74" s="128" t="str">
        <f>'Indicator Data'!A75</f>
        <v>Guinea-Bissau</v>
      </c>
      <c r="B74" s="107" t="str">
        <f>'Indicator Data'!B75</f>
        <v>GNB</v>
      </c>
      <c r="C74" s="160" t="s">
        <v>1079</v>
      </c>
      <c r="D74" s="160" t="s">
        <v>1079</v>
      </c>
      <c r="E74" s="160" t="s">
        <v>981</v>
      </c>
      <c r="F74" s="160" t="s">
        <v>981</v>
      </c>
      <c r="G74" s="160" t="s">
        <v>981</v>
      </c>
      <c r="H74" s="160" t="s">
        <v>981</v>
      </c>
      <c r="I74" s="160" t="s">
        <v>981</v>
      </c>
      <c r="J74" s="160" t="s">
        <v>977</v>
      </c>
      <c r="K74" s="160" t="s">
        <v>977</v>
      </c>
      <c r="L74" s="160" t="s">
        <v>545</v>
      </c>
      <c r="M74" s="160" t="s">
        <v>974</v>
      </c>
      <c r="N74" s="160" t="s">
        <v>974</v>
      </c>
      <c r="O74" s="160" t="s">
        <v>982</v>
      </c>
      <c r="P74" s="160" t="s">
        <v>982</v>
      </c>
      <c r="Q74" s="160" t="s">
        <v>979</v>
      </c>
      <c r="R74" s="160" t="s">
        <v>979</v>
      </c>
      <c r="S74" s="160" t="s">
        <v>983</v>
      </c>
      <c r="T74" s="160" t="s">
        <v>984</v>
      </c>
      <c r="U74" s="160" t="s">
        <v>984</v>
      </c>
      <c r="V74" s="160" t="s">
        <v>559</v>
      </c>
      <c r="W74" s="160" t="s">
        <v>958</v>
      </c>
      <c r="X74" s="160" t="s">
        <v>958</v>
      </c>
      <c r="Y74" s="160" t="s">
        <v>958</v>
      </c>
      <c r="Z74" s="160" t="s">
        <v>958</v>
      </c>
      <c r="AA74" s="160" t="s">
        <v>958</v>
      </c>
      <c r="AB74" s="160" t="s">
        <v>971</v>
      </c>
      <c r="AC74" s="160" t="s">
        <v>958</v>
      </c>
      <c r="AD74" s="105" t="s">
        <v>980</v>
      </c>
      <c r="AE74" s="160" t="s">
        <v>958</v>
      </c>
      <c r="AF74" s="160" t="s">
        <v>979</v>
      </c>
      <c r="AG74" s="160" t="s">
        <v>559</v>
      </c>
      <c r="AH74" s="160" t="s">
        <v>977</v>
      </c>
      <c r="AI74" s="160" t="s">
        <v>977</v>
      </c>
      <c r="AJ74" s="160" t="s">
        <v>977</v>
      </c>
      <c r="AK74" s="162" t="s">
        <v>946</v>
      </c>
      <c r="AL74" s="160" t="s">
        <v>976</v>
      </c>
      <c r="AM74" s="160" t="s">
        <v>976</v>
      </c>
      <c r="AN74" s="160" t="s">
        <v>545</v>
      </c>
      <c r="AO74" s="160" t="s">
        <v>545</v>
      </c>
      <c r="AP74" s="160" t="s">
        <v>545</v>
      </c>
      <c r="AQ74" s="160" t="s">
        <v>545</v>
      </c>
      <c r="AR74" s="160" t="s">
        <v>972</v>
      </c>
      <c r="AS74" s="160" t="s">
        <v>559</v>
      </c>
      <c r="AT74" s="160" t="s">
        <v>973</v>
      </c>
      <c r="AU74" s="160" t="s">
        <v>559</v>
      </c>
      <c r="AV74" s="160" t="s">
        <v>556</v>
      </c>
      <c r="AW74" s="160" t="s">
        <v>559</v>
      </c>
      <c r="AX74" s="160" t="s">
        <v>559</v>
      </c>
      <c r="AY74" s="160" t="s">
        <v>948</v>
      </c>
      <c r="AZ74" s="160" t="s">
        <v>975</v>
      </c>
      <c r="BA74" s="160" t="s">
        <v>975</v>
      </c>
      <c r="BB74" s="160" t="s">
        <v>559</v>
      </c>
      <c r="BC74" s="160" t="s">
        <v>559</v>
      </c>
      <c r="BD74" s="160" t="s">
        <v>974</v>
      </c>
      <c r="BE74" s="160" t="s">
        <v>559</v>
      </c>
      <c r="BF74" s="104"/>
    </row>
    <row r="75" spans="1:58" x14ac:dyDescent="0.25">
      <c r="A75" s="128" t="str">
        <f>'Indicator Data'!A76</f>
        <v>Guyana</v>
      </c>
      <c r="B75" s="107" t="str">
        <f>'Indicator Data'!B76</f>
        <v>GUY</v>
      </c>
      <c r="C75" s="160" t="s">
        <v>1079</v>
      </c>
      <c r="D75" s="160" t="s">
        <v>1079</v>
      </c>
      <c r="E75" s="160" t="s">
        <v>981</v>
      </c>
      <c r="F75" s="160" t="s">
        <v>981</v>
      </c>
      <c r="G75" s="160" t="s">
        <v>981</v>
      </c>
      <c r="H75" s="160" t="s">
        <v>981</v>
      </c>
      <c r="I75" s="160" t="s">
        <v>981</v>
      </c>
      <c r="J75" s="160" t="s">
        <v>977</v>
      </c>
      <c r="K75" s="160" t="s">
        <v>977</v>
      </c>
      <c r="L75" s="160" t="s">
        <v>545</v>
      </c>
      <c r="M75" s="160" t="s">
        <v>974</v>
      </c>
      <c r="N75" s="160" t="s">
        <v>974</v>
      </c>
      <c r="O75" s="160" t="s">
        <v>982</v>
      </c>
      <c r="P75" s="160" t="s">
        <v>982</v>
      </c>
      <c r="Q75" s="160" t="s">
        <v>979</v>
      </c>
      <c r="R75" s="160" t="s">
        <v>979</v>
      </c>
      <c r="S75" s="160" t="s">
        <v>983</v>
      </c>
      <c r="T75" s="160" t="s">
        <v>984</v>
      </c>
      <c r="U75" s="160" t="s">
        <v>984</v>
      </c>
      <c r="V75" s="160" t="s">
        <v>559</v>
      </c>
      <c r="W75" s="160" t="s">
        <v>958</v>
      </c>
      <c r="X75" s="160" t="s">
        <v>958</v>
      </c>
      <c r="Y75" s="160" t="s">
        <v>958</v>
      </c>
      <c r="Z75" s="160" t="s">
        <v>958</v>
      </c>
      <c r="AA75" s="160" t="s">
        <v>958</v>
      </c>
      <c r="AB75" s="160" t="s">
        <v>971</v>
      </c>
      <c r="AC75" s="160" t="s">
        <v>958</v>
      </c>
      <c r="AD75" s="105" t="s">
        <v>980</v>
      </c>
      <c r="AE75" s="160" t="s">
        <v>958</v>
      </c>
      <c r="AF75" s="160" t="s">
        <v>979</v>
      </c>
      <c r="AG75" s="160" t="s">
        <v>559</v>
      </c>
      <c r="AH75" s="160" t="s">
        <v>977</v>
      </c>
      <c r="AI75" s="160" t="s">
        <v>977</v>
      </c>
      <c r="AJ75" s="160" t="s">
        <v>977</v>
      </c>
      <c r="AK75" s="162" t="s">
        <v>1092</v>
      </c>
      <c r="AL75" s="160" t="s">
        <v>976</v>
      </c>
      <c r="AM75" s="160" t="s">
        <v>976</v>
      </c>
      <c r="AN75" s="160" t="s">
        <v>545</v>
      </c>
      <c r="AO75" s="160" t="s">
        <v>545</v>
      </c>
      <c r="AP75" s="160" t="s">
        <v>545</v>
      </c>
      <c r="AQ75" s="160" t="s">
        <v>545</v>
      </c>
      <c r="AR75" s="160" t="s">
        <v>972</v>
      </c>
      <c r="AS75" s="160" t="s">
        <v>559</v>
      </c>
      <c r="AT75" s="160" t="s">
        <v>973</v>
      </c>
      <c r="AU75" s="160" t="s">
        <v>559</v>
      </c>
      <c r="AV75" s="160" t="s">
        <v>556</v>
      </c>
      <c r="AW75" s="160" t="s">
        <v>559</v>
      </c>
      <c r="AX75" s="160" t="s">
        <v>559</v>
      </c>
      <c r="AY75" s="160" t="s">
        <v>948</v>
      </c>
      <c r="AZ75" s="160" t="s">
        <v>975</v>
      </c>
      <c r="BA75" s="160" t="s">
        <v>975</v>
      </c>
      <c r="BB75" s="160" t="s">
        <v>559</v>
      </c>
      <c r="BC75" s="160" t="s">
        <v>559</v>
      </c>
      <c r="BD75" s="160" t="s">
        <v>974</v>
      </c>
      <c r="BE75" s="160" t="s">
        <v>559</v>
      </c>
      <c r="BF75" s="104"/>
    </row>
    <row r="76" spans="1:58" x14ac:dyDescent="0.25">
      <c r="A76" s="128" t="str">
        <f>'Indicator Data'!A77</f>
        <v>Haiti</v>
      </c>
      <c r="B76" s="107" t="str">
        <f>'Indicator Data'!B77</f>
        <v>HTI</v>
      </c>
      <c r="C76" s="160" t="s">
        <v>1079</v>
      </c>
      <c r="D76" s="160" t="s">
        <v>1079</v>
      </c>
      <c r="E76" s="160" t="s">
        <v>981</v>
      </c>
      <c r="F76" s="160" t="s">
        <v>981</v>
      </c>
      <c r="G76" s="160" t="s">
        <v>981</v>
      </c>
      <c r="H76" s="160" t="s">
        <v>981</v>
      </c>
      <c r="I76" s="160" t="s">
        <v>981</v>
      </c>
      <c r="J76" s="160" t="s">
        <v>977</v>
      </c>
      <c r="K76" s="160" t="s">
        <v>977</v>
      </c>
      <c r="L76" s="160" t="s">
        <v>545</v>
      </c>
      <c r="M76" s="160" t="s">
        <v>974</v>
      </c>
      <c r="N76" s="160" t="s">
        <v>974</v>
      </c>
      <c r="O76" s="160" t="s">
        <v>982</v>
      </c>
      <c r="P76" s="160" t="s">
        <v>982</v>
      </c>
      <c r="Q76" s="160" t="s">
        <v>979</v>
      </c>
      <c r="R76" s="160" t="s">
        <v>979</v>
      </c>
      <c r="S76" s="160" t="s">
        <v>983</v>
      </c>
      <c r="T76" s="160" t="s">
        <v>984</v>
      </c>
      <c r="U76" s="160" t="s">
        <v>984</v>
      </c>
      <c r="V76" s="160" t="s">
        <v>559</v>
      </c>
      <c r="W76" s="160" t="s">
        <v>958</v>
      </c>
      <c r="X76" s="160" t="s">
        <v>958</v>
      </c>
      <c r="Y76" s="160" t="s">
        <v>958</v>
      </c>
      <c r="Z76" s="160" t="s">
        <v>958</v>
      </c>
      <c r="AA76" s="160" t="s">
        <v>958</v>
      </c>
      <c r="AB76" s="160" t="s">
        <v>971</v>
      </c>
      <c r="AC76" s="160" t="s">
        <v>958</v>
      </c>
      <c r="AD76" s="105" t="s">
        <v>980</v>
      </c>
      <c r="AE76" s="160" t="s">
        <v>958</v>
      </c>
      <c r="AF76" s="160" t="s">
        <v>979</v>
      </c>
      <c r="AG76" s="160" t="s">
        <v>559</v>
      </c>
      <c r="AH76" s="160" t="s">
        <v>977</v>
      </c>
      <c r="AI76" s="160" t="s">
        <v>977</v>
      </c>
      <c r="AJ76" s="160" t="s">
        <v>977</v>
      </c>
      <c r="AK76" s="162" t="s">
        <v>949</v>
      </c>
      <c r="AL76" s="160" t="s">
        <v>976</v>
      </c>
      <c r="AM76" s="160" t="s">
        <v>976</v>
      </c>
      <c r="AN76" s="160" t="s">
        <v>545</v>
      </c>
      <c r="AO76" s="160" t="s">
        <v>545</v>
      </c>
      <c r="AP76" s="160" t="s">
        <v>545</v>
      </c>
      <c r="AQ76" s="160" t="s">
        <v>545</v>
      </c>
      <c r="AR76" s="160" t="s">
        <v>972</v>
      </c>
      <c r="AS76" s="160" t="s">
        <v>559</v>
      </c>
      <c r="AT76" s="160" t="s">
        <v>973</v>
      </c>
      <c r="AU76" s="160" t="s">
        <v>559</v>
      </c>
      <c r="AV76" s="160" t="s">
        <v>556</v>
      </c>
      <c r="AW76" s="160" t="s">
        <v>559</v>
      </c>
      <c r="AX76" s="160" t="s">
        <v>559</v>
      </c>
      <c r="AY76" s="160" t="s">
        <v>948</v>
      </c>
      <c r="AZ76" s="160" t="s">
        <v>975</v>
      </c>
      <c r="BA76" s="160" t="s">
        <v>975</v>
      </c>
      <c r="BB76" s="160" t="s">
        <v>559</v>
      </c>
      <c r="BC76" s="160" t="s">
        <v>559</v>
      </c>
      <c r="BD76" s="160" t="s">
        <v>974</v>
      </c>
      <c r="BE76" s="160" t="s">
        <v>559</v>
      </c>
      <c r="BF76" s="104"/>
    </row>
    <row r="77" spans="1:58" x14ac:dyDescent="0.25">
      <c r="A77" s="128" t="str">
        <f>'Indicator Data'!A78</f>
        <v>Honduras</v>
      </c>
      <c r="B77" s="107" t="str">
        <f>'Indicator Data'!B78</f>
        <v>HND</v>
      </c>
      <c r="C77" s="160" t="s">
        <v>1079</v>
      </c>
      <c r="D77" s="160" t="s">
        <v>1079</v>
      </c>
      <c r="E77" s="160" t="s">
        <v>981</v>
      </c>
      <c r="F77" s="160" t="s">
        <v>981</v>
      </c>
      <c r="G77" s="160" t="s">
        <v>981</v>
      </c>
      <c r="H77" s="160" t="s">
        <v>981</v>
      </c>
      <c r="I77" s="160" t="s">
        <v>981</v>
      </c>
      <c r="J77" s="160" t="s">
        <v>977</v>
      </c>
      <c r="K77" s="160" t="s">
        <v>977</v>
      </c>
      <c r="L77" s="160" t="s">
        <v>545</v>
      </c>
      <c r="M77" s="160" t="s">
        <v>974</v>
      </c>
      <c r="N77" s="160" t="s">
        <v>974</v>
      </c>
      <c r="O77" s="160" t="s">
        <v>982</v>
      </c>
      <c r="P77" s="160" t="s">
        <v>982</v>
      </c>
      <c r="Q77" s="160" t="s">
        <v>979</v>
      </c>
      <c r="R77" s="160" t="s">
        <v>979</v>
      </c>
      <c r="S77" s="160" t="s">
        <v>983</v>
      </c>
      <c r="T77" s="160" t="s">
        <v>984</v>
      </c>
      <c r="U77" s="160" t="s">
        <v>984</v>
      </c>
      <c r="V77" s="160" t="s">
        <v>559</v>
      </c>
      <c r="W77" s="160" t="s">
        <v>958</v>
      </c>
      <c r="X77" s="160" t="s">
        <v>958</v>
      </c>
      <c r="Y77" s="160" t="s">
        <v>958</v>
      </c>
      <c r="Z77" s="160" t="s">
        <v>958</v>
      </c>
      <c r="AA77" s="160" t="s">
        <v>958</v>
      </c>
      <c r="AB77" s="160" t="s">
        <v>946</v>
      </c>
      <c r="AC77" s="160" t="s">
        <v>958</v>
      </c>
      <c r="AD77" s="105" t="s">
        <v>980</v>
      </c>
      <c r="AE77" s="160" t="s">
        <v>958</v>
      </c>
      <c r="AF77" s="160" t="s">
        <v>979</v>
      </c>
      <c r="AG77" s="160" t="s">
        <v>559</v>
      </c>
      <c r="AH77" s="160" t="s">
        <v>977</v>
      </c>
      <c r="AI77" s="160" t="s">
        <v>977</v>
      </c>
      <c r="AJ77" s="160" t="s">
        <v>977</v>
      </c>
      <c r="AK77" s="162" t="s">
        <v>946</v>
      </c>
      <c r="AL77" s="160" t="s">
        <v>976</v>
      </c>
      <c r="AM77" s="160" t="s">
        <v>976</v>
      </c>
      <c r="AN77" s="160" t="s">
        <v>545</v>
      </c>
      <c r="AO77" s="160" t="s">
        <v>545</v>
      </c>
      <c r="AP77" s="160" t="s">
        <v>545</v>
      </c>
      <c r="AQ77" s="160" t="s">
        <v>545</v>
      </c>
      <c r="AR77" s="160" t="s">
        <v>972</v>
      </c>
      <c r="AS77" s="160" t="s">
        <v>559</v>
      </c>
      <c r="AT77" s="160" t="s">
        <v>973</v>
      </c>
      <c r="AU77" s="160" t="s">
        <v>559</v>
      </c>
      <c r="AV77" s="160" t="s">
        <v>556</v>
      </c>
      <c r="AW77" s="160" t="s">
        <v>559</v>
      </c>
      <c r="AX77" s="160" t="s">
        <v>559</v>
      </c>
      <c r="AY77" s="160" t="s">
        <v>948</v>
      </c>
      <c r="AZ77" s="160" t="s">
        <v>975</v>
      </c>
      <c r="BA77" s="160" t="s">
        <v>975</v>
      </c>
      <c r="BB77" s="160" t="s">
        <v>559</v>
      </c>
      <c r="BC77" s="160" t="s">
        <v>559</v>
      </c>
      <c r="BD77" s="160" t="s">
        <v>974</v>
      </c>
      <c r="BE77" s="160" t="s">
        <v>559</v>
      </c>
      <c r="BF77" s="104"/>
    </row>
    <row r="78" spans="1:58" x14ac:dyDescent="0.25">
      <c r="A78" s="128" t="str">
        <f>'Indicator Data'!A79</f>
        <v>Hungary</v>
      </c>
      <c r="B78" s="107" t="str">
        <f>'Indicator Data'!B79</f>
        <v>HUN</v>
      </c>
      <c r="C78" s="160" t="s">
        <v>1079</v>
      </c>
      <c r="D78" s="160" t="s">
        <v>1079</v>
      </c>
      <c r="E78" s="160" t="s">
        <v>981</v>
      </c>
      <c r="F78" s="160" t="s">
        <v>981</v>
      </c>
      <c r="G78" s="160" t="s">
        <v>981</v>
      </c>
      <c r="H78" s="160" t="s">
        <v>981</v>
      </c>
      <c r="I78" s="160" t="s">
        <v>981</v>
      </c>
      <c r="J78" s="160" t="s">
        <v>977</v>
      </c>
      <c r="K78" s="160" t="s">
        <v>977</v>
      </c>
      <c r="L78" s="160" t="s">
        <v>545</v>
      </c>
      <c r="M78" s="160" t="s">
        <v>974</v>
      </c>
      <c r="N78" s="160" t="s">
        <v>974</v>
      </c>
      <c r="O78" s="160" t="s">
        <v>982</v>
      </c>
      <c r="P78" s="160" t="s">
        <v>982</v>
      </c>
      <c r="Q78" s="160" t="s">
        <v>979</v>
      </c>
      <c r="R78" s="160" t="s">
        <v>979</v>
      </c>
      <c r="S78" s="160" t="s">
        <v>983</v>
      </c>
      <c r="T78" s="160" t="s">
        <v>984</v>
      </c>
      <c r="U78" s="160" t="s">
        <v>984</v>
      </c>
      <c r="V78" s="160" t="s">
        <v>559</v>
      </c>
      <c r="W78" s="160" t="s">
        <v>958</v>
      </c>
      <c r="X78" s="160" t="s">
        <v>958</v>
      </c>
      <c r="Y78" s="160" t="s">
        <v>958</v>
      </c>
      <c r="Z78" s="160" t="s">
        <v>958</v>
      </c>
      <c r="AA78" s="160" t="s">
        <v>958</v>
      </c>
      <c r="AB78" s="160" t="s">
        <v>946</v>
      </c>
      <c r="AC78" s="160" t="s">
        <v>958</v>
      </c>
      <c r="AD78" s="105" t="s">
        <v>980</v>
      </c>
      <c r="AE78" s="160" t="s">
        <v>958</v>
      </c>
      <c r="AF78" s="160" t="s">
        <v>979</v>
      </c>
      <c r="AG78" s="160" t="s">
        <v>559</v>
      </c>
      <c r="AH78" s="160" t="s">
        <v>977</v>
      </c>
      <c r="AI78" s="160" t="s">
        <v>977</v>
      </c>
      <c r="AJ78" s="160" t="s">
        <v>977</v>
      </c>
      <c r="AK78" s="162" t="s">
        <v>946</v>
      </c>
      <c r="AL78" s="160" t="s">
        <v>976</v>
      </c>
      <c r="AM78" s="160" t="s">
        <v>976</v>
      </c>
      <c r="AN78" s="160" t="s">
        <v>545</v>
      </c>
      <c r="AO78" s="160" t="s">
        <v>545</v>
      </c>
      <c r="AP78" s="160" t="s">
        <v>545</v>
      </c>
      <c r="AQ78" s="160" t="s">
        <v>545</v>
      </c>
      <c r="AR78" s="160" t="s">
        <v>972</v>
      </c>
      <c r="AS78" s="160" t="s">
        <v>559</v>
      </c>
      <c r="AT78" s="160" t="s">
        <v>973</v>
      </c>
      <c r="AU78" s="160" t="s">
        <v>559</v>
      </c>
      <c r="AV78" s="160" t="s">
        <v>556</v>
      </c>
      <c r="AW78" s="160" t="s">
        <v>559</v>
      </c>
      <c r="AX78" s="160" t="s">
        <v>559</v>
      </c>
      <c r="AY78" s="160" t="s">
        <v>948</v>
      </c>
      <c r="AZ78" s="160" t="s">
        <v>975</v>
      </c>
      <c r="BA78" s="160" t="s">
        <v>975</v>
      </c>
      <c r="BB78" s="160" t="s">
        <v>559</v>
      </c>
      <c r="BC78" s="160" t="s">
        <v>559</v>
      </c>
      <c r="BD78" s="160" t="s">
        <v>974</v>
      </c>
      <c r="BE78" s="160" t="s">
        <v>559</v>
      </c>
      <c r="BF78" s="104"/>
    </row>
    <row r="79" spans="1:58" x14ac:dyDescent="0.25">
      <c r="A79" s="128" t="str">
        <f>'Indicator Data'!A80</f>
        <v>Iceland</v>
      </c>
      <c r="B79" s="107" t="str">
        <f>'Indicator Data'!B80</f>
        <v>ISL</v>
      </c>
      <c r="C79" s="160" t="s">
        <v>1079</v>
      </c>
      <c r="D79" s="160" t="s">
        <v>1079</v>
      </c>
      <c r="E79" s="160" t="s">
        <v>981</v>
      </c>
      <c r="F79" s="160" t="s">
        <v>981</v>
      </c>
      <c r="G79" s="160" t="s">
        <v>981</v>
      </c>
      <c r="H79" s="160" t="s">
        <v>981</v>
      </c>
      <c r="I79" s="160" t="s">
        <v>981</v>
      </c>
      <c r="J79" s="160" t="s">
        <v>977</v>
      </c>
      <c r="K79" s="160" t="s">
        <v>977</v>
      </c>
      <c r="L79" s="160" t="s">
        <v>545</v>
      </c>
      <c r="M79" s="160" t="s">
        <v>974</v>
      </c>
      <c r="N79" s="160" t="s">
        <v>974</v>
      </c>
      <c r="O79" s="160" t="s">
        <v>982</v>
      </c>
      <c r="P79" s="160" t="s">
        <v>982</v>
      </c>
      <c r="Q79" s="160" t="s">
        <v>979</v>
      </c>
      <c r="R79" s="160" t="s">
        <v>979</v>
      </c>
      <c r="S79" s="160" t="s">
        <v>983</v>
      </c>
      <c r="T79" s="160" t="s">
        <v>984</v>
      </c>
      <c r="U79" s="160" t="s">
        <v>984</v>
      </c>
      <c r="V79" s="160" t="s">
        <v>559</v>
      </c>
      <c r="W79" s="160" t="s">
        <v>958</v>
      </c>
      <c r="X79" s="160" t="s">
        <v>958</v>
      </c>
      <c r="Y79" s="160" t="s">
        <v>958</v>
      </c>
      <c r="Z79" s="160" t="s">
        <v>958</v>
      </c>
      <c r="AA79" s="160" t="s">
        <v>958</v>
      </c>
      <c r="AB79" s="160" t="s">
        <v>958</v>
      </c>
      <c r="AC79" s="160" t="s">
        <v>958</v>
      </c>
      <c r="AD79" s="105" t="s">
        <v>980</v>
      </c>
      <c r="AE79" s="160" t="s">
        <v>958</v>
      </c>
      <c r="AF79" s="160" t="s">
        <v>979</v>
      </c>
      <c r="AG79" s="160" t="s">
        <v>559</v>
      </c>
      <c r="AH79" s="160" t="s">
        <v>977</v>
      </c>
      <c r="AI79" s="160" t="s">
        <v>977</v>
      </c>
      <c r="AJ79" s="160" t="s">
        <v>977</v>
      </c>
      <c r="AK79" s="162" t="s">
        <v>949</v>
      </c>
      <c r="AL79" s="160" t="s">
        <v>976</v>
      </c>
      <c r="AM79" s="160" t="s">
        <v>976</v>
      </c>
      <c r="AN79" s="160" t="s">
        <v>545</v>
      </c>
      <c r="AO79" s="160" t="s">
        <v>545</v>
      </c>
      <c r="AP79" s="160" t="s">
        <v>545</v>
      </c>
      <c r="AQ79" s="160" t="s">
        <v>545</v>
      </c>
      <c r="AR79" s="160" t="s">
        <v>972</v>
      </c>
      <c r="AS79" s="160" t="s">
        <v>559</v>
      </c>
      <c r="AT79" s="160" t="s">
        <v>973</v>
      </c>
      <c r="AU79" s="160" t="s">
        <v>559</v>
      </c>
      <c r="AV79" s="160" t="s">
        <v>556</v>
      </c>
      <c r="AW79" s="160" t="s">
        <v>559</v>
      </c>
      <c r="AX79" s="160" t="s">
        <v>559</v>
      </c>
      <c r="AY79" s="160" t="s">
        <v>948</v>
      </c>
      <c r="AZ79" s="160" t="s">
        <v>975</v>
      </c>
      <c r="BA79" s="160" t="s">
        <v>975</v>
      </c>
      <c r="BB79" s="160" t="s">
        <v>559</v>
      </c>
      <c r="BC79" s="160" t="s">
        <v>559</v>
      </c>
      <c r="BD79" s="160" t="s">
        <v>974</v>
      </c>
      <c r="BE79" s="160" t="s">
        <v>559</v>
      </c>
      <c r="BF79" s="104"/>
    </row>
    <row r="80" spans="1:58" x14ac:dyDescent="0.25">
      <c r="A80" s="128" t="str">
        <f>'Indicator Data'!A81</f>
        <v>India</v>
      </c>
      <c r="B80" s="107" t="str">
        <f>'Indicator Data'!B81</f>
        <v>IND</v>
      </c>
      <c r="C80" s="160" t="s">
        <v>1079</v>
      </c>
      <c r="D80" s="160" t="s">
        <v>1079</v>
      </c>
      <c r="E80" s="160" t="s">
        <v>981</v>
      </c>
      <c r="F80" s="160" t="s">
        <v>981</v>
      </c>
      <c r="G80" s="160" t="s">
        <v>981</v>
      </c>
      <c r="H80" s="160" t="s">
        <v>981</v>
      </c>
      <c r="I80" s="160" t="s">
        <v>981</v>
      </c>
      <c r="J80" s="160" t="s">
        <v>977</v>
      </c>
      <c r="K80" s="160" t="s">
        <v>977</v>
      </c>
      <c r="L80" s="160" t="s">
        <v>545</v>
      </c>
      <c r="M80" s="160" t="s">
        <v>974</v>
      </c>
      <c r="N80" s="160" t="s">
        <v>974</v>
      </c>
      <c r="O80" s="160" t="s">
        <v>982</v>
      </c>
      <c r="P80" s="160" t="s">
        <v>982</v>
      </c>
      <c r="Q80" s="160" t="s">
        <v>979</v>
      </c>
      <c r="R80" s="160" t="s">
        <v>979</v>
      </c>
      <c r="S80" s="160" t="s">
        <v>983</v>
      </c>
      <c r="T80" s="160" t="s">
        <v>984</v>
      </c>
      <c r="U80" s="160" t="s">
        <v>984</v>
      </c>
      <c r="V80" s="160" t="s">
        <v>559</v>
      </c>
      <c r="W80" s="160" t="s">
        <v>958</v>
      </c>
      <c r="X80" s="160" t="s">
        <v>958</v>
      </c>
      <c r="Y80" s="160" t="s">
        <v>958</v>
      </c>
      <c r="Z80" s="160" t="s">
        <v>958</v>
      </c>
      <c r="AA80" s="160" t="s">
        <v>958</v>
      </c>
      <c r="AB80" s="160" t="s">
        <v>971</v>
      </c>
      <c r="AC80" s="160" t="s">
        <v>958</v>
      </c>
      <c r="AD80" s="105" t="s">
        <v>980</v>
      </c>
      <c r="AE80" s="160" t="s">
        <v>958</v>
      </c>
      <c r="AF80" s="160" t="s">
        <v>979</v>
      </c>
      <c r="AG80" s="160" t="s">
        <v>559</v>
      </c>
      <c r="AH80" s="160" t="s">
        <v>977</v>
      </c>
      <c r="AI80" s="160" t="s">
        <v>977</v>
      </c>
      <c r="AJ80" s="160" t="s">
        <v>977</v>
      </c>
      <c r="AK80" s="162" t="s">
        <v>949</v>
      </c>
      <c r="AL80" s="160" t="s">
        <v>976</v>
      </c>
      <c r="AM80" s="160" t="s">
        <v>976</v>
      </c>
      <c r="AN80" s="160" t="s">
        <v>545</v>
      </c>
      <c r="AO80" s="160" t="s">
        <v>545</v>
      </c>
      <c r="AP80" s="160" t="s">
        <v>545</v>
      </c>
      <c r="AQ80" s="160" t="s">
        <v>545</v>
      </c>
      <c r="AR80" s="160" t="s">
        <v>972</v>
      </c>
      <c r="AS80" s="160" t="s">
        <v>559</v>
      </c>
      <c r="AT80" s="160" t="s">
        <v>973</v>
      </c>
      <c r="AU80" s="160" t="s">
        <v>559</v>
      </c>
      <c r="AV80" s="160" t="s">
        <v>556</v>
      </c>
      <c r="AW80" s="160" t="s">
        <v>559</v>
      </c>
      <c r="AX80" s="160" t="s">
        <v>559</v>
      </c>
      <c r="AY80" s="160" t="s">
        <v>948</v>
      </c>
      <c r="AZ80" s="160" t="s">
        <v>975</v>
      </c>
      <c r="BA80" s="160" t="s">
        <v>975</v>
      </c>
      <c r="BB80" s="160" t="s">
        <v>559</v>
      </c>
      <c r="BC80" s="160" t="s">
        <v>559</v>
      </c>
      <c r="BD80" s="160" t="s">
        <v>974</v>
      </c>
      <c r="BE80" s="160" t="s">
        <v>559</v>
      </c>
      <c r="BF80" s="104"/>
    </row>
    <row r="81" spans="1:58" x14ac:dyDescent="0.25">
      <c r="A81" s="128" t="str">
        <f>'Indicator Data'!A82</f>
        <v>Indonesia</v>
      </c>
      <c r="B81" s="107" t="str">
        <f>'Indicator Data'!B82</f>
        <v>IDN</v>
      </c>
      <c r="C81" s="160" t="s">
        <v>1079</v>
      </c>
      <c r="D81" s="160" t="s">
        <v>1079</v>
      </c>
      <c r="E81" s="160" t="s">
        <v>981</v>
      </c>
      <c r="F81" s="160" t="s">
        <v>981</v>
      </c>
      <c r="G81" s="160" t="s">
        <v>981</v>
      </c>
      <c r="H81" s="160" t="s">
        <v>981</v>
      </c>
      <c r="I81" s="160" t="s">
        <v>981</v>
      </c>
      <c r="J81" s="160" t="s">
        <v>977</v>
      </c>
      <c r="K81" s="160" t="s">
        <v>977</v>
      </c>
      <c r="L81" s="160" t="s">
        <v>545</v>
      </c>
      <c r="M81" s="160" t="s">
        <v>974</v>
      </c>
      <c r="N81" s="160" t="s">
        <v>974</v>
      </c>
      <c r="O81" s="160" t="s">
        <v>982</v>
      </c>
      <c r="P81" s="160" t="s">
        <v>982</v>
      </c>
      <c r="Q81" s="160" t="s">
        <v>979</v>
      </c>
      <c r="R81" s="160" t="s">
        <v>979</v>
      </c>
      <c r="S81" s="160" t="s">
        <v>983</v>
      </c>
      <c r="T81" s="160" t="s">
        <v>984</v>
      </c>
      <c r="U81" s="160" t="s">
        <v>984</v>
      </c>
      <c r="V81" s="160" t="s">
        <v>559</v>
      </c>
      <c r="W81" s="160" t="s">
        <v>958</v>
      </c>
      <c r="X81" s="160" t="s">
        <v>958</v>
      </c>
      <c r="Y81" s="160" t="s">
        <v>958</v>
      </c>
      <c r="Z81" s="160" t="s">
        <v>958</v>
      </c>
      <c r="AA81" s="160" t="s">
        <v>958</v>
      </c>
      <c r="AB81" s="160" t="s">
        <v>971</v>
      </c>
      <c r="AC81" s="160" t="s">
        <v>958</v>
      </c>
      <c r="AD81" s="105" t="s">
        <v>980</v>
      </c>
      <c r="AE81" s="160" t="s">
        <v>958</v>
      </c>
      <c r="AF81" s="160" t="s">
        <v>979</v>
      </c>
      <c r="AG81" s="160" t="s">
        <v>559</v>
      </c>
      <c r="AH81" s="160" t="s">
        <v>977</v>
      </c>
      <c r="AI81" s="160" t="s">
        <v>977</v>
      </c>
      <c r="AJ81" s="160" t="s">
        <v>977</v>
      </c>
      <c r="AK81" s="162" t="s">
        <v>946</v>
      </c>
      <c r="AL81" s="160" t="s">
        <v>976</v>
      </c>
      <c r="AM81" s="160" t="s">
        <v>976</v>
      </c>
      <c r="AN81" s="160" t="s">
        <v>545</v>
      </c>
      <c r="AO81" s="160" t="s">
        <v>545</v>
      </c>
      <c r="AP81" s="160" t="s">
        <v>545</v>
      </c>
      <c r="AQ81" s="160" t="s">
        <v>545</v>
      </c>
      <c r="AR81" s="160" t="s">
        <v>972</v>
      </c>
      <c r="AS81" s="160" t="s">
        <v>559</v>
      </c>
      <c r="AT81" s="160" t="s">
        <v>973</v>
      </c>
      <c r="AU81" s="160" t="s">
        <v>559</v>
      </c>
      <c r="AV81" s="160" t="s">
        <v>556</v>
      </c>
      <c r="AW81" s="160" t="s">
        <v>559</v>
      </c>
      <c r="AX81" s="160" t="s">
        <v>559</v>
      </c>
      <c r="AY81" s="160" t="s">
        <v>948</v>
      </c>
      <c r="AZ81" s="160" t="s">
        <v>975</v>
      </c>
      <c r="BA81" s="160" t="s">
        <v>975</v>
      </c>
      <c r="BB81" s="160" t="s">
        <v>559</v>
      </c>
      <c r="BC81" s="160" t="s">
        <v>559</v>
      </c>
      <c r="BD81" s="160" t="s">
        <v>974</v>
      </c>
      <c r="BE81" s="160" t="s">
        <v>559</v>
      </c>
      <c r="BF81" s="104"/>
    </row>
    <row r="82" spans="1:58" x14ac:dyDescent="0.25">
      <c r="A82" s="128" t="str">
        <f>'Indicator Data'!A83</f>
        <v>Iran</v>
      </c>
      <c r="B82" s="107" t="str">
        <f>'Indicator Data'!B83</f>
        <v>IRN</v>
      </c>
      <c r="C82" s="160" t="s">
        <v>1079</v>
      </c>
      <c r="D82" s="160" t="s">
        <v>1079</v>
      </c>
      <c r="E82" s="160" t="s">
        <v>981</v>
      </c>
      <c r="F82" s="160" t="s">
        <v>981</v>
      </c>
      <c r="G82" s="160" t="s">
        <v>981</v>
      </c>
      <c r="H82" s="160" t="s">
        <v>981</v>
      </c>
      <c r="I82" s="160" t="s">
        <v>981</v>
      </c>
      <c r="J82" s="160" t="s">
        <v>977</v>
      </c>
      <c r="K82" s="160" t="s">
        <v>977</v>
      </c>
      <c r="L82" s="160" t="s">
        <v>545</v>
      </c>
      <c r="M82" s="160" t="s">
        <v>974</v>
      </c>
      <c r="N82" s="160" t="s">
        <v>974</v>
      </c>
      <c r="O82" s="160" t="s">
        <v>982</v>
      </c>
      <c r="P82" s="160" t="s">
        <v>982</v>
      </c>
      <c r="Q82" s="160" t="s">
        <v>979</v>
      </c>
      <c r="R82" s="160" t="s">
        <v>979</v>
      </c>
      <c r="S82" s="160" t="s">
        <v>983</v>
      </c>
      <c r="T82" s="160" t="s">
        <v>984</v>
      </c>
      <c r="U82" s="160" t="s">
        <v>984</v>
      </c>
      <c r="V82" s="160" t="s">
        <v>559</v>
      </c>
      <c r="W82" s="160" t="s">
        <v>958</v>
      </c>
      <c r="X82" s="160" t="s">
        <v>958</v>
      </c>
      <c r="Y82" s="160" t="s">
        <v>958</v>
      </c>
      <c r="Z82" s="160" t="s">
        <v>958</v>
      </c>
      <c r="AA82" s="160" t="s">
        <v>958</v>
      </c>
      <c r="AB82" s="160" t="s">
        <v>946</v>
      </c>
      <c r="AC82" s="160" t="s">
        <v>958</v>
      </c>
      <c r="AD82" s="105" t="s">
        <v>980</v>
      </c>
      <c r="AE82" s="160" t="s">
        <v>958</v>
      </c>
      <c r="AF82" s="160" t="s">
        <v>979</v>
      </c>
      <c r="AG82" s="160" t="s">
        <v>559</v>
      </c>
      <c r="AH82" s="160" t="s">
        <v>977</v>
      </c>
      <c r="AI82" s="160" t="s">
        <v>977</v>
      </c>
      <c r="AJ82" s="160" t="s">
        <v>977</v>
      </c>
      <c r="AK82" s="162" t="s">
        <v>949</v>
      </c>
      <c r="AL82" s="160" t="s">
        <v>976</v>
      </c>
      <c r="AM82" s="160" t="s">
        <v>976</v>
      </c>
      <c r="AN82" s="160" t="s">
        <v>545</v>
      </c>
      <c r="AO82" s="160" t="s">
        <v>545</v>
      </c>
      <c r="AP82" s="160" t="s">
        <v>545</v>
      </c>
      <c r="AQ82" s="160" t="s">
        <v>545</v>
      </c>
      <c r="AR82" s="160" t="s">
        <v>972</v>
      </c>
      <c r="AS82" s="160" t="s">
        <v>559</v>
      </c>
      <c r="AT82" s="160" t="s">
        <v>973</v>
      </c>
      <c r="AU82" s="160" t="s">
        <v>559</v>
      </c>
      <c r="AV82" s="160" t="s">
        <v>556</v>
      </c>
      <c r="AW82" s="160" t="s">
        <v>559</v>
      </c>
      <c r="AX82" s="160" t="s">
        <v>559</v>
      </c>
      <c r="AY82" s="160" t="s">
        <v>948</v>
      </c>
      <c r="AZ82" s="160" t="s">
        <v>975</v>
      </c>
      <c r="BA82" s="160" t="s">
        <v>975</v>
      </c>
      <c r="BB82" s="160" t="s">
        <v>559</v>
      </c>
      <c r="BC82" s="160" t="s">
        <v>559</v>
      </c>
      <c r="BD82" s="160" t="s">
        <v>974</v>
      </c>
      <c r="BE82" s="160" t="s">
        <v>559</v>
      </c>
      <c r="BF82" s="104"/>
    </row>
    <row r="83" spans="1:58" x14ac:dyDescent="0.25">
      <c r="A83" s="128" t="str">
        <f>'Indicator Data'!A84</f>
        <v>Iraq</v>
      </c>
      <c r="B83" s="107" t="str">
        <f>'Indicator Data'!B84</f>
        <v>IRQ</v>
      </c>
      <c r="C83" s="160" t="s">
        <v>1079</v>
      </c>
      <c r="D83" s="160" t="s">
        <v>1079</v>
      </c>
      <c r="E83" s="160" t="s">
        <v>981</v>
      </c>
      <c r="F83" s="160" t="s">
        <v>981</v>
      </c>
      <c r="G83" s="160" t="s">
        <v>981</v>
      </c>
      <c r="H83" s="160" t="s">
        <v>981</v>
      </c>
      <c r="I83" s="160" t="s">
        <v>981</v>
      </c>
      <c r="J83" s="160" t="s">
        <v>977</v>
      </c>
      <c r="K83" s="160" t="s">
        <v>977</v>
      </c>
      <c r="L83" s="160" t="s">
        <v>545</v>
      </c>
      <c r="M83" s="160" t="s">
        <v>974</v>
      </c>
      <c r="N83" s="160" t="s">
        <v>974</v>
      </c>
      <c r="O83" s="160" t="s">
        <v>982</v>
      </c>
      <c r="P83" s="160" t="s">
        <v>982</v>
      </c>
      <c r="Q83" s="160" t="s">
        <v>979</v>
      </c>
      <c r="R83" s="160" t="s">
        <v>979</v>
      </c>
      <c r="S83" s="160" t="s">
        <v>983</v>
      </c>
      <c r="T83" s="160" t="s">
        <v>984</v>
      </c>
      <c r="U83" s="160" t="s">
        <v>984</v>
      </c>
      <c r="V83" s="160" t="s">
        <v>559</v>
      </c>
      <c r="W83" s="160" t="s">
        <v>958</v>
      </c>
      <c r="X83" s="160" t="s">
        <v>958</v>
      </c>
      <c r="Y83" s="160" t="s">
        <v>958</v>
      </c>
      <c r="Z83" s="160" t="s">
        <v>958</v>
      </c>
      <c r="AA83" s="160" t="s">
        <v>958</v>
      </c>
      <c r="AB83" s="160" t="s">
        <v>971</v>
      </c>
      <c r="AC83" s="160" t="s">
        <v>958</v>
      </c>
      <c r="AD83" s="105" t="s">
        <v>980</v>
      </c>
      <c r="AE83" s="160" t="s">
        <v>958</v>
      </c>
      <c r="AF83" s="160" t="s">
        <v>979</v>
      </c>
      <c r="AG83" s="160" t="s">
        <v>559</v>
      </c>
      <c r="AH83" s="160" t="s">
        <v>977</v>
      </c>
      <c r="AI83" s="160" t="s">
        <v>977</v>
      </c>
      <c r="AJ83" s="160" t="s">
        <v>977</v>
      </c>
      <c r="AK83" s="162" t="s">
        <v>946</v>
      </c>
      <c r="AL83" s="160" t="s">
        <v>976</v>
      </c>
      <c r="AM83" s="160" t="s">
        <v>976</v>
      </c>
      <c r="AN83" s="160" t="s">
        <v>545</v>
      </c>
      <c r="AO83" s="160" t="s">
        <v>545</v>
      </c>
      <c r="AP83" s="160" t="s">
        <v>545</v>
      </c>
      <c r="AQ83" s="160" t="s">
        <v>545</v>
      </c>
      <c r="AR83" s="160" t="s">
        <v>972</v>
      </c>
      <c r="AS83" s="160" t="s">
        <v>559</v>
      </c>
      <c r="AT83" s="160" t="s">
        <v>973</v>
      </c>
      <c r="AU83" s="160" t="s">
        <v>559</v>
      </c>
      <c r="AV83" s="160" t="s">
        <v>556</v>
      </c>
      <c r="AW83" s="160" t="s">
        <v>559</v>
      </c>
      <c r="AX83" s="160" t="s">
        <v>559</v>
      </c>
      <c r="AY83" s="160" t="s">
        <v>948</v>
      </c>
      <c r="AZ83" s="160" t="s">
        <v>975</v>
      </c>
      <c r="BA83" s="160" t="s">
        <v>975</v>
      </c>
      <c r="BB83" s="160" t="s">
        <v>559</v>
      </c>
      <c r="BC83" s="160" t="s">
        <v>559</v>
      </c>
      <c r="BD83" s="160" t="s">
        <v>974</v>
      </c>
      <c r="BE83" s="160" t="s">
        <v>559</v>
      </c>
      <c r="BF83" s="104"/>
    </row>
    <row r="84" spans="1:58" x14ac:dyDescent="0.25">
      <c r="A84" s="128" t="str">
        <f>'Indicator Data'!A85</f>
        <v>Ireland</v>
      </c>
      <c r="B84" s="107" t="str">
        <f>'Indicator Data'!B85</f>
        <v>IRL</v>
      </c>
      <c r="C84" s="160" t="s">
        <v>1079</v>
      </c>
      <c r="D84" s="160" t="s">
        <v>1079</v>
      </c>
      <c r="E84" s="160" t="s">
        <v>981</v>
      </c>
      <c r="F84" s="160" t="s">
        <v>981</v>
      </c>
      <c r="G84" s="160" t="s">
        <v>981</v>
      </c>
      <c r="H84" s="160" t="s">
        <v>981</v>
      </c>
      <c r="I84" s="160" t="s">
        <v>981</v>
      </c>
      <c r="J84" s="160" t="s">
        <v>977</v>
      </c>
      <c r="K84" s="160" t="s">
        <v>977</v>
      </c>
      <c r="L84" s="160" t="s">
        <v>545</v>
      </c>
      <c r="M84" s="160" t="s">
        <v>974</v>
      </c>
      <c r="N84" s="160" t="s">
        <v>974</v>
      </c>
      <c r="O84" s="160" t="s">
        <v>982</v>
      </c>
      <c r="P84" s="160" t="s">
        <v>982</v>
      </c>
      <c r="Q84" s="160" t="s">
        <v>979</v>
      </c>
      <c r="R84" s="160" t="s">
        <v>979</v>
      </c>
      <c r="S84" s="160" t="s">
        <v>983</v>
      </c>
      <c r="T84" s="160" t="s">
        <v>984</v>
      </c>
      <c r="U84" s="160" t="s">
        <v>984</v>
      </c>
      <c r="V84" s="160" t="s">
        <v>559</v>
      </c>
      <c r="W84" s="160" t="s">
        <v>958</v>
      </c>
      <c r="X84" s="160" t="s">
        <v>958</v>
      </c>
      <c r="Y84" s="160" t="s">
        <v>958</v>
      </c>
      <c r="Z84" s="160" t="s">
        <v>958</v>
      </c>
      <c r="AA84" s="160" t="s">
        <v>958</v>
      </c>
      <c r="AB84" s="160" t="s">
        <v>946</v>
      </c>
      <c r="AC84" s="160" t="s">
        <v>958</v>
      </c>
      <c r="AD84" s="105" t="s">
        <v>980</v>
      </c>
      <c r="AE84" s="160" t="s">
        <v>958</v>
      </c>
      <c r="AF84" s="160" t="s">
        <v>979</v>
      </c>
      <c r="AG84" s="160" t="s">
        <v>559</v>
      </c>
      <c r="AH84" s="160" t="s">
        <v>977</v>
      </c>
      <c r="AI84" s="160" t="s">
        <v>977</v>
      </c>
      <c r="AJ84" s="160" t="s">
        <v>977</v>
      </c>
      <c r="AK84" s="162" t="s">
        <v>946</v>
      </c>
      <c r="AL84" s="160" t="s">
        <v>976</v>
      </c>
      <c r="AM84" s="160" t="s">
        <v>976</v>
      </c>
      <c r="AN84" s="160" t="s">
        <v>545</v>
      </c>
      <c r="AO84" s="160" t="s">
        <v>545</v>
      </c>
      <c r="AP84" s="160" t="s">
        <v>545</v>
      </c>
      <c r="AQ84" s="160" t="s">
        <v>545</v>
      </c>
      <c r="AR84" s="160" t="s">
        <v>972</v>
      </c>
      <c r="AS84" s="160" t="s">
        <v>559</v>
      </c>
      <c r="AT84" s="160" t="s">
        <v>973</v>
      </c>
      <c r="AU84" s="160" t="s">
        <v>559</v>
      </c>
      <c r="AV84" s="160" t="s">
        <v>556</v>
      </c>
      <c r="AW84" s="160" t="s">
        <v>559</v>
      </c>
      <c r="AX84" s="160" t="s">
        <v>559</v>
      </c>
      <c r="AY84" s="160" t="s">
        <v>948</v>
      </c>
      <c r="AZ84" s="160" t="s">
        <v>975</v>
      </c>
      <c r="BA84" s="160" t="s">
        <v>975</v>
      </c>
      <c r="BB84" s="160" t="s">
        <v>559</v>
      </c>
      <c r="BC84" s="160" t="s">
        <v>559</v>
      </c>
      <c r="BD84" s="160" t="s">
        <v>974</v>
      </c>
      <c r="BE84" s="160" t="s">
        <v>559</v>
      </c>
      <c r="BF84" s="104"/>
    </row>
    <row r="85" spans="1:58" x14ac:dyDescent="0.25">
      <c r="A85" s="128" t="str">
        <f>'Indicator Data'!A86</f>
        <v>Israel</v>
      </c>
      <c r="B85" s="107" t="str">
        <f>'Indicator Data'!B86</f>
        <v>ISR</v>
      </c>
      <c r="C85" s="160" t="s">
        <v>1079</v>
      </c>
      <c r="D85" s="160" t="s">
        <v>1079</v>
      </c>
      <c r="E85" s="160" t="s">
        <v>981</v>
      </c>
      <c r="F85" s="160" t="s">
        <v>981</v>
      </c>
      <c r="G85" s="160" t="s">
        <v>981</v>
      </c>
      <c r="H85" s="160" t="s">
        <v>981</v>
      </c>
      <c r="I85" s="160" t="s">
        <v>981</v>
      </c>
      <c r="J85" s="160" t="s">
        <v>977</v>
      </c>
      <c r="K85" s="160" t="s">
        <v>977</v>
      </c>
      <c r="L85" s="160" t="s">
        <v>545</v>
      </c>
      <c r="M85" s="160" t="s">
        <v>974</v>
      </c>
      <c r="N85" s="160" t="s">
        <v>974</v>
      </c>
      <c r="O85" s="160" t="s">
        <v>982</v>
      </c>
      <c r="P85" s="160" t="s">
        <v>982</v>
      </c>
      <c r="Q85" s="160" t="s">
        <v>979</v>
      </c>
      <c r="R85" s="160" t="s">
        <v>979</v>
      </c>
      <c r="S85" s="160" t="s">
        <v>983</v>
      </c>
      <c r="T85" s="160" t="s">
        <v>984</v>
      </c>
      <c r="U85" s="160" t="s">
        <v>984</v>
      </c>
      <c r="V85" s="160" t="s">
        <v>559</v>
      </c>
      <c r="W85" s="160" t="s">
        <v>958</v>
      </c>
      <c r="X85" s="160" t="s">
        <v>958</v>
      </c>
      <c r="Y85" s="160" t="s">
        <v>958</v>
      </c>
      <c r="Z85" s="160" t="s">
        <v>958</v>
      </c>
      <c r="AA85" s="160" t="s">
        <v>958</v>
      </c>
      <c r="AB85" s="160" t="s">
        <v>958</v>
      </c>
      <c r="AC85" s="160" t="s">
        <v>958</v>
      </c>
      <c r="AD85" s="105" t="s">
        <v>980</v>
      </c>
      <c r="AE85" s="160" t="s">
        <v>958</v>
      </c>
      <c r="AF85" s="160" t="s">
        <v>979</v>
      </c>
      <c r="AG85" s="160" t="s">
        <v>559</v>
      </c>
      <c r="AH85" s="160" t="s">
        <v>977</v>
      </c>
      <c r="AI85" s="160" t="s">
        <v>977</v>
      </c>
      <c r="AJ85" s="160" t="s">
        <v>977</v>
      </c>
      <c r="AK85" s="162" t="s">
        <v>946</v>
      </c>
      <c r="AL85" s="160" t="s">
        <v>976</v>
      </c>
      <c r="AM85" s="160" t="s">
        <v>976</v>
      </c>
      <c r="AN85" s="160" t="s">
        <v>545</v>
      </c>
      <c r="AO85" s="160" t="s">
        <v>545</v>
      </c>
      <c r="AP85" s="160" t="s">
        <v>545</v>
      </c>
      <c r="AQ85" s="160" t="s">
        <v>545</v>
      </c>
      <c r="AR85" s="160" t="s">
        <v>972</v>
      </c>
      <c r="AS85" s="160" t="s">
        <v>559</v>
      </c>
      <c r="AT85" s="160" t="s">
        <v>973</v>
      </c>
      <c r="AU85" s="160" t="s">
        <v>559</v>
      </c>
      <c r="AV85" s="160" t="s">
        <v>556</v>
      </c>
      <c r="AW85" s="160" t="s">
        <v>559</v>
      </c>
      <c r="AX85" s="160" t="s">
        <v>559</v>
      </c>
      <c r="AY85" s="160" t="s">
        <v>948</v>
      </c>
      <c r="AZ85" s="160" t="s">
        <v>975</v>
      </c>
      <c r="BA85" s="160" t="s">
        <v>975</v>
      </c>
      <c r="BB85" s="160" t="s">
        <v>559</v>
      </c>
      <c r="BC85" s="160" t="s">
        <v>559</v>
      </c>
      <c r="BD85" s="160" t="s">
        <v>974</v>
      </c>
      <c r="BE85" s="160" t="s">
        <v>559</v>
      </c>
      <c r="BF85" s="104"/>
    </row>
    <row r="86" spans="1:58" x14ac:dyDescent="0.25">
      <c r="A86" s="128" t="str">
        <f>'Indicator Data'!A87</f>
        <v>Italy</v>
      </c>
      <c r="B86" s="107" t="str">
        <f>'Indicator Data'!B87</f>
        <v>ITA</v>
      </c>
      <c r="C86" s="160" t="s">
        <v>1079</v>
      </c>
      <c r="D86" s="160" t="s">
        <v>1079</v>
      </c>
      <c r="E86" s="160" t="s">
        <v>981</v>
      </c>
      <c r="F86" s="160" t="s">
        <v>981</v>
      </c>
      <c r="G86" s="160" t="s">
        <v>981</v>
      </c>
      <c r="H86" s="160" t="s">
        <v>981</v>
      </c>
      <c r="I86" s="160" t="s">
        <v>981</v>
      </c>
      <c r="J86" s="160" t="s">
        <v>977</v>
      </c>
      <c r="K86" s="160" t="s">
        <v>977</v>
      </c>
      <c r="L86" s="160" t="s">
        <v>545</v>
      </c>
      <c r="M86" s="160" t="s">
        <v>974</v>
      </c>
      <c r="N86" s="160" t="s">
        <v>974</v>
      </c>
      <c r="O86" s="160" t="s">
        <v>982</v>
      </c>
      <c r="P86" s="160" t="s">
        <v>982</v>
      </c>
      <c r="Q86" s="160" t="s">
        <v>979</v>
      </c>
      <c r="R86" s="160" t="s">
        <v>979</v>
      </c>
      <c r="S86" s="160" t="s">
        <v>983</v>
      </c>
      <c r="T86" s="160" t="s">
        <v>984</v>
      </c>
      <c r="U86" s="160" t="s">
        <v>984</v>
      </c>
      <c r="V86" s="160" t="s">
        <v>559</v>
      </c>
      <c r="W86" s="160" t="s">
        <v>958</v>
      </c>
      <c r="X86" s="160" t="s">
        <v>958</v>
      </c>
      <c r="Y86" s="160" t="s">
        <v>958</v>
      </c>
      <c r="Z86" s="160" t="s">
        <v>958</v>
      </c>
      <c r="AA86" s="160" t="s">
        <v>958</v>
      </c>
      <c r="AB86" s="160" t="s">
        <v>971</v>
      </c>
      <c r="AC86" s="160" t="s">
        <v>958</v>
      </c>
      <c r="AD86" s="105" t="s">
        <v>980</v>
      </c>
      <c r="AE86" s="160" t="s">
        <v>958</v>
      </c>
      <c r="AF86" s="160" t="s">
        <v>979</v>
      </c>
      <c r="AG86" s="160" t="s">
        <v>559</v>
      </c>
      <c r="AH86" s="160" t="s">
        <v>977</v>
      </c>
      <c r="AI86" s="160" t="s">
        <v>977</v>
      </c>
      <c r="AJ86" s="160" t="s">
        <v>977</v>
      </c>
      <c r="AK86" s="162" t="s">
        <v>946</v>
      </c>
      <c r="AL86" s="160" t="s">
        <v>976</v>
      </c>
      <c r="AM86" s="160" t="s">
        <v>976</v>
      </c>
      <c r="AN86" s="160" t="s">
        <v>545</v>
      </c>
      <c r="AO86" s="160" t="s">
        <v>545</v>
      </c>
      <c r="AP86" s="160" t="s">
        <v>545</v>
      </c>
      <c r="AQ86" s="160" t="s">
        <v>545</v>
      </c>
      <c r="AR86" s="160" t="s">
        <v>972</v>
      </c>
      <c r="AS86" s="160" t="s">
        <v>559</v>
      </c>
      <c r="AT86" s="160" t="s">
        <v>973</v>
      </c>
      <c r="AU86" s="160" t="s">
        <v>559</v>
      </c>
      <c r="AV86" s="160" t="s">
        <v>556</v>
      </c>
      <c r="AW86" s="160" t="s">
        <v>559</v>
      </c>
      <c r="AX86" s="160" t="s">
        <v>559</v>
      </c>
      <c r="AY86" s="160" t="s">
        <v>948</v>
      </c>
      <c r="AZ86" s="160" t="s">
        <v>975</v>
      </c>
      <c r="BA86" s="160" t="s">
        <v>975</v>
      </c>
      <c r="BB86" s="160" t="s">
        <v>559</v>
      </c>
      <c r="BC86" s="160" t="s">
        <v>559</v>
      </c>
      <c r="BD86" s="160" t="s">
        <v>974</v>
      </c>
      <c r="BE86" s="160" t="s">
        <v>559</v>
      </c>
      <c r="BF86" s="104"/>
    </row>
    <row r="87" spans="1:58" x14ac:dyDescent="0.25">
      <c r="A87" s="128" t="str">
        <f>'Indicator Data'!A88</f>
        <v>Jamaica</v>
      </c>
      <c r="B87" s="107" t="str">
        <f>'Indicator Data'!B88</f>
        <v>JAM</v>
      </c>
      <c r="C87" s="160" t="s">
        <v>1079</v>
      </c>
      <c r="D87" s="160" t="s">
        <v>1079</v>
      </c>
      <c r="E87" s="160" t="s">
        <v>981</v>
      </c>
      <c r="F87" s="160" t="s">
        <v>981</v>
      </c>
      <c r="G87" s="160" t="s">
        <v>981</v>
      </c>
      <c r="H87" s="160" t="s">
        <v>981</v>
      </c>
      <c r="I87" s="160" t="s">
        <v>981</v>
      </c>
      <c r="J87" s="160" t="s">
        <v>977</v>
      </c>
      <c r="K87" s="160" t="s">
        <v>977</v>
      </c>
      <c r="L87" s="160" t="s">
        <v>545</v>
      </c>
      <c r="M87" s="160" t="s">
        <v>974</v>
      </c>
      <c r="N87" s="160" t="s">
        <v>974</v>
      </c>
      <c r="O87" s="160" t="s">
        <v>982</v>
      </c>
      <c r="P87" s="160" t="s">
        <v>982</v>
      </c>
      <c r="Q87" s="160" t="s">
        <v>979</v>
      </c>
      <c r="R87" s="160" t="s">
        <v>979</v>
      </c>
      <c r="S87" s="160" t="s">
        <v>983</v>
      </c>
      <c r="T87" s="160" t="s">
        <v>984</v>
      </c>
      <c r="U87" s="160" t="s">
        <v>984</v>
      </c>
      <c r="V87" s="160" t="s">
        <v>559</v>
      </c>
      <c r="W87" s="160" t="s">
        <v>958</v>
      </c>
      <c r="X87" s="160" t="s">
        <v>958</v>
      </c>
      <c r="Y87" s="160" t="s">
        <v>958</v>
      </c>
      <c r="Z87" s="160" t="s">
        <v>958</v>
      </c>
      <c r="AA87" s="160" t="s">
        <v>958</v>
      </c>
      <c r="AB87" s="160" t="s">
        <v>969</v>
      </c>
      <c r="AC87" s="160" t="s">
        <v>958</v>
      </c>
      <c r="AD87" s="105" t="s">
        <v>980</v>
      </c>
      <c r="AE87" s="160" t="s">
        <v>958</v>
      </c>
      <c r="AF87" s="160" t="s">
        <v>979</v>
      </c>
      <c r="AG87" s="160" t="s">
        <v>559</v>
      </c>
      <c r="AH87" s="160" t="s">
        <v>977</v>
      </c>
      <c r="AI87" s="160" t="s">
        <v>977</v>
      </c>
      <c r="AJ87" s="160" t="s">
        <v>977</v>
      </c>
      <c r="AK87" s="162" t="s">
        <v>946</v>
      </c>
      <c r="AL87" s="160" t="s">
        <v>976</v>
      </c>
      <c r="AM87" s="160" t="s">
        <v>976</v>
      </c>
      <c r="AN87" s="160" t="s">
        <v>545</v>
      </c>
      <c r="AO87" s="160" t="s">
        <v>545</v>
      </c>
      <c r="AP87" s="160" t="s">
        <v>545</v>
      </c>
      <c r="AQ87" s="160" t="s">
        <v>545</v>
      </c>
      <c r="AR87" s="160" t="s">
        <v>972</v>
      </c>
      <c r="AS87" s="160" t="s">
        <v>559</v>
      </c>
      <c r="AT87" s="160" t="s">
        <v>973</v>
      </c>
      <c r="AU87" s="160" t="s">
        <v>559</v>
      </c>
      <c r="AV87" s="160" t="s">
        <v>556</v>
      </c>
      <c r="AW87" s="160" t="s">
        <v>559</v>
      </c>
      <c r="AX87" s="160" t="s">
        <v>559</v>
      </c>
      <c r="AY87" s="160" t="s">
        <v>948</v>
      </c>
      <c r="AZ87" s="160" t="s">
        <v>975</v>
      </c>
      <c r="BA87" s="160" t="s">
        <v>975</v>
      </c>
      <c r="BB87" s="160" t="s">
        <v>559</v>
      </c>
      <c r="BC87" s="160" t="s">
        <v>559</v>
      </c>
      <c r="BD87" s="160" t="s">
        <v>974</v>
      </c>
      <c r="BE87" s="160" t="s">
        <v>559</v>
      </c>
      <c r="BF87" s="104"/>
    </row>
    <row r="88" spans="1:58" x14ac:dyDescent="0.25">
      <c r="A88" s="128" t="str">
        <f>'Indicator Data'!A89</f>
        <v>Japan</v>
      </c>
      <c r="B88" s="107" t="str">
        <f>'Indicator Data'!B89</f>
        <v>JPN</v>
      </c>
      <c r="C88" s="160" t="s">
        <v>1079</v>
      </c>
      <c r="D88" s="160" t="s">
        <v>1079</v>
      </c>
      <c r="E88" s="160" t="s">
        <v>981</v>
      </c>
      <c r="F88" s="160" t="s">
        <v>981</v>
      </c>
      <c r="G88" s="160" t="s">
        <v>981</v>
      </c>
      <c r="H88" s="160" t="s">
        <v>981</v>
      </c>
      <c r="I88" s="160" t="s">
        <v>981</v>
      </c>
      <c r="J88" s="160" t="s">
        <v>977</v>
      </c>
      <c r="K88" s="160" t="s">
        <v>977</v>
      </c>
      <c r="L88" s="160" t="s">
        <v>545</v>
      </c>
      <c r="M88" s="160" t="s">
        <v>974</v>
      </c>
      <c r="N88" s="160" t="s">
        <v>974</v>
      </c>
      <c r="O88" s="160" t="s">
        <v>982</v>
      </c>
      <c r="P88" s="160" t="s">
        <v>982</v>
      </c>
      <c r="Q88" s="160" t="s">
        <v>979</v>
      </c>
      <c r="R88" s="160" t="s">
        <v>979</v>
      </c>
      <c r="S88" s="160" t="s">
        <v>983</v>
      </c>
      <c r="T88" s="160" t="s">
        <v>984</v>
      </c>
      <c r="U88" s="160" t="s">
        <v>984</v>
      </c>
      <c r="V88" s="160" t="s">
        <v>559</v>
      </c>
      <c r="W88" s="160" t="s">
        <v>958</v>
      </c>
      <c r="X88" s="160" t="s">
        <v>958</v>
      </c>
      <c r="Y88" s="160" t="s">
        <v>958</v>
      </c>
      <c r="Z88" s="160" t="s">
        <v>958</v>
      </c>
      <c r="AA88" s="160" t="s">
        <v>958</v>
      </c>
      <c r="AB88" s="160" t="s">
        <v>946</v>
      </c>
      <c r="AC88" s="160" t="s">
        <v>958</v>
      </c>
      <c r="AD88" s="105" t="s">
        <v>980</v>
      </c>
      <c r="AE88" s="160" t="s">
        <v>958</v>
      </c>
      <c r="AF88" s="160" t="s">
        <v>979</v>
      </c>
      <c r="AG88" s="160" t="s">
        <v>559</v>
      </c>
      <c r="AH88" s="160" t="s">
        <v>977</v>
      </c>
      <c r="AI88" s="160" t="s">
        <v>977</v>
      </c>
      <c r="AJ88" s="160" t="s">
        <v>977</v>
      </c>
      <c r="AK88" s="162" t="s">
        <v>946</v>
      </c>
      <c r="AL88" s="160" t="s">
        <v>978</v>
      </c>
      <c r="AM88" s="160" t="s">
        <v>976</v>
      </c>
      <c r="AN88" s="160" t="s">
        <v>545</v>
      </c>
      <c r="AO88" s="160" t="s">
        <v>545</v>
      </c>
      <c r="AP88" s="160" t="s">
        <v>545</v>
      </c>
      <c r="AQ88" s="160" t="s">
        <v>545</v>
      </c>
      <c r="AR88" s="160" t="s">
        <v>972</v>
      </c>
      <c r="AS88" s="160" t="s">
        <v>559</v>
      </c>
      <c r="AT88" s="160" t="s">
        <v>973</v>
      </c>
      <c r="AU88" s="160" t="s">
        <v>559</v>
      </c>
      <c r="AV88" s="160" t="s">
        <v>556</v>
      </c>
      <c r="AW88" s="160" t="s">
        <v>559</v>
      </c>
      <c r="AX88" s="160" t="s">
        <v>559</v>
      </c>
      <c r="AY88" s="160" t="s">
        <v>948</v>
      </c>
      <c r="AZ88" s="160" t="s">
        <v>975</v>
      </c>
      <c r="BA88" s="160" t="s">
        <v>975</v>
      </c>
      <c r="BB88" s="160" t="s">
        <v>559</v>
      </c>
      <c r="BC88" s="160" t="s">
        <v>559</v>
      </c>
      <c r="BD88" s="160" t="s">
        <v>974</v>
      </c>
      <c r="BE88" s="160" t="s">
        <v>559</v>
      </c>
      <c r="BF88" s="104"/>
    </row>
    <row r="89" spans="1:58" x14ac:dyDescent="0.25">
      <c r="A89" s="128" t="str">
        <f>'Indicator Data'!A90</f>
        <v>Jordan</v>
      </c>
      <c r="B89" s="107" t="str">
        <f>'Indicator Data'!B90</f>
        <v>JOR</v>
      </c>
      <c r="C89" s="160" t="s">
        <v>1079</v>
      </c>
      <c r="D89" s="160" t="s">
        <v>1079</v>
      </c>
      <c r="E89" s="160" t="s">
        <v>981</v>
      </c>
      <c r="F89" s="160" t="s">
        <v>981</v>
      </c>
      <c r="G89" s="160" t="s">
        <v>981</v>
      </c>
      <c r="H89" s="160" t="s">
        <v>981</v>
      </c>
      <c r="I89" s="160" t="s">
        <v>981</v>
      </c>
      <c r="J89" s="160" t="s">
        <v>977</v>
      </c>
      <c r="K89" s="160" t="s">
        <v>977</v>
      </c>
      <c r="L89" s="160" t="s">
        <v>545</v>
      </c>
      <c r="M89" s="160" t="s">
        <v>974</v>
      </c>
      <c r="N89" s="160" t="s">
        <v>974</v>
      </c>
      <c r="O89" s="160" t="s">
        <v>982</v>
      </c>
      <c r="P89" s="160" t="s">
        <v>982</v>
      </c>
      <c r="Q89" s="160" t="s">
        <v>979</v>
      </c>
      <c r="R89" s="160" t="s">
        <v>979</v>
      </c>
      <c r="S89" s="160" t="s">
        <v>983</v>
      </c>
      <c r="T89" s="160" t="s">
        <v>984</v>
      </c>
      <c r="U89" s="160" t="s">
        <v>984</v>
      </c>
      <c r="V89" s="160" t="s">
        <v>559</v>
      </c>
      <c r="W89" s="160" t="s">
        <v>958</v>
      </c>
      <c r="X89" s="160" t="s">
        <v>958</v>
      </c>
      <c r="Y89" s="160" t="s">
        <v>958</v>
      </c>
      <c r="Z89" s="160" t="s">
        <v>958</v>
      </c>
      <c r="AA89" s="160" t="s">
        <v>958</v>
      </c>
      <c r="AB89" s="160" t="s">
        <v>971</v>
      </c>
      <c r="AC89" s="160" t="s">
        <v>958</v>
      </c>
      <c r="AD89" s="105" t="s">
        <v>980</v>
      </c>
      <c r="AE89" s="160" t="s">
        <v>958</v>
      </c>
      <c r="AF89" s="160" t="s">
        <v>979</v>
      </c>
      <c r="AG89" s="160" t="s">
        <v>559</v>
      </c>
      <c r="AH89" s="160" t="s">
        <v>977</v>
      </c>
      <c r="AI89" s="160" t="s">
        <v>977</v>
      </c>
      <c r="AJ89" s="160" t="s">
        <v>977</v>
      </c>
      <c r="AK89" s="162" t="s">
        <v>946</v>
      </c>
      <c r="AL89" s="160" t="s">
        <v>976</v>
      </c>
      <c r="AM89" s="160" t="s">
        <v>976</v>
      </c>
      <c r="AN89" s="160" t="s">
        <v>545</v>
      </c>
      <c r="AO89" s="160" t="s">
        <v>545</v>
      </c>
      <c r="AP89" s="160" t="s">
        <v>545</v>
      </c>
      <c r="AQ89" s="160" t="s">
        <v>545</v>
      </c>
      <c r="AR89" s="160" t="s">
        <v>972</v>
      </c>
      <c r="AS89" s="160" t="s">
        <v>559</v>
      </c>
      <c r="AT89" s="160" t="s">
        <v>973</v>
      </c>
      <c r="AU89" s="160" t="s">
        <v>559</v>
      </c>
      <c r="AV89" s="160" t="s">
        <v>556</v>
      </c>
      <c r="AW89" s="160" t="s">
        <v>559</v>
      </c>
      <c r="AX89" s="160" t="s">
        <v>559</v>
      </c>
      <c r="AY89" s="160" t="s">
        <v>948</v>
      </c>
      <c r="AZ89" s="160" t="s">
        <v>975</v>
      </c>
      <c r="BA89" s="160" t="s">
        <v>975</v>
      </c>
      <c r="BB89" s="160" t="s">
        <v>559</v>
      </c>
      <c r="BC89" s="160" t="s">
        <v>559</v>
      </c>
      <c r="BD89" s="160" t="s">
        <v>974</v>
      </c>
      <c r="BE89" s="160" t="s">
        <v>559</v>
      </c>
      <c r="BF89" s="104"/>
    </row>
    <row r="90" spans="1:58" x14ac:dyDescent="0.25">
      <c r="A90" s="128" t="str">
        <f>'Indicator Data'!A91</f>
        <v>Kazakhstan</v>
      </c>
      <c r="B90" s="107" t="str">
        <f>'Indicator Data'!B91</f>
        <v>KAZ</v>
      </c>
      <c r="C90" s="160" t="s">
        <v>1079</v>
      </c>
      <c r="D90" s="160" t="s">
        <v>1079</v>
      </c>
      <c r="E90" s="160" t="s">
        <v>981</v>
      </c>
      <c r="F90" s="160" t="s">
        <v>981</v>
      </c>
      <c r="G90" s="160" t="s">
        <v>981</v>
      </c>
      <c r="H90" s="160" t="s">
        <v>981</v>
      </c>
      <c r="I90" s="160" t="s">
        <v>981</v>
      </c>
      <c r="J90" s="160" t="s">
        <v>977</v>
      </c>
      <c r="K90" s="160" t="s">
        <v>977</v>
      </c>
      <c r="L90" s="160" t="s">
        <v>545</v>
      </c>
      <c r="M90" s="160" t="s">
        <v>974</v>
      </c>
      <c r="N90" s="160" t="s">
        <v>974</v>
      </c>
      <c r="O90" s="160" t="s">
        <v>982</v>
      </c>
      <c r="P90" s="160" t="s">
        <v>982</v>
      </c>
      <c r="Q90" s="160" t="s">
        <v>979</v>
      </c>
      <c r="R90" s="160" t="s">
        <v>979</v>
      </c>
      <c r="S90" s="160" t="s">
        <v>983</v>
      </c>
      <c r="T90" s="160" t="s">
        <v>984</v>
      </c>
      <c r="U90" s="160" t="s">
        <v>984</v>
      </c>
      <c r="V90" s="160" t="s">
        <v>559</v>
      </c>
      <c r="W90" s="160" t="s">
        <v>958</v>
      </c>
      <c r="X90" s="160" t="s">
        <v>958</v>
      </c>
      <c r="Y90" s="160" t="s">
        <v>958</v>
      </c>
      <c r="Z90" s="160" t="s">
        <v>958</v>
      </c>
      <c r="AA90" s="160" t="s">
        <v>958</v>
      </c>
      <c r="AB90" s="160" t="s">
        <v>971</v>
      </c>
      <c r="AC90" s="160" t="s">
        <v>958</v>
      </c>
      <c r="AD90" s="105" t="s">
        <v>980</v>
      </c>
      <c r="AE90" s="160" t="s">
        <v>958</v>
      </c>
      <c r="AF90" s="160" t="s">
        <v>979</v>
      </c>
      <c r="AG90" s="160" t="s">
        <v>559</v>
      </c>
      <c r="AH90" s="160" t="s">
        <v>977</v>
      </c>
      <c r="AI90" s="160" t="s">
        <v>977</v>
      </c>
      <c r="AJ90" s="160" t="s">
        <v>977</v>
      </c>
      <c r="AK90" s="162" t="s">
        <v>949</v>
      </c>
      <c r="AL90" s="160" t="s">
        <v>976</v>
      </c>
      <c r="AM90" s="160" t="s">
        <v>976</v>
      </c>
      <c r="AN90" s="160" t="s">
        <v>545</v>
      </c>
      <c r="AO90" s="160" t="s">
        <v>545</v>
      </c>
      <c r="AP90" s="160" t="s">
        <v>545</v>
      </c>
      <c r="AQ90" s="160" t="s">
        <v>545</v>
      </c>
      <c r="AR90" s="160" t="s">
        <v>972</v>
      </c>
      <c r="AS90" s="160" t="s">
        <v>559</v>
      </c>
      <c r="AT90" s="160" t="s">
        <v>973</v>
      </c>
      <c r="AU90" s="160" t="s">
        <v>559</v>
      </c>
      <c r="AV90" s="160" t="s">
        <v>556</v>
      </c>
      <c r="AW90" s="160" t="s">
        <v>559</v>
      </c>
      <c r="AX90" s="160" t="s">
        <v>559</v>
      </c>
      <c r="AY90" s="160" t="s">
        <v>948</v>
      </c>
      <c r="AZ90" s="160" t="s">
        <v>975</v>
      </c>
      <c r="BA90" s="160" t="s">
        <v>975</v>
      </c>
      <c r="BB90" s="160" t="s">
        <v>559</v>
      </c>
      <c r="BC90" s="160" t="s">
        <v>559</v>
      </c>
      <c r="BD90" s="160" t="s">
        <v>974</v>
      </c>
      <c r="BE90" s="160" t="s">
        <v>559</v>
      </c>
      <c r="BF90" s="104"/>
    </row>
    <row r="91" spans="1:58" x14ac:dyDescent="0.25">
      <c r="A91" s="128" t="str">
        <f>'Indicator Data'!A92</f>
        <v>Kenya</v>
      </c>
      <c r="B91" s="107" t="str">
        <f>'Indicator Data'!B92</f>
        <v>KEN</v>
      </c>
      <c r="C91" s="160" t="s">
        <v>1079</v>
      </c>
      <c r="D91" s="160" t="s">
        <v>1079</v>
      </c>
      <c r="E91" s="160" t="s">
        <v>981</v>
      </c>
      <c r="F91" s="160" t="s">
        <v>981</v>
      </c>
      <c r="G91" s="160" t="s">
        <v>981</v>
      </c>
      <c r="H91" s="160" t="s">
        <v>981</v>
      </c>
      <c r="I91" s="160" t="s">
        <v>981</v>
      </c>
      <c r="J91" s="160" t="s">
        <v>977</v>
      </c>
      <c r="K91" s="160" t="s">
        <v>977</v>
      </c>
      <c r="L91" s="160" t="s">
        <v>545</v>
      </c>
      <c r="M91" s="160" t="s">
        <v>974</v>
      </c>
      <c r="N91" s="160" t="s">
        <v>974</v>
      </c>
      <c r="O91" s="160" t="s">
        <v>982</v>
      </c>
      <c r="P91" s="160" t="s">
        <v>982</v>
      </c>
      <c r="Q91" s="160" t="s">
        <v>979</v>
      </c>
      <c r="R91" s="160" t="s">
        <v>979</v>
      </c>
      <c r="S91" s="160" t="s">
        <v>983</v>
      </c>
      <c r="T91" s="160" t="s">
        <v>984</v>
      </c>
      <c r="U91" s="160" t="s">
        <v>984</v>
      </c>
      <c r="V91" s="160" t="s">
        <v>559</v>
      </c>
      <c r="W91" s="160" t="s">
        <v>958</v>
      </c>
      <c r="X91" s="160" t="s">
        <v>958</v>
      </c>
      <c r="Y91" s="160" t="s">
        <v>958</v>
      </c>
      <c r="Z91" s="160" t="s">
        <v>958</v>
      </c>
      <c r="AA91" s="160" t="s">
        <v>958</v>
      </c>
      <c r="AB91" s="160" t="s">
        <v>946</v>
      </c>
      <c r="AC91" s="160" t="s">
        <v>958</v>
      </c>
      <c r="AD91" s="105" t="s">
        <v>980</v>
      </c>
      <c r="AE91" s="160" t="s">
        <v>958</v>
      </c>
      <c r="AF91" s="160" t="s">
        <v>979</v>
      </c>
      <c r="AG91" s="160" t="s">
        <v>559</v>
      </c>
      <c r="AH91" s="160" t="s">
        <v>977</v>
      </c>
      <c r="AI91" s="160" t="s">
        <v>977</v>
      </c>
      <c r="AJ91" s="160" t="s">
        <v>977</v>
      </c>
      <c r="AK91" s="162" t="s">
        <v>946</v>
      </c>
      <c r="AL91" s="160" t="s">
        <v>976</v>
      </c>
      <c r="AM91" s="160" t="s">
        <v>976</v>
      </c>
      <c r="AN91" s="160" t="s">
        <v>545</v>
      </c>
      <c r="AO91" s="160" t="s">
        <v>545</v>
      </c>
      <c r="AP91" s="160" t="s">
        <v>545</v>
      </c>
      <c r="AQ91" s="160" t="s">
        <v>545</v>
      </c>
      <c r="AR91" s="160" t="s">
        <v>972</v>
      </c>
      <c r="AS91" s="160" t="s">
        <v>559</v>
      </c>
      <c r="AT91" s="160" t="s">
        <v>973</v>
      </c>
      <c r="AU91" s="160" t="s">
        <v>559</v>
      </c>
      <c r="AV91" s="160" t="s">
        <v>556</v>
      </c>
      <c r="AW91" s="160" t="s">
        <v>559</v>
      </c>
      <c r="AX91" s="160" t="s">
        <v>559</v>
      </c>
      <c r="AY91" s="160" t="s">
        <v>948</v>
      </c>
      <c r="AZ91" s="160" t="s">
        <v>975</v>
      </c>
      <c r="BA91" s="160" t="s">
        <v>975</v>
      </c>
      <c r="BB91" s="160" t="s">
        <v>559</v>
      </c>
      <c r="BC91" s="160" t="s">
        <v>559</v>
      </c>
      <c r="BD91" s="160" t="s">
        <v>974</v>
      </c>
      <c r="BE91" s="160" t="s">
        <v>559</v>
      </c>
      <c r="BF91" s="104"/>
    </row>
    <row r="92" spans="1:58" x14ac:dyDescent="0.25">
      <c r="A92" s="128" t="str">
        <f>'Indicator Data'!A93</f>
        <v>Kiribati</v>
      </c>
      <c r="B92" s="107" t="str">
        <f>'Indicator Data'!B93</f>
        <v>KIR</v>
      </c>
      <c r="C92" s="160" t="s">
        <v>1079</v>
      </c>
      <c r="D92" s="160" t="s">
        <v>1079</v>
      </c>
      <c r="E92" s="160" t="s">
        <v>981</v>
      </c>
      <c r="F92" s="160" t="s">
        <v>981</v>
      </c>
      <c r="G92" s="160" t="s">
        <v>981</v>
      </c>
      <c r="H92" s="160" t="s">
        <v>981</v>
      </c>
      <c r="I92" s="160" t="s">
        <v>981</v>
      </c>
      <c r="J92" s="160" t="s">
        <v>977</v>
      </c>
      <c r="K92" s="160" t="s">
        <v>977</v>
      </c>
      <c r="L92" s="160" t="s">
        <v>545</v>
      </c>
      <c r="M92" s="160" t="s">
        <v>974</v>
      </c>
      <c r="N92" s="160" t="s">
        <v>974</v>
      </c>
      <c r="O92" s="160" t="s">
        <v>982</v>
      </c>
      <c r="P92" s="160" t="s">
        <v>982</v>
      </c>
      <c r="Q92" s="160" t="s">
        <v>979</v>
      </c>
      <c r="R92" s="160" t="s">
        <v>979</v>
      </c>
      <c r="S92" s="160" t="s">
        <v>983</v>
      </c>
      <c r="T92" s="160" t="s">
        <v>984</v>
      </c>
      <c r="U92" s="160" t="s">
        <v>984</v>
      </c>
      <c r="V92" s="160" t="s">
        <v>559</v>
      </c>
      <c r="W92" s="160" t="s">
        <v>958</v>
      </c>
      <c r="X92" s="160" t="s">
        <v>958</v>
      </c>
      <c r="Y92" s="160" t="s">
        <v>958</v>
      </c>
      <c r="Z92" s="160" t="s">
        <v>958</v>
      </c>
      <c r="AA92" s="160" t="s">
        <v>958</v>
      </c>
      <c r="AB92" s="160" t="s">
        <v>946</v>
      </c>
      <c r="AC92" s="160" t="s">
        <v>958</v>
      </c>
      <c r="AD92" s="105" t="s">
        <v>980</v>
      </c>
      <c r="AE92" s="160" t="s">
        <v>958</v>
      </c>
      <c r="AF92" s="160" t="s">
        <v>979</v>
      </c>
      <c r="AG92" s="160" t="s">
        <v>559</v>
      </c>
      <c r="AH92" s="160" t="s">
        <v>977</v>
      </c>
      <c r="AI92" s="160" t="s">
        <v>977</v>
      </c>
      <c r="AJ92" s="160" t="s">
        <v>977</v>
      </c>
      <c r="AK92" s="162" t="s">
        <v>946</v>
      </c>
      <c r="AL92" s="160" t="s">
        <v>976</v>
      </c>
      <c r="AM92" s="160" t="s">
        <v>976</v>
      </c>
      <c r="AN92" s="160" t="s">
        <v>545</v>
      </c>
      <c r="AO92" s="160" t="s">
        <v>545</v>
      </c>
      <c r="AP92" s="160" t="s">
        <v>545</v>
      </c>
      <c r="AQ92" s="160" t="s">
        <v>545</v>
      </c>
      <c r="AR92" s="160" t="s">
        <v>972</v>
      </c>
      <c r="AS92" s="160" t="s">
        <v>559</v>
      </c>
      <c r="AT92" s="160" t="s">
        <v>973</v>
      </c>
      <c r="AU92" s="160" t="s">
        <v>559</v>
      </c>
      <c r="AV92" s="160" t="s">
        <v>556</v>
      </c>
      <c r="AW92" s="160" t="s">
        <v>559</v>
      </c>
      <c r="AX92" s="160" t="s">
        <v>559</v>
      </c>
      <c r="AY92" s="160" t="s">
        <v>948</v>
      </c>
      <c r="AZ92" s="160" t="s">
        <v>975</v>
      </c>
      <c r="BA92" s="160" t="s">
        <v>975</v>
      </c>
      <c r="BB92" s="160" t="s">
        <v>947</v>
      </c>
      <c r="BC92" s="160" t="s">
        <v>559</v>
      </c>
      <c r="BD92" s="160" t="s">
        <v>974</v>
      </c>
      <c r="BE92" s="160" t="s">
        <v>559</v>
      </c>
      <c r="BF92" s="104"/>
    </row>
    <row r="93" spans="1:58" x14ac:dyDescent="0.25">
      <c r="A93" s="128" t="str">
        <f>'Indicator Data'!A94</f>
        <v>Korea DPR</v>
      </c>
      <c r="B93" s="107" t="str">
        <f>'Indicator Data'!B94</f>
        <v>PRK</v>
      </c>
      <c r="C93" s="160" t="s">
        <v>1079</v>
      </c>
      <c r="D93" s="160" t="s">
        <v>1079</v>
      </c>
      <c r="E93" s="160" t="s">
        <v>981</v>
      </c>
      <c r="F93" s="160" t="s">
        <v>981</v>
      </c>
      <c r="G93" s="160" t="s">
        <v>981</v>
      </c>
      <c r="H93" s="160" t="s">
        <v>981</v>
      </c>
      <c r="I93" s="160" t="s">
        <v>981</v>
      </c>
      <c r="J93" s="160" t="s">
        <v>977</v>
      </c>
      <c r="K93" s="160" t="s">
        <v>977</v>
      </c>
      <c r="L93" s="160" t="s">
        <v>545</v>
      </c>
      <c r="M93" s="160" t="s">
        <v>974</v>
      </c>
      <c r="N93" s="160" t="s">
        <v>974</v>
      </c>
      <c r="O93" s="160" t="s">
        <v>982</v>
      </c>
      <c r="P93" s="160" t="s">
        <v>982</v>
      </c>
      <c r="Q93" s="160" t="s">
        <v>979</v>
      </c>
      <c r="R93" s="160" t="s">
        <v>979</v>
      </c>
      <c r="S93" s="160" t="s">
        <v>983</v>
      </c>
      <c r="T93" s="160" t="s">
        <v>984</v>
      </c>
      <c r="U93" s="160" t="s">
        <v>984</v>
      </c>
      <c r="V93" s="160" t="s">
        <v>559</v>
      </c>
      <c r="W93" s="160" t="s">
        <v>958</v>
      </c>
      <c r="X93" s="160" t="s">
        <v>958</v>
      </c>
      <c r="Y93" s="160" t="s">
        <v>958</v>
      </c>
      <c r="Z93" s="160" t="s">
        <v>958</v>
      </c>
      <c r="AA93" s="160" t="s">
        <v>958</v>
      </c>
      <c r="AB93" s="160" t="s">
        <v>946</v>
      </c>
      <c r="AC93" s="160" t="s">
        <v>958</v>
      </c>
      <c r="AD93" s="105" t="s">
        <v>980</v>
      </c>
      <c r="AE93" s="160" t="s">
        <v>958</v>
      </c>
      <c r="AF93" s="160" t="s">
        <v>979</v>
      </c>
      <c r="AG93" s="160" t="s">
        <v>559</v>
      </c>
      <c r="AH93" s="160" t="s">
        <v>977</v>
      </c>
      <c r="AI93" s="160" t="s">
        <v>977</v>
      </c>
      <c r="AJ93" s="160" t="s">
        <v>977</v>
      </c>
      <c r="AK93" s="162" t="s">
        <v>946</v>
      </c>
      <c r="AL93" s="160" t="s">
        <v>976</v>
      </c>
      <c r="AM93" s="160" t="s">
        <v>976</v>
      </c>
      <c r="AN93" s="160" t="s">
        <v>545</v>
      </c>
      <c r="AO93" s="160" t="s">
        <v>545</v>
      </c>
      <c r="AP93" s="160" t="s">
        <v>545</v>
      </c>
      <c r="AQ93" s="160" t="s">
        <v>545</v>
      </c>
      <c r="AR93" s="160" t="s">
        <v>972</v>
      </c>
      <c r="AS93" s="160" t="s">
        <v>559</v>
      </c>
      <c r="AT93" s="160" t="s">
        <v>973</v>
      </c>
      <c r="AU93" s="160" t="s">
        <v>559</v>
      </c>
      <c r="AV93" s="160" t="s">
        <v>556</v>
      </c>
      <c r="AW93" s="160" t="s">
        <v>559</v>
      </c>
      <c r="AX93" s="160" t="s">
        <v>559</v>
      </c>
      <c r="AY93" s="160" t="s">
        <v>948</v>
      </c>
      <c r="AZ93" s="160" t="s">
        <v>975</v>
      </c>
      <c r="BA93" s="160" t="s">
        <v>975</v>
      </c>
      <c r="BB93" s="160" t="s">
        <v>559</v>
      </c>
      <c r="BC93" s="160" t="s">
        <v>559</v>
      </c>
      <c r="BD93" s="160" t="s">
        <v>974</v>
      </c>
      <c r="BE93" s="160" t="s">
        <v>559</v>
      </c>
      <c r="BF93" s="104"/>
    </row>
    <row r="94" spans="1:58" x14ac:dyDescent="0.25">
      <c r="A94" s="128" t="str">
        <f>'Indicator Data'!A95</f>
        <v>Korea Republic of</v>
      </c>
      <c r="B94" s="107" t="str">
        <f>'Indicator Data'!B95</f>
        <v>KOR</v>
      </c>
      <c r="C94" s="160" t="s">
        <v>1079</v>
      </c>
      <c r="D94" s="160" t="s">
        <v>1079</v>
      </c>
      <c r="E94" s="160" t="s">
        <v>981</v>
      </c>
      <c r="F94" s="160" t="s">
        <v>981</v>
      </c>
      <c r="G94" s="160" t="s">
        <v>981</v>
      </c>
      <c r="H94" s="160" t="s">
        <v>981</v>
      </c>
      <c r="I94" s="160" t="s">
        <v>981</v>
      </c>
      <c r="J94" s="160" t="s">
        <v>977</v>
      </c>
      <c r="K94" s="160" t="s">
        <v>977</v>
      </c>
      <c r="L94" s="160" t="s">
        <v>545</v>
      </c>
      <c r="M94" s="160" t="s">
        <v>974</v>
      </c>
      <c r="N94" s="160" t="s">
        <v>974</v>
      </c>
      <c r="O94" s="160" t="s">
        <v>982</v>
      </c>
      <c r="P94" s="160" t="s">
        <v>982</v>
      </c>
      <c r="Q94" s="160" t="s">
        <v>979</v>
      </c>
      <c r="R94" s="160" t="s">
        <v>979</v>
      </c>
      <c r="S94" s="160" t="s">
        <v>983</v>
      </c>
      <c r="T94" s="160" t="s">
        <v>984</v>
      </c>
      <c r="U94" s="160" t="s">
        <v>984</v>
      </c>
      <c r="V94" s="160" t="s">
        <v>559</v>
      </c>
      <c r="W94" s="160" t="s">
        <v>958</v>
      </c>
      <c r="X94" s="160" t="s">
        <v>958</v>
      </c>
      <c r="Y94" s="160" t="s">
        <v>958</v>
      </c>
      <c r="Z94" s="160" t="s">
        <v>958</v>
      </c>
      <c r="AA94" s="160" t="s">
        <v>958</v>
      </c>
      <c r="AB94" s="160" t="s">
        <v>946</v>
      </c>
      <c r="AC94" s="160" t="s">
        <v>958</v>
      </c>
      <c r="AD94" s="105" t="s">
        <v>980</v>
      </c>
      <c r="AE94" s="160" t="s">
        <v>958</v>
      </c>
      <c r="AF94" s="160" t="s">
        <v>979</v>
      </c>
      <c r="AG94" s="160" t="s">
        <v>559</v>
      </c>
      <c r="AH94" s="160" t="s">
        <v>977</v>
      </c>
      <c r="AI94" s="160" t="s">
        <v>977</v>
      </c>
      <c r="AJ94" s="160" t="s">
        <v>977</v>
      </c>
      <c r="AK94" s="162" t="s">
        <v>946</v>
      </c>
      <c r="AL94" s="160" t="s">
        <v>976</v>
      </c>
      <c r="AM94" s="160" t="s">
        <v>976</v>
      </c>
      <c r="AN94" s="160" t="s">
        <v>545</v>
      </c>
      <c r="AO94" s="160" t="s">
        <v>545</v>
      </c>
      <c r="AP94" s="160" t="s">
        <v>545</v>
      </c>
      <c r="AQ94" s="160" t="s">
        <v>545</v>
      </c>
      <c r="AR94" s="160" t="s">
        <v>972</v>
      </c>
      <c r="AS94" s="160" t="s">
        <v>559</v>
      </c>
      <c r="AT94" s="160" t="s">
        <v>973</v>
      </c>
      <c r="AU94" s="160" t="s">
        <v>559</v>
      </c>
      <c r="AV94" s="160" t="s">
        <v>556</v>
      </c>
      <c r="AW94" s="160" t="s">
        <v>559</v>
      </c>
      <c r="AX94" s="160" t="s">
        <v>559</v>
      </c>
      <c r="AY94" s="160" t="s">
        <v>948</v>
      </c>
      <c r="AZ94" s="160" t="s">
        <v>975</v>
      </c>
      <c r="BA94" s="160" t="s">
        <v>975</v>
      </c>
      <c r="BB94" s="160" t="s">
        <v>559</v>
      </c>
      <c r="BC94" s="160" t="s">
        <v>559</v>
      </c>
      <c r="BD94" s="160" t="s">
        <v>974</v>
      </c>
      <c r="BE94" s="160" t="s">
        <v>559</v>
      </c>
      <c r="BF94" s="104"/>
    </row>
    <row r="95" spans="1:58" x14ac:dyDescent="0.25">
      <c r="A95" s="128" t="str">
        <f>'Indicator Data'!A96</f>
        <v>Kuwait</v>
      </c>
      <c r="B95" s="107" t="str">
        <f>'Indicator Data'!B96</f>
        <v>KWT</v>
      </c>
      <c r="C95" s="160" t="s">
        <v>1079</v>
      </c>
      <c r="D95" s="160" t="s">
        <v>1079</v>
      </c>
      <c r="E95" s="160" t="s">
        <v>981</v>
      </c>
      <c r="F95" s="160" t="s">
        <v>981</v>
      </c>
      <c r="G95" s="160" t="s">
        <v>981</v>
      </c>
      <c r="H95" s="160" t="s">
        <v>981</v>
      </c>
      <c r="I95" s="160" t="s">
        <v>981</v>
      </c>
      <c r="J95" s="160" t="s">
        <v>977</v>
      </c>
      <c r="K95" s="160" t="s">
        <v>977</v>
      </c>
      <c r="L95" s="160" t="s">
        <v>545</v>
      </c>
      <c r="M95" s="160" t="s">
        <v>974</v>
      </c>
      <c r="N95" s="160" t="s">
        <v>974</v>
      </c>
      <c r="O95" s="160" t="s">
        <v>982</v>
      </c>
      <c r="P95" s="160" t="s">
        <v>982</v>
      </c>
      <c r="Q95" s="160" t="s">
        <v>979</v>
      </c>
      <c r="R95" s="160" t="s">
        <v>979</v>
      </c>
      <c r="S95" s="160" t="s">
        <v>983</v>
      </c>
      <c r="T95" s="160" t="s">
        <v>984</v>
      </c>
      <c r="U95" s="160" t="s">
        <v>984</v>
      </c>
      <c r="V95" s="160" t="s">
        <v>559</v>
      </c>
      <c r="W95" s="160" t="s">
        <v>958</v>
      </c>
      <c r="X95" s="160" t="s">
        <v>958</v>
      </c>
      <c r="Y95" s="160" t="s">
        <v>958</v>
      </c>
      <c r="Z95" s="160" t="s">
        <v>958</v>
      </c>
      <c r="AA95" s="160" t="s">
        <v>958</v>
      </c>
      <c r="AB95" s="160" t="s">
        <v>971</v>
      </c>
      <c r="AC95" s="160" t="s">
        <v>958</v>
      </c>
      <c r="AD95" s="105" t="s">
        <v>980</v>
      </c>
      <c r="AE95" s="160" t="s">
        <v>958</v>
      </c>
      <c r="AF95" s="160" t="s">
        <v>979</v>
      </c>
      <c r="AG95" s="160" t="s">
        <v>559</v>
      </c>
      <c r="AH95" s="160" t="s">
        <v>977</v>
      </c>
      <c r="AI95" s="160" t="s">
        <v>977</v>
      </c>
      <c r="AJ95" s="160" t="s">
        <v>977</v>
      </c>
      <c r="AK95" s="162" t="s">
        <v>946</v>
      </c>
      <c r="AL95" s="160" t="s">
        <v>976</v>
      </c>
      <c r="AM95" s="160" t="s">
        <v>976</v>
      </c>
      <c r="AN95" s="160" t="s">
        <v>545</v>
      </c>
      <c r="AO95" s="160" t="s">
        <v>545</v>
      </c>
      <c r="AP95" s="160" t="s">
        <v>545</v>
      </c>
      <c r="AQ95" s="160" t="s">
        <v>545</v>
      </c>
      <c r="AR95" s="160" t="s">
        <v>972</v>
      </c>
      <c r="AS95" s="160" t="s">
        <v>559</v>
      </c>
      <c r="AT95" s="160" t="s">
        <v>973</v>
      </c>
      <c r="AU95" s="160" t="s">
        <v>559</v>
      </c>
      <c r="AV95" s="160" t="s">
        <v>556</v>
      </c>
      <c r="AW95" s="160" t="s">
        <v>559</v>
      </c>
      <c r="AX95" s="160" t="s">
        <v>559</v>
      </c>
      <c r="AY95" s="160" t="s">
        <v>948</v>
      </c>
      <c r="AZ95" s="160" t="s">
        <v>975</v>
      </c>
      <c r="BA95" s="160" t="s">
        <v>975</v>
      </c>
      <c r="BB95" s="160" t="s">
        <v>559</v>
      </c>
      <c r="BC95" s="160" t="s">
        <v>559</v>
      </c>
      <c r="BD95" s="160" t="s">
        <v>974</v>
      </c>
      <c r="BE95" s="160" t="s">
        <v>559</v>
      </c>
      <c r="BF95" s="104"/>
    </row>
    <row r="96" spans="1:58" x14ac:dyDescent="0.25">
      <c r="A96" s="128" t="str">
        <f>'Indicator Data'!A97</f>
        <v>Kyrgyzstan</v>
      </c>
      <c r="B96" s="107" t="str">
        <f>'Indicator Data'!B97</f>
        <v>KGZ</v>
      </c>
      <c r="C96" s="160" t="s">
        <v>1079</v>
      </c>
      <c r="D96" s="160" t="s">
        <v>1079</v>
      </c>
      <c r="E96" s="160" t="s">
        <v>981</v>
      </c>
      <c r="F96" s="160" t="s">
        <v>981</v>
      </c>
      <c r="G96" s="160" t="s">
        <v>981</v>
      </c>
      <c r="H96" s="160" t="s">
        <v>981</v>
      </c>
      <c r="I96" s="160" t="s">
        <v>981</v>
      </c>
      <c r="J96" s="160" t="s">
        <v>977</v>
      </c>
      <c r="K96" s="160" t="s">
        <v>977</v>
      </c>
      <c r="L96" s="160" t="s">
        <v>545</v>
      </c>
      <c r="M96" s="160" t="s">
        <v>974</v>
      </c>
      <c r="N96" s="160" t="s">
        <v>974</v>
      </c>
      <c r="O96" s="160" t="s">
        <v>982</v>
      </c>
      <c r="P96" s="160" t="s">
        <v>982</v>
      </c>
      <c r="Q96" s="160" t="s">
        <v>979</v>
      </c>
      <c r="R96" s="160" t="s">
        <v>979</v>
      </c>
      <c r="S96" s="160" t="s">
        <v>983</v>
      </c>
      <c r="T96" s="160" t="s">
        <v>984</v>
      </c>
      <c r="U96" s="160" t="s">
        <v>984</v>
      </c>
      <c r="V96" s="160" t="s">
        <v>559</v>
      </c>
      <c r="W96" s="160" t="s">
        <v>958</v>
      </c>
      <c r="X96" s="160" t="s">
        <v>958</v>
      </c>
      <c r="Y96" s="160" t="s">
        <v>958</v>
      </c>
      <c r="Z96" s="160" t="s">
        <v>958</v>
      </c>
      <c r="AA96" s="160" t="s">
        <v>958</v>
      </c>
      <c r="AB96" s="160" t="s">
        <v>971</v>
      </c>
      <c r="AC96" s="160" t="s">
        <v>958</v>
      </c>
      <c r="AD96" s="105" t="s">
        <v>980</v>
      </c>
      <c r="AE96" s="160" t="s">
        <v>958</v>
      </c>
      <c r="AF96" s="160" t="s">
        <v>979</v>
      </c>
      <c r="AG96" s="160" t="s">
        <v>559</v>
      </c>
      <c r="AH96" s="160" t="s">
        <v>977</v>
      </c>
      <c r="AI96" s="160" t="s">
        <v>977</v>
      </c>
      <c r="AJ96" s="160" t="s">
        <v>977</v>
      </c>
      <c r="AK96" s="162" t="s">
        <v>946</v>
      </c>
      <c r="AL96" s="160" t="s">
        <v>976</v>
      </c>
      <c r="AM96" s="160" t="s">
        <v>976</v>
      </c>
      <c r="AN96" s="160" t="s">
        <v>545</v>
      </c>
      <c r="AO96" s="160" t="s">
        <v>545</v>
      </c>
      <c r="AP96" s="160" t="s">
        <v>545</v>
      </c>
      <c r="AQ96" s="160" t="s">
        <v>545</v>
      </c>
      <c r="AR96" s="160" t="s">
        <v>972</v>
      </c>
      <c r="AS96" s="160" t="s">
        <v>559</v>
      </c>
      <c r="AT96" s="160" t="s">
        <v>973</v>
      </c>
      <c r="AU96" s="160" t="s">
        <v>559</v>
      </c>
      <c r="AV96" s="160" t="s">
        <v>556</v>
      </c>
      <c r="AW96" s="160" t="s">
        <v>559</v>
      </c>
      <c r="AX96" s="160" t="s">
        <v>559</v>
      </c>
      <c r="AY96" s="160" t="s">
        <v>948</v>
      </c>
      <c r="AZ96" s="160" t="s">
        <v>975</v>
      </c>
      <c r="BA96" s="160" t="s">
        <v>975</v>
      </c>
      <c r="BB96" s="160" t="s">
        <v>559</v>
      </c>
      <c r="BC96" s="160" t="s">
        <v>559</v>
      </c>
      <c r="BD96" s="160" t="s">
        <v>974</v>
      </c>
      <c r="BE96" s="160" t="s">
        <v>559</v>
      </c>
      <c r="BF96" s="104"/>
    </row>
    <row r="97" spans="1:58" x14ac:dyDescent="0.25">
      <c r="A97" s="128" t="str">
        <f>'Indicator Data'!A98</f>
        <v>Lao PDR</v>
      </c>
      <c r="B97" s="107" t="str">
        <f>'Indicator Data'!B98</f>
        <v>LAO</v>
      </c>
      <c r="C97" s="160" t="s">
        <v>1079</v>
      </c>
      <c r="D97" s="160" t="s">
        <v>1079</v>
      </c>
      <c r="E97" s="160" t="s">
        <v>981</v>
      </c>
      <c r="F97" s="160" t="s">
        <v>981</v>
      </c>
      <c r="G97" s="160" t="s">
        <v>981</v>
      </c>
      <c r="H97" s="160" t="s">
        <v>981</v>
      </c>
      <c r="I97" s="160" t="s">
        <v>981</v>
      </c>
      <c r="J97" s="160" t="s">
        <v>977</v>
      </c>
      <c r="K97" s="160" t="s">
        <v>977</v>
      </c>
      <c r="L97" s="160" t="s">
        <v>545</v>
      </c>
      <c r="M97" s="160" t="s">
        <v>974</v>
      </c>
      <c r="N97" s="160" t="s">
        <v>974</v>
      </c>
      <c r="O97" s="160" t="s">
        <v>982</v>
      </c>
      <c r="P97" s="160" t="s">
        <v>982</v>
      </c>
      <c r="Q97" s="160" t="s">
        <v>979</v>
      </c>
      <c r="R97" s="160" t="s">
        <v>979</v>
      </c>
      <c r="S97" s="160" t="s">
        <v>983</v>
      </c>
      <c r="T97" s="160" t="s">
        <v>984</v>
      </c>
      <c r="U97" s="160" t="s">
        <v>984</v>
      </c>
      <c r="V97" s="160" t="s">
        <v>559</v>
      </c>
      <c r="W97" s="160" t="s">
        <v>958</v>
      </c>
      <c r="X97" s="160" t="s">
        <v>958</v>
      </c>
      <c r="Y97" s="160" t="s">
        <v>958</v>
      </c>
      <c r="Z97" s="160" t="s">
        <v>958</v>
      </c>
      <c r="AA97" s="160" t="s">
        <v>958</v>
      </c>
      <c r="AB97" s="160" t="s">
        <v>946</v>
      </c>
      <c r="AC97" s="160" t="s">
        <v>958</v>
      </c>
      <c r="AD97" s="105" t="s">
        <v>980</v>
      </c>
      <c r="AE97" s="160" t="s">
        <v>958</v>
      </c>
      <c r="AF97" s="160" t="s">
        <v>979</v>
      </c>
      <c r="AG97" s="160" t="s">
        <v>559</v>
      </c>
      <c r="AH97" s="160" t="s">
        <v>977</v>
      </c>
      <c r="AI97" s="160" t="s">
        <v>977</v>
      </c>
      <c r="AJ97" s="160" t="s">
        <v>977</v>
      </c>
      <c r="AK97" s="162" t="s">
        <v>946</v>
      </c>
      <c r="AL97" s="160" t="s">
        <v>976</v>
      </c>
      <c r="AM97" s="160" t="s">
        <v>976</v>
      </c>
      <c r="AN97" s="160" t="s">
        <v>545</v>
      </c>
      <c r="AO97" s="160" t="s">
        <v>545</v>
      </c>
      <c r="AP97" s="160" t="s">
        <v>545</v>
      </c>
      <c r="AQ97" s="160" t="s">
        <v>545</v>
      </c>
      <c r="AR97" s="160" t="s">
        <v>972</v>
      </c>
      <c r="AS97" s="160" t="s">
        <v>559</v>
      </c>
      <c r="AT97" s="160" t="s">
        <v>973</v>
      </c>
      <c r="AU97" s="160" t="s">
        <v>559</v>
      </c>
      <c r="AV97" s="160" t="s">
        <v>556</v>
      </c>
      <c r="AW97" s="160" t="s">
        <v>559</v>
      </c>
      <c r="AX97" s="160" t="s">
        <v>559</v>
      </c>
      <c r="AY97" s="160" t="s">
        <v>948</v>
      </c>
      <c r="AZ97" s="160" t="s">
        <v>975</v>
      </c>
      <c r="BA97" s="160" t="s">
        <v>975</v>
      </c>
      <c r="BB97" s="160" t="s">
        <v>559</v>
      </c>
      <c r="BC97" s="160" t="s">
        <v>559</v>
      </c>
      <c r="BD97" s="160" t="s">
        <v>974</v>
      </c>
      <c r="BE97" s="160" t="s">
        <v>559</v>
      </c>
      <c r="BF97" s="104"/>
    </row>
    <row r="98" spans="1:58" x14ac:dyDescent="0.25">
      <c r="A98" s="128" t="str">
        <f>'Indicator Data'!A99</f>
        <v>Latvia</v>
      </c>
      <c r="B98" s="107" t="str">
        <f>'Indicator Data'!B99</f>
        <v>LVA</v>
      </c>
      <c r="C98" s="160" t="s">
        <v>1079</v>
      </c>
      <c r="D98" s="160" t="s">
        <v>1079</v>
      </c>
      <c r="E98" s="160" t="s">
        <v>981</v>
      </c>
      <c r="F98" s="160" t="s">
        <v>981</v>
      </c>
      <c r="G98" s="160" t="s">
        <v>981</v>
      </c>
      <c r="H98" s="160" t="s">
        <v>981</v>
      </c>
      <c r="I98" s="160" t="s">
        <v>981</v>
      </c>
      <c r="J98" s="160" t="s">
        <v>977</v>
      </c>
      <c r="K98" s="160" t="s">
        <v>977</v>
      </c>
      <c r="L98" s="160" t="s">
        <v>545</v>
      </c>
      <c r="M98" s="160" t="s">
        <v>974</v>
      </c>
      <c r="N98" s="160" t="s">
        <v>974</v>
      </c>
      <c r="O98" s="160" t="s">
        <v>982</v>
      </c>
      <c r="P98" s="160" t="s">
        <v>982</v>
      </c>
      <c r="Q98" s="160" t="s">
        <v>979</v>
      </c>
      <c r="R98" s="160" t="s">
        <v>979</v>
      </c>
      <c r="S98" s="160" t="s">
        <v>983</v>
      </c>
      <c r="T98" s="160" t="s">
        <v>984</v>
      </c>
      <c r="U98" s="160" t="s">
        <v>984</v>
      </c>
      <c r="V98" s="160" t="s">
        <v>559</v>
      </c>
      <c r="W98" s="160" t="s">
        <v>958</v>
      </c>
      <c r="X98" s="160" t="s">
        <v>958</v>
      </c>
      <c r="Y98" s="160" t="s">
        <v>958</v>
      </c>
      <c r="Z98" s="160" t="s">
        <v>958</v>
      </c>
      <c r="AA98" s="160" t="s">
        <v>958</v>
      </c>
      <c r="AB98" s="160" t="s">
        <v>971</v>
      </c>
      <c r="AC98" s="160" t="s">
        <v>958</v>
      </c>
      <c r="AD98" s="105" t="s">
        <v>980</v>
      </c>
      <c r="AE98" s="160" t="s">
        <v>958</v>
      </c>
      <c r="AF98" s="160" t="s">
        <v>979</v>
      </c>
      <c r="AG98" s="160" t="s">
        <v>559</v>
      </c>
      <c r="AH98" s="160" t="s">
        <v>977</v>
      </c>
      <c r="AI98" s="160" t="s">
        <v>977</v>
      </c>
      <c r="AJ98" s="160" t="s">
        <v>977</v>
      </c>
      <c r="AK98" s="162" t="s">
        <v>949</v>
      </c>
      <c r="AL98" s="160" t="s">
        <v>978</v>
      </c>
      <c r="AM98" s="160" t="s">
        <v>976</v>
      </c>
      <c r="AN98" s="160" t="s">
        <v>545</v>
      </c>
      <c r="AO98" s="160" t="s">
        <v>545</v>
      </c>
      <c r="AP98" s="160" t="s">
        <v>545</v>
      </c>
      <c r="AQ98" s="160" t="s">
        <v>545</v>
      </c>
      <c r="AR98" s="160" t="s">
        <v>972</v>
      </c>
      <c r="AS98" s="160" t="s">
        <v>559</v>
      </c>
      <c r="AT98" s="160" t="s">
        <v>973</v>
      </c>
      <c r="AU98" s="160" t="s">
        <v>559</v>
      </c>
      <c r="AV98" s="160" t="s">
        <v>556</v>
      </c>
      <c r="AW98" s="160" t="s">
        <v>559</v>
      </c>
      <c r="AX98" s="160" t="s">
        <v>559</v>
      </c>
      <c r="AY98" s="160" t="s">
        <v>948</v>
      </c>
      <c r="AZ98" s="160" t="s">
        <v>975</v>
      </c>
      <c r="BA98" s="160" t="s">
        <v>975</v>
      </c>
      <c r="BB98" s="160" t="s">
        <v>559</v>
      </c>
      <c r="BC98" s="160" t="s">
        <v>559</v>
      </c>
      <c r="BD98" s="160" t="s">
        <v>974</v>
      </c>
      <c r="BE98" s="160" t="s">
        <v>559</v>
      </c>
      <c r="BF98" s="104"/>
    </row>
    <row r="99" spans="1:58" x14ac:dyDescent="0.25">
      <c r="A99" s="128" t="str">
        <f>'Indicator Data'!A100</f>
        <v>Lebanon</v>
      </c>
      <c r="B99" s="107" t="str">
        <f>'Indicator Data'!B100</f>
        <v>LBN</v>
      </c>
      <c r="C99" s="160" t="s">
        <v>1079</v>
      </c>
      <c r="D99" s="160" t="s">
        <v>1079</v>
      </c>
      <c r="E99" s="160" t="s">
        <v>981</v>
      </c>
      <c r="F99" s="160" t="s">
        <v>981</v>
      </c>
      <c r="G99" s="160" t="s">
        <v>981</v>
      </c>
      <c r="H99" s="160" t="s">
        <v>981</v>
      </c>
      <c r="I99" s="160" t="s">
        <v>981</v>
      </c>
      <c r="J99" s="160" t="s">
        <v>977</v>
      </c>
      <c r="K99" s="160" t="s">
        <v>977</v>
      </c>
      <c r="L99" s="160" t="s">
        <v>545</v>
      </c>
      <c r="M99" s="160" t="s">
        <v>974</v>
      </c>
      <c r="N99" s="160" t="s">
        <v>974</v>
      </c>
      <c r="O99" s="160" t="s">
        <v>982</v>
      </c>
      <c r="P99" s="160" t="s">
        <v>982</v>
      </c>
      <c r="Q99" s="160" t="s">
        <v>979</v>
      </c>
      <c r="R99" s="160" t="s">
        <v>979</v>
      </c>
      <c r="S99" s="160" t="s">
        <v>983</v>
      </c>
      <c r="T99" s="160" t="s">
        <v>984</v>
      </c>
      <c r="U99" s="160" t="s">
        <v>984</v>
      </c>
      <c r="V99" s="160" t="s">
        <v>559</v>
      </c>
      <c r="W99" s="160" t="s">
        <v>958</v>
      </c>
      <c r="X99" s="160" t="s">
        <v>958</v>
      </c>
      <c r="Y99" s="160" t="s">
        <v>958</v>
      </c>
      <c r="Z99" s="160" t="s">
        <v>958</v>
      </c>
      <c r="AA99" s="160" t="s">
        <v>958</v>
      </c>
      <c r="AB99" s="160" t="s">
        <v>971</v>
      </c>
      <c r="AC99" s="160" t="s">
        <v>958</v>
      </c>
      <c r="AD99" s="105" t="s">
        <v>980</v>
      </c>
      <c r="AE99" s="160" t="s">
        <v>958</v>
      </c>
      <c r="AF99" s="160" t="s">
        <v>979</v>
      </c>
      <c r="AG99" s="160" t="s">
        <v>559</v>
      </c>
      <c r="AH99" s="160" t="s">
        <v>977</v>
      </c>
      <c r="AI99" s="160" t="s">
        <v>977</v>
      </c>
      <c r="AJ99" s="160" t="s">
        <v>977</v>
      </c>
      <c r="AK99" s="162" t="s">
        <v>946</v>
      </c>
      <c r="AL99" s="160" t="s">
        <v>976</v>
      </c>
      <c r="AM99" s="160" t="s">
        <v>976</v>
      </c>
      <c r="AN99" s="160" t="s">
        <v>545</v>
      </c>
      <c r="AO99" s="160" t="s">
        <v>545</v>
      </c>
      <c r="AP99" s="160" t="s">
        <v>545</v>
      </c>
      <c r="AQ99" s="160" t="s">
        <v>545</v>
      </c>
      <c r="AR99" s="160" t="s">
        <v>972</v>
      </c>
      <c r="AS99" s="160" t="s">
        <v>559</v>
      </c>
      <c r="AT99" s="160" t="s">
        <v>973</v>
      </c>
      <c r="AU99" s="160" t="s">
        <v>559</v>
      </c>
      <c r="AV99" s="160" t="s">
        <v>556</v>
      </c>
      <c r="AW99" s="160" t="s">
        <v>559</v>
      </c>
      <c r="AX99" s="160" t="s">
        <v>559</v>
      </c>
      <c r="AY99" s="160" t="s">
        <v>948</v>
      </c>
      <c r="AZ99" s="160" t="s">
        <v>975</v>
      </c>
      <c r="BA99" s="160" t="s">
        <v>975</v>
      </c>
      <c r="BB99" s="160" t="s">
        <v>559</v>
      </c>
      <c r="BC99" s="160" t="s">
        <v>559</v>
      </c>
      <c r="BD99" s="160" t="s">
        <v>974</v>
      </c>
      <c r="BE99" s="160" t="s">
        <v>559</v>
      </c>
      <c r="BF99" s="104"/>
    </row>
    <row r="100" spans="1:58" x14ac:dyDescent="0.25">
      <c r="A100" s="128" t="str">
        <f>'Indicator Data'!A101</f>
        <v>Lesotho</v>
      </c>
      <c r="B100" s="107" t="str">
        <f>'Indicator Data'!B101</f>
        <v>LSO</v>
      </c>
      <c r="C100" s="160" t="s">
        <v>1079</v>
      </c>
      <c r="D100" s="160" t="s">
        <v>1079</v>
      </c>
      <c r="E100" s="160" t="s">
        <v>981</v>
      </c>
      <c r="F100" s="160" t="s">
        <v>981</v>
      </c>
      <c r="G100" s="160" t="s">
        <v>981</v>
      </c>
      <c r="H100" s="160" t="s">
        <v>981</v>
      </c>
      <c r="I100" s="160" t="s">
        <v>981</v>
      </c>
      <c r="J100" s="160" t="s">
        <v>977</v>
      </c>
      <c r="K100" s="160" t="s">
        <v>977</v>
      </c>
      <c r="L100" s="160" t="s">
        <v>545</v>
      </c>
      <c r="M100" s="160" t="s">
        <v>974</v>
      </c>
      <c r="N100" s="160" t="s">
        <v>974</v>
      </c>
      <c r="O100" s="160" t="s">
        <v>982</v>
      </c>
      <c r="P100" s="160" t="s">
        <v>982</v>
      </c>
      <c r="Q100" s="160" t="s">
        <v>979</v>
      </c>
      <c r="R100" s="160" t="s">
        <v>979</v>
      </c>
      <c r="S100" s="160" t="s">
        <v>983</v>
      </c>
      <c r="T100" s="160" t="s">
        <v>984</v>
      </c>
      <c r="U100" s="160" t="s">
        <v>984</v>
      </c>
      <c r="V100" s="160" t="s">
        <v>559</v>
      </c>
      <c r="W100" s="160" t="s">
        <v>958</v>
      </c>
      <c r="X100" s="160" t="s">
        <v>958</v>
      </c>
      <c r="Y100" s="160" t="s">
        <v>958</v>
      </c>
      <c r="Z100" s="160" t="s">
        <v>958</v>
      </c>
      <c r="AA100" s="160" t="s">
        <v>958</v>
      </c>
      <c r="AB100" s="160" t="s">
        <v>971</v>
      </c>
      <c r="AC100" s="160" t="s">
        <v>958</v>
      </c>
      <c r="AD100" s="105" t="s">
        <v>980</v>
      </c>
      <c r="AE100" s="160" t="s">
        <v>958</v>
      </c>
      <c r="AF100" s="160" t="s">
        <v>979</v>
      </c>
      <c r="AG100" s="160" t="s">
        <v>559</v>
      </c>
      <c r="AH100" s="160" t="s">
        <v>977</v>
      </c>
      <c r="AI100" s="160" t="s">
        <v>977</v>
      </c>
      <c r="AJ100" s="160" t="s">
        <v>977</v>
      </c>
      <c r="AK100" s="162" t="s">
        <v>946</v>
      </c>
      <c r="AL100" s="160" t="s">
        <v>976</v>
      </c>
      <c r="AM100" s="160" t="s">
        <v>976</v>
      </c>
      <c r="AN100" s="160" t="s">
        <v>545</v>
      </c>
      <c r="AO100" s="160" t="s">
        <v>545</v>
      </c>
      <c r="AP100" s="160" t="s">
        <v>545</v>
      </c>
      <c r="AQ100" s="160" t="s">
        <v>545</v>
      </c>
      <c r="AR100" s="160" t="s">
        <v>972</v>
      </c>
      <c r="AS100" s="160" t="s">
        <v>559</v>
      </c>
      <c r="AT100" s="160" t="s">
        <v>973</v>
      </c>
      <c r="AU100" s="160" t="s">
        <v>559</v>
      </c>
      <c r="AV100" s="160" t="s">
        <v>556</v>
      </c>
      <c r="AW100" s="160" t="s">
        <v>559</v>
      </c>
      <c r="AX100" s="160" t="s">
        <v>559</v>
      </c>
      <c r="AY100" s="160" t="s">
        <v>948</v>
      </c>
      <c r="AZ100" s="160" t="s">
        <v>975</v>
      </c>
      <c r="BA100" s="160" t="s">
        <v>975</v>
      </c>
      <c r="BB100" s="160" t="s">
        <v>559</v>
      </c>
      <c r="BC100" s="160" t="s">
        <v>559</v>
      </c>
      <c r="BD100" s="160" t="s">
        <v>974</v>
      </c>
      <c r="BE100" s="160" t="s">
        <v>559</v>
      </c>
      <c r="BF100" s="104"/>
    </row>
    <row r="101" spans="1:58" x14ac:dyDescent="0.25">
      <c r="A101" s="128" t="str">
        <f>'Indicator Data'!A102</f>
        <v>Liberia</v>
      </c>
      <c r="B101" s="107" t="str">
        <f>'Indicator Data'!B102</f>
        <v>LBR</v>
      </c>
      <c r="C101" s="160" t="s">
        <v>1079</v>
      </c>
      <c r="D101" s="160" t="s">
        <v>1079</v>
      </c>
      <c r="E101" s="160" t="s">
        <v>981</v>
      </c>
      <c r="F101" s="160" t="s">
        <v>981</v>
      </c>
      <c r="G101" s="160" t="s">
        <v>981</v>
      </c>
      <c r="H101" s="160" t="s">
        <v>981</v>
      </c>
      <c r="I101" s="160" t="s">
        <v>981</v>
      </c>
      <c r="J101" s="160" t="s">
        <v>977</v>
      </c>
      <c r="K101" s="160" t="s">
        <v>977</v>
      </c>
      <c r="L101" s="160" t="s">
        <v>545</v>
      </c>
      <c r="M101" s="160" t="s">
        <v>974</v>
      </c>
      <c r="N101" s="160" t="s">
        <v>974</v>
      </c>
      <c r="O101" s="160" t="s">
        <v>982</v>
      </c>
      <c r="P101" s="160" t="s">
        <v>982</v>
      </c>
      <c r="Q101" s="160" t="s">
        <v>979</v>
      </c>
      <c r="R101" s="160" t="s">
        <v>979</v>
      </c>
      <c r="S101" s="160" t="s">
        <v>983</v>
      </c>
      <c r="T101" s="160" t="s">
        <v>984</v>
      </c>
      <c r="U101" s="160" t="s">
        <v>984</v>
      </c>
      <c r="V101" s="160" t="s">
        <v>559</v>
      </c>
      <c r="W101" s="160" t="s">
        <v>958</v>
      </c>
      <c r="X101" s="160" t="s">
        <v>958</v>
      </c>
      <c r="Y101" s="160" t="s">
        <v>958</v>
      </c>
      <c r="Z101" s="160" t="s">
        <v>958</v>
      </c>
      <c r="AA101" s="160" t="s">
        <v>958</v>
      </c>
      <c r="AB101" s="160" t="s">
        <v>946</v>
      </c>
      <c r="AC101" s="160" t="s">
        <v>958</v>
      </c>
      <c r="AD101" s="105" t="s">
        <v>980</v>
      </c>
      <c r="AE101" s="160" t="s">
        <v>958</v>
      </c>
      <c r="AF101" s="160" t="s">
        <v>979</v>
      </c>
      <c r="AG101" s="160" t="s">
        <v>559</v>
      </c>
      <c r="AH101" s="160" t="s">
        <v>977</v>
      </c>
      <c r="AI101" s="160" t="s">
        <v>977</v>
      </c>
      <c r="AJ101" s="160" t="s">
        <v>977</v>
      </c>
      <c r="AK101" s="162" t="s">
        <v>949</v>
      </c>
      <c r="AL101" s="160" t="s">
        <v>976</v>
      </c>
      <c r="AM101" s="160" t="s">
        <v>976</v>
      </c>
      <c r="AN101" s="160" t="s">
        <v>545</v>
      </c>
      <c r="AO101" s="160" t="s">
        <v>545</v>
      </c>
      <c r="AP101" s="160" t="s">
        <v>545</v>
      </c>
      <c r="AQ101" s="160" t="s">
        <v>545</v>
      </c>
      <c r="AR101" s="160" t="s">
        <v>972</v>
      </c>
      <c r="AS101" s="160" t="s">
        <v>559</v>
      </c>
      <c r="AT101" s="160" t="s">
        <v>973</v>
      </c>
      <c r="AU101" s="160" t="s">
        <v>559</v>
      </c>
      <c r="AV101" s="160" t="s">
        <v>556</v>
      </c>
      <c r="AW101" s="160" t="s">
        <v>559</v>
      </c>
      <c r="AX101" s="160" t="s">
        <v>559</v>
      </c>
      <c r="AY101" s="160" t="s">
        <v>948</v>
      </c>
      <c r="AZ101" s="160" t="s">
        <v>975</v>
      </c>
      <c r="BA101" s="160" t="s">
        <v>975</v>
      </c>
      <c r="BB101" s="160" t="s">
        <v>559</v>
      </c>
      <c r="BC101" s="160" t="s">
        <v>559</v>
      </c>
      <c r="BD101" s="160" t="s">
        <v>974</v>
      </c>
      <c r="BE101" s="160" t="s">
        <v>559</v>
      </c>
      <c r="BF101" s="104"/>
    </row>
    <row r="102" spans="1:58" x14ac:dyDescent="0.25">
      <c r="A102" s="128" t="str">
        <f>'Indicator Data'!A103</f>
        <v>Libya</v>
      </c>
      <c r="B102" s="107" t="str">
        <f>'Indicator Data'!B103</f>
        <v>LBY</v>
      </c>
      <c r="C102" s="160" t="s">
        <v>1079</v>
      </c>
      <c r="D102" s="160" t="s">
        <v>1079</v>
      </c>
      <c r="E102" s="160" t="s">
        <v>981</v>
      </c>
      <c r="F102" s="160" t="s">
        <v>981</v>
      </c>
      <c r="G102" s="160" t="s">
        <v>981</v>
      </c>
      <c r="H102" s="160" t="s">
        <v>981</v>
      </c>
      <c r="I102" s="160" t="s">
        <v>981</v>
      </c>
      <c r="J102" s="160" t="s">
        <v>977</v>
      </c>
      <c r="K102" s="160" t="s">
        <v>977</v>
      </c>
      <c r="L102" s="160" t="s">
        <v>545</v>
      </c>
      <c r="M102" s="160" t="s">
        <v>974</v>
      </c>
      <c r="N102" s="160" t="s">
        <v>974</v>
      </c>
      <c r="O102" s="160" t="s">
        <v>982</v>
      </c>
      <c r="P102" s="160" t="s">
        <v>982</v>
      </c>
      <c r="Q102" s="160" t="s">
        <v>979</v>
      </c>
      <c r="R102" s="160" t="s">
        <v>979</v>
      </c>
      <c r="S102" s="160" t="s">
        <v>983</v>
      </c>
      <c r="T102" s="160" t="s">
        <v>984</v>
      </c>
      <c r="U102" s="160" t="s">
        <v>984</v>
      </c>
      <c r="V102" s="160" t="s">
        <v>559</v>
      </c>
      <c r="W102" s="160" t="s">
        <v>958</v>
      </c>
      <c r="X102" s="160" t="s">
        <v>958</v>
      </c>
      <c r="Y102" s="160" t="s">
        <v>958</v>
      </c>
      <c r="Z102" s="160" t="s">
        <v>958</v>
      </c>
      <c r="AA102" s="160" t="s">
        <v>958</v>
      </c>
      <c r="AB102" s="160" t="s">
        <v>946</v>
      </c>
      <c r="AC102" s="160" t="s">
        <v>958</v>
      </c>
      <c r="AD102" s="105" t="s">
        <v>980</v>
      </c>
      <c r="AE102" s="160" t="s">
        <v>958</v>
      </c>
      <c r="AF102" s="160" t="s">
        <v>979</v>
      </c>
      <c r="AG102" s="160" t="s">
        <v>559</v>
      </c>
      <c r="AH102" s="160" t="s">
        <v>977</v>
      </c>
      <c r="AI102" s="160" t="s">
        <v>977</v>
      </c>
      <c r="AJ102" s="160" t="s">
        <v>977</v>
      </c>
      <c r="AK102" s="162" t="s">
        <v>946</v>
      </c>
      <c r="AL102" s="160" t="s">
        <v>976</v>
      </c>
      <c r="AM102" s="160" t="s">
        <v>976</v>
      </c>
      <c r="AN102" s="160" t="s">
        <v>545</v>
      </c>
      <c r="AO102" s="160" t="s">
        <v>545</v>
      </c>
      <c r="AP102" s="160" t="s">
        <v>545</v>
      </c>
      <c r="AQ102" s="160" t="s">
        <v>545</v>
      </c>
      <c r="AR102" s="160" t="s">
        <v>972</v>
      </c>
      <c r="AS102" s="160" t="s">
        <v>559</v>
      </c>
      <c r="AT102" s="160" t="s">
        <v>973</v>
      </c>
      <c r="AU102" s="160" t="s">
        <v>559</v>
      </c>
      <c r="AV102" s="160" t="s">
        <v>556</v>
      </c>
      <c r="AW102" s="160" t="s">
        <v>559</v>
      </c>
      <c r="AX102" s="160" t="s">
        <v>559</v>
      </c>
      <c r="AY102" s="160" t="s">
        <v>948</v>
      </c>
      <c r="AZ102" s="160" t="s">
        <v>975</v>
      </c>
      <c r="BA102" s="160" t="s">
        <v>975</v>
      </c>
      <c r="BB102" s="160" t="s">
        <v>559</v>
      </c>
      <c r="BC102" s="160" t="s">
        <v>559</v>
      </c>
      <c r="BD102" s="160" t="s">
        <v>974</v>
      </c>
      <c r="BE102" s="160" t="s">
        <v>559</v>
      </c>
      <c r="BF102" s="104"/>
    </row>
    <row r="103" spans="1:58" x14ac:dyDescent="0.25">
      <c r="A103" s="128" t="str">
        <f>'Indicator Data'!A104</f>
        <v>Liechtenstein</v>
      </c>
      <c r="B103" s="107" t="str">
        <f>'Indicator Data'!B104</f>
        <v>LIE</v>
      </c>
      <c r="C103" s="160" t="s">
        <v>1079</v>
      </c>
      <c r="D103" s="160" t="s">
        <v>1079</v>
      </c>
      <c r="E103" s="160" t="s">
        <v>981</v>
      </c>
      <c r="F103" s="160" t="s">
        <v>981</v>
      </c>
      <c r="G103" s="160" t="s">
        <v>981</v>
      </c>
      <c r="H103" s="160" t="s">
        <v>981</v>
      </c>
      <c r="I103" s="160" t="s">
        <v>981</v>
      </c>
      <c r="J103" s="160" t="s">
        <v>977</v>
      </c>
      <c r="K103" s="160" t="s">
        <v>977</v>
      </c>
      <c r="L103" s="160" t="s">
        <v>545</v>
      </c>
      <c r="M103" s="160" t="s">
        <v>974</v>
      </c>
      <c r="N103" s="160" t="s">
        <v>974</v>
      </c>
      <c r="O103" s="160" t="s">
        <v>982</v>
      </c>
      <c r="P103" s="160" t="s">
        <v>982</v>
      </c>
      <c r="Q103" s="160" t="s">
        <v>979</v>
      </c>
      <c r="R103" s="160" t="s">
        <v>979</v>
      </c>
      <c r="S103" s="160" t="s">
        <v>983</v>
      </c>
      <c r="T103" s="160" t="s">
        <v>984</v>
      </c>
      <c r="U103" s="160" t="s">
        <v>984</v>
      </c>
      <c r="V103" s="160" t="s">
        <v>559</v>
      </c>
      <c r="W103" s="160" t="s">
        <v>958</v>
      </c>
      <c r="X103" s="160" t="s">
        <v>958</v>
      </c>
      <c r="Y103" s="160" t="s">
        <v>958</v>
      </c>
      <c r="Z103" s="160" t="s">
        <v>958</v>
      </c>
      <c r="AA103" s="160" t="s">
        <v>958</v>
      </c>
      <c r="AB103" s="160" t="s">
        <v>946</v>
      </c>
      <c r="AC103" s="160" t="s">
        <v>958</v>
      </c>
      <c r="AD103" s="105" t="s">
        <v>980</v>
      </c>
      <c r="AE103" s="160" t="s">
        <v>958</v>
      </c>
      <c r="AF103" s="160" t="s">
        <v>979</v>
      </c>
      <c r="AG103" s="160" t="s">
        <v>559</v>
      </c>
      <c r="AH103" s="160" t="s">
        <v>977</v>
      </c>
      <c r="AI103" s="160" t="s">
        <v>977</v>
      </c>
      <c r="AJ103" s="160" t="s">
        <v>977</v>
      </c>
      <c r="AK103" s="162" t="s">
        <v>946</v>
      </c>
      <c r="AL103" s="160" t="s">
        <v>976</v>
      </c>
      <c r="AM103" s="160" t="s">
        <v>976</v>
      </c>
      <c r="AN103" s="160" t="s">
        <v>545</v>
      </c>
      <c r="AO103" s="160" t="s">
        <v>545</v>
      </c>
      <c r="AP103" s="160" t="s">
        <v>545</v>
      </c>
      <c r="AQ103" s="160" t="s">
        <v>545</v>
      </c>
      <c r="AR103" s="160" t="s">
        <v>972</v>
      </c>
      <c r="AS103" s="160" t="s">
        <v>559</v>
      </c>
      <c r="AT103" s="160" t="s">
        <v>973</v>
      </c>
      <c r="AU103" s="160" t="s">
        <v>559</v>
      </c>
      <c r="AV103" s="160" t="s">
        <v>556</v>
      </c>
      <c r="AW103" s="160" t="s">
        <v>559</v>
      </c>
      <c r="AX103" s="160" t="s">
        <v>559</v>
      </c>
      <c r="AY103" s="160" t="s">
        <v>948</v>
      </c>
      <c r="AZ103" s="160" t="s">
        <v>975</v>
      </c>
      <c r="BA103" s="160" t="s">
        <v>975</v>
      </c>
      <c r="BB103" s="160" t="s">
        <v>559</v>
      </c>
      <c r="BC103" s="160" t="s">
        <v>559</v>
      </c>
      <c r="BD103" s="160" t="s">
        <v>974</v>
      </c>
      <c r="BE103" s="160" t="s">
        <v>559</v>
      </c>
      <c r="BF103" s="104"/>
    </row>
    <row r="104" spans="1:58" x14ac:dyDescent="0.25">
      <c r="A104" s="128" t="str">
        <f>'Indicator Data'!A105</f>
        <v>Lithuania</v>
      </c>
      <c r="B104" s="107" t="str">
        <f>'Indicator Data'!B105</f>
        <v>LTU</v>
      </c>
      <c r="C104" s="160" t="s">
        <v>1079</v>
      </c>
      <c r="D104" s="160" t="s">
        <v>1079</v>
      </c>
      <c r="E104" s="160" t="s">
        <v>981</v>
      </c>
      <c r="F104" s="160" t="s">
        <v>981</v>
      </c>
      <c r="G104" s="160" t="s">
        <v>981</v>
      </c>
      <c r="H104" s="160" t="s">
        <v>981</v>
      </c>
      <c r="I104" s="160" t="s">
        <v>981</v>
      </c>
      <c r="J104" s="160" t="s">
        <v>977</v>
      </c>
      <c r="K104" s="160" t="s">
        <v>977</v>
      </c>
      <c r="L104" s="160" t="s">
        <v>545</v>
      </c>
      <c r="M104" s="160" t="s">
        <v>974</v>
      </c>
      <c r="N104" s="160" t="s">
        <v>974</v>
      </c>
      <c r="O104" s="160" t="s">
        <v>982</v>
      </c>
      <c r="P104" s="160" t="s">
        <v>982</v>
      </c>
      <c r="Q104" s="160" t="s">
        <v>979</v>
      </c>
      <c r="R104" s="160" t="s">
        <v>979</v>
      </c>
      <c r="S104" s="160" t="s">
        <v>983</v>
      </c>
      <c r="T104" s="160" t="s">
        <v>984</v>
      </c>
      <c r="U104" s="160" t="s">
        <v>984</v>
      </c>
      <c r="V104" s="160" t="s">
        <v>559</v>
      </c>
      <c r="W104" s="160" t="s">
        <v>958</v>
      </c>
      <c r="X104" s="160" t="s">
        <v>958</v>
      </c>
      <c r="Y104" s="160" t="s">
        <v>958</v>
      </c>
      <c r="Z104" s="160" t="s">
        <v>958</v>
      </c>
      <c r="AA104" s="160" t="s">
        <v>958</v>
      </c>
      <c r="AB104" s="160" t="s">
        <v>946</v>
      </c>
      <c r="AC104" s="160" t="s">
        <v>958</v>
      </c>
      <c r="AD104" s="105" t="s">
        <v>980</v>
      </c>
      <c r="AE104" s="160" t="s">
        <v>958</v>
      </c>
      <c r="AF104" s="160" t="s">
        <v>979</v>
      </c>
      <c r="AG104" s="160" t="s">
        <v>559</v>
      </c>
      <c r="AH104" s="160" t="s">
        <v>977</v>
      </c>
      <c r="AI104" s="160" t="s">
        <v>977</v>
      </c>
      <c r="AJ104" s="160" t="s">
        <v>977</v>
      </c>
      <c r="AK104" s="162" t="s">
        <v>946</v>
      </c>
      <c r="AL104" s="160" t="s">
        <v>976</v>
      </c>
      <c r="AM104" s="160" t="s">
        <v>976</v>
      </c>
      <c r="AN104" s="160" t="s">
        <v>545</v>
      </c>
      <c r="AO104" s="160" t="s">
        <v>545</v>
      </c>
      <c r="AP104" s="160" t="s">
        <v>545</v>
      </c>
      <c r="AQ104" s="160" t="s">
        <v>545</v>
      </c>
      <c r="AR104" s="160" t="s">
        <v>972</v>
      </c>
      <c r="AS104" s="160" t="s">
        <v>559</v>
      </c>
      <c r="AT104" s="160" t="s">
        <v>973</v>
      </c>
      <c r="AU104" s="160" t="s">
        <v>559</v>
      </c>
      <c r="AV104" s="160" t="s">
        <v>556</v>
      </c>
      <c r="AW104" s="160" t="s">
        <v>559</v>
      </c>
      <c r="AX104" s="160" t="s">
        <v>559</v>
      </c>
      <c r="AY104" s="160" t="s">
        <v>948</v>
      </c>
      <c r="AZ104" s="160" t="s">
        <v>975</v>
      </c>
      <c r="BA104" s="160" t="s">
        <v>975</v>
      </c>
      <c r="BB104" s="160" t="s">
        <v>559</v>
      </c>
      <c r="BC104" s="160" t="s">
        <v>559</v>
      </c>
      <c r="BD104" s="160" t="s">
        <v>974</v>
      </c>
      <c r="BE104" s="160" t="s">
        <v>559</v>
      </c>
      <c r="BF104" s="104"/>
    </row>
    <row r="105" spans="1:58" x14ac:dyDescent="0.25">
      <c r="A105" s="128" t="str">
        <f>'Indicator Data'!A106</f>
        <v>Luxembourg</v>
      </c>
      <c r="B105" s="107" t="str">
        <f>'Indicator Data'!B106</f>
        <v>LUX</v>
      </c>
      <c r="C105" s="160" t="s">
        <v>1079</v>
      </c>
      <c r="D105" s="160" t="s">
        <v>1079</v>
      </c>
      <c r="E105" s="160" t="s">
        <v>981</v>
      </c>
      <c r="F105" s="160" t="s">
        <v>981</v>
      </c>
      <c r="G105" s="160" t="s">
        <v>981</v>
      </c>
      <c r="H105" s="160" t="s">
        <v>981</v>
      </c>
      <c r="I105" s="160" t="s">
        <v>981</v>
      </c>
      <c r="J105" s="160" t="s">
        <v>977</v>
      </c>
      <c r="K105" s="160" t="s">
        <v>977</v>
      </c>
      <c r="L105" s="160" t="s">
        <v>545</v>
      </c>
      <c r="M105" s="160" t="s">
        <v>974</v>
      </c>
      <c r="N105" s="160" t="s">
        <v>974</v>
      </c>
      <c r="O105" s="160" t="s">
        <v>982</v>
      </c>
      <c r="P105" s="160" t="s">
        <v>982</v>
      </c>
      <c r="Q105" s="160" t="s">
        <v>979</v>
      </c>
      <c r="R105" s="160" t="s">
        <v>979</v>
      </c>
      <c r="S105" s="160" t="s">
        <v>983</v>
      </c>
      <c r="T105" s="160" t="s">
        <v>984</v>
      </c>
      <c r="U105" s="160" t="s">
        <v>984</v>
      </c>
      <c r="V105" s="160" t="s">
        <v>559</v>
      </c>
      <c r="W105" s="160" t="s">
        <v>958</v>
      </c>
      <c r="X105" s="160" t="s">
        <v>958</v>
      </c>
      <c r="Y105" s="160" t="s">
        <v>958</v>
      </c>
      <c r="Z105" s="160" t="s">
        <v>958</v>
      </c>
      <c r="AA105" s="160" t="s">
        <v>958</v>
      </c>
      <c r="AB105" s="160" t="s">
        <v>971</v>
      </c>
      <c r="AC105" s="160" t="s">
        <v>958</v>
      </c>
      <c r="AD105" s="105" t="s">
        <v>980</v>
      </c>
      <c r="AE105" s="160" t="s">
        <v>958</v>
      </c>
      <c r="AF105" s="160" t="s">
        <v>979</v>
      </c>
      <c r="AG105" s="160" t="s">
        <v>559</v>
      </c>
      <c r="AH105" s="160" t="s">
        <v>977</v>
      </c>
      <c r="AI105" s="160" t="s">
        <v>977</v>
      </c>
      <c r="AJ105" s="160" t="s">
        <v>977</v>
      </c>
      <c r="AK105" s="162" t="s">
        <v>946</v>
      </c>
      <c r="AL105" s="160" t="s">
        <v>976</v>
      </c>
      <c r="AM105" s="160" t="s">
        <v>976</v>
      </c>
      <c r="AN105" s="160" t="s">
        <v>545</v>
      </c>
      <c r="AO105" s="160" t="s">
        <v>545</v>
      </c>
      <c r="AP105" s="160" t="s">
        <v>545</v>
      </c>
      <c r="AQ105" s="160" t="s">
        <v>545</v>
      </c>
      <c r="AR105" s="160" t="s">
        <v>972</v>
      </c>
      <c r="AS105" s="160" t="s">
        <v>559</v>
      </c>
      <c r="AT105" s="160" t="s">
        <v>973</v>
      </c>
      <c r="AU105" s="160" t="s">
        <v>559</v>
      </c>
      <c r="AV105" s="160" t="s">
        <v>556</v>
      </c>
      <c r="AW105" s="160" t="s">
        <v>559</v>
      </c>
      <c r="AX105" s="160" t="s">
        <v>559</v>
      </c>
      <c r="AY105" s="160" t="s">
        <v>948</v>
      </c>
      <c r="AZ105" s="160" t="s">
        <v>975</v>
      </c>
      <c r="BA105" s="160" t="s">
        <v>975</v>
      </c>
      <c r="BB105" s="160" t="s">
        <v>559</v>
      </c>
      <c r="BC105" s="160" t="s">
        <v>559</v>
      </c>
      <c r="BD105" s="160" t="s">
        <v>974</v>
      </c>
      <c r="BE105" s="160" t="s">
        <v>559</v>
      </c>
      <c r="BF105" s="104"/>
    </row>
    <row r="106" spans="1:58" x14ac:dyDescent="0.25">
      <c r="A106" s="128" t="str">
        <f>'Indicator Data'!A107</f>
        <v>Madagascar</v>
      </c>
      <c r="B106" s="107" t="str">
        <f>'Indicator Data'!B107</f>
        <v>MDG</v>
      </c>
      <c r="C106" s="160" t="s">
        <v>1079</v>
      </c>
      <c r="D106" s="160" t="s">
        <v>1079</v>
      </c>
      <c r="E106" s="160" t="s">
        <v>981</v>
      </c>
      <c r="F106" s="160" t="s">
        <v>981</v>
      </c>
      <c r="G106" s="160" t="s">
        <v>981</v>
      </c>
      <c r="H106" s="160" t="s">
        <v>981</v>
      </c>
      <c r="I106" s="160" t="s">
        <v>981</v>
      </c>
      <c r="J106" s="160" t="s">
        <v>977</v>
      </c>
      <c r="K106" s="160" t="s">
        <v>977</v>
      </c>
      <c r="L106" s="160" t="s">
        <v>545</v>
      </c>
      <c r="M106" s="160" t="s">
        <v>974</v>
      </c>
      <c r="N106" s="160" t="s">
        <v>974</v>
      </c>
      <c r="O106" s="160" t="s">
        <v>982</v>
      </c>
      <c r="P106" s="160" t="s">
        <v>982</v>
      </c>
      <c r="Q106" s="160" t="s">
        <v>979</v>
      </c>
      <c r="R106" s="160" t="s">
        <v>979</v>
      </c>
      <c r="S106" s="160" t="s">
        <v>983</v>
      </c>
      <c r="T106" s="160" t="s">
        <v>984</v>
      </c>
      <c r="U106" s="160" t="s">
        <v>984</v>
      </c>
      <c r="V106" s="160" t="s">
        <v>559</v>
      </c>
      <c r="W106" s="160" t="s">
        <v>958</v>
      </c>
      <c r="X106" s="160" t="s">
        <v>958</v>
      </c>
      <c r="Y106" s="160" t="s">
        <v>958</v>
      </c>
      <c r="Z106" s="160" t="s">
        <v>958</v>
      </c>
      <c r="AA106" s="160" t="s">
        <v>958</v>
      </c>
      <c r="AB106" s="160" t="s">
        <v>971</v>
      </c>
      <c r="AC106" s="160" t="s">
        <v>958</v>
      </c>
      <c r="AD106" s="105" t="s">
        <v>980</v>
      </c>
      <c r="AE106" s="160" t="s">
        <v>958</v>
      </c>
      <c r="AF106" s="160" t="s">
        <v>979</v>
      </c>
      <c r="AG106" s="160" t="s">
        <v>559</v>
      </c>
      <c r="AH106" s="160" t="s">
        <v>977</v>
      </c>
      <c r="AI106" s="160" t="s">
        <v>977</v>
      </c>
      <c r="AJ106" s="160" t="s">
        <v>977</v>
      </c>
      <c r="AK106" s="162" t="s">
        <v>946</v>
      </c>
      <c r="AL106" s="160" t="s">
        <v>976</v>
      </c>
      <c r="AM106" s="160" t="s">
        <v>976</v>
      </c>
      <c r="AN106" s="160" t="s">
        <v>545</v>
      </c>
      <c r="AO106" s="160" t="s">
        <v>545</v>
      </c>
      <c r="AP106" s="160" t="s">
        <v>545</v>
      </c>
      <c r="AQ106" s="160" t="s">
        <v>545</v>
      </c>
      <c r="AR106" s="160" t="s">
        <v>972</v>
      </c>
      <c r="AS106" s="160" t="s">
        <v>559</v>
      </c>
      <c r="AT106" s="160" t="s">
        <v>973</v>
      </c>
      <c r="AU106" s="160" t="s">
        <v>559</v>
      </c>
      <c r="AV106" s="160" t="s">
        <v>556</v>
      </c>
      <c r="AW106" s="160" t="s">
        <v>559</v>
      </c>
      <c r="AX106" s="160" t="s">
        <v>559</v>
      </c>
      <c r="AY106" s="160" t="s">
        <v>948</v>
      </c>
      <c r="AZ106" s="160" t="s">
        <v>975</v>
      </c>
      <c r="BA106" s="160" t="s">
        <v>975</v>
      </c>
      <c r="BB106" s="160" t="s">
        <v>559</v>
      </c>
      <c r="BC106" s="160" t="s">
        <v>559</v>
      </c>
      <c r="BD106" s="160" t="s">
        <v>974</v>
      </c>
      <c r="BE106" s="160" t="s">
        <v>559</v>
      </c>
      <c r="BF106" s="104"/>
    </row>
    <row r="107" spans="1:58" x14ac:dyDescent="0.25">
      <c r="A107" s="128" t="str">
        <f>'Indicator Data'!A108</f>
        <v>Malawi</v>
      </c>
      <c r="B107" s="107" t="str">
        <f>'Indicator Data'!B108</f>
        <v>MWI</v>
      </c>
      <c r="C107" s="160" t="s">
        <v>1079</v>
      </c>
      <c r="D107" s="160" t="s">
        <v>1079</v>
      </c>
      <c r="E107" s="160" t="s">
        <v>981</v>
      </c>
      <c r="F107" s="160" t="s">
        <v>981</v>
      </c>
      <c r="G107" s="160" t="s">
        <v>981</v>
      </c>
      <c r="H107" s="160" t="s">
        <v>981</v>
      </c>
      <c r="I107" s="160" t="s">
        <v>981</v>
      </c>
      <c r="J107" s="160" t="s">
        <v>977</v>
      </c>
      <c r="K107" s="160" t="s">
        <v>977</v>
      </c>
      <c r="L107" s="160" t="s">
        <v>545</v>
      </c>
      <c r="M107" s="160" t="s">
        <v>974</v>
      </c>
      <c r="N107" s="160" t="s">
        <v>974</v>
      </c>
      <c r="O107" s="160" t="s">
        <v>982</v>
      </c>
      <c r="P107" s="160" t="s">
        <v>982</v>
      </c>
      <c r="Q107" s="160" t="s">
        <v>979</v>
      </c>
      <c r="R107" s="160" t="s">
        <v>979</v>
      </c>
      <c r="S107" s="160" t="s">
        <v>983</v>
      </c>
      <c r="T107" s="160" t="s">
        <v>984</v>
      </c>
      <c r="U107" s="160" t="s">
        <v>984</v>
      </c>
      <c r="V107" s="160" t="s">
        <v>559</v>
      </c>
      <c r="W107" s="160" t="s">
        <v>958</v>
      </c>
      <c r="X107" s="160" t="s">
        <v>958</v>
      </c>
      <c r="Y107" s="160" t="s">
        <v>958</v>
      </c>
      <c r="Z107" s="160" t="s">
        <v>958</v>
      </c>
      <c r="AA107" s="160" t="s">
        <v>958</v>
      </c>
      <c r="AB107" s="160" t="s">
        <v>971</v>
      </c>
      <c r="AC107" s="160" t="s">
        <v>958</v>
      </c>
      <c r="AD107" s="105" t="s">
        <v>980</v>
      </c>
      <c r="AE107" s="160" t="s">
        <v>958</v>
      </c>
      <c r="AF107" s="160" t="s">
        <v>979</v>
      </c>
      <c r="AG107" s="160" t="s">
        <v>559</v>
      </c>
      <c r="AH107" s="160" t="s">
        <v>977</v>
      </c>
      <c r="AI107" s="160" t="s">
        <v>977</v>
      </c>
      <c r="AJ107" s="160" t="s">
        <v>977</v>
      </c>
      <c r="AK107" s="162" t="s">
        <v>946</v>
      </c>
      <c r="AL107" s="160" t="s">
        <v>976</v>
      </c>
      <c r="AM107" s="160" t="s">
        <v>976</v>
      </c>
      <c r="AN107" s="160" t="s">
        <v>545</v>
      </c>
      <c r="AO107" s="160" t="s">
        <v>545</v>
      </c>
      <c r="AP107" s="160" t="s">
        <v>545</v>
      </c>
      <c r="AQ107" s="160" t="s">
        <v>545</v>
      </c>
      <c r="AR107" s="160" t="s">
        <v>972</v>
      </c>
      <c r="AS107" s="160" t="s">
        <v>559</v>
      </c>
      <c r="AT107" s="160" t="s">
        <v>973</v>
      </c>
      <c r="AU107" s="160" t="s">
        <v>559</v>
      </c>
      <c r="AV107" s="160" t="s">
        <v>556</v>
      </c>
      <c r="AW107" s="160" t="s">
        <v>559</v>
      </c>
      <c r="AX107" s="160" t="s">
        <v>559</v>
      </c>
      <c r="AY107" s="160" t="s">
        <v>948</v>
      </c>
      <c r="AZ107" s="160" t="s">
        <v>975</v>
      </c>
      <c r="BA107" s="160" t="s">
        <v>975</v>
      </c>
      <c r="BB107" s="160" t="s">
        <v>559</v>
      </c>
      <c r="BC107" s="160" t="s">
        <v>559</v>
      </c>
      <c r="BD107" s="160" t="s">
        <v>974</v>
      </c>
      <c r="BE107" s="160" t="s">
        <v>559</v>
      </c>
      <c r="BF107" s="104"/>
    </row>
    <row r="108" spans="1:58" x14ac:dyDescent="0.25">
      <c r="A108" s="128" t="str">
        <f>'Indicator Data'!A109</f>
        <v>Malaysia</v>
      </c>
      <c r="B108" s="107" t="str">
        <f>'Indicator Data'!B109</f>
        <v>MYS</v>
      </c>
      <c r="C108" s="160" t="s">
        <v>1079</v>
      </c>
      <c r="D108" s="160" t="s">
        <v>1079</v>
      </c>
      <c r="E108" s="160" t="s">
        <v>981</v>
      </c>
      <c r="F108" s="160" t="s">
        <v>981</v>
      </c>
      <c r="G108" s="160" t="s">
        <v>981</v>
      </c>
      <c r="H108" s="160" t="s">
        <v>981</v>
      </c>
      <c r="I108" s="160" t="s">
        <v>981</v>
      </c>
      <c r="J108" s="160" t="s">
        <v>977</v>
      </c>
      <c r="K108" s="160" t="s">
        <v>977</v>
      </c>
      <c r="L108" s="160" t="s">
        <v>545</v>
      </c>
      <c r="M108" s="160" t="s">
        <v>974</v>
      </c>
      <c r="N108" s="160" t="s">
        <v>974</v>
      </c>
      <c r="O108" s="160" t="s">
        <v>982</v>
      </c>
      <c r="P108" s="160" t="s">
        <v>982</v>
      </c>
      <c r="Q108" s="160" t="s">
        <v>979</v>
      </c>
      <c r="R108" s="160" t="s">
        <v>979</v>
      </c>
      <c r="S108" s="160" t="s">
        <v>983</v>
      </c>
      <c r="T108" s="160" t="s">
        <v>984</v>
      </c>
      <c r="U108" s="160" t="s">
        <v>984</v>
      </c>
      <c r="V108" s="160" t="s">
        <v>559</v>
      </c>
      <c r="W108" s="160" t="s">
        <v>958</v>
      </c>
      <c r="X108" s="160" t="s">
        <v>958</v>
      </c>
      <c r="Y108" s="160" t="s">
        <v>958</v>
      </c>
      <c r="Z108" s="160" t="s">
        <v>958</v>
      </c>
      <c r="AA108" s="160" t="s">
        <v>958</v>
      </c>
      <c r="AB108" s="160" t="s">
        <v>958</v>
      </c>
      <c r="AC108" s="160" t="s">
        <v>958</v>
      </c>
      <c r="AD108" s="105" t="s">
        <v>980</v>
      </c>
      <c r="AE108" s="160" t="s">
        <v>958</v>
      </c>
      <c r="AF108" s="160" t="s">
        <v>979</v>
      </c>
      <c r="AG108" s="160" t="s">
        <v>559</v>
      </c>
      <c r="AH108" s="160" t="s">
        <v>977</v>
      </c>
      <c r="AI108" s="160" t="s">
        <v>977</v>
      </c>
      <c r="AJ108" s="160" t="s">
        <v>977</v>
      </c>
      <c r="AK108" s="162" t="s">
        <v>946</v>
      </c>
      <c r="AL108" s="160" t="s">
        <v>976</v>
      </c>
      <c r="AM108" s="160" t="s">
        <v>976</v>
      </c>
      <c r="AN108" s="160" t="s">
        <v>545</v>
      </c>
      <c r="AO108" s="160" t="s">
        <v>545</v>
      </c>
      <c r="AP108" s="160" t="s">
        <v>545</v>
      </c>
      <c r="AQ108" s="160" t="s">
        <v>545</v>
      </c>
      <c r="AR108" s="160" t="s">
        <v>972</v>
      </c>
      <c r="AS108" s="160" t="s">
        <v>559</v>
      </c>
      <c r="AT108" s="160" t="s">
        <v>973</v>
      </c>
      <c r="AU108" s="160" t="s">
        <v>559</v>
      </c>
      <c r="AV108" s="160" t="s">
        <v>556</v>
      </c>
      <c r="AW108" s="160" t="s">
        <v>559</v>
      </c>
      <c r="AX108" s="160" t="s">
        <v>559</v>
      </c>
      <c r="AY108" s="160" t="s">
        <v>948</v>
      </c>
      <c r="AZ108" s="160" t="s">
        <v>975</v>
      </c>
      <c r="BA108" s="160" t="s">
        <v>975</v>
      </c>
      <c r="BB108" s="160" t="s">
        <v>559</v>
      </c>
      <c r="BC108" s="160" t="s">
        <v>559</v>
      </c>
      <c r="BD108" s="160" t="s">
        <v>974</v>
      </c>
      <c r="BE108" s="160" t="s">
        <v>559</v>
      </c>
      <c r="BF108" s="104"/>
    </row>
    <row r="109" spans="1:58" x14ac:dyDescent="0.25">
      <c r="A109" s="128" t="str">
        <f>'Indicator Data'!A110</f>
        <v>Maldives</v>
      </c>
      <c r="B109" s="107" t="str">
        <f>'Indicator Data'!B110</f>
        <v>MDV</v>
      </c>
      <c r="C109" s="160" t="s">
        <v>1079</v>
      </c>
      <c r="D109" s="160" t="s">
        <v>1079</v>
      </c>
      <c r="E109" s="160" t="s">
        <v>981</v>
      </c>
      <c r="F109" s="160" t="s">
        <v>981</v>
      </c>
      <c r="G109" s="160" t="s">
        <v>981</v>
      </c>
      <c r="H109" s="160" t="s">
        <v>981</v>
      </c>
      <c r="I109" s="160" t="s">
        <v>981</v>
      </c>
      <c r="J109" s="160" t="s">
        <v>977</v>
      </c>
      <c r="K109" s="160" t="s">
        <v>977</v>
      </c>
      <c r="L109" s="160" t="s">
        <v>545</v>
      </c>
      <c r="M109" s="160" t="s">
        <v>974</v>
      </c>
      <c r="N109" s="160" t="s">
        <v>974</v>
      </c>
      <c r="O109" s="160" t="s">
        <v>982</v>
      </c>
      <c r="P109" s="160" t="s">
        <v>982</v>
      </c>
      <c r="Q109" s="160" t="s">
        <v>979</v>
      </c>
      <c r="R109" s="160" t="s">
        <v>979</v>
      </c>
      <c r="S109" s="160" t="s">
        <v>983</v>
      </c>
      <c r="T109" s="160" t="s">
        <v>984</v>
      </c>
      <c r="U109" s="160" t="s">
        <v>984</v>
      </c>
      <c r="V109" s="160" t="s">
        <v>559</v>
      </c>
      <c r="W109" s="160" t="s">
        <v>958</v>
      </c>
      <c r="X109" s="160" t="s">
        <v>958</v>
      </c>
      <c r="Y109" s="160" t="s">
        <v>958</v>
      </c>
      <c r="Z109" s="160" t="s">
        <v>958</v>
      </c>
      <c r="AA109" s="160" t="s">
        <v>958</v>
      </c>
      <c r="AB109" s="160" t="s">
        <v>971</v>
      </c>
      <c r="AC109" s="160" t="s">
        <v>958</v>
      </c>
      <c r="AD109" s="105" t="s">
        <v>980</v>
      </c>
      <c r="AE109" s="160" t="s">
        <v>958</v>
      </c>
      <c r="AF109" s="160" t="s">
        <v>979</v>
      </c>
      <c r="AG109" s="160" t="s">
        <v>559</v>
      </c>
      <c r="AH109" s="160" t="s">
        <v>977</v>
      </c>
      <c r="AI109" s="160" t="s">
        <v>977</v>
      </c>
      <c r="AJ109" s="160" t="s">
        <v>977</v>
      </c>
      <c r="AK109" s="162" t="s">
        <v>949</v>
      </c>
      <c r="AL109" s="160" t="s">
        <v>976</v>
      </c>
      <c r="AM109" s="160" t="s">
        <v>976</v>
      </c>
      <c r="AN109" s="160" t="s">
        <v>545</v>
      </c>
      <c r="AO109" s="160" t="s">
        <v>545</v>
      </c>
      <c r="AP109" s="160" t="s">
        <v>545</v>
      </c>
      <c r="AQ109" s="160" t="s">
        <v>545</v>
      </c>
      <c r="AR109" s="160" t="s">
        <v>972</v>
      </c>
      <c r="AS109" s="160" t="s">
        <v>559</v>
      </c>
      <c r="AT109" s="160" t="s">
        <v>973</v>
      </c>
      <c r="AU109" s="160" t="s">
        <v>559</v>
      </c>
      <c r="AV109" s="160" t="s">
        <v>556</v>
      </c>
      <c r="AW109" s="160" t="s">
        <v>559</v>
      </c>
      <c r="AX109" s="160" t="s">
        <v>559</v>
      </c>
      <c r="AY109" s="160" t="s">
        <v>948</v>
      </c>
      <c r="AZ109" s="160" t="s">
        <v>975</v>
      </c>
      <c r="BA109" s="160" t="s">
        <v>975</v>
      </c>
      <c r="BB109" s="160" t="s">
        <v>559</v>
      </c>
      <c r="BC109" s="160" t="s">
        <v>559</v>
      </c>
      <c r="BD109" s="160" t="s">
        <v>974</v>
      </c>
      <c r="BE109" s="160" t="s">
        <v>559</v>
      </c>
      <c r="BF109" s="104"/>
    </row>
    <row r="110" spans="1:58" x14ac:dyDescent="0.25">
      <c r="A110" s="128" t="str">
        <f>'Indicator Data'!A111</f>
        <v>Mali</v>
      </c>
      <c r="B110" s="107" t="str">
        <f>'Indicator Data'!B111</f>
        <v>MLI</v>
      </c>
      <c r="C110" s="160" t="s">
        <v>1079</v>
      </c>
      <c r="D110" s="160" t="s">
        <v>1079</v>
      </c>
      <c r="E110" s="160" t="s">
        <v>981</v>
      </c>
      <c r="F110" s="160" t="s">
        <v>981</v>
      </c>
      <c r="G110" s="160" t="s">
        <v>981</v>
      </c>
      <c r="H110" s="160" t="s">
        <v>981</v>
      </c>
      <c r="I110" s="160" t="s">
        <v>981</v>
      </c>
      <c r="J110" s="160" t="s">
        <v>977</v>
      </c>
      <c r="K110" s="160" t="s">
        <v>977</v>
      </c>
      <c r="L110" s="160" t="s">
        <v>545</v>
      </c>
      <c r="M110" s="160" t="s">
        <v>974</v>
      </c>
      <c r="N110" s="160" t="s">
        <v>974</v>
      </c>
      <c r="O110" s="160" t="s">
        <v>982</v>
      </c>
      <c r="P110" s="160" t="s">
        <v>982</v>
      </c>
      <c r="Q110" s="160" t="s">
        <v>979</v>
      </c>
      <c r="R110" s="160" t="s">
        <v>979</v>
      </c>
      <c r="S110" s="160" t="s">
        <v>983</v>
      </c>
      <c r="T110" s="160" t="s">
        <v>984</v>
      </c>
      <c r="U110" s="160" t="s">
        <v>984</v>
      </c>
      <c r="V110" s="160" t="s">
        <v>559</v>
      </c>
      <c r="W110" s="160" t="s">
        <v>958</v>
      </c>
      <c r="X110" s="160" t="s">
        <v>958</v>
      </c>
      <c r="Y110" s="160" t="s">
        <v>958</v>
      </c>
      <c r="Z110" s="160" t="s">
        <v>958</v>
      </c>
      <c r="AA110" s="160" t="s">
        <v>958</v>
      </c>
      <c r="AB110" s="160" t="s">
        <v>946</v>
      </c>
      <c r="AC110" s="160" t="s">
        <v>958</v>
      </c>
      <c r="AD110" s="105" t="s">
        <v>980</v>
      </c>
      <c r="AE110" s="160" t="s">
        <v>958</v>
      </c>
      <c r="AF110" s="160" t="s">
        <v>979</v>
      </c>
      <c r="AG110" s="160" t="s">
        <v>559</v>
      </c>
      <c r="AH110" s="160" t="s">
        <v>977</v>
      </c>
      <c r="AI110" s="160" t="s">
        <v>977</v>
      </c>
      <c r="AJ110" s="160" t="s">
        <v>977</v>
      </c>
      <c r="AK110" s="162" t="s">
        <v>946</v>
      </c>
      <c r="AL110" s="160" t="s">
        <v>976</v>
      </c>
      <c r="AM110" s="160" t="s">
        <v>976</v>
      </c>
      <c r="AN110" s="160" t="s">
        <v>545</v>
      </c>
      <c r="AO110" s="160" t="s">
        <v>545</v>
      </c>
      <c r="AP110" s="160" t="s">
        <v>545</v>
      </c>
      <c r="AQ110" s="160" t="s">
        <v>545</v>
      </c>
      <c r="AR110" s="160" t="s">
        <v>972</v>
      </c>
      <c r="AS110" s="160" t="s">
        <v>559</v>
      </c>
      <c r="AT110" s="160" t="s">
        <v>973</v>
      </c>
      <c r="AU110" s="160" t="s">
        <v>559</v>
      </c>
      <c r="AV110" s="160" t="s">
        <v>556</v>
      </c>
      <c r="AW110" s="160" t="s">
        <v>559</v>
      </c>
      <c r="AX110" s="160" t="s">
        <v>559</v>
      </c>
      <c r="AY110" s="160" t="s">
        <v>948</v>
      </c>
      <c r="AZ110" s="160" t="s">
        <v>975</v>
      </c>
      <c r="BA110" s="160" t="s">
        <v>975</v>
      </c>
      <c r="BB110" s="160" t="s">
        <v>559</v>
      </c>
      <c r="BC110" s="160" t="s">
        <v>559</v>
      </c>
      <c r="BD110" s="160" t="s">
        <v>974</v>
      </c>
      <c r="BE110" s="160" t="s">
        <v>559</v>
      </c>
      <c r="BF110" s="104"/>
    </row>
    <row r="111" spans="1:58" x14ac:dyDescent="0.25">
      <c r="A111" s="128" t="str">
        <f>'Indicator Data'!A112</f>
        <v>Malta</v>
      </c>
      <c r="B111" s="107" t="str">
        <f>'Indicator Data'!B112</f>
        <v>MLT</v>
      </c>
      <c r="C111" s="160" t="s">
        <v>1079</v>
      </c>
      <c r="D111" s="160" t="s">
        <v>1079</v>
      </c>
      <c r="E111" s="160" t="s">
        <v>981</v>
      </c>
      <c r="F111" s="160" t="s">
        <v>981</v>
      </c>
      <c r="G111" s="160" t="s">
        <v>981</v>
      </c>
      <c r="H111" s="160" t="s">
        <v>981</v>
      </c>
      <c r="I111" s="160" t="s">
        <v>981</v>
      </c>
      <c r="J111" s="160" t="s">
        <v>977</v>
      </c>
      <c r="K111" s="160" t="s">
        <v>977</v>
      </c>
      <c r="L111" s="160" t="s">
        <v>545</v>
      </c>
      <c r="M111" s="160" t="s">
        <v>974</v>
      </c>
      <c r="N111" s="160" t="s">
        <v>974</v>
      </c>
      <c r="O111" s="160" t="s">
        <v>982</v>
      </c>
      <c r="P111" s="160" t="s">
        <v>982</v>
      </c>
      <c r="Q111" s="160" t="s">
        <v>979</v>
      </c>
      <c r="R111" s="160" t="s">
        <v>979</v>
      </c>
      <c r="S111" s="160" t="s">
        <v>983</v>
      </c>
      <c r="T111" s="160" t="s">
        <v>984</v>
      </c>
      <c r="U111" s="160" t="s">
        <v>984</v>
      </c>
      <c r="V111" s="160" t="s">
        <v>559</v>
      </c>
      <c r="W111" s="160" t="s">
        <v>958</v>
      </c>
      <c r="X111" s="160" t="s">
        <v>969</v>
      </c>
      <c r="Y111" s="160" t="s">
        <v>958</v>
      </c>
      <c r="Z111" s="160" t="s">
        <v>958</v>
      </c>
      <c r="AA111" s="160" t="s">
        <v>958</v>
      </c>
      <c r="AB111" s="160" t="s">
        <v>946</v>
      </c>
      <c r="AC111" s="160" t="s">
        <v>958</v>
      </c>
      <c r="AD111" s="105" t="s">
        <v>980</v>
      </c>
      <c r="AE111" s="160" t="s">
        <v>958</v>
      </c>
      <c r="AF111" s="160" t="s">
        <v>979</v>
      </c>
      <c r="AG111" s="160" t="s">
        <v>559</v>
      </c>
      <c r="AH111" s="160" t="s">
        <v>977</v>
      </c>
      <c r="AI111" s="160" t="s">
        <v>977</v>
      </c>
      <c r="AJ111" s="160" t="s">
        <v>977</v>
      </c>
      <c r="AK111" s="162" t="s">
        <v>946</v>
      </c>
      <c r="AL111" s="160" t="s">
        <v>976</v>
      </c>
      <c r="AM111" s="160" t="s">
        <v>976</v>
      </c>
      <c r="AN111" s="160" t="s">
        <v>545</v>
      </c>
      <c r="AO111" s="160" t="s">
        <v>545</v>
      </c>
      <c r="AP111" s="160" t="s">
        <v>545</v>
      </c>
      <c r="AQ111" s="160" t="s">
        <v>545</v>
      </c>
      <c r="AR111" s="160" t="s">
        <v>972</v>
      </c>
      <c r="AS111" s="160" t="s">
        <v>559</v>
      </c>
      <c r="AT111" s="160" t="s">
        <v>973</v>
      </c>
      <c r="AU111" s="160" t="s">
        <v>559</v>
      </c>
      <c r="AV111" s="160" t="s">
        <v>556</v>
      </c>
      <c r="AW111" s="160" t="s">
        <v>559</v>
      </c>
      <c r="AX111" s="160" t="s">
        <v>559</v>
      </c>
      <c r="AY111" s="160" t="s">
        <v>948</v>
      </c>
      <c r="AZ111" s="160" t="s">
        <v>975</v>
      </c>
      <c r="BA111" s="160" t="s">
        <v>975</v>
      </c>
      <c r="BB111" s="160" t="s">
        <v>559</v>
      </c>
      <c r="BC111" s="160" t="s">
        <v>559</v>
      </c>
      <c r="BD111" s="160" t="s">
        <v>974</v>
      </c>
      <c r="BE111" s="160" t="s">
        <v>559</v>
      </c>
      <c r="BF111" s="104"/>
    </row>
    <row r="112" spans="1:58" x14ac:dyDescent="0.25">
      <c r="A112" s="128" t="str">
        <f>'Indicator Data'!A113</f>
        <v>Marshall Islands</v>
      </c>
      <c r="B112" s="107" t="str">
        <f>'Indicator Data'!B113</f>
        <v>MHL</v>
      </c>
      <c r="C112" s="160" t="s">
        <v>1079</v>
      </c>
      <c r="D112" s="160" t="s">
        <v>1079</v>
      </c>
      <c r="E112" s="160" t="s">
        <v>981</v>
      </c>
      <c r="F112" s="160" t="s">
        <v>981</v>
      </c>
      <c r="G112" s="160" t="s">
        <v>981</v>
      </c>
      <c r="H112" s="160" t="s">
        <v>981</v>
      </c>
      <c r="I112" s="160" t="s">
        <v>981</v>
      </c>
      <c r="J112" s="160" t="s">
        <v>977</v>
      </c>
      <c r="K112" s="160" t="s">
        <v>977</v>
      </c>
      <c r="L112" s="160" t="s">
        <v>545</v>
      </c>
      <c r="M112" s="160" t="s">
        <v>974</v>
      </c>
      <c r="N112" s="160" t="s">
        <v>974</v>
      </c>
      <c r="O112" s="160" t="s">
        <v>982</v>
      </c>
      <c r="P112" s="160" t="s">
        <v>982</v>
      </c>
      <c r="Q112" s="160" t="s">
        <v>979</v>
      </c>
      <c r="R112" s="160" t="s">
        <v>979</v>
      </c>
      <c r="S112" s="160" t="s">
        <v>983</v>
      </c>
      <c r="T112" s="160" t="s">
        <v>984</v>
      </c>
      <c r="U112" s="160" t="s">
        <v>984</v>
      </c>
      <c r="V112" s="160" t="s">
        <v>559</v>
      </c>
      <c r="W112" s="160" t="s">
        <v>958</v>
      </c>
      <c r="X112" s="160" t="s">
        <v>958</v>
      </c>
      <c r="Y112" s="160" t="s">
        <v>958</v>
      </c>
      <c r="Z112" s="160" t="s">
        <v>958</v>
      </c>
      <c r="AA112" s="160" t="s">
        <v>958</v>
      </c>
      <c r="AB112" s="160" t="s">
        <v>971</v>
      </c>
      <c r="AC112" s="160" t="s">
        <v>958</v>
      </c>
      <c r="AD112" s="105" t="s">
        <v>980</v>
      </c>
      <c r="AE112" s="160" t="s">
        <v>958</v>
      </c>
      <c r="AF112" s="160" t="s">
        <v>979</v>
      </c>
      <c r="AG112" s="160" t="s">
        <v>559</v>
      </c>
      <c r="AH112" s="160" t="s">
        <v>977</v>
      </c>
      <c r="AI112" s="160" t="s">
        <v>977</v>
      </c>
      <c r="AJ112" s="160" t="s">
        <v>977</v>
      </c>
      <c r="AK112" s="162" t="s">
        <v>946</v>
      </c>
      <c r="AL112" s="160" t="s">
        <v>976</v>
      </c>
      <c r="AM112" s="160" t="s">
        <v>976</v>
      </c>
      <c r="AN112" s="160" t="s">
        <v>545</v>
      </c>
      <c r="AO112" s="160" t="s">
        <v>545</v>
      </c>
      <c r="AP112" s="160" t="s">
        <v>545</v>
      </c>
      <c r="AQ112" s="160" t="s">
        <v>545</v>
      </c>
      <c r="AR112" s="160" t="s">
        <v>972</v>
      </c>
      <c r="AS112" s="160" t="s">
        <v>559</v>
      </c>
      <c r="AT112" s="160" t="s">
        <v>973</v>
      </c>
      <c r="AU112" s="160" t="s">
        <v>559</v>
      </c>
      <c r="AV112" s="160" t="s">
        <v>556</v>
      </c>
      <c r="AW112" s="160" t="s">
        <v>559</v>
      </c>
      <c r="AX112" s="160" t="s">
        <v>559</v>
      </c>
      <c r="AY112" s="160" t="s">
        <v>948</v>
      </c>
      <c r="AZ112" s="160" t="s">
        <v>975</v>
      </c>
      <c r="BA112" s="160" t="s">
        <v>975</v>
      </c>
      <c r="BB112" s="160" t="s">
        <v>559</v>
      </c>
      <c r="BC112" s="160" t="s">
        <v>559</v>
      </c>
      <c r="BD112" s="160" t="s">
        <v>974</v>
      </c>
      <c r="BE112" s="160" t="s">
        <v>559</v>
      </c>
      <c r="BF112" s="104"/>
    </row>
    <row r="113" spans="1:58" x14ac:dyDescent="0.25">
      <c r="A113" s="128" t="str">
        <f>'Indicator Data'!A114</f>
        <v>Mauritania</v>
      </c>
      <c r="B113" s="107" t="str">
        <f>'Indicator Data'!B114</f>
        <v>MRT</v>
      </c>
      <c r="C113" s="160" t="s">
        <v>1079</v>
      </c>
      <c r="D113" s="160" t="s">
        <v>1079</v>
      </c>
      <c r="E113" s="160" t="s">
        <v>981</v>
      </c>
      <c r="F113" s="160" t="s">
        <v>981</v>
      </c>
      <c r="G113" s="160" t="s">
        <v>981</v>
      </c>
      <c r="H113" s="160" t="s">
        <v>981</v>
      </c>
      <c r="I113" s="160" t="s">
        <v>981</v>
      </c>
      <c r="J113" s="160" t="s">
        <v>977</v>
      </c>
      <c r="K113" s="160" t="s">
        <v>977</v>
      </c>
      <c r="L113" s="160" t="s">
        <v>545</v>
      </c>
      <c r="M113" s="160" t="s">
        <v>974</v>
      </c>
      <c r="N113" s="160" t="s">
        <v>974</v>
      </c>
      <c r="O113" s="160" t="s">
        <v>982</v>
      </c>
      <c r="P113" s="160" t="s">
        <v>982</v>
      </c>
      <c r="Q113" s="160" t="s">
        <v>979</v>
      </c>
      <c r="R113" s="160" t="s">
        <v>979</v>
      </c>
      <c r="S113" s="160" t="s">
        <v>983</v>
      </c>
      <c r="T113" s="160" t="s">
        <v>984</v>
      </c>
      <c r="U113" s="160" t="s">
        <v>984</v>
      </c>
      <c r="V113" s="160" t="s">
        <v>559</v>
      </c>
      <c r="W113" s="160" t="s">
        <v>958</v>
      </c>
      <c r="X113" s="160" t="s">
        <v>958</v>
      </c>
      <c r="Y113" s="160" t="s">
        <v>958</v>
      </c>
      <c r="Z113" s="160" t="s">
        <v>958</v>
      </c>
      <c r="AA113" s="160" t="s">
        <v>958</v>
      </c>
      <c r="AB113" s="160" t="s">
        <v>971</v>
      </c>
      <c r="AC113" s="160" t="s">
        <v>958</v>
      </c>
      <c r="AD113" s="105" t="s">
        <v>980</v>
      </c>
      <c r="AE113" s="160" t="s">
        <v>958</v>
      </c>
      <c r="AF113" s="160" t="s">
        <v>979</v>
      </c>
      <c r="AG113" s="160" t="s">
        <v>559</v>
      </c>
      <c r="AH113" s="160" t="s">
        <v>977</v>
      </c>
      <c r="AI113" s="160" t="s">
        <v>977</v>
      </c>
      <c r="AJ113" s="160" t="s">
        <v>977</v>
      </c>
      <c r="AK113" s="162" t="s">
        <v>946</v>
      </c>
      <c r="AL113" s="160" t="s">
        <v>976</v>
      </c>
      <c r="AM113" s="160" t="s">
        <v>976</v>
      </c>
      <c r="AN113" s="160" t="s">
        <v>545</v>
      </c>
      <c r="AO113" s="160" t="s">
        <v>545</v>
      </c>
      <c r="AP113" s="160" t="s">
        <v>545</v>
      </c>
      <c r="AQ113" s="160" t="s">
        <v>545</v>
      </c>
      <c r="AR113" s="160" t="s">
        <v>972</v>
      </c>
      <c r="AS113" s="160" t="s">
        <v>559</v>
      </c>
      <c r="AT113" s="160" t="s">
        <v>973</v>
      </c>
      <c r="AU113" s="160" t="s">
        <v>559</v>
      </c>
      <c r="AV113" s="160" t="s">
        <v>556</v>
      </c>
      <c r="AW113" s="160" t="s">
        <v>559</v>
      </c>
      <c r="AX113" s="160" t="s">
        <v>559</v>
      </c>
      <c r="AY113" s="160" t="s">
        <v>948</v>
      </c>
      <c r="AZ113" s="160" t="s">
        <v>975</v>
      </c>
      <c r="BA113" s="160" t="s">
        <v>975</v>
      </c>
      <c r="BB113" s="160" t="s">
        <v>559</v>
      </c>
      <c r="BC113" s="160" t="s">
        <v>559</v>
      </c>
      <c r="BD113" s="160" t="s">
        <v>974</v>
      </c>
      <c r="BE113" s="160" t="s">
        <v>559</v>
      </c>
      <c r="BF113" s="104"/>
    </row>
    <row r="114" spans="1:58" x14ac:dyDescent="0.25">
      <c r="A114" s="128" t="str">
        <f>'Indicator Data'!A115</f>
        <v>Mauritius</v>
      </c>
      <c r="B114" s="107" t="str">
        <f>'Indicator Data'!B115</f>
        <v>MUS</v>
      </c>
      <c r="C114" s="160" t="s">
        <v>1079</v>
      </c>
      <c r="D114" s="160" t="s">
        <v>1079</v>
      </c>
      <c r="E114" s="160" t="s">
        <v>981</v>
      </c>
      <c r="F114" s="160" t="s">
        <v>981</v>
      </c>
      <c r="G114" s="160" t="s">
        <v>981</v>
      </c>
      <c r="H114" s="160" t="s">
        <v>981</v>
      </c>
      <c r="I114" s="160" t="s">
        <v>981</v>
      </c>
      <c r="J114" s="160" t="s">
        <v>977</v>
      </c>
      <c r="K114" s="160" t="s">
        <v>977</v>
      </c>
      <c r="L114" s="160" t="s">
        <v>545</v>
      </c>
      <c r="M114" s="160" t="s">
        <v>974</v>
      </c>
      <c r="N114" s="160" t="s">
        <v>974</v>
      </c>
      <c r="O114" s="160" t="s">
        <v>982</v>
      </c>
      <c r="P114" s="160" t="s">
        <v>982</v>
      </c>
      <c r="Q114" s="160" t="s">
        <v>979</v>
      </c>
      <c r="R114" s="160" t="s">
        <v>979</v>
      </c>
      <c r="S114" s="160" t="s">
        <v>983</v>
      </c>
      <c r="T114" s="160" t="s">
        <v>984</v>
      </c>
      <c r="U114" s="160" t="s">
        <v>984</v>
      </c>
      <c r="V114" s="160" t="s">
        <v>559</v>
      </c>
      <c r="W114" s="160" t="s">
        <v>958</v>
      </c>
      <c r="X114" s="160" t="s">
        <v>958</v>
      </c>
      <c r="Y114" s="160" t="s">
        <v>958</v>
      </c>
      <c r="Z114" s="160" t="s">
        <v>958</v>
      </c>
      <c r="AA114" s="160" t="s">
        <v>958</v>
      </c>
      <c r="AB114" s="160" t="s">
        <v>971</v>
      </c>
      <c r="AC114" s="160" t="s">
        <v>958</v>
      </c>
      <c r="AD114" s="105" t="s">
        <v>980</v>
      </c>
      <c r="AE114" s="160" t="s">
        <v>958</v>
      </c>
      <c r="AF114" s="160" t="s">
        <v>979</v>
      </c>
      <c r="AG114" s="160" t="s">
        <v>559</v>
      </c>
      <c r="AH114" s="160" t="s">
        <v>977</v>
      </c>
      <c r="AI114" s="160" t="s">
        <v>977</v>
      </c>
      <c r="AJ114" s="160" t="s">
        <v>977</v>
      </c>
      <c r="AK114" s="162" t="s">
        <v>949</v>
      </c>
      <c r="AL114" s="160" t="s">
        <v>976</v>
      </c>
      <c r="AM114" s="160" t="s">
        <v>976</v>
      </c>
      <c r="AN114" s="160" t="s">
        <v>545</v>
      </c>
      <c r="AO114" s="160" t="s">
        <v>545</v>
      </c>
      <c r="AP114" s="160" t="s">
        <v>545</v>
      </c>
      <c r="AQ114" s="160" t="s">
        <v>545</v>
      </c>
      <c r="AR114" s="160" t="s">
        <v>972</v>
      </c>
      <c r="AS114" s="160" t="s">
        <v>559</v>
      </c>
      <c r="AT114" s="160" t="s">
        <v>973</v>
      </c>
      <c r="AU114" s="160" t="s">
        <v>559</v>
      </c>
      <c r="AV114" s="160" t="s">
        <v>556</v>
      </c>
      <c r="AW114" s="160" t="s">
        <v>559</v>
      </c>
      <c r="AX114" s="160" t="s">
        <v>559</v>
      </c>
      <c r="AY114" s="160" t="s">
        <v>948</v>
      </c>
      <c r="AZ114" s="160" t="s">
        <v>975</v>
      </c>
      <c r="BA114" s="160" t="s">
        <v>975</v>
      </c>
      <c r="BB114" s="160" t="s">
        <v>559</v>
      </c>
      <c r="BC114" s="160" t="s">
        <v>559</v>
      </c>
      <c r="BD114" s="160" t="s">
        <v>974</v>
      </c>
      <c r="BE114" s="160" t="s">
        <v>559</v>
      </c>
      <c r="BF114" s="104"/>
    </row>
    <row r="115" spans="1:58" x14ac:dyDescent="0.25">
      <c r="A115" s="128" t="str">
        <f>'Indicator Data'!A116</f>
        <v>Mexico</v>
      </c>
      <c r="B115" s="107" t="str">
        <f>'Indicator Data'!B116</f>
        <v>MEX</v>
      </c>
      <c r="C115" s="160" t="s">
        <v>1079</v>
      </c>
      <c r="D115" s="160" t="s">
        <v>1079</v>
      </c>
      <c r="E115" s="160" t="s">
        <v>981</v>
      </c>
      <c r="F115" s="160" t="s">
        <v>981</v>
      </c>
      <c r="G115" s="160" t="s">
        <v>981</v>
      </c>
      <c r="H115" s="160" t="s">
        <v>981</v>
      </c>
      <c r="I115" s="160" t="s">
        <v>981</v>
      </c>
      <c r="J115" s="160" t="s">
        <v>977</v>
      </c>
      <c r="K115" s="160" t="s">
        <v>977</v>
      </c>
      <c r="L115" s="160" t="s">
        <v>545</v>
      </c>
      <c r="M115" s="160" t="s">
        <v>974</v>
      </c>
      <c r="N115" s="160" t="s">
        <v>974</v>
      </c>
      <c r="O115" s="160" t="s">
        <v>982</v>
      </c>
      <c r="P115" s="160" t="s">
        <v>982</v>
      </c>
      <c r="Q115" s="160" t="s">
        <v>979</v>
      </c>
      <c r="R115" s="160" t="s">
        <v>979</v>
      </c>
      <c r="S115" s="160" t="s">
        <v>983</v>
      </c>
      <c r="T115" s="160" t="s">
        <v>984</v>
      </c>
      <c r="U115" s="160" t="s">
        <v>984</v>
      </c>
      <c r="V115" s="160" t="s">
        <v>559</v>
      </c>
      <c r="W115" s="160" t="s">
        <v>958</v>
      </c>
      <c r="X115" s="160" t="s">
        <v>969</v>
      </c>
      <c r="Y115" s="160" t="s">
        <v>958</v>
      </c>
      <c r="Z115" s="160" t="s">
        <v>958</v>
      </c>
      <c r="AA115" s="160" t="s">
        <v>958</v>
      </c>
      <c r="AB115" s="160" t="s">
        <v>946</v>
      </c>
      <c r="AC115" s="160" t="s">
        <v>958</v>
      </c>
      <c r="AD115" s="105" t="s">
        <v>980</v>
      </c>
      <c r="AE115" s="160" t="s">
        <v>958</v>
      </c>
      <c r="AF115" s="160" t="s">
        <v>979</v>
      </c>
      <c r="AG115" s="160" t="s">
        <v>559</v>
      </c>
      <c r="AH115" s="160" t="s">
        <v>977</v>
      </c>
      <c r="AI115" s="160" t="s">
        <v>977</v>
      </c>
      <c r="AJ115" s="160" t="s">
        <v>977</v>
      </c>
      <c r="AK115" s="162" t="s">
        <v>946</v>
      </c>
      <c r="AL115" s="160" t="s">
        <v>976</v>
      </c>
      <c r="AM115" s="160" t="s">
        <v>976</v>
      </c>
      <c r="AN115" s="160" t="s">
        <v>545</v>
      </c>
      <c r="AO115" s="160" t="s">
        <v>545</v>
      </c>
      <c r="AP115" s="160" t="s">
        <v>545</v>
      </c>
      <c r="AQ115" s="160" t="s">
        <v>545</v>
      </c>
      <c r="AR115" s="160" t="s">
        <v>972</v>
      </c>
      <c r="AS115" s="160" t="s">
        <v>559</v>
      </c>
      <c r="AT115" s="160" t="s">
        <v>973</v>
      </c>
      <c r="AU115" s="160" t="s">
        <v>559</v>
      </c>
      <c r="AV115" s="160" t="s">
        <v>556</v>
      </c>
      <c r="AW115" s="160" t="s">
        <v>559</v>
      </c>
      <c r="AX115" s="160" t="s">
        <v>559</v>
      </c>
      <c r="AY115" s="160" t="s">
        <v>948</v>
      </c>
      <c r="AZ115" s="160" t="s">
        <v>975</v>
      </c>
      <c r="BA115" s="160" t="s">
        <v>975</v>
      </c>
      <c r="BB115" s="160" t="s">
        <v>559</v>
      </c>
      <c r="BC115" s="160" t="s">
        <v>559</v>
      </c>
      <c r="BD115" s="160" t="s">
        <v>974</v>
      </c>
      <c r="BE115" s="160" t="s">
        <v>559</v>
      </c>
      <c r="BF115" s="104"/>
    </row>
    <row r="116" spans="1:58" x14ac:dyDescent="0.25">
      <c r="A116" s="128" t="str">
        <f>'Indicator Data'!A117</f>
        <v>Micronesia</v>
      </c>
      <c r="B116" s="107" t="str">
        <f>'Indicator Data'!B117</f>
        <v>FSM</v>
      </c>
      <c r="C116" s="160" t="s">
        <v>1079</v>
      </c>
      <c r="D116" s="160" t="s">
        <v>1079</v>
      </c>
      <c r="E116" s="160" t="s">
        <v>981</v>
      </c>
      <c r="F116" s="160" t="s">
        <v>981</v>
      </c>
      <c r="G116" s="160" t="s">
        <v>981</v>
      </c>
      <c r="H116" s="160" t="s">
        <v>981</v>
      </c>
      <c r="I116" s="160" t="s">
        <v>981</v>
      </c>
      <c r="J116" s="160" t="s">
        <v>977</v>
      </c>
      <c r="K116" s="160" t="s">
        <v>977</v>
      </c>
      <c r="L116" s="160" t="s">
        <v>545</v>
      </c>
      <c r="M116" s="160" t="s">
        <v>974</v>
      </c>
      <c r="N116" s="160" t="s">
        <v>974</v>
      </c>
      <c r="O116" s="160" t="s">
        <v>982</v>
      </c>
      <c r="P116" s="160" t="s">
        <v>982</v>
      </c>
      <c r="Q116" s="160" t="s">
        <v>979</v>
      </c>
      <c r="R116" s="160" t="s">
        <v>979</v>
      </c>
      <c r="S116" s="160" t="s">
        <v>983</v>
      </c>
      <c r="T116" s="160" t="s">
        <v>984</v>
      </c>
      <c r="U116" s="160" t="s">
        <v>984</v>
      </c>
      <c r="V116" s="160" t="s">
        <v>559</v>
      </c>
      <c r="W116" s="160" t="s">
        <v>958</v>
      </c>
      <c r="X116" s="160" t="s">
        <v>958</v>
      </c>
      <c r="Y116" s="160" t="s">
        <v>958</v>
      </c>
      <c r="Z116" s="160" t="s">
        <v>958</v>
      </c>
      <c r="AA116" s="160" t="s">
        <v>958</v>
      </c>
      <c r="AB116" s="160" t="s">
        <v>971</v>
      </c>
      <c r="AC116" s="160" t="s">
        <v>958</v>
      </c>
      <c r="AD116" s="105" t="s">
        <v>980</v>
      </c>
      <c r="AE116" s="160" t="s">
        <v>958</v>
      </c>
      <c r="AF116" s="160" t="s">
        <v>979</v>
      </c>
      <c r="AG116" s="160" t="s">
        <v>559</v>
      </c>
      <c r="AH116" s="160" t="s">
        <v>977</v>
      </c>
      <c r="AI116" s="160" t="s">
        <v>977</v>
      </c>
      <c r="AJ116" s="160" t="s">
        <v>977</v>
      </c>
      <c r="AK116" s="162" t="s">
        <v>946</v>
      </c>
      <c r="AL116" s="160" t="s">
        <v>976</v>
      </c>
      <c r="AM116" s="160" t="s">
        <v>976</v>
      </c>
      <c r="AN116" s="160" t="s">
        <v>545</v>
      </c>
      <c r="AO116" s="160" t="s">
        <v>545</v>
      </c>
      <c r="AP116" s="160" t="s">
        <v>545</v>
      </c>
      <c r="AQ116" s="160" t="s">
        <v>545</v>
      </c>
      <c r="AR116" s="160" t="s">
        <v>972</v>
      </c>
      <c r="AS116" s="160" t="s">
        <v>559</v>
      </c>
      <c r="AT116" s="160" t="s">
        <v>973</v>
      </c>
      <c r="AU116" s="160" t="s">
        <v>559</v>
      </c>
      <c r="AV116" s="160" t="s">
        <v>556</v>
      </c>
      <c r="AW116" s="160" t="s">
        <v>559</v>
      </c>
      <c r="AX116" s="160" t="s">
        <v>559</v>
      </c>
      <c r="AY116" s="160" t="s">
        <v>948</v>
      </c>
      <c r="AZ116" s="160" t="s">
        <v>975</v>
      </c>
      <c r="BA116" s="160" t="s">
        <v>975</v>
      </c>
      <c r="BB116" s="160" t="s">
        <v>559</v>
      </c>
      <c r="BC116" s="160" t="s">
        <v>559</v>
      </c>
      <c r="BD116" s="160" t="s">
        <v>974</v>
      </c>
      <c r="BE116" s="160" t="s">
        <v>559</v>
      </c>
      <c r="BF116" s="104"/>
    </row>
    <row r="117" spans="1:58" x14ac:dyDescent="0.25">
      <c r="A117" s="128" t="str">
        <f>'Indicator Data'!A118</f>
        <v>Moldova Republic of</v>
      </c>
      <c r="B117" s="107" t="str">
        <f>'Indicator Data'!B118</f>
        <v>MDA</v>
      </c>
      <c r="C117" s="160" t="s">
        <v>1079</v>
      </c>
      <c r="D117" s="160" t="s">
        <v>1079</v>
      </c>
      <c r="E117" s="160" t="s">
        <v>981</v>
      </c>
      <c r="F117" s="160" t="s">
        <v>981</v>
      </c>
      <c r="G117" s="160" t="s">
        <v>981</v>
      </c>
      <c r="H117" s="160" t="s">
        <v>981</v>
      </c>
      <c r="I117" s="160" t="s">
        <v>981</v>
      </c>
      <c r="J117" s="160" t="s">
        <v>977</v>
      </c>
      <c r="K117" s="160" t="s">
        <v>977</v>
      </c>
      <c r="L117" s="160" t="s">
        <v>545</v>
      </c>
      <c r="M117" s="160" t="s">
        <v>974</v>
      </c>
      <c r="N117" s="160" t="s">
        <v>974</v>
      </c>
      <c r="O117" s="160" t="s">
        <v>982</v>
      </c>
      <c r="P117" s="160" t="s">
        <v>982</v>
      </c>
      <c r="Q117" s="160" t="s">
        <v>979</v>
      </c>
      <c r="R117" s="160" t="s">
        <v>979</v>
      </c>
      <c r="S117" s="160" t="s">
        <v>983</v>
      </c>
      <c r="T117" s="160" t="s">
        <v>984</v>
      </c>
      <c r="U117" s="160" t="s">
        <v>984</v>
      </c>
      <c r="V117" s="160" t="s">
        <v>559</v>
      </c>
      <c r="W117" s="160" t="s">
        <v>958</v>
      </c>
      <c r="X117" s="160" t="s">
        <v>958</v>
      </c>
      <c r="Y117" s="160" t="s">
        <v>958</v>
      </c>
      <c r="Z117" s="160" t="s">
        <v>958</v>
      </c>
      <c r="AA117" s="160" t="s">
        <v>958</v>
      </c>
      <c r="AB117" s="160" t="s">
        <v>958</v>
      </c>
      <c r="AC117" s="160" t="s">
        <v>958</v>
      </c>
      <c r="AD117" s="105" t="s">
        <v>980</v>
      </c>
      <c r="AE117" s="160" t="s">
        <v>958</v>
      </c>
      <c r="AF117" s="160" t="s">
        <v>979</v>
      </c>
      <c r="AG117" s="160" t="s">
        <v>559</v>
      </c>
      <c r="AH117" s="160" t="s">
        <v>977</v>
      </c>
      <c r="AI117" s="160" t="s">
        <v>977</v>
      </c>
      <c r="AJ117" s="160" t="s">
        <v>977</v>
      </c>
      <c r="AK117" s="162" t="s">
        <v>946</v>
      </c>
      <c r="AL117" s="160" t="s">
        <v>976</v>
      </c>
      <c r="AM117" s="160" t="s">
        <v>976</v>
      </c>
      <c r="AN117" s="160" t="s">
        <v>545</v>
      </c>
      <c r="AO117" s="160" t="s">
        <v>545</v>
      </c>
      <c r="AP117" s="160" t="s">
        <v>545</v>
      </c>
      <c r="AQ117" s="160" t="s">
        <v>545</v>
      </c>
      <c r="AR117" s="160" t="s">
        <v>972</v>
      </c>
      <c r="AS117" s="160" t="s">
        <v>559</v>
      </c>
      <c r="AT117" s="160" t="s">
        <v>973</v>
      </c>
      <c r="AU117" s="160" t="s">
        <v>559</v>
      </c>
      <c r="AV117" s="160" t="s">
        <v>556</v>
      </c>
      <c r="AW117" s="160" t="s">
        <v>559</v>
      </c>
      <c r="AX117" s="160" t="s">
        <v>559</v>
      </c>
      <c r="AY117" s="160" t="s">
        <v>948</v>
      </c>
      <c r="AZ117" s="160" t="s">
        <v>975</v>
      </c>
      <c r="BA117" s="160" t="s">
        <v>975</v>
      </c>
      <c r="BB117" s="160" t="s">
        <v>559</v>
      </c>
      <c r="BC117" s="160" t="s">
        <v>559</v>
      </c>
      <c r="BD117" s="160" t="s">
        <v>974</v>
      </c>
      <c r="BE117" s="160" t="s">
        <v>559</v>
      </c>
      <c r="BF117" s="104"/>
    </row>
    <row r="118" spans="1:58" x14ac:dyDescent="0.25">
      <c r="A118" s="128" t="str">
        <f>'Indicator Data'!A119</f>
        <v>Mongolia</v>
      </c>
      <c r="B118" s="107" t="str">
        <f>'Indicator Data'!B119</f>
        <v>MNG</v>
      </c>
      <c r="C118" s="160" t="s">
        <v>1079</v>
      </c>
      <c r="D118" s="160" t="s">
        <v>1079</v>
      </c>
      <c r="E118" s="160" t="s">
        <v>981</v>
      </c>
      <c r="F118" s="160" t="s">
        <v>981</v>
      </c>
      <c r="G118" s="160" t="s">
        <v>981</v>
      </c>
      <c r="H118" s="160" t="s">
        <v>981</v>
      </c>
      <c r="I118" s="160" t="s">
        <v>981</v>
      </c>
      <c r="J118" s="160" t="s">
        <v>977</v>
      </c>
      <c r="K118" s="160" t="s">
        <v>977</v>
      </c>
      <c r="L118" s="160" t="s">
        <v>545</v>
      </c>
      <c r="M118" s="160" t="s">
        <v>974</v>
      </c>
      <c r="N118" s="160" t="s">
        <v>974</v>
      </c>
      <c r="O118" s="160" t="s">
        <v>982</v>
      </c>
      <c r="P118" s="160" t="s">
        <v>982</v>
      </c>
      <c r="Q118" s="160" t="s">
        <v>979</v>
      </c>
      <c r="R118" s="160" t="s">
        <v>979</v>
      </c>
      <c r="S118" s="160" t="s">
        <v>983</v>
      </c>
      <c r="T118" s="160" t="s">
        <v>984</v>
      </c>
      <c r="U118" s="160" t="s">
        <v>984</v>
      </c>
      <c r="V118" s="160" t="s">
        <v>559</v>
      </c>
      <c r="W118" s="160" t="s">
        <v>958</v>
      </c>
      <c r="X118" s="160" t="s">
        <v>958</v>
      </c>
      <c r="Y118" s="160" t="s">
        <v>958</v>
      </c>
      <c r="Z118" s="160" t="s">
        <v>958</v>
      </c>
      <c r="AA118" s="160" t="s">
        <v>958</v>
      </c>
      <c r="AB118" s="160" t="s">
        <v>946</v>
      </c>
      <c r="AC118" s="160" t="s">
        <v>958</v>
      </c>
      <c r="AD118" s="105" t="s">
        <v>980</v>
      </c>
      <c r="AE118" s="160" t="s">
        <v>958</v>
      </c>
      <c r="AF118" s="160" t="s">
        <v>979</v>
      </c>
      <c r="AG118" s="160" t="s">
        <v>559</v>
      </c>
      <c r="AH118" s="160" t="s">
        <v>977</v>
      </c>
      <c r="AI118" s="160" t="s">
        <v>977</v>
      </c>
      <c r="AJ118" s="160" t="s">
        <v>977</v>
      </c>
      <c r="AK118" s="162" t="s">
        <v>946</v>
      </c>
      <c r="AL118" s="160" t="s">
        <v>976</v>
      </c>
      <c r="AM118" s="160" t="s">
        <v>976</v>
      </c>
      <c r="AN118" s="160" t="s">
        <v>545</v>
      </c>
      <c r="AO118" s="160" t="s">
        <v>545</v>
      </c>
      <c r="AP118" s="160" t="s">
        <v>545</v>
      </c>
      <c r="AQ118" s="160" t="s">
        <v>545</v>
      </c>
      <c r="AR118" s="160" t="s">
        <v>972</v>
      </c>
      <c r="AS118" s="160" t="s">
        <v>559</v>
      </c>
      <c r="AT118" s="160" t="s">
        <v>973</v>
      </c>
      <c r="AU118" s="160" t="s">
        <v>559</v>
      </c>
      <c r="AV118" s="160" t="s">
        <v>556</v>
      </c>
      <c r="AW118" s="160" t="s">
        <v>559</v>
      </c>
      <c r="AX118" s="160" t="s">
        <v>559</v>
      </c>
      <c r="AY118" s="160" t="s">
        <v>948</v>
      </c>
      <c r="AZ118" s="160" t="s">
        <v>975</v>
      </c>
      <c r="BA118" s="160" t="s">
        <v>975</v>
      </c>
      <c r="BB118" s="160" t="s">
        <v>559</v>
      </c>
      <c r="BC118" s="160" t="s">
        <v>559</v>
      </c>
      <c r="BD118" s="160" t="s">
        <v>974</v>
      </c>
      <c r="BE118" s="160" t="s">
        <v>559</v>
      </c>
      <c r="BF118" s="104"/>
    </row>
    <row r="119" spans="1:58" x14ac:dyDescent="0.25">
      <c r="A119" s="128" t="str">
        <f>'Indicator Data'!A120</f>
        <v>Montenegro</v>
      </c>
      <c r="B119" s="107" t="str">
        <f>'Indicator Data'!B120</f>
        <v>MNE</v>
      </c>
      <c r="C119" s="160" t="s">
        <v>1079</v>
      </c>
      <c r="D119" s="160" t="s">
        <v>1079</v>
      </c>
      <c r="E119" s="160" t="s">
        <v>981</v>
      </c>
      <c r="F119" s="160" t="s">
        <v>981</v>
      </c>
      <c r="G119" s="160" t="s">
        <v>981</v>
      </c>
      <c r="H119" s="160" t="s">
        <v>981</v>
      </c>
      <c r="I119" s="160" t="s">
        <v>981</v>
      </c>
      <c r="J119" s="160" t="s">
        <v>977</v>
      </c>
      <c r="K119" s="160" t="s">
        <v>977</v>
      </c>
      <c r="L119" s="160" t="s">
        <v>545</v>
      </c>
      <c r="M119" s="160" t="s">
        <v>974</v>
      </c>
      <c r="N119" s="160" t="s">
        <v>974</v>
      </c>
      <c r="O119" s="160" t="s">
        <v>982</v>
      </c>
      <c r="P119" s="160" t="s">
        <v>982</v>
      </c>
      <c r="Q119" s="160" t="s">
        <v>979</v>
      </c>
      <c r="R119" s="160" t="s">
        <v>979</v>
      </c>
      <c r="S119" s="160" t="s">
        <v>983</v>
      </c>
      <c r="T119" s="160" t="s">
        <v>984</v>
      </c>
      <c r="U119" s="160" t="s">
        <v>984</v>
      </c>
      <c r="V119" s="160" t="s">
        <v>559</v>
      </c>
      <c r="W119" s="160" t="s">
        <v>958</v>
      </c>
      <c r="X119" s="160" t="s">
        <v>958</v>
      </c>
      <c r="Y119" s="160" t="s">
        <v>958</v>
      </c>
      <c r="Z119" s="160" t="s">
        <v>958</v>
      </c>
      <c r="AA119" s="160" t="s">
        <v>958</v>
      </c>
      <c r="AB119" s="160" t="s">
        <v>971</v>
      </c>
      <c r="AC119" s="160" t="s">
        <v>958</v>
      </c>
      <c r="AD119" s="105" t="s">
        <v>980</v>
      </c>
      <c r="AE119" s="160" t="s">
        <v>958</v>
      </c>
      <c r="AF119" s="160" t="s">
        <v>979</v>
      </c>
      <c r="AG119" s="160" t="s">
        <v>559</v>
      </c>
      <c r="AH119" s="160" t="s">
        <v>977</v>
      </c>
      <c r="AI119" s="160" t="s">
        <v>977</v>
      </c>
      <c r="AJ119" s="160" t="s">
        <v>977</v>
      </c>
      <c r="AK119" s="162" t="s">
        <v>946</v>
      </c>
      <c r="AL119" s="160" t="s">
        <v>976</v>
      </c>
      <c r="AM119" s="160" t="s">
        <v>976</v>
      </c>
      <c r="AN119" s="160" t="s">
        <v>545</v>
      </c>
      <c r="AO119" s="160" t="s">
        <v>545</v>
      </c>
      <c r="AP119" s="160" t="s">
        <v>545</v>
      </c>
      <c r="AQ119" s="160" t="s">
        <v>545</v>
      </c>
      <c r="AR119" s="160" t="s">
        <v>972</v>
      </c>
      <c r="AS119" s="160" t="s">
        <v>559</v>
      </c>
      <c r="AT119" s="160" t="s">
        <v>973</v>
      </c>
      <c r="AU119" s="160" t="s">
        <v>559</v>
      </c>
      <c r="AV119" s="160" t="s">
        <v>556</v>
      </c>
      <c r="AW119" s="160" t="s">
        <v>559</v>
      </c>
      <c r="AX119" s="160" t="s">
        <v>559</v>
      </c>
      <c r="AY119" s="160" t="s">
        <v>948</v>
      </c>
      <c r="AZ119" s="160" t="s">
        <v>975</v>
      </c>
      <c r="BA119" s="160" t="s">
        <v>975</v>
      </c>
      <c r="BB119" s="160" t="s">
        <v>559</v>
      </c>
      <c r="BC119" s="160" t="s">
        <v>559</v>
      </c>
      <c r="BD119" s="160" t="s">
        <v>974</v>
      </c>
      <c r="BE119" s="160" t="s">
        <v>559</v>
      </c>
      <c r="BF119" s="104"/>
    </row>
    <row r="120" spans="1:58" x14ac:dyDescent="0.25">
      <c r="A120" s="128" t="str">
        <f>'Indicator Data'!A121</f>
        <v>Morocco</v>
      </c>
      <c r="B120" s="107" t="str">
        <f>'Indicator Data'!B121</f>
        <v>MAR</v>
      </c>
      <c r="C120" s="160" t="s">
        <v>1079</v>
      </c>
      <c r="D120" s="160" t="s">
        <v>1079</v>
      </c>
      <c r="E120" s="160" t="s">
        <v>981</v>
      </c>
      <c r="F120" s="160" t="s">
        <v>981</v>
      </c>
      <c r="G120" s="160" t="s">
        <v>981</v>
      </c>
      <c r="H120" s="160" t="s">
        <v>981</v>
      </c>
      <c r="I120" s="160" t="s">
        <v>981</v>
      </c>
      <c r="J120" s="160" t="s">
        <v>977</v>
      </c>
      <c r="K120" s="160" t="s">
        <v>977</v>
      </c>
      <c r="L120" s="160" t="s">
        <v>545</v>
      </c>
      <c r="M120" s="160" t="s">
        <v>974</v>
      </c>
      <c r="N120" s="160" t="s">
        <v>974</v>
      </c>
      <c r="O120" s="160" t="s">
        <v>982</v>
      </c>
      <c r="P120" s="160" t="s">
        <v>982</v>
      </c>
      <c r="Q120" s="160" t="s">
        <v>979</v>
      </c>
      <c r="R120" s="160" t="s">
        <v>979</v>
      </c>
      <c r="S120" s="160" t="s">
        <v>983</v>
      </c>
      <c r="T120" s="160" t="s">
        <v>984</v>
      </c>
      <c r="U120" s="160" t="s">
        <v>984</v>
      </c>
      <c r="V120" s="160" t="s">
        <v>559</v>
      </c>
      <c r="W120" s="160" t="s">
        <v>958</v>
      </c>
      <c r="X120" s="160" t="s">
        <v>958</v>
      </c>
      <c r="Y120" s="160" t="s">
        <v>958</v>
      </c>
      <c r="Z120" s="160" t="s">
        <v>958</v>
      </c>
      <c r="AA120" s="160" t="s">
        <v>958</v>
      </c>
      <c r="AB120" s="160" t="s">
        <v>971</v>
      </c>
      <c r="AC120" s="160" t="s">
        <v>958</v>
      </c>
      <c r="AD120" s="105" t="s">
        <v>980</v>
      </c>
      <c r="AE120" s="160" t="s">
        <v>958</v>
      </c>
      <c r="AF120" s="160" t="s">
        <v>979</v>
      </c>
      <c r="AG120" s="160" t="s">
        <v>559</v>
      </c>
      <c r="AH120" s="160" t="s">
        <v>977</v>
      </c>
      <c r="AI120" s="160" t="s">
        <v>977</v>
      </c>
      <c r="AJ120" s="160" t="s">
        <v>977</v>
      </c>
      <c r="AK120" s="162" t="s">
        <v>949</v>
      </c>
      <c r="AL120" s="160" t="s">
        <v>976</v>
      </c>
      <c r="AM120" s="160" t="s">
        <v>976</v>
      </c>
      <c r="AN120" s="160" t="s">
        <v>545</v>
      </c>
      <c r="AO120" s="160" t="s">
        <v>545</v>
      </c>
      <c r="AP120" s="160" t="s">
        <v>545</v>
      </c>
      <c r="AQ120" s="160" t="s">
        <v>545</v>
      </c>
      <c r="AR120" s="160" t="s">
        <v>972</v>
      </c>
      <c r="AS120" s="160" t="s">
        <v>559</v>
      </c>
      <c r="AT120" s="160" t="s">
        <v>973</v>
      </c>
      <c r="AU120" s="160" t="s">
        <v>559</v>
      </c>
      <c r="AV120" s="160" t="s">
        <v>556</v>
      </c>
      <c r="AW120" s="160" t="s">
        <v>559</v>
      </c>
      <c r="AX120" s="160" t="s">
        <v>559</v>
      </c>
      <c r="AY120" s="160" t="s">
        <v>948</v>
      </c>
      <c r="AZ120" s="160" t="s">
        <v>975</v>
      </c>
      <c r="BA120" s="160" t="s">
        <v>975</v>
      </c>
      <c r="BB120" s="160" t="s">
        <v>559</v>
      </c>
      <c r="BC120" s="160" t="s">
        <v>559</v>
      </c>
      <c r="BD120" s="160" t="s">
        <v>974</v>
      </c>
      <c r="BE120" s="160" t="s">
        <v>559</v>
      </c>
      <c r="BF120" s="104"/>
    </row>
    <row r="121" spans="1:58" x14ac:dyDescent="0.25">
      <c r="A121" s="128" t="str">
        <f>'Indicator Data'!A122</f>
        <v>Mozambique</v>
      </c>
      <c r="B121" s="107" t="str">
        <f>'Indicator Data'!B122</f>
        <v>MOZ</v>
      </c>
      <c r="C121" s="160" t="s">
        <v>1079</v>
      </c>
      <c r="D121" s="160" t="s">
        <v>1079</v>
      </c>
      <c r="E121" s="160" t="s">
        <v>981</v>
      </c>
      <c r="F121" s="160" t="s">
        <v>981</v>
      </c>
      <c r="G121" s="160" t="s">
        <v>981</v>
      </c>
      <c r="H121" s="160" t="s">
        <v>981</v>
      </c>
      <c r="I121" s="160" t="s">
        <v>981</v>
      </c>
      <c r="J121" s="160" t="s">
        <v>977</v>
      </c>
      <c r="K121" s="160" t="s">
        <v>977</v>
      </c>
      <c r="L121" s="160" t="s">
        <v>545</v>
      </c>
      <c r="M121" s="160" t="s">
        <v>974</v>
      </c>
      <c r="N121" s="160" t="s">
        <v>974</v>
      </c>
      <c r="O121" s="160" t="s">
        <v>982</v>
      </c>
      <c r="P121" s="160" t="s">
        <v>982</v>
      </c>
      <c r="Q121" s="160" t="s">
        <v>979</v>
      </c>
      <c r="R121" s="160" t="s">
        <v>979</v>
      </c>
      <c r="S121" s="160" t="s">
        <v>983</v>
      </c>
      <c r="T121" s="160" t="s">
        <v>984</v>
      </c>
      <c r="U121" s="160" t="s">
        <v>984</v>
      </c>
      <c r="V121" s="160" t="s">
        <v>559</v>
      </c>
      <c r="W121" s="160" t="s">
        <v>958</v>
      </c>
      <c r="X121" s="160" t="s">
        <v>958</v>
      </c>
      <c r="Y121" s="160" t="s">
        <v>958</v>
      </c>
      <c r="Z121" s="160" t="s">
        <v>958</v>
      </c>
      <c r="AA121" s="160" t="s">
        <v>958</v>
      </c>
      <c r="AB121" s="160" t="s">
        <v>971</v>
      </c>
      <c r="AC121" s="160" t="s">
        <v>958</v>
      </c>
      <c r="AD121" s="105" t="s">
        <v>980</v>
      </c>
      <c r="AE121" s="160" t="s">
        <v>958</v>
      </c>
      <c r="AF121" s="160" t="s">
        <v>979</v>
      </c>
      <c r="AG121" s="160" t="s">
        <v>559</v>
      </c>
      <c r="AH121" s="160" t="s">
        <v>977</v>
      </c>
      <c r="AI121" s="160" t="s">
        <v>977</v>
      </c>
      <c r="AJ121" s="160" t="s">
        <v>977</v>
      </c>
      <c r="AK121" s="162" t="s">
        <v>949</v>
      </c>
      <c r="AL121" s="160" t="s">
        <v>976</v>
      </c>
      <c r="AM121" s="160" t="s">
        <v>976</v>
      </c>
      <c r="AN121" s="160" t="s">
        <v>545</v>
      </c>
      <c r="AO121" s="160" t="s">
        <v>545</v>
      </c>
      <c r="AP121" s="160" t="s">
        <v>545</v>
      </c>
      <c r="AQ121" s="160" t="s">
        <v>545</v>
      </c>
      <c r="AR121" s="160" t="s">
        <v>972</v>
      </c>
      <c r="AS121" s="160" t="s">
        <v>559</v>
      </c>
      <c r="AT121" s="160" t="s">
        <v>973</v>
      </c>
      <c r="AU121" s="160" t="s">
        <v>559</v>
      </c>
      <c r="AV121" s="160" t="s">
        <v>556</v>
      </c>
      <c r="AW121" s="160" t="s">
        <v>559</v>
      </c>
      <c r="AX121" s="160" t="s">
        <v>559</v>
      </c>
      <c r="AY121" s="160" t="s">
        <v>948</v>
      </c>
      <c r="AZ121" s="160" t="s">
        <v>975</v>
      </c>
      <c r="BA121" s="160" t="s">
        <v>975</v>
      </c>
      <c r="BB121" s="160" t="s">
        <v>559</v>
      </c>
      <c r="BC121" s="160" t="s">
        <v>559</v>
      </c>
      <c r="BD121" s="160" t="s">
        <v>974</v>
      </c>
      <c r="BE121" s="160" t="s">
        <v>559</v>
      </c>
      <c r="BF121" s="104"/>
    </row>
    <row r="122" spans="1:58" x14ac:dyDescent="0.25">
      <c r="A122" s="128" t="str">
        <f>'Indicator Data'!A123</f>
        <v>Myanmar</v>
      </c>
      <c r="B122" s="107" t="str">
        <f>'Indicator Data'!B123</f>
        <v>MMR</v>
      </c>
      <c r="C122" s="160" t="s">
        <v>1079</v>
      </c>
      <c r="D122" s="160" t="s">
        <v>1079</v>
      </c>
      <c r="E122" s="160" t="s">
        <v>981</v>
      </c>
      <c r="F122" s="160" t="s">
        <v>981</v>
      </c>
      <c r="G122" s="160" t="s">
        <v>981</v>
      </c>
      <c r="H122" s="160" t="s">
        <v>981</v>
      </c>
      <c r="I122" s="160" t="s">
        <v>981</v>
      </c>
      <c r="J122" s="160" t="s">
        <v>977</v>
      </c>
      <c r="K122" s="160" t="s">
        <v>977</v>
      </c>
      <c r="L122" s="160" t="s">
        <v>545</v>
      </c>
      <c r="M122" s="160" t="s">
        <v>974</v>
      </c>
      <c r="N122" s="160" t="s">
        <v>974</v>
      </c>
      <c r="O122" s="160" t="s">
        <v>982</v>
      </c>
      <c r="P122" s="160" t="s">
        <v>982</v>
      </c>
      <c r="Q122" s="160" t="s">
        <v>979</v>
      </c>
      <c r="R122" s="160" t="s">
        <v>979</v>
      </c>
      <c r="S122" s="160" t="s">
        <v>983</v>
      </c>
      <c r="T122" s="160" t="s">
        <v>984</v>
      </c>
      <c r="U122" s="160" t="s">
        <v>984</v>
      </c>
      <c r="V122" s="160" t="s">
        <v>559</v>
      </c>
      <c r="W122" s="160" t="s">
        <v>958</v>
      </c>
      <c r="X122" s="160" t="s">
        <v>958</v>
      </c>
      <c r="Y122" s="160" t="s">
        <v>958</v>
      </c>
      <c r="Z122" s="160" t="s">
        <v>958</v>
      </c>
      <c r="AA122" s="160" t="s">
        <v>958</v>
      </c>
      <c r="AB122" s="160" t="s">
        <v>971</v>
      </c>
      <c r="AC122" s="160" t="s">
        <v>958</v>
      </c>
      <c r="AD122" s="105" t="s">
        <v>980</v>
      </c>
      <c r="AE122" s="160" t="s">
        <v>958</v>
      </c>
      <c r="AF122" s="160" t="s">
        <v>979</v>
      </c>
      <c r="AG122" s="160" t="s">
        <v>559</v>
      </c>
      <c r="AH122" s="160" t="s">
        <v>977</v>
      </c>
      <c r="AI122" s="160" t="s">
        <v>977</v>
      </c>
      <c r="AJ122" s="160" t="s">
        <v>977</v>
      </c>
      <c r="AK122" s="162" t="s">
        <v>946</v>
      </c>
      <c r="AL122" s="160" t="s">
        <v>976</v>
      </c>
      <c r="AM122" s="160" t="s">
        <v>976</v>
      </c>
      <c r="AN122" s="160" t="s">
        <v>545</v>
      </c>
      <c r="AO122" s="160" t="s">
        <v>545</v>
      </c>
      <c r="AP122" s="160" t="s">
        <v>545</v>
      </c>
      <c r="AQ122" s="160" t="s">
        <v>545</v>
      </c>
      <c r="AR122" s="160" t="s">
        <v>972</v>
      </c>
      <c r="AS122" s="160" t="s">
        <v>559</v>
      </c>
      <c r="AT122" s="160" t="s">
        <v>973</v>
      </c>
      <c r="AU122" s="160" t="s">
        <v>559</v>
      </c>
      <c r="AV122" s="160" t="s">
        <v>556</v>
      </c>
      <c r="AW122" s="160" t="s">
        <v>559</v>
      </c>
      <c r="AX122" s="160" t="s">
        <v>559</v>
      </c>
      <c r="AY122" s="160" t="s">
        <v>948</v>
      </c>
      <c r="AZ122" s="160" t="s">
        <v>975</v>
      </c>
      <c r="BA122" s="160" t="s">
        <v>975</v>
      </c>
      <c r="BB122" s="160" t="s">
        <v>559</v>
      </c>
      <c r="BC122" s="160" t="s">
        <v>559</v>
      </c>
      <c r="BD122" s="160" t="s">
        <v>974</v>
      </c>
      <c r="BE122" s="160" t="s">
        <v>559</v>
      </c>
      <c r="BF122" s="104"/>
    </row>
    <row r="123" spans="1:58" x14ac:dyDescent="0.25">
      <c r="A123" s="128" t="str">
        <f>'Indicator Data'!A124</f>
        <v>Namibia</v>
      </c>
      <c r="B123" s="107" t="str">
        <f>'Indicator Data'!B124</f>
        <v>NAM</v>
      </c>
      <c r="C123" s="160" t="s">
        <v>1079</v>
      </c>
      <c r="D123" s="160" t="s">
        <v>1079</v>
      </c>
      <c r="E123" s="160" t="s">
        <v>981</v>
      </c>
      <c r="F123" s="160" t="s">
        <v>981</v>
      </c>
      <c r="G123" s="160" t="s">
        <v>981</v>
      </c>
      <c r="H123" s="160" t="s">
        <v>981</v>
      </c>
      <c r="I123" s="160" t="s">
        <v>981</v>
      </c>
      <c r="J123" s="160" t="s">
        <v>977</v>
      </c>
      <c r="K123" s="160" t="s">
        <v>977</v>
      </c>
      <c r="L123" s="160" t="s">
        <v>545</v>
      </c>
      <c r="M123" s="160" t="s">
        <v>974</v>
      </c>
      <c r="N123" s="160" t="s">
        <v>974</v>
      </c>
      <c r="O123" s="160" t="s">
        <v>982</v>
      </c>
      <c r="P123" s="160" t="s">
        <v>982</v>
      </c>
      <c r="Q123" s="160" t="s">
        <v>979</v>
      </c>
      <c r="R123" s="160" t="s">
        <v>979</v>
      </c>
      <c r="S123" s="160" t="s">
        <v>983</v>
      </c>
      <c r="T123" s="160" t="s">
        <v>984</v>
      </c>
      <c r="U123" s="160" t="s">
        <v>984</v>
      </c>
      <c r="V123" s="160" t="s">
        <v>559</v>
      </c>
      <c r="W123" s="160" t="s">
        <v>958</v>
      </c>
      <c r="X123" s="160" t="s">
        <v>958</v>
      </c>
      <c r="Y123" s="160" t="s">
        <v>958</v>
      </c>
      <c r="Z123" s="160" t="s">
        <v>958</v>
      </c>
      <c r="AA123" s="160" t="s">
        <v>958</v>
      </c>
      <c r="AB123" s="160" t="s">
        <v>946</v>
      </c>
      <c r="AC123" s="160" t="s">
        <v>958</v>
      </c>
      <c r="AD123" s="105" t="s">
        <v>980</v>
      </c>
      <c r="AE123" s="160" t="s">
        <v>958</v>
      </c>
      <c r="AF123" s="160" t="s">
        <v>979</v>
      </c>
      <c r="AG123" s="160" t="s">
        <v>559</v>
      </c>
      <c r="AH123" s="160" t="s">
        <v>977</v>
      </c>
      <c r="AI123" s="160" t="s">
        <v>977</v>
      </c>
      <c r="AJ123" s="160" t="s">
        <v>977</v>
      </c>
      <c r="AK123" s="162" t="s">
        <v>946</v>
      </c>
      <c r="AL123" s="160" t="s">
        <v>976</v>
      </c>
      <c r="AM123" s="160" t="s">
        <v>976</v>
      </c>
      <c r="AN123" s="160" t="s">
        <v>545</v>
      </c>
      <c r="AO123" s="160" t="s">
        <v>545</v>
      </c>
      <c r="AP123" s="160" t="s">
        <v>545</v>
      </c>
      <c r="AQ123" s="160" t="s">
        <v>545</v>
      </c>
      <c r="AR123" s="160" t="s">
        <v>972</v>
      </c>
      <c r="AS123" s="160" t="s">
        <v>559</v>
      </c>
      <c r="AT123" s="160" t="s">
        <v>973</v>
      </c>
      <c r="AU123" s="160" t="s">
        <v>559</v>
      </c>
      <c r="AV123" s="160" t="s">
        <v>556</v>
      </c>
      <c r="AW123" s="160" t="s">
        <v>559</v>
      </c>
      <c r="AX123" s="160" t="s">
        <v>559</v>
      </c>
      <c r="AY123" s="160" t="s">
        <v>948</v>
      </c>
      <c r="AZ123" s="160" t="s">
        <v>975</v>
      </c>
      <c r="BA123" s="160" t="s">
        <v>975</v>
      </c>
      <c r="BB123" s="160" t="s">
        <v>559</v>
      </c>
      <c r="BC123" s="160" t="s">
        <v>559</v>
      </c>
      <c r="BD123" s="160" t="s">
        <v>974</v>
      </c>
      <c r="BE123" s="160" t="s">
        <v>559</v>
      </c>
      <c r="BF123" s="104"/>
    </row>
    <row r="124" spans="1:58" x14ac:dyDescent="0.25">
      <c r="A124" s="128" t="str">
        <f>'Indicator Data'!A125</f>
        <v>Nauru</v>
      </c>
      <c r="B124" s="107" t="str">
        <f>'Indicator Data'!B125</f>
        <v>NRU</v>
      </c>
      <c r="C124" s="160" t="s">
        <v>1079</v>
      </c>
      <c r="D124" s="160" t="s">
        <v>1079</v>
      </c>
      <c r="E124" s="160" t="s">
        <v>981</v>
      </c>
      <c r="F124" s="160" t="s">
        <v>981</v>
      </c>
      <c r="G124" s="160" t="s">
        <v>981</v>
      </c>
      <c r="H124" s="160" t="s">
        <v>981</v>
      </c>
      <c r="I124" s="160" t="s">
        <v>981</v>
      </c>
      <c r="J124" s="160" t="s">
        <v>977</v>
      </c>
      <c r="K124" s="160" t="s">
        <v>977</v>
      </c>
      <c r="L124" s="160" t="s">
        <v>545</v>
      </c>
      <c r="M124" s="160" t="s">
        <v>974</v>
      </c>
      <c r="N124" s="160" t="s">
        <v>974</v>
      </c>
      <c r="O124" s="160" t="s">
        <v>982</v>
      </c>
      <c r="P124" s="160" t="s">
        <v>982</v>
      </c>
      <c r="Q124" s="160" t="s">
        <v>979</v>
      </c>
      <c r="R124" s="160" t="s">
        <v>979</v>
      </c>
      <c r="S124" s="160" t="s">
        <v>983</v>
      </c>
      <c r="T124" s="160" t="s">
        <v>984</v>
      </c>
      <c r="U124" s="160" t="s">
        <v>984</v>
      </c>
      <c r="V124" s="160" t="s">
        <v>559</v>
      </c>
      <c r="W124" s="160" t="s">
        <v>958</v>
      </c>
      <c r="X124" s="160" t="s">
        <v>958</v>
      </c>
      <c r="Y124" s="160" t="s">
        <v>958</v>
      </c>
      <c r="Z124" s="160" t="s">
        <v>958</v>
      </c>
      <c r="AA124" s="160" t="s">
        <v>958</v>
      </c>
      <c r="AB124" s="160" t="s">
        <v>971</v>
      </c>
      <c r="AC124" s="160" t="s">
        <v>958</v>
      </c>
      <c r="AD124" s="105" t="s">
        <v>980</v>
      </c>
      <c r="AE124" s="160" t="s">
        <v>958</v>
      </c>
      <c r="AF124" s="160" t="s">
        <v>979</v>
      </c>
      <c r="AG124" s="160" t="s">
        <v>559</v>
      </c>
      <c r="AH124" s="160" t="s">
        <v>977</v>
      </c>
      <c r="AI124" s="160" t="s">
        <v>977</v>
      </c>
      <c r="AJ124" s="160" t="s">
        <v>977</v>
      </c>
      <c r="AK124" s="162" t="s">
        <v>949</v>
      </c>
      <c r="AL124" s="160" t="s">
        <v>976</v>
      </c>
      <c r="AM124" s="160" t="s">
        <v>976</v>
      </c>
      <c r="AN124" s="160" t="s">
        <v>545</v>
      </c>
      <c r="AO124" s="160" t="s">
        <v>545</v>
      </c>
      <c r="AP124" s="160" t="s">
        <v>545</v>
      </c>
      <c r="AQ124" s="160" t="s">
        <v>545</v>
      </c>
      <c r="AR124" s="160" t="s">
        <v>972</v>
      </c>
      <c r="AS124" s="160" t="s">
        <v>559</v>
      </c>
      <c r="AT124" s="160" t="s">
        <v>973</v>
      </c>
      <c r="AU124" s="160" t="s">
        <v>559</v>
      </c>
      <c r="AV124" s="160" t="s">
        <v>556</v>
      </c>
      <c r="AW124" s="160" t="s">
        <v>559</v>
      </c>
      <c r="AX124" s="160" t="s">
        <v>559</v>
      </c>
      <c r="AY124" s="160" t="s">
        <v>948</v>
      </c>
      <c r="AZ124" s="160" t="s">
        <v>975</v>
      </c>
      <c r="BA124" s="160" t="s">
        <v>975</v>
      </c>
      <c r="BB124" s="160" t="s">
        <v>559</v>
      </c>
      <c r="BC124" s="160" t="s">
        <v>559</v>
      </c>
      <c r="BD124" s="160" t="s">
        <v>974</v>
      </c>
      <c r="BE124" s="160" t="s">
        <v>559</v>
      </c>
      <c r="BF124" s="104"/>
    </row>
    <row r="125" spans="1:58" x14ac:dyDescent="0.25">
      <c r="A125" s="128" t="str">
        <f>'Indicator Data'!A126</f>
        <v>Nepal</v>
      </c>
      <c r="B125" s="107" t="str">
        <f>'Indicator Data'!B126</f>
        <v>NPL</v>
      </c>
      <c r="C125" s="160" t="s">
        <v>1079</v>
      </c>
      <c r="D125" s="160" t="s">
        <v>1079</v>
      </c>
      <c r="E125" s="160" t="s">
        <v>981</v>
      </c>
      <c r="F125" s="160" t="s">
        <v>981</v>
      </c>
      <c r="G125" s="160" t="s">
        <v>981</v>
      </c>
      <c r="H125" s="160" t="s">
        <v>981</v>
      </c>
      <c r="I125" s="160" t="s">
        <v>981</v>
      </c>
      <c r="J125" s="160" t="s">
        <v>977</v>
      </c>
      <c r="K125" s="160" t="s">
        <v>977</v>
      </c>
      <c r="L125" s="160" t="s">
        <v>545</v>
      </c>
      <c r="M125" s="160" t="s">
        <v>974</v>
      </c>
      <c r="N125" s="160" t="s">
        <v>974</v>
      </c>
      <c r="O125" s="160" t="s">
        <v>982</v>
      </c>
      <c r="P125" s="160" t="s">
        <v>982</v>
      </c>
      <c r="Q125" s="160" t="s">
        <v>979</v>
      </c>
      <c r="R125" s="160" t="s">
        <v>979</v>
      </c>
      <c r="S125" s="160" t="s">
        <v>983</v>
      </c>
      <c r="T125" s="160" t="s">
        <v>984</v>
      </c>
      <c r="U125" s="160" t="s">
        <v>984</v>
      </c>
      <c r="V125" s="160" t="s">
        <v>559</v>
      </c>
      <c r="W125" s="160" t="s">
        <v>958</v>
      </c>
      <c r="X125" s="160" t="s">
        <v>958</v>
      </c>
      <c r="Y125" s="160" t="s">
        <v>958</v>
      </c>
      <c r="Z125" s="160" t="s">
        <v>958</v>
      </c>
      <c r="AA125" s="160" t="s">
        <v>958</v>
      </c>
      <c r="AB125" s="160" t="s">
        <v>946</v>
      </c>
      <c r="AC125" s="160" t="s">
        <v>958</v>
      </c>
      <c r="AD125" s="105" t="s">
        <v>980</v>
      </c>
      <c r="AE125" s="160" t="s">
        <v>958</v>
      </c>
      <c r="AF125" s="160" t="s">
        <v>979</v>
      </c>
      <c r="AG125" s="160" t="s">
        <v>559</v>
      </c>
      <c r="AH125" s="160" t="s">
        <v>977</v>
      </c>
      <c r="AI125" s="160" t="s">
        <v>977</v>
      </c>
      <c r="AJ125" s="160" t="s">
        <v>977</v>
      </c>
      <c r="AK125" s="162" t="s">
        <v>946</v>
      </c>
      <c r="AL125" s="160" t="s">
        <v>976</v>
      </c>
      <c r="AM125" s="160" t="s">
        <v>976</v>
      </c>
      <c r="AN125" s="160" t="s">
        <v>545</v>
      </c>
      <c r="AO125" s="160" t="s">
        <v>545</v>
      </c>
      <c r="AP125" s="160" t="s">
        <v>545</v>
      </c>
      <c r="AQ125" s="160" t="s">
        <v>545</v>
      </c>
      <c r="AR125" s="160" t="s">
        <v>972</v>
      </c>
      <c r="AS125" s="160" t="s">
        <v>559</v>
      </c>
      <c r="AT125" s="160" t="s">
        <v>973</v>
      </c>
      <c r="AU125" s="160" t="s">
        <v>559</v>
      </c>
      <c r="AV125" s="160" t="s">
        <v>556</v>
      </c>
      <c r="AW125" s="160" t="s">
        <v>559</v>
      </c>
      <c r="AX125" s="160" t="s">
        <v>559</v>
      </c>
      <c r="AY125" s="160" t="s">
        <v>948</v>
      </c>
      <c r="AZ125" s="160" t="s">
        <v>975</v>
      </c>
      <c r="BA125" s="160" t="s">
        <v>975</v>
      </c>
      <c r="BB125" s="160" t="s">
        <v>559</v>
      </c>
      <c r="BC125" s="160" t="s">
        <v>559</v>
      </c>
      <c r="BD125" s="160" t="s">
        <v>974</v>
      </c>
      <c r="BE125" s="160" t="s">
        <v>559</v>
      </c>
      <c r="BF125" s="104"/>
    </row>
    <row r="126" spans="1:58" x14ac:dyDescent="0.25">
      <c r="A126" s="128" t="str">
        <f>'Indicator Data'!A127</f>
        <v>Netherlands</v>
      </c>
      <c r="B126" s="107" t="str">
        <f>'Indicator Data'!B127</f>
        <v>NLD</v>
      </c>
      <c r="C126" s="160" t="s">
        <v>1079</v>
      </c>
      <c r="D126" s="160" t="s">
        <v>1079</v>
      </c>
      <c r="E126" s="160" t="s">
        <v>981</v>
      </c>
      <c r="F126" s="160" t="s">
        <v>981</v>
      </c>
      <c r="G126" s="160" t="s">
        <v>981</v>
      </c>
      <c r="H126" s="160" t="s">
        <v>981</v>
      </c>
      <c r="I126" s="160" t="s">
        <v>981</v>
      </c>
      <c r="J126" s="160" t="s">
        <v>977</v>
      </c>
      <c r="K126" s="160" t="s">
        <v>977</v>
      </c>
      <c r="L126" s="160" t="s">
        <v>545</v>
      </c>
      <c r="M126" s="160" t="s">
        <v>974</v>
      </c>
      <c r="N126" s="160" t="s">
        <v>974</v>
      </c>
      <c r="O126" s="160" t="s">
        <v>982</v>
      </c>
      <c r="P126" s="160" t="s">
        <v>982</v>
      </c>
      <c r="Q126" s="160" t="s">
        <v>979</v>
      </c>
      <c r="R126" s="160" t="s">
        <v>979</v>
      </c>
      <c r="S126" s="160" t="s">
        <v>983</v>
      </c>
      <c r="T126" s="160" t="s">
        <v>984</v>
      </c>
      <c r="U126" s="160" t="s">
        <v>984</v>
      </c>
      <c r="V126" s="160" t="s">
        <v>559</v>
      </c>
      <c r="W126" s="160" t="s">
        <v>958</v>
      </c>
      <c r="X126" s="160" t="s">
        <v>958</v>
      </c>
      <c r="Y126" s="160" t="s">
        <v>958</v>
      </c>
      <c r="Z126" s="160" t="s">
        <v>958</v>
      </c>
      <c r="AA126" s="160" t="s">
        <v>958</v>
      </c>
      <c r="AB126" s="160" t="s">
        <v>946</v>
      </c>
      <c r="AC126" s="160" t="s">
        <v>958</v>
      </c>
      <c r="AD126" s="105" t="s">
        <v>980</v>
      </c>
      <c r="AE126" s="160" t="s">
        <v>958</v>
      </c>
      <c r="AF126" s="160" t="s">
        <v>979</v>
      </c>
      <c r="AG126" s="160" t="s">
        <v>559</v>
      </c>
      <c r="AH126" s="160" t="s">
        <v>977</v>
      </c>
      <c r="AI126" s="160" t="s">
        <v>977</v>
      </c>
      <c r="AJ126" s="160" t="s">
        <v>977</v>
      </c>
      <c r="AK126" s="162" t="s">
        <v>946</v>
      </c>
      <c r="AL126" s="160" t="s">
        <v>976</v>
      </c>
      <c r="AM126" s="160" t="s">
        <v>976</v>
      </c>
      <c r="AN126" s="160" t="s">
        <v>545</v>
      </c>
      <c r="AO126" s="160" t="s">
        <v>545</v>
      </c>
      <c r="AP126" s="160" t="s">
        <v>545</v>
      </c>
      <c r="AQ126" s="160" t="s">
        <v>545</v>
      </c>
      <c r="AR126" s="160" t="s">
        <v>972</v>
      </c>
      <c r="AS126" s="160" t="s">
        <v>559</v>
      </c>
      <c r="AT126" s="160" t="s">
        <v>973</v>
      </c>
      <c r="AU126" s="160" t="s">
        <v>559</v>
      </c>
      <c r="AV126" s="160" t="s">
        <v>556</v>
      </c>
      <c r="AW126" s="160" t="s">
        <v>559</v>
      </c>
      <c r="AX126" s="160" t="s">
        <v>559</v>
      </c>
      <c r="AY126" s="160" t="s">
        <v>948</v>
      </c>
      <c r="AZ126" s="160" t="s">
        <v>975</v>
      </c>
      <c r="BA126" s="160" t="s">
        <v>975</v>
      </c>
      <c r="BB126" s="160" t="s">
        <v>559</v>
      </c>
      <c r="BC126" s="160" t="s">
        <v>559</v>
      </c>
      <c r="BD126" s="160" t="s">
        <v>974</v>
      </c>
      <c r="BE126" s="160" t="s">
        <v>559</v>
      </c>
      <c r="BF126" s="104"/>
    </row>
    <row r="127" spans="1:58" x14ac:dyDescent="0.25">
      <c r="A127" s="128" t="str">
        <f>'Indicator Data'!A128</f>
        <v>New Zealand</v>
      </c>
      <c r="B127" s="107" t="str">
        <f>'Indicator Data'!B128</f>
        <v>NZL</v>
      </c>
      <c r="C127" s="160" t="s">
        <v>1079</v>
      </c>
      <c r="D127" s="160" t="s">
        <v>1079</v>
      </c>
      <c r="E127" s="160" t="s">
        <v>981</v>
      </c>
      <c r="F127" s="160" t="s">
        <v>981</v>
      </c>
      <c r="G127" s="160" t="s">
        <v>981</v>
      </c>
      <c r="H127" s="160" t="s">
        <v>981</v>
      </c>
      <c r="I127" s="160" t="s">
        <v>981</v>
      </c>
      <c r="J127" s="160" t="s">
        <v>977</v>
      </c>
      <c r="K127" s="160" t="s">
        <v>977</v>
      </c>
      <c r="L127" s="160" t="s">
        <v>545</v>
      </c>
      <c r="M127" s="160" t="s">
        <v>974</v>
      </c>
      <c r="N127" s="160" t="s">
        <v>974</v>
      </c>
      <c r="O127" s="160" t="s">
        <v>982</v>
      </c>
      <c r="P127" s="160" t="s">
        <v>982</v>
      </c>
      <c r="Q127" s="160" t="s">
        <v>979</v>
      </c>
      <c r="R127" s="160" t="s">
        <v>979</v>
      </c>
      <c r="S127" s="160" t="s">
        <v>983</v>
      </c>
      <c r="T127" s="160" t="s">
        <v>984</v>
      </c>
      <c r="U127" s="160" t="s">
        <v>984</v>
      </c>
      <c r="V127" s="160" t="s">
        <v>559</v>
      </c>
      <c r="W127" s="160" t="s">
        <v>958</v>
      </c>
      <c r="X127" s="160" t="s">
        <v>958</v>
      </c>
      <c r="Y127" s="160" t="s">
        <v>958</v>
      </c>
      <c r="Z127" s="160" t="s">
        <v>958</v>
      </c>
      <c r="AA127" s="160" t="s">
        <v>958</v>
      </c>
      <c r="AB127" s="160" t="s">
        <v>971</v>
      </c>
      <c r="AC127" s="160" t="s">
        <v>958</v>
      </c>
      <c r="AD127" s="105" t="s">
        <v>980</v>
      </c>
      <c r="AE127" s="160" t="s">
        <v>958</v>
      </c>
      <c r="AF127" s="160" t="s">
        <v>979</v>
      </c>
      <c r="AG127" s="160" t="s">
        <v>559</v>
      </c>
      <c r="AH127" s="160" t="s">
        <v>977</v>
      </c>
      <c r="AI127" s="160" t="s">
        <v>977</v>
      </c>
      <c r="AJ127" s="160" t="s">
        <v>977</v>
      </c>
      <c r="AK127" s="162" t="s">
        <v>946</v>
      </c>
      <c r="AL127" s="160" t="s">
        <v>976</v>
      </c>
      <c r="AM127" s="160" t="s">
        <v>976</v>
      </c>
      <c r="AN127" s="160" t="s">
        <v>545</v>
      </c>
      <c r="AO127" s="160" t="s">
        <v>545</v>
      </c>
      <c r="AP127" s="160" t="s">
        <v>545</v>
      </c>
      <c r="AQ127" s="160" t="s">
        <v>545</v>
      </c>
      <c r="AR127" s="160" t="s">
        <v>972</v>
      </c>
      <c r="AS127" s="160" t="s">
        <v>559</v>
      </c>
      <c r="AT127" s="160" t="s">
        <v>973</v>
      </c>
      <c r="AU127" s="160" t="s">
        <v>559</v>
      </c>
      <c r="AV127" s="160" t="s">
        <v>556</v>
      </c>
      <c r="AW127" s="160" t="s">
        <v>559</v>
      </c>
      <c r="AX127" s="160" t="s">
        <v>559</v>
      </c>
      <c r="AY127" s="160" t="s">
        <v>948</v>
      </c>
      <c r="AZ127" s="160" t="s">
        <v>975</v>
      </c>
      <c r="BA127" s="160" t="s">
        <v>975</v>
      </c>
      <c r="BB127" s="160" t="s">
        <v>559</v>
      </c>
      <c r="BC127" s="160" t="s">
        <v>559</v>
      </c>
      <c r="BD127" s="160" t="s">
        <v>974</v>
      </c>
      <c r="BE127" s="160" t="s">
        <v>559</v>
      </c>
      <c r="BF127" s="104"/>
    </row>
    <row r="128" spans="1:58" x14ac:dyDescent="0.25">
      <c r="A128" s="128" t="str">
        <f>'Indicator Data'!A129</f>
        <v>Nicaragua</v>
      </c>
      <c r="B128" s="107" t="str">
        <f>'Indicator Data'!B129</f>
        <v>NIC</v>
      </c>
      <c r="C128" s="160" t="s">
        <v>1079</v>
      </c>
      <c r="D128" s="160" t="s">
        <v>1079</v>
      </c>
      <c r="E128" s="160" t="s">
        <v>981</v>
      </c>
      <c r="F128" s="160" t="s">
        <v>981</v>
      </c>
      <c r="G128" s="160" t="s">
        <v>981</v>
      </c>
      <c r="H128" s="160" t="s">
        <v>981</v>
      </c>
      <c r="I128" s="160" t="s">
        <v>981</v>
      </c>
      <c r="J128" s="160" t="s">
        <v>977</v>
      </c>
      <c r="K128" s="160" t="s">
        <v>977</v>
      </c>
      <c r="L128" s="160" t="s">
        <v>545</v>
      </c>
      <c r="M128" s="160" t="s">
        <v>974</v>
      </c>
      <c r="N128" s="160" t="s">
        <v>974</v>
      </c>
      <c r="O128" s="160" t="s">
        <v>982</v>
      </c>
      <c r="P128" s="160" t="s">
        <v>982</v>
      </c>
      <c r="Q128" s="160" t="s">
        <v>979</v>
      </c>
      <c r="R128" s="160" t="s">
        <v>979</v>
      </c>
      <c r="S128" s="160" t="s">
        <v>983</v>
      </c>
      <c r="T128" s="160" t="s">
        <v>984</v>
      </c>
      <c r="U128" s="160" t="s">
        <v>984</v>
      </c>
      <c r="V128" s="160" t="s">
        <v>559</v>
      </c>
      <c r="W128" s="160" t="s">
        <v>958</v>
      </c>
      <c r="X128" s="160" t="s">
        <v>958</v>
      </c>
      <c r="Y128" s="160" t="s">
        <v>958</v>
      </c>
      <c r="Z128" s="160" t="s">
        <v>958</v>
      </c>
      <c r="AA128" s="160" t="s">
        <v>958</v>
      </c>
      <c r="AB128" s="160" t="s">
        <v>971</v>
      </c>
      <c r="AC128" s="160" t="s">
        <v>958</v>
      </c>
      <c r="AD128" s="105" t="s">
        <v>980</v>
      </c>
      <c r="AE128" s="160" t="s">
        <v>958</v>
      </c>
      <c r="AF128" s="160" t="s">
        <v>979</v>
      </c>
      <c r="AG128" s="160" t="s">
        <v>559</v>
      </c>
      <c r="AH128" s="160" t="s">
        <v>977</v>
      </c>
      <c r="AI128" s="160" t="s">
        <v>977</v>
      </c>
      <c r="AJ128" s="160" t="s">
        <v>977</v>
      </c>
      <c r="AK128" s="162" t="s">
        <v>949</v>
      </c>
      <c r="AL128" s="160" t="s">
        <v>976</v>
      </c>
      <c r="AM128" s="160" t="s">
        <v>976</v>
      </c>
      <c r="AN128" s="160" t="s">
        <v>545</v>
      </c>
      <c r="AO128" s="160" t="s">
        <v>545</v>
      </c>
      <c r="AP128" s="160" t="s">
        <v>545</v>
      </c>
      <c r="AQ128" s="160" t="s">
        <v>545</v>
      </c>
      <c r="AR128" s="160" t="s">
        <v>972</v>
      </c>
      <c r="AS128" s="160" t="s">
        <v>559</v>
      </c>
      <c r="AT128" s="160" t="s">
        <v>973</v>
      </c>
      <c r="AU128" s="160" t="s">
        <v>559</v>
      </c>
      <c r="AV128" s="160" t="s">
        <v>556</v>
      </c>
      <c r="AW128" s="160" t="s">
        <v>559</v>
      </c>
      <c r="AX128" s="160" t="s">
        <v>559</v>
      </c>
      <c r="AY128" s="160" t="s">
        <v>948</v>
      </c>
      <c r="AZ128" s="160" t="s">
        <v>975</v>
      </c>
      <c r="BA128" s="160" t="s">
        <v>975</v>
      </c>
      <c r="BB128" s="160" t="s">
        <v>559</v>
      </c>
      <c r="BC128" s="160" t="s">
        <v>559</v>
      </c>
      <c r="BD128" s="160" t="s">
        <v>974</v>
      </c>
      <c r="BE128" s="160" t="s">
        <v>559</v>
      </c>
      <c r="BF128" s="104"/>
    </row>
    <row r="129" spans="1:58" x14ac:dyDescent="0.25">
      <c r="A129" s="128" t="str">
        <f>'Indicator Data'!A130</f>
        <v>Niger</v>
      </c>
      <c r="B129" s="107" t="str">
        <f>'Indicator Data'!B130</f>
        <v>NER</v>
      </c>
      <c r="C129" s="160" t="s">
        <v>1079</v>
      </c>
      <c r="D129" s="160" t="s">
        <v>1079</v>
      </c>
      <c r="E129" s="160" t="s">
        <v>981</v>
      </c>
      <c r="F129" s="160" t="s">
        <v>981</v>
      </c>
      <c r="G129" s="160" t="s">
        <v>981</v>
      </c>
      <c r="H129" s="160" t="s">
        <v>981</v>
      </c>
      <c r="I129" s="160" t="s">
        <v>981</v>
      </c>
      <c r="J129" s="160" t="s">
        <v>977</v>
      </c>
      <c r="K129" s="160" t="s">
        <v>977</v>
      </c>
      <c r="L129" s="160" t="s">
        <v>545</v>
      </c>
      <c r="M129" s="160" t="s">
        <v>974</v>
      </c>
      <c r="N129" s="160" t="s">
        <v>974</v>
      </c>
      <c r="O129" s="160" t="s">
        <v>982</v>
      </c>
      <c r="P129" s="160" t="s">
        <v>982</v>
      </c>
      <c r="Q129" s="160" t="s">
        <v>979</v>
      </c>
      <c r="R129" s="160" t="s">
        <v>979</v>
      </c>
      <c r="S129" s="160" t="s">
        <v>983</v>
      </c>
      <c r="T129" s="160" t="s">
        <v>984</v>
      </c>
      <c r="U129" s="160" t="s">
        <v>984</v>
      </c>
      <c r="V129" s="160" t="s">
        <v>559</v>
      </c>
      <c r="W129" s="160" t="s">
        <v>958</v>
      </c>
      <c r="X129" s="160" t="s">
        <v>958</v>
      </c>
      <c r="Y129" s="160" t="s">
        <v>958</v>
      </c>
      <c r="Z129" s="160" t="s">
        <v>958</v>
      </c>
      <c r="AA129" s="160" t="s">
        <v>958</v>
      </c>
      <c r="AB129" s="160" t="s">
        <v>971</v>
      </c>
      <c r="AC129" s="160" t="s">
        <v>958</v>
      </c>
      <c r="AD129" s="105" t="s">
        <v>980</v>
      </c>
      <c r="AE129" s="160" t="s">
        <v>958</v>
      </c>
      <c r="AF129" s="160" t="s">
        <v>979</v>
      </c>
      <c r="AG129" s="160" t="s">
        <v>559</v>
      </c>
      <c r="AH129" s="160" t="s">
        <v>977</v>
      </c>
      <c r="AI129" s="160" t="s">
        <v>977</v>
      </c>
      <c r="AJ129" s="160" t="s">
        <v>977</v>
      </c>
      <c r="AK129" s="162" t="s">
        <v>949</v>
      </c>
      <c r="AL129" s="160" t="s">
        <v>976</v>
      </c>
      <c r="AM129" s="160" t="s">
        <v>976</v>
      </c>
      <c r="AN129" s="160" t="s">
        <v>545</v>
      </c>
      <c r="AO129" s="160" t="s">
        <v>545</v>
      </c>
      <c r="AP129" s="160" t="s">
        <v>545</v>
      </c>
      <c r="AQ129" s="160" t="s">
        <v>545</v>
      </c>
      <c r="AR129" s="160" t="s">
        <v>972</v>
      </c>
      <c r="AS129" s="160" t="s">
        <v>559</v>
      </c>
      <c r="AT129" s="160" t="s">
        <v>973</v>
      </c>
      <c r="AU129" s="160" t="s">
        <v>559</v>
      </c>
      <c r="AV129" s="160" t="s">
        <v>556</v>
      </c>
      <c r="AW129" s="160" t="s">
        <v>559</v>
      </c>
      <c r="AX129" s="160" t="s">
        <v>559</v>
      </c>
      <c r="AY129" s="160" t="s">
        <v>948</v>
      </c>
      <c r="AZ129" s="160" t="s">
        <v>975</v>
      </c>
      <c r="BA129" s="160" t="s">
        <v>975</v>
      </c>
      <c r="BB129" s="160" t="s">
        <v>559</v>
      </c>
      <c r="BC129" s="160" t="s">
        <v>559</v>
      </c>
      <c r="BD129" s="160" t="s">
        <v>974</v>
      </c>
      <c r="BE129" s="160" t="s">
        <v>559</v>
      </c>
      <c r="BF129" s="104"/>
    </row>
    <row r="130" spans="1:58" x14ac:dyDescent="0.25">
      <c r="A130" s="128" t="str">
        <f>'Indicator Data'!A131</f>
        <v>Nigeria</v>
      </c>
      <c r="B130" s="107" t="str">
        <f>'Indicator Data'!B131</f>
        <v>NGA</v>
      </c>
      <c r="C130" s="160" t="s">
        <v>1079</v>
      </c>
      <c r="D130" s="160" t="s">
        <v>1079</v>
      </c>
      <c r="E130" s="160" t="s">
        <v>981</v>
      </c>
      <c r="F130" s="160" t="s">
        <v>981</v>
      </c>
      <c r="G130" s="160" t="s">
        <v>981</v>
      </c>
      <c r="H130" s="160" t="s">
        <v>981</v>
      </c>
      <c r="I130" s="160" t="s">
        <v>981</v>
      </c>
      <c r="J130" s="160" t="s">
        <v>977</v>
      </c>
      <c r="K130" s="160" t="s">
        <v>977</v>
      </c>
      <c r="L130" s="160" t="s">
        <v>545</v>
      </c>
      <c r="M130" s="160" t="s">
        <v>974</v>
      </c>
      <c r="N130" s="160" t="s">
        <v>974</v>
      </c>
      <c r="O130" s="160" t="s">
        <v>982</v>
      </c>
      <c r="P130" s="160" t="s">
        <v>982</v>
      </c>
      <c r="Q130" s="160" t="s">
        <v>979</v>
      </c>
      <c r="R130" s="160" t="s">
        <v>979</v>
      </c>
      <c r="S130" s="160" t="s">
        <v>983</v>
      </c>
      <c r="T130" s="160" t="s">
        <v>984</v>
      </c>
      <c r="U130" s="160" t="s">
        <v>984</v>
      </c>
      <c r="V130" s="160" t="s">
        <v>559</v>
      </c>
      <c r="W130" s="160" t="s">
        <v>958</v>
      </c>
      <c r="X130" s="160" t="s">
        <v>958</v>
      </c>
      <c r="Y130" s="160" t="s">
        <v>958</v>
      </c>
      <c r="Z130" s="160" t="s">
        <v>958</v>
      </c>
      <c r="AA130" s="160" t="s">
        <v>958</v>
      </c>
      <c r="AB130" s="160" t="s">
        <v>971</v>
      </c>
      <c r="AC130" s="160" t="s">
        <v>958</v>
      </c>
      <c r="AD130" s="105" t="s">
        <v>980</v>
      </c>
      <c r="AE130" s="160" t="s">
        <v>958</v>
      </c>
      <c r="AF130" s="160" t="s">
        <v>979</v>
      </c>
      <c r="AG130" s="160" t="s">
        <v>559</v>
      </c>
      <c r="AH130" s="160" t="s">
        <v>977</v>
      </c>
      <c r="AI130" s="160" t="s">
        <v>977</v>
      </c>
      <c r="AJ130" s="160" t="s">
        <v>977</v>
      </c>
      <c r="AK130" s="162" t="s">
        <v>946</v>
      </c>
      <c r="AL130" s="160" t="s">
        <v>976</v>
      </c>
      <c r="AM130" s="160" t="s">
        <v>976</v>
      </c>
      <c r="AN130" s="160" t="s">
        <v>545</v>
      </c>
      <c r="AO130" s="160" t="s">
        <v>545</v>
      </c>
      <c r="AP130" s="160" t="s">
        <v>545</v>
      </c>
      <c r="AQ130" s="160" t="s">
        <v>545</v>
      </c>
      <c r="AR130" s="160" t="s">
        <v>972</v>
      </c>
      <c r="AS130" s="160" t="s">
        <v>559</v>
      </c>
      <c r="AT130" s="160" t="s">
        <v>973</v>
      </c>
      <c r="AU130" s="160" t="s">
        <v>559</v>
      </c>
      <c r="AV130" s="160" t="s">
        <v>556</v>
      </c>
      <c r="AW130" s="160" t="s">
        <v>559</v>
      </c>
      <c r="AX130" s="160" t="s">
        <v>559</v>
      </c>
      <c r="AY130" s="160" t="s">
        <v>948</v>
      </c>
      <c r="AZ130" s="160" t="s">
        <v>975</v>
      </c>
      <c r="BA130" s="160" t="s">
        <v>975</v>
      </c>
      <c r="BB130" s="160" t="s">
        <v>559</v>
      </c>
      <c r="BC130" s="160" t="s">
        <v>559</v>
      </c>
      <c r="BD130" s="160" t="s">
        <v>974</v>
      </c>
      <c r="BE130" s="160" t="s">
        <v>559</v>
      </c>
      <c r="BF130" s="104"/>
    </row>
    <row r="131" spans="1:58" x14ac:dyDescent="0.25">
      <c r="A131" s="128" t="str">
        <f>'Indicator Data'!A132</f>
        <v>North Macedonia</v>
      </c>
      <c r="B131" s="107" t="str">
        <f>'Indicator Data'!B132</f>
        <v>MKD</v>
      </c>
      <c r="C131" s="160" t="s">
        <v>1079</v>
      </c>
      <c r="D131" s="160" t="s">
        <v>1079</v>
      </c>
      <c r="E131" s="160" t="s">
        <v>981</v>
      </c>
      <c r="F131" s="160" t="s">
        <v>981</v>
      </c>
      <c r="G131" s="160" t="s">
        <v>981</v>
      </c>
      <c r="H131" s="160" t="s">
        <v>981</v>
      </c>
      <c r="I131" s="160" t="s">
        <v>981</v>
      </c>
      <c r="J131" s="160" t="s">
        <v>977</v>
      </c>
      <c r="K131" s="160" t="s">
        <v>977</v>
      </c>
      <c r="L131" s="160" t="s">
        <v>545</v>
      </c>
      <c r="M131" s="160" t="s">
        <v>974</v>
      </c>
      <c r="N131" s="160" t="s">
        <v>974</v>
      </c>
      <c r="O131" s="160" t="s">
        <v>982</v>
      </c>
      <c r="P131" s="160" t="s">
        <v>982</v>
      </c>
      <c r="Q131" s="160" t="s">
        <v>979</v>
      </c>
      <c r="R131" s="160" t="s">
        <v>979</v>
      </c>
      <c r="S131" s="160" t="s">
        <v>983</v>
      </c>
      <c r="T131" s="160" t="s">
        <v>984</v>
      </c>
      <c r="U131" s="160" t="s">
        <v>984</v>
      </c>
      <c r="V131" s="160" t="s">
        <v>559</v>
      </c>
      <c r="W131" s="160" t="s">
        <v>958</v>
      </c>
      <c r="X131" s="160" t="s">
        <v>958</v>
      </c>
      <c r="Y131" s="160" t="s">
        <v>958</v>
      </c>
      <c r="Z131" s="160" t="s">
        <v>958</v>
      </c>
      <c r="AA131" s="160" t="s">
        <v>958</v>
      </c>
      <c r="AB131" s="160" t="s">
        <v>971</v>
      </c>
      <c r="AC131" s="160" t="s">
        <v>958</v>
      </c>
      <c r="AD131" s="105" t="s">
        <v>980</v>
      </c>
      <c r="AE131" s="160" t="s">
        <v>958</v>
      </c>
      <c r="AF131" s="160" t="s">
        <v>979</v>
      </c>
      <c r="AG131" s="160" t="s">
        <v>559</v>
      </c>
      <c r="AH131" s="160" t="s">
        <v>977</v>
      </c>
      <c r="AI131" s="160" t="s">
        <v>977</v>
      </c>
      <c r="AJ131" s="160" t="s">
        <v>977</v>
      </c>
      <c r="AK131" s="162" t="s">
        <v>946</v>
      </c>
      <c r="AL131" s="160" t="s">
        <v>976</v>
      </c>
      <c r="AM131" s="160" t="s">
        <v>976</v>
      </c>
      <c r="AN131" s="160" t="s">
        <v>545</v>
      </c>
      <c r="AO131" s="160" t="s">
        <v>545</v>
      </c>
      <c r="AP131" s="160" t="s">
        <v>545</v>
      </c>
      <c r="AQ131" s="160" t="s">
        <v>545</v>
      </c>
      <c r="AR131" s="160" t="s">
        <v>972</v>
      </c>
      <c r="AS131" s="160" t="s">
        <v>559</v>
      </c>
      <c r="AT131" s="160" t="s">
        <v>973</v>
      </c>
      <c r="AU131" s="160" t="s">
        <v>559</v>
      </c>
      <c r="AV131" s="160" t="s">
        <v>556</v>
      </c>
      <c r="AW131" s="160" t="s">
        <v>559</v>
      </c>
      <c r="AX131" s="160" t="s">
        <v>559</v>
      </c>
      <c r="AY131" s="160" t="s">
        <v>948</v>
      </c>
      <c r="AZ131" s="160" t="s">
        <v>975</v>
      </c>
      <c r="BA131" s="160" t="s">
        <v>975</v>
      </c>
      <c r="BB131" s="160" t="s">
        <v>559</v>
      </c>
      <c r="BC131" s="160" t="s">
        <v>559</v>
      </c>
      <c r="BD131" s="160" t="s">
        <v>974</v>
      </c>
      <c r="BE131" s="160" t="s">
        <v>559</v>
      </c>
      <c r="BF131" s="104"/>
    </row>
    <row r="132" spans="1:58" x14ac:dyDescent="0.25">
      <c r="A132" s="128" t="str">
        <f>'Indicator Data'!A133</f>
        <v>Norway</v>
      </c>
      <c r="B132" s="107" t="str">
        <f>'Indicator Data'!B133</f>
        <v>NOR</v>
      </c>
      <c r="C132" s="160" t="s">
        <v>1079</v>
      </c>
      <c r="D132" s="160" t="s">
        <v>1079</v>
      </c>
      <c r="E132" s="160" t="s">
        <v>981</v>
      </c>
      <c r="F132" s="160" t="s">
        <v>981</v>
      </c>
      <c r="G132" s="160" t="s">
        <v>981</v>
      </c>
      <c r="H132" s="160" t="s">
        <v>981</v>
      </c>
      <c r="I132" s="160" t="s">
        <v>981</v>
      </c>
      <c r="J132" s="160" t="s">
        <v>977</v>
      </c>
      <c r="K132" s="160" t="s">
        <v>977</v>
      </c>
      <c r="L132" s="160" t="s">
        <v>545</v>
      </c>
      <c r="M132" s="160" t="s">
        <v>974</v>
      </c>
      <c r="N132" s="160" t="s">
        <v>974</v>
      </c>
      <c r="O132" s="160" t="s">
        <v>982</v>
      </c>
      <c r="P132" s="160" t="s">
        <v>982</v>
      </c>
      <c r="Q132" s="160" t="s">
        <v>979</v>
      </c>
      <c r="R132" s="160" t="s">
        <v>979</v>
      </c>
      <c r="S132" s="160" t="s">
        <v>983</v>
      </c>
      <c r="T132" s="160" t="s">
        <v>984</v>
      </c>
      <c r="U132" s="160" t="s">
        <v>984</v>
      </c>
      <c r="V132" s="160" t="s">
        <v>559</v>
      </c>
      <c r="W132" s="160" t="s">
        <v>958</v>
      </c>
      <c r="X132" s="160" t="s">
        <v>958</v>
      </c>
      <c r="Y132" s="160" t="s">
        <v>958</v>
      </c>
      <c r="Z132" s="160" t="s">
        <v>958</v>
      </c>
      <c r="AA132" s="160" t="s">
        <v>958</v>
      </c>
      <c r="AB132" s="160" t="s">
        <v>971</v>
      </c>
      <c r="AC132" s="160" t="s">
        <v>958</v>
      </c>
      <c r="AD132" s="105" t="s">
        <v>980</v>
      </c>
      <c r="AE132" s="160" t="s">
        <v>958</v>
      </c>
      <c r="AF132" s="160" t="s">
        <v>979</v>
      </c>
      <c r="AG132" s="160" t="s">
        <v>559</v>
      </c>
      <c r="AH132" s="160" t="s">
        <v>977</v>
      </c>
      <c r="AI132" s="160" t="s">
        <v>977</v>
      </c>
      <c r="AJ132" s="160" t="s">
        <v>977</v>
      </c>
      <c r="AK132" s="162" t="s">
        <v>949</v>
      </c>
      <c r="AL132" s="160" t="s">
        <v>976</v>
      </c>
      <c r="AM132" s="160" t="s">
        <v>976</v>
      </c>
      <c r="AN132" s="160" t="s">
        <v>545</v>
      </c>
      <c r="AO132" s="160" t="s">
        <v>545</v>
      </c>
      <c r="AP132" s="160" t="s">
        <v>545</v>
      </c>
      <c r="AQ132" s="160" t="s">
        <v>545</v>
      </c>
      <c r="AR132" s="160" t="s">
        <v>972</v>
      </c>
      <c r="AS132" s="160" t="s">
        <v>559</v>
      </c>
      <c r="AT132" s="160" t="s">
        <v>973</v>
      </c>
      <c r="AU132" s="160" t="s">
        <v>559</v>
      </c>
      <c r="AV132" s="160" t="s">
        <v>556</v>
      </c>
      <c r="AW132" s="160" t="s">
        <v>559</v>
      </c>
      <c r="AX132" s="160" t="s">
        <v>559</v>
      </c>
      <c r="AY132" s="160" t="s">
        <v>948</v>
      </c>
      <c r="AZ132" s="160" t="s">
        <v>975</v>
      </c>
      <c r="BA132" s="160" t="s">
        <v>975</v>
      </c>
      <c r="BB132" s="160" t="s">
        <v>559</v>
      </c>
      <c r="BC132" s="160" t="s">
        <v>559</v>
      </c>
      <c r="BD132" s="160" t="s">
        <v>974</v>
      </c>
      <c r="BE132" s="160" t="s">
        <v>559</v>
      </c>
      <c r="BF132" s="104"/>
    </row>
    <row r="133" spans="1:58" x14ac:dyDescent="0.25">
      <c r="A133" s="128" t="str">
        <f>'Indicator Data'!A134</f>
        <v>Oman</v>
      </c>
      <c r="B133" s="107" t="str">
        <f>'Indicator Data'!B134</f>
        <v>OMN</v>
      </c>
      <c r="C133" s="160" t="s">
        <v>1079</v>
      </c>
      <c r="D133" s="160" t="s">
        <v>1079</v>
      </c>
      <c r="E133" s="160" t="s">
        <v>981</v>
      </c>
      <c r="F133" s="160" t="s">
        <v>981</v>
      </c>
      <c r="G133" s="160" t="s">
        <v>981</v>
      </c>
      <c r="H133" s="160" t="s">
        <v>981</v>
      </c>
      <c r="I133" s="160" t="s">
        <v>981</v>
      </c>
      <c r="J133" s="160" t="s">
        <v>977</v>
      </c>
      <c r="K133" s="160" t="s">
        <v>977</v>
      </c>
      <c r="L133" s="160" t="s">
        <v>545</v>
      </c>
      <c r="M133" s="160" t="s">
        <v>974</v>
      </c>
      <c r="N133" s="160" t="s">
        <v>974</v>
      </c>
      <c r="O133" s="160" t="s">
        <v>982</v>
      </c>
      <c r="P133" s="160" t="s">
        <v>982</v>
      </c>
      <c r="Q133" s="160" t="s">
        <v>979</v>
      </c>
      <c r="R133" s="160" t="s">
        <v>979</v>
      </c>
      <c r="S133" s="160" t="s">
        <v>983</v>
      </c>
      <c r="T133" s="160" t="s">
        <v>984</v>
      </c>
      <c r="U133" s="160" t="s">
        <v>984</v>
      </c>
      <c r="V133" s="160" t="s">
        <v>559</v>
      </c>
      <c r="W133" s="160" t="s">
        <v>958</v>
      </c>
      <c r="X133" s="160" t="s">
        <v>969</v>
      </c>
      <c r="Y133" s="160" t="s">
        <v>958</v>
      </c>
      <c r="Z133" s="160" t="s">
        <v>958</v>
      </c>
      <c r="AA133" s="160" t="s">
        <v>958</v>
      </c>
      <c r="AB133" s="160" t="s">
        <v>969</v>
      </c>
      <c r="AC133" s="160" t="s">
        <v>958</v>
      </c>
      <c r="AD133" s="105" t="s">
        <v>980</v>
      </c>
      <c r="AE133" s="160" t="s">
        <v>958</v>
      </c>
      <c r="AF133" s="160" t="s">
        <v>979</v>
      </c>
      <c r="AG133" s="160" t="s">
        <v>559</v>
      </c>
      <c r="AH133" s="160" t="s">
        <v>977</v>
      </c>
      <c r="AI133" s="160" t="s">
        <v>977</v>
      </c>
      <c r="AJ133" s="160" t="s">
        <v>977</v>
      </c>
      <c r="AK133" s="162" t="s">
        <v>946</v>
      </c>
      <c r="AL133" s="160" t="s">
        <v>976</v>
      </c>
      <c r="AM133" s="160" t="s">
        <v>976</v>
      </c>
      <c r="AN133" s="160" t="s">
        <v>545</v>
      </c>
      <c r="AO133" s="160" t="s">
        <v>545</v>
      </c>
      <c r="AP133" s="160" t="s">
        <v>545</v>
      </c>
      <c r="AQ133" s="160" t="s">
        <v>545</v>
      </c>
      <c r="AR133" s="160" t="s">
        <v>972</v>
      </c>
      <c r="AS133" s="160" t="s">
        <v>559</v>
      </c>
      <c r="AT133" s="160" t="s">
        <v>973</v>
      </c>
      <c r="AU133" s="160" t="s">
        <v>559</v>
      </c>
      <c r="AV133" s="160" t="s">
        <v>556</v>
      </c>
      <c r="AW133" s="160" t="s">
        <v>559</v>
      </c>
      <c r="AX133" s="160" t="s">
        <v>559</v>
      </c>
      <c r="AY133" s="160" t="s">
        <v>948</v>
      </c>
      <c r="AZ133" s="160" t="s">
        <v>975</v>
      </c>
      <c r="BA133" s="160" t="s">
        <v>975</v>
      </c>
      <c r="BB133" s="160" t="s">
        <v>559</v>
      </c>
      <c r="BC133" s="160" t="s">
        <v>559</v>
      </c>
      <c r="BD133" s="160" t="s">
        <v>974</v>
      </c>
      <c r="BE133" s="160" t="s">
        <v>559</v>
      </c>
      <c r="BF133" s="104"/>
    </row>
    <row r="134" spans="1:58" x14ac:dyDescent="0.25">
      <c r="A134" s="128" t="str">
        <f>'Indicator Data'!A135</f>
        <v>Pakistan</v>
      </c>
      <c r="B134" s="107" t="str">
        <f>'Indicator Data'!B135</f>
        <v>PAK</v>
      </c>
      <c r="C134" s="160" t="s">
        <v>1079</v>
      </c>
      <c r="D134" s="160" t="s">
        <v>1079</v>
      </c>
      <c r="E134" s="160" t="s">
        <v>981</v>
      </c>
      <c r="F134" s="160" t="s">
        <v>981</v>
      </c>
      <c r="G134" s="160" t="s">
        <v>981</v>
      </c>
      <c r="H134" s="160" t="s">
        <v>981</v>
      </c>
      <c r="I134" s="160" t="s">
        <v>981</v>
      </c>
      <c r="J134" s="160" t="s">
        <v>977</v>
      </c>
      <c r="K134" s="160" t="s">
        <v>977</v>
      </c>
      <c r="L134" s="160" t="s">
        <v>545</v>
      </c>
      <c r="M134" s="160" t="s">
        <v>974</v>
      </c>
      <c r="N134" s="160" t="s">
        <v>974</v>
      </c>
      <c r="O134" s="160" t="s">
        <v>982</v>
      </c>
      <c r="P134" s="160" t="s">
        <v>982</v>
      </c>
      <c r="Q134" s="160" t="s">
        <v>979</v>
      </c>
      <c r="R134" s="160" t="s">
        <v>979</v>
      </c>
      <c r="S134" s="160" t="s">
        <v>983</v>
      </c>
      <c r="T134" s="160" t="s">
        <v>984</v>
      </c>
      <c r="U134" s="160" t="s">
        <v>984</v>
      </c>
      <c r="V134" s="160" t="s">
        <v>559</v>
      </c>
      <c r="W134" s="160" t="s">
        <v>968</v>
      </c>
      <c r="X134" s="160" t="s">
        <v>958</v>
      </c>
      <c r="Y134" s="160" t="s">
        <v>968</v>
      </c>
      <c r="Z134" s="160" t="s">
        <v>968</v>
      </c>
      <c r="AA134" s="160" t="s">
        <v>968</v>
      </c>
      <c r="AB134" s="160" t="s">
        <v>946</v>
      </c>
      <c r="AC134" s="160" t="s">
        <v>968</v>
      </c>
      <c r="AD134" s="105" t="s">
        <v>980</v>
      </c>
      <c r="AE134" s="160" t="s">
        <v>968</v>
      </c>
      <c r="AF134" s="160" t="s">
        <v>979</v>
      </c>
      <c r="AG134" s="160" t="s">
        <v>559</v>
      </c>
      <c r="AH134" s="160" t="s">
        <v>977</v>
      </c>
      <c r="AI134" s="160" t="s">
        <v>977</v>
      </c>
      <c r="AJ134" s="160" t="s">
        <v>977</v>
      </c>
      <c r="AK134" s="162" t="s">
        <v>949</v>
      </c>
      <c r="AL134" s="160" t="s">
        <v>978</v>
      </c>
      <c r="AM134" s="160" t="s">
        <v>976</v>
      </c>
      <c r="AN134" s="160" t="s">
        <v>545</v>
      </c>
      <c r="AO134" s="160" t="s">
        <v>545</v>
      </c>
      <c r="AP134" s="160" t="s">
        <v>545</v>
      </c>
      <c r="AQ134" s="160" t="s">
        <v>545</v>
      </c>
      <c r="AR134" s="160" t="s">
        <v>972</v>
      </c>
      <c r="AS134" s="160" t="s">
        <v>559</v>
      </c>
      <c r="AT134" s="160" t="s">
        <v>973</v>
      </c>
      <c r="AU134" s="160" t="s">
        <v>559</v>
      </c>
      <c r="AV134" s="160" t="s">
        <v>556</v>
      </c>
      <c r="AW134" s="160" t="s">
        <v>559</v>
      </c>
      <c r="AX134" s="160" t="s">
        <v>559</v>
      </c>
      <c r="AY134" s="160" t="s">
        <v>948</v>
      </c>
      <c r="AZ134" s="160" t="s">
        <v>975</v>
      </c>
      <c r="BA134" s="160" t="s">
        <v>975</v>
      </c>
      <c r="BB134" s="160" t="s">
        <v>559</v>
      </c>
      <c r="BC134" s="160" t="s">
        <v>559</v>
      </c>
      <c r="BD134" s="160" t="s">
        <v>974</v>
      </c>
      <c r="BE134" s="160" t="s">
        <v>559</v>
      </c>
      <c r="BF134" s="104"/>
    </row>
    <row r="135" spans="1:58" x14ac:dyDescent="0.25">
      <c r="A135" s="128" t="str">
        <f>'Indicator Data'!A136</f>
        <v>Palau</v>
      </c>
      <c r="B135" s="107" t="str">
        <f>'Indicator Data'!B136</f>
        <v>PLW</v>
      </c>
      <c r="C135" s="160" t="s">
        <v>1079</v>
      </c>
      <c r="D135" s="160" t="s">
        <v>1079</v>
      </c>
      <c r="E135" s="160" t="s">
        <v>981</v>
      </c>
      <c r="F135" s="160" t="s">
        <v>981</v>
      </c>
      <c r="G135" s="160" t="s">
        <v>981</v>
      </c>
      <c r="H135" s="160" t="s">
        <v>981</v>
      </c>
      <c r="I135" s="160" t="s">
        <v>981</v>
      </c>
      <c r="J135" s="160" t="s">
        <v>977</v>
      </c>
      <c r="K135" s="160" t="s">
        <v>977</v>
      </c>
      <c r="L135" s="160" t="s">
        <v>545</v>
      </c>
      <c r="M135" s="160" t="s">
        <v>974</v>
      </c>
      <c r="N135" s="160" t="s">
        <v>974</v>
      </c>
      <c r="O135" s="160" t="s">
        <v>982</v>
      </c>
      <c r="P135" s="160" t="s">
        <v>982</v>
      </c>
      <c r="Q135" s="160" t="s">
        <v>979</v>
      </c>
      <c r="R135" s="160" t="s">
        <v>979</v>
      </c>
      <c r="S135" s="160" t="s">
        <v>983</v>
      </c>
      <c r="T135" s="160" t="s">
        <v>984</v>
      </c>
      <c r="U135" s="160" t="s">
        <v>984</v>
      </c>
      <c r="V135" s="160" t="s">
        <v>559</v>
      </c>
      <c r="W135" s="160" t="s">
        <v>958</v>
      </c>
      <c r="X135" s="160" t="s">
        <v>958</v>
      </c>
      <c r="Y135" s="160" t="s">
        <v>958</v>
      </c>
      <c r="Z135" s="160" t="s">
        <v>958</v>
      </c>
      <c r="AA135" s="160" t="s">
        <v>958</v>
      </c>
      <c r="AB135" s="160" t="s">
        <v>971</v>
      </c>
      <c r="AC135" s="160" t="s">
        <v>958</v>
      </c>
      <c r="AD135" s="105" t="s">
        <v>980</v>
      </c>
      <c r="AE135" s="160" t="s">
        <v>958</v>
      </c>
      <c r="AF135" s="160" t="s">
        <v>979</v>
      </c>
      <c r="AG135" s="160" t="s">
        <v>559</v>
      </c>
      <c r="AH135" s="160" t="s">
        <v>977</v>
      </c>
      <c r="AI135" s="160" t="s">
        <v>977</v>
      </c>
      <c r="AJ135" s="160" t="s">
        <v>977</v>
      </c>
      <c r="AK135" s="162" t="s">
        <v>946</v>
      </c>
      <c r="AL135" s="160" t="s">
        <v>976</v>
      </c>
      <c r="AM135" s="160" t="s">
        <v>976</v>
      </c>
      <c r="AN135" s="160" t="s">
        <v>545</v>
      </c>
      <c r="AO135" s="160" t="s">
        <v>545</v>
      </c>
      <c r="AP135" s="160" t="s">
        <v>545</v>
      </c>
      <c r="AQ135" s="160" t="s">
        <v>545</v>
      </c>
      <c r="AR135" s="160" t="s">
        <v>972</v>
      </c>
      <c r="AS135" s="160" t="s">
        <v>559</v>
      </c>
      <c r="AT135" s="160" t="s">
        <v>973</v>
      </c>
      <c r="AU135" s="160" t="s">
        <v>559</v>
      </c>
      <c r="AV135" s="160" t="s">
        <v>556</v>
      </c>
      <c r="AW135" s="160" t="s">
        <v>559</v>
      </c>
      <c r="AX135" s="160" t="s">
        <v>559</v>
      </c>
      <c r="AY135" s="160" t="s">
        <v>948</v>
      </c>
      <c r="AZ135" s="160" t="s">
        <v>975</v>
      </c>
      <c r="BA135" s="160" t="s">
        <v>975</v>
      </c>
      <c r="BB135" s="160" t="s">
        <v>559</v>
      </c>
      <c r="BC135" s="160" t="s">
        <v>559</v>
      </c>
      <c r="BD135" s="160" t="s">
        <v>974</v>
      </c>
      <c r="BE135" s="160" t="s">
        <v>559</v>
      </c>
      <c r="BF135" s="104"/>
    </row>
    <row r="136" spans="1:58" x14ac:dyDescent="0.25">
      <c r="A136" s="128" t="str">
        <f>'Indicator Data'!A137</f>
        <v>Palestine</v>
      </c>
      <c r="B136" s="107" t="str">
        <f>'Indicator Data'!B137</f>
        <v>PSE</v>
      </c>
      <c r="C136" s="160" t="s">
        <v>1079</v>
      </c>
      <c r="D136" s="160" t="s">
        <v>1079</v>
      </c>
      <c r="E136" s="160" t="s">
        <v>981</v>
      </c>
      <c r="F136" s="160" t="s">
        <v>981</v>
      </c>
      <c r="G136" s="160" t="s">
        <v>981</v>
      </c>
      <c r="H136" s="160" t="s">
        <v>981</v>
      </c>
      <c r="I136" s="160" t="s">
        <v>981</v>
      </c>
      <c r="J136" s="160" t="s">
        <v>977</v>
      </c>
      <c r="K136" s="160" t="s">
        <v>977</v>
      </c>
      <c r="L136" s="160" t="s">
        <v>545</v>
      </c>
      <c r="M136" s="160" t="s">
        <v>974</v>
      </c>
      <c r="N136" s="160" t="s">
        <v>974</v>
      </c>
      <c r="O136" s="160" t="s">
        <v>982</v>
      </c>
      <c r="P136" s="160" t="s">
        <v>982</v>
      </c>
      <c r="Q136" s="160" t="s">
        <v>979</v>
      </c>
      <c r="R136" s="160" t="s">
        <v>979</v>
      </c>
      <c r="S136" s="160" t="s">
        <v>983</v>
      </c>
      <c r="T136" s="160" t="s">
        <v>984</v>
      </c>
      <c r="U136" s="160" t="s">
        <v>984</v>
      </c>
      <c r="V136" s="160" t="s">
        <v>559</v>
      </c>
      <c r="W136" s="160" t="s">
        <v>958</v>
      </c>
      <c r="X136" s="160" t="s">
        <v>958</v>
      </c>
      <c r="Y136" s="160" t="s">
        <v>958</v>
      </c>
      <c r="Z136" s="160" t="s">
        <v>958</v>
      </c>
      <c r="AA136" s="160" t="s">
        <v>958</v>
      </c>
      <c r="AB136" s="160" t="s">
        <v>971</v>
      </c>
      <c r="AC136" s="160" t="s">
        <v>958</v>
      </c>
      <c r="AD136" s="105" t="s">
        <v>980</v>
      </c>
      <c r="AE136" s="160" t="s">
        <v>958</v>
      </c>
      <c r="AF136" s="160" t="s">
        <v>979</v>
      </c>
      <c r="AG136" s="160" t="s">
        <v>559</v>
      </c>
      <c r="AH136" s="160" t="s">
        <v>977</v>
      </c>
      <c r="AI136" s="160" t="s">
        <v>977</v>
      </c>
      <c r="AJ136" s="160" t="s">
        <v>977</v>
      </c>
      <c r="AK136" s="162" t="s">
        <v>949</v>
      </c>
      <c r="AL136" s="160" t="s">
        <v>976</v>
      </c>
      <c r="AM136" s="160" t="s">
        <v>976</v>
      </c>
      <c r="AN136" s="160" t="s">
        <v>545</v>
      </c>
      <c r="AO136" s="160" t="s">
        <v>545</v>
      </c>
      <c r="AP136" s="160" t="s">
        <v>545</v>
      </c>
      <c r="AQ136" s="160" t="s">
        <v>545</v>
      </c>
      <c r="AR136" s="160" t="s">
        <v>972</v>
      </c>
      <c r="AS136" s="160" t="s">
        <v>559</v>
      </c>
      <c r="AT136" s="160" t="s">
        <v>973</v>
      </c>
      <c r="AU136" s="160" t="s">
        <v>559</v>
      </c>
      <c r="AV136" s="160" t="s">
        <v>556</v>
      </c>
      <c r="AW136" s="160" t="s">
        <v>559</v>
      </c>
      <c r="AX136" s="160" t="s">
        <v>559</v>
      </c>
      <c r="AY136" s="160" t="s">
        <v>948</v>
      </c>
      <c r="AZ136" s="160" t="s">
        <v>975</v>
      </c>
      <c r="BA136" s="160" t="s">
        <v>975</v>
      </c>
      <c r="BB136" s="160" t="s">
        <v>559</v>
      </c>
      <c r="BC136" s="160" t="s">
        <v>559</v>
      </c>
      <c r="BD136" s="160" t="s">
        <v>974</v>
      </c>
      <c r="BE136" s="160" t="s">
        <v>559</v>
      </c>
      <c r="BF136" s="104"/>
    </row>
    <row r="137" spans="1:58" x14ac:dyDescent="0.25">
      <c r="A137" s="128" t="str">
        <f>'Indicator Data'!A138</f>
        <v>Panama</v>
      </c>
      <c r="B137" s="107" t="str">
        <f>'Indicator Data'!B138</f>
        <v>PAN</v>
      </c>
      <c r="C137" s="160" t="s">
        <v>1079</v>
      </c>
      <c r="D137" s="160" t="s">
        <v>1079</v>
      </c>
      <c r="E137" s="160" t="s">
        <v>981</v>
      </c>
      <c r="F137" s="160" t="s">
        <v>981</v>
      </c>
      <c r="G137" s="160" t="s">
        <v>981</v>
      </c>
      <c r="H137" s="160" t="s">
        <v>981</v>
      </c>
      <c r="I137" s="160" t="s">
        <v>981</v>
      </c>
      <c r="J137" s="160" t="s">
        <v>977</v>
      </c>
      <c r="K137" s="160" t="s">
        <v>977</v>
      </c>
      <c r="L137" s="160" t="s">
        <v>545</v>
      </c>
      <c r="M137" s="160" t="s">
        <v>974</v>
      </c>
      <c r="N137" s="160" t="s">
        <v>974</v>
      </c>
      <c r="O137" s="160" t="s">
        <v>982</v>
      </c>
      <c r="P137" s="160" t="s">
        <v>982</v>
      </c>
      <c r="Q137" s="160" t="s">
        <v>979</v>
      </c>
      <c r="R137" s="160" t="s">
        <v>979</v>
      </c>
      <c r="S137" s="160" t="s">
        <v>983</v>
      </c>
      <c r="T137" s="160" t="s">
        <v>984</v>
      </c>
      <c r="U137" s="160" t="s">
        <v>984</v>
      </c>
      <c r="V137" s="160" t="s">
        <v>559</v>
      </c>
      <c r="W137" s="160" t="s">
        <v>958</v>
      </c>
      <c r="X137" s="160" t="s">
        <v>958</v>
      </c>
      <c r="Y137" s="160" t="s">
        <v>958</v>
      </c>
      <c r="Z137" s="160" t="s">
        <v>958</v>
      </c>
      <c r="AA137" s="160" t="s">
        <v>958</v>
      </c>
      <c r="AB137" s="160" t="s">
        <v>971</v>
      </c>
      <c r="AC137" s="160" t="s">
        <v>958</v>
      </c>
      <c r="AD137" s="105" t="s">
        <v>980</v>
      </c>
      <c r="AE137" s="160" t="s">
        <v>958</v>
      </c>
      <c r="AF137" s="160" t="s">
        <v>979</v>
      </c>
      <c r="AG137" s="160" t="s">
        <v>559</v>
      </c>
      <c r="AH137" s="160" t="s">
        <v>977</v>
      </c>
      <c r="AI137" s="160" t="s">
        <v>977</v>
      </c>
      <c r="AJ137" s="160" t="s">
        <v>977</v>
      </c>
      <c r="AK137" s="162" t="s">
        <v>946</v>
      </c>
      <c r="AL137" s="160" t="s">
        <v>976</v>
      </c>
      <c r="AM137" s="160" t="s">
        <v>976</v>
      </c>
      <c r="AN137" s="160" t="s">
        <v>545</v>
      </c>
      <c r="AO137" s="160" t="s">
        <v>545</v>
      </c>
      <c r="AP137" s="160" t="s">
        <v>545</v>
      </c>
      <c r="AQ137" s="160" t="s">
        <v>545</v>
      </c>
      <c r="AR137" s="160" t="s">
        <v>972</v>
      </c>
      <c r="AS137" s="160" t="s">
        <v>559</v>
      </c>
      <c r="AT137" s="160" t="s">
        <v>973</v>
      </c>
      <c r="AU137" s="160" t="s">
        <v>559</v>
      </c>
      <c r="AV137" s="160" t="s">
        <v>556</v>
      </c>
      <c r="AW137" s="160" t="s">
        <v>559</v>
      </c>
      <c r="AX137" s="160" t="s">
        <v>559</v>
      </c>
      <c r="AY137" s="160" t="s">
        <v>948</v>
      </c>
      <c r="AZ137" s="160" t="s">
        <v>975</v>
      </c>
      <c r="BA137" s="160" t="s">
        <v>975</v>
      </c>
      <c r="BB137" s="160" t="s">
        <v>559</v>
      </c>
      <c r="BC137" s="160" t="s">
        <v>559</v>
      </c>
      <c r="BD137" s="160" t="s">
        <v>974</v>
      </c>
      <c r="BE137" s="160" t="s">
        <v>559</v>
      </c>
      <c r="BF137" s="104"/>
    </row>
    <row r="138" spans="1:58" x14ac:dyDescent="0.25">
      <c r="A138" s="128" t="str">
        <f>'Indicator Data'!A139</f>
        <v>Papua New Guinea</v>
      </c>
      <c r="B138" s="107" t="str">
        <f>'Indicator Data'!B139</f>
        <v>PNG</v>
      </c>
      <c r="C138" s="160" t="s">
        <v>1079</v>
      </c>
      <c r="D138" s="160" t="s">
        <v>1079</v>
      </c>
      <c r="E138" s="160" t="s">
        <v>981</v>
      </c>
      <c r="F138" s="160" t="s">
        <v>981</v>
      </c>
      <c r="G138" s="160" t="s">
        <v>981</v>
      </c>
      <c r="H138" s="160" t="s">
        <v>981</v>
      </c>
      <c r="I138" s="160" t="s">
        <v>981</v>
      </c>
      <c r="J138" s="160" t="s">
        <v>977</v>
      </c>
      <c r="K138" s="160" t="s">
        <v>977</v>
      </c>
      <c r="L138" s="160" t="s">
        <v>545</v>
      </c>
      <c r="M138" s="160" t="s">
        <v>974</v>
      </c>
      <c r="N138" s="160" t="s">
        <v>974</v>
      </c>
      <c r="O138" s="160" t="s">
        <v>982</v>
      </c>
      <c r="P138" s="160" t="s">
        <v>982</v>
      </c>
      <c r="Q138" s="160" t="s">
        <v>979</v>
      </c>
      <c r="R138" s="160" t="s">
        <v>979</v>
      </c>
      <c r="S138" s="160" t="s">
        <v>983</v>
      </c>
      <c r="T138" s="160" t="s">
        <v>984</v>
      </c>
      <c r="U138" s="160" t="s">
        <v>984</v>
      </c>
      <c r="V138" s="160" t="s">
        <v>559</v>
      </c>
      <c r="W138" s="160" t="s">
        <v>958</v>
      </c>
      <c r="X138" s="160" t="s">
        <v>958</v>
      </c>
      <c r="Y138" s="160" t="s">
        <v>958</v>
      </c>
      <c r="Z138" s="160" t="s">
        <v>958</v>
      </c>
      <c r="AA138" s="160" t="s">
        <v>958</v>
      </c>
      <c r="AB138" s="160" t="s">
        <v>971</v>
      </c>
      <c r="AC138" s="160" t="s">
        <v>958</v>
      </c>
      <c r="AD138" s="105" t="s">
        <v>980</v>
      </c>
      <c r="AE138" s="160" t="s">
        <v>958</v>
      </c>
      <c r="AF138" s="160" t="s">
        <v>979</v>
      </c>
      <c r="AG138" s="160" t="s">
        <v>559</v>
      </c>
      <c r="AH138" s="160" t="s">
        <v>977</v>
      </c>
      <c r="AI138" s="160" t="s">
        <v>977</v>
      </c>
      <c r="AJ138" s="160" t="s">
        <v>977</v>
      </c>
      <c r="AK138" s="162" t="s">
        <v>949</v>
      </c>
      <c r="AL138" s="160" t="s">
        <v>976</v>
      </c>
      <c r="AM138" s="160" t="s">
        <v>976</v>
      </c>
      <c r="AN138" s="160" t="s">
        <v>545</v>
      </c>
      <c r="AO138" s="160" t="s">
        <v>545</v>
      </c>
      <c r="AP138" s="160" t="s">
        <v>545</v>
      </c>
      <c r="AQ138" s="160" t="s">
        <v>545</v>
      </c>
      <c r="AR138" s="160" t="s">
        <v>972</v>
      </c>
      <c r="AS138" s="160" t="s">
        <v>559</v>
      </c>
      <c r="AT138" s="160" t="s">
        <v>973</v>
      </c>
      <c r="AU138" s="160" t="s">
        <v>559</v>
      </c>
      <c r="AV138" s="160" t="s">
        <v>556</v>
      </c>
      <c r="AW138" s="160" t="s">
        <v>559</v>
      </c>
      <c r="AX138" s="160" t="s">
        <v>559</v>
      </c>
      <c r="AY138" s="160" t="s">
        <v>948</v>
      </c>
      <c r="AZ138" s="160" t="s">
        <v>975</v>
      </c>
      <c r="BA138" s="160" t="s">
        <v>975</v>
      </c>
      <c r="BB138" s="160" t="s">
        <v>559</v>
      </c>
      <c r="BC138" s="160" t="s">
        <v>559</v>
      </c>
      <c r="BD138" s="160" t="s">
        <v>974</v>
      </c>
      <c r="BE138" s="160" t="s">
        <v>559</v>
      </c>
      <c r="BF138" s="104"/>
    </row>
    <row r="139" spans="1:58" x14ac:dyDescent="0.25">
      <c r="A139" s="128" t="str">
        <f>'Indicator Data'!A140</f>
        <v>Paraguay</v>
      </c>
      <c r="B139" s="107" t="str">
        <f>'Indicator Data'!B140</f>
        <v>PRY</v>
      </c>
      <c r="C139" s="160" t="s">
        <v>1079</v>
      </c>
      <c r="D139" s="160" t="s">
        <v>1079</v>
      </c>
      <c r="E139" s="160" t="s">
        <v>981</v>
      </c>
      <c r="F139" s="160" t="s">
        <v>981</v>
      </c>
      <c r="G139" s="160" t="s">
        <v>981</v>
      </c>
      <c r="H139" s="160" t="s">
        <v>981</v>
      </c>
      <c r="I139" s="160" t="s">
        <v>981</v>
      </c>
      <c r="J139" s="160" t="s">
        <v>977</v>
      </c>
      <c r="K139" s="160" t="s">
        <v>977</v>
      </c>
      <c r="L139" s="160" t="s">
        <v>545</v>
      </c>
      <c r="M139" s="160" t="s">
        <v>974</v>
      </c>
      <c r="N139" s="160" t="s">
        <v>974</v>
      </c>
      <c r="O139" s="160" t="s">
        <v>982</v>
      </c>
      <c r="P139" s="160" t="s">
        <v>982</v>
      </c>
      <c r="Q139" s="160" t="s">
        <v>979</v>
      </c>
      <c r="R139" s="160" t="s">
        <v>979</v>
      </c>
      <c r="S139" s="160" t="s">
        <v>983</v>
      </c>
      <c r="T139" s="160" t="s">
        <v>984</v>
      </c>
      <c r="U139" s="160" t="s">
        <v>984</v>
      </c>
      <c r="V139" s="160" t="s">
        <v>559</v>
      </c>
      <c r="W139" s="160" t="s">
        <v>958</v>
      </c>
      <c r="X139" s="160" t="s">
        <v>958</v>
      </c>
      <c r="Y139" s="160" t="s">
        <v>958</v>
      </c>
      <c r="Z139" s="160" t="s">
        <v>958</v>
      </c>
      <c r="AA139" s="160" t="s">
        <v>958</v>
      </c>
      <c r="AB139" s="160" t="s">
        <v>971</v>
      </c>
      <c r="AC139" s="160" t="s">
        <v>958</v>
      </c>
      <c r="AD139" s="105" t="s">
        <v>980</v>
      </c>
      <c r="AE139" s="160" t="s">
        <v>958</v>
      </c>
      <c r="AF139" s="160" t="s">
        <v>979</v>
      </c>
      <c r="AG139" s="160" t="s">
        <v>559</v>
      </c>
      <c r="AH139" s="160" t="s">
        <v>977</v>
      </c>
      <c r="AI139" s="160" t="s">
        <v>977</v>
      </c>
      <c r="AJ139" s="160" t="s">
        <v>977</v>
      </c>
      <c r="AK139" s="162" t="s">
        <v>949</v>
      </c>
      <c r="AL139" s="160" t="s">
        <v>976</v>
      </c>
      <c r="AM139" s="160" t="s">
        <v>976</v>
      </c>
      <c r="AN139" s="160" t="s">
        <v>545</v>
      </c>
      <c r="AO139" s="160" t="s">
        <v>545</v>
      </c>
      <c r="AP139" s="160" t="s">
        <v>545</v>
      </c>
      <c r="AQ139" s="160" t="s">
        <v>545</v>
      </c>
      <c r="AR139" s="160" t="s">
        <v>972</v>
      </c>
      <c r="AS139" s="160" t="s">
        <v>559</v>
      </c>
      <c r="AT139" s="160" t="s">
        <v>973</v>
      </c>
      <c r="AU139" s="160" t="s">
        <v>559</v>
      </c>
      <c r="AV139" s="160" t="s">
        <v>556</v>
      </c>
      <c r="AW139" s="160" t="s">
        <v>559</v>
      </c>
      <c r="AX139" s="160" t="s">
        <v>559</v>
      </c>
      <c r="AY139" s="160" t="s">
        <v>948</v>
      </c>
      <c r="AZ139" s="160" t="s">
        <v>975</v>
      </c>
      <c r="BA139" s="160" t="s">
        <v>975</v>
      </c>
      <c r="BB139" s="160" t="s">
        <v>559</v>
      </c>
      <c r="BC139" s="160" t="s">
        <v>559</v>
      </c>
      <c r="BD139" s="160" t="s">
        <v>974</v>
      </c>
      <c r="BE139" s="160" t="s">
        <v>559</v>
      </c>
      <c r="BF139" s="104"/>
    </row>
    <row r="140" spans="1:58" x14ac:dyDescent="0.25">
      <c r="A140" s="128" t="str">
        <f>'Indicator Data'!A141</f>
        <v>Peru</v>
      </c>
      <c r="B140" s="107" t="str">
        <f>'Indicator Data'!B141</f>
        <v>PER</v>
      </c>
      <c r="C140" s="160" t="s">
        <v>1079</v>
      </c>
      <c r="D140" s="160" t="s">
        <v>1079</v>
      </c>
      <c r="E140" s="160" t="s">
        <v>981</v>
      </c>
      <c r="F140" s="160" t="s">
        <v>981</v>
      </c>
      <c r="G140" s="160" t="s">
        <v>981</v>
      </c>
      <c r="H140" s="160" t="s">
        <v>981</v>
      </c>
      <c r="I140" s="160" t="s">
        <v>981</v>
      </c>
      <c r="J140" s="160" t="s">
        <v>977</v>
      </c>
      <c r="K140" s="160" t="s">
        <v>977</v>
      </c>
      <c r="L140" s="160" t="s">
        <v>545</v>
      </c>
      <c r="M140" s="160" t="s">
        <v>974</v>
      </c>
      <c r="N140" s="160" t="s">
        <v>974</v>
      </c>
      <c r="O140" s="160" t="s">
        <v>982</v>
      </c>
      <c r="P140" s="160" t="s">
        <v>982</v>
      </c>
      <c r="Q140" s="160" t="s">
        <v>979</v>
      </c>
      <c r="R140" s="160" t="s">
        <v>979</v>
      </c>
      <c r="S140" s="160" t="s">
        <v>983</v>
      </c>
      <c r="T140" s="160" t="s">
        <v>984</v>
      </c>
      <c r="U140" s="160" t="s">
        <v>984</v>
      </c>
      <c r="V140" s="160" t="s">
        <v>559</v>
      </c>
      <c r="W140" s="160" t="s">
        <v>958</v>
      </c>
      <c r="X140" s="160" t="s">
        <v>958</v>
      </c>
      <c r="Y140" s="160" t="s">
        <v>958</v>
      </c>
      <c r="Z140" s="160" t="s">
        <v>958</v>
      </c>
      <c r="AA140" s="160" t="s">
        <v>958</v>
      </c>
      <c r="AB140" s="160" t="s">
        <v>971</v>
      </c>
      <c r="AC140" s="160" t="s">
        <v>958</v>
      </c>
      <c r="AD140" s="105" t="s">
        <v>980</v>
      </c>
      <c r="AE140" s="160" t="s">
        <v>958</v>
      </c>
      <c r="AF140" s="160" t="s">
        <v>979</v>
      </c>
      <c r="AG140" s="160" t="s">
        <v>559</v>
      </c>
      <c r="AH140" s="160" t="s">
        <v>977</v>
      </c>
      <c r="AI140" s="160" t="s">
        <v>977</v>
      </c>
      <c r="AJ140" s="160" t="s">
        <v>977</v>
      </c>
      <c r="AK140" s="162" t="s">
        <v>946</v>
      </c>
      <c r="AL140" s="160" t="s">
        <v>976</v>
      </c>
      <c r="AM140" s="160" t="s">
        <v>976</v>
      </c>
      <c r="AN140" s="160" t="s">
        <v>545</v>
      </c>
      <c r="AO140" s="160" t="s">
        <v>545</v>
      </c>
      <c r="AP140" s="160" t="s">
        <v>545</v>
      </c>
      <c r="AQ140" s="160" t="s">
        <v>545</v>
      </c>
      <c r="AR140" s="160" t="s">
        <v>972</v>
      </c>
      <c r="AS140" s="160" t="s">
        <v>559</v>
      </c>
      <c r="AT140" s="160" t="s">
        <v>973</v>
      </c>
      <c r="AU140" s="160" t="s">
        <v>559</v>
      </c>
      <c r="AV140" s="160" t="s">
        <v>556</v>
      </c>
      <c r="AW140" s="160" t="s">
        <v>559</v>
      </c>
      <c r="AX140" s="160" t="s">
        <v>559</v>
      </c>
      <c r="AY140" s="160" t="s">
        <v>948</v>
      </c>
      <c r="AZ140" s="160" t="s">
        <v>975</v>
      </c>
      <c r="BA140" s="160" t="s">
        <v>975</v>
      </c>
      <c r="BB140" s="160" t="s">
        <v>559</v>
      </c>
      <c r="BC140" s="160" t="s">
        <v>559</v>
      </c>
      <c r="BD140" s="160" t="s">
        <v>974</v>
      </c>
      <c r="BE140" s="160" t="s">
        <v>559</v>
      </c>
      <c r="BF140" s="104"/>
    </row>
    <row r="141" spans="1:58" x14ac:dyDescent="0.25">
      <c r="A141" s="128" t="str">
        <f>'Indicator Data'!A142</f>
        <v>Philippines</v>
      </c>
      <c r="B141" s="107" t="str">
        <f>'Indicator Data'!B142</f>
        <v>PHL</v>
      </c>
      <c r="C141" s="160" t="s">
        <v>1079</v>
      </c>
      <c r="D141" s="160" t="s">
        <v>1079</v>
      </c>
      <c r="E141" s="160" t="s">
        <v>981</v>
      </c>
      <c r="F141" s="160" t="s">
        <v>981</v>
      </c>
      <c r="G141" s="160" t="s">
        <v>981</v>
      </c>
      <c r="H141" s="160" t="s">
        <v>981</v>
      </c>
      <c r="I141" s="160" t="s">
        <v>981</v>
      </c>
      <c r="J141" s="160" t="s">
        <v>977</v>
      </c>
      <c r="K141" s="160" t="s">
        <v>977</v>
      </c>
      <c r="L141" s="160" t="s">
        <v>545</v>
      </c>
      <c r="M141" s="160" t="s">
        <v>974</v>
      </c>
      <c r="N141" s="160" t="s">
        <v>974</v>
      </c>
      <c r="O141" s="160" t="s">
        <v>982</v>
      </c>
      <c r="P141" s="160" t="s">
        <v>982</v>
      </c>
      <c r="Q141" s="160" t="s">
        <v>979</v>
      </c>
      <c r="R141" s="160" t="s">
        <v>979</v>
      </c>
      <c r="S141" s="160" t="s">
        <v>983</v>
      </c>
      <c r="T141" s="160" t="s">
        <v>984</v>
      </c>
      <c r="U141" s="160" t="s">
        <v>984</v>
      </c>
      <c r="V141" s="160" t="s">
        <v>559</v>
      </c>
      <c r="W141" s="160" t="s">
        <v>958</v>
      </c>
      <c r="X141" s="160" t="s">
        <v>958</v>
      </c>
      <c r="Y141" s="160" t="s">
        <v>958</v>
      </c>
      <c r="Z141" s="160" t="s">
        <v>958</v>
      </c>
      <c r="AA141" s="160" t="s">
        <v>958</v>
      </c>
      <c r="AB141" s="160" t="s">
        <v>946</v>
      </c>
      <c r="AC141" s="160" t="s">
        <v>958</v>
      </c>
      <c r="AD141" s="105" t="s">
        <v>980</v>
      </c>
      <c r="AE141" s="160" t="s">
        <v>958</v>
      </c>
      <c r="AF141" s="160" t="s">
        <v>979</v>
      </c>
      <c r="AG141" s="160" t="s">
        <v>559</v>
      </c>
      <c r="AH141" s="160" t="s">
        <v>977</v>
      </c>
      <c r="AI141" s="160" t="s">
        <v>977</v>
      </c>
      <c r="AJ141" s="160" t="s">
        <v>977</v>
      </c>
      <c r="AK141" s="162" t="s">
        <v>946</v>
      </c>
      <c r="AL141" s="160" t="s">
        <v>976</v>
      </c>
      <c r="AM141" s="160" t="s">
        <v>976</v>
      </c>
      <c r="AN141" s="160" t="s">
        <v>545</v>
      </c>
      <c r="AO141" s="160" t="s">
        <v>545</v>
      </c>
      <c r="AP141" s="160" t="s">
        <v>545</v>
      </c>
      <c r="AQ141" s="160" t="s">
        <v>545</v>
      </c>
      <c r="AR141" s="160" t="s">
        <v>972</v>
      </c>
      <c r="AS141" s="160" t="s">
        <v>559</v>
      </c>
      <c r="AT141" s="160" t="s">
        <v>973</v>
      </c>
      <c r="AU141" s="160" t="s">
        <v>559</v>
      </c>
      <c r="AV141" s="160" t="s">
        <v>556</v>
      </c>
      <c r="AW141" s="160" t="s">
        <v>559</v>
      </c>
      <c r="AX141" s="160" t="s">
        <v>559</v>
      </c>
      <c r="AY141" s="160" t="s">
        <v>948</v>
      </c>
      <c r="AZ141" s="160" t="s">
        <v>975</v>
      </c>
      <c r="BA141" s="160" t="s">
        <v>975</v>
      </c>
      <c r="BB141" s="160" t="s">
        <v>559</v>
      </c>
      <c r="BC141" s="160" t="s">
        <v>559</v>
      </c>
      <c r="BD141" s="160" t="s">
        <v>974</v>
      </c>
      <c r="BE141" s="160" t="s">
        <v>559</v>
      </c>
      <c r="BF141" s="104"/>
    </row>
    <row r="142" spans="1:58" x14ac:dyDescent="0.25">
      <c r="A142" s="128" t="str">
        <f>'Indicator Data'!A143</f>
        <v>Poland</v>
      </c>
      <c r="B142" s="107" t="str">
        <f>'Indicator Data'!B143</f>
        <v>POL</v>
      </c>
      <c r="C142" s="160" t="s">
        <v>1079</v>
      </c>
      <c r="D142" s="160" t="s">
        <v>1079</v>
      </c>
      <c r="E142" s="160" t="s">
        <v>981</v>
      </c>
      <c r="F142" s="160" t="s">
        <v>981</v>
      </c>
      <c r="G142" s="160" t="s">
        <v>981</v>
      </c>
      <c r="H142" s="160" t="s">
        <v>981</v>
      </c>
      <c r="I142" s="160" t="s">
        <v>981</v>
      </c>
      <c r="J142" s="160" t="s">
        <v>977</v>
      </c>
      <c r="K142" s="160" t="s">
        <v>977</v>
      </c>
      <c r="L142" s="160" t="s">
        <v>545</v>
      </c>
      <c r="M142" s="160" t="s">
        <v>974</v>
      </c>
      <c r="N142" s="160" t="s">
        <v>974</v>
      </c>
      <c r="O142" s="160" t="s">
        <v>982</v>
      </c>
      <c r="P142" s="160" t="s">
        <v>982</v>
      </c>
      <c r="Q142" s="160" t="s">
        <v>979</v>
      </c>
      <c r="R142" s="160" t="s">
        <v>979</v>
      </c>
      <c r="S142" s="160" t="s">
        <v>983</v>
      </c>
      <c r="T142" s="160" t="s">
        <v>984</v>
      </c>
      <c r="U142" s="160" t="s">
        <v>984</v>
      </c>
      <c r="V142" s="160" t="s">
        <v>559</v>
      </c>
      <c r="W142" s="160" t="s">
        <v>958</v>
      </c>
      <c r="X142" s="160" t="s">
        <v>958</v>
      </c>
      <c r="Y142" s="160" t="s">
        <v>958</v>
      </c>
      <c r="Z142" s="160" t="s">
        <v>958</v>
      </c>
      <c r="AA142" s="160" t="s">
        <v>958</v>
      </c>
      <c r="AB142" s="160" t="s">
        <v>946</v>
      </c>
      <c r="AC142" s="160" t="s">
        <v>958</v>
      </c>
      <c r="AD142" s="105" t="s">
        <v>980</v>
      </c>
      <c r="AE142" s="160" t="s">
        <v>958</v>
      </c>
      <c r="AF142" s="160" t="s">
        <v>979</v>
      </c>
      <c r="AG142" s="160" t="s">
        <v>559</v>
      </c>
      <c r="AH142" s="160" t="s">
        <v>977</v>
      </c>
      <c r="AI142" s="160" t="s">
        <v>977</v>
      </c>
      <c r="AJ142" s="160" t="s">
        <v>977</v>
      </c>
      <c r="AK142" s="162" t="s">
        <v>946</v>
      </c>
      <c r="AL142" s="160" t="s">
        <v>976</v>
      </c>
      <c r="AM142" s="160" t="s">
        <v>976</v>
      </c>
      <c r="AN142" s="160" t="s">
        <v>545</v>
      </c>
      <c r="AO142" s="160" t="s">
        <v>545</v>
      </c>
      <c r="AP142" s="160" t="s">
        <v>545</v>
      </c>
      <c r="AQ142" s="160" t="s">
        <v>545</v>
      </c>
      <c r="AR142" s="160" t="s">
        <v>972</v>
      </c>
      <c r="AS142" s="160" t="s">
        <v>559</v>
      </c>
      <c r="AT142" s="160" t="s">
        <v>973</v>
      </c>
      <c r="AU142" s="160" t="s">
        <v>559</v>
      </c>
      <c r="AV142" s="160" t="s">
        <v>556</v>
      </c>
      <c r="AW142" s="160" t="s">
        <v>559</v>
      </c>
      <c r="AX142" s="160" t="s">
        <v>559</v>
      </c>
      <c r="AY142" s="160" t="s">
        <v>948</v>
      </c>
      <c r="AZ142" s="160" t="s">
        <v>975</v>
      </c>
      <c r="BA142" s="160" t="s">
        <v>975</v>
      </c>
      <c r="BB142" s="160" t="s">
        <v>559</v>
      </c>
      <c r="BC142" s="160" t="s">
        <v>559</v>
      </c>
      <c r="BD142" s="160" t="s">
        <v>974</v>
      </c>
      <c r="BE142" s="160" t="s">
        <v>559</v>
      </c>
      <c r="BF142" s="104"/>
    </row>
    <row r="143" spans="1:58" x14ac:dyDescent="0.25">
      <c r="A143" s="128" t="str">
        <f>'Indicator Data'!A144</f>
        <v>Portugal</v>
      </c>
      <c r="B143" s="107" t="str">
        <f>'Indicator Data'!B144</f>
        <v>PRT</v>
      </c>
      <c r="C143" s="160" t="s">
        <v>1079</v>
      </c>
      <c r="D143" s="160" t="s">
        <v>1079</v>
      </c>
      <c r="E143" s="160" t="s">
        <v>981</v>
      </c>
      <c r="F143" s="160" t="s">
        <v>981</v>
      </c>
      <c r="G143" s="160" t="s">
        <v>981</v>
      </c>
      <c r="H143" s="160" t="s">
        <v>981</v>
      </c>
      <c r="I143" s="160" t="s">
        <v>981</v>
      </c>
      <c r="J143" s="160" t="s">
        <v>977</v>
      </c>
      <c r="K143" s="160" t="s">
        <v>977</v>
      </c>
      <c r="L143" s="160" t="s">
        <v>545</v>
      </c>
      <c r="M143" s="160" t="s">
        <v>974</v>
      </c>
      <c r="N143" s="160" t="s">
        <v>974</v>
      </c>
      <c r="O143" s="160" t="s">
        <v>982</v>
      </c>
      <c r="P143" s="160" t="s">
        <v>982</v>
      </c>
      <c r="Q143" s="160" t="s">
        <v>979</v>
      </c>
      <c r="R143" s="160" t="s">
        <v>979</v>
      </c>
      <c r="S143" s="160" t="s">
        <v>983</v>
      </c>
      <c r="T143" s="160" t="s">
        <v>984</v>
      </c>
      <c r="U143" s="160" t="s">
        <v>984</v>
      </c>
      <c r="V143" s="160" t="s">
        <v>559</v>
      </c>
      <c r="W143" s="160" t="s">
        <v>958</v>
      </c>
      <c r="X143" s="160" t="s">
        <v>958</v>
      </c>
      <c r="Y143" s="160" t="s">
        <v>958</v>
      </c>
      <c r="Z143" s="160" t="s">
        <v>958</v>
      </c>
      <c r="AA143" s="160" t="s">
        <v>958</v>
      </c>
      <c r="AB143" s="160" t="s">
        <v>958</v>
      </c>
      <c r="AC143" s="160" t="s">
        <v>958</v>
      </c>
      <c r="AD143" s="105" t="s">
        <v>980</v>
      </c>
      <c r="AE143" s="160" t="s">
        <v>958</v>
      </c>
      <c r="AF143" s="160" t="s">
        <v>979</v>
      </c>
      <c r="AG143" s="160" t="s">
        <v>559</v>
      </c>
      <c r="AH143" s="160" t="s">
        <v>977</v>
      </c>
      <c r="AI143" s="160" t="s">
        <v>977</v>
      </c>
      <c r="AJ143" s="160" t="s">
        <v>977</v>
      </c>
      <c r="AK143" s="162" t="s">
        <v>946</v>
      </c>
      <c r="AL143" s="160" t="s">
        <v>976</v>
      </c>
      <c r="AM143" s="160" t="s">
        <v>976</v>
      </c>
      <c r="AN143" s="160" t="s">
        <v>545</v>
      </c>
      <c r="AO143" s="160" t="s">
        <v>545</v>
      </c>
      <c r="AP143" s="160" t="s">
        <v>545</v>
      </c>
      <c r="AQ143" s="160" t="s">
        <v>545</v>
      </c>
      <c r="AR143" s="160" t="s">
        <v>972</v>
      </c>
      <c r="AS143" s="160" t="s">
        <v>559</v>
      </c>
      <c r="AT143" s="160" t="s">
        <v>973</v>
      </c>
      <c r="AU143" s="160" t="s">
        <v>559</v>
      </c>
      <c r="AV143" s="160" t="s">
        <v>556</v>
      </c>
      <c r="AW143" s="160" t="s">
        <v>559</v>
      </c>
      <c r="AX143" s="160" t="s">
        <v>559</v>
      </c>
      <c r="AY143" s="160" t="s">
        <v>948</v>
      </c>
      <c r="AZ143" s="160" t="s">
        <v>975</v>
      </c>
      <c r="BA143" s="160" t="s">
        <v>975</v>
      </c>
      <c r="BB143" s="160" t="s">
        <v>559</v>
      </c>
      <c r="BC143" s="160" t="s">
        <v>559</v>
      </c>
      <c r="BD143" s="160" t="s">
        <v>974</v>
      </c>
      <c r="BE143" s="160" t="s">
        <v>559</v>
      </c>
      <c r="BF143" s="104"/>
    </row>
    <row r="144" spans="1:58" x14ac:dyDescent="0.25">
      <c r="A144" s="128" t="str">
        <f>'Indicator Data'!A145</f>
        <v>Qatar</v>
      </c>
      <c r="B144" s="107" t="str">
        <f>'Indicator Data'!B145</f>
        <v>QAT</v>
      </c>
      <c r="C144" s="160" t="s">
        <v>1079</v>
      </c>
      <c r="D144" s="160" t="s">
        <v>1079</v>
      </c>
      <c r="E144" s="160" t="s">
        <v>981</v>
      </c>
      <c r="F144" s="160" t="s">
        <v>981</v>
      </c>
      <c r="G144" s="160" t="s">
        <v>981</v>
      </c>
      <c r="H144" s="160" t="s">
        <v>981</v>
      </c>
      <c r="I144" s="160" t="s">
        <v>981</v>
      </c>
      <c r="J144" s="160" t="s">
        <v>977</v>
      </c>
      <c r="K144" s="160" t="s">
        <v>977</v>
      </c>
      <c r="L144" s="160" t="s">
        <v>545</v>
      </c>
      <c r="M144" s="160" t="s">
        <v>974</v>
      </c>
      <c r="N144" s="160" t="s">
        <v>974</v>
      </c>
      <c r="O144" s="160" t="s">
        <v>982</v>
      </c>
      <c r="P144" s="160" t="s">
        <v>982</v>
      </c>
      <c r="Q144" s="160" t="s">
        <v>979</v>
      </c>
      <c r="R144" s="160" t="s">
        <v>979</v>
      </c>
      <c r="S144" s="160" t="s">
        <v>983</v>
      </c>
      <c r="T144" s="160" t="s">
        <v>984</v>
      </c>
      <c r="U144" s="160" t="s">
        <v>984</v>
      </c>
      <c r="V144" s="160" t="s">
        <v>559</v>
      </c>
      <c r="W144" s="160" t="s">
        <v>958</v>
      </c>
      <c r="X144" s="160" t="s">
        <v>958</v>
      </c>
      <c r="Y144" s="160" t="s">
        <v>958</v>
      </c>
      <c r="Z144" s="160" t="s">
        <v>958</v>
      </c>
      <c r="AA144" s="160" t="s">
        <v>958</v>
      </c>
      <c r="AB144" s="160" t="s">
        <v>946</v>
      </c>
      <c r="AC144" s="160" t="s">
        <v>958</v>
      </c>
      <c r="AD144" s="105" t="s">
        <v>980</v>
      </c>
      <c r="AE144" s="160" t="s">
        <v>958</v>
      </c>
      <c r="AF144" s="160" t="s">
        <v>979</v>
      </c>
      <c r="AG144" s="160" t="s">
        <v>559</v>
      </c>
      <c r="AH144" s="160" t="s">
        <v>977</v>
      </c>
      <c r="AI144" s="160" t="s">
        <v>977</v>
      </c>
      <c r="AJ144" s="160" t="s">
        <v>977</v>
      </c>
      <c r="AK144" s="162" t="s">
        <v>949</v>
      </c>
      <c r="AL144" s="160" t="s">
        <v>976</v>
      </c>
      <c r="AM144" s="160" t="s">
        <v>976</v>
      </c>
      <c r="AN144" s="160" t="s">
        <v>545</v>
      </c>
      <c r="AO144" s="160" t="s">
        <v>545</v>
      </c>
      <c r="AP144" s="160" t="s">
        <v>545</v>
      </c>
      <c r="AQ144" s="160" t="s">
        <v>545</v>
      </c>
      <c r="AR144" s="160" t="s">
        <v>972</v>
      </c>
      <c r="AS144" s="160" t="s">
        <v>559</v>
      </c>
      <c r="AT144" s="160" t="s">
        <v>973</v>
      </c>
      <c r="AU144" s="160" t="s">
        <v>559</v>
      </c>
      <c r="AV144" s="160" t="s">
        <v>556</v>
      </c>
      <c r="AW144" s="160" t="s">
        <v>559</v>
      </c>
      <c r="AX144" s="160" t="s">
        <v>559</v>
      </c>
      <c r="AY144" s="160" t="s">
        <v>948</v>
      </c>
      <c r="AZ144" s="160" t="s">
        <v>975</v>
      </c>
      <c r="BA144" s="160" t="s">
        <v>975</v>
      </c>
      <c r="BB144" s="160" t="s">
        <v>559</v>
      </c>
      <c r="BC144" s="160" t="s">
        <v>559</v>
      </c>
      <c r="BD144" s="160" t="s">
        <v>974</v>
      </c>
      <c r="BE144" s="160" t="s">
        <v>559</v>
      </c>
      <c r="BF144" s="104"/>
    </row>
    <row r="145" spans="1:58" x14ac:dyDescent="0.25">
      <c r="A145" s="128" t="str">
        <f>'Indicator Data'!A146</f>
        <v>Romania</v>
      </c>
      <c r="B145" s="107" t="str">
        <f>'Indicator Data'!B146</f>
        <v>ROU</v>
      </c>
      <c r="C145" s="160" t="s">
        <v>1079</v>
      </c>
      <c r="D145" s="160" t="s">
        <v>1079</v>
      </c>
      <c r="E145" s="160" t="s">
        <v>981</v>
      </c>
      <c r="F145" s="160" t="s">
        <v>981</v>
      </c>
      <c r="G145" s="160" t="s">
        <v>981</v>
      </c>
      <c r="H145" s="160" t="s">
        <v>981</v>
      </c>
      <c r="I145" s="160" t="s">
        <v>981</v>
      </c>
      <c r="J145" s="160" t="s">
        <v>977</v>
      </c>
      <c r="K145" s="160" t="s">
        <v>977</v>
      </c>
      <c r="L145" s="160" t="s">
        <v>545</v>
      </c>
      <c r="M145" s="160" t="s">
        <v>974</v>
      </c>
      <c r="N145" s="160" t="s">
        <v>974</v>
      </c>
      <c r="O145" s="160" t="s">
        <v>982</v>
      </c>
      <c r="P145" s="160" t="s">
        <v>982</v>
      </c>
      <c r="Q145" s="160" t="s">
        <v>979</v>
      </c>
      <c r="R145" s="160" t="s">
        <v>979</v>
      </c>
      <c r="S145" s="160" t="s">
        <v>983</v>
      </c>
      <c r="T145" s="160" t="s">
        <v>984</v>
      </c>
      <c r="U145" s="160" t="s">
        <v>984</v>
      </c>
      <c r="V145" s="160" t="s">
        <v>559</v>
      </c>
      <c r="W145" s="160" t="s">
        <v>958</v>
      </c>
      <c r="X145" s="160" t="s">
        <v>958</v>
      </c>
      <c r="Y145" s="160" t="s">
        <v>958</v>
      </c>
      <c r="Z145" s="160" t="s">
        <v>958</v>
      </c>
      <c r="AA145" s="160" t="s">
        <v>958</v>
      </c>
      <c r="AB145" s="160" t="s">
        <v>971</v>
      </c>
      <c r="AC145" s="160" t="s">
        <v>958</v>
      </c>
      <c r="AD145" s="105" t="s">
        <v>980</v>
      </c>
      <c r="AE145" s="160" t="s">
        <v>958</v>
      </c>
      <c r="AF145" s="160" t="s">
        <v>979</v>
      </c>
      <c r="AG145" s="160" t="s">
        <v>559</v>
      </c>
      <c r="AH145" s="160" t="s">
        <v>977</v>
      </c>
      <c r="AI145" s="160" t="s">
        <v>977</v>
      </c>
      <c r="AJ145" s="160" t="s">
        <v>977</v>
      </c>
      <c r="AK145" s="162" t="s">
        <v>946</v>
      </c>
      <c r="AL145" s="160" t="s">
        <v>976</v>
      </c>
      <c r="AM145" s="160" t="s">
        <v>976</v>
      </c>
      <c r="AN145" s="160" t="s">
        <v>545</v>
      </c>
      <c r="AO145" s="160" t="s">
        <v>545</v>
      </c>
      <c r="AP145" s="160" t="s">
        <v>545</v>
      </c>
      <c r="AQ145" s="160" t="s">
        <v>545</v>
      </c>
      <c r="AR145" s="160" t="s">
        <v>972</v>
      </c>
      <c r="AS145" s="160" t="s">
        <v>559</v>
      </c>
      <c r="AT145" s="160" t="s">
        <v>973</v>
      </c>
      <c r="AU145" s="160" t="s">
        <v>559</v>
      </c>
      <c r="AV145" s="160" t="s">
        <v>556</v>
      </c>
      <c r="AW145" s="160" t="s">
        <v>559</v>
      </c>
      <c r="AX145" s="160" t="s">
        <v>559</v>
      </c>
      <c r="AY145" s="160" t="s">
        <v>948</v>
      </c>
      <c r="AZ145" s="160" t="s">
        <v>975</v>
      </c>
      <c r="BA145" s="160" t="s">
        <v>975</v>
      </c>
      <c r="BB145" s="160" t="s">
        <v>559</v>
      </c>
      <c r="BC145" s="160" t="s">
        <v>559</v>
      </c>
      <c r="BD145" s="160" t="s">
        <v>974</v>
      </c>
      <c r="BE145" s="160" t="s">
        <v>559</v>
      </c>
      <c r="BF145" s="104"/>
    </row>
    <row r="146" spans="1:58" x14ac:dyDescent="0.25">
      <c r="A146" s="128" t="str">
        <f>'Indicator Data'!A147</f>
        <v>Russian Federation</v>
      </c>
      <c r="B146" s="107" t="str">
        <f>'Indicator Data'!B147</f>
        <v>RUS</v>
      </c>
      <c r="C146" s="160" t="s">
        <v>1079</v>
      </c>
      <c r="D146" s="160" t="s">
        <v>1079</v>
      </c>
      <c r="E146" s="160" t="s">
        <v>981</v>
      </c>
      <c r="F146" s="160" t="s">
        <v>981</v>
      </c>
      <c r="G146" s="160" t="s">
        <v>981</v>
      </c>
      <c r="H146" s="160" t="s">
        <v>981</v>
      </c>
      <c r="I146" s="160" t="s">
        <v>981</v>
      </c>
      <c r="J146" s="160" t="s">
        <v>977</v>
      </c>
      <c r="K146" s="160" t="s">
        <v>977</v>
      </c>
      <c r="L146" s="160" t="s">
        <v>545</v>
      </c>
      <c r="M146" s="160" t="s">
        <v>974</v>
      </c>
      <c r="N146" s="160" t="s">
        <v>974</v>
      </c>
      <c r="O146" s="160" t="s">
        <v>982</v>
      </c>
      <c r="P146" s="160" t="s">
        <v>982</v>
      </c>
      <c r="Q146" s="160" t="s">
        <v>979</v>
      </c>
      <c r="R146" s="160" t="s">
        <v>979</v>
      </c>
      <c r="S146" s="160" t="s">
        <v>983</v>
      </c>
      <c r="T146" s="160" t="s">
        <v>984</v>
      </c>
      <c r="U146" s="160" t="s">
        <v>984</v>
      </c>
      <c r="V146" s="160" t="s">
        <v>559</v>
      </c>
      <c r="W146" s="160" t="s">
        <v>958</v>
      </c>
      <c r="X146" s="160" t="s">
        <v>958</v>
      </c>
      <c r="Y146" s="160" t="s">
        <v>958</v>
      </c>
      <c r="Z146" s="160" t="s">
        <v>958</v>
      </c>
      <c r="AA146" s="160" t="s">
        <v>958</v>
      </c>
      <c r="AB146" s="160" t="s">
        <v>946</v>
      </c>
      <c r="AC146" s="160" t="s">
        <v>958</v>
      </c>
      <c r="AD146" s="105" t="s">
        <v>980</v>
      </c>
      <c r="AE146" s="160" t="s">
        <v>958</v>
      </c>
      <c r="AF146" s="160" t="s">
        <v>979</v>
      </c>
      <c r="AG146" s="160" t="s">
        <v>559</v>
      </c>
      <c r="AH146" s="160" t="s">
        <v>977</v>
      </c>
      <c r="AI146" s="160" t="s">
        <v>977</v>
      </c>
      <c r="AJ146" s="160" t="s">
        <v>977</v>
      </c>
      <c r="AK146" s="162" t="s">
        <v>946</v>
      </c>
      <c r="AL146" s="160" t="s">
        <v>976</v>
      </c>
      <c r="AM146" s="160" t="s">
        <v>976</v>
      </c>
      <c r="AN146" s="160" t="s">
        <v>545</v>
      </c>
      <c r="AO146" s="160" t="s">
        <v>545</v>
      </c>
      <c r="AP146" s="160" t="s">
        <v>545</v>
      </c>
      <c r="AQ146" s="160" t="s">
        <v>545</v>
      </c>
      <c r="AR146" s="160" t="s">
        <v>972</v>
      </c>
      <c r="AS146" s="160" t="s">
        <v>559</v>
      </c>
      <c r="AT146" s="160" t="s">
        <v>973</v>
      </c>
      <c r="AU146" s="160" t="s">
        <v>559</v>
      </c>
      <c r="AV146" s="160" t="s">
        <v>556</v>
      </c>
      <c r="AW146" s="160" t="s">
        <v>559</v>
      </c>
      <c r="AX146" s="160" t="s">
        <v>559</v>
      </c>
      <c r="AY146" s="160" t="s">
        <v>948</v>
      </c>
      <c r="AZ146" s="160" t="s">
        <v>975</v>
      </c>
      <c r="BA146" s="160" t="s">
        <v>975</v>
      </c>
      <c r="BB146" s="160" t="s">
        <v>559</v>
      </c>
      <c r="BC146" s="160" t="s">
        <v>559</v>
      </c>
      <c r="BD146" s="160" t="s">
        <v>974</v>
      </c>
      <c r="BE146" s="160" t="s">
        <v>559</v>
      </c>
      <c r="BF146" s="104"/>
    </row>
    <row r="147" spans="1:58" x14ac:dyDescent="0.25">
      <c r="A147" s="128" t="str">
        <f>'Indicator Data'!A148</f>
        <v>Rwanda</v>
      </c>
      <c r="B147" s="107" t="str">
        <f>'Indicator Data'!B148</f>
        <v>RWA</v>
      </c>
      <c r="C147" s="160" t="s">
        <v>1079</v>
      </c>
      <c r="D147" s="160" t="s">
        <v>1079</v>
      </c>
      <c r="E147" s="160" t="s">
        <v>981</v>
      </c>
      <c r="F147" s="160" t="s">
        <v>981</v>
      </c>
      <c r="G147" s="160" t="s">
        <v>981</v>
      </c>
      <c r="H147" s="160" t="s">
        <v>981</v>
      </c>
      <c r="I147" s="160" t="s">
        <v>981</v>
      </c>
      <c r="J147" s="160" t="s">
        <v>977</v>
      </c>
      <c r="K147" s="160" t="s">
        <v>977</v>
      </c>
      <c r="L147" s="160" t="s">
        <v>545</v>
      </c>
      <c r="M147" s="160" t="s">
        <v>974</v>
      </c>
      <c r="N147" s="160" t="s">
        <v>974</v>
      </c>
      <c r="O147" s="160" t="s">
        <v>982</v>
      </c>
      <c r="P147" s="160" t="s">
        <v>982</v>
      </c>
      <c r="Q147" s="160" t="s">
        <v>979</v>
      </c>
      <c r="R147" s="160" t="s">
        <v>979</v>
      </c>
      <c r="S147" s="160" t="s">
        <v>983</v>
      </c>
      <c r="T147" s="160" t="s">
        <v>984</v>
      </c>
      <c r="U147" s="160" t="s">
        <v>984</v>
      </c>
      <c r="V147" s="160" t="s">
        <v>559</v>
      </c>
      <c r="W147" s="160" t="s">
        <v>958</v>
      </c>
      <c r="X147" s="160" t="s">
        <v>958</v>
      </c>
      <c r="Y147" s="160" t="s">
        <v>958</v>
      </c>
      <c r="Z147" s="160" t="s">
        <v>958</v>
      </c>
      <c r="AA147" s="160" t="s">
        <v>958</v>
      </c>
      <c r="AB147" s="160" t="s">
        <v>946</v>
      </c>
      <c r="AC147" s="160" t="s">
        <v>958</v>
      </c>
      <c r="AD147" s="105" t="s">
        <v>980</v>
      </c>
      <c r="AE147" s="160" t="s">
        <v>958</v>
      </c>
      <c r="AF147" s="160" t="s">
        <v>979</v>
      </c>
      <c r="AG147" s="160" t="s">
        <v>559</v>
      </c>
      <c r="AH147" s="160" t="s">
        <v>977</v>
      </c>
      <c r="AI147" s="160" t="s">
        <v>977</v>
      </c>
      <c r="AJ147" s="160" t="s">
        <v>977</v>
      </c>
      <c r="AK147" s="162" t="s">
        <v>946</v>
      </c>
      <c r="AL147" s="160" t="s">
        <v>976</v>
      </c>
      <c r="AM147" s="160" t="s">
        <v>976</v>
      </c>
      <c r="AN147" s="160" t="s">
        <v>545</v>
      </c>
      <c r="AO147" s="160" t="s">
        <v>545</v>
      </c>
      <c r="AP147" s="160" t="s">
        <v>545</v>
      </c>
      <c r="AQ147" s="160" t="s">
        <v>545</v>
      </c>
      <c r="AR147" s="160" t="s">
        <v>972</v>
      </c>
      <c r="AS147" s="160" t="s">
        <v>559</v>
      </c>
      <c r="AT147" s="160" t="s">
        <v>973</v>
      </c>
      <c r="AU147" s="160" t="s">
        <v>559</v>
      </c>
      <c r="AV147" s="160" t="s">
        <v>556</v>
      </c>
      <c r="AW147" s="160" t="s">
        <v>559</v>
      </c>
      <c r="AX147" s="160" t="s">
        <v>559</v>
      </c>
      <c r="AY147" s="160" t="s">
        <v>948</v>
      </c>
      <c r="AZ147" s="160" t="s">
        <v>975</v>
      </c>
      <c r="BA147" s="160" t="s">
        <v>975</v>
      </c>
      <c r="BB147" s="160" t="s">
        <v>559</v>
      </c>
      <c r="BC147" s="160" t="s">
        <v>559</v>
      </c>
      <c r="BD147" s="160" t="s">
        <v>974</v>
      </c>
      <c r="BE147" s="160" t="s">
        <v>559</v>
      </c>
      <c r="BF147" s="104"/>
    </row>
    <row r="148" spans="1:58" x14ac:dyDescent="0.25">
      <c r="A148" s="128" t="str">
        <f>'Indicator Data'!A149</f>
        <v>Saint Kitts and Nevis</v>
      </c>
      <c r="B148" s="107" t="str">
        <f>'Indicator Data'!B149</f>
        <v>KNA</v>
      </c>
      <c r="C148" s="160" t="s">
        <v>1079</v>
      </c>
      <c r="D148" s="160" t="s">
        <v>1079</v>
      </c>
      <c r="E148" s="160" t="s">
        <v>981</v>
      </c>
      <c r="F148" s="160" t="s">
        <v>981</v>
      </c>
      <c r="G148" s="160" t="s">
        <v>981</v>
      </c>
      <c r="H148" s="160" t="s">
        <v>981</v>
      </c>
      <c r="I148" s="160" t="s">
        <v>981</v>
      </c>
      <c r="J148" s="160" t="s">
        <v>977</v>
      </c>
      <c r="K148" s="160" t="s">
        <v>977</v>
      </c>
      <c r="L148" s="160" t="s">
        <v>545</v>
      </c>
      <c r="M148" s="160" t="s">
        <v>974</v>
      </c>
      <c r="N148" s="160" t="s">
        <v>974</v>
      </c>
      <c r="O148" s="160" t="s">
        <v>982</v>
      </c>
      <c r="P148" s="160" t="s">
        <v>982</v>
      </c>
      <c r="Q148" s="160" t="s">
        <v>979</v>
      </c>
      <c r="R148" s="160" t="s">
        <v>979</v>
      </c>
      <c r="S148" s="160" t="s">
        <v>983</v>
      </c>
      <c r="T148" s="160" t="s">
        <v>984</v>
      </c>
      <c r="U148" s="160" t="s">
        <v>984</v>
      </c>
      <c r="V148" s="160" t="s">
        <v>559</v>
      </c>
      <c r="W148" s="160" t="s">
        <v>958</v>
      </c>
      <c r="X148" s="160" t="s">
        <v>958</v>
      </c>
      <c r="Y148" s="160" t="s">
        <v>958</v>
      </c>
      <c r="Z148" s="160" t="s">
        <v>958</v>
      </c>
      <c r="AA148" s="160" t="s">
        <v>958</v>
      </c>
      <c r="AB148" s="160" t="s">
        <v>946</v>
      </c>
      <c r="AC148" s="160" t="s">
        <v>958</v>
      </c>
      <c r="AD148" s="105" t="s">
        <v>980</v>
      </c>
      <c r="AE148" s="160" t="s">
        <v>958</v>
      </c>
      <c r="AF148" s="160" t="s">
        <v>979</v>
      </c>
      <c r="AG148" s="160" t="s">
        <v>559</v>
      </c>
      <c r="AH148" s="160" t="s">
        <v>977</v>
      </c>
      <c r="AI148" s="160" t="s">
        <v>977</v>
      </c>
      <c r="AJ148" s="160" t="s">
        <v>977</v>
      </c>
      <c r="AK148" s="162" t="s">
        <v>946</v>
      </c>
      <c r="AL148" s="160" t="s">
        <v>976</v>
      </c>
      <c r="AM148" s="160" t="s">
        <v>976</v>
      </c>
      <c r="AN148" s="160" t="s">
        <v>545</v>
      </c>
      <c r="AO148" s="160" t="s">
        <v>545</v>
      </c>
      <c r="AP148" s="160" t="s">
        <v>545</v>
      </c>
      <c r="AQ148" s="160" t="s">
        <v>545</v>
      </c>
      <c r="AR148" s="160" t="s">
        <v>972</v>
      </c>
      <c r="AS148" s="160" t="s">
        <v>559</v>
      </c>
      <c r="AT148" s="160" t="s">
        <v>973</v>
      </c>
      <c r="AU148" s="160" t="s">
        <v>559</v>
      </c>
      <c r="AV148" s="160" t="s">
        <v>556</v>
      </c>
      <c r="AW148" s="160" t="s">
        <v>559</v>
      </c>
      <c r="AX148" s="160" t="s">
        <v>559</v>
      </c>
      <c r="AY148" s="160" t="s">
        <v>948</v>
      </c>
      <c r="AZ148" s="160" t="s">
        <v>975</v>
      </c>
      <c r="BA148" s="160" t="s">
        <v>975</v>
      </c>
      <c r="BB148" s="160" t="s">
        <v>559</v>
      </c>
      <c r="BC148" s="160" t="s">
        <v>559</v>
      </c>
      <c r="BD148" s="160" t="s">
        <v>974</v>
      </c>
      <c r="BE148" s="160" t="s">
        <v>559</v>
      </c>
      <c r="BF148" s="104"/>
    </row>
    <row r="149" spans="1:58" x14ac:dyDescent="0.25">
      <c r="A149" s="128" t="str">
        <f>'Indicator Data'!A150</f>
        <v>Saint Lucia</v>
      </c>
      <c r="B149" s="107" t="str">
        <f>'Indicator Data'!B150</f>
        <v>LCA</v>
      </c>
      <c r="C149" s="160" t="s">
        <v>1079</v>
      </c>
      <c r="D149" s="160" t="s">
        <v>1079</v>
      </c>
      <c r="E149" s="160" t="s">
        <v>981</v>
      </c>
      <c r="F149" s="160" t="s">
        <v>981</v>
      </c>
      <c r="G149" s="160" t="s">
        <v>981</v>
      </c>
      <c r="H149" s="160" t="s">
        <v>981</v>
      </c>
      <c r="I149" s="160" t="s">
        <v>981</v>
      </c>
      <c r="J149" s="160" t="s">
        <v>977</v>
      </c>
      <c r="K149" s="160" t="s">
        <v>977</v>
      </c>
      <c r="L149" s="160" t="s">
        <v>545</v>
      </c>
      <c r="M149" s="160" t="s">
        <v>974</v>
      </c>
      <c r="N149" s="160" t="s">
        <v>974</v>
      </c>
      <c r="O149" s="160" t="s">
        <v>982</v>
      </c>
      <c r="P149" s="160" t="s">
        <v>982</v>
      </c>
      <c r="Q149" s="160" t="s">
        <v>979</v>
      </c>
      <c r="R149" s="160" t="s">
        <v>979</v>
      </c>
      <c r="S149" s="160" t="s">
        <v>983</v>
      </c>
      <c r="T149" s="160" t="s">
        <v>984</v>
      </c>
      <c r="U149" s="160" t="s">
        <v>984</v>
      </c>
      <c r="V149" s="160" t="s">
        <v>559</v>
      </c>
      <c r="W149" s="160" t="s">
        <v>958</v>
      </c>
      <c r="X149" s="160" t="s">
        <v>969</v>
      </c>
      <c r="Y149" s="160" t="s">
        <v>958</v>
      </c>
      <c r="Z149" s="160" t="s">
        <v>958</v>
      </c>
      <c r="AA149" s="160" t="s">
        <v>958</v>
      </c>
      <c r="AB149" s="160" t="s">
        <v>946</v>
      </c>
      <c r="AC149" s="160" t="s">
        <v>958</v>
      </c>
      <c r="AD149" s="105" t="s">
        <v>980</v>
      </c>
      <c r="AE149" s="160" t="s">
        <v>958</v>
      </c>
      <c r="AF149" s="160" t="s">
        <v>979</v>
      </c>
      <c r="AG149" s="160" t="s">
        <v>559</v>
      </c>
      <c r="AH149" s="160" t="s">
        <v>977</v>
      </c>
      <c r="AI149" s="160" t="s">
        <v>977</v>
      </c>
      <c r="AJ149" s="160" t="s">
        <v>977</v>
      </c>
      <c r="AK149" s="162" t="s">
        <v>946</v>
      </c>
      <c r="AL149" s="160" t="s">
        <v>976</v>
      </c>
      <c r="AM149" s="160" t="s">
        <v>976</v>
      </c>
      <c r="AN149" s="160" t="s">
        <v>545</v>
      </c>
      <c r="AO149" s="160" t="s">
        <v>545</v>
      </c>
      <c r="AP149" s="160" t="s">
        <v>545</v>
      </c>
      <c r="AQ149" s="160" t="s">
        <v>545</v>
      </c>
      <c r="AR149" s="160" t="s">
        <v>972</v>
      </c>
      <c r="AS149" s="160" t="s">
        <v>559</v>
      </c>
      <c r="AT149" s="160" t="s">
        <v>973</v>
      </c>
      <c r="AU149" s="160" t="s">
        <v>559</v>
      </c>
      <c r="AV149" s="160" t="s">
        <v>556</v>
      </c>
      <c r="AW149" s="160" t="s">
        <v>559</v>
      </c>
      <c r="AX149" s="160" t="s">
        <v>559</v>
      </c>
      <c r="AY149" s="160" t="s">
        <v>948</v>
      </c>
      <c r="AZ149" s="160" t="s">
        <v>975</v>
      </c>
      <c r="BA149" s="160" t="s">
        <v>975</v>
      </c>
      <c r="BB149" s="160" t="s">
        <v>559</v>
      </c>
      <c r="BC149" s="160" t="s">
        <v>559</v>
      </c>
      <c r="BD149" s="160" t="s">
        <v>974</v>
      </c>
      <c r="BE149" s="160" t="s">
        <v>559</v>
      </c>
      <c r="BF149" s="104"/>
    </row>
    <row r="150" spans="1:58" x14ac:dyDescent="0.25">
      <c r="A150" s="128" t="str">
        <f>'Indicator Data'!A151</f>
        <v>Saint Vincent and the Grenadines</v>
      </c>
      <c r="B150" s="107" t="str">
        <f>'Indicator Data'!B151</f>
        <v>VCT</v>
      </c>
      <c r="C150" s="160" t="s">
        <v>1079</v>
      </c>
      <c r="D150" s="160" t="s">
        <v>1079</v>
      </c>
      <c r="E150" s="160" t="s">
        <v>981</v>
      </c>
      <c r="F150" s="160" t="s">
        <v>981</v>
      </c>
      <c r="G150" s="160" t="s">
        <v>981</v>
      </c>
      <c r="H150" s="160" t="s">
        <v>981</v>
      </c>
      <c r="I150" s="160" t="s">
        <v>981</v>
      </c>
      <c r="J150" s="160" t="s">
        <v>977</v>
      </c>
      <c r="K150" s="160" t="s">
        <v>977</v>
      </c>
      <c r="L150" s="160" t="s">
        <v>545</v>
      </c>
      <c r="M150" s="160" t="s">
        <v>974</v>
      </c>
      <c r="N150" s="160" t="s">
        <v>974</v>
      </c>
      <c r="O150" s="160" t="s">
        <v>982</v>
      </c>
      <c r="P150" s="160" t="s">
        <v>982</v>
      </c>
      <c r="Q150" s="160" t="s">
        <v>979</v>
      </c>
      <c r="R150" s="160" t="s">
        <v>979</v>
      </c>
      <c r="S150" s="160" t="s">
        <v>983</v>
      </c>
      <c r="T150" s="160" t="s">
        <v>984</v>
      </c>
      <c r="U150" s="160" t="s">
        <v>984</v>
      </c>
      <c r="V150" s="160" t="s">
        <v>559</v>
      </c>
      <c r="W150" s="160" t="s">
        <v>958</v>
      </c>
      <c r="X150" s="160" t="s">
        <v>958</v>
      </c>
      <c r="Y150" s="160" t="s">
        <v>958</v>
      </c>
      <c r="Z150" s="160" t="s">
        <v>958</v>
      </c>
      <c r="AA150" s="160" t="s">
        <v>958</v>
      </c>
      <c r="AB150" s="160" t="s">
        <v>971</v>
      </c>
      <c r="AC150" s="160" t="s">
        <v>958</v>
      </c>
      <c r="AD150" s="105" t="s">
        <v>980</v>
      </c>
      <c r="AE150" s="160" t="s">
        <v>958</v>
      </c>
      <c r="AF150" s="160" t="s">
        <v>979</v>
      </c>
      <c r="AG150" s="160" t="s">
        <v>559</v>
      </c>
      <c r="AH150" s="160" t="s">
        <v>977</v>
      </c>
      <c r="AI150" s="160" t="s">
        <v>977</v>
      </c>
      <c r="AJ150" s="160" t="s">
        <v>977</v>
      </c>
      <c r="AK150" s="162" t="s">
        <v>946</v>
      </c>
      <c r="AL150" s="160" t="s">
        <v>976</v>
      </c>
      <c r="AM150" s="160" t="s">
        <v>976</v>
      </c>
      <c r="AN150" s="160" t="s">
        <v>545</v>
      </c>
      <c r="AO150" s="160" t="s">
        <v>545</v>
      </c>
      <c r="AP150" s="160" t="s">
        <v>545</v>
      </c>
      <c r="AQ150" s="160" t="s">
        <v>545</v>
      </c>
      <c r="AR150" s="160" t="s">
        <v>972</v>
      </c>
      <c r="AS150" s="160" t="s">
        <v>559</v>
      </c>
      <c r="AT150" s="160" t="s">
        <v>973</v>
      </c>
      <c r="AU150" s="160" t="s">
        <v>559</v>
      </c>
      <c r="AV150" s="160" t="s">
        <v>556</v>
      </c>
      <c r="AW150" s="160" t="s">
        <v>559</v>
      </c>
      <c r="AX150" s="160" t="s">
        <v>559</v>
      </c>
      <c r="AY150" s="160" t="s">
        <v>948</v>
      </c>
      <c r="AZ150" s="160" t="s">
        <v>975</v>
      </c>
      <c r="BA150" s="160" t="s">
        <v>975</v>
      </c>
      <c r="BB150" s="160" t="s">
        <v>559</v>
      </c>
      <c r="BC150" s="160" t="s">
        <v>559</v>
      </c>
      <c r="BD150" s="160" t="s">
        <v>974</v>
      </c>
      <c r="BE150" s="160" t="s">
        <v>559</v>
      </c>
      <c r="BF150" s="104"/>
    </row>
    <row r="151" spans="1:58" x14ac:dyDescent="0.25">
      <c r="A151" s="128" t="str">
        <f>'Indicator Data'!A152</f>
        <v>Samoa</v>
      </c>
      <c r="B151" s="107" t="str">
        <f>'Indicator Data'!B152</f>
        <v>WSM</v>
      </c>
      <c r="C151" s="160" t="s">
        <v>1079</v>
      </c>
      <c r="D151" s="160" t="s">
        <v>1079</v>
      </c>
      <c r="E151" s="160" t="s">
        <v>981</v>
      </c>
      <c r="F151" s="160" t="s">
        <v>981</v>
      </c>
      <c r="G151" s="160" t="s">
        <v>981</v>
      </c>
      <c r="H151" s="160" t="s">
        <v>981</v>
      </c>
      <c r="I151" s="160" t="s">
        <v>981</v>
      </c>
      <c r="J151" s="160" t="s">
        <v>977</v>
      </c>
      <c r="K151" s="160" t="s">
        <v>977</v>
      </c>
      <c r="L151" s="160" t="s">
        <v>545</v>
      </c>
      <c r="M151" s="160" t="s">
        <v>974</v>
      </c>
      <c r="N151" s="160" t="s">
        <v>974</v>
      </c>
      <c r="O151" s="160" t="s">
        <v>982</v>
      </c>
      <c r="P151" s="160" t="s">
        <v>982</v>
      </c>
      <c r="Q151" s="160" t="s">
        <v>979</v>
      </c>
      <c r="R151" s="160" t="s">
        <v>979</v>
      </c>
      <c r="S151" s="160" t="s">
        <v>983</v>
      </c>
      <c r="T151" s="160" t="s">
        <v>984</v>
      </c>
      <c r="U151" s="160" t="s">
        <v>984</v>
      </c>
      <c r="V151" s="160" t="s">
        <v>559</v>
      </c>
      <c r="W151" s="160" t="s">
        <v>958</v>
      </c>
      <c r="X151" s="160" t="s">
        <v>958</v>
      </c>
      <c r="Y151" s="160" t="s">
        <v>958</v>
      </c>
      <c r="Z151" s="160" t="s">
        <v>958</v>
      </c>
      <c r="AA151" s="160" t="s">
        <v>958</v>
      </c>
      <c r="AB151" s="160" t="s">
        <v>946</v>
      </c>
      <c r="AC151" s="160" t="s">
        <v>958</v>
      </c>
      <c r="AD151" s="105" t="s">
        <v>980</v>
      </c>
      <c r="AE151" s="160" t="s">
        <v>958</v>
      </c>
      <c r="AF151" s="160" t="s">
        <v>979</v>
      </c>
      <c r="AG151" s="160" t="s">
        <v>559</v>
      </c>
      <c r="AH151" s="160" t="s">
        <v>977</v>
      </c>
      <c r="AI151" s="160" t="s">
        <v>977</v>
      </c>
      <c r="AJ151" s="160" t="s">
        <v>977</v>
      </c>
      <c r="AK151" s="162" t="s">
        <v>946</v>
      </c>
      <c r="AL151" s="160" t="s">
        <v>976</v>
      </c>
      <c r="AM151" s="160" t="s">
        <v>976</v>
      </c>
      <c r="AN151" s="160" t="s">
        <v>545</v>
      </c>
      <c r="AO151" s="160" t="s">
        <v>545</v>
      </c>
      <c r="AP151" s="160" t="s">
        <v>545</v>
      </c>
      <c r="AQ151" s="160" t="s">
        <v>545</v>
      </c>
      <c r="AR151" s="160" t="s">
        <v>972</v>
      </c>
      <c r="AS151" s="160" t="s">
        <v>559</v>
      </c>
      <c r="AT151" s="160" t="s">
        <v>973</v>
      </c>
      <c r="AU151" s="160" t="s">
        <v>559</v>
      </c>
      <c r="AV151" s="160" t="s">
        <v>556</v>
      </c>
      <c r="AW151" s="160" t="s">
        <v>559</v>
      </c>
      <c r="AX151" s="160" t="s">
        <v>559</v>
      </c>
      <c r="AY151" s="160" t="s">
        <v>948</v>
      </c>
      <c r="AZ151" s="160" t="s">
        <v>975</v>
      </c>
      <c r="BA151" s="160" t="s">
        <v>975</v>
      </c>
      <c r="BB151" s="160" t="s">
        <v>559</v>
      </c>
      <c r="BC151" s="160" t="s">
        <v>559</v>
      </c>
      <c r="BD151" s="160" t="s">
        <v>974</v>
      </c>
      <c r="BE151" s="160" t="s">
        <v>559</v>
      </c>
      <c r="BF151" s="104"/>
    </row>
    <row r="152" spans="1:58" x14ac:dyDescent="0.25">
      <c r="A152" s="128" t="str">
        <f>'Indicator Data'!A153</f>
        <v>Sao Tome and Principe</v>
      </c>
      <c r="B152" s="107" t="str">
        <f>'Indicator Data'!B153</f>
        <v>STP</v>
      </c>
      <c r="C152" s="160" t="s">
        <v>1079</v>
      </c>
      <c r="D152" s="160" t="s">
        <v>1079</v>
      </c>
      <c r="E152" s="160" t="s">
        <v>981</v>
      </c>
      <c r="F152" s="160" t="s">
        <v>981</v>
      </c>
      <c r="G152" s="160" t="s">
        <v>981</v>
      </c>
      <c r="H152" s="160" t="s">
        <v>981</v>
      </c>
      <c r="I152" s="160" t="s">
        <v>981</v>
      </c>
      <c r="J152" s="160" t="s">
        <v>977</v>
      </c>
      <c r="K152" s="160" t="s">
        <v>977</v>
      </c>
      <c r="L152" s="160" t="s">
        <v>545</v>
      </c>
      <c r="M152" s="160" t="s">
        <v>974</v>
      </c>
      <c r="N152" s="160" t="s">
        <v>974</v>
      </c>
      <c r="O152" s="160" t="s">
        <v>982</v>
      </c>
      <c r="P152" s="160" t="s">
        <v>982</v>
      </c>
      <c r="Q152" s="160" t="s">
        <v>979</v>
      </c>
      <c r="R152" s="160" t="s">
        <v>979</v>
      </c>
      <c r="S152" s="160" t="s">
        <v>983</v>
      </c>
      <c r="T152" s="160" t="s">
        <v>984</v>
      </c>
      <c r="U152" s="160" t="s">
        <v>984</v>
      </c>
      <c r="V152" s="160" t="s">
        <v>559</v>
      </c>
      <c r="W152" s="160" t="s">
        <v>958</v>
      </c>
      <c r="X152" s="160" t="s">
        <v>958</v>
      </c>
      <c r="Y152" s="160" t="s">
        <v>958</v>
      </c>
      <c r="Z152" s="160" t="s">
        <v>958</v>
      </c>
      <c r="AA152" s="160" t="s">
        <v>958</v>
      </c>
      <c r="AB152" s="160" t="s">
        <v>971</v>
      </c>
      <c r="AC152" s="160" t="s">
        <v>958</v>
      </c>
      <c r="AD152" s="105" t="s">
        <v>980</v>
      </c>
      <c r="AE152" s="160" t="s">
        <v>958</v>
      </c>
      <c r="AF152" s="160" t="s">
        <v>979</v>
      </c>
      <c r="AG152" s="160" t="s">
        <v>559</v>
      </c>
      <c r="AH152" s="160" t="s">
        <v>977</v>
      </c>
      <c r="AI152" s="160" t="s">
        <v>977</v>
      </c>
      <c r="AJ152" s="160" t="s">
        <v>977</v>
      </c>
      <c r="AK152" s="162" t="s">
        <v>949</v>
      </c>
      <c r="AL152" s="160" t="s">
        <v>976</v>
      </c>
      <c r="AM152" s="160" t="s">
        <v>976</v>
      </c>
      <c r="AN152" s="160" t="s">
        <v>545</v>
      </c>
      <c r="AO152" s="160" t="s">
        <v>545</v>
      </c>
      <c r="AP152" s="160" t="s">
        <v>545</v>
      </c>
      <c r="AQ152" s="160" t="s">
        <v>545</v>
      </c>
      <c r="AR152" s="160" t="s">
        <v>972</v>
      </c>
      <c r="AS152" s="160" t="s">
        <v>559</v>
      </c>
      <c r="AT152" s="160" t="s">
        <v>973</v>
      </c>
      <c r="AU152" s="160" t="s">
        <v>559</v>
      </c>
      <c r="AV152" s="160" t="s">
        <v>556</v>
      </c>
      <c r="AW152" s="160" t="s">
        <v>559</v>
      </c>
      <c r="AX152" s="160" t="s">
        <v>559</v>
      </c>
      <c r="AY152" s="160" t="s">
        <v>948</v>
      </c>
      <c r="AZ152" s="160" t="s">
        <v>975</v>
      </c>
      <c r="BA152" s="160" t="s">
        <v>975</v>
      </c>
      <c r="BB152" s="160" t="s">
        <v>559</v>
      </c>
      <c r="BC152" s="160" t="s">
        <v>559</v>
      </c>
      <c r="BD152" s="160" t="s">
        <v>974</v>
      </c>
      <c r="BE152" s="160" t="s">
        <v>559</v>
      </c>
      <c r="BF152" s="104"/>
    </row>
    <row r="153" spans="1:58" x14ac:dyDescent="0.25">
      <c r="A153" s="128" t="str">
        <f>'Indicator Data'!A154</f>
        <v>Saudi Arabia</v>
      </c>
      <c r="B153" s="107" t="str">
        <f>'Indicator Data'!B154</f>
        <v>SAU</v>
      </c>
      <c r="C153" s="160" t="s">
        <v>1079</v>
      </c>
      <c r="D153" s="160" t="s">
        <v>1079</v>
      </c>
      <c r="E153" s="160" t="s">
        <v>981</v>
      </c>
      <c r="F153" s="160" t="s">
        <v>981</v>
      </c>
      <c r="G153" s="160" t="s">
        <v>981</v>
      </c>
      <c r="H153" s="160" t="s">
        <v>981</v>
      </c>
      <c r="I153" s="160" t="s">
        <v>981</v>
      </c>
      <c r="J153" s="160" t="s">
        <v>977</v>
      </c>
      <c r="K153" s="160" t="s">
        <v>977</v>
      </c>
      <c r="L153" s="160" t="s">
        <v>545</v>
      </c>
      <c r="M153" s="160" t="s">
        <v>974</v>
      </c>
      <c r="N153" s="160" t="s">
        <v>974</v>
      </c>
      <c r="O153" s="160" t="s">
        <v>982</v>
      </c>
      <c r="P153" s="160" t="s">
        <v>982</v>
      </c>
      <c r="Q153" s="160" t="s">
        <v>979</v>
      </c>
      <c r="R153" s="160" t="s">
        <v>979</v>
      </c>
      <c r="S153" s="160" t="s">
        <v>983</v>
      </c>
      <c r="T153" s="160" t="s">
        <v>984</v>
      </c>
      <c r="U153" s="160" t="s">
        <v>984</v>
      </c>
      <c r="V153" s="160" t="s">
        <v>559</v>
      </c>
      <c r="W153" s="160" t="s">
        <v>958</v>
      </c>
      <c r="X153" s="160" t="s">
        <v>958</v>
      </c>
      <c r="Y153" s="160" t="s">
        <v>958</v>
      </c>
      <c r="Z153" s="160" t="s">
        <v>958</v>
      </c>
      <c r="AA153" s="160" t="s">
        <v>958</v>
      </c>
      <c r="AB153" s="160" t="s">
        <v>958</v>
      </c>
      <c r="AC153" s="160" t="s">
        <v>958</v>
      </c>
      <c r="AD153" s="105" t="s">
        <v>980</v>
      </c>
      <c r="AE153" s="160" t="s">
        <v>958</v>
      </c>
      <c r="AF153" s="160" t="s">
        <v>979</v>
      </c>
      <c r="AG153" s="160" t="s">
        <v>559</v>
      </c>
      <c r="AH153" s="160" t="s">
        <v>977</v>
      </c>
      <c r="AI153" s="160" t="s">
        <v>977</v>
      </c>
      <c r="AJ153" s="160" t="s">
        <v>977</v>
      </c>
      <c r="AK153" s="162" t="s">
        <v>946</v>
      </c>
      <c r="AL153" s="160" t="s">
        <v>976</v>
      </c>
      <c r="AM153" s="160" t="s">
        <v>976</v>
      </c>
      <c r="AN153" s="160" t="s">
        <v>545</v>
      </c>
      <c r="AO153" s="160" t="s">
        <v>545</v>
      </c>
      <c r="AP153" s="160" t="s">
        <v>545</v>
      </c>
      <c r="AQ153" s="160" t="s">
        <v>545</v>
      </c>
      <c r="AR153" s="160" t="s">
        <v>972</v>
      </c>
      <c r="AS153" s="160" t="s">
        <v>559</v>
      </c>
      <c r="AT153" s="160" t="s">
        <v>973</v>
      </c>
      <c r="AU153" s="160" t="s">
        <v>559</v>
      </c>
      <c r="AV153" s="160" t="s">
        <v>556</v>
      </c>
      <c r="AW153" s="160" t="s">
        <v>559</v>
      </c>
      <c r="AX153" s="160" t="s">
        <v>559</v>
      </c>
      <c r="AY153" s="160" t="s">
        <v>948</v>
      </c>
      <c r="AZ153" s="160" t="s">
        <v>975</v>
      </c>
      <c r="BA153" s="160" t="s">
        <v>975</v>
      </c>
      <c r="BB153" s="160" t="s">
        <v>559</v>
      </c>
      <c r="BC153" s="160" t="s">
        <v>559</v>
      </c>
      <c r="BD153" s="160" t="s">
        <v>974</v>
      </c>
      <c r="BE153" s="160" t="s">
        <v>559</v>
      </c>
      <c r="BF153" s="104"/>
    </row>
    <row r="154" spans="1:58" x14ac:dyDescent="0.25">
      <c r="A154" s="128" t="str">
        <f>'Indicator Data'!A155</f>
        <v>Senegal</v>
      </c>
      <c r="B154" s="107" t="str">
        <f>'Indicator Data'!B155</f>
        <v>SEN</v>
      </c>
      <c r="C154" s="160" t="s">
        <v>1079</v>
      </c>
      <c r="D154" s="160" t="s">
        <v>1079</v>
      </c>
      <c r="E154" s="160" t="s">
        <v>981</v>
      </c>
      <c r="F154" s="160" t="s">
        <v>981</v>
      </c>
      <c r="G154" s="160" t="s">
        <v>981</v>
      </c>
      <c r="H154" s="160" t="s">
        <v>981</v>
      </c>
      <c r="I154" s="160" t="s">
        <v>981</v>
      </c>
      <c r="J154" s="160" t="s">
        <v>977</v>
      </c>
      <c r="K154" s="160" t="s">
        <v>977</v>
      </c>
      <c r="L154" s="160" t="s">
        <v>545</v>
      </c>
      <c r="M154" s="160" t="s">
        <v>974</v>
      </c>
      <c r="N154" s="160" t="s">
        <v>974</v>
      </c>
      <c r="O154" s="160" t="s">
        <v>982</v>
      </c>
      <c r="P154" s="160" t="s">
        <v>982</v>
      </c>
      <c r="Q154" s="160" t="s">
        <v>979</v>
      </c>
      <c r="R154" s="160" t="s">
        <v>979</v>
      </c>
      <c r="S154" s="160" t="s">
        <v>983</v>
      </c>
      <c r="T154" s="160" t="s">
        <v>984</v>
      </c>
      <c r="U154" s="160" t="s">
        <v>984</v>
      </c>
      <c r="V154" s="160" t="s">
        <v>559</v>
      </c>
      <c r="W154" s="160" t="s">
        <v>958</v>
      </c>
      <c r="X154" s="160" t="s">
        <v>958</v>
      </c>
      <c r="Y154" s="160" t="s">
        <v>958</v>
      </c>
      <c r="Z154" s="160" t="s">
        <v>958</v>
      </c>
      <c r="AA154" s="160" t="s">
        <v>958</v>
      </c>
      <c r="AB154" s="160" t="s">
        <v>946</v>
      </c>
      <c r="AC154" s="160" t="s">
        <v>958</v>
      </c>
      <c r="AD154" s="105" t="s">
        <v>980</v>
      </c>
      <c r="AE154" s="160" t="s">
        <v>958</v>
      </c>
      <c r="AF154" s="160" t="s">
        <v>979</v>
      </c>
      <c r="AG154" s="160" t="s">
        <v>559</v>
      </c>
      <c r="AH154" s="160" t="s">
        <v>977</v>
      </c>
      <c r="AI154" s="160" t="s">
        <v>977</v>
      </c>
      <c r="AJ154" s="160" t="s">
        <v>977</v>
      </c>
      <c r="AK154" s="162" t="s">
        <v>946</v>
      </c>
      <c r="AL154" s="160" t="s">
        <v>976</v>
      </c>
      <c r="AM154" s="160" t="s">
        <v>976</v>
      </c>
      <c r="AN154" s="160" t="s">
        <v>545</v>
      </c>
      <c r="AO154" s="160" t="s">
        <v>545</v>
      </c>
      <c r="AP154" s="160" t="s">
        <v>545</v>
      </c>
      <c r="AQ154" s="160" t="s">
        <v>545</v>
      </c>
      <c r="AR154" s="160" t="s">
        <v>972</v>
      </c>
      <c r="AS154" s="160" t="s">
        <v>559</v>
      </c>
      <c r="AT154" s="160" t="s">
        <v>973</v>
      </c>
      <c r="AU154" s="160" t="s">
        <v>559</v>
      </c>
      <c r="AV154" s="160" t="s">
        <v>556</v>
      </c>
      <c r="AW154" s="160" t="s">
        <v>559</v>
      </c>
      <c r="AX154" s="160" t="s">
        <v>559</v>
      </c>
      <c r="AY154" s="160" t="s">
        <v>948</v>
      </c>
      <c r="AZ154" s="160" t="s">
        <v>975</v>
      </c>
      <c r="BA154" s="160" t="s">
        <v>975</v>
      </c>
      <c r="BB154" s="160" t="s">
        <v>559</v>
      </c>
      <c r="BC154" s="160" t="s">
        <v>559</v>
      </c>
      <c r="BD154" s="160" t="s">
        <v>974</v>
      </c>
      <c r="BE154" s="160" t="s">
        <v>559</v>
      </c>
      <c r="BF154" s="104"/>
    </row>
    <row r="155" spans="1:58" x14ac:dyDescent="0.25">
      <c r="A155" s="128" t="str">
        <f>'Indicator Data'!A156</f>
        <v>Serbia</v>
      </c>
      <c r="B155" s="107" t="str">
        <f>'Indicator Data'!B156</f>
        <v>SRB</v>
      </c>
      <c r="C155" s="160" t="s">
        <v>1079</v>
      </c>
      <c r="D155" s="160" t="s">
        <v>1079</v>
      </c>
      <c r="E155" s="160" t="s">
        <v>981</v>
      </c>
      <c r="F155" s="160" t="s">
        <v>981</v>
      </c>
      <c r="G155" s="160" t="s">
        <v>981</v>
      </c>
      <c r="H155" s="160" t="s">
        <v>981</v>
      </c>
      <c r="I155" s="160" t="s">
        <v>981</v>
      </c>
      <c r="J155" s="160" t="s">
        <v>977</v>
      </c>
      <c r="K155" s="160" t="s">
        <v>977</v>
      </c>
      <c r="L155" s="160" t="s">
        <v>545</v>
      </c>
      <c r="M155" s="160" t="s">
        <v>974</v>
      </c>
      <c r="N155" s="160" t="s">
        <v>974</v>
      </c>
      <c r="O155" s="160" t="s">
        <v>982</v>
      </c>
      <c r="P155" s="160" t="s">
        <v>982</v>
      </c>
      <c r="Q155" s="160" t="s">
        <v>979</v>
      </c>
      <c r="R155" s="160" t="s">
        <v>979</v>
      </c>
      <c r="S155" s="160" t="s">
        <v>983</v>
      </c>
      <c r="T155" s="160" t="s">
        <v>984</v>
      </c>
      <c r="U155" s="160" t="s">
        <v>984</v>
      </c>
      <c r="V155" s="160" t="s">
        <v>559</v>
      </c>
      <c r="W155" s="160" t="s">
        <v>958</v>
      </c>
      <c r="X155" s="160" t="s">
        <v>958</v>
      </c>
      <c r="Y155" s="160" t="s">
        <v>958</v>
      </c>
      <c r="Z155" s="160" t="s">
        <v>958</v>
      </c>
      <c r="AA155" s="160" t="s">
        <v>958</v>
      </c>
      <c r="AB155" s="160" t="s">
        <v>971</v>
      </c>
      <c r="AC155" s="160" t="s">
        <v>958</v>
      </c>
      <c r="AD155" s="105" t="s">
        <v>980</v>
      </c>
      <c r="AE155" s="160" t="s">
        <v>958</v>
      </c>
      <c r="AF155" s="160" t="s">
        <v>979</v>
      </c>
      <c r="AG155" s="160" t="s">
        <v>559</v>
      </c>
      <c r="AH155" s="160" t="s">
        <v>977</v>
      </c>
      <c r="AI155" s="160" t="s">
        <v>977</v>
      </c>
      <c r="AJ155" s="160" t="s">
        <v>977</v>
      </c>
      <c r="AK155" s="162" t="s">
        <v>946</v>
      </c>
      <c r="AL155" s="160" t="s">
        <v>976</v>
      </c>
      <c r="AM155" s="160" t="s">
        <v>976</v>
      </c>
      <c r="AN155" s="160" t="s">
        <v>545</v>
      </c>
      <c r="AO155" s="160" t="s">
        <v>545</v>
      </c>
      <c r="AP155" s="160" t="s">
        <v>545</v>
      </c>
      <c r="AQ155" s="160" t="s">
        <v>545</v>
      </c>
      <c r="AR155" s="160" t="s">
        <v>972</v>
      </c>
      <c r="AS155" s="160" t="s">
        <v>559</v>
      </c>
      <c r="AT155" s="160" t="s">
        <v>973</v>
      </c>
      <c r="AU155" s="160" t="s">
        <v>559</v>
      </c>
      <c r="AV155" s="160" t="s">
        <v>556</v>
      </c>
      <c r="AW155" s="160" t="s">
        <v>559</v>
      </c>
      <c r="AX155" s="160" t="s">
        <v>559</v>
      </c>
      <c r="AY155" s="160" t="s">
        <v>948</v>
      </c>
      <c r="AZ155" s="160" t="s">
        <v>975</v>
      </c>
      <c r="BA155" s="160" t="s">
        <v>975</v>
      </c>
      <c r="BB155" s="160" t="s">
        <v>559</v>
      </c>
      <c r="BC155" s="160" t="s">
        <v>559</v>
      </c>
      <c r="BD155" s="160" t="s">
        <v>974</v>
      </c>
      <c r="BE155" s="160" t="s">
        <v>559</v>
      </c>
      <c r="BF155" s="104"/>
    </row>
    <row r="156" spans="1:58" x14ac:dyDescent="0.25">
      <c r="A156" s="128" t="str">
        <f>'Indicator Data'!A157</f>
        <v>Seychelles</v>
      </c>
      <c r="B156" s="107" t="str">
        <f>'Indicator Data'!B157</f>
        <v>SYC</v>
      </c>
      <c r="C156" s="160" t="s">
        <v>1079</v>
      </c>
      <c r="D156" s="160" t="s">
        <v>1079</v>
      </c>
      <c r="E156" s="160" t="s">
        <v>981</v>
      </c>
      <c r="F156" s="160" t="s">
        <v>981</v>
      </c>
      <c r="G156" s="160" t="s">
        <v>981</v>
      </c>
      <c r="H156" s="160" t="s">
        <v>981</v>
      </c>
      <c r="I156" s="160" t="s">
        <v>981</v>
      </c>
      <c r="J156" s="160" t="s">
        <v>977</v>
      </c>
      <c r="K156" s="160" t="s">
        <v>977</v>
      </c>
      <c r="L156" s="160" t="s">
        <v>545</v>
      </c>
      <c r="M156" s="160" t="s">
        <v>974</v>
      </c>
      <c r="N156" s="160" t="s">
        <v>974</v>
      </c>
      <c r="O156" s="160" t="s">
        <v>982</v>
      </c>
      <c r="P156" s="160" t="s">
        <v>982</v>
      </c>
      <c r="Q156" s="160" t="s">
        <v>979</v>
      </c>
      <c r="R156" s="160" t="s">
        <v>979</v>
      </c>
      <c r="S156" s="160" t="s">
        <v>983</v>
      </c>
      <c r="T156" s="160" t="s">
        <v>984</v>
      </c>
      <c r="U156" s="160" t="s">
        <v>984</v>
      </c>
      <c r="V156" s="160" t="s">
        <v>559</v>
      </c>
      <c r="W156" s="160" t="s">
        <v>958</v>
      </c>
      <c r="X156" s="160" t="s">
        <v>958</v>
      </c>
      <c r="Y156" s="160" t="s">
        <v>958</v>
      </c>
      <c r="Z156" s="160" t="s">
        <v>958</v>
      </c>
      <c r="AA156" s="160" t="s">
        <v>958</v>
      </c>
      <c r="AB156" s="160" t="s">
        <v>946</v>
      </c>
      <c r="AC156" s="160" t="s">
        <v>958</v>
      </c>
      <c r="AD156" s="105" t="s">
        <v>980</v>
      </c>
      <c r="AE156" s="160" t="s">
        <v>958</v>
      </c>
      <c r="AF156" s="160" t="s">
        <v>979</v>
      </c>
      <c r="AG156" s="160" t="s">
        <v>559</v>
      </c>
      <c r="AH156" s="160" t="s">
        <v>977</v>
      </c>
      <c r="AI156" s="160" t="s">
        <v>977</v>
      </c>
      <c r="AJ156" s="160" t="s">
        <v>977</v>
      </c>
      <c r="AK156" s="162" t="s">
        <v>946</v>
      </c>
      <c r="AL156" s="160" t="s">
        <v>976</v>
      </c>
      <c r="AM156" s="160" t="s">
        <v>976</v>
      </c>
      <c r="AN156" s="160" t="s">
        <v>545</v>
      </c>
      <c r="AO156" s="160" t="s">
        <v>545</v>
      </c>
      <c r="AP156" s="160" t="s">
        <v>545</v>
      </c>
      <c r="AQ156" s="160" t="s">
        <v>545</v>
      </c>
      <c r="AR156" s="160" t="s">
        <v>972</v>
      </c>
      <c r="AS156" s="160" t="s">
        <v>559</v>
      </c>
      <c r="AT156" s="160" t="s">
        <v>973</v>
      </c>
      <c r="AU156" s="160" t="s">
        <v>559</v>
      </c>
      <c r="AV156" s="160" t="s">
        <v>556</v>
      </c>
      <c r="AW156" s="160" t="s">
        <v>559</v>
      </c>
      <c r="AX156" s="160" t="s">
        <v>559</v>
      </c>
      <c r="AY156" s="160" t="s">
        <v>948</v>
      </c>
      <c r="AZ156" s="160" t="s">
        <v>975</v>
      </c>
      <c r="BA156" s="160" t="s">
        <v>975</v>
      </c>
      <c r="BB156" s="160" t="s">
        <v>559</v>
      </c>
      <c r="BC156" s="160" t="s">
        <v>559</v>
      </c>
      <c r="BD156" s="160" t="s">
        <v>974</v>
      </c>
      <c r="BE156" s="160" t="s">
        <v>559</v>
      </c>
      <c r="BF156" s="104"/>
    </row>
    <row r="157" spans="1:58" x14ac:dyDescent="0.25">
      <c r="A157" s="128" t="str">
        <f>'Indicator Data'!A158</f>
        <v>Sierra Leone</v>
      </c>
      <c r="B157" s="107" t="str">
        <f>'Indicator Data'!B158</f>
        <v>SLE</v>
      </c>
      <c r="C157" s="160" t="s">
        <v>1079</v>
      </c>
      <c r="D157" s="160" t="s">
        <v>1079</v>
      </c>
      <c r="E157" s="160" t="s">
        <v>981</v>
      </c>
      <c r="F157" s="160" t="s">
        <v>981</v>
      </c>
      <c r="G157" s="160" t="s">
        <v>981</v>
      </c>
      <c r="H157" s="160" t="s">
        <v>981</v>
      </c>
      <c r="I157" s="160" t="s">
        <v>981</v>
      </c>
      <c r="J157" s="160" t="s">
        <v>977</v>
      </c>
      <c r="K157" s="160" t="s">
        <v>977</v>
      </c>
      <c r="L157" s="160" t="s">
        <v>545</v>
      </c>
      <c r="M157" s="160" t="s">
        <v>974</v>
      </c>
      <c r="N157" s="160" t="s">
        <v>974</v>
      </c>
      <c r="O157" s="160" t="s">
        <v>982</v>
      </c>
      <c r="P157" s="160" t="s">
        <v>982</v>
      </c>
      <c r="Q157" s="160" t="s">
        <v>979</v>
      </c>
      <c r="R157" s="160" t="s">
        <v>979</v>
      </c>
      <c r="S157" s="160" t="s">
        <v>983</v>
      </c>
      <c r="T157" s="160" t="s">
        <v>984</v>
      </c>
      <c r="U157" s="160" t="s">
        <v>984</v>
      </c>
      <c r="V157" s="160" t="s">
        <v>559</v>
      </c>
      <c r="W157" s="160" t="s">
        <v>958</v>
      </c>
      <c r="X157" s="160" t="s">
        <v>958</v>
      </c>
      <c r="Y157" s="160" t="s">
        <v>958</v>
      </c>
      <c r="Z157" s="160" t="s">
        <v>958</v>
      </c>
      <c r="AA157" s="160" t="s">
        <v>958</v>
      </c>
      <c r="AB157" s="160" t="s">
        <v>971</v>
      </c>
      <c r="AC157" s="160" t="s">
        <v>958</v>
      </c>
      <c r="AD157" s="105" t="s">
        <v>980</v>
      </c>
      <c r="AE157" s="160" t="s">
        <v>958</v>
      </c>
      <c r="AF157" s="160" t="s">
        <v>979</v>
      </c>
      <c r="AG157" s="160" t="s">
        <v>559</v>
      </c>
      <c r="AH157" s="160" t="s">
        <v>977</v>
      </c>
      <c r="AI157" s="160" t="s">
        <v>977</v>
      </c>
      <c r="AJ157" s="160" t="s">
        <v>977</v>
      </c>
      <c r="AK157" s="162" t="s">
        <v>946</v>
      </c>
      <c r="AL157" s="160" t="s">
        <v>976</v>
      </c>
      <c r="AM157" s="160" t="s">
        <v>976</v>
      </c>
      <c r="AN157" s="160" t="s">
        <v>545</v>
      </c>
      <c r="AO157" s="160" t="s">
        <v>545</v>
      </c>
      <c r="AP157" s="160" t="s">
        <v>545</v>
      </c>
      <c r="AQ157" s="160" t="s">
        <v>545</v>
      </c>
      <c r="AR157" s="160" t="s">
        <v>972</v>
      </c>
      <c r="AS157" s="160" t="s">
        <v>559</v>
      </c>
      <c r="AT157" s="160" t="s">
        <v>973</v>
      </c>
      <c r="AU157" s="160" t="s">
        <v>559</v>
      </c>
      <c r="AV157" s="160" t="s">
        <v>556</v>
      </c>
      <c r="AW157" s="160" t="s">
        <v>559</v>
      </c>
      <c r="AX157" s="160" t="s">
        <v>559</v>
      </c>
      <c r="AY157" s="160" t="s">
        <v>948</v>
      </c>
      <c r="AZ157" s="160" t="s">
        <v>975</v>
      </c>
      <c r="BA157" s="160" t="s">
        <v>975</v>
      </c>
      <c r="BB157" s="160" t="s">
        <v>559</v>
      </c>
      <c r="BC157" s="160" t="s">
        <v>559</v>
      </c>
      <c r="BD157" s="160" t="s">
        <v>974</v>
      </c>
      <c r="BE157" s="160" t="s">
        <v>559</v>
      </c>
      <c r="BF157" s="104"/>
    </row>
    <row r="158" spans="1:58" x14ac:dyDescent="0.25">
      <c r="A158" s="128" t="str">
        <f>'Indicator Data'!A159</f>
        <v>Singapore</v>
      </c>
      <c r="B158" s="107" t="str">
        <f>'Indicator Data'!B159</f>
        <v>SGP</v>
      </c>
      <c r="C158" s="160" t="s">
        <v>1079</v>
      </c>
      <c r="D158" s="160" t="s">
        <v>1079</v>
      </c>
      <c r="E158" s="160" t="s">
        <v>981</v>
      </c>
      <c r="F158" s="160" t="s">
        <v>981</v>
      </c>
      <c r="G158" s="160" t="s">
        <v>981</v>
      </c>
      <c r="H158" s="160" t="s">
        <v>981</v>
      </c>
      <c r="I158" s="160" t="s">
        <v>981</v>
      </c>
      <c r="J158" s="160" t="s">
        <v>977</v>
      </c>
      <c r="K158" s="160" t="s">
        <v>977</v>
      </c>
      <c r="L158" s="160" t="s">
        <v>545</v>
      </c>
      <c r="M158" s="160" t="s">
        <v>974</v>
      </c>
      <c r="N158" s="160" t="s">
        <v>974</v>
      </c>
      <c r="O158" s="160" t="s">
        <v>982</v>
      </c>
      <c r="P158" s="160" t="s">
        <v>982</v>
      </c>
      <c r="Q158" s="160" t="s">
        <v>979</v>
      </c>
      <c r="R158" s="160" t="s">
        <v>979</v>
      </c>
      <c r="S158" s="160" t="s">
        <v>983</v>
      </c>
      <c r="T158" s="160" t="s">
        <v>984</v>
      </c>
      <c r="U158" s="160" t="s">
        <v>984</v>
      </c>
      <c r="V158" s="160" t="s">
        <v>559</v>
      </c>
      <c r="W158" s="160" t="s">
        <v>958</v>
      </c>
      <c r="X158" s="160" t="s">
        <v>958</v>
      </c>
      <c r="Y158" s="160" t="s">
        <v>958</v>
      </c>
      <c r="Z158" s="160" t="s">
        <v>958</v>
      </c>
      <c r="AA158" s="160" t="s">
        <v>958</v>
      </c>
      <c r="AB158" s="160" t="s">
        <v>971</v>
      </c>
      <c r="AC158" s="160" t="s">
        <v>958</v>
      </c>
      <c r="AD158" s="105" t="s">
        <v>980</v>
      </c>
      <c r="AE158" s="160" t="s">
        <v>958</v>
      </c>
      <c r="AF158" s="160" t="s">
        <v>979</v>
      </c>
      <c r="AG158" s="160" t="s">
        <v>559</v>
      </c>
      <c r="AH158" s="160" t="s">
        <v>977</v>
      </c>
      <c r="AI158" s="160" t="s">
        <v>977</v>
      </c>
      <c r="AJ158" s="160" t="s">
        <v>977</v>
      </c>
      <c r="AK158" s="162" t="s">
        <v>946</v>
      </c>
      <c r="AL158" s="160" t="s">
        <v>976</v>
      </c>
      <c r="AM158" s="160" t="s">
        <v>976</v>
      </c>
      <c r="AN158" s="160" t="s">
        <v>545</v>
      </c>
      <c r="AO158" s="160" t="s">
        <v>545</v>
      </c>
      <c r="AP158" s="160" t="s">
        <v>545</v>
      </c>
      <c r="AQ158" s="160" t="s">
        <v>545</v>
      </c>
      <c r="AR158" s="160" t="s">
        <v>972</v>
      </c>
      <c r="AS158" s="160" t="s">
        <v>559</v>
      </c>
      <c r="AT158" s="160" t="s">
        <v>973</v>
      </c>
      <c r="AU158" s="160" t="s">
        <v>559</v>
      </c>
      <c r="AV158" s="160" t="s">
        <v>556</v>
      </c>
      <c r="AW158" s="160" t="s">
        <v>559</v>
      </c>
      <c r="AX158" s="160" t="s">
        <v>559</v>
      </c>
      <c r="AY158" s="160" t="s">
        <v>948</v>
      </c>
      <c r="AZ158" s="160" t="s">
        <v>975</v>
      </c>
      <c r="BA158" s="160" t="s">
        <v>975</v>
      </c>
      <c r="BB158" s="160" t="s">
        <v>559</v>
      </c>
      <c r="BC158" s="160" t="s">
        <v>559</v>
      </c>
      <c r="BD158" s="160" t="s">
        <v>974</v>
      </c>
      <c r="BE158" s="160" t="s">
        <v>559</v>
      </c>
      <c r="BF158" s="104"/>
    </row>
    <row r="159" spans="1:58" x14ac:dyDescent="0.25">
      <c r="A159" s="128" t="str">
        <f>'Indicator Data'!A160</f>
        <v>Slovakia</v>
      </c>
      <c r="B159" s="107" t="str">
        <f>'Indicator Data'!B160</f>
        <v>SVK</v>
      </c>
      <c r="C159" s="160" t="s">
        <v>1079</v>
      </c>
      <c r="D159" s="160" t="s">
        <v>1079</v>
      </c>
      <c r="E159" s="160" t="s">
        <v>981</v>
      </c>
      <c r="F159" s="160" t="s">
        <v>981</v>
      </c>
      <c r="G159" s="160" t="s">
        <v>981</v>
      </c>
      <c r="H159" s="160" t="s">
        <v>981</v>
      </c>
      <c r="I159" s="160" t="s">
        <v>981</v>
      </c>
      <c r="J159" s="160" t="s">
        <v>977</v>
      </c>
      <c r="K159" s="160" t="s">
        <v>977</v>
      </c>
      <c r="L159" s="160" t="s">
        <v>545</v>
      </c>
      <c r="M159" s="160" t="s">
        <v>974</v>
      </c>
      <c r="N159" s="160" t="s">
        <v>974</v>
      </c>
      <c r="O159" s="160" t="s">
        <v>982</v>
      </c>
      <c r="P159" s="160" t="s">
        <v>982</v>
      </c>
      <c r="Q159" s="160" t="s">
        <v>979</v>
      </c>
      <c r="R159" s="160" t="s">
        <v>979</v>
      </c>
      <c r="S159" s="160" t="s">
        <v>983</v>
      </c>
      <c r="T159" s="160" t="s">
        <v>984</v>
      </c>
      <c r="U159" s="160" t="s">
        <v>984</v>
      </c>
      <c r="V159" s="160" t="s">
        <v>559</v>
      </c>
      <c r="W159" s="160" t="s">
        <v>958</v>
      </c>
      <c r="X159" s="160" t="s">
        <v>958</v>
      </c>
      <c r="Y159" s="160" t="s">
        <v>958</v>
      </c>
      <c r="Z159" s="160" t="s">
        <v>958</v>
      </c>
      <c r="AA159" s="160" t="s">
        <v>958</v>
      </c>
      <c r="AB159" s="160" t="s">
        <v>946</v>
      </c>
      <c r="AC159" s="160" t="s">
        <v>958</v>
      </c>
      <c r="AD159" s="105" t="s">
        <v>980</v>
      </c>
      <c r="AE159" s="160" t="s">
        <v>958</v>
      </c>
      <c r="AF159" s="160" t="s">
        <v>979</v>
      </c>
      <c r="AG159" s="160" t="s">
        <v>559</v>
      </c>
      <c r="AH159" s="160" t="s">
        <v>977</v>
      </c>
      <c r="AI159" s="160" t="s">
        <v>977</v>
      </c>
      <c r="AJ159" s="160" t="s">
        <v>977</v>
      </c>
      <c r="AK159" s="162" t="s">
        <v>946</v>
      </c>
      <c r="AL159" s="160" t="s">
        <v>976</v>
      </c>
      <c r="AM159" s="160" t="s">
        <v>976</v>
      </c>
      <c r="AN159" s="160" t="s">
        <v>545</v>
      </c>
      <c r="AO159" s="160" t="s">
        <v>545</v>
      </c>
      <c r="AP159" s="160" t="s">
        <v>545</v>
      </c>
      <c r="AQ159" s="160" t="s">
        <v>545</v>
      </c>
      <c r="AR159" s="160" t="s">
        <v>972</v>
      </c>
      <c r="AS159" s="160" t="s">
        <v>559</v>
      </c>
      <c r="AT159" s="160" t="s">
        <v>973</v>
      </c>
      <c r="AU159" s="160" t="s">
        <v>559</v>
      </c>
      <c r="AV159" s="160" t="s">
        <v>556</v>
      </c>
      <c r="AW159" s="160" t="s">
        <v>559</v>
      </c>
      <c r="AX159" s="160" t="s">
        <v>559</v>
      </c>
      <c r="AY159" s="160" t="s">
        <v>948</v>
      </c>
      <c r="AZ159" s="160" t="s">
        <v>975</v>
      </c>
      <c r="BA159" s="160" t="s">
        <v>975</v>
      </c>
      <c r="BB159" s="160" t="s">
        <v>559</v>
      </c>
      <c r="BC159" s="160" t="s">
        <v>559</v>
      </c>
      <c r="BD159" s="160" t="s">
        <v>974</v>
      </c>
      <c r="BE159" s="160" t="s">
        <v>559</v>
      </c>
      <c r="BF159" s="104"/>
    </row>
    <row r="160" spans="1:58" x14ac:dyDescent="0.25">
      <c r="A160" s="128" t="str">
        <f>'Indicator Data'!A161</f>
        <v>Slovenia</v>
      </c>
      <c r="B160" s="107" t="str">
        <f>'Indicator Data'!B161</f>
        <v>SVN</v>
      </c>
      <c r="C160" s="160" t="s">
        <v>1079</v>
      </c>
      <c r="D160" s="160" t="s">
        <v>1079</v>
      </c>
      <c r="E160" s="160" t="s">
        <v>981</v>
      </c>
      <c r="F160" s="160" t="s">
        <v>981</v>
      </c>
      <c r="G160" s="160" t="s">
        <v>981</v>
      </c>
      <c r="H160" s="160" t="s">
        <v>981</v>
      </c>
      <c r="I160" s="160" t="s">
        <v>981</v>
      </c>
      <c r="J160" s="160" t="s">
        <v>977</v>
      </c>
      <c r="K160" s="160" t="s">
        <v>977</v>
      </c>
      <c r="L160" s="160" t="s">
        <v>545</v>
      </c>
      <c r="M160" s="160" t="s">
        <v>974</v>
      </c>
      <c r="N160" s="160" t="s">
        <v>974</v>
      </c>
      <c r="O160" s="160" t="s">
        <v>982</v>
      </c>
      <c r="P160" s="160" t="s">
        <v>982</v>
      </c>
      <c r="Q160" s="160" t="s">
        <v>979</v>
      </c>
      <c r="R160" s="160" t="s">
        <v>979</v>
      </c>
      <c r="S160" s="160" t="s">
        <v>983</v>
      </c>
      <c r="T160" s="160" t="s">
        <v>984</v>
      </c>
      <c r="U160" s="160" t="s">
        <v>984</v>
      </c>
      <c r="V160" s="160" t="s">
        <v>559</v>
      </c>
      <c r="W160" s="160" t="s">
        <v>958</v>
      </c>
      <c r="X160" s="160" t="s">
        <v>958</v>
      </c>
      <c r="Y160" s="160" t="s">
        <v>958</v>
      </c>
      <c r="Z160" s="160" t="s">
        <v>958</v>
      </c>
      <c r="AA160" s="160" t="s">
        <v>958</v>
      </c>
      <c r="AB160" s="160" t="s">
        <v>971</v>
      </c>
      <c r="AC160" s="160" t="s">
        <v>958</v>
      </c>
      <c r="AD160" s="105" t="s">
        <v>980</v>
      </c>
      <c r="AE160" s="160" t="s">
        <v>958</v>
      </c>
      <c r="AF160" s="160" t="s">
        <v>979</v>
      </c>
      <c r="AG160" s="160" t="s">
        <v>559</v>
      </c>
      <c r="AH160" s="160" t="s">
        <v>977</v>
      </c>
      <c r="AI160" s="160" t="s">
        <v>977</v>
      </c>
      <c r="AJ160" s="160" t="s">
        <v>977</v>
      </c>
      <c r="AK160" s="162" t="s">
        <v>949</v>
      </c>
      <c r="AL160" s="160" t="s">
        <v>976</v>
      </c>
      <c r="AM160" s="160" t="s">
        <v>976</v>
      </c>
      <c r="AN160" s="160" t="s">
        <v>545</v>
      </c>
      <c r="AO160" s="160" t="s">
        <v>545</v>
      </c>
      <c r="AP160" s="160" t="s">
        <v>545</v>
      </c>
      <c r="AQ160" s="160" t="s">
        <v>545</v>
      </c>
      <c r="AR160" s="160" t="s">
        <v>972</v>
      </c>
      <c r="AS160" s="160" t="s">
        <v>559</v>
      </c>
      <c r="AT160" s="160" t="s">
        <v>973</v>
      </c>
      <c r="AU160" s="160" t="s">
        <v>559</v>
      </c>
      <c r="AV160" s="160" t="s">
        <v>556</v>
      </c>
      <c r="AW160" s="160" t="s">
        <v>559</v>
      </c>
      <c r="AX160" s="160" t="s">
        <v>559</v>
      </c>
      <c r="AY160" s="160" t="s">
        <v>948</v>
      </c>
      <c r="AZ160" s="160" t="s">
        <v>975</v>
      </c>
      <c r="BA160" s="160" t="s">
        <v>975</v>
      </c>
      <c r="BB160" s="160" t="s">
        <v>947</v>
      </c>
      <c r="BC160" s="160" t="s">
        <v>559</v>
      </c>
      <c r="BD160" s="160" t="s">
        <v>974</v>
      </c>
      <c r="BE160" s="160" t="s">
        <v>559</v>
      </c>
      <c r="BF160" s="104"/>
    </row>
    <row r="161" spans="1:58" x14ac:dyDescent="0.25">
      <c r="A161" s="128" t="str">
        <f>'Indicator Data'!A162</f>
        <v>Solomon Islands</v>
      </c>
      <c r="B161" s="107" t="str">
        <f>'Indicator Data'!B162</f>
        <v>SLB</v>
      </c>
      <c r="C161" s="160" t="s">
        <v>1079</v>
      </c>
      <c r="D161" s="160" t="s">
        <v>1079</v>
      </c>
      <c r="E161" s="160" t="s">
        <v>981</v>
      </c>
      <c r="F161" s="160" t="s">
        <v>981</v>
      </c>
      <c r="G161" s="160" t="s">
        <v>981</v>
      </c>
      <c r="H161" s="160" t="s">
        <v>981</v>
      </c>
      <c r="I161" s="160" t="s">
        <v>981</v>
      </c>
      <c r="J161" s="160" t="s">
        <v>977</v>
      </c>
      <c r="K161" s="160" t="s">
        <v>977</v>
      </c>
      <c r="L161" s="160" t="s">
        <v>545</v>
      </c>
      <c r="M161" s="160" t="s">
        <v>974</v>
      </c>
      <c r="N161" s="160" t="s">
        <v>974</v>
      </c>
      <c r="O161" s="160" t="s">
        <v>982</v>
      </c>
      <c r="P161" s="160" t="s">
        <v>982</v>
      </c>
      <c r="Q161" s="160" t="s">
        <v>979</v>
      </c>
      <c r="R161" s="160" t="s">
        <v>979</v>
      </c>
      <c r="S161" s="160" t="s">
        <v>983</v>
      </c>
      <c r="T161" s="160" t="s">
        <v>984</v>
      </c>
      <c r="U161" s="160" t="s">
        <v>984</v>
      </c>
      <c r="V161" s="160" t="s">
        <v>559</v>
      </c>
      <c r="W161" s="160" t="s">
        <v>958</v>
      </c>
      <c r="X161" s="160" t="s">
        <v>958</v>
      </c>
      <c r="Y161" s="160" t="s">
        <v>958</v>
      </c>
      <c r="Z161" s="160" t="s">
        <v>958</v>
      </c>
      <c r="AA161" s="160" t="s">
        <v>958</v>
      </c>
      <c r="AB161" s="160" t="s">
        <v>971</v>
      </c>
      <c r="AC161" s="160" t="s">
        <v>958</v>
      </c>
      <c r="AD161" s="105" t="s">
        <v>980</v>
      </c>
      <c r="AE161" s="160" t="s">
        <v>958</v>
      </c>
      <c r="AF161" s="160" t="s">
        <v>979</v>
      </c>
      <c r="AG161" s="160" t="s">
        <v>559</v>
      </c>
      <c r="AH161" s="160" t="s">
        <v>977</v>
      </c>
      <c r="AI161" s="160" t="s">
        <v>977</v>
      </c>
      <c r="AJ161" s="160" t="s">
        <v>977</v>
      </c>
      <c r="AK161" s="162" t="s">
        <v>946</v>
      </c>
      <c r="AL161" s="160" t="s">
        <v>976</v>
      </c>
      <c r="AM161" s="160" t="s">
        <v>976</v>
      </c>
      <c r="AN161" s="160" t="s">
        <v>545</v>
      </c>
      <c r="AO161" s="160" t="s">
        <v>545</v>
      </c>
      <c r="AP161" s="160" t="s">
        <v>545</v>
      </c>
      <c r="AQ161" s="160" t="s">
        <v>545</v>
      </c>
      <c r="AR161" s="160" t="s">
        <v>972</v>
      </c>
      <c r="AS161" s="160" t="s">
        <v>559</v>
      </c>
      <c r="AT161" s="160" t="s">
        <v>973</v>
      </c>
      <c r="AU161" s="160" t="s">
        <v>559</v>
      </c>
      <c r="AV161" s="160" t="s">
        <v>556</v>
      </c>
      <c r="AW161" s="160" t="s">
        <v>559</v>
      </c>
      <c r="AX161" s="160" t="s">
        <v>559</v>
      </c>
      <c r="AY161" s="160" t="s">
        <v>948</v>
      </c>
      <c r="AZ161" s="160" t="s">
        <v>975</v>
      </c>
      <c r="BA161" s="160" t="s">
        <v>975</v>
      </c>
      <c r="BB161" s="160" t="s">
        <v>559</v>
      </c>
      <c r="BC161" s="160" t="s">
        <v>559</v>
      </c>
      <c r="BD161" s="160" t="s">
        <v>974</v>
      </c>
      <c r="BE161" s="160" t="s">
        <v>559</v>
      </c>
      <c r="BF161" s="104"/>
    </row>
    <row r="162" spans="1:58" x14ac:dyDescent="0.25">
      <c r="A162" s="128" t="str">
        <f>'Indicator Data'!A163</f>
        <v>Somalia</v>
      </c>
      <c r="B162" s="107" t="str">
        <f>'Indicator Data'!B163</f>
        <v>SOM</v>
      </c>
      <c r="C162" s="160" t="s">
        <v>1079</v>
      </c>
      <c r="D162" s="160" t="s">
        <v>1079</v>
      </c>
      <c r="E162" s="160" t="s">
        <v>981</v>
      </c>
      <c r="F162" s="160" t="s">
        <v>981</v>
      </c>
      <c r="G162" s="160" t="s">
        <v>981</v>
      </c>
      <c r="H162" s="160" t="s">
        <v>981</v>
      </c>
      <c r="I162" s="160" t="s">
        <v>981</v>
      </c>
      <c r="J162" s="160" t="s">
        <v>977</v>
      </c>
      <c r="K162" s="160" t="s">
        <v>977</v>
      </c>
      <c r="L162" s="160" t="s">
        <v>545</v>
      </c>
      <c r="M162" s="160" t="s">
        <v>974</v>
      </c>
      <c r="N162" s="160" t="s">
        <v>974</v>
      </c>
      <c r="O162" s="160" t="s">
        <v>982</v>
      </c>
      <c r="P162" s="160" t="s">
        <v>982</v>
      </c>
      <c r="Q162" s="160" t="s">
        <v>979</v>
      </c>
      <c r="R162" s="160" t="s">
        <v>979</v>
      </c>
      <c r="S162" s="160" t="s">
        <v>983</v>
      </c>
      <c r="T162" s="160" t="s">
        <v>984</v>
      </c>
      <c r="U162" s="160" t="s">
        <v>984</v>
      </c>
      <c r="V162" s="160" t="s">
        <v>559</v>
      </c>
      <c r="W162" s="160" t="s">
        <v>958</v>
      </c>
      <c r="X162" s="160" t="s">
        <v>958</v>
      </c>
      <c r="Y162" s="160" t="s">
        <v>958</v>
      </c>
      <c r="Z162" s="160" t="s">
        <v>958</v>
      </c>
      <c r="AA162" s="160" t="s">
        <v>958</v>
      </c>
      <c r="AB162" s="160" t="s">
        <v>971</v>
      </c>
      <c r="AC162" s="160" t="s">
        <v>958</v>
      </c>
      <c r="AD162" s="105" t="s">
        <v>980</v>
      </c>
      <c r="AE162" s="160" t="s">
        <v>958</v>
      </c>
      <c r="AF162" s="160" t="s">
        <v>979</v>
      </c>
      <c r="AG162" s="160" t="s">
        <v>559</v>
      </c>
      <c r="AH162" s="160" t="s">
        <v>977</v>
      </c>
      <c r="AI162" s="160" t="s">
        <v>977</v>
      </c>
      <c r="AJ162" s="160" t="s">
        <v>977</v>
      </c>
      <c r="AK162" s="162" t="s">
        <v>949</v>
      </c>
      <c r="AL162" s="160" t="s">
        <v>976</v>
      </c>
      <c r="AM162" s="160" t="s">
        <v>976</v>
      </c>
      <c r="AN162" s="160" t="s">
        <v>545</v>
      </c>
      <c r="AO162" s="160" t="s">
        <v>545</v>
      </c>
      <c r="AP162" s="160" t="s">
        <v>545</v>
      </c>
      <c r="AQ162" s="160" t="s">
        <v>545</v>
      </c>
      <c r="AR162" s="160" t="s">
        <v>972</v>
      </c>
      <c r="AS162" s="160" t="s">
        <v>559</v>
      </c>
      <c r="AT162" s="160" t="s">
        <v>973</v>
      </c>
      <c r="AU162" s="160" t="s">
        <v>559</v>
      </c>
      <c r="AV162" s="160" t="s">
        <v>556</v>
      </c>
      <c r="AW162" s="160" t="s">
        <v>559</v>
      </c>
      <c r="AX162" s="160" t="s">
        <v>559</v>
      </c>
      <c r="AY162" s="160" t="s">
        <v>948</v>
      </c>
      <c r="AZ162" s="160" t="s">
        <v>975</v>
      </c>
      <c r="BA162" s="160" t="s">
        <v>975</v>
      </c>
      <c r="BB162" s="160" t="s">
        <v>559</v>
      </c>
      <c r="BC162" s="160" t="s">
        <v>559</v>
      </c>
      <c r="BD162" s="160" t="s">
        <v>974</v>
      </c>
      <c r="BE162" s="160" t="s">
        <v>559</v>
      </c>
      <c r="BF162" s="104"/>
    </row>
    <row r="163" spans="1:58" x14ac:dyDescent="0.25">
      <c r="A163" s="128" t="str">
        <f>'Indicator Data'!A164</f>
        <v>South Africa</v>
      </c>
      <c r="B163" s="107" t="str">
        <f>'Indicator Data'!B164</f>
        <v>ZAF</v>
      </c>
      <c r="C163" s="160" t="s">
        <v>1079</v>
      </c>
      <c r="D163" s="160" t="s">
        <v>1079</v>
      </c>
      <c r="E163" s="160" t="s">
        <v>981</v>
      </c>
      <c r="F163" s="160" t="s">
        <v>981</v>
      </c>
      <c r="G163" s="160" t="s">
        <v>981</v>
      </c>
      <c r="H163" s="160" t="s">
        <v>981</v>
      </c>
      <c r="I163" s="160" t="s">
        <v>981</v>
      </c>
      <c r="J163" s="160" t="s">
        <v>977</v>
      </c>
      <c r="K163" s="160" t="s">
        <v>977</v>
      </c>
      <c r="L163" s="160" t="s">
        <v>545</v>
      </c>
      <c r="M163" s="160" t="s">
        <v>974</v>
      </c>
      <c r="N163" s="160" t="s">
        <v>974</v>
      </c>
      <c r="O163" s="160" t="s">
        <v>982</v>
      </c>
      <c r="P163" s="160" t="s">
        <v>982</v>
      </c>
      <c r="Q163" s="160" t="s">
        <v>979</v>
      </c>
      <c r="R163" s="160" t="s">
        <v>979</v>
      </c>
      <c r="S163" s="160" t="s">
        <v>983</v>
      </c>
      <c r="T163" s="160" t="s">
        <v>984</v>
      </c>
      <c r="U163" s="160" t="s">
        <v>984</v>
      </c>
      <c r="V163" s="160" t="s">
        <v>559</v>
      </c>
      <c r="W163" s="160" t="s">
        <v>958</v>
      </c>
      <c r="X163" s="160" t="s">
        <v>958</v>
      </c>
      <c r="Y163" s="160" t="s">
        <v>958</v>
      </c>
      <c r="Z163" s="160" t="s">
        <v>958</v>
      </c>
      <c r="AA163" s="160" t="s">
        <v>958</v>
      </c>
      <c r="AB163" s="160" t="s">
        <v>958</v>
      </c>
      <c r="AC163" s="160" t="s">
        <v>958</v>
      </c>
      <c r="AD163" s="105" t="s">
        <v>980</v>
      </c>
      <c r="AE163" s="160" t="s">
        <v>958</v>
      </c>
      <c r="AF163" s="160" t="s">
        <v>979</v>
      </c>
      <c r="AG163" s="160" t="s">
        <v>559</v>
      </c>
      <c r="AH163" s="160" t="s">
        <v>977</v>
      </c>
      <c r="AI163" s="160" t="s">
        <v>977</v>
      </c>
      <c r="AJ163" s="160" t="s">
        <v>977</v>
      </c>
      <c r="AK163" s="162" t="s">
        <v>946</v>
      </c>
      <c r="AL163" s="160" t="s">
        <v>976</v>
      </c>
      <c r="AM163" s="160" t="s">
        <v>976</v>
      </c>
      <c r="AN163" s="160" t="s">
        <v>545</v>
      </c>
      <c r="AO163" s="160" t="s">
        <v>545</v>
      </c>
      <c r="AP163" s="160" t="s">
        <v>545</v>
      </c>
      <c r="AQ163" s="160" t="s">
        <v>545</v>
      </c>
      <c r="AR163" s="160" t="s">
        <v>972</v>
      </c>
      <c r="AS163" s="160" t="s">
        <v>559</v>
      </c>
      <c r="AT163" s="160" t="s">
        <v>973</v>
      </c>
      <c r="AU163" s="160" t="s">
        <v>559</v>
      </c>
      <c r="AV163" s="160" t="s">
        <v>556</v>
      </c>
      <c r="AW163" s="160" t="s">
        <v>559</v>
      </c>
      <c r="AX163" s="160" t="s">
        <v>559</v>
      </c>
      <c r="AY163" s="160" t="s">
        <v>948</v>
      </c>
      <c r="AZ163" s="160" t="s">
        <v>975</v>
      </c>
      <c r="BA163" s="160" t="s">
        <v>975</v>
      </c>
      <c r="BB163" s="160" t="s">
        <v>559</v>
      </c>
      <c r="BC163" s="160" t="s">
        <v>559</v>
      </c>
      <c r="BD163" s="160" t="s">
        <v>974</v>
      </c>
      <c r="BE163" s="160" t="s">
        <v>559</v>
      </c>
      <c r="BF163" s="104"/>
    </row>
    <row r="164" spans="1:58" x14ac:dyDescent="0.25">
      <c r="A164" s="128" t="str">
        <f>'Indicator Data'!A165</f>
        <v>South Sudan</v>
      </c>
      <c r="B164" s="107" t="str">
        <f>'Indicator Data'!B165</f>
        <v>SSD</v>
      </c>
      <c r="C164" s="160" t="s">
        <v>1079</v>
      </c>
      <c r="D164" s="160" t="s">
        <v>1079</v>
      </c>
      <c r="E164" s="160" t="s">
        <v>981</v>
      </c>
      <c r="F164" s="160" t="s">
        <v>981</v>
      </c>
      <c r="G164" s="160" t="s">
        <v>981</v>
      </c>
      <c r="H164" s="160" t="s">
        <v>981</v>
      </c>
      <c r="I164" s="160" t="s">
        <v>981</v>
      </c>
      <c r="J164" s="160" t="s">
        <v>977</v>
      </c>
      <c r="K164" s="160" t="s">
        <v>977</v>
      </c>
      <c r="L164" s="160" t="s">
        <v>545</v>
      </c>
      <c r="M164" s="160" t="s">
        <v>974</v>
      </c>
      <c r="N164" s="160" t="s">
        <v>974</v>
      </c>
      <c r="O164" s="160" t="s">
        <v>982</v>
      </c>
      <c r="P164" s="160" t="s">
        <v>982</v>
      </c>
      <c r="Q164" s="160" t="s">
        <v>979</v>
      </c>
      <c r="R164" s="160" t="s">
        <v>979</v>
      </c>
      <c r="S164" s="160" t="s">
        <v>983</v>
      </c>
      <c r="T164" s="160" t="s">
        <v>984</v>
      </c>
      <c r="U164" s="160" t="s">
        <v>984</v>
      </c>
      <c r="V164" s="160" t="s">
        <v>559</v>
      </c>
      <c r="W164" s="160" t="s">
        <v>958</v>
      </c>
      <c r="X164" s="160" t="s">
        <v>958</v>
      </c>
      <c r="Y164" s="160" t="s">
        <v>958</v>
      </c>
      <c r="Z164" s="160" t="s">
        <v>958</v>
      </c>
      <c r="AA164" s="160" t="s">
        <v>958</v>
      </c>
      <c r="AB164" s="160" t="s">
        <v>971</v>
      </c>
      <c r="AC164" s="160" t="s">
        <v>958</v>
      </c>
      <c r="AD164" s="105" t="s">
        <v>980</v>
      </c>
      <c r="AE164" s="160" t="s">
        <v>958</v>
      </c>
      <c r="AF164" s="160" t="s">
        <v>979</v>
      </c>
      <c r="AG164" s="160" t="s">
        <v>559</v>
      </c>
      <c r="AH164" s="160" t="s">
        <v>977</v>
      </c>
      <c r="AI164" s="160" t="s">
        <v>977</v>
      </c>
      <c r="AJ164" s="160" t="s">
        <v>977</v>
      </c>
      <c r="AK164" s="162" t="s">
        <v>949</v>
      </c>
      <c r="AL164" s="160" t="s">
        <v>976</v>
      </c>
      <c r="AM164" s="160" t="s">
        <v>976</v>
      </c>
      <c r="AN164" s="160" t="s">
        <v>545</v>
      </c>
      <c r="AO164" s="160" t="s">
        <v>545</v>
      </c>
      <c r="AP164" s="160" t="s">
        <v>545</v>
      </c>
      <c r="AQ164" s="160" t="s">
        <v>545</v>
      </c>
      <c r="AR164" s="160" t="s">
        <v>972</v>
      </c>
      <c r="AS164" s="160" t="s">
        <v>559</v>
      </c>
      <c r="AT164" s="160" t="s">
        <v>973</v>
      </c>
      <c r="AU164" s="160" t="s">
        <v>559</v>
      </c>
      <c r="AV164" s="160" t="s">
        <v>556</v>
      </c>
      <c r="AW164" s="160" t="s">
        <v>559</v>
      </c>
      <c r="AX164" s="160" t="s">
        <v>559</v>
      </c>
      <c r="AY164" s="160" t="s">
        <v>948</v>
      </c>
      <c r="AZ164" s="160" t="s">
        <v>975</v>
      </c>
      <c r="BA164" s="160" t="s">
        <v>975</v>
      </c>
      <c r="BB164" s="160" t="s">
        <v>559</v>
      </c>
      <c r="BC164" s="160" t="s">
        <v>559</v>
      </c>
      <c r="BD164" s="160" t="s">
        <v>974</v>
      </c>
      <c r="BE164" s="160" t="s">
        <v>559</v>
      </c>
      <c r="BF164" s="104"/>
    </row>
    <row r="165" spans="1:58" x14ac:dyDescent="0.25">
      <c r="A165" s="128" t="str">
        <f>'Indicator Data'!A166</f>
        <v>Spain</v>
      </c>
      <c r="B165" s="107" t="str">
        <f>'Indicator Data'!B166</f>
        <v>ESP</v>
      </c>
      <c r="C165" s="160" t="s">
        <v>1079</v>
      </c>
      <c r="D165" s="160" t="s">
        <v>1079</v>
      </c>
      <c r="E165" s="160" t="s">
        <v>981</v>
      </c>
      <c r="F165" s="160" t="s">
        <v>981</v>
      </c>
      <c r="G165" s="160" t="s">
        <v>981</v>
      </c>
      <c r="H165" s="160" t="s">
        <v>981</v>
      </c>
      <c r="I165" s="160" t="s">
        <v>981</v>
      </c>
      <c r="J165" s="160" t="s">
        <v>977</v>
      </c>
      <c r="K165" s="160" t="s">
        <v>977</v>
      </c>
      <c r="L165" s="160" t="s">
        <v>545</v>
      </c>
      <c r="M165" s="160" t="s">
        <v>974</v>
      </c>
      <c r="N165" s="160" t="s">
        <v>974</v>
      </c>
      <c r="O165" s="160" t="s">
        <v>982</v>
      </c>
      <c r="P165" s="160" t="s">
        <v>982</v>
      </c>
      <c r="Q165" s="160" t="s">
        <v>979</v>
      </c>
      <c r="R165" s="160" t="s">
        <v>979</v>
      </c>
      <c r="S165" s="160" t="s">
        <v>983</v>
      </c>
      <c r="T165" s="160" t="s">
        <v>984</v>
      </c>
      <c r="U165" s="160" t="s">
        <v>984</v>
      </c>
      <c r="V165" s="160" t="s">
        <v>559</v>
      </c>
      <c r="W165" s="160" t="s">
        <v>958</v>
      </c>
      <c r="X165" s="160" t="s">
        <v>958</v>
      </c>
      <c r="Y165" s="160" t="s">
        <v>958</v>
      </c>
      <c r="Z165" s="160" t="s">
        <v>958</v>
      </c>
      <c r="AA165" s="160" t="s">
        <v>958</v>
      </c>
      <c r="AB165" s="160" t="s">
        <v>971</v>
      </c>
      <c r="AC165" s="160" t="s">
        <v>958</v>
      </c>
      <c r="AD165" s="105" t="s">
        <v>980</v>
      </c>
      <c r="AE165" s="160" t="s">
        <v>958</v>
      </c>
      <c r="AF165" s="160" t="s">
        <v>979</v>
      </c>
      <c r="AG165" s="160" t="s">
        <v>559</v>
      </c>
      <c r="AH165" s="160" t="s">
        <v>977</v>
      </c>
      <c r="AI165" s="160" t="s">
        <v>977</v>
      </c>
      <c r="AJ165" s="160" t="s">
        <v>977</v>
      </c>
      <c r="AK165" s="162" t="s">
        <v>949</v>
      </c>
      <c r="AL165" s="160" t="s">
        <v>976</v>
      </c>
      <c r="AM165" s="160" t="s">
        <v>976</v>
      </c>
      <c r="AN165" s="160" t="s">
        <v>545</v>
      </c>
      <c r="AO165" s="160" t="s">
        <v>545</v>
      </c>
      <c r="AP165" s="160" t="s">
        <v>545</v>
      </c>
      <c r="AQ165" s="160" t="s">
        <v>545</v>
      </c>
      <c r="AR165" s="160" t="s">
        <v>972</v>
      </c>
      <c r="AS165" s="160" t="s">
        <v>559</v>
      </c>
      <c r="AT165" s="160" t="s">
        <v>973</v>
      </c>
      <c r="AU165" s="160" t="s">
        <v>559</v>
      </c>
      <c r="AV165" s="160" t="s">
        <v>556</v>
      </c>
      <c r="AW165" s="160" t="s">
        <v>559</v>
      </c>
      <c r="AX165" s="160" t="s">
        <v>559</v>
      </c>
      <c r="AY165" s="160" t="s">
        <v>948</v>
      </c>
      <c r="AZ165" s="160" t="s">
        <v>975</v>
      </c>
      <c r="BA165" s="160" t="s">
        <v>975</v>
      </c>
      <c r="BB165" s="160" t="s">
        <v>559</v>
      </c>
      <c r="BC165" s="160" t="s">
        <v>559</v>
      </c>
      <c r="BD165" s="160" t="s">
        <v>974</v>
      </c>
      <c r="BE165" s="160" t="s">
        <v>559</v>
      </c>
      <c r="BF165" s="104"/>
    </row>
    <row r="166" spans="1:58" x14ac:dyDescent="0.25">
      <c r="A166" s="128" t="str">
        <f>'Indicator Data'!A167</f>
        <v>Sri Lanka</v>
      </c>
      <c r="B166" s="107" t="str">
        <f>'Indicator Data'!B167</f>
        <v>LKA</v>
      </c>
      <c r="C166" s="160" t="s">
        <v>1079</v>
      </c>
      <c r="D166" s="160" t="s">
        <v>1079</v>
      </c>
      <c r="E166" s="160" t="s">
        <v>981</v>
      </c>
      <c r="F166" s="160" t="s">
        <v>981</v>
      </c>
      <c r="G166" s="160" t="s">
        <v>981</v>
      </c>
      <c r="H166" s="160" t="s">
        <v>981</v>
      </c>
      <c r="I166" s="160" t="s">
        <v>981</v>
      </c>
      <c r="J166" s="160" t="s">
        <v>977</v>
      </c>
      <c r="K166" s="160" t="s">
        <v>977</v>
      </c>
      <c r="L166" s="160" t="s">
        <v>545</v>
      </c>
      <c r="M166" s="160" t="s">
        <v>974</v>
      </c>
      <c r="N166" s="160" t="s">
        <v>974</v>
      </c>
      <c r="O166" s="160" t="s">
        <v>982</v>
      </c>
      <c r="P166" s="160" t="s">
        <v>982</v>
      </c>
      <c r="Q166" s="160" t="s">
        <v>979</v>
      </c>
      <c r="R166" s="160" t="s">
        <v>979</v>
      </c>
      <c r="S166" s="160" t="s">
        <v>983</v>
      </c>
      <c r="T166" s="160" t="s">
        <v>984</v>
      </c>
      <c r="U166" s="160" t="s">
        <v>984</v>
      </c>
      <c r="V166" s="160" t="s">
        <v>559</v>
      </c>
      <c r="W166" s="160" t="s">
        <v>958</v>
      </c>
      <c r="X166" s="160" t="s">
        <v>958</v>
      </c>
      <c r="Y166" s="160" t="s">
        <v>958</v>
      </c>
      <c r="Z166" s="160" t="s">
        <v>958</v>
      </c>
      <c r="AA166" s="160" t="s">
        <v>958</v>
      </c>
      <c r="AB166" s="160" t="s">
        <v>971</v>
      </c>
      <c r="AC166" s="160" t="s">
        <v>958</v>
      </c>
      <c r="AD166" s="105" t="s">
        <v>980</v>
      </c>
      <c r="AE166" s="160" t="s">
        <v>958</v>
      </c>
      <c r="AF166" s="160" t="s">
        <v>979</v>
      </c>
      <c r="AG166" s="160" t="s">
        <v>559</v>
      </c>
      <c r="AH166" s="160" t="s">
        <v>977</v>
      </c>
      <c r="AI166" s="160" t="s">
        <v>977</v>
      </c>
      <c r="AJ166" s="160" t="s">
        <v>977</v>
      </c>
      <c r="AK166" s="162" t="s">
        <v>946</v>
      </c>
      <c r="AL166" s="160" t="s">
        <v>976</v>
      </c>
      <c r="AM166" s="160" t="s">
        <v>976</v>
      </c>
      <c r="AN166" s="160" t="s">
        <v>545</v>
      </c>
      <c r="AO166" s="160" t="s">
        <v>545</v>
      </c>
      <c r="AP166" s="160" t="s">
        <v>545</v>
      </c>
      <c r="AQ166" s="160" t="s">
        <v>545</v>
      </c>
      <c r="AR166" s="160" t="s">
        <v>972</v>
      </c>
      <c r="AS166" s="160" t="s">
        <v>559</v>
      </c>
      <c r="AT166" s="160" t="s">
        <v>973</v>
      </c>
      <c r="AU166" s="160" t="s">
        <v>559</v>
      </c>
      <c r="AV166" s="160" t="s">
        <v>556</v>
      </c>
      <c r="AW166" s="160" t="s">
        <v>559</v>
      </c>
      <c r="AX166" s="160" t="s">
        <v>559</v>
      </c>
      <c r="AY166" s="160" t="s">
        <v>948</v>
      </c>
      <c r="AZ166" s="160" t="s">
        <v>975</v>
      </c>
      <c r="BA166" s="160" t="s">
        <v>975</v>
      </c>
      <c r="BB166" s="160" t="s">
        <v>559</v>
      </c>
      <c r="BC166" s="160" t="s">
        <v>559</v>
      </c>
      <c r="BD166" s="160" t="s">
        <v>974</v>
      </c>
      <c r="BE166" s="160" t="s">
        <v>559</v>
      </c>
      <c r="BF166" s="104"/>
    </row>
    <row r="167" spans="1:58" x14ac:dyDescent="0.25">
      <c r="A167" s="128" t="str">
        <f>'Indicator Data'!A168</f>
        <v>Sudan</v>
      </c>
      <c r="B167" s="107" t="str">
        <f>'Indicator Data'!B168</f>
        <v>SDN</v>
      </c>
      <c r="C167" s="160" t="s">
        <v>1079</v>
      </c>
      <c r="D167" s="160" t="s">
        <v>1079</v>
      </c>
      <c r="E167" s="160" t="s">
        <v>981</v>
      </c>
      <c r="F167" s="160" t="s">
        <v>981</v>
      </c>
      <c r="G167" s="160" t="s">
        <v>981</v>
      </c>
      <c r="H167" s="160" t="s">
        <v>981</v>
      </c>
      <c r="I167" s="160" t="s">
        <v>981</v>
      </c>
      <c r="J167" s="160" t="s">
        <v>977</v>
      </c>
      <c r="K167" s="160" t="s">
        <v>977</v>
      </c>
      <c r="L167" s="160" t="s">
        <v>545</v>
      </c>
      <c r="M167" s="160" t="s">
        <v>974</v>
      </c>
      <c r="N167" s="160" t="s">
        <v>974</v>
      </c>
      <c r="O167" s="160" t="s">
        <v>982</v>
      </c>
      <c r="P167" s="160" t="s">
        <v>982</v>
      </c>
      <c r="Q167" s="160" t="s">
        <v>979</v>
      </c>
      <c r="R167" s="160" t="s">
        <v>979</v>
      </c>
      <c r="S167" s="160" t="s">
        <v>983</v>
      </c>
      <c r="T167" s="160" t="s">
        <v>984</v>
      </c>
      <c r="U167" s="160" t="s">
        <v>984</v>
      </c>
      <c r="V167" s="160" t="s">
        <v>559</v>
      </c>
      <c r="W167" s="160" t="s">
        <v>958</v>
      </c>
      <c r="X167" s="160" t="s">
        <v>958</v>
      </c>
      <c r="Y167" s="160" t="s">
        <v>958</v>
      </c>
      <c r="Z167" s="160" t="s">
        <v>958</v>
      </c>
      <c r="AA167" s="160" t="s">
        <v>958</v>
      </c>
      <c r="AB167" s="160" t="s">
        <v>971</v>
      </c>
      <c r="AC167" s="160" t="s">
        <v>958</v>
      </c>
      <c r="AD167" s="105" t="s">
        <v>980</v>
      </c>
      <c r="AE167" s="160" t="s">
        <v>958</v>
      </c>
      <c r="AF167" s="160" t="s">
        <v>979</v>
      </c>
      <c r="AG167" s="160" t="s">
        <v>559</v>
      </c>
      <c r="AH167" s="160" t="s">
        <v>977</v>
      </c>
      <c r="AI167" s="160" t="s">
        <v>977</v>
      </c>
      <c r="AJ167" s="160" t="s">
        <v>977</v>
      </c>
      <c r="AK167" s="162" t="s">
        <v>946</v>
      </c>
      <c r="AL167" s="160" t="s">
        <v>976</v>
      </c>
      <c r="AM167" s="160" t="s">
        <v>976</v>
      </c>
      <c r="AN167" s="160" t="s">
        <v>545</v>
      </c>
      <c r="AO167" s="160" t="s">
        <v>545</v>
      </c>
      <c r="AP167" s="160" t="s">
        <v>545</v>
      </c>
      <c r="AQ167" s="160" t="s">
        <v>545</v>
      </c>
      <c r="AR167" s="160" t="s">
        <v>972</v>
      </c>
      <c r="AS167" s="160" t="s">
        <v>559</v>
      </c>
      <c r="AT167" s="160" t="s">
        <v>973</v>
      </c>
      <c r="AU167" s="160" t="s">
        <v>559</v>
      </c>
      <c r="AV167" s="160" t="s">
        <v>556</v>
      </c>
      <c r="AW167" s="160" t="s">
        <v>559</v>
      </c>
      <c r="AX167" s="160" t="s">
        <v>559</v>
      </c>
      <c r="AY167" s="160" t="s">
        <v>948</v>
      </c>
      <c r="AZ167" s="160" t="s">
        <v>975</v>
      </c>
      <c r="BA167" s="160" t="s">
        <v>975</v>
      </c>
      <c r="BB167" s="160" t="s">
        <v>559</v>
      </c>
      <c r="BC167" s="160" t="s">
        <v>559</v>
      </c>
      <c r="BD167" s="160" t="s">
        <v>974</v>
      </c>
      <c r="BE167" s="160" t="s">
        <v>559</v>
      </c>
      <c r="BF167" s="104"/>
    </row>
    <row r="168" spans="1:58" x14ac:dyDescent="0.25">
      <c r="A168" s="128" t="str">
        <f>'Indicator Data'!A169</f>
        <v>Suriname</v>
      </c>
      <c r="B168" s="107" t="str">
        <f>'Indicator Data'!B169</f>
        <v>SUR</v>
      </c>
      <c r="C168" s="160" t="s">
        <v>1079</v>
      </c>
      <c r="D168" s="160" t="s">
        <v>1079</v>
      </c>
      <c r="E168" s="160" t="s">
        <v>981</v>
      </c>
      <c r="F168" s="160" t="s">
        <v>981</v>
      </c>
      <c r="G168" s="160" t="s">
        <v>981</v>
      </c>
      <c r="H168" s="160" t="s">
        <v>981</v>
      </c>
      <c r="I168" s="160" t="s">
        <v>981</v>
      </c>
      <c r="J168" s="160" t="s">
        <v>977</v>
      </c>
      <c r="K168" s="160" t="s">
        <v>977</v>
      </c>
      <c r="L168" s="160" t="s">
        <v>545</v>
      </c>
      <c r="M168" s="160" t="s">
        <v>974</v>
      </c>
      <c r="N168" s="160" t="s">
        <v>974</v>
      </c>
      <c r="O168" s="160" t="s">
        <v>982</v>
      </c>
      <c r="P168" s="160" t="s">
        <v>982</v>
      </c>
      <c r="Q168" s="160" t="s">
        <v>979</v>
      </c>
      <c r="R168" s="160" t="s">
        <v>979</v>
      </c>
      <c r="S168" s="160" t="s">
        <v>983</v>
      </c>
      <c r="T168" s="160" t="s">
        <v>984</v>
      </c>
      <c r="U168" s="160" t="s">
        <v>984</v>
      </c>
      <c r="V168" s="160" t="s">
        <v>559</v>
      </c>
      <c r="W168" s="160" t="s">
        <v>958</v>
      </c>
      <c r="X168" s="160" t="s">
        <v>958</v>
      </c>
      <c r="Y168" s="160" t="s">
        <v>958</v>
      </c>
      <c r="Z168" s="160" t="s">
        <v>958</v>
      </c>
      <c r="AA168" s="160" t="s">
        <v>958</v>
      </c>
      <c r="AB168" s="160" t="s">
        <v>971</v>
      </c>
      <c r="AC168" s="160" t="s">
        <v>958</v>
      </c>
      <c r="AD168" s="105" t="s">
        <v>980</v>
      </c>
      <c r="AE168" s="160" t="s">
        <v>958</v>
      </c>
      <c r="AF168" s="160" t="s">
        <v>979</v>
      </c>
      <c r="AG168" s="160" t="s">
        <v>559</v>
      </c>
      <c r="AH168" s="160" t="s">
        <v>977</v>
      </c>
      <c r="AI168" s="160" t="s">
        <v>977</v>
      </c>
      <c r="AJ168" s="160" t="s">
        <v>977</v>
      </c>
      <c r="AK168" s="162" t="s">
        <v>946</v>
      </c>
      <c r="AL168" s="160" t="s">
        <v>976</v>
      </c>
      <c r="AM168" s="160" t="s">
        <v>976</v>
      </c>
      <c r="AN168" s="160" t="s">
        <v>545</v>
      </c>
      <c r="AO168" s="160" t="s">
        <v>545</v>
      </c>
      <c r="AP168" s="160" t="s">
        <v>545</v>
      </c>
      <c r="AQ168" s="160" t="s">
        <v>545</v>
      </c>
      <c r="AR168" s="160" t="s">
        <v>972</v>
      </c>
      <c r="AS168" s="160" t="s">
        <v>559</v>
      </c>
      <c r="AT168" s="160" t="s">
        <v>973</v>
      </c>
      <c r="AU168" s="160" t="s">
        <v>559</v>
      </c>
      <c r="AV168" s="160" t="s">
        <v>556</v>
      </c>
      <c r="AW168" s="160" t="s">
        <v>559</v>
      </c>
      <c r="AX168" s="160" t="s">
        <v>559</v>
      </c>
      <c r="AY168" s="160" t="s">
        <v>948</v>
      </c>
      <c r="AZ168" s="160" t="s">
        <v>975</v>
      </c>
      <c r="BA168" s="160" t="s">
        <v>975</v>
      </c>
      <c r="BB168" s="160" t="s">
        <v>559</v>
      </c>
      <c r="BC168" s="160" t="s">
        <v>559</v>
      </c>
      <c r="BD168" s="160" t="s">
        <v>974</v>
      </c>
      <c r="BE168" s="160" t="s">
        <v>559</v>
      </c>
      <c r="BF168" s="104"/>
    </row>
    <row r="169" spans="1:58" x14ac:dyDescent="0.25">
      <c r="A169" s="128" t="str">
        <f>'Indicator Data'!A170</f>
        <v>Sweden</v>
      </c>
      <c r="B169" s="107" t="str">
        <f>'Indicator Data'!B170</f>
        <v>SWE</v>
      </c>
      <c r="C169" s="160" t="s">
        <v>1079</v>
      </c>
      <c r="D169" s="160" t="s">
        <v>1079</v>
      </c>
      <c r="E169" s="160" t="s">
        <v>981</v>
      </c>
      <c r="F169" s="160" t="s">
        <v>981</v>
      </c>
      <c r="G169" s="160" t="s">
        <v>981</v>
      </c>
      <c r="H169" s="160" t="s">
        <v>981</v>
      </c>
      <c r="I169" s="160" t="s">
        <v>981</v>
      </c>
      <c r="J169" s="160" t="s">
        <v>977</v>
      </c>
      <c r="K169" s="160" t="s">
        <v>977</v>
      </c>
      <c r="L169" s="160" t="s">
        <v>545</v>
      </c>
      <c r="M169" s="160" t="s">
        <v>974</v>
      </c>
      <c r="N169" s="160" t="s">
        <v>974</v>
      </c>
      <c r="O169" s="160" t="s">
        <v>982</v>
      </c>
      <c r="P169" s="160" t="s">
        <v>982</v>
      </c>
      <c r="Q169" s="160" t="s">
        <v>979</v>
      </c>
      <c r="R169" s="160" t="s">
        <v>979</v>
      </c>
      <c r="S169" s="160" t="s">
        <v>983</v>
      </c>
      <c r="T169" s="160" t="s">
        <v>984</v>
      </c>
      <c r="U169" s="160" t="s">
        <v>984</v>
      </c>
      <c r="V169" s="160" t="s">
        <v>559</v>
      </c>
      <c r="W169" s="160" t="s">
        <v>958</v>
      </c>
      <c r="X169" s="160" t="s">
        <v>958</v>
      </c>
      <c r="Y169" s="160" t="s">
        <v>958</v>
      </c>
      <c r="Z169" s="160" t="s">
        <v>958</v>
      </c>
      <c r="AA169" s="160" t="s">
        <v>958</v>
      </c>
      <c r="AB169" s="160" t="s">
        <v>958</v>
      </c>
      <c r="AC169" s="160" t="s">
        <v>958</v>
      </c>
      <c r="AD169" s="105" t="s">
        <v>980</v>
      </c>
      <c r="AE169" s="160" t="s">
        <v>958</v>
      </c>
      <c r="AF169" s="160" t="s">
        <v>979</v>
      </c>
      <c r="AG169" s="160" t="s">
        <v>559</v>
      </c>
      <c r="AH169" s="160" t="s">
        <v>977</v>
      </c>
      <c r="AI169" s="160" t="s">
        <v>977</v>
      </c>
      <c r="AJ169" s="160" t="s">
        <v>977</v>
      </c>
      <c r="AK169" s="162" t="s">
        <v>946</v>
      </c>
      <c r="AL169" s="160" t="s">
        <v>976</v>
      </c>
      <c r="AM169" s="160" t="s">
        <v>976</v>
      </c>
      <c r="AN169" s="160" t="s">
        <v>545</v>
      </c>
      <c r="AO169" s="160" t="s">
        <v>545</v>
      </c>
      <c r="AP169" s="160" t="s">
        <v>545</v>
      </c>
      <c r="AQ169" s="160" t="s">
        <v>545</v>
      </c>
      <c r="AR169" s="160" t="s">
        <v>972</v>
      </c>
      <c r="AS169" s="160" t="s">
        <v>559</v>
      </c>
      <c r="AT169" s="160" t="s">
        <v>973</v>
      </c>
      <c r="AU169" s="160" t="s">
        <v>559</v>
      </c>
      <c r="AV169" s="160" t="s">
        <v>556</v>
      </c>
      <c r="AW169" s="160" t="s">
        <v>559</v>
      </c>
      <c r="AX169" s="160" t="s">
        <v>559</v>
      </c>
      <c r="AY169" s="160" t="s">
        <v>948</v>
      </c>
      <c r="AZ169" s="160" t="s">
        <v>975</v>
      </c>
      <c r="BA169" s="160" t="s">
        <v>975</v>
      </c>
      <c r="BB169" s="160" t="s">
        <v>559</v>
      </c>
      <c r="BC169" s="160" t="s">
        <v>559</v>
      </c>
      <c r="BD169" s="160" t="s">
        <v>974</v>
      </c>
      <c r="BE169" s="160" t="s">
        <v>559</v>
      </c>
      <c r="BF169" s="104"/>
    </row>
    <row r="170" spans="1:58" x14ac:dyDescent="0.25">
      <c r="A170" s="128" t="str">
        <f>'Indicator Data'!A171</f>
        <v>Switzerland</v>
      </c>
      <c r="B170" s="107" t="str">
        <f>'Indicator Data'!B171</f>
        <v>CHE</v>
      </c>
      <c r="C170" s="160" t="s">
        <v>1079</v>
      </c>
      <c r="D170" s="160" t="s">
        <v>1079</v>
      </c>
      <c r="E170" s="160" t="s">
        <v>981</v>
      </c>
      <c r="F170" s="160" t="s">
        <v>981</v>
      </c>
      <c r="G170" s="160" t="s">
        <v>981</v>
      </c>
      <c r="H170" s="160" t="s">
        <v>981</v>
      </c>
      <c r="I170" s="160" t="s">
        <v>981</v>
      </c>
      <c r="J170" s="160" t="s">
        <v>977</v>
      </c>
      <c r="K170" s="160" t="s">
        <v>977</v>
      </c>
      <c r="L170" s="160" t="s">
        <v>545</v>
      </c>
      <c r="M170" s="160" t="s">
        <v>974</v>
      </c>
      <c r="N170" s="160" t="s">
        <v>974</v>
      </c>
      <c r="O170" s="160" t="s">
        <v>982</v>
      </c>
      <c r="P170" s="160" t="s">
        <v>982</v>
      </c>
      <c r="Q170" s="160" t="s">
        <v>979</v>
      </c>
      <c r="R170" s="160" t="s">
        <v>979</v>
      </c>
      <c r="S170" s="160" t="s">
        <v>983</v>
      </c>
      <c r="T170" s="160" t="s">
        <v>984</v>
      </c>
      <c r="U170" s="160" t="s">
        <v>984</v>
      </c>
      <c r="V170" s="160" t="s">
        <v>559</v>
      </c>
      <c r="W170" s="160" t="s">
        <v>958</v>
      </c>
      <c r="X170" s="160" t="s">
        <v>958</v>
      </c>
      <c r="Y170" s="160" t="s">
        <v>958</v>
      </c>
      <c r="Z170" s="160" t="s">
        <v>958</v>
      </c>
      <c r="AA170" s="160" t="s">
        <v>958</v>
      </c>
      <c r="AB170" s="160" t="s">
        <v>971</v>
      </c>
      <c r="AC170" s="160" t="s">
        <v>958</v>
      </c>
      <c r="AD170" s="105" t="s">
        <v>980</v>
      </c>
      <c r="AE170" s="160" t="s">
        <v>958</v>
      </c>
      <c r="AF170" s="160" t="s">
        <v>979</v>
      </c>
      <c r="AG170" s="160" t="s">
        <v>559</v>
      </c>
      <c r="AH170" s="160" t="s">
        <v>977</v>
      </c>
      <c r="AI170" s="160" t="s">
        <v>977</v>
      </c>
      <c r="AJ170" s="160" t="s">
        <v>977</v>
      </c>
      <c r="AK170" s="162" t="s">
        <v>949</v>
      </c>
      <c r="AL170" s="160" t="s">
        <v>978</v>
      </c>
      <c r="AM170" s="160" t="s">
        <v>976</v>
      </c>
      <c r="AN170" s="160" t="s">
        <v>545</v>
      </c>
      <c r="AO170" s="160" t="s">
        <v>545</v>
      </c>
      <c r="AP170" s="160" t="s">
        <v>545</v>
      </c>
      <c r="AQ170" s="160" t="s">
        <v>545</v>
      </c>
      <c r="AR170" s="160" t="s">
        <v>972</v>
      </c>
      <c r="AS170" s="160" t="s">
        <v>559</v>
      </c>
      <c r="AT170" s="160" t="s">
        <v>973</v>
      </c>
      <c r="AU170" s="160" t="s">
        <v>559</v>
      </c>
      <c r="AV170" s="160" t="s">
        <v>556</v>
      </c>
      <c r="AW170" s="160" t="s">
        <v>559</v>
      </c>
      <c r="AX170" s="160" t="s">
        <v>559</v>
      </c>
      <c r="AY170" s="160" t="s">
        <v>948</v>
      </c>
      <c r="AZ170" s="160" t="s">
        <v>975</v>
      </c>
      <c r="BA170" s="160" t="s">
        <v>975</v>
      </c>
      <c r="BB170" s="160" t="s">
        <v>559</v>
      </c>
      <c r="BC170" s="160" t="s">
        <v>559</v>
      </c>
      <c r="BD170" s="160" t="s">
        <v>974</v>
      </c>
      <c r="BE170" s="160" t="s">
        <v>559</v>
      </c>
      <c r="BF170" s="104"/>
    </row>
    <row r="171" spans="1:58" x14ac:dyDescent="0.25">
      <c r="A171" s="128" t="str">
        <f>'Indicator Data'!A172</f>
        <v>Syria</v>
      </c>
      <c r="B171" s="107" t="str">
        <f>'Indicator Data'!B172</f>
        <v>SYR</v>
      </c>
      <c r="C171" s="160" t="s">
        <v>1079</v>
      </c>
      <c r="D171" s="160" t="s">
        <v>1079</v>
      </c>
      <c r="E171" s="160" t="s">
        <v>981</v>
      </c>
      <c r="F171" s="160" t="s">
        <v>981</v>
      </c>
      <c r="G171" s="160" t="s">
        <v>981</v>
      </c>
      <c r="H171" s="160" t="s">
        <v>981</v>
      </c>
      <c r="I171" s="160" t="s">
        <v>981</v>
      </c>
      <c r="J171" s="160" t="s">
        <v>977</v>
      </c>
      <c r="K171" s="160" t="s">
        <v>977</v>
      </c>
      <c r="L171" s="160" t="s">
        <v>545</v>
      </c>
      <c r="M171" s="160" t="s">
        <v>974</v>
      </c>
      <c r="N171" s="160" t="s">
        <v>974</v>
      </c>
      <c r="O171" s="160" t="s">
        <v>982</v>
      </c>
      <c r="P171" s="160" t="s">
        <v>982</v>
      </c>
      <c r="Q171" s="160" t="s">
        <v>979</v>
      </c>
      <c r="R171" s="160" t="s">
        <v>979</v>
      </c>
      <c r="S171" s="160" t="s">
        <v>983</v>
      </c>
      <c r="T171" s="160" t="s">
        <v>984</v>
      </c>
      <c r="U171" s="160" t="s">
        <v>984</v>
      </c>
      <c r="V171" s="160" t="s">
        <v>559</v>
      </c>
      <c r="W171" s="160" t="s">
        <v>958</v>
      </c>
      <c r="X171" s="160" t="s">
        <v>958</v>
      </c>
      <c r="Y171" s="160" t="s">
        <v>958</v>
      </c>
      <c r="Z171" s="160" t="s">
        <v>958</v>
      </c>
      <c r="AA171" s="160" t="s">
        <v>958</v>
      </c>
      <c r="AB171" s="160" t="s">
        <v>971</v>
      </c>
      <c r="AC171" s="160" t="s">
        <v>958</v>
      </c>
      <c r="AD171" s="105" t="s">
        <v>980</v>
      </c>
      <c r="AE171" s="160" t="s">
        <v>958</v>
      </c>
      <c r="AF171" s="160" t="s">
        <v>979</v>
      </c>
      <c r="AG171" s="160" t="s">
        <v>559</v>
      </c>
      <c r="AH171" s="160" t="s">
        <v>977</v>
      </c>
      <c r="AI171" s="160" t="s">
        <v>977</v>
      </c>
      <c r="AJ171" s="160" t="s">
        <v>977</v>
      </c>
      <c r="AK171" s="162" t="s">
        <v>946</v>
      </c>
      <c r="AL171" s="160" t="s">
        <v>976</v>
      </c>
      <c r="AM171" s="160" t="s">
        <v>976</v>
      </c>
      <c r="AN171" s="160" t="s">
        <v>545</v>
      </c>
      <c r="AO171" s="160" t="s">
        <v>545</v>
      </c>
      <c r="AP171" s="160" t="s">
        <v>545</v>
      </c>
      <c r="AQ171" s="160" t="s">
        <v>545</v>
      </c>
      <c r="AR171" s="160" t="s">
        <v>972</v>
      </c>
      <c r="AS171" s="160" t="s">
        <v>559</v>
      </c>
      <c r="AT171" s="160" t="s">
        <v>973</v>
      </c>
      <c r="AU171" s="160" t="s">
        <v>559</v>
      </c>
      <c r="AV171" s="160" t="s">
        <v>556</v>
      </c>
      <c r="AW171" s="160" t="s">
        <v>559</v>
      </c>
      <c r="AX171" s="160" t="s">
        <v>559</v>
      </c>
      <c r="AY171" s="160" t="s">
        <v>948</v>
      </c>
      <c r="AZ171" s="160" t="s">
        <v>975</v>
      </c>
      <c r="BA171" s="160" t="s">
        <v>975</v>
      </c>
      <c r="BB171" s="160" t="s">
        <v>559</v>
      </c>
      <c r="BC171" s="160" t="s">
        <v>559</v>
      </c>
      <c r="BD171" s="160" t="s">
        <v>974</v>
      </c>
      <c r="BE171" s="160" t="s">
        <v>559</v>
      </c>
      <c r="BF171" s="104"/>
    </row>
    <row r="172" spans="1:58" x14ac:dyDescent="0.25">
      <c r="A172" s="128" t="str">
        <f>'Indicator Data'!A173</f>
        <v>Tajikistan</v>
      </c>
      <c r="B172" s="107" t="str">
        <f>'Indicator Data'!B173</f>
        <v>TJK</v>
      </c>
      <c r="C172" s="160" t="s">
        <v>1079</v>
      </c>
      <c r="D172" s="160" t="s">
        <v>1079</v>
      </c>
      <c r="E172" s="160" t="s">
        <v>981</v>
      </c>
      <c r="F172" s="160" t="s">
        <v>981</v>
      </c>
      <c r="G172" s="160" t="s">
        <v>981</v>
      </c>
      <c r="H172" s="160" t="s">
        <v>981</v>
      </c>
      <c r="I172" s="160" t="s">
        <v>981</v>
      </c>
      <c r="J172" s="160" t="s">
        <v>977</v>
      </c>
      <c r="K172" s="160" t="s">
        <v>977</v>
      </c>
      <c r="L172" s="160" t="s">
        <v>545</v>
      </c>
      <c r="M172" s="160" t="s">
        <v>974</v>
      </c>
      <c r="N172" s="160" t="s">
        <v>974</v>
      </c>
      <c r="O172" s="160" t="s">
        <v>982</v>
      </c>
      <c r="P172" s="160" t="s">
        <v>982</v>
      </c>
      <c r="Q172" s="160" t="s">
        <v>979</v>
      </c>
      <c r="R172" s="160" t="s">
        <v>979</v>
      </c>
      <c r="S172" s="160" t="s">
        <v>983</v>
      </c>
      <c r="T172" s="160" t="s">
        <v>984</v>
      </c>
      <c r="U172" s="160" t="s">
        <v>984</v>
      </c>
      <c r="V172" s="160" t="s">
        <v>559</v>
      </c>
      <c r="W172" s="160" t="s">
        <v>958</v>
      </c>
      <c r="X172" s="160" t="s">
        <v>958</v>
      </c>
      <c r="Y172" s="160" t="s">
        <v>958</v>
      </c>
      <c r="Z172" s="160" t="s">
        <v>958</v>
      </c>
      <c r="AA172" s="160" t="s">
        <v>958</v>
      </c>
      <c r="AB172" s="160" t="s">
        <v>971</v>
      </c>
      <c r="AC172" s="160" t="s">
        <v>958</v>
      </c>
      <c r="AD172" s="105" t="s">
        <v>980</v>
      </c>
      <c r="AE172" s="160" t="s">
        <v>958</v>
      </c>
      <c r="AF172" s="160" t="s">
        <v>979</v>
      </c>
      <c r="AG172" s="160" t="s">
        <v>559</v>
      </c>
      <c r="AH172" s="160" t="s">
        <v>977</v>
      </c>
      <c r="AI172" s="160" t="s">
        <v>977</v>
      </c>
      <c r="AJ172" s="160" t="s">
        <v>977</v>
      </c>
      <c r="AK172" s="162" t="s">
        <v>946</v>
      </c>
      <c r="AL172" s="160" t="s">
        <v>976</v>
      </c>
      <c r="AM172" s="160" t="s">
        <v>976</v>
      </c>
      <c r="AN172" s="160" t="s">
        <v>545</v>
      </c>
      <c r="AO172" s="160" t="s">
        <v>545</v>
      </c>
      <c r="AP172" s="160" t="s">
        <v>545</v>
      </c>
      <c r="AQ172" s="160" t="s">
        <v>545</v>
      </c>
      <c r="AR172" s="160" t="s">
        <v>972</v>
      </c>
      <c r="AS172" s="160" t="s">
        <v>559</v>
      </c>
      <c r="AT172" s="160" t="s">
        <v>973</v>
      </c>
      <c r="AU172" s="160" t="s">
        <v>559</v>
      </c>
      <c r="AV172" s="160" t="s">
        <v>556</v>
      </c>
      <c r="AW172" s="160" t="s">
        <v>559</v>
      </c>
      <c r="AX172" s="160" t="s">
        <v>559</v>
      </c>
      <c r="AY172" s="160" t="s">
        <v>948</v>
      </c>
      <c r="AZ172" s="160" t="s">
        <v>975</v>
      </c>
      <c r="BA172" s="160" t="s">
        <v>975</v>
      </c>
      <c r="BB172" s="160" t="s">
        <v>559</v>
      </c>
      <c r="BC172" s="160" t="s">
        <v>559</v>
      </c>
      <c r="BD172" s="160" t="s">
        <v>974</v>
      </c>
      <c r="BE172" s="160" t="s">
        <v>559</v>
      </c>
      <c r="BF172" s="104"/>
    </row>
    <row r="173" spans="1:58" x14ac:dyDescent="0.25">
      <c r="A173" s="128" t="str">
        <f>'Indicator Data'!A174</f>
        <v>Tanzania</v>
      </c>
      <c r="B173" s="107" t="str">
        <f>'Indicator Data'!B174</f>
        <v>TZA</v>
      </c>
      <c r="C173" s="160" t="s">
        <v>1079</v>
      </c>
      <c r="D173" s="160" t="s">
        <v>1079</v>
      </c>
      <c r="E173" s="160" t="s">
        <v>981</v>
      </c>
      <c r="F173" s="160" t="s">
        <v>981</v>
      </c>
      <c r="G173" s="160" t="s">
        <v>981</v>
      </c>
      <c r="H173" s="160" t="s">
        <v>981</v>
      </c>
      <c r="I173" s="160" t="s">
        <v>981</v>
      </c>
      <c r="J173" s="160" t="s">
        <v>977</v>
      </c>
      <c r="K173" s="160" t="s">
        <v>977</v>
      </c>
      <c r="L173" s="160" t="s">
        <v>545</v>
      </c>
      <c r="M173" s="160" t="s">
        <v>974</v>
      </c>
      <c r="N173" s="160" t="s">
        <v>974</v>
      </c>
      <c r="O173" s="160" t="s">
        <v>982</v>
      </c>
      <c r="P173" s="160" t="s">
        <v>982</v>
      </c>
      <c r="Q173" s="160" t="s">
        <v>979</v>
      </c>
      <c r="R173" s="160" t="s">
        <v>979</v>
      </c>
      <c r="S173" s="160" t="s">
        <v>983</v>
      </c>
      <c r="T173" s="160" t="s">
        <v>984</v>
      </c>
      <c r="U173" s="160" t="s">
        <v>984</v>
      </c>
      <c r="V173" s="160" t="s">
        <v>559</v>
      </c>
      <c r="W173" s="160" t="s">
        <v>958</v>
      </c>
      <c r="X173" s="160" t="s">
        <v>958</v>
      </c>
      <c r="Y173" s="160" t="s">
        <v>958</v>
      </c>
      <c r="Z173" s="160" t="s">
        <v>958</v>
      </c>
      <c r="AA173" s="160" t="s">
        <v>958</v>
      </c>
      <c r="AB173" s="160" t="s">
        <v>971</v>
      </c>
      <c r="AC173" s="160" t="s">
        <v>958</v>
      </c>
      <c r="AD173" s="105" t="s">
        <v>980</v>
      </c>
      <c r="AE173" s="160" t="s">
        <v>958</v>
      </c>
      <c r="AF173" s="160" t="s">
        <v>979</v>
      </c>
      <c r="AG173" s="160" t="s">
        <v>559</v>
      </c>
      <c r="AH173" s="160" t="s">
        <v>977</v>
      </c>
      <c r="AI173" s="160" t="s">
        <v>977</v>
      </c>
      <c r="AJ173" s="160" t="s">
        <v>977</v>
      </c>
      <c r="AK173" s="162" t="s">
        <v>949</v>
      </c>
      <c r="AL173" s="160" t="s">
        <v>976</v>
      </c>
      <c r="AM173" s="160" t="s">
        <v>976</v>
      </c>
      <c r="AN173" s="160" t="s">
        <v>545</v>
      </c>
      <c r="AO173" s="160" t="s">
        <v>545</v>
      </c>
      <c r="AP173" s="160" t="s">
        <v>545</v>
      </c>
      <c r="AQ173" s="160" t="s">
        <v>545</v>
      </c>
      <c r="AR173" s="160" t="s">
        <v>972</v>
      </c>
      <c r="AS173" s="160" t="s">
        <v>559</v>
      </c>
      <c r="AT173" s="160" t="s">
        <v>973</v>
      </c>
      <c r="AU173" s="160" t="s">
        <v>559</v>
      </c>
      <c r="AV173" s="160" t="s">
        <v>556</v>
      </c>
      <c r="AW173" s="160" t="s">
        <v>559</v>
      </c>
      <c r="AX173" s="160" t="s">
        <v>559</v>
      </c>
      <c r="AY173" s="160" t="s">
        <v>948</v>
      </c>
      <c r="AZ173" s="160" t="s">
        <v>975</v>
      </c>
      <c r="BA173" s="160" t="s">
        <v>975</v>
      </c>
      <c r="BB173" s="160" t="s">
        <v>559</v>
      </c>
      <c r="BC173" s="160" t="s">
        <v>559</v>
      </c>
      <c r="BD173" s="160" t="s">
        <v>974</v>
      </c>
      <c r="BE173" s="160" t="s">
        <v>559</v>
      </c>
      <c r="BF173" s="104"/>
    </row>
    <row r="174" spans="1:58" x14ac:dyDescent="0.25">
      <c r="A174" s="128" t="str">
        <f>'Indicator Data'!A175</f>
        <v>Thailand</v>
      </c>
      <c r="B174" s="107" t="str">
        <f>'Indicator Data'!B175</f>
        <v>THA</v>
      </c>
      <c r="C174" s="160" t="s">
        <v>1079</v>
      </c>
      <c r="D174" s="160" t="s">
        <v>1079</v>
      </c>
      <c r="E174" s="160" t="s">
        <v>981</v>
      </c>
      <c r="F174" s="160" t="s">
        <v>981</v>
      </c>
      <c r="G174" s="160" t="s">
        <v>981</v>
      </c>
      <c r="H174" s="160" t="s">
        <v>981</v>
      </c>
      <c r="I174" s="160" t="s">
        <v>981</v>
      </c>
      <c r="J174" s="160" t="s">
        <v>977</v>
      </c>
      <c r="K174" s="160" t="s">
        <v>977</v>
      </c>
      <c r="L174" s="160" t="s">
        <v>545</v>
      </c>
      <c r="M174" s="160" t="s">
        <v>974</v>
      </c>
      <c r="N174" s="160" t="s">
        <v>974</v>
      </c>
      <c r="O174" s="160" t="s">
        <v>982</v>
      </c>
      <c r="P174" s="160" t="s">
        <v>982</v>
      </c>
      <c r="Q174" s="160" t="s">
        <v>979</v>
      </c>
      <c r="R174" s="160" t="s">
        <v>979</v>
      </c>
      <c r="S174" s="160" t="s">
        <v>983</v>
      </c>
      <c r="T174" s="160" t="s">
        <v>984</v>
      </c>
      <c r="U174" s="160" t="s">
        <v>984</v>
      </c>
      <c r="V174" s="160" t="s">
        <v>559</v>
      </c>
      <c r="W174" s="160" t="s">
        <v>958</v>
      </c>
      <c r="X174" s="160" t="s">
        <v>958</v>
      </c>
      <c r="Y174" s="160" t="s">
        <v>958</v>
      </c>
      <c r="Z174" s="160" t="s">
        <v>958</v>
      </c>
      <c r="AA174" s="160" t="s">
        <v>958</v>
      </c>
      <c r="AB174" s="160" t="s">
        <v>958</v>
      </c>
      <c r="AC174" s="160" t="s">
        <v>958</v>
      </c>
      <c r="AD174" s="105" t="s">
        <v>980</v>
      </c>
      <c r="AE174" s="160" t="s">
        <v>958</v>
      </c>
      <c r="AF174" s="160" t="s">
        <v>979</v>
      </c>
      <c r="AG174" s="160" t="s">
        <v>559</v>
      </c>
      <c r="AH174" s="160" t="s">
        <v>977</v>
      </c>
      <c r="AI174" s="160" t="s">
        <v>977</v>
      </c>
      <c r="AJ174" s="160" t="s">
        <v>977</v>
      </c>
      <c r="AK174" s="162" t="s">
        <v>949</v>
      </c>
      <c r="AL174" s="160" t="s">
        <v>976</v>
      </c>
      <c r="AM174" s="160" t="s">
        <v>976</v>
      </c>
      <c r="AN174" s="160" t="s">
        <v>545</v>
      </c>
      <c r="AO174" s="160" t="s">
        <v>545</v>
      </c>
      <c r="AP174" s="160" t="s">
        <v>545</v>
      </c>
      <c r="AQ174" s="160" t="s">
        <v>545</v>
      </c>
      <c r="AR174" s="160" t="s">
        <v>972</v>
      </c>
      <c r="AS174" s="160" t="s">
        <v>559</v>
      </c>
      <c r="AT174" s="160" t="s">
        <v>973</v>
      </c>
      <c r="AU174" s="160" t="s">
        <v>559</v>
      </c>
      <c r="AV174" s="160" t="s">
        <v>556</v>
      </c>
      <c r="AW174" s="160" t="s">
        <v>559</v>
      </c>
      <c r="AX174" s="160" t="s">
        <v>559</v>
      </c>
      <c r="AY174" s="160" t="s">
        <v>948</v>
      </c>
      <c r="AZ174" s="160" t="s">
        <v>975</v>
      </c>
      <c r="BA174" s="160" t="s">
        <v>975</v>
      </c>
      <c r="BB174" s="160" t="s">
        <v>559</v>
      </c>
      <c r="BC174" s="160" t="s">
        <v>559</v>
      </c>
      <c r="BD174" s="160" t="s">
        <v>974</v>
      </c>
      <c r="BE174" s="160" t="s">
        <v>559</v>
      </c>
      <c r="BF174" s="104"/>
    </row>
    <row r="175" spans="1:58" x14ac:dyDescent="0.25">
      <c r="A175" s="128" t="str">
        <f>'Indicator Data'!A176</f>
        <v>Timor-Leste</v>
      </c>
      <c r="B175" s="107" t="str">
        <f>'Indicator Data'!B176</f>
        <v>TLS</v>
      </c>
      <c r="C175" s="160" t="s">
        <v>1079</v>
      </c>
      <c r="D175" s="160" t="s">
        <v>1079</v>
      </c>
      <c r="E175" s="160" t="s">
        <v>981</v>
      </c>
      <c r="F175" s="160" t="s">
        <v>981</v>
      </c>
      <c r="G175" s="160" t="s">
        <v>981</v>
      </c>
      <c r="H175" s="160" t="s">
        <v>981</v>
      </c>
      <c r="I175" s="160" t="s">
        <v>981</v>
      </c>
      <c r="J175" s="160" t="s">
        <v>977</v>
      </c>
      <c r="K175" s="160" t="s">
        <v>977</v>
      </c>
      <c r="L175" s="160" t="s">
        <v>545</v>
      </c>
      <c r="M175" s="160" t="s">
        <v>974</v>
      </c>
      <c r="N175" s="160" t="s">
        <v>974</v>
      </c>
      <c r="O175" s="160" t="s">
        <v>982</v>
      </c>
      <c r="P175" s="160" t="s">
        <v>982</v>
      </c>
      <c r="Q175" s="160" t="s">
        <v>979</v>
      </c>
      <c r="R175" s="160" t="s">
        <v>979</v>
      </c>
      <c r="S175" s="160" t="s">
        <v>983</v>
      </c>
      <c r="T175" s="160" t="s">
        <v>984</v>
      </c>
      <c r="U175" s="160" t="s">
        <v>984</v>
      </c>
      <c r="V175" s="160" t="s">
        <v>559</v>
      </c>
      <c r="W175" s="160" t="s">
        <v>958</v>
      </c>
      <c r="X175" s="160" t="s">
        <v>958</v>
      </c>
      <c r="Y175" s="160" t="s">
        <v>958</v>
      </c>
      <c r="Z175" s="160" t="s">
        <v>958</v>
      </c>
      <c r="AA175" s="160" t="s">
        <v>958</v>
      </c>
      <c r="AB175" s="160" t="s">
        <v>946</v>
      </c>
      <c r="AC175" s="160" t="s">
        <v>958</v>
      </c>
      <c r="AD175" s="105" t="s">
        <v>980</v>
      </c>
      <c r="AE175" s="160" t="s">
        <v>958</v>
      </c>
      <c r="AF175" s="160" t="s">
        <v>979</v>
      </c>
      <c r="AG175" s="160" t="s">
        <v>559</v>
      </c>
      <c r="AH175" s="160" t="s">
        <v>977</v>
      </c>
      <c r="AI175" s="160" t="s">
        <v>977</v>
      </c>
      <c r="AJ175" s="160" t="s">
        <v>977</v>
      </c>
      <c r="AK175" s="162" t="s">
        <v>946</v>
      </c>
      <c r="AL175" s="160" t="s">
        <v>976</v>
      </c>
      <c r="AM175" s="160" t="s">
        <v>976</v>
      </c>
      <c r="AN175" s="160" t="s">
        <v>545</v>
      </c>
      <c r="AO175" s="160" t="s">
        <v>545</v>
      </c>
      <c r="AP175" s="160" t="s">
        <v>545</v>
      </c>
      <c r="AQ175" s="160" t="s">
        <v>545</v>
      </c>
      <c r="AR175" s="160" t="s">
        <v>972</v>
      </c>
      <c r="AS175" s="160" t="s">
        <v>559</v>
      </c>
      <c r="AT175" s="160" t="s">
        <v>973</v>
      </c>
      <c r="AU175" s="160" t="s">
        <v>559</v>
      </c>
      <c r="AV175" s="160" t="s">
        <v>556</v>
      </c>
      <c r="AW175" s="160" t="s">
        <v>559</v>
      </c>
      <c r="AX175" s="160" t="s">
        <v>559</v>
      </c>
      <c r="AY175" s="160" t="s">
        <v>948</v>
      </c>
      <c r="AZ175" s="160" t="s">
        <v>975</v>
      </c>
      <c r="BA175" s="160" t="s">
        <v>975</v>
      </c>
      <c r="BB175" s="160" t="s">
        <v>559</v>
      </c>
      <c r="BC175" s="160" t="s">
        <v>559</v>
      </c>
      <c r="BD175" s="160" t="s">
        <v>974</v>
      </c>
      <c r="BE175" s="160" t="s">
        <v>559</v>
      </c>
      <c r="BF175" s="104"/>
    </row>
    <row r="176" spans="1:58" x14ac:dyDescent="0.25">
      <c r="A176" s="128" t="str">
        <f>'Indicator Data'!A177</f>
        <v>Togo</v>
      </c>
      <c r="B176" s="107" t="str">
        <f>'Indicator Data'!B177</f>
        <v>TGO</v>
      </c>
      <c r="C176" s="160" t="s">
        <v>1079</v>
      </c>
      <c r="D176" s="160" t="s">
        <v>1079</v>
      </c>
      <c r="E176" s="160" t="s">
        <v>981</v>
      </c>
      <c r="F176" s="160" t="s">
        <v>981</v>
      </c>
      <c r="G176" s="160" t="s">
        <v>981</v>
      </c>
      <c r="H176" s="160" t="s">
        <v>981</v>
      </c>
      <c r="I176" s="160" t="s">
        <v>981</v>
      </c>
      <c r="J176" s="160" t="s">
        <v>977</v>
      </c>
      <c r="K176" s="160" t="s">
        <v>977</v>
      </c>
      <c r="L176" s="160" t="s">
        <v>545</v>
      </c>
      <c r="M176" s="160" t="s">
        <v>974</v>
      </c>
      <c r="N176" s="160" t="s">
        <v>974</v>
      </c>
      <c r="O176" s="160" t="s">
        <v>982</v>
      </c>
      <c r="P176" s="160" t="s">
        <v>982</v>
      </c>
      <c r="Q176" s="160" t="s">
        <v>979</v>
      </c>
      <c r="R176" s="160" t="s">
        <v>979</v>
      </c>
      <c r="S176" s="160" t="s">
        <v>983</v>
      </c>
      <c r="T176" s="160" t="s">
        <v>984</v>
      </c>
      <c r="U176" s="160" t="s">
        <v>984</v>
      </c>
      <c r="V176" s="160" t="s">
        <v>559</v>
      </c>
      <c r="W176" s="160" t="s">
        <v>958</v>
      </c>
      <c r="X176" s="160" t="s">
        <v>958</v>
      </c>
      <c r="Y176" s="160" t="s">
        <v>958</v>
      </c>
      <c r="Z176" s="160" t="s">
        <v>958</v>
      </c>
      <c r="AA176" s="160" t="s">
        <v>958</v>
      </c>
      <c r="AB176" s="160" t="s">
        <v>971</v>
      </c>
      <c r="AC176" s="160" t="s">
        <v>958</v>
      </c>
      <c r="AD176" s="105" t="s">
        <v>980</v>
      </c>
      <c r="AE176" s="160" t="s">
        <v>958</v>
      </c>
      <c r="AF176" s="160" t="s">
        <v>979</v>
      </c>
      <c r="AG176" s="160" t="s">
        <v>559</v>
      </c>
      <c r="AH176" s="160" t="s">
        <v>977</v>
      </c>
      <c r="AI176" s="160" t="s">
        <v>977</v>
      </c>
      <c r="AJ176" s="160" t="s">
        <v>977</v>
      </c>
      <c r="AK176" s="162" t="s">
        <v>949</v>
      </c>
      <c r="AL176" s="160" t="s">
        <v>976</v>
      </c>
      <c r="AM176" s="160" t="s">
        <v>976</v>
      </c>
      <c r="AN176" s="160" t="s">
        <v>545</v>
      </c>
      <c r="AO176" s="160" t="s">
        <v>545</v>
      </c>
      <c r="AP176" s="160" t="s">
        <v>545</v>
      </c>
      <c r="AQ176" s="160" t="s">
        <v>545</v>
      </c>
      <c r="AR176" s="160" t="s">
        <v>972</v>
      </c>
      <c r="AS176" s="160" t="s">
        <v>559</v>
      </c>
      <c r="AT176" s="160" t="s">
        <v>973</v>
      </c>
      <c r="AU176" s="160" t="s">
        <v>559</v>
      </c>
      <c r="AV176" s="160" t="s">
        <v>556</v>
      </c>
      <c r="AW176" s="160" t="s">
        <v>559</v>
      </c>
      <c r="AX176" s="160" t="s">
        <v>559</v>
      </c>
      <c r="AY176" s="160" t="s">
        <v>948</v>
      </c>
      <c r="AZ176" s="160" t="s">
        <v>975</v>
      </c>
      <c r="BA176" s="160" t="s">
        <v>975</v>
      </c>
      <c r="BB176" s="160" t="s">
        <v>559</v>
      </c>
      <c r="BC176" s="160" t="s">
        <v>559</v>
      </c>
      <c r="BD176" s="160" t="s">
        <v>974</v>
      </c>
      <c r="BE176" s="160" t="s">
        <v>559</v>
      </c>
      <c r="BF176" s="104"/>
    </row>
    <row r="177" spans="1:58" x14ac:dyDescent="0.25">
      <c r="A177" s="128" t="str">
        <f>'Indicator Data'!A178</f>
        <v>Tonga</v>
      </c>
      <c r="B177" s="107" t="str">
        <f>'Indicator Data'!B178</f>
        <v>TON</v>
      </c>
      <c r="C177" s="160" t="s">
        <v>1079</v>
      </c>
      <c r="D177" s="160" t="s">
        <v>1079</v>
      </c>
      <c r="E177" s="160" t="s">
        <v>981</v>
      </c>
      <c r="F177" s="160" t="s">
        <v>981</v>
      </c>
      <c r="G177" s="160" t="s">
        <v>981</v>
      </c>
      <c r="H177" s="160" t="s">
        <v>981</v>
      </c>
      <c r="I177" s="160" t="s">
        <v>981</v>
      </c>
      <c r="J177" s="160" t="s">
        <v>977</v>
      </c>
      <c r="K177" s="160" t="s">
        <v>977</v>
      </c>
      <c r="L177" s="160" t="s">
        <v>545</v>
      </c>
      <c r="M177" s="160" t="s">
        <v>974</v>
      </c>
      <c r="N177" s="160" t="s">
        <v>974</v>
      </c>
      <c r="O177" s="160" t="s">
        <v>982</v>
      </c>
      <c r="P177" s="160" t="s">
        <v>982</v>
      </c>
      <c r="Q177" s="160" t="s">
        <v>979</v>
      </c>
      <c r="R177" s="160" t="s">
        <v>979</v>
      </c>
      <c r="S177" s="160" t="s">
        <v>983</v>
      </c>
      <c r="T177" s="160" t="s">
        <v>984</v>
      </c>
      <c r="U177" s="160" t="s">
        <v>984</v>
      </c>
      <c r="V177" s="160" t="s">
        <v>559</v>
      </c>
      <c r="W177" s="160" t="s">
        <v>958</v>
      </c>
      <c r="X177" s="160" t="s">
        <v>958</v>
      </c>
      <c r="Y177" s="160" t="s">
        <v>958</v>
      </c>
      <c r="Z177" s="160" t="s">
        <v>958</v>
      </c>
      <c r="AA177" s="160" t="s">
        <v>958</v>
      </c>
      <c r="AB177" s="160" t="s">
        <v>946</v>
      </c>
      <c r="AC177" s="160" t="s">
        <v>958</v>
      </c>
      <c r="AD177" s="105" t="s">
        <v>980</v>
      </c>
      <c r="AE177" s="160" t="s">
        <v>958</v>
      </c>
      <c r="AF177" s="160" t="s">
        <v>979</v>
      </c>
      <c r="AG177" s="160" t="s">
        <v>559</v>
      </c>
      <c r="AH177" s="160" t="s">
        <v>977</v>
      </c>
      <c r="AI177" s="160" t="s">
        <v>977</v>
      </c>
      <c r="AJ177" s="160" t="s">
        <v>977</v>
      </c>
      <c r="AK177" s="162" t="s">
        <v>946</v>
      </c>
      <c r="AL177" s="160" t="s">
        <v>976</v>
      </c>
      <c r="AM177" s="160" t="s">
        <v>976</v>
      </c>
      <c r="AN177" s="160" t="s">
        <v>545</v>
      </c>
      <c r="AO177" s="160" t="s">
        <v>545</v>
      </c>
      <c r="AP177" s="160" t="s">
        <v>545</v>
      </c>
      <c r="AQ177" s="160" t="s">
        <v>545</v>
      </c>
      <c r="AR177" s="160" t="s">
        <v>972</v>
      </c>
      <c r="AS177" s="160" t="s">
        <v>559</v>
      </c>
      <c r="AT177" s="160" t="s">
        <v>973</v>
      </c>
      <c r="AU177" s="160" t="s">
        <v>559</v>
      </c>
      <c r="AV177" s="160" t="s">
        <v>556</v>
      </c>
      <c r="AW177" s="160" t="s">
        <v>559</v>
      </c>
      <c r="AX177" s="160" t="s">
        <v>559</v>
      </c>
      <c r="AY177" s="160" t="s">
        <v>948</v>
      </c>
      <c r="AZ177" s="160" t="s">
        <v>975</v>
      </c>
      <c r="BA177" s="160" t="s">
        <v>975</v>
      </c>
      <c r="BB177" s="160" t="s">
        <v>559</v>
      </c>
      <c r="BC177" s="160" t="s">
        <v>559</v>
      </c>
      <c r="BD177" s="160" t="s">
        <v>974</v>
      </c>
      <c r="BE177" s="160" t="s">
        <v>559</v>
      </c>
      <c r="BF177" s="104"/>
    </row>
    <row r="178" spans="1:58" x14ac:dyDescent="0.25">
      <c r="A178" s="128" t="str">
        <f>'Indicator Data'!A179</f>
        <v>Trinidad and Tobago</v>
      </c>
      <c r="B178" s="107" t="str">
        <f>'Indicator Data'!B179</f>
        <v>TTO</v>
      </c>
      <c r="C178" s="160" t="s">
        <v>1079</v>
      </c>
      <c r="D178" s="160" t="s">
        <v>1079</v>
      </c>
      <c r="E178" s="160" t="s">
        <v>981</v>
      </c>
      <c r="F178" s="160" t="s">
        <v>981</v>
      </c>
      <c r="G178" s="160" t="s">
        <v>981</v>
      </c>
      <c r="H178" s="160" t="s">
        <v>981</v>
      </c>
      <c r="I178" s="160" t="s">
        <v>981</v>
      </c>
      <c r="J178" s="160" t="s">
        <v>977</v>
      </c>
      <c r="K178" s="160" t="s">
        <v>977</v>
      </c>
      <c r="L178" s="160" t="s">
        <v>545</v>
      </c>
      <c r="M178" s="160" t="s">
        <v>974</v>
      </c>
      <c r="N178" s="160" t="s">
        <v>974</v>
      </c>
      <c r="O178" s="160" t="s">
        <v>982</v>
      </c>
      <c r="P178" s="160" t="s">
        <v>982</v>
      </c>
      <c r="Q178" s="160" t="s">
        <v>979</v>
      </c>
      <c r="R178" s="160" t="s">
        <v>979</v>
      </c>
      <c r="S178" s="160" t="s">
        <v>983</v>
      </c>
      <c r="T178" s="160" t="s">
        <v>984</v>
      </c>
      <c r="U178" s="160" t="s">
        <v>984</v>
      </c>
      <c r="V178" s="160" t="s">
        <v>559</v>
      </c>
      <c r="W178" s="160" t="s">
        <v>958</v>
      </c>
      <c r="X178" s="160" t="s">
        <v>958</v>
      </c>
      <c r="Y178" s="160" t="s">
        <v>958</v>
      </c>
      <c r="Z178" s="160" t="s">
        <v>958</v>
      </c>
      <c r="AA178" s="160" t="s">
        <v>958</v>
      </c>
      <c r="AB178" s="160" t="s">
        <v>958</v>
      </c>
      <c r="AC178" s="160" t="s">
        <v>958</v>
      </c>
      <c r="AD178" s="105" t="s">
        <v>980</v>
      </c>
      <c r="AE178" s="160" t="s">
        <v>958</v>
      </c>
      <c r="AF178" s="160" t="s">
        <v>979</v>
      </c>
      <c r="AG178" s="160" t="s">
        <v>559</v>
      </c>
      <c r="AH178" s="160" t="s">
        <v>977</v>
      </c>
      <c r="AI178" s="160" t="s">
        <v>977</v>
      </c>
      <c r="AJ178" s="160" t="s">
        <v>977</v>
      </c>
      <c r="AK178" s="162" t="s">
        <v>946</v>
      </c>
      <c r="AL178" s="160" t="s">
        <v>976</v>
      </c>
      <c r="AM178" s="160" t="s">
        <v>976</v>
      </c>
      <c r="AN178" s="160" t="s">
        <v>545</v>
      </c>
      <c r="AO178" s="160" t="s">
        <v>545</v>
      </c>
      <c r="AP178" s="160" t="s">
        <v>545</v>
      </c>
      <c r="AQ178" s="160" t="s">
        <v>545</v>
      </c>
      <c r="AR178" s="160" t="s">
        <v>972</v>
      </c>
      <c r="AS178" s="160" t="s">
        <v>559</v>
      </c>
      <c r="AT178" s="160" t="s">
        <v>973</v>
      </c>
      <c r="AU178" s="160" t="s">
        <v>559</v>
      </c>
      <c r="AV178" s="160" t="s">
        <v>556</v>
      </c>
      <c r="AW178" s="160" t="s">
        <v>559</v>
      </c>
      <c r="AX178" s="160" t="s">
        <v>559</v>
      </c>
      <c r="AY178" s="160" t="s">
        <v>948</v>
      </c>
      <c r="AZ178" s="160" t="s">
        <v>975</v>
      </c>
      <c r="BA178" s="160" t="s">
        <v>975</v>
      </c>
      <c r="BB178" s="160" t="s">
        <v>559</v>
      </c>
      <c r="BC178" s="160" t="s">
        <v>559</v>
      </c>
      <c r="BD178" s="160" t="s">
        <v>974</v>
      </c>
      <c r="BE178" s="160" t="s">
        <v>559</v>
      </c>
      <c r="BF178" s="104"/>
    </row>
    <row r="179" spans="1:58" x14ac:dyDescent="0.25">
      <c r="A179" s="128" t="str">
        <f>'Indicator Data'!A180</f>
        <v>Tunisia</v>
      </c>
      <c r="B179" s="107" t="str">
        <f>'Indicator Data'!B180</f>
        <v>TUN</v>
      </c>
      <c r="C179" s="160" t="s">
        <v>1079</v>
      </c>
      <c r="D179" s="160" t="s">
        <v>1079</v>
      </c>
      <c r="E179" s="160" t="s">
        <v>981</v>
      </c>
      <c r="F179" s="160" t="s">
        <v>981</v>
      </c>
      <c r="G179" s="160" t="s">
        <v>981</v>
      </c>
      <c r="H179" s="160" t="s">
        <v>981</v>
      </c>
      <c r="I179" s="160" t="s">
        <v>981</v>
      </c>
      <c r="J179" s="160" t="s">
        <v>977</v>
      </c>
      <c r="K179" s="160" t="s">
        <v>977</v>
      </c>
      <c r="L179" s="160" t="s">
        <v>545</v>
      </c>
      <c r="M179" s="160" t="s">
        <v>974</v>
      </c>
      <c r="N179" s="160" t="s">
        <v>974</v>
      </c>
      <c r="O179" s="160" t="s">
        <v>982</v>
      </c>
      <c r="P179" s="160" t="s">
        <v>982</v>
      </c>
      <c r="Q179" s="160" t="s">
        <v>979</v>
      </c>
      <c r="R179" s="160" t="s">
        <v>979</v>
      </c>
      <c r="S179" s="160" t="s">
        <v>983</v>
      </c>
      <c r="T179" s="160" t="s">
        <v>984</v>
      </c>
      <c r="U179" s="160" t="s">
        <v>984</v>
      </c>
      <c r="V179" s="160" t="s">
        <v>559</v>
      </c>
      <c r="W179" s="160" t="s">
        <v>958</v>
      </c>
      <c r="X179" s="160" t="s">
        <v>958</v>
      </c>
      <c r="Y179" s="160" t="s">
        <v>958</v>
      </c>
      <c r="Z179" s="160" t="s">
        <v>958</v>
      </c>
      <c r="AA179" s="160" t="s">
        <v>958</v>
      </c>
      <c r="AB179" s="160" t="s">
        <v>971</v>
      </c>
      <c r="AC179" s="160" t="s">
        <v>958</v>
      </c>
      <c r="AD179" s="105" t="s">
        <v>980</v>
      </c>
      <c r="AE179" s="160" t="s">
        <v>958</v>
      </c>
      <c r="AF179" s="160" t="s">
        <v>979</v>
      </c>
      <c r="AG179" s="160" t="s">
        <v>559</v>
      </c>
      <c r="AH179" s="160" t="s">
        <v>977</v>
      </c>
      <c r="AI179" s="160" t="s">
        <v>977</v>
      </c>
      <c r="AJ179" s="160" t="s">
        <v>977</v>
      </c>
      <c r="AK179" s="162" t="s">
        <v>946</v>
      </c>
      <c r="AL179" s="160" t="s">
        <v>976</v>
      </c>
      <c r="AM179" s="160" t="s">
        <v>976</v>
      </c>
      <c r="AN179" s="160" t="s">
        <v>545</v>
      </c>
      <c r="AO179" s="160" t="s">
        <v>545</v>
      </c>
      <c r="AP179" s="160" t="s">
        <v>545</v>
      </c>
      <c r="AQ179" s="160" t="s">
        <v>545</v>
      </c>
      <c r="AR179" s="160" t="s">
        <v>972</v>
      </c>
      <c r="AS179" s="160" t="s">
        <v>559</v>
      </c>
      <c r="AT179" s="160" t="s">
        <v>973</v>
      </c>
      <c r="AU179" s="160" t="s">
        <v>559</v>
      </c>
      <c r="AV179" s="160" t="s">
        <v>556</v>
      </c>
      <c r="AW179" s="160" t="s">
        <v>559</v>
      </c>
      <c r="AX179" s="160" t="s">
        <v>559</v>
      </c>
      <c r="AY179" s="160" t="s">
        <v>948</v>
      </c>
      <c r="AZ179" s="160" t="s">
        <v>975</v>
      </c>
      <c r="BA179" s="160" t="s">
        <v>975</v>
      </c>
      <c r="BB179" s="160" t="s">
        <v>559</v>
      </c>
      <c r="BC179" s="160" t="s">
        <v>559</v>
      </c>
      <c r="BD179" s="160" t="s">
        <v>974</v>
      </c>
      <c r="BE179" s="160" t="s">
        <v>559</v>
      </c>
      <c r="BF179" s="104"/>
    </row>
    <row r="180" spans="1:58" x14ac:dyDescent="0.25">
      <c r="A180" s="128" t="str">
        <f>'Indicator Data'!A181</f>
        <v>Turkey</v>
      </c>
      <c r="B180" s="107" t="str">
        <f>'Indicator Data'!B181</f>
        <v>TUR</v>
      </c>
      <c r="C180" s="160" t="s">
        <v>1079</v>
      </c>
      <c r="D180" s="160" t="s">
        <v>1079</v>
      </c>
      <c r="E180" s="160" t="s">
        <v>981</v>
      </c>
      <c r="F180" s="160" t="s">
        <v>981</v>
      </c>
      <c r="G180" s="160" t="s">
        <v>981</v>
      </c>
      <c r="H180" s="160" t="s">
        <v>981</v>
      </c>
      <c r="I180" s="160" t="s">
        <v>981</v>
      </c>
      <c r="J180" s="160" t="s">
        <v>977</v>
      </c>
      <c r="K180" s="160" t="s">
        <v>977</v>
      </c>
      <c r="L180" s="160" t="s">
        <v>545</v>
      </c>
      <c r="M180" s="160" t="s">
        <v>974</v>
      </c>
      <c r="N180" s="160" t="s">
        <v>974</v>
      </c>
      <c r="O180" s="160" t="s">
        <v>982</v>
      </c>
      <c r="P180" s="160" t="s">
        <v>982</v>
      </c>
      <c r="Q180" s="160" t="s">
        <v>979</v>
      </c>
      <c r="R180" s="160" t="s">
        <v>979</v>
      </c>
      <c r="S180" s="160" t="s">
        <v>983</v>
      </c>
      <c r="T180" s="160" t="s">
        <v>984</v>
      </c>
      <c r="U180" s="160" t="s">
        <v>984</v>
      </c>
      <c r="V180" s="160" t="s">
        <v>559</v>
      </c>
      <c r="W180" s="160" t="s">
        <v>958</v>
      </c>
      <c r="X180" s="160" t="s">
        <v>958</v>
      </c>
      <c r="Y180" s="160" t="s">
        <v>958</v>
      </c>
      <c r="Z180" s="160" t="s">
        <v>958</v>
      </c>
      <c r="AA180" s="160" t="s">
        <v>958</v>
      </c>
      <c r="AB180" s="160" t="s">
        <v>946</v>
      </c>
      <c r="AC180" s="160" t="s">
        <v>958</v>
      </c>
      <c r="AD180" s="105" t="s">
        <v>980</v>
      </c>
      <c r="AE180" s="160" t="s">
        <v>958</v>
      </c>
      <c r="AF180" s="160" t="s">
        <v>979</v>
      </c>
      <c r="AG180" s="160" t="s">
        <v>559</v>
      </c>
      <c r="AH180" s="160" t="s">
        <v>977</v>
      </c>
      <c r="AI180" s="160" t="s">
        <v>977</v>
      </c>
      <c r="AJ180" s="160" t="s">
        <v>977</v>
      </c>
      <c r="AK180" s="162" t="s">
        <v>949</v>
      </c>
      <c r="AL180" s="160" t="s">
        <v>976</v>
      </c>
      <c r="AM180" s="160" t="s">
        <v>976</v>
      </c>
      <c r="AN180" s="160" t="s">
        <v>545</v>
      </c>
      <c r="AO180" s="160" t="s">
        <v>545</v>
      </c>
      <c r="AP180" s="160" t="s">
        <v>545</v>
      </c>
      <c r="AQ180" s="160" t="s">
        <v>545</v>
      </c>
      <c r="AR180" s="160" t="s">
        <v>972</v>
      </c>
      <c r="AS180" s="160" t="s">
        <v>559</v>
      </c>
      <c r="AT180" s="160" t="s">
        <v>973</v>
      </c>
      <c r="AU180" s="160" t="s">
        <v>559</v>
      </c>
      <c r="AV180" s="160" t="s">
        <v>556</v>
      </c>
      <c r="AW180" s="160" t="s">
        <v>559</v>
      </c>
      <c r="AX180" s="160" t="s">
        <v>559</v>
      </c>
      <c r="AY180" s="160" t="s">
        <v>948</v>
      </c>
      <c r="AZ180" s="160" t="s">
        <v>975</v>
      </c>
      <c r="BA180" s="160" t="s">
        <v>975</v>
      </c>
      <c r="BB180" s="160" t="s">
        <v>559</v>
      </c>
      <c r="BC180" s="160" t="s">
        <v>559</v>
      </c>
      <c r="BD180" s="160" t="s">
        <v>974</v>
      </c>
      <c r="BE180" s="160" t="s">
        <v>559</v>
      </c>
      <c r="BF180" s="104"/>
    </row>
    <row r="181" spans="1:58" x14ac:dyDescent="0.25">
      <c r="A181" s="128" t="str">
        <f>'Indicator Data'!A182</f>
        <v>Turkmenistan</v>
      </c>
      <c r="B181" s="107" t="str">
        <f>'Indicator Data'!B182</f>
        <v>TKM</v>
      </c>
      <c r="C181" s="160" t="s">
        <v>1079</v>
      </c>
      <c r="D181" s="160" t="s">
        <v>1079</v>
      </c>
      <c r="E181" s="160" t="s">
        <v>981</v>
      </c>
      <c r="F181" s="160" t="s">
        <v>981</v>
      </c>
      <c r="G181" s="160" t="s">
        <v>981</v>
      </c>
      <c r="H181" s="160" t="s">
        <v>981</v>
      </c>
      <c r="I181" s="160" t="s">
        <v>981</v>
      </c>
      <c r="J181" s="160" t="s">
        <v>977</v>
      </c>
      <c r="K181" s="160" t="s">
        <v>977</v>
      </c>
      <c r="L181" s="160" t="s">
        <v>545</v>
      </c>
      <c r="M181" s="160" t="s">
        <v>974</v>
      </c>
      <c r="N181" s="160" t="s">
        <v>974</v>
      </c>
      <c r="O181" s="160" t="s">
        <v>982</v>
      </c>
      <c r="P181" s="160" t="s">
        <v>982</v>
      </c>
      <c r="Q181" s="160" t="s">
        <v>979</v>
      </c>
      <c r="R181" s="160" t="s">
        <v>979</v>
      </c>
      <c r="S181" s="160" t="s">
        <v>983</v>
      </c>
      <c r="T181" s="160" t="s">
        <v>984</v>
      </c>
      <c r="U181" s="160" t="s">
        <v>984</v>
      </c>
      <c r="V181" s="160" t="s">
        <v>559</v>
      </c>
      <c r="W181" s="160" t="s">
        <v>958</v>
      </c>
      <c r="X181" s="160" t="s">
        <v>958</v>
      </c>
      <c r="Y181" s="160" t="s">
        <v>958</v>
      </c>
      <c r="Z181" s="160" t="s">
        <v>958</v>
      </c>
      <c r="AA181" s="160" t="s">
        <v>958</v>
      </c>
      <c r="AB181" s="160" t="s">
        <v>946</v>
      </c>
      <c r="AC181" s="160" t="s">
        <v>958</v>
      </c>
      <c r="AD181" s="105" t="s">
        <v>980</v>
      </c>
      <c r="AE181" s="160" t="s">
        <v>958</v>
      </c>
      <c r="AF181" s="160" t="s">
        <v>979</v>
      </c>
      <c r="AG181" s="160" t="s">
        <v>559</v>
      </c>
      <c r="AH181" s="160" t="s">
        <v>977</v>
      </c>
      <c r="AI181" s="160" t="s">
        <v>977</v>
      </c>
      <c r="AJ181" s="160" t="s">
        <v>977</v>
      </c>
      <c r="AK181" s="162" t="s">
        <v>946</v>
      </c>
      <c r="AL181" s="160" t="s">
        <v>976</v>
      </c>
      <c r="AM181" s="160" t="s">
        <v>976</v>
      </c>
      <c r="AN181" s="160" t="s">
        <v>545</v>
      </c>
      <c r="AO181" s="160" t="s">
        <v>545</v>
      </c>
      <c r="AP181" s="160" t="s">
        <v>545</v>
      </c>
      <c r="AQ181" s="160" t="s">
        <v>545</v>
      </c>
      <c r="AR181" s="160" t="s">
        <v>972</v>
      </c>
      <c r="AS181" s="160" t="s">
        <v>559</v>
      </c>
      <c r="AT181" s="160" t="s">
        <v>973</v>
      </c>
      <c r="AU181" s="160" t="s">
        <v>559</v>
      </c>
      <c r="AV181" s="160" t="s">
        <v>556</v>
      </c>
      <c r="AW181" s="160" t="s">
        <v>559</v>
      </c>
      <c r="AX181" s="160" t="s">
        <v>559</v>
      </c>
      <c r="AY181" s="160" t="s">
        <v>948</v>
      </c>
      <c r="AZ181" s="160" t="s">
        <v>975</v>
      </c>
      <c r="BA181" s="160" t="s">
        <v>975</v>
      </c>
      <c r="BB181" s="160" t="s">
        <v>559</v>
      </c>
      <c r="BC181" s="160" t="s">
        <v>559</v>
      </c>
      <c r="BD181" s="160" t="s">
        <v>974</v>
      </c>
      <c r="BE181" s="160" t="s">
        <v>559</v>
      </c>
      <c r="BF181" s="104"/>
    </row>
    <row r="182" spans="1:58" x14ac:dyDescent="0.25">
      <c r="A182" s="128" t="str">
        <f>'Indicator Data'!A183</f>
        <v>Tuvalu</v>
      </c>
      <c r="B182" s="107" t="str">
        <f>'Indicator Data'!B183</f>
        <v>TUV</v>
      </c>
      <c r="C182" s="160" t="s">
        <v>1079</v>
      </c>
      <c r="D182" s="160" t="s">
        <v>1079</v>
      </c>
      <c r="E182" s="160" t="s">
        <v>981</v>
      </c>
      <c r="F182" s="160" t="s">
        <v>981</v>
      </c>
      <c r="G182" s="160" t="s">
        <v>981</v>
      </c>
      <c r="H182" s="160" t="s">
        <v>981</v>
      </c>
      <c r="I182" s="160" t="s">
        <v>981</v>
      </c>
      <c r="J182" s="160" t="s">
        <v>977</v>
      </c>
      <c r="K182" s="160" t="s">
        <v>977</v>
      </c>
      <c r="L182" s="160" t="s">
        <v>545</v>
      </c>
      <c r="M182" s="160" t="s">
        <v>974</v>
      </c>
      <c r="N182" s="160" t="s">
        <v>974</v>
      </c>
      <c r="O182" s="160" t="s">
        <v>982</v>
      </c>
      <c r="P182" s="160" t="s">
        <v>982</v>
      </c>
      <c r="Q182" s="160" t="s">
        <v>979</v>
      </c>
      <c r="R182" s="160" t="s">
        <v>979</v>
      </c>
      <c r="S182" s="160" t="s">
        <v>983</v>
      </c>
      <c r="T182" s="160" t="s">
        <v>984</v>
      </c>
      <c r="U182" s="160" t="s">
        <v>984</v>
      </c>
      <c r="V182" s="160" t="s">
        <v>559</v>
      </c>
      <c r="W182" s="160" t="s">
        <v>958</v>
      </c>
      <c r="X182" s="160" t="s">
        <v>958</v>
      </c>
      <c r="Y182" s="160" t="s">
        <v>958</v>
      </c>
      <c r="Z182" s="160" t="s">
        <v>958</v>
      </c>
      <c r="AA182" s="160" t="s">
        <v>958</v>
      </c>
      <c r="AB182" s="160" t="s">
        <v>946</v>
      </c>
      <c r="AC182" s="160" t="s">
        <v>958</v>
      </c>
      <c r="AD182" s="105" t="s">
        <v>980</v>
      </c>
      <c r="AE182" s="160" t="s">
        <v>958</v>
      </c>
      <c r="AF182" s="160" t="s">
        <v>979</v>
      </c>
      <c r="AG182" s="160" t="s">
        <v>559</v>
      </c>
      <c r="AH182" s="160" t="s">
        <v>977</v>
      </c>
      <c r="AI182" s="160" t="s">
        <v>977</v>
      </c>
      <c r="AJ182" s="160" t="s">
        <v>977</v>
      </c>
      <c r="AK182" s="162" t="s">
        <v>946</v>
      </c>
      <c r="AL182" s="160" t="s">
        <v>976</v>
      </c>
      <c r="AM182" s="160" t="s">
        <v>976</v>
      </c>
      <c r="AN182" s="160" t="s">
        <v>545</v>
      </c>
      <c r="AO182" s="160" t="s">
        <v>545</v>
      </c>
      <c r="AP182" s="160" t="s">
        <v>545</v>
      </c>
      <c r="AQ182" s="160" t="s">
        <v>545</v>
      </c>
      <c r="AR182" s="160" t="s">
        <v>972</v>
      </c>
      <c r="AS182" s="160" t="s">
        <v>559</v>
      </c>
      <c r="AT182" s="160" t="s">
        <v>973</v>
      </c>
      <c r="AU182" s="160" t="s">
        <v>559</v>
      </c>
      <c r="AV182" s="160" t="s">
        <v>556</v>
      </c>
      <c r="AW182" s="160" t="s">
        <v>559</v>
      </c>
      <c r="AX182" s="160" t="s">
        <v>559</v>
      </c>
      <c r="AY182" s="160" t="s">
        <v>948</v>
      </c>
      <c r="AZ182" s="160" t="s">
        <v>975</v>
      </c>
      <c r="BA182" s="160" t="s">
        <v>975</v>
      </c>
      <c r="BB182" s="160" t="s">
        <v>559</v>
      </c>
      <c r="BC182" s="160" t="s">
        <v>559</v>
      </c>
      <c r="BD182" s="160" t="s">
        <v>974</v>
      </c>
      <c r="BE182" s="160" t="s">
        <v>559</v>
      </c>
      <c r="BF182" s="104"/>
    </row>
    <row r="183" spans="1:58" x14ac:dyDescent="0.25">
      <c r="A183" s="128" t="str">
        <f>'Indicator Data'!A184</f>
        <v>Uganda</v>
      </c>
      <c r="B183" s="107" t="str">
        <f>'Indicator Data'!B184</f>
        <v>UGA</v>
      </c>
      <c r="C183" s="160" t="s">
        <v>1079</v>
      </c>
      <c r="D183" s="160" t="s">
        <v>1079</v>
      </c>
      <c r="E183" s="160" t="s">
        <v>981</v>
      </c>
      <c r="F183" s="160" t="s">
        <v>981</v>
      </c>
      <c r="G183" s="160" t="s">
        <v>981</v>
      </c>
      <c r="H183" s="160" t="s">
        <v>981</v>
      </c>
      <c r="I183" s="160" t="s">
        <v>981</v>
      </c>
      <c r="J183" s="160" t="s">
        <v>977</v>
      </c>
      <c r="K183" s="160" t="s">
        <v>977</v>
      </c>
      <c r="L183" s="160" t="s">
        <v>545</v>
      </c>
      <c r="M183" s="160" t="s">
        <v>974</v>
      </c>
      <c r="N183" s="160" t="s">
        <v>974</v>
      </c>
      <c r="O183" s="160" t="s">
        <v>982</v>
      </c>
      <c r="P183" s="160" t="s">
        <v>982</v>
      </c>
      <c r="Q183" s="160" t="s">
        <v>979</v>
      </c>
      <c r="R183" s="160" t="s">
        <v>979</v>
      </c>
      <c r="S183" s="160" t="s">
        <v>983</v>
      </c>
      <c r="T183" s="160" t="s">
        <v>984</v>
      </c>
      <c r="U183" s="160" t="s">
        <v>984</v>
      </c>
      <c r="V183" s="160" t="s">
        <v>559</v>
      </c>
      <c r="W183" s="160" t="s">
        <v>958</v>
      </c>
      <c r="X183" s="160" t="s">
        <v>958</v>
      </c>
      <c r="Y183" s="160" t="s">
        <v>958</v>
      </c>
      <c r="Z183" s="160" t="s">
        <v>958</v>
      </c>
      <c r="AA183" s="160" t="s">
        <v>958</v>
      </c>
      <c r="AB183" s="160" t="s">
        <v>971</v>
      </c>
      <c r="AC183" s="160" t="s">
        <v>958</v>
      </c>
      <c r="AD183" s="105" t="s">
        <v>980</v>
      </c>
      <c r="AE183" s="160" t="s">
        <v>958</v>
      </c>
      <c r="AF183" s="160" t="s">
        <v>979</v>
      </c>
      <c r="AG183" s="160" t="s">
        <v>559</v>
      </c>
      <c r="AH183" s="160" t="s">
        <v>977</v>
      </c>
      <c r="AI183" s="160" t="s">
        <v>977</v>
      </c>
      <c r="AJ183" s="160" t="s">
        <v>977</v>
      </c>
      <c r="AK183" s="162" t="s">
        <v>949</v>
      </c>
      <c r="AL183" s="160" t="s">
        <v>976</v>
      </c>
      <c r="AM183" s="160" t="s">
        <v>976</v>
      </c>
      <c r="AN183" s="160" t="s">
        <v>545</v>
      </c>
      <c r="AO183" s="160" t="s">
        <v>545</v>
      </c>
      <c r="AP183" s="160" t="s">
        <v>545</v>
      </c>
      <c r="AQ183" s="160" t="s">
        <v>545</v>
      </c>
      <c r="AR183" s="160" t="s">
        <v>972</v>
      </c>
      <c r="AS183" s="160" t="s">
        <v>559</v>
      </c>
      <c r="AT183" s="160" t="s">
        <v>973</v>
      </c>
      <c r="AU183" s="160" t="s">
        <v>559</v>
      </c>
      <c r="AV183" s="160" t="s">
        <v>556</v>
      </c>
      <c r="AW183" s="160" t="s">
        <v>559</v>
      </c>
      <c r="AX183" s="160" t="s">
        <v>559</v>
      </c>
      <c r="AY183" s="160" t="s">
        <v>948</v>
      </c>
      <c r="AZ183" s="160" t="s">
        <v>975</v>
      </c>
      <c r="BA183" s="160" t="s">
        <v>975</v>
      </c>
      <c r="BB183" s="160" t="s">
        <v>559</v>
      </c>
      <c r="BC183" s="160" t="s">
        <v>559</v>
      </c>
      <c r="BD183" s="160" t="s">
        <v>974</v>
      </c>
      <c r="BE183" s="160" t="s">
        <v>559</v>
      </c>
      <c r="BF183" s="104"/>
    </row>
    <row r="184" spans="1:58" x14ac:dyDescent="0.25">
      <c r="A184" s="128" t="str">
        <f>'Indicator Data'!A185</f>
        <v>Ukraine</v>
      </c>
      <c r="B184" s="107" t="str">
        <f>'Indicator Data'!B185</f>
        <v>UKR</v>
      </c>
      <c r="C184" s="160" t="s">
        <v>1079</v>
      </c>
      <c r="D184" s="160" t="s">
        <v>1079</v>
      </c>
      <c r="E184" s="160" t="s">
        <v>981</v>
      </c>
      <c r="F184" s="160" t="s">
        <v>981</v>
      </c>
      <c r="G184" s="160" t="s">
        <v>981</v>
      </c>
      <c r="H184" s="160" t="s">
        <v>981</v>
      </c>
      <c r="I184" s="160" t="s">
        <v>981</v>
      </c>
      <c r="J184" s="160" t="s">
        <v>977</v>
      </c>
      <c r="K184" s="160" t="s">
        <v>977</v>
      </c>
      <c r="L184" s="160" t="s">
        <v>545</v>
      </c>
      <c r="M184" s="160" t="s">
        <v>974</v>
      </c>
      <c r="N184" s="160" t="s">
        <v>974</v>
      </c>
      <c r="O184" s="160" t="s">
        <v>982</v>
      </c>
      <c r="P184" s="160" t="s">
        <v>982</v>
      </c>
      <c r="Q184" s="160" t="s">
        <v>979</v>
      </c>
      <c r="R184" s="160" t="s">
        <v>979</v>
      </c>
      <c r="S184" s="160" t="s">
        <v>983</v>
      </c>
      <c r="T184" s="160" t="s">
        <v>984</v>
      </c>
      <c r="U184" s="160" t="s">
        <v>984</v>
      </c>
      <c r="V184" s="160" t="s">
        <v>559</v>
      </c>
      <c r="W184" s="160" t="s">
        <v>958</v>
      </c>
      <c r="X184" s="160" t="s">
        <v>958</v>
      </c>
      <c r="Y184" s="160" t="s">
        <v>958</v>
      </c>
      <c r="Z184" s="160" t="s">
        <v>958</v>
      </c>
      <c r="AA184" s="160" t="s">
        <v>958</v>
      </c>
      <c r="AB184" s="160" t="s">
        <v>971</v>
      </c>
      <c r="AC184" s="160" t="s">
        <v>958</v>
      </c>
      <c r="AD184" s="105" t="s">
        <v>980</v>
      </c>
      <c r="AE184" s="160" t="s">
        <v>958</v>
      </c>
      <c r="AF184" s="160" t="s">
        <v>979</v>
      </c>
      <c r="AG184" s="160" t="s">
        <v>559</v>
      </c>
      <c r="AH184" s="160" t="s">
        <v>977</v>
      </c>
      <c r="AI184" s="160" t="s">
        <v>977</v>
      </c>
      <c r="AJ184" s="160" t="s">
        <v>977</v>
      </c>
      <c r="AK184" s="162" t="s">
        <v>949</v>
      </c>
      <c r="AL184" s="160" t="s">
        <v>976</v>
      </c>
      <c r="AM184" s="160" t="s">
        <v>976</v>
      </c>
      <c r="AN184" s="160" t="s">
        <v>545</v>
      </c>
      <c r="AO184" s="160" t="s">
        <v>545</v>
      </c>
      <c r="AP184" s="160" t="s">
        <v>545</v>
      </c>
      <c r="AQ184" s="160" t="s">
        <v>545</v>
      </c>
      <c r="AR184" s="160" t="s">
        <v>972</v>
      </c>
      <c r="AS184" s="160" t="s">
        <v>559</v>
      </c>
      <c r="AT184" s="160" t="s">
        <v>973</v>
      </c>
      <c r="AU184" s="160" t="s">
        <v>559</v>
      </c>
      <c r="AV184" s="160" t="s">
        <v>556</v>
      </c>
      <c r="AW184" s="160" t="s">
        <v>559</v>
      </c>
      <c r="AX184" s="160" t="s">
        <v>559</v>
      </c>
      <c r="AY184" s="160" t="s">
        <v>948</v>
      </c>
      <c r="AZ184" s="160" t="s">
        <v>975</v>
      </c>
      <c r="BA184" s="160" t="s">
        <v>975</v>
      </c>
      <c r="BB184" s="160" t="s">
        <v>559</v>
      </c>
      <c r="BC184" s="160" t="s">
        <v>559</v>
      </c>
      <c r="BD184" s="160" t="s">
        <v>974</v>
      </c>
      <c r="BE184" s="160" t="s">
        <v>559</v>
      </c>
      <c r="BF184" s="104"/>
    </row>
    <row r="185" spans="1:58" x14ac:dyDescent="0.25">
      <c r="A185" s="128" t="str">
        <f>'Indicator Data'!A186</f>
        <v>United Arab Emirates</v>
      </c>
      <c r="B185" s="107" t="str">
        <f>'Indicator Data'!B186</f>
        <v>ARE</v>
      </c>
      <c r="C185" s="160" t="s">
        <v>1079</v>
      </c>
      <c r="D185" s="160" t="s">
        <v>1079</v>
      </c>
      <c r="E185" s="160" t="s">
        <v>981</v>
      </c>
      <c r="F185" s="160" t="s">
        <v>981</v>
      </c>
      <c r="G185" s="160" t="s">
        <v>981</v>
      </c>
      <c r="H185" s="160" t="s">
        <v>981</v>
      </c>
      <c r="I185" s="160" t="s">
        <v>981</v>
      </c>
      <c r="J185" s="160" t="s">
        <v>977</v>
      </c>
      <c r="K185" s="160" t="s">
        <v>977</v>
      </c>
      <c r="L185" s="160" t="s">
        <v>545</v>
      </c>
      <c r="M185" s="160" t="s">
        <v>974</v>
      </c>
      <c r="N185" s="160" t="s">
        <v>974</v>
      </c>
      <c r="O185" s="160" t="s">
        <v>982</v>
      </c>
      <c r="P185" s="160" t="s">
        <v>982</v>
      </c>
      <c r="Q185" s="160" t="s">
        <v>979</v>
      </c>
      <c r="R185" s="160" t="s">
        <v>979</v>
      </c>
      <c r="S185" s="160" t="s">
        <v>983</v>
      </c>
      <c r="T185" s="160" t="s">
        <v>984</v>
      </c>
      <c r="U185" s="160" t="s">
        <v>984</v>
      </c>
      <c r="V185" s="160" t="s">
        <v>559</v>
      </c>
      <c r="W185" s="160" t="s">
        <v>958</v>
      </c>
      <c r="X185" s="160" t="s">
        <v>958</v>
      </c>
      <c r="Y185" s="160" t="s">
        <v>958</v>
      </c>
      <c r="Z185" s="160" t="s">
        <v>958</v>
      </c>
      <c r="AA185" s="160" t="s">
        <v>958</v>
      </c>
      <c r="AB185" s="160" t="s">
        <v>946</v>
      </c>
      <c r="AC185" s="160" t="s">
        <v>958</v>
      </c>
      <c r="AD185" s="105" t="s">
        <v>980</v>
      </c>
      <c r="AE185" s="160" t="s">
        <v>958</v>
      </c>
      <c r="AF185" s="160" t="s">
        <v>979</v>
      </c>
      <c r="AG185" s="160" t="s">
        <v>559</v>
      </c>
      <c r="AH185" s="160" t="s">
        <v>977</v>
      </c>
      <c r="AI185" s="160" t="s">
        <v>977</v>
      </c>
      <c r="AJ185" s="160" t="s">
        <v>977</v>
      </c>
      <c r="AK185" s="162" t="s">
        <v>946</v>
      </c>
      <c r="AL185" s="160" t="s">
        <v>976</v>
      </c>
      <c r="AM185" s="160" t="s">
        <v>976</v>
      </c>
      <c r="AN185" s="160" t="s">
        <v>545</v>
      </c>
      <c r="AO185" s="160" t="s">
        <v>545</v>
      </c>
      <c r="AP185" s="160" t="s">
        <v>545</v>
      </c>
      <c r="AQ185" s="160" t="s">
        <v>545</v>
      </c>
      <c r="AR185" s="160" t="s">
        <v>972</v>
      </c>
      <c r="AS185" s="160" t="s">
        <v>559</v>
      </c>
      <c r="AT185" s="160" t="s">
        <v>973</v>
      </c>
      <c r="AU185" s="160" t="s">
        <v>559</v>
      </c>
      <c r="AV185" s="160" t="s">
        <v>556</v>
      </c>
      <c r="AW185" s="160" t="s">
        <v>559</v>
      </c>
      <c r="AX185" s="160" t="s">
        <v>559</v>
      </c>
      <c r="AY185" s="160" t="s">
        <v>948</v>
      </c>
      <c r="AZ185" s="160" t="s">
        <v>975</v>
      </c>
      <c r="BA185" s="160" t="s">
        <v>975</v>
      </c>
      <c r="BB185" s="160" t="s">
        <v>559</v>
      </c>
      <c r="BC185" s="160" t="s">
        <v>559</v>
      </c>
      <c r="BD185" s="160" t="s">
        <v>974</v>
      </c>
      <c r="BE185" s="160" t="s">
        <v>559</v>
      </c>
      <c r="BF185" s="104"/>
    </row>
    <row r="186" spans="1:58" x14ac:dyDescent="0.25">
      <c r="A186" s="128" t="str">
        <f>'Indicator Data'!A187</f>
        <v>United Kingdom</v>
      </c>
      <c r="B186" s="107" t="str">
        <f>'Indicator Data'!B187</f>
        <v>GBR</v>
      </c>
      <c r="C186" s="160" t="s">
        <v>1079</v>
      </c>
      <c r="D186" s="160" t="s">
        <v>1079</v>
      </c>
      <c r="E186" s="160" t="s">
        <v>981</v>
      </c>
      <c r="F186" s="160" t="s">
        <v>981</v>
      </c>
      <c r="G186" s="160" t="s">
        <v>981</v>
      </c>
      <c r="H186" s="160" t="s">
        <v>981</v>
      </c>
      <c r="I186" s="160" t="s">
        <v>981</v>
      </c>
      <c r="J186" s="160" t="s">
        <v>977</v>
      </c>
      <c r="K186" s="160" t="s">
        <v>977</v>
      </c>
      <c r="L186" s="160" t="s">
        <v>545</v>
      </c>
      <c r="M186" s="160" t="s">
        <v>974</v>
      </c>
      <c r="N186" s="160" t="s">
        <v>974</v>
      </c>
      <c r="O186" s="160" t="s">
        <v>982</v>
      </c>
      <c r="P186" s="160" t="s">
        <v>982</v>
      </c>
      <c r="Q186" s="160" t="s">
        <v>979</v>
      </c>
      <c r="R186" s="160" t="s">
        <v>979</v>
      </c>
      <c r="S186" s="160" t="s">
        <v>983</v>
      </c>
      <c r="T186" s="160" t="s">
        <v>984</v>
      </c>
      <c r="U186" s="160" t="s">
        <v>984</v>
      </c>
      <c r="V186" s="160" t="s">
        <v>559</v>
      </c>
      <c r="W186" s="160" t="s">
        <v>958</v>
      </c>
      <c r="X186" s="160" t="s">
        <v>958</v>
      </c>
      <c r="Y186" s="160" t="s">
        <v>958</v>
      </c>
      <c r="Z186" s="160" t="s">
        <v>958</v>
      </c>
      <c r="AA186" s="160" t="s">
        <v>958</v>
      </c>
      <c r="AB186" s="160" t="s">
        <v>958</v>
      </c>
      <c r="AC186" s="160" t="s">
        <v>958</v>
      </c>
      <c r="AD186" s="105" t="s">
        <v>980</v>
      </c>
      <c r="AE186" s="160" t="s">
        <v>958</v>
      </c>
      <c r="AF186" s="160" t="s">
        <v>979</v>
      </c>
      <c r="AG186" s="160" t="s">
        <v>559</v>
      </c>
      <c r="AH186" s="160" t="s">
        <v>977</v>
      </c>
      <c r="AI186" s="160" t="s">
        <v>977</v>
      </c>
      <c r="AJ186" s="160" t="s">
        <v>977</v>
      </c>
      <c r="AK186" s="162" t="s">
        <v>946</v>
      </c>
      <c r="AL186" s="160" t="s">
        <v>976</v>
      </c>
      <c r="AM186" s="160" t="s">
        <v>976</v>
      </c>
      <c r="AN186" s="160" t="s">
        <v>545</v>
      </c>
      <c r="AO186" s="160" t="s">
        <v>545</v>
      </c>
      <c r="AP186" s="160" t="s">
        <v>545</v>
      </c>
      <c r="AQ186" s="160" t="s">
        <v>545</v>
      </c>
      <c r="AR186" s="160" t="s">
        <v>972</v>
      </c>
      <c r="AS186" s="160" t="s">
        <v>559</v>
      </c>
      <c r="AT186" s="160" t="s">
        <v>973</v>
      </c>
      <c r="AU186" s="160" t="s">
        <v>559</v>
      </c>
      <c r="AV186" s="160" t="s">
        <v>556</v>
      </c>
      <c r="AW186" s="160" t="s">
        <v>559</v>
      </c>
      <c r="AX186" s="160" t="s">
        <v>559</v>
      </c>
      <c r="AY186" s="160" t="s">
        <v>948</v>
      </c>
      <c r="AZ186" s="160" t="s">
        <v>975</v>
      </c>
      <c r="BA186" s="160" t="s">
        <v>975</v>
      </c>
      <c r="BB186" s="160" t="s">
        <v>559</v>
      </c>
      <c r="BC186" s="160" t="s">
        <v>559</v>
      </c>
      <c r="BD186" s="160" t="s">
        <v>974</v>
      </c>
      <c r="BE186" s="160" t="s">
        <v>559</v>
      </c>
      <c r="BF186" s="104"/>
    </row>
    <row r="187" spans="1:58" x14ac:dyDescent="0.25">
      <c r="A187" s="128" t="str">
        <f>'Indicator Data'!A188</f>
        <v>United States of America</v>
      </c>
      <c r="B187" s="107" t="str">
        <f>'Indicator Data'!B188</f>
        <v>USA</v>
      </c>
      <c r="C187" s="160" t="s">
        <v>1079</v>
      </c>
      <c r="D187" s="160" t="s">
        <v>1079</v>
      </c>
      <c r="E187" s="160" t="s">
        <v>981</v>
      </c>
      <c r="F187" s="160" t="s">
        <v>981</v>
      </c>
      <c r="G187" s="160" t="s">
        <v>981</v>
      </c>
      <c r="H187" s="160" t="s">
        <v>981</v>
      </c>
      <c r="I187" s="160" t="s">
        <v>981</v>
      </c>
      <c r="J187" s="160" t="s">
        <v>977</v>
      </c>
      <c r="K187" s="160" t="s">
        <v>977</v>
      </c>
      <c r="L187" s="160" t="s">
        <v>545</v>
      </c>
      <c r="M187" s="160" t="s">
        <v>974</v>
      </c>
      <c r="N187" s="160" t="s">
        <v>974</v>
      </c>
      <c r="O187" s="160" t="s">
        <v>982</v>
      </c>
      <c r="P187" s="160" t="s">
        <v>982</v>
      </c>
      <c r="Q187" s="160" t="s">
        <v>979</v>
      </c>
      <c r="R187" s="160" t="s">
        <v>979</v>
      </c>
      <c r="S187" s="160" t="s">
        <v>983</v>
      </c>
      <c r="T187" s="160" t="s">
        <v>984</v>
      </c>
      <c r="U187" s="160" t="s">
        <v>984</v>
      </c>
      <c r="V187" s="160" t="s">
        <v>559</v>
      </c>
      <c r="W187" s="160" t="s">
        <v>958</v>
      </c>
      <c r="X187" s="160" t="s">
        <v>958</v>
      </c>
      <c r="Y187" s="160" t="s">
        <v>958</v>
      </c>
      <c r="Z187" s="160" t="s">
        <v>958</v>
      </c>
      <c r="AA187" s="160" t="s">
        <v>958</v>
      </c>
      <c r="AB187" s="160" t="s">
        <v>946</v>
      </c>
      <c r="AC187" s="160" t="s">
        <v>958</v>
      </c>
      <c r="AD187" s="105" t="s">
        <v>980</v>
      </c>
      <c r="AE187" s="160" t="s">
        <v>958</v>
      </c>
      <c r="AF187" s="160" t="s">
        <v>979</v>
      </c>
      <c r="AG187" s="160" t="s">
        <v>559</v>
      </c>
      <c r="AH187" s="160" t="s">
        <v>977</v>
      </c>
      <c r="AI187" s="160" t="s">
        <v>977</v>
      </c>
      <c r="AJ187" s="160" t="s">
        <v>977</v>
      </c>
      <c r="AK187" s="162" t="s">
        <v>946</v>
      </c>
      <c r="AL187" s="160" t="s">
        <v>976</v>
      </c>
      <c r="AM187" s="160" t="s">
        <v>976</v>
      </c>
      <c r="AN187" s="160" t="s">
        <v>545</v>
      </c>
      <c r="AO187" s="160" t="s">
        <v>545</v>
      </c>
      <c r="AP187" s="160" t="s">
        <v>545</v>
      </c>
      <c r="AQ187" s="160" t="s">
        <v>545</v>
      </c>
      <c r="AR187" s="160" t="s">
        <v>972</v>
      </c>
      <c r="AS187" s="160" t="s">
        <v>559</v>
      </c>
      <c r="AT187" s="160" t="s">
        <v>973</v>
      </c>
      <c r="AU187" s="160" t="s">
        <v>559</v>
      </c>
      <c r="AV187" s="160" t="s">
        <v>556</v>
      </c>
      <c r="AW187" s="160" t="s">
        <v>559</v>
      </c>
      <c r="AX187" s="160" t="s">
        <v>559</v>
      </c>
      <c r="AY187" s="160" t="s">
        <v>947</v>
      </c>
      <c r="AZ187" s="160" t="s">
        <v>975</v>
      </c>
      <c r="BA187" s="160" t="s">
        <v>975</v>
      </c>
      <c r="BB187" s="160" t="s">
        <v>559</v>
      </c>
      <c r="BC187" s="160" t="s">
        <v>559</v>
      </c>
      <c r="BD187" s="160" t="s">
        <v>974</v>
      </c>
      <c r="BE187" s="160" t="s">
        <v>559</v>
      </c>
      <c r="BF187" s="104"/>
    </row>
    <row r="188" spans="1:58" x14ac:dyDescent="0.25">
      <c r="A188" s="128" t="str">
        <f>'Indicator Data'!A189</f>
        <v>Uruguay</v>
      </c>
      <c r="B188" s="107" t="str">
        <f>'Indicator Data'!B189</f>
        <v>URY</v>
      </c>
      <c r="C188" s="160" t="s">
        <v>1079</v>
      </c>
      <c r="D188" s="160" t="s">
        <v>1079</v>
      </c>
      <c r="E188" s="160" t="s">
        <v>981</v>
      </c>
      <c r="F188" s="160" t="s">
        <v>981</v>
      </c>
      <c r="G188" s="160" t="s">
        <v>981</v>
      </c>
      <c r="H188" s="160" t="s">
        <v>981</v>
      </c>
      <c r="I188" s="160" t="s">
        <v>981</v>
      </c>
      <c r="J188" s="160" t="s">
        <v>977</v>
      </c>
      <c r="K188" s="160" t="s">
        <v>977</v>
      </c>
      <c r="L188" s="160" t="s">
        <v>545</v>
      </c>
      <c r="M188" s="160" t="s">
        <v>974</v>
      </c>
      <c r="N188" s="160" t="s">
        <v>974</v>
      </c>
      <c r="O188" s="160" t="s">
        <v>982</v>
      </c>
      <c r="P188" s="160" t="s">
        <v>982</v>
      </c>
      <c r="Q188" s="160" t="s">
        <v>979</v>
      </c>
      <c r="R188" s="160" t="s">
        <v>979</v>
      </c>
      <c r="S188" s="160" t="s">
        <v>983</v>
      </c>
      <c r="T188" s="160" t="s">
        <v>984</v>
      </c>
      <c r="U188" s="160" t="s">
        <v>984</v>
      </c>
      <c r="V188" s="160" t="s">
        <v>559</v>
      </c>
      <c r="W188" s="160" t="s">
        <v>958</v>
      </c>
      <c r="X188" s="160" t="s">
        <v>958</v>
      </c>
      <c r="Y188" s="160" t="s">
        <v>958</v>
      </c>
      <c r="Z188" s="160" t="s">
        <v>958</v>
      </c>
      <c r="AA188" s="160" t="s">
        <v>958</v>
      </c>
      <c r="AB188" s="160" t="s">
        <v>971</v>
      </c>
      <c r="AC188" s="160" t="s">
        <v>958</v>
      </c>
      <c r="AD188" s="105" t="s">
        <v>980</v>
      </c>
      <c r="AE188" s="160" t="s">
        <v>958</v>
      </c>
      <c r="AF188" s="160" t="s">
        <v>979</v>
      </c>
      <c r="AG188" s="160" t="s">
        <v>559</v>
      </c>
      <c r="AH188" s="160" t="s">
        <v>977</v>
      </c>
      <c r="AI188" s="160" t="s">
        <v>977</v>
      </c>
      <c r="AJ188" s="160" t="s">
        <v>977</v>
      </c>
      <c r="AK188" s="162" t="s">
        <v>946</v>
      </c>
      <c r="AL188" s="160" t="s">
        <v>976</v>
      </c>
      <c r="AM188" s="160" t="s">
        <v>976</v>
      </c>
      <c r="AN188" s="160" t="s">
        <v>545</v>
      </c>
      <c r="AO188" s="160" t="s">
        <v>545</v>
      </c>
      <c r="AP188" s="160" t="s">
        <v>545</v>
      </c>
      <c r="AQ188" s="160" t="s">
        <v>545</v>
      </c>
      <c r="AR188" s="160" t="s">
        <v>972</v>
      </c>
      <c r="AS188" s="160" t="s">
        <v>559</v>
      </c>
      <c r="AT188" s="160" t="s">
        <v>973</v>
      </c>
      <c r="AU188" s="160" t="s">
        <v>559</v>
      </c>
      <c r="AV188" s="160" t="s">
        <v>556</v>
      </c>
      <c r="AW188" s="160" t="s">
        <v>559</v>
      </c>
      <c r="AX188" s="160" t="s">
        <v>559</v>
      </c>
      <c r="AY188" s="160" t="s">
        <v>948</v>
      </c>
      <c r="AZ188" s="160" t="s">
        <v>975</v>
      </c>
      <c r="BA188" s="160" t="s">
        <v>975</v>
      </c>
      <c r="BB188" s="160" t="s">
        <v>559</v>
      </c>
      <c r="BC188" s="160" t="s">
        <v>559</v>
      </c>
      <c r="BD188" s="160" t="s">
        <v>974</v>
      </c>
      <c r="BE188" s="160" t="s">
        <v>559</v>
      </c>
      <c r="BF188" s="104"/>
    </row>
    <row r="189" spans="1:58" x14ac:dyDescent="0.25">
      <c r="A189" s="128" t="str">
        <f>'Indicator Data'!A190</f>
        <v>Uzbekistan</v>
      </c>
      <c r="B189" s="107" t="str">
        <f>'Indicator Data'!B190</f>
        <v>UZB</v>
      </c>
      <c r="C189" s="160" t="s">
        <v>1079</v>
      </c>
      <c r="D189" s="160" t="s">
        <v>1079</v>
      </c>
      <c r="E189" s="160" t="s">
        <v>981</v>
      </c>
      <c r="F189" s="160" t="s">
        <v>981</v>
      </c>
      <c r="G189" s="160" t="s">
        <v>981</v>
      </c>
      <c r="H189" s="160" t="s">
        <v>981</v>
      </c>
      <c r="I189" s="160" t="s">
        <v>981</v>
      </c>
      <c r="J189" s="160" t="s">
        <v>977</v>
      </c>
      <c r="K189" s="160" t="s">
        <v>977</v>
      </c>
      <c r="L189" s="160" t="s">
        <v>545</v>
      </c>
      <c r="M189" s="160" t="s">
        <v>974</v>
      </c>
      <c r="N189" s="160" t="s">
        <v>974</v>
      </c>
      <c r="O189" s="160" t="s">
        <v>982</v>
      </c>
      <c r="P189" s="160" t="s">
        <v>982</v>
      </c>
      <c r="Q189" s="160" t="s">
        <v>979</v>
      </c>
      <c r="R189" s="160" t="s">
        <v>979</v>
      </c>
      <c r="S189" s="160" t="s">
        <v>983</v>
      </c>
      <c r="T189" s="160" t="s">
        <v>984</v>
      </c>
      <c r="U189" s="160" t="s">
        <v>984</v>
      </c>
      <c r="V189" s="160" t="s">
        <v>559</v>
      </c>
      <c r="W189" s="160" t="s">
        <v>958</v>
      </c>
      <c r="X189" s="160" t="s">
        <v>958</v>
      </c>
      <c r="Y189" s="160" t="s">
        <v>958</v>
      </c>
      <c r="Z189" s="160" t="s">
        <v>958</v>
      </c>
      <c r="AA189" s="160" t="s">
        <v>958</v>
      </c>
      <c r="AB189" s="160" t="s">
        <v>971</v>
      </c>
      <c r="AC189" s="160" t="s">
        <v>958</v>
      </c>
      <c r="AD189" s="105" t="s">
        <v>980</v>
      </c>
      <c r="AE189" s="160" t="s">
        <v>958</v>
      </c>
      <c r="AF189" s="160" t="s">
        <v>979</v>
      </c>
      <c r="AG189" s="160" t="s">
        <v>559</v>
      </c>
      <c r="AH189" s="160" t="s">
        <v>977</v>
      </c>
      <c r="AI189" s="160" t="s">
        <v>977</v>
      </c>
      <c r="AJ189" s="160" t="s">
        <v>977</v>
      </c>
      <c r="AK189" s="162" t="s">
        <v>946</v>
      </c>
      <c r="AL189" s="160" t="s">
        <v>976</v>
      </c>
      <c r="AM189" s="160" t="s">
        <v>976</v>
      </c>
      <c r="AN189" s="160" t="s">
        <v>545</v>
      </c>
      <c r="AO189" s="160" t="s">
        <v>545</v>
      </c>
      <c r="AP189" s="160" t="s">
        <v>545</v>
      </c>
      <c r="AQ189" s="160" t="s">
        <v>545</v>
      </c>
      <c r="AR189" s="160" t="s">
        <v>972</v>
      </c>
      <c r="AS189" s="160" t="s">
        <v>559</v>
      </c>
      <c r="AT189" s="160" t="s">
        <v>973</v>
      </c>
      <c r="AU189" s="160" t="s">
        <v>559</v>
      </c>
      <c r="AV189" s="160" t="s">
        <v>556</v>
      </c>
      <c r="AW189" s="160" t="s">
        <v>559</v>
      </c>
      <c r="AX189" s="160" t="s">
        <v>559</v>
      </c>
      <c r="AY189" s="160" t="s">
        <v>948</v>
      </c>
      <c r="AZ189" s="160" t="s">
        <v>975</v>
      </c>
      <c r="BA189" s="160" t="s">
        <v>975</v>
      </c>
      <c r="BB189" s="160" t="s">
        <v>559</v>
      </c>
      <c r="BC189" s="160" t="s">
        <v>559</v>
      </c>
      <c r="BD189" s="160" t="s">
        <v>974</v>
      </c>
      <c r="BE189" s="160" t="s">
        <v>559</v>
      </c>
      <c r="BF189" s="104"/>
    </row>
    <row r="190" spans="1:58" x14ac:dyDescent="0.25">
      <c r="A190" s="128" t="str">
        <f>'Indicator Data'!A191</f>
        <v>Vanuatu</v>
      </c>
      <c r="B190" s="107" t="str">
        <f>'Indicator Data'!B191</f>
        <v>VUT</v>
      </c>
      <c r="C190" s="160" t="s">
        <v>1079</v>
      </c>
      <c r="D190" s="160" t="s">
        <v>1079</v>
      </c>
      <c r="E190" s="160" t="s">
        <v>981</v>
      </c>
      <c r="F190" s="160" t="s">
        <v>981</v>
      </c>
      <c r="G190" s="160" t="s">
        <v>981</v>
      </c>
      <c r="H190" s="160" t="s">
        <v>981</v>
      </c>
      <c r="I190" s="160" t="s">
        <v>981</v>
      </c>
      <c r="J190" s="160" t="s">
        <v>977</v>
      </c>
      <c r="K190" s="160" t="s">
        <v>977</v>
      </c>
      <c r="L190" s="160" t="s">
        <v>545</v>
      </c>
      <c r="M190" s="160" t="s">
        <v>974</v>
      </c>
      <c r="N190" s="160" t="s">
        <v>974</v>
      </c>
      <c r="O190" s="160" t="s">
        <v>982</v>
      </c>
      <c r="P190" s="160" t="s">
        <v>982</v>
      </c>
      <c r="Q190" s="160" t="s">
        <v>979</v>
      </c>
      <c r="R190" s="160" t="s">
        <v>979</v>
      </c>
      <c r="S190" s="160" t="s">
        <v>983</v>
      </c>
      <c r="T190" s="160" t="s">
        <v>984</v>
      </c>
      <c r="U190" s="160" t="s">
        <v>984</v>
      </c>
      <c r="V190" s="160" t="s">
        <v>559</v>
      </c>
      <c r="W190" s="160" t="s">
        <v>958</v>
      </c>
      <c r="X190" s="160" t="s">
        <v>958</v>
      </c>
      <c r="Y190" s="160" t="s">
        <v>958</v>
      </c>
      <c r="Z190" s="160" t="s">
        <v>958</v>
      </c>
      <c r="AA190" s="160" t="s">
        <v>958</v>
      </c>
      <c r="AB190" s="160" t="s">
        <v>946</v>
      </c>
      <c r="AC190" s="160" t="s">
        <v>958</v>
      </c>
      <c r="AD190" s="105" t="s">
        <v>980</v>
      </c>
      <c r="AE190" s="160" t="s">
        <v>958</v>
      </c>
      <c r="AF190" s="160" t="s">
        <v>979</v>
      </c>
      <c r="AG190" s="160" t="s">
        <v>559</v>
      </c>
      <c r="AH190" s="160" t="s">
        <v>977</v>
      </c>
      <c r="AI190" s="160" t="s">
        <v>977</v>
      </c>
      <c r="AJ190" s="160" t="s">
        <v>977</v>
      </c>
      <c r="AK190" s="162" t="s">
        <v>946</v>
      </c>
      <c r="AL190" s="160" t="s">
        <v>976</v>
      </c>
      <c r="AM190" s="160" t="s">
        <v>976</v>
      </c>
      <c r="AN190" s="160" t="s">
        <v>545</v>
      </c>
      <c r="AO190" s="160" t="s">
        <v>545</v>
      </c>
      <c r="AP190" s="160" t="s">
        <v>545</v>
      </c>
      <c r="AQ190" s="160" t="s">
        <v>545</v>
      </c>
      <c r="AR190" s="160" t="s">
        <v>972</v>
      </c>
      <c r="AS190" s="160" t="s">
        <v>559</v>
      </c>
      <c r="AT190" s="160" t="s">
        <v>973</v>
      </c>
      <c r="AU190" s="160" t="s">
        <v>559</v>
      </c>
      <c r="AV190" s="160" t="s">
        <v>556</v>
      </c>
      <c r="AW190" s="160" t="s">
        <v>559</v>
      </c>
      <c r="AX190" s="160" t="s">
        <v>559</v>
      </c>
      <c r="AY190" s="160" t="s">
        <v>948</v>
      </c>
      <c r="AZ190" s="160" t="s">
        <v>975</v>
      </c>
      <c r="BA190" s="160" t="s">
        <v>975</v>
      </c>
      <c r="BB190" s="160" t="s">
        <v>559</v>
      </c>
      <c r="BC190" s="160" t="s">
        <v>559</v>
      </c>
      <c r="BD190" s="160" t="s">
        <v>974</v>
      </c>
      <c r="BE190" s="160" t="s">
        <v>559</v>
      </c>
      <c r="BF190" s="104"/>
    </row>
    <row r="191" spans="1:58" x14ac:dyDescent="0.25">
      <c r="A191" s="128" t="str">
        <f>'Indicator Data'!A192</f>
        <v>Venezuela</v>
      </c>
      <c r="B191" s="107" t="str">
        <f>'Indicator Data'!B192</f>
        <v>VEN</v>
      </c>
      <c r="C191" s="160" t="s">
        <v>1079</v>
      </c>
      <c r="D191" s="160" t="s">
        <v>1079</v>
      </c>
      <c r="E191" s="160" t="s">
        <v>981</v>
      </c>
      <c r="F191" s="160" t="s">
        <v>981</v>
      </c>
      <c r="G191" s="160" t="s">
        <v>981</v>
      </c>
      <c r="H191" s="160" t="s">
        <v>981</v>
      </c>
      <c r="I191" s="160" t="s">
        <v>981</v>
      </c>
      <c r="J191" s="160" t="s">
        <v>977</v>
      </c>
      <c r="K191" s="160" t="s">
        <v>977</v>
      </c>
      <c r="L191" s="160" t="s">
        <v>545</v>
      </c>
      <c r="M191" s="160" t="s">
        <v>974</v>
      </c>
      <c r="N191" s="160" t="s">
        <v>974</v>
      </c>
      <c r="O191" s="160" t="s">
        <v>982</v>
      </c>
      <c r="P191" s="160" t="s">
        <v>982</v>
      </c>
      <c r="Q191" s="160" t="s">
        <v>979</v>
      </c>
      <c r="R191" s="160" t="s">
        <v>979</v>
      </c>
      <c r="S191" s="160" t="s">
        <v>983</v>
      </c>
      <c r="T191" s="160" t="s">
        <v>984</v>
      </c>
      <c r="U191" s="160" t="s">
        <v>984</v>
      </c>
      <c r="V191" s="160" t="s">
        <v>559</v>
      </c>
      <c r="W191" s="160" t="s">
        <v>958</v>
      </c>
      <c r="X191" s="160" t="s">
        <v>958</v>
      </c>
      <c r="Y191" s="160" t="s">
        <v>958</v>
      </c>
      <c r="Z191" s="160" t="s">
        <v>958</v>
      </c>
      <c r="AA191" s="160" t="s">
        <v>958</v>
      </c>
      <c r="AB191" s="160" t="s">
        <v>971</v>
      </c>
      <c r="AC191" s="160" t="s">
        <v>958</v>
      </c>
      <c r="AD191" s="105" t="s">
        <v>980</v>
      </c>
      <c r="AE191" s="160" t="s">
        <v>958</v>
      </c>
      <c r="AF191" s="160" t="s">
        <v>979</v>
      </c>
      <c r="AG191" s="160" t="s">
        <v>559</v>
      </c>
      <c r="AH191" s="160" t="s">
        <v>977</v>
      </c>
      <c r="AI191" s="160" t="s">
        <v>977</v>
      </c>
      <c r="AJ191" s="160" t="s">
        <v>977</v>
      </c>
      <c r="AK191" s="162" t="s">
        <v>946</v>
      </c>
      <c r="AL191" s="160" t="s">
        <v>976</v>
      </c>
      <c r="AM191" s="160" t="s">
        <v>976</v>
      </c>
      <c r="AN191" s="160" t="s">
        <v>545</v>
      </c>
      <c r="AO191" s="160" t="s">
        <v>545</v>
      </c>
      <c r="AP191" s="160" t="s">
        <v>545</v>
      </c>
      <c r="AQ191" s="160" t="s">
        <v>545</v>
      </c>
      <c r="AR191" s="160" t="s">
        <v>972</v>
      </c>
      <c r="AS191" s="160" t="s">
        <v>559</v>
      </c>
      <c r="AT191" s="160" t="s">
        <v>973</v>
      </c>
      <c r="AU191" s="160" t="s">
        <v>559</v>
      </c>
      <c r="AV191" s="160" t="s">
        <v>556</v>
      </c>
      <c r="AW191" s="160" t="s">
        <v>559</v>
      </c>
      <c r="AX191" s="160" t="s">
        <v>559</v>
      </c>
      <c r="AY191" s="160" t="s">
        <v>948</v>
      </c>
      <c r="AZ191" s="160" t="s">
        <v>975</v>
      </c>
      <c r="BA191" s="160" t="s">
        <v>975</v>
      </c>
      <c r="BB191" s="160" t="s">
        <v>559</v>
      </c>
      <c r="BC191" s="160" t="s">
        <v>559</v>
      </c>
      <c r="BD191" s="160" t="s">
        <v>974</v>
      </c>
      <c r="BE191" s="160" t="s">
        <v>559</v>
      </c>
      <c r="BF191" s="104"/>
    </row>
    <row r="192" spans="1:58" x14ac:dyDescent="0.25">
      <c r="A192" s="128" t="str">
        <f>'Indicator Data'!A193</f>
        <v>Viet Nam</v>
      </c>
      <c r="B192" s="107" t="str">
        <f>'Indicator Data'!B193</f>
        <v>VNM</v>
      </c>
      <c r="C192" s="160" t="s">
        <v>1079</v>
      </c>
      <c r="D192" s="160" t="s">
        <v>1079</v>
      </c>
      <c r="E192" s="160" t="s">
        <v>981</v>
      </c>
      <c r="F192" s="160" t="s">
        <v>981</v>
      </c>
      <c r="G192" s="160" t="s">
        <v>981</v>
      </c>
      <c r="H192" s="160" t="s">
        <v>981</v>
      </c>
      <c r="I192" s="160" t="s">
        <v>981</v>
      </c>
      <c r="J192" s="160" t="s">
        <v>977</v>
      </c>
      <c r="K192" s="160" t="s">
        <v>977</v>
      </c>
      <c r="L192" s="160" t="s">
        <v>545</v>
      </c>
      <c r="M192" s="160" t="s">
        <v>974</v>
      </c>
      <c r="N192" s="160" t="s">
        <v>974</v>
      </c>
      <c r="O192" s="160" t="s">
        <v>982</v>
      </c>
      <c r="P192" s="160" t="s">
        <v>982</v>
      </c>
      <c r="Q192" s="160" t="s">
        <v>979</v>
      </c>
      <c r="R192" s="160" t="s">
        <v>979</v>
      </c>
      <c r="S192" s="160" t="s">
        <v>983</v>
      </c>
      <c r="T192" s="160" t="s">
        <v>984</v>
      </c>
      <c r="U192" s="160" t="s">
        <v>984</v>
      </c>
      <c r="V192" s="160" t="s">
        <v>559</v>
      </c>
      <c r="W192" s="160" t="s">
        <v>958</v>
      </c>
      <c r="X192" s="160" t="s">
        <v>958</v>
      </c>
      <c r="Y192" s="160" t="s">
        <v>958</v>
      </c>
      <c r="Z192" s="160" t="s">
        <v>958</v>
      </c>
      <c r="AA192" s="160" t="s">
        <v>958</v>
      </c>
      <c r="AB192" s="160" t="s">
        <v>971</v>
      </c>
      <c r="AC192" s="160" t="s">
        <v>958</v>
      </c>
      <c r="AD192" s="105" t="s">
        <v>980</v>
      </c>
      <c r="AE192" s="160" t="s">
        <v>958</v>
      </c>
      <c r="AF192" s="160" t="s">
        <v>979</v>
      </c>
      <c r="AG192" s="160" t="s">
        <v>559</v>
      </c>
      <c r="AH192" s="160" t="s">
        <v>977</v>
      </c>
      <c r="AI192" s="160" t="s">
        <v>977</v>
      </c>
      <c r="AJ192" s="160" t="s">
        <v>977</v>
      </c>
      <c r="AK192" s="162" t="s">
        <v>946</v>
      </c>
      <c r="AL192" s="160" t="s">
        <v>976</v>
      </c>
      <c r="AM192" s="160" t="s">
        <v>976</v>
      </c>
      <c r="AN192" s="160" t="s">
        <v>545</v>
      </c>
      <c r="AO192" s="160" t="s">
        <v>545</v>
      </c>
      <c r="AP192" s="160" t="s">
        <v>545</v>
      </c>
      <c r="AQ192" s="160" t="s">
        <v>545</v>
      </c>
      <c r="AR192" s="160" t="s">
        <v>972</v>
      </c>
      <c r="AS192" s="160" t="s">
        <v>559</v>
      </c>
      <c r="AT192" s="160" t="s">
        <v>973</v>
      </c>
      <c r="AU192" s="160" t="s">
        <v>559</v>
      </c>
      <c r="AV192" s="160" t="s">
        <v>556</v>
      </c>
      <c r="AW192" s="160" t="s">
        <v>559</v>
      </c>
      <c r="AX192" s="160" t="s">
        <v>559</v>
      </c>
      <c r="AY192" s="160" t="s">
        <v>948</v>
      </c>
      <c r="AZ192" s="160" t="s">
        <v>975</v>
      </c>
      <c r="BA192" s="160" t="s">
        <v>975</v>
      </c>
      <c r="BB192" s="160" t="s">
        <v>559</v>
      </c>
      <c r="BC192" s="160" t="s">
        <v>559</v>
      </c>
      <c r="BD192" s="160" t="s">
        <v>974</v>
      </c>
      <c r="BE192" s="160" t="s">
        <v>559</v>
      </c>
      <c r="BF192" s="104"/>
    </row>
    <row r="193" spans="1:58" x14ac:dyDescent="0.25">
      <c r="A193" s="128" t="str">
        <f>'Indicator Data'!A194</f>
        <v>Yemen</v>
      </c>
      <c r="B193" s="107" t="str">
        <f>'Indicator Data'!B194</f>
        <v>YEM</v>
      </c>
      <c r="C193" s="160" t="s">
        <v>1079</v>
      </c>
      <c r="D193" s="160" t="s">
        <v>1079</v>
      </c>
      <c r="E193" s="160" t="s">
        <v>981</v>
      </c>
      <c r="F193" s="160" t="s">
        <v>981</v>
      </c>
      <c r="G193" s="160" t="s">
        <v>981</v>
      </c>
      <c r="H193" s="160" t="s">
        <v>981</v>
      </c>
      <c r="I193" s="160" t="s">
        <v>981</v>
      </c>
      <c r="J193" s="160" t="s">
        <v>977</v>
      </c>
      <c r="K193" s="160" t="s">
        <v>977</v>
      </c>
      <c r="L193" s="160" t="s">
        <v>545</v>
      </c>
      <c r="M193" s="160" t="s">
        <v>974</v>
      </c>
      <c r="N193" s="160" t="s">
        <v>974</v>
      </c>
      <c r="O193" s="160" t="s">
        <v>982</v>
      </c>
      <c r="P193" s="160" t="s">
        <v>982</v>
      </c>
      <c r="Q193" s="160" t="s">
        <v>979</v>
      </c>
      <c r="R193" s="160" t="s">
        <v>979</v>
      </c>
      <c r="S193" s="160" t="s">
        <v>983</v>
      </c>
      <c r="T193" s="160" t="s">
        <v>984</v>
      </c>
      <c r="U193" s="160" t="s">
        <v>984</v>
      </c>
      <c r="V193" s="160" t="s">
        <v>559</v>
      </c>
      <c r="W193" s="160" t="s">
        <v>958</v>
      </c>
      <c r="X193" s="160" t="s">
        <v>958</v>
      </c>
      <c r="Y193" s="160" t="s">
        <v>958</v>
      </c>
      <c r="Z193" s="160" t="s">
        <v>958</v>
      </c>
      <c r="AA193" s="160" t="s">
        <v>958</v>
      </c>
      <c r="AB193" s="160" t="s">
        <v>971</v>
      </c>
      <c r="AC193" s="160" t="s">
        <v>958</v>
      </c>
      <c r="AD193" s="105" t="s">
        <v>980</v>
      </c>
      <c r="AE193" s="160" t="s">
        <v>958</v>
      </c>
      <c r="AF193" s="160" t="s">
        <v>979</v>
      </c>
      <c r="AG193" s="160" t="s">
        <v>559</v>
      </c>
      <c r="AH193" s="160" t="s">
        <v>977</v>
      </c>
      <c r="AI193" s="160" t="s">
        <v>977</v>
      </c>
      <c r="AJ193" s="160" t="s">
        <v>977</v>
      </c>
      <c r="AK193" s="162" t="s">
        <v>949</v>
      </c>
      <c r="AL193" s="160" t="s">
        <v>976</v>
      </c>
      <c r="AM193" s="160" t="s">
        <v>976</v>
      </c>
      <c r="AN193" s="160" t="s">
        <v>545</v>
      </c>
      <c r="AO193" s="160" t="s">
        <v>545</v>
      </c>
      <c r="AP193" s="160" t="s">
        <v>545</v>
      </c>
      <c r="AQ193" s="160" t="s">
        <v>545</v>
      </c>
      <c r="AR193" s="160" t="s">
        <v>972</v>
      </c>
      <c r="AS193" s="160" t="s">
        <v>559</v>
      </c>
      <c r="AT193" s="160" t="s">
        <v>973</v>
      </c>
      <c r="AU193" s="160" t="s">
        <v>559</v>
      </c>
      <c r="AV193" s="160" t="s">
        <v>556</v>
      </c>
      <c r="AW193" s="160" t="s">
        <v>559</v>
      </c>
      <c r="AX193" s="160" t="s">
        <v>559</v>
      </c>
      <c r="AY193" s="160" t="s">
        <v>948</v>
      </c>
      <c r="AZ193" s="160" t="s">
        <v>975</v>
      </c>
      <c r="BA193" s="160" t="s">
        <v>975</v>
      </c>
      <c r="BB193" s="160" t="s">
        <v>559</v>
      </c>
      <c r="BC193" s="160" t="s">
        <v>559</v>
      </c>
      <c r="BD193" s="160" t="s">
        <v>974</v>
      </c>
      <c r="BE193" s="160" t="s">
        <v>559</v>
      </c>
      <c r="BF193" s="104"/>
    </row>
    <row r="194" spans="1:58" x14ac:dyDescent="0.25">
      <c r="A194" s="128" t="str">
        <f>'Indicator Data'!A195</f>
        <v>Zambia</v>
      </c>
      <c r="B194" s="107" t="str">
        <f>'Indicator Data'!B195</f>
        <v>ZMB</v>
      </c>
      <c r="C194" s="160" t="s">
        <v>1079</v>
      </c>
      <c r="D194" s="160" t="s">
        <v>1079</v>
      </c>
      <c r="E194" s="160" t="s">
        <v>981</v>
      </c>
      <c r="F194" s="160" t="s">
        <v>981</v>
      </c>
      <c r="G194" s="160" t="s">
        <v>981</v>
      </c>
      <c r="H194" s="160" t="s">
        <v>981</v>
      </c>
      <c r="I194" s="160" t="s">
        <v>981</v>
      </c>
      <c r="J194" s="160" t="s">
        <v>977</v>
      </c>
      <c r="K194" s="160" t="s">
        <v>977</v>
      </c>
      <c r="L194" s="160" t="s">
        <v>545</v>
      </c>
      <c r="M194" s="160" t="s">
        <v>974</v>
      </c>
      <c r="N194" s="160" t="s">
        <v>974</v>
      </c>
      <c r="O194" s="160" t="s">
        <v>982</v>
      </c>
      <c r="P194" s="160" t="s">
        <v>982</v>
      </c>
      <c r="Q194" s="160" t="s">
        <v>979</v>
      </c>
      <c r="R194" s="160" t="s">
        <v>979</v>
      </c>
      <c r="S194" s="160" t="s">
        <v>983</v>
      </c>
      <c r="T194" s="160" t="s">
        <v>984</v>
      </c>
      <c r="U194" s="160" t="s">
        <v>984</v>
      </c>
      <c r="V194" s="160" t="s">
        <v>559</v>
      </c>
      <c r="W194" s="160" t="s">
        <v>958</v>
      </c>
      <c r="X194" s="160" t="s">
        <v>958</v>
      </c>
      <c r="Y194" s="160" t="s">
        <v>958</v>
      </c>
      <c r="Z194" s="160" t="s">
        <v>958</v>
      </c>
      <c r="AA194" s="160" t="s">
        <v>958</v>
      </c>
      <c r="AB194" s="160" t="s">
        <v>971</v>
      </c>
      <c r="AC194" s="160" t="s">
        <v>958</v>
      </c>
      <c r="AD194" s="105" t="s">
        <v>980</v>
      </c>
      <c r="AE194" s="160" t="s">
        <v>958</v>
      </c>
      <c r="AF194" s="160" t="s">
        <v>979</v>
      </c>
      <c r="AG194" s="160" t="s">
        <v>559</v>
      </c>
      <c r="AH194" s="160" t="s">
        <v>977</v>
      </c>
      <c r="AI194" s="160" t="s">
        <v>977</v>
      </c>
      <c r="AJ194" s="160" t="s">
        <v>977</v>
      </c>
      <c r="AK194" s="162" t="s">
        <v>946</v>
      </c>
      <c r="AL194" s="160" t="s">
        <v>976</v>
      </c>
      <c r="AM194" s="160" t="s">
        <v>976</v>
      </c>
      <c r="AN194" s="160" t="s">
        <v>545</v>
      </c>
      <c r="AO194" s="160" t="s">
        <v>545</v>
      </c>
      <c r="AP194" s="160" t="s">
        <v>545</v>
      </c>
      <c r="AQ194" s="160" t="s">
        <v>545</v>
      </c>
      <c r="AR194" s="160" t="s">
        <v>972</v>
      </c>
      <c r="AS194" s="160" t="s">
        <v>559</v>
      </c>
      <c r="AT194" s="160" t="s">
        <v>973</v>
      </c>
      <c r="AU194" s="160" t="s">
        <v>559</v>
      </c>
      <c r="AV194" s="160" t="s">
        <v>556</v>
      </c>
      <c r="AW194" s="160" t="s">
        <v>559</v>
      </c>
      <c r="AX194" s="160" t="s">
        <v>559</v>
      </c>
      <c r="AY194" s="160" t="s">
        <v>948</v>
      </c>
      <c r="AZ194" s="160" t="s">
        <v>975</v>
      </c>
      <c r="BA194" s="160" t="s">
        <v>975</v>
      </c>
      <c r="BB194" s="160" t="s">
        <v>559</v>
      </c>
      <c r="BC194" s="160" t="s">
        <v>559</v>
      </c>
      <c r="BD194" s="160" t="s">
        <v>974</v>
      </c>
      <c r="BE194" s="160" t="s">
        <v>559</v>
      </c>
      <c r="BF194" s="104"/>
    </row>
    <row r="195" spans="1:58" x14ac:dyDescent="0.25">
      <c r="A195" s="128" t="str">
        <f>'Indicator Data'!A196</f>
        <v>Zimbabwe</v>
      </c>
      <c r="B195" s="107" t="str">
        <f>'Indicator Data'!B196</f>
        <v>ZWE</v>
      </c>
      <c r="C195" s="160" t="s">
        <v>1079</v>
      </c>
      <c r="D195" s="160" t="s">
        <v>1079</v>
      </c>
      <c r="E195" s="160" t="s">
        <v>981</v>
      </c>
      <c r="F195" s="160" t="s">
        <v>981</v>
      </c>
      <c r="G195" s="160" t="s">
        <v>981</v>
      </c>
      <c r="H195" s="160" t="s">
        <v>981</v>
      </c>
      <c r="I195" s="160" t="s">
        <v>981</v>
      </c>
      <c r="J195" s="160" t="s">
        <v>977</v>
      </c>
      <c r="K195" s="160" t="s">
        <v>977</v>
      </c>
      <c r="L195" s="160" t="s">
        <v>545</v>
      </c>
      <c r="M195" s="160" t="s">
        <v>974</v>
      </c>
      <c r="N195" s="160" t="s">
        <v>974</v>
      </c>
      <c r="O195" s="160" t="s">
        <v>982</v>
      </c>
      <c r="P195" s="160" t="s">
        <v>982</v>
      </c>
      <c r="Q195" s="160" t="s">
        <v>979</v>
      </c>
      <c r="R195" s="160" t="s">
        <v>979</v>
      </c>
      <c r="S195" s="160" t="s">
        <v>983</v>
      </c>
      <c r="T195" s="160" t="s">
        <v>984</v>
      </c>
      <c r="U195" s="160" t="s">
        <v>984</v>
      </c>
      <c r="V195" s="160" t="s">
        <v>559</v>
      </c>
      <c r="W195" s="160" t="s">
        <v>958</v>
      </c>
      <c r="X195" s="160" t="s">
        <v>958</v>
      </c>
      <c r="Y195" s="160" t="s">
        <v>958</v>
      </c>
      <c r="Z195" s="160" t="s">
        <v>958</v>
      </c>
      <c r="AA195" s="160" t="s">
        <v>958</v>
      </c>
      <c r="AB195" s="160" t="s">
        <v>971</v>
      </c>
      <c r="AC195" s="160" t="s">
        <v>958</v>
      </c>
      <c r="AD195" s="105" t="s">
        <v>980</v>
      </c>
      <c r="AE195" s="160" t="s">
        <v>958</v>
      </c>
      <c r="AF195" s="160" t="s">
        <v>979</v>
      </c>
      <c r="AG195" s="160" t="s">
        <v>559</v>
      </c>
      <c r="AH195" s="160" t="s">
        <v>977</v>
      </c>
      <c r="AI195" s="160" t="s">
        <v>977</v>
      </c>
      <c r="AJ195" s="160" t="s">
        <v>977</v>
      </c>
      <c r="AK195" s="162" t="s">
        <v>946</v>
      </c>
      <c r="AL195" s="160" t="s">
        <v>976</v>
      </c>
      <c r="AM195" s="160" t="s">
        <v>976</v>
      </c>
      <c r="AN195" s="160" t="s">
        <v>545</v>
      </c>
      <c r="AO195" s="160" t="s">
        <v>545</v>
      </c>
      <c r="AP195" s="160" t="s">
        <v>545</v>
      </c>
      <c r="AQ195" s="160" t="s">
        <v>545</v>
      </c>
      <c r="AR195" s="160" t="s">
        <v>972</v>
      </c>
      <c r="AS195" s="160" t="s">
        <v>559</v>
      </c>
      <c r="AT195" s="160" t="s">
        <v>973</v>
      </c>
      <c r="AU195" s="160" t="s">
        <v>559</v>
      </c>
      <c r="AV195" s="160" t="s">
        <v>556</v>
      </c>
      <c r="AW195" s="160" t="s">
        <v>559</v>
      </c>
      <c r="AX195" s="160" t="s">
        <v>559</v>
      </c>
      <c r="AY195" s="160" t="s">
        <v>948</v>
      </c>
      <c r="AZ195" s="160" t="s">
        <v>975</v>
      </c>
      <c r="BA195" s="160" t="s">
        <v>975</v>
      </c>
      <c r="BB195" s="160" t="s">
        <v>559</v>
      </c>
      <c r="BC195" s="160" t="s">
        <v>559</v>
      </c>
      <c r="BD195" s="160" t="s">
        <v>974</v>
      </c>
      <c r="BE195" s="160" t="s">
        <v>559</v>
      </c>
      <c r="BF195" s="104"/>
    </row>
  </sheetData>
  <mergeCells count="1">
    <mergeCell ref="A1:BE1"/>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row>
    <row r="2" spans="1:58" s="16" customFormat="1" ht="121.5" customHeight="1" x14ac:dyDescent="0.2">
      <c r="A2" s="141" t="s">
        <v>380</v>
      </c>
      <c r="B2" s="142" t="s">
        <v>358</v>
      </c>
      <c r="C2" s="138" t="str">
        <f>'Indicator Data'!C2</f>
        <v>Physical exposure to earthquake MMI VI</v>
      </c>
      <c r="D2" s="138" t="str">
        <f>'Indicator Data'!D2</f>
        <v>Physical exposure to earthquake MMI VIII</v>
      </c>
      <c r="E2" s="138" t="str">
        <f>'Indicator Data'!E2</f>
        <v>Annual Expected Exposed People to Floods</v>
      </c>
      <c r="F2" s="138" t="str">
        <f>'Indicator Data'!F2</f>
        <v>Annual Expected Exposed People to Tsunamis</v>
      </c>
      <c r="G2" s="138" t="str">
        <f>'Indicator Data'!G2</f>
        <v>Annual Expected Exposed People to Cyclone's Wind SS1</v>
      </c>
      <c r="H2" s="138" t="str">
        <f>'Indicator Data'!H2</f>
        <v>Annual Expected Exposed People to Cyclone's Wind SS3</v>
      </c>
      <c r="I2" s="138" t="str">
        <f>'Indicator Data'!I2</f>
        <v>Annual Expected Exposed People to Cyclone Surge</v>
      </c>
      <c r="J2" s="138" t="str">
        <f>'Indicator Data'!J2</f>
        <v>Total affected by Drought</v>
      </c>
      <c r="K2" s="138" t="str">
        <f>'Indicator Data'!K2</f>
        <v>Frequency of Drought events</v>
      </c>
      <c r="L2" s="138" t="str">
        <f>'Indicator Data'!L2</f>
        <v>Agriculture Drought probability</v>
      </c>
      <c r="M2" s="138" t="str">
        <f>'Indicator Data'!M2</f>
        <v>GCRI Violent Conflict probability</v>
      </c>
      <c r="N2" s="138" t="str">
        <f>'Indicator Data'!N2</f>
        <v>GCRI Highly Violent Conflict probability</v>
      </c>
      <c r="O2" s="138" t="str">
        <f>'Indicator Data'!O2</f>
        <v>National Power Conflict Intensity (Highly Violent)</v>
      </c>
      <c r="P2" s="138" t="str">
        <f>'Indicator Data'!P2</f>
        <v>Subnational Conflict Intensity (Highly Violent)</v>
      </c>
      <c r="Q2" s="138" t="str">
        <f>'Indicator Data'!Q2</f>
        <v>Human Development Index</v>
      </c>
      <c r="R2" s="138" t="str">
        <f>'Indicator Data'!R2</f>
        <v>Multidimensional Poverty Index</v>
      </c>
      <c r="S2" s="138" t="str">
        <f>'Indicator Data'!S2</f>
        <v>Humanitarian Aid (FTS)</v>
      </c>
      <c r="T2" s="138" t="str">
        <f>'Indicator Data'!T2</f>
        <v>Development Aid (ODA)</v>
      </c>
      <c r="U2" s="138" t="str">
        <f>'Indicator Data'!U2</f>
        <v>Development Aid (ODA)</v>
      </c>
      <c r="V2" s="138" t="str">
        <f>'Indicator Data'!V2</f>
        <v>Net ODA received (% of GNI)</v>
      </c>
      <c r="W2" s="138" t="str">
        <f>'Indicator Data'!W2</f>
        <v>Mortality rate, under-5</v>
      </c>
      <c r="X2" s="138" t="str">
        <f>'Indicator Data'!X2</f>
        <v>U5 Under weight</v>
      </c>
      <c r="Y2" s="138" t="str">
        <f>'Indicator Data'!Y2</f>
        <v>Physicians Density</v>
      </c>
      <c r="Z2" s="138" t="str">
        <f>'Indicator Data'!Z2</f>
        <v>One-year-olds fully immunized against measles</v>
      </c>
      <c r="AA2" s="138" t="str">
        <f>'Indicator Data'!AA2</f>
        <v>Incidence of Tuberculosis</v>
      </c>
      <c r="AB2" s="138" t="str">
        <f>'Indicator Data'!AB2</f>
        <v>Estimated number of people living with HIV - Adult (&gt;15) rate</v>
      </c>
      <c r="AC2" s="138" t="str">
        <f>'Indicator Data'!AC2</f>
        <v>Current health expenditure per capita</v>
      </c>
      <c r="AD2" s="138" t="str">
        <f>'Indicator Data'!AD2</f>
        <v>Maternal Mortality Ratio</v>
      </c>
      <c r="AE2" s="138" t="str">
        <f>'Indicator Data'!AE2</f>
        <v>Malaria death rate</v>
      </c>
      <c r="AF2" s="138" t="str">
        <f>'Indicator Data'!AF2</f>
        <v>Gender Inequality Index</v>
      </c>
      <c r="AG2" s="138" t="str">
        <f>'Indicator Data'!AG2</f>
        <v>Income Gini coefficient</v>
      </c>
      <c r="AH2" s="138" t="str">
        <f>'Indicator Data'!AH2</f>
        <v>People affected by Natural Disasters</v>
      </c>
      <c r="AI2" s="138" t="str">
        <f>'Indicator Data'!AI2</f>
        <v>People affected by Natural Disasters</v>
      </c>
      <c r="AJ2" s="138" t="str">
        <f>'Indicator Data'!AJ2</f>
        <v>People affected by Natural Disasters</v>
      </c>
      <c r="AK2" s="138" t="str">
        <f>'Indicator Data'!AK2</f>
        <v>Internally displaced persons (IDPs)</v>
      </c>
      <c r="AL2" s="138" t="str">
        <f>'Indicator Data'!AL2</f>
        <v>Refugees by country of asylum</v>
      </c>
      <c r="AM2" s="138" t="str">
        <f>'Indicator Data'!AM2</f>
        <v>Returned Refugees</v>
      </c>
      <c r="AN2" s="138" t="str">
        <f>'Indicator Data'!AN2</f>
        <v>Average Dietary Energy Supply Adequacy</v>
      </c>
      <c r="AO2" s="138" t="str">
        <f>'Indicator Data'!AO2</f>
        <v>Prevalence of Undernourishment</v>
      </c>
      <c r="AP2" s="138" t="str">
        <f>'Indicator Data'!AP2</f>
        <v>Domestic Food Price Level Index</v>
      </c>
      <c r="AQ2" s="138" t="str">
        <f>'Indicator Data'!AQ2</f>
        <v>Domestic Food Price Volatility Index</v>
      </c>
      <c r="AR2" s="138" t="str">
        <f>'Indicator Data'!AR2</f>
        <v>HFA Scores Last recent</v>
      </c>
      <c r="AS2" s="138" t="str">
        <f>'Indicator Data'!AS2</f>
        <v>Government Effectiveness</v>
      </c>
      <c r="AT2" s="138" t="str">
        <f>'Indicator Data'!AT2</f>
        <v>Corruption Perception Index</v>
      </c>
      <c r="AU2" s="138" t="str">
        <f>'Indicator Data'!AU2</f>
        <v>Access to electricity</v>
      </c>
      <c r="AV2" s="138" t="str">
        <f>'Indicator Data'!AV2</f>
        <v>Adult literacy rate</v>
      </c>
      <c r="AW2" s="138" t="str">
        <f>'Indicator Data'!AW2</f>
        <v>Internet users</v>
      </c>
      <c r="AX2" s="138" t="str">
        <f>'Indicator Data'!AX2</f>
        <v>Mobile cellular subscriptions</v>
      </c>
      <c r="AY2" s="138" t="str">
        <f>'Indicator Data'!AY2</f>
        <v>Road lenght</v>
      </c>
      <c r="AZ2" s="138" t="str">
        <f>'Indicator Data'!AZ2</f>
        <v>Improved sanitation facilities (% of population with access)</v>
      </c>
      <c r="BA2" s="138" t="str">
        <f>'Indicator Data'!BA2</f>
        <v>Improved water source (% of population with access)</v>
      </c>
      <c r="BB2" s="138" t="str">
        <f>'Indicator Data'!BB2</f>
        <v>GDP per capita PPP int USD (Estimated)</v>
      </c>
      <c r="BC2" s="138" t="str">
        <f>'Indicator Data'!BC2</f>
        <v>Total Population</v>
      </c>
      <c r="BD2" s="138" t="str">
        <f>'Indicator Data'!BD2</f>
        <v>Total Population (GHS-POP-2018)</v>
      </c>
      <c r="BE2" s="138" t="str">
        <f>'Indicator Data'!BE2</f>
        <v>Land area (sq. km)</v>
      </c>
    </row>
    <row r="3" spans="1:58" x14ac:dyDescent="0.25">
      <c r="A3" s="129" t="s">
        <v>488</v>
      </c>
      <c r="B3" s="107"/>
      <c r="C3" s="156">
        <f>'Indicator Data'!C3</f>
        <v>2015</v>
      </c>
      <c r="D3" s="156">
        <f>'Indicator Data'!D3</f>
        <v>2015</v>
      </c>
      <c r="E3" s="156">
        <f>'Indicator Data'!E3</f>
        <v>2015</v>
      </c>
      <c r="F3" s="156">
        <f>'Indicator Data'!F3</f>
        <v>2015</v>
      </c>
      <c r="G3" s="156">
        <f>'Indicator Data'!G3</f>
        <v>2015</v>
      </c>
      <c r="H3" s="156">
        <f>'Indicator Data'!H3</f>
        <v>2015</v>
      </c>
      <c r="I3" s="156">
        <f>'Indicator Data'!I3</f>
        <v>2015</v>
      </c>
      <c r="J3" s="156" t="str">
        <f>'Indicator Data'!J3</f>
        <v>1984-2016</v>
      </c>
      <c r="K3" s="156" t="str">
        <f>'Indicator Data'!K3</f>
        <v>1984-2016</v>
      </c>
      <c r="L3" s="156" t="str">
        <f>'Indicator Data'!L3</f>
        <v>1984-2016</v>
      </c>
      <c r="M3" s="156">
        <f>'Indicator Data'!M3</f>
        <v>2019</v>
      </c>
      <c r="N3" s="156">
        <f>'Indicator Data'!N3</f>
        <v>2019</v>
      </c>
      <c r="O3" s="156">
        <f>'Indicator Data'!O3</f>
        <v>2018</v>
      </c>
      <c r="P3" s="156">
        <f>'Indicator Data'!P3</f>
        <v>2018</v>
      </c>
      <c r="Q3" s="156">
        <f>'Indicator Data'!Q3</f>
        <v>2017</v>
      </c>
      <c r="R3" s="156" t="str">
        <f>'Indicator Data'!R3</f>
        <v>2007-2017</v>
      </c>
      <c r="S3" s="156" t="str">
        <f>'Indicator Data'!S3</f>
        <v>2017-2019</v>
      </c>
      <c r="T3" s="156">
        <f>'Indicator Data'!T3</f>
        <v>2016</v>
      </c>
      <c r="U3" s="156">
        <f>'Indicator Data'!U3</f>
        <v>2017</v>
      </c>
      <c r="V3" s="156">
        <f>'Indicator Data'!V3</f>
        <v>2017</v>
      </c>
      <c r="W3" s="156">
        <f>'Indicator Data'!W3</f>
        <v>2017</v>
      </c>
      <c r="X3" s="156" t="str">
        <f>'Indicator Data'!X3</f>
        <v>2006-2016</v>
      </c>
      <c r="Y3" s="156" t="str">
        <f>'Indicator Data'!Y3</f>
        <v>2009-2016</v>
      </c>
      <c r="Z3" s="156">
        <f>'Indicator Data'!Z3</f>
        <v>2017</v>
      </c>
      <c r="AA3" s="156">
        <f>'Indicator Data'!AA3</f>
        <v>2017</v>
      </c>
      <c r="AB3" s="156">
        <f>'Indicator Data'!AB3</f>
        <v>2017</v>
      </c>
      <c r="AC3" s="156">
        <f>'Indicator Data'!AC3</f>
        <v>2015</v>
      </c>
      <c r="AD3" s="156">
        <f>'Indicator Data'!AD3</f>
        <v>2015</v>
      </c>
      <c r="AE3" s="156">
        <f>'Indicator Data'!AE3</f>
        <v>2012</v>
      </c>
      <c r="AF3" s="156">
        <f>'Indicator Data'!AF3</f>
        <v>2017</v>
      </c>
      <c r="AG3" s="156" t="str">
        <f>'Indicator Data'!AG3</f>
        <v>2005-2017</v>
      </c>
      <c r="AH3" s="156">
        <f>'Indicator Data'!AH3</f>
        <v>2016</v>
      </c>
      <c r="AI3" s="156">
        <f>'Indicator Data'!AI3</f>
        <v>2017</v>
      </c>
      <c r="AJ3" s="156">
        <f>'Indicator Data'!AJ3</f>
        <v>2018</v>
      </c>
      <c r="AK3" s="156">
        <f>'Indicator Data'!AK3</f>
        <v>2019</v>
      </c>
      <c r="AL3" s="156">
        <f>'Indicator Data'!AL3</f>
        <v>2019</v>
      </c>
      <c r="AM3" s="156">
        <f>'Indicator Data'!AM3</f>
        <v>2018</v>
      </c>
      <c r="AN3" s="156" t="str">
        <f>'Indicator Data'!AN3</f>
        <v>2014-2016</v>
      </c>
      <c r="AO3" s="156" t="str">
        <f>'Indicator Data'!AO3</f>
        <v>2014-2016</v>
      </c>
      <c r="AP3" s="156" t="str">
        <f>'Indicator Data'!AP3</f>
        <v>2011-2014</v>
      </c>
      <c r="AQ3" s="156" t="str">
        <f>'Indicator Data'!AQ3</f>
        <v>2012-2014</v>
      </c>
      <c r="AR3" s="156" t="str">
        <f>'Indicator Data'!AR3</f>
        <v>2007-2015</v>
      </c>
      <c r="AS3" s="156">
        <f>'Indicator Data'!AS3</f>
        <v>2017</v>
      </c>
      <c r="AT3" s="156">
        <f>'Indicator Data'!AT3</f>
        <v>2018</v>
      </c>
      <c r="AU3" s="156">
        <f>'Indicator Data'!AU3</f>
        <v>2016</v>
      </c>
      <c r="AV3" s="156" t="str">
        <f>'Indicator Data'!AV3</f>
        <v>2008-2017</v>
      </c>
      <c r="AW3" s="156">
        <f>'Indicator Data'!AW3</f>
        <v>2016</v>
      </c>
      <c r="AX3" s="156">
        <f>'Indicator Data'!AX3</f>
        <v>2017</v>
      </c>
      <c r="AY3" s="156">
        <f>'Indicator Data'!AY3</f>
        <v>2014</v>
      </c>
      <c r="AZ3" s="156">
        <f>'Indicator Data'!AZ3</f>
        <v>2015</v>
      </c>
      <c r="BA3" s="156">
        <f>'Indicator Data'!BA3</f>
        <v>2015</v>
      </c>
      <c r="BB3" s="156">
        <f>'Indicator Data'!BB3</f>
        <v>2017</v>
      </c>
      <c r="BC3" s="156">
        <f>'Indicator Data'!BC3</f>
        <v>2017</v>
      </c>
      <c r="BD3" s="156">
        <f>'Indicator Data'!BD3</f>
        <v>2015</v>
      </c>
      <c r="BE3" s="156"/>
    </row>
    <row r="4" spans="1:58" x14ac:dyDescent="0.25">
      <c r="A4" s="130" t="s">
        <v>439</v>
      </c>
      <c r="B4" s="107"/>
      <c r="C4" s="108" t="s">
        <v>943</v>
      </c>
      <c r="D4" s="108" t="s">
        <v>943</v>
      </c>
      <c r="E4" s="108" t="s">
        <v>943</v>
      </c>
      <c r="F4" s="108" t="s">
        <v>943</v>
      </c>
      <c r="G4" s="108" t="s">
        <v>943</v>
      </c>
      <c r="H4" s="108" t="s">
        <v>943</v>
      </c>
      <c r="I4" s="108" t="s">
        <v>943</v>
      </c>
      <c r="J4" s="108" t="s">
        <v>943</v>
      </c>
      <c r="K4" s="108" t="s">
        <v>943</v>
      </c>
      <c r="L4" s="108" t="s">
        <v>943</v>
      </c>
      <c r="M4" s="108" t="s">
        <v>943</v>
      </c>
      <c r="N4" s="108" t="s">
        <v>943</v>
      </c>
      <c r="O4" s="108" t="s">
        <v>943</v>
      </c>
      <c r="P4" s="108" t="s">
        <v>943</v>
      </c>
      <c r="Q4" s="108" t="s">
        <v>943</v>
      </c>
      <c r="R4" s="108" t="s">
        <v>943</v>
      </c>
      <c r="S4" s="108" t="s">
        <v>943</v>
      </c>
      <c r="T4" s="108" t="s">
        <v>943</v>
      </c>
      <c r="U4" s="108" t="s">
        <v>943</v>
      </c>
      <c r="V4" s="108" t="s">
        <v>943</v>
      </c>
      <c r="W4" s="108" t="s">
        <v>943</v>
      </c>
      <c r="X4" s="108" t="s">
        <v>943</v>
      </c>
      <c r="Y4" s="108" t="s">
        <v>943</v>
      </c>
      <c r="Z4" s="108" t="s">
        <v>943</v>
      </c>
      <c r="AA4" s="108" t="s">
        <v>943</v>
      </c>
      <c r="AB4" s="108" t="s">
        <v>943</v>
      </c>
      <c r="AC4" s="108" t="s">
        <v>943</v>
      </c>
      <c r="AD4" s="108" t="s">
        <v>943</v>
      </c>
      <c r="AE4" s="108" t="s">
        <v>943</v>
      </c>
      <c r="AF4" s="108" t="s">
        <v>943</v>
      </c>
      <c r="AG4" s="108" t="s">
        <v>943</v>
      </c>
      <c r="AH4" s="108" t="s">
        <v>943</v>
      </c>
      <c r="AI4" s="108" t="s">
        <v>943</v>
      </c>
      <c r="AJ4" s="108" t="s">
        <v>943</v>
      </c>
      <c r="AK4" s="108" t="s">
        <v>943</v>
      </c>
      <c r="AL4" s="108" t="s">
        <v>943</v>
      </c>
      <c r="AM4" s="108" t="s">
        <v>943</v>
      </c>
      <c r="AN4" s="108" t="s">
        <v>943</v>
      </c>
      <c r="AO4" s="108" t="s">
        <v>943</v>
      </c>
      <c r="AP4" s="108" t="s">
        <v>943</v>
      </c>
      <c r="AQ4" s="108" t="s">
        <v>943</v>
      </c>
      <c r="AR4" s="108" t="s">
        <v>943</v>
      </c>
      <c r="AS4" s="108" t="s">
        <v>943</v>
      </c>
      <c r="AT4" s="108" t="s">
        <v>943</v>
      </c>
      <c r="AU4" s="108" t="s">
        <v>943</v>
      </c>
      <c r="AV4" s="108" t="s">
        <v>943</v>
      </c>
      <c r="AW4" s="108" t="s">
        <v>943</v>
      </c>
      <c r="AX4" s="108" t="s">
        <v>943</v>
      </c>
      <c r="AY4" s="108" t="s">
        <v>943</v>
      </c>
      <c r="AZ4" s="108" t="s">
        <v>943</v>
      </c>
      <c r="BA4" s="108" t="s">
        <v>943</v>
      </c>
      <c r="BB4" s="108" t="s">
        <v>943</v>
      </c>
      <c r="BC4" s="108" t="s">
        <v>943</v>
      </c>
      <c r="BD4" s="108" t="s">
        <v>943</v>
      </c>
      <c r="BE4" s="108" t="s">
        <v>943</v>
      </c>
    </row>
    <row r="5" spans="1:58" x14ac:dyDescent="0.25">
      <c r="A5" s="128" t="str">
        <f>'Indicator Data'!A6</f>
        <v>Afghanistan</v>
      </c>
      <c r="B5" s="107" t="str">
        <f>'Indicator Data'!B6</f>
        <v>AFG</v>
      </c>
      <c r="C5" s="160"/>
      <c r="D5" s="160"/>
      <c r="E5" s="160"/>
      <c r="F5" s="160"/>
      <c r="G5" s="160"/>
      <c r="H5" s="160"/>
      <c r="I5" s="160"/>
      <c r="J5" s="160"/>
      <c r="K5" s="160"/>
      <c r="L5" s="160"/>
      <c r="M5" s="160"/>
      <c r="N5" s="160"/>
      <c r="O5" s="160"/>
      <c r="P5" s="160"/>
      <c r="Q5" s="162" t="str">
        <f>IF(ISNUMBER('Indicator Data'!Q6),"","Imputed using GDP p.c.")</f>
        <v/>
      </c>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04"/>
    </row>
    <row r="6" spans="1:58" x14ac:dyDescent="0.25">
      <c r="A6" s="128" t="str">
        <f>'Indicator Data'!A7</f>
        <v>Albania</v>
      </c>
      <c r="B6" s="107" t="str">
        <f>'Indicator Data'!B7</f>
        <v>ALB</v>
      </c>
      <c r="C6" s="160"/>
      <c r="D6" s="160"/>
      <c r="E6" s="160"/>
      <c r="F6" s="160"/>
      <c r="G6" s="160"/>
      <c r="H6" s="160"/>
      <c r="I6" s="160"/>
      <c r="J6" s="160"/>
      <c r="K6" s="160"/>
      <c r="L6" s="160"/>
      <c r="M6" s="160"/>
      <c r="N6" s="160"/>
      <c r="O6" s="160"/>
      <c r="P6" s="160"/>
      <c r="Q6" s="162" t="str">
        <f>IF(ISNUMBER('Indicator Data'!Q7),"","Imputed using GDP p.c.")</f>
        <v/>
      </c>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04"/>
    </row>
    <row r="7" spans="1:58" x14ac:dyDescent="0.25">
      <c r="A7" s="128" t="str">
        <f>'Indicator Data'!A8</f>
        <v>Algeria</v>
      </c>
      <c r="B7" s="107" t="str">
        <f>'Indicator Data'!B8</f>
        <v>DZA</v>
      </c>
      <c r="C7" s="160"/>
      <c r="D7" s="160"/>
      <c r="E7" s="160"/>
      <c r="F7" s="160"/>
      <c r="G7" s="160"/>
      <c r="H7" s="160"/>
      <c r="I7" s="160"/>
      <c r="J7" s="160"/>
      <c r="K7" s="160"/>
      <c r="L7" s="160"/>
      <c r="M7" s="160"/>
      <c r="N7" s="160"/>
      <c r="O7" s="160"/>
      <c r="P7" s="160"/>
      <c r="Q7" s="162" t="str">
        <f>IF(ISNUMBER('Indicator Data'!Q8),"","Imputed using GDP p.c.")</f>
        <v/>
      </c>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04"/>
    </row>
    <row r="8" spans="1:58" x14ac:dyDescent="0.25">
      <c r="A8" s="128" t="str">
        <f>'Indicator Data'!A9</f>
        <v>Angola</v>
      </c>
      <c r="B8" s="107" t="str">
        <f>'Indicator Data'!B9</f>
        <v>AGO</v>
      </c>
      <c r="C8" s="160"/>
      <c r="D8" s="160"/>
      <c r="E8" s="160"/>
      <c r="F8" s="160"/>
      <c r="G8" s="160"/>
      <c r="H8" s="160"/>
      <c r="I8" s="160"/>
      <c r="J8" s="160"/>
      <c r="K8" s="160"/>
      <c r="L8" s="160"/>
      <c r="M8" s="160"/>
      <c r="N8" s="160"/>
      <c r="O8" s="160"/>
      <c r="P8" s="160"/>
      <c r="Q8" s="162" t="str">
        <f>IF(ISNUMBER('Indicator Data'!Q9),"","Imputed using GDP p.c.")</f>
        <v/>
      </c>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04"/>
    </row>
    <row r="9" spans="1:58" x14ac:dyDescent="0.25">
      <c r="A9" s="128" t="str">
        <f>'Indicator Data'!A10</f>
        <v>Antigua and Barbuda</v>
      </c>
      <c r="B9" s="107" t="str">
        <f>'Indicator Data'!B10</f>
        <v>ATG</v>
      </c>
      <c r="C9" s="160"/>
      <c r="D9" s="160"/>
      <c r="E9" s="160"/>
      <c r="F9" s="160"/>
      <c r="G9" s="160"/>
      <c r="H9" s="160"/>
      <c r="I9" s="160"/>
      <c r="J9" s="160"/>
      <c r="K9" s="160"/>
      <c r="L9" s="160"/>
      <c r="M9" s="160"/>
      <c r="N9" s="160"/>
      <c r="O9" s="160"/>
      <c r="P9" s="160"/>
      <c r="Q9" s="162" t="str">
        <f>IF(ISNUMBER('Indicator Data'!Q10),"","Imputed using GDP p.c.")</f>
        <v/>
      </c>
      <c r="R9" s="160"/>
      <c r="S9" s="160"/>
      <c r="T9" s="160"/>
      <c r="U9" s="160"/>
      <c r="V9" s="160"/>
      <c r="W9" s="160"/>
      <c r="X9" s="160"/>
      <c r="Y9" s="160"/>
      <c r="Z9" s="160"/>
      <c r="AA9" s="160"/>
      <c r="AB9" s="160"/>
      <c r="AC9" s="160"/>
      <c r="AD9" s="160"/>
      <c r="AE9" s="160"/>
      <c r="AF9" s="160"/>
      <c r="AG9" s="160"/>
      <c r="AH9" s="160"/>
      <c r="AI9" s="160"/>
      <c r="AJ9" s="160"/>
      <c r="AK9" s="160"/>
      <c r="AL9" s="160"/>
      <c r="AM9" s="160"/>
      <c r="AN9" s="160" t="s">
        <v>1002</v>
      </c>
      <c r="AO9" s="160" t="s">
        <v>1002</v>
      </c>
      <c r="AP9" s="160"/>
      <c r="AQ9" s="160"/>
      <c r="AR9" s="160"/>
      <c r="AS9" s="160"/>
      <c r="AT9" s="160"/>
      <c r="AU9" s="160"/>
      <c r="AV9" s="160"/>
      <c r="AW9" s="160"/>
      <c r="AX9" s="160"/>
      <c r="AY9" s="160"/>
      <c r="AZ9" s="160"/>
      <c r="BA9" s="160"/>
      <c r="BB9" s="160"/>
      <c r="BC9" s="160"/>
      <c r="BD9" s="160"/>
      <c r="BE9" s="160"/>
      <c r="BF9" s="104"/>
    </row>
    <row r="10" spans="1:58" x14ac:dyDescent="0.25">
      <c r="A10" s="128" t="str">
        <f>'Indicator Data'!A11</f>
        <v>Argentina</v>
      </c>
      <c r="B10" s="107" t="str">
        <f>'Indicator Data'!B11</f>
        <v>ARG</v>
      </c>
      <c r="C10" s="160"/>
      <c r="D10" s="160"/>
      <c r="E10" s="160"/>
      <c r="F10" s="160"/>
      <c r="G10" s="160"/>
      <c r="H10" s="160"/>
      <c r="I10" s="160"/>
      <c r="J10" s="160"/>
      <c r="K10" s="160"/>
      <c r="L10" s="160"/>
      <c r="M10" s="160"/>
      <c r="N10" s="160"/>
      <c r="O10" s="160"/>
      <c r="P10" s="160"/>
      <c r="Q10" s="162" t="str">
        <f>IF(ISNUMBER('Indicator Data'!Q11),"","Imputed using GDP p.c.")</f>
        <v/>
      </c>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04"/>
    </row>
    <row r="11" spans="1:58" x14ac:dyDescent="0.25">
      <c r="A11" s="128" t="str">
        <f>'Indicator Data'!A12</f>
        <v>Armenia</v>
      </c>
      <c r="B11" s="107" t="str">
        <f>'Indicator Data'!B12</f>
        <v>ARM</v>
      </c>
      <c r="C11" s="160"/>
      <c r="D11" s="160"/>
      <c r="E11" s="160"/>
      <c r="F11" s="160"/>
      <c r="G11" s="160"/>
      <c r="H11" s="160"/>
      <c r="I11" s="160"/>
      <c r="J11" s="160"/>
      <c r="K11" s="160"/>
      <c r="L11" s="160"/>
      <c r="M11" s="160"/>
      <c r="N11" s="160"/>
      <c r="O11" s="160"/>
      <c r="P11" s="160"/>
      <c r="Q11" s="162" t="str">
        <f>IF(ISNUMBER('Indicator Data'!Q12),"","Imputed using GDP p.c.")</f>
        <v/>
      </c>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04"/>
    </row>
    <row r="12" spans="1:58" x14ac:dyDescent="0.25">
      <c r="A12" s="128" t="str">
        <f>'Indicator Data'!A13</f>
        <v>Australia</v>
      </c>
      <c r="B12" s="107" t="str">
        <f>'Indicator Data'!B13</f>
        <v>AUS</v>
      </c>
      <c r="C12" s="160"/>
      <c r="D12" s="160"/>
      <c r="E12" s="160"/>
      <c r="F12" s="160"/>
      <c r="G12" s="160"/>
      <c r="H12" s="160"/>
      <c r="I12" s="160"/>
      <c r="J12" s="160"/>
      <c r="K12" s="160"/>
      <c r="L12" s="160"/>
      <c r="M12" s="160"/>
      <c r="N12" s="160"/>
      <c r="O12" s="160"/>
      <c r="P12" s="160"/>
      <c r="Q12" s="162" t="str">
        <f>IF(ISNUMBER('Indicator Data'!Q13),"","Imputed using GDP p.c.")</f>
        <v/>
      </c>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04"/>
    </row>
    <row r="13" spans="1:58" x14ac:dyDescent="0.25">
      <c r="A13" s="128" t="str">
        <f>'Indicator Data'!A14</f>
        <v>Austria</v>
      </c>
      <c r="B13" s="107" t="str">
        <f>'Indicator Data'!B14</f>
        <v>AUT</v>
      </c>
      <c r="C13" s="160"/>
      <c r="D13" s="160"/>
      <c r="E13" s="160"/>
      <c r="F13" s="160"/>
      <c r="G13" s="160"/>
      <c r="H13" s="160"/>
      <c r="I13" s="160"/>
      <c r="J13" s="160"/>
      <c r="K13" s="160"/>
      <c r="L13" s="160"/>
      <c r="M13" s="160"/>
      <c r="N13" s="160"/>
      <c r="O13" s="160"/>
      <c r="P13" s="160"/>
      <c r="Q13" s="162" t="str">
        <f>IF(ISNUMBER('Indicator Data'!Q14),"","Imputed using GDP p.c.")</f>
        <v/>
      </c>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04"/>
    </row>
    <row r="14" spans="1:58" x14ac:dyDescent="0.25">
      <c r="A14" s="128" t="str">
        <f>'Indicator Data'!A15</f>
        <v>Azerbaijan</v>
      </c>
      <c r="B14" s="107" t="str">
        <f>'Indicator Data'!B15</f>
        <v>AZE</v>
      </c>
      <c r="C14" s="160"/>
      <c r="D14" s="160"/>
      <c r="E14" s="160"/>
      <c r="F14" s="160"/>
      <c r="G14" s="160"/>
      <c r="H14" s="160"/>
      <c r="I14" s="160"/>
      <c r="J14" s="160"/>
      <c r="K14" s="160"/>
      <c r="L14" s="160"/>
      <c r="M14" s="160"/>
      <c r="N14" s="160"/>
      <c r="O14" s="160"/>
      <c r="P14" s="160"/>
      <c r="Q14" s="162" t="str">
        <f>IF(ISNUMBER('Indicator Data'!Q15),"","Imputed using GDP p.c.")</f>
        <v/>
      </c>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04"/>
    </row>
    <row r="15" spans="1:58" x14ac:dyDescent="0.25">
      <c r="A15" s="128" t="str">
        <f>'Indicator Data'!A16</f>
        <v>Bahamas</v>
      </c>
      <c r="B15" s="107" t="str">
        <f>'Indicator Data'!B16</f>
        <v>BHS</v>
      </c>
      <c r="C15" s="160"/>
      <c r="D15" s="160"/>
      <c r="E15" s="160"/>
      <c r="F15" s="160"/>
      <c r="G15" s="160"/>
      <c r="H15" s="160"/>
      <c r="I15" s="160"/>
      <c r="J15" s="160"/>
      <c r="K15" s="160"/>
      <c r="L15" s="160"/>
      <c r="M15" s="160"/>
      <c r="N15" s="160"/>
      <c r="O15" s="160"/>
      <c r="P15" s="160"/>
      <c r="Q15" s="162" t="str">
        <f>IF(ISNUMBER('Indicator Data'!Q16),"","Imputed using GDP p.c.")</f>
        <v/>
      </c>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t="s">
        <v>992</v>
      </c>
      <c r="AO15" s="160" t="s">
        <v>992</v>
      </c>
      <c r="AP15" s="160"/>
      <c r="AQ15" s="160"/>
      <c r="AR15" s="160"/>
      <c r="AS15" s="160"/>
      <c r="AT15" s="160"/>
      <c r="AU15" s="160"/>
      <c r="AV15" s="160"/>
      <c r="AW15" s="160"/>
      <c r="AX15" s="160"/>
      <c r="AY15" s="160"/>
      <c r="AZ15" s="160"/>
      <c r="BA15" s="160"/>
      <c r="BB15" s="160"/>
      <c r="BC15" s="160"/>
      <c r="BD15" s="160"/>
      <c r="BE15" s="160"/>
      <c r="BF15" s="104"/>
    </row>
    <row r="16" spans="1:58" x14ac:dyDescent="0.25">
      <c r="A16" s="128" t="str">
        <f>'Indicator Data'!A17</f>
        <v>Bahrain</v>
      </c>
      <c r="B16" s="107" t="str">
        <f>'Indicator Data'!B17</f>
        <v>BHR</v>
      </c>
      <c r="C16" s="160"/>
      <c r="D16" s="160"/>
      <c r="E16" s="160"/>
      <c r="F16" s="160"/>
      <c r="G16" s="160"/>
      <c r="H16" s="160"/>
      <c r="I16" s="160"/>
      <c r="J16" s="160"/>
      <c r="K16" s="160"/>
      <c r="L16" s="160"/>
      <c r="M16" s="160"/>
      <c r="N16" s="160"/>
      <c r="O16" s="160"/>
      <c r="P16" s="160"/>
      <c r="Q16" s="162" t="str">
        <f>IF(ISNUMBER('Indicator Data'!Q17),"","Imputed using GDP p.c.")</f>
        <v/>
      </c>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t="s">
        <v>989</v>
      </c>
      <c r="AO16" s="160" t="s">
        <v>989</v>
      </c>
      <c r="AP16" s="160"/>
      <c r="AQ16" s="160"/>
      <c r="AR16" s="160"/>
      <c r="AS16" s="160"/>
      <c r="AT16" s="160"/>
      <c r="AU16" s="160"/>
      <c r="AV16" s="160"/>
      <c r="AW16" s="160"/>
      <c r="AX16" s="160"/>
      <c r="AY16" s="160"/>
      <c r="AZ16" s="160"/>
      <c r="BA16" s="160"/>
      <c r="BB16" s="160"/>
      <c r="BC16" s="160"/>
      <c r="BD16" s="160"/>
      <c r="BE16" s="160"/>
      <c r="BF16" s="104"/>
    </row>
    <row r="17" spans="1:58" x14ac:dyDescent="0.25">
      <c r="A17" s="128" t="str">
        <f>'Indicator Data'!A18</f>
        <v>Bangladesh</v>
      </c>
      <c r="B17" s="107" t="str">
        <f>'Indicator Data'!B18</f>
        <v>BGD</v>
      </c>
      <c r="C17" s="160"/>
      <c r="D17" s="160"/>
      <c r="E17" s="160"/>
      <c r="F17" s="160"/>
      <c r="G17" s="160"/>
      <c r="H17" s="160"/>
      <c r="I17" s="160"/>
      <c r="J17" s="160"/>
      <c r="K17" s="160"/>
      <c r="L17" s="160"/>
      <c r="M17" s="160"/>
      <c r="N17" s="160"/>
      <c r="O17" s="160"/>
      <c r="P17" s="160"/>
      <c r="Q17" s="162" t="str">
        <f>IF(ISNUMBER('Indicator Data'!Q18),"","Imputed using GDP p.c.")</f>
        <v/>
      </c>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04"/>
    </row>
    <row r="18" spans="1:58" x14ac:dyDescent="0.25">
      <c r="A18" s="128" t="str">
        <f>'Indicator Data'!A19</f>
        <v>Barbados</v>
      </c>
      <c r="B18" s="107" t="str">
        <f>'Indicator Data'!B19</f>
        <v>BRB</v>
      </c>
      <c r="C18" s="160"/>
      <c r="D18" s="160"/>
      <c r="E18" s="160"/>
      <c r="F18" s="160"/>
      <c r="G18" s="160"/>
      <c r="H18" s="160"/>
      <c r="I18" s="160"/>
      <c r="J18" s="160"/>
      <c r="K18" s="160"/>
      <c r="L18" s="160"/>
      <c r="M18" s="160"/>
      <c r="N18" s="160"/>
      <c r="O18" s="160"/>
      <c r="P18" s="160"/>
      <c r="Q18" s="162" t="str">
        <f>IF(ISNUMBER('Indicator Data'!Q19),"","Imputed using GDP p.c.")</f>
        <v/>
      </c>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04"/>
    </row>
    <row r="19" spans="1:58" x14ac:dyDescent="0.25">
      <c r="A19" s="128" t="str">
        <f>'Indicator Data'!A20</f>
        <v>Belarus</v>
      </c>
      <c r="B19" s="107" t="str">
        <f>'Indicator Data'!B20</f>
        <v>BLR</v>
      </c>
      <c r="C19" s="160"/>
      <c r="D19" s="160"/>
      <c r="E19" s="160"/>
      <c r="F19" s="160"/>
      <c r="G19" s="160"/>
      <c r="H19" s="160"/>
      <c r="I19" s="160"/>
      <c r="J19" s="160"/>
      <c r="K19" s="160"/>
      <c r="L19" s="160"/>
      <c r="M19" s="160"/>
      <c r="N19" s="160"/>
      <c r="O19" s="160"/>
      <c r="P19" s="160"/>
      <c r="Q19" s="162" t="str">
        <f>IF(ISNUMBER('Indicator Data'!Q20),"","Imputed using GDP p.c.")</f>
        <v/>
      </c>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04"/>
    </row>
    <row r="20" spans="1:58" x14ac:dyDescent="0.25">
      <c r="A20" s="128" t="str">
        <f>'Indicator Data'!A21</f>
        <v>Belgium</v>
      </c>
      <c r="B20" s="107" t="str">
        <f>'Indicator Data'!B21</f>
        <v>BEL</v>
      </c>
      <c r="C20" s="160"/>
      <c r="D20" s="160"/>
      <c r="E20" s="160"/>
      <c r="F20" s="160"/>
      <c r="G20" s="160"/>
      <c r="H20" s="160"/>
      <c r="I20" s="160"/>
      <c r="J20" s="160"/>
      <c r="K20" s="160"/>
      <c r="L20" s="160"/>
      <c r="M20" s="160"/>
      <c r="N20" s="160"/>
      <c r="O20" s="160"/>
      <c r="P20" s="160"/>
      <c r="Q20" s="162" t="str">
        <f>IF(ISNUMBER('Indicator Data'!Q21),"","Imputed using GDP p.c.")</f>
        <v/>
      </c>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04"/>
    </row>
    <row r="21" spans="1:58" x14ac:dyDescent="0.25">
      <c r="A21" s="128" t="str">
        <f>'Indicator Data'!A22</f>
        <v>Belize</v>
      </c>
      <c r="B21" s="107" t="str">
        <f>'Indicator Data'!B22</f>
        <v>BLZ</v>
      </c>
      <c r="C21" s="160"/>
      <c r="D21" s="160"/>
      <c r="E21" s="160"/>
      <c r="F21" s="160"/>
      <c r="G21" s="160"/>
      <c r="H21" s="160"/>
      <c r="I21" s="160"/>
      <c r="J21" s="160"/>
      <c r="K21" s="160"/>
      <c r="L21" s="160"/>
      <c r="M21" s="160"/>
      <c r="N21" s="160"/>
      <c r="O21" s="160"/>
      <c r="P21" s="160"/>
      <c r="Q21" s="162" t="str">
        <f>IF(ISNUMBER('Indicator Data'!Q22),"","Imputed using GDP p.c.")</f>
        <v/>
      </c>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04"/>
    </row>
    <row r="22" spans="1:58" x14ac:dyDescent="0.25">
      <c r="A22" s="128" t="str">
        <f>'Indicator Data'!A23</f>
        <v>Benin</v>
      </c>
      <c r="B22" s="107" t="str">
        <f>'Indicator Data'!B23</f>
        <v>BEN</v>
      </c>
      <c r="C22" s="160"/>
      <c r="D22" s="160"/>
      <c r="E22" s="160"/>
      <c r="F22" s="160"/>
      <c r="G22" s="160"/>
      <c r="H22" s="160"/>
      <c r="I22" s="160"/>
      <c r="J22" s="160"/>
      <c r="K22" s="160"/>
      <c r="L22" s="160"/>
      <c r="M22" s="160"/>
      <c r="N22" s="160"/>
      <c r="O22" s="160"/>
      <c r="P22" s="160"/>
      <c r="Q22" s="162" t="str">
        <f>IF(ISNUMBER('Indicator Data'!Q23),"","Imputed using GDP p.c.")</f>
        <v/>
      </c>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04"/>
    </row>
    <row r="23" spans="1:58" x14ac:dyDescent="0.25">
      <c r="A23" s="128" t="str">
        <f>'Indicator Data'!A24</f>
        <v>Bhutan</v>
      </c>
      <c r="B23" s="107" t="str">
        <f>'Indicator Data'!B24</f>
        <v>BTN</v>
      </c>
      <c r="C23" s="160"/>
      <c r="D23" s="160"/>
      <c r="E23" s="160"/>
      <c r="F23" s="160"/>
      <c r="G23" s="160"/>
      <c r="H23" s="160"/>
      <c r="I23" s="160"/>
      <c r="J23" s="160"/>
      <c r="K23" s="160"/>
      <c r="L23" s="160"/>
      <c r="M23" s="160"/>
      <c r="N23" s="160"/>
      <c r="O23" s="160"/>
      <c r="P23" s="160"/>
      <c r="Q23" s="162" t="str">
        <f>IF(ISNUMBER('Indicator Data'!Q24),"","Imputed using GDP p.c.")</f>
        <v/>
      </c>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t="s">
        <v>991</v>
      </c>
      <c r="AO23" s="160" t="s">
        <v>991</v>
      </c>
      <c r="AP23" s="160"/>
      <c r="AQ23" s="160"/>
      <c r="AR23" s="160"/>
      <c r="AS23" s="160"/>
      <c r="AT23" s="160"/>
      <c r="AU23" s="160"/>
      <c r="AV23" s="160"/>
      <c r="AW23" s="160"/>
      <c r="AX23" s="160"/>
      <c r="AY23" s="160"/>
      <c r="AZ23" s="160"/>
      <c r="BA23" s="160"/>
      <c r="BB23" s="160"/>
      <c r="BC23" s="160"/>
      <c r="BD23" s="160"/>
      <c r="BE23" s="160"/>
      <c r="BF23" s="104"/>
    </row>
    <row r="24" spans="1:58" x14ac:dyDescent="0.25">
      <c r="A24" s="128" t="str">
        <f>'Indicator Data'!A25</f>
        <v>Bolivia</v>
      </c>
      <c r="B24" s="107" t="str">
        <f>'Indicator Data'!B25</f>
        <v>BOL</v>
      </c>
      <c r="C24" s="160"/>
      <c r="D24" s="160"/>
      <c r="E24" s="160"/>
      <c r="F24" s="160"/>
      <c r="G24" s="160"/>
      <c r="H24" s="160"/>
      <c r="I24" s="160"/>
      <c r="J24" s="160"/>
      <c r="K24" s="160"/>
      <c r="L24" s="160"/>
      <c r="M24" s="160"/>
      <c r="N24" s="160"/>
      <c r="O24" s="160"/>
      <c r="P24" s="160"/>
      <c r="Q24" s="162" t="str">
        <f>IF(ISNUMBER('Indicator Data'!Q25),"","Imputed using GDP p.c.")</f>
        <v/>
      </c>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04"/>
    </row>
    <row r="25" spans="1:58" x14ac:dyDescent="0.25">
      <c r="A25" s="128" t="str">
        <f>'Indicator Data'!A26</f>
        <v>Bosnia and Herzegovina</v>
      </c>
      <c r="B25" s="107" t="str">
        <f>'Indicator Data'!B26</f>
        <v>BIH</v>
      </c>
      <c r="C25" s="160"/>
      <c r="D25" s="160"/>
      <c r="E25" s="160"/>
      <c r="F25" s="160"/>
      <c r="G25" s="160"/>
      <c r="H25" s="160"/>
      <c r="I25" s="160"/>
      <c r="J25" s="160"/>
      <c r="K25" s="160"/>
      <c r="L25" s="160"/>
      <c r="M25" s="160"/>
      <c r="N25" s="160"/>
      <c r="O25" s="160"/>
      <c r="P25" s="160"/>
      <c r="Q25" s="162" t="str">
        <f>IF(ISNUMBER('Indicator Data'!Q26),"","Imputed using GDP p.c.")</f>
        <v/>
      </c>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04"/>
    </row>
    <row r="26" spans="1:58" x14ac:dyDescent="0.25">
      <c r="A26" s="128" t="str">
        <f>'Indicator Data'!A27</f>
        <v>Botswana</v>
      </c>
      <c r="B26" s="107" t="str">
        <f>'Indicator Data'!B27</f>
        <v>BWA</v>
      </c>
      <c r="C26" s="160"/>
      <c r="D26" s="160"/>
      <c r="E26" s="160"/>
      <c r="F26" s="160"/>
      <c r="G26" s="160"/>
      <c r="H26" s="160"/>
      <c r="I26" s="160"/>
      <c r="J26" s="160"/>
      <c r="K26" s="160"/>
      <c r="L26" s="160"/>
      <c r="M26" s="160"/>
      <c r="N26" s="160"/>
      <c r="O26" s="160"/>
      <c r="P26" s="160"/>
      <c r="Q26" s="162" t="str">
        <f>IF(ISNUMBER('Indicator Data'!Q27),"","Imputed using GDP p.c.")</f>
        <v/>
      </c>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04"/>
    </row>
    <row r="27" spans="1:58" x14ac:dyDescent="0.25">
      <c r="A27" s="128" t="str">
        <f>'Indicator Data'!A28</f>
        <v>Brazil</v>
      </c>
      <c r="B27" s="107" t="str">
        <f>'Indicator Data'!B28</f>
        <v>BRA</v>
      </c>
      <c r="C27" s="160"/>
      <c r="D27" s="160"/>
      <c r="E27" s="160"/>
      <c r="F27" s="160"/>
      <c r="G27" s="160"/>
      <c r="H27" s="160"/>
      <c r="I27" s="160"/>
      <c r="J27" s="160"/>
      <c r="K27" s="160"/>
      <c r="L27" s="160"/>
      <c r="M27" s="160"/>
      <c r="N27" s="160"/>
      <c r="O27" s="160"/>
      <c r="P27" s="160"/>
      <c r="Q27" s="162" t="str">
        <f>IF(ISNUMBER('Indicator Data'!Q28),"","Imputed using GDP p.c.")</f>
        <v/>
      </c>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04"/>
    </row>
    <row r="28" spans="1:58" x14ac:dyDescent="0.25">
      <c r="A28" s="128" t="str">
        <f>'Indicator Data'!A29</f>
        <v>Brunei Darussalam</v>
      </c>
      <c r="B28" s="107" t="str">
        <f>'Indicator Data'!B29</f>
        <v>BRN</v>
      </c>
      <c r="C28" s="160"/>
      <c r="D28" s="160"/>
      <c r="E28" s="160"/>
      <c r="F28" s="160"/>
      <c r="G28" s="160"/>
      <c r="H28" s="160"/>
      <c r="I28" s="160"/>
      <c r="J28" s="160"/>
      <c r="K28" s="160"/>
      <c r="L28" s="160"/>
      <c r="M28" s="160"/>
      <c r="N28" s="160"/>
      <c r="O28" s="160"/>
      <c r="P28" s="160"/>
      <c r="Q28" s="162" t="str">
        <f>IF(ISNUMBER('Indicator Data'!Q29),"","Imputed using GDP p.c.")</f>
        <v/>
      </c>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04"/>
    </row>
    <row r="29" spans="1:58" x14ac:dyDescent="0.25">
      <c r="A29" s="128" t="str">
        <f>'Indicator Data'!A30</f>
        <v>Bulgaria</v>
      </c>
      <c r="B29" s="107" t="str">
        <f>'Indicator Data'!B30</f>
        <v>BGR</v>
      </c>
      <c r="C29" s="160"/>
      <c r="D29" s="160"/>
      <c r="E29" s="160"/>
      <c r="F29" s="160"/>
      <c r="G29" s="160"/>
      <c r="H29" s="160"/>
      <c r="I29" s="160"/>
      <c r="J29" s="160"/>
      <c r="K29" s="160"/>
      <c r="L29" s="160"/>
      <c r="M29" s="160"/>
      <c r="N29" s="160"/>
      <c r="O29" s="160"/>
      <c r="P29" s="160"/>
      <c r="Q29" s="162" t="str">
        <f>IF(ISNUMBER('Indicator Data'!Q30),"","Imputed using GDP p.c.")</f>
        <v/>
      </c>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04"/>
    </row>
    <row r="30" spans="1:58" x14ac:dyDescent="0.25">
      <c r="A30" s="128" t="str">
        <f>'Indicator Data'!A31</f>
        <v>Burkina Faso</v>
      </c>
      <c r="B30" s="107" t="str">
        <f>'Indicator Data'!B31</f>
        <v>BFA</v>
      </c>
      <c r="C30" s="160"/>
      <c r="D30" s="160"/>
      <c r="E30" s="160"/>
      <c r="F30" s="160"/>
      <c r="G30" s="160"/>
      <c r="H30" s="160"/>
      <c r="I30" s="160"/>
      <c r="J30" s="160"/>
      <c r="K30" s="160"/>
      <c r="L30" s="160"/>
      <c r="M30" s="160"/>
      <c r="N30" s="160"/>
      <c r="O30" s="160"/>
      <c r="P30" s="160"/>
      <c r="Q30" s="162" t="str">
        <f>IF(ISNUMBER('Indicator Data'!Q31),"","Imputed using GDP p.c.")</f>
        <v/>
      </c>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04"/>
    </row>
    <row r="31" spans="1:58" x14ac:dyDescent="0.25">
      <c r="A31" s="128" t="str">
        <f>'Indicator Data'!A32</f>
        <v>Burundi</v>
      </c>
      <c r="B31" s="107" t="str">
        <f>'Indicator Data'!B32</f>
        <v>BDI</v>
      </c>
      <c r="C31" s="160"/>
      <c r="D31" s="160"/>
      <c r="E31" s="160"/>
      <c r="F31" s="160"/>
      <c r="G31" s="160"/>
      <c r="H31" s="160"/>
      <c r="I31" s="160"/>
      <c r="J31" s="160"/>
      <c r="K31" s="160"/>
      <c r="L31" s="160"/>
      <c r="M31" s="160"/>
      <c r="N31" s="160"/>
      <c r="O31" s="160"/>
      <c r="P31" s="160"/>
      <c r="Q31" s="162" t="str">
        <f>IF(ISNUMBER('Indicator Data'!Q32),"","Imputed using GDP p.c.")</f>
        <v/>
      </c>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t="s">
        <v>990</v>
      </c>
      <c r="AO31" s="160" t="s">
        <v>990</v>
      </c>
      <c r="AP31" s="160"/>
      <c r="AQ31" s="160"/>
      <c r="AR31" s="160"/>
      <c r="AS31" s="160"/>
      <c r="AT31" s="160"/>
      <c r="AU31" s="160"/>
      <c r="AV31" s="160"/>
      <c r="AW31" s="160"/>
      <c r="AX31" s="160"/>
      <c r="AY31" s="160"/>
      <c r="AZ31" s="160"/>
      <c r="BA31" s="160"/>
      <c r="BB31" s="160"/>
      <c r="BC31" s="160"/>
      <c r="BD31" s="160"/>
      <c r="BE31" s="160"/>
      <c r="BF31" s="104"/>
    </row>
    <row r="32" spans="1:58" x14ac:dyDescent="0.25">
      <c r="A32" s="128" t="str">
        <f>'Indicator Data'!A33</f>
        <v>Cabo Verde</v>
      </c>
      <c r="B32" s="107" t="str">
        <f>'Indicator Data'!B33</f>
        <v>CPV</v>
      </c>
      <c r="C32" s="160"/>
      <c r="D32" s="160"/>
      <c r="E32" s="160"/>
      <c r="F32" s="160"/>
      <c r="G32" s="160"/>
      <c r="H32" s="160"/>
      <c r="I32" s="160"/>
      <c r="J32" s="160"/>
      <c r="K32" s="160"/>
      <c r="L32" s="160"/>
      <c r="M32" s="160"/>
      <c r="N32" s="160"/>
      <c r="O32" s="160"/>
      <c r="P32" s="160"/>
      <c r="Q32" s="162" t="str">
        <f>IF(ISNUMBER('Indicator Data'!Q33),"","Imputed using GDP p.c.")</f>
        <v/>
      </c>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c r="BE32" s="160"/>
      <c r="BF32" s="104"/>
    </row>
    <row r="33" spans="1:58" x14ac:dyDescent="0.25">
      <c r="A33" s="128" t="str">
        <f>'Indicator Data'!A34</f>
        <v>Cambodia</v>
      </c>
      <c r="B33" s="107" t="str">
        <f>'Indicator Data'!B34</f>
        <v>KHM</v>
      </c>
      <c r="C33" s="160"/>
      <c r="D33" s="160"/>
      <c r="E33" s="160"/>
      <c r="F33" s="160"/>
      <c r="G33" s="160"/>
      <c r="H33" s="160"/>
      <c r="I33" s="160"/>
      <c r="J33" s="160"/>
      <c r="K33" s="160"/>
      <c r="L33" s="160"/>
      <c r="M33" s="160"/>
      <c r="N33" s="160"/>
      <c r="O33" s="160"/>
      <c r="P33" s="160"/>
      <c r="Q33" s="162" t="str">
        <f>IF(ISNUMBER('Indicator Data'!Q34),"","Imputed using GDP p.c.")</f>
        <v/>
      </c>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04"/>
    </row>
    <row r="34" spans="1:58" x14ac:dyDescent="0.25">
      <c r="A34" s="128" t="str">
        <f>'Indicator Data'!A35</f>
        <v>Cameroon</v>
      </c>
      <c r="B34" s="107" t="str">
        <f>'Indicator Data'!B35</f>
        <v>CMR</v>
      </c>
      <c r="C34" s="160"/>
      <c r="D34" s="160"/>
      <c r="E34" s="160"/>
      <c r="F34" s="160"/>
      <c r="G34" s="160"/>
      <c r="H34" s="160"/>
      <c r="I34" s="160"/>
      <c r="J34" s="160"/>
      <c r="K34" s="160"/>
      <c r="L34" s="160"/>
      <c r="M34" s="160"/>
      <c r="N34" s="160"/>
      <c r="O34" s="160"/>
      <c r="P34" s="160"/>
      <c r="Q34" s="162" t="str">
        <f>IF(ISNUMBER('Indicator Data'!Q35),"","Imputed using GDP p.c.")</f>
        <v/>
      </c>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c r="BE34" s="160"/>
      <c r="BF34" s="104"/>
    </row>
    <row r="35" spans="1:58" x14ac:dyDescent="0.25">
      <c r="A35" s="128" t="str">
        <f>'Indicator Data'!A36</f>
        <v>Canada</v>
      </c>
      <c r="B35" s="107" t="str">
        <f>'Indicator Data'!B36</f>
        <v>CAN</v>
      </c>
      <c r="C35" s="160"/>
      <c r="D35" s="160"/>
      <c r="E35" s="160"/>
      <c r="F35" s="160"/>
      <c r="G35" s="160"/>
      <c r="H35" s="160"/>
      <c r="I35" s="160"/>
      <c r="J35" s="160"/>
      <c r="K35" s="160"/>
      <c r="L35" s="160"/>
      <c r="M35" s="160"/>
      <c r="N35" s="160"/>
      <c r="O35" s="160"/>
      <c r="P35" s="160"/>
      <c r="Q35" s="162" t="str">
        <f>IF(ISNUMBER('Indicator Data'!Q36),"","Imputed using GDP p.c.")</f>
        <v/>
      </c>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c r="BA35" s="160"/>
      <c r="BB35" s="160"/>
      <c r="BC35" s="160"/>
      <c r="BD35" s="160"/>
      <c r="BE35" s="160"/>
      <c r="BF35" s="104"/>
    </row>
    <row r="36" spans="1:58" x14ac:dyDescent="0.25">
      <c r="A36" s="128" t="str">
        <f>'Indicator Data'!A37</f>
        <v>Central African Republic</v>
      </c>
      <c r="B36" s="107" t="str">
        <f>'Indicator Data'!B37</f>
        <v>CAF</v>
      </c>
      <c r="C36" s="160"/>
      <c r="D36" s="160"/>
      <c r="E36" s="160"/>
      <c r="F36" s="160"/>
      <c r="G36" s="160"/>
      <c r="H36" s="160"/>
      <c r="I36" s="160"/>
      <c r="J36" s="160"/>
      <c r="K36" s="160"/>
      <c r="L36" s="160"/>
      <c r="M36" s="160"/>
      <c r="N36" s="160"/>
      <c r="O36" s="160"/>
      <c r="P36" s="160"/>
      <c r="Q36" s="162" t="str">
        <f>IF(ISNUMBER('Indicator Data'!Q37),"","Imputed using GDP p.c.")</f>
        <v/>
      </c>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04"/>
    </row>
    <row r="37" spans="1:58" x14ac:dyDescent="0.25">
      <c r="A37" s="128" t="str">
        <f>'Indicator Data'!A38</f>
        <v>Chad</v>
      </c>
      <c r="B37" s="107" t="str">
        <f>'Indicator Data'!B38</f>
        <v>TCD</v>
      </c>
      <c r="C37" s="160"/>
      <c r="D37" s="160"/>
      <c r="E37" s="160"/>
      <c r="F37" s="160"/>
      <c r="G37" s="160"/>
      <c r="H37" s="160"/>
      <c r="I37" s="160"/>
      <c r="J37" s="160"/>
      <c r="K37" s="160"/>
      <c r="L37" s="160"/>
      <c r="M37" s="160"/>
      <c r="N37" s="160"/>
      <c r="O37" s="160"/>
      <c r="P37" s="160"/>
      <c r="Q37" s="162" t="str">
        <f>IF(ISNUMBER('Indicator Data'!Q38),"","Imputed using GDP p.c.")</f>
        <v/>
      </c>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04"/>
    </row>
    <row r="38" spans="1:58" x14ac:dyDescent="0.25">
      <c r="A38" s="128" t="str">
        <f>'Indicator Data'!A39</f>
        <v>Chile</v>
      </c>
      <c r="B38" s="107" t="str">
        <f>'Indicator Data'!B39</f>
        <v>CHL</v>
      </c>
      <c r="C38" s="160"/>
      <c r="D38" s="160"/>
      <c r="E38" s="160"/>
      <c r="F38" s="160"/>
      <c r="G38" s="160"/>
      <c r="H38" s="160"/>
      <c r="I38" s="160"/>
      <c r="J38" s="160"/>
      <c r="K38" s="160"/>
      <c r="L38" s="160"/>
      <c r="M38" s="160"/>
      <c r="N38" s="160"/>
      <c r="O38" s="160"/>
      <c r="P38" s="160"/>
      <c r="Q38" s="162" t="str">
        <f>IF(ISNUMBER('Indicator Data'!Q39),"","Imputed using GDP p.c.")</f>
        <v/>
      </c>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04"/>
    </row>
    <row r="39" spans="1:58" x14ac:dyDescent="0.25">
      <c r="A39" s="128" t="str">
        <f>'Indicator Data'!A40</f>
        <v>China</v>
      </c>
      <c r="B39" s="107" t="str">
        <f>'Indicator Data'!B40</f>
        <v>CHN</v>
      </c>
      <c r="C39" s="160"/>
      <c r="D39" s="160"/>
      <c r="E39" s="160"/>
      <c r="F39" s="160"/>
      <c r="G39" s="160"/>
      <c r="H39" s="160"/>
      <c r="I39" s="160"/>
      <c r="J39" s="160"/>
      <c r="K39" s="160"/>
      <c r="L39" s="160"/>
      <c r="M39" s="160"/>
      <c r="N39" s="160"/>
      <c r="O39" s="160"/>
      <c r="P39" s="160"/>
      <c r="Q39" s="162" t="str">
        <f>IF(ISNUMBER('Indicator Data'!Q40),"","Imputed using GDP p.c.")</f>
        <v/>
      </c>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04"/>
    </row>
    <row r="40" spans="1:58" x14ac:dyDescent="0.25">
      <c r="A40" s="128" t="str">
        <f>'Indicator Data'!A41</f>
        <v>Colombia</v>
      </c>
      <c r="B40" s="107" t="str">
        <f>'Indicator Data'!B41</f>
        <v>COL</v>
      </c>
      <c r="C40" s="160"/>
      <c r="D40" s="160"/>
      <c r="E40" s="160"/>
      <c r="F40" s="160"/>
      <c r="G40" s="160"/>
      <c r="H40" s="160"/>
      <c r="I40" s="160"/>
      <c r="J40" s="160"/>
      <c r="K40" s="160"/>
      <c r="L40" s="160"/>
      <c r="M40" s="160"/>
      <c r="N40" s="160"/>
      <c r="O40" s="160"/>
      <c r="P40" s="160"/>
      <c r="Q40" s="162" t="str">
        <f>IF(ISNUMBER('Indicator Data'!Q41),"","Imputed using GDP p.c.")</f>
        <v/>
      </c>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04"/>
    </row>
    <row r="41" spans="1:58" x14ac:dyDescent="0.25">
      <c r="A41" s="128" t="str">
        <f>'Indicator Data'!A42</f>
        <v>Comoros</v>
      </c>
      <c r="B41" s="107" t="str">
        <f>'Indicator Data'!B42</f>
        <v>COM</v>
      </c>
      <c r="C41" s="160"/>
      <c r="D41" s="160"/>
      <c r="E41" s="160"/>
      <c r="F41" s="160"/>
      <c r="G41" s="160"/>
      <c r="H41" s="160"/>
      <c r="I41" s="160"/>
      <c r="J41" s="160"/>
      <c r="K41" s="160"/>
      <c r="L41" s="160"/>
      <c r="M41" s="160"/>
      <c r="N41" s="160"/>
      <c r="O41" s="160"/>
      <c r="P41" s="160"/>
      <c r="Q41" s="162" t="str">
        <f>IF(ISNUMBER('Indicator Data'!Q42),"","Imputed using GDP p.c.")</f>
        <v/>
      </c>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t="s">
        <v>998</v>
      </c>
      <c r="AO41" s="160" t="s">
        <v>998</v>
      </c>
      <c r="AP41" s="160"/>
      <c r="AQ41" s="160"/>
      <c r="AR41" s="160"/>
      <c r="AS41" s="160"/>
      <c r="AT41" s="160"/>
      <c r="AU41" s="160"/>
      <c r="AV41" s="160"/>
      <c r="AW41" s="160"/>
      <c r="AX41" s="160"/>
      <c r="AY41" s="160"/>
      <c r="AZ41" s="160"/>
      <c r="BA41" s="160"/>
      <c r="BB41" s="160"/>
      <c r="BC41" s="160"/>
      <c r="BD41" s="160"/>
      <c r="BE41" s="160"/>
      <c r="BF41" s="104"/>
    </row>
    <row r="42" spans="1:58" x14ac:dyDescent="0.25">
      <c r="A42" s="128" t="str">
        <f>'Indicator Data'!A43</f>
        <v>Congo</v>
      </c>
      <c r="B42" s="107" t="str">
        <f>'Indicator Data'!B43</f>
        <v>COG</v>
      </c>
      <c r="C42" s="160"/>
      <c r="D42" s="160"/>
      <c r="E42" s="160"/>
      <c r="F42" s="160"/>
      <c r="G42" s="160"/>
      <c r="H42" s="160"/>
      <c r="I42" s="160"/>
      <c r="J42" s="160"/>
      <c r="K42" s="160"/>
      <c r="L42" s="160"/>
      <c r="M42" s="160"/>
      <c r="N42" s="160"/>
      <c r="O42" s="160"/>
      <c r="P42" s="160"/>
      <c r="Q42" s="162" t="str">
        <f>IF(ISNUMBER('Indicator Data'!Q43),"","Imputed using GDP p.c.")</f>
        <v/>
      </c>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c r="AW42" s="160"/>
      <c r="AX42" s="160"/>
      <c r="AY42" s="160"/>
      <c r="AZ42" s="160"/>
      <c r="BA42" s="160"/>
      <c r="BB42" s="160"/>
      <c r="BC42" s="160"/>
      <c r="BD42" s="160"/>
      <c r="BE42" s="160"/>
      <c r="BF42" s="104"/>
    </row>
    <row r="43" spans="1:58" x14ac:dyDescent="0.25">
      <c r="A43" s="128" t="str">
        <f>'Indicator Data'!A44</f>
        <v>Congo DR</v>
      </c>
      <c r="B43" s="107" t="str">
        <f>'Indicator Data'!B44</f>
        <v>COD</v>
      </c>
      <c r="C43" s="160"/>
      <c r="D43" s="160"/>
      <c r="E43" s="160"/>
      <c r="F43" s="160"/>
      <c r="G43" s="160"/>
      <c r="H43" s="160"/>
      <c r="I43" s="160"/>
      <c r="J43" s="160"/>
      <c r="K43" s="160"/>
      <c r="L43" s="160"/>
      <c r="M43" s="160"/>
      <c r="N43" s="160"/>
      <c r="O43" s="160"/>
      <c r="P43" s="160"/>
      <c r="Q43" s="162" t="str">
        <f>IF(ISNUMBER('Indicator Data'!Q44),"","Imputed using GDP p.c.")</f>
        <v/>
      </c>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t="s">
        <v>1005</v>
      </c>
      <c r="AO43" s="160" t="s">
        <v>1005</v>
      </c>
      <c r="AP43" s="160"/>
      <c r="AQ43" s="160"/>
      <c r="AR43" s="160"/>
      <c r="AS43" s="160"/>
      <c r="AT43" s="160"/>
      <c r="AU43" s="160"/>
      <c r="AV43" s="160"/>
      <c r="AW43" s="160"/>
      <c r="AX43" s="160"/>
      <c r="AY43" s="160"/>
      <c r="AZ43" s="160"/>
      <c r="BA43" s="160"/>
      <c r="BB43" s="160"/>
      <c r="BC43" s="160"/>
      <c r="BD43" s="160"/>
      <c r="BE43" s="160"/>
      <c r="BF43" s="104"/>
    </row>
    <row r="44" spans="1:58" x14ac:dyDescent="0.25">
      <c r="A44" s="128" t="str">
        <f>'Indicator Data'!A45</f>
        <v>Costa Rica</v>
      </c>
      <c r="B44" s="107" t="str">
        <f>'Indicator Data'!B45</f>
        <v>CRI</v>
      </c>
      <c r="C44" s="160"/>
      <c r="D44" s="160"/>
      <c r="E44" s="160"/>
      <c r="F44" s="160"/>
      <c r="G44" s="160"/>
      <c r="H44" s="160"/>
      <c r="I44" s="160"/>
      <c r="J44" s="160"/>
      <c r="K44" s="160"/>
      <c r="L44" s="160"/>
      <c r="M44" s="160"/>
      <c r="N44" s="160"/>
      <c r="O44" s="160"/>
      <c r="P44" s="160"/>
      <c r="Q44" s="162" t="str">
        <f>IF(ISNUMBER('Indicator Data'!Q45),"","Imputed using GDP p.c.")</f>
        <v/>
      </c>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04"/>
    </row>
    <row r="45" spans="1:58" x14ac:dyDescent="0.25">
      <c r="A45" s="128" t="str">
        <f>'Indicator Data'!A46</f>
        <v>Côte d'Ivoire</v>
      </c>
      <c r="B45" s="107" t="str">
        <f>'Indicator Data'!B46</f>
        <v>CIV</v>
      </c>
      <c r="C45" s="160"/>
      <c r="D45" s="160"/>
      <c r="E45" s="160"/>
      <c r="F45" s="160"/>
      <c r="G45" s="160"/>
      <c r="H45" s="160"/>
      <c r="I45" s="160"/>
      <c r="J45" s="160"/>
      <c r="K45" s="160"/>
      <c r="L45" s="160"/>
      <c r="M45" s="160"/>
      <c r="N45" s="160"/>
      <c r="O45" s="160"/>
      <c r="P45" s="160"/>
      <c r="Q45" s="162" t="str">
        <f>IF(ISNUMBER('Indicator Data'!Q46),"","Imputed using GDP p.c.")</f>
        <v/>
      </c>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04"/>
    </row>
    <row r="46" spans="1:58" x14ac:dyDescent="0.25">
      <c r="A46" s="128" t="str">
        <f>'Indicator Data'!A47</f>
        <v>Croatia</v>
      </c>
      <c r="B46" s="107" t="str">
        <f>'Indicator Data'!B47</f>
        <v>HRV</v>
      </c>
      <c r="C46" s="160"/>
      <c r="D46" s="160"/>
      <c r="E46" s="160"/>
      <c r="F46" s="160"/>
      <c r="G46" s="160"/>
      <c r="H46" s="160"/>
      <c r="I46" s="160"/>
      <c r="J46" s="160"/>
      <c r="K46" s="160"/>
      <c r="L46" s="160"/>
      <c r="M46" s="160"/>
      <c r="N46" s="160"/>
      <c r="O46" s="160"/>
      <c r="P46" s="160"/>
      <c r="Q46" s="162" t="str">
        <f>IF(ISNUMBER('Indicator Data'!Q47),"","Imputed using GDP p.c.")</f>
        <v/>
      </c>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04"/>
    </row>
    <row r="47" spans="1:58" x14ac:dyDescent="0.25">
      <c r="A47" s="128" t="str">
        <f>'Indicator Data'!A48</f>
        <v>Cuba</v>
      </c>
      <c r="B47" s="107" t="str">
        <f>'Indicator Data'!B48</f>
        <v>CUB</v>
      </c>
      <c r="C47" s="160"/>
      <c r="D47" s="160"/>
      <c r="E47" s="160"/>
      <c r="F47" s="160"/>
      <c r="G47" s="160"/>
      <c r="H47" s="160"/>
      <c r="I47" s="160"/>
      <c r="J47" s="160"/>
      <c r="K47" s="160"/>
      <c r="L47" s="160"/>
      <c r="M47" s="160"/>
      <c r="N47" s="160"/>
      <c r="O47" s="160"/>
      <c r="P47" s="160"/>
      <c r="Q47" s="162" t="str">
        <f>IF(ISNUMBER('Indicator Data'!Q48),"","Imputed using GDP p.c.")</f>
        <v/>
      </c>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04"/>
    </row>
    <row r="48" spans="1:58" x14ac:dyDescent="0.25">
      <c r="A48" s="128" t="str">
        <f>'Indicator Data'!A49</f>
        <v>Cyprus</v>
      </c>
      <c r="B48" s="107" t="str">
        <f>'Indicator Data'!B49</f>
        <v>CYP</v>
      </c>
      <c r="C48" s="160"/>
      <c r="D48" s="160"/>
      <c r="E48" s="160"/>
      <c r="F48" s="160"/>
      <c r="G48" s="160"/>
      <c r="H48" s="160"/>
      <c r="I48" s="160"/>
      <c r="J48" s="160"/>
      <c r="K48" s="160"/>
      <c r="L48" s="160"/>
      <c r="M48" s="160"/>
      <c r="N48" s="160"/>
      <c r="O48" s="160"/>
      <c r="P48" s="160"/>
      <c r="Q48" s="162" t="str">
        <f>IF(ISNUMBER('Indicator Data'!Q49),"","Imputed using GDP p.c.")</f>
        <v/>
      </c>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04"/>
    </row>
    <row r="49" spans="1:58" x14ac:dyDescent="0.25">
      <c r="A49" s="128" t="str">
        <f>'Indicator Data'!A50</f>
        <v>Czech Republic</v>
      </c>
      <c r="B49" s="107" t="str">
        <f>'Indicator Data'!B50</f>
        <v>CZE</v>
      </c>
      <c r="C49" s="160"/>
      <c r="D49" s="160"/>
      <c r="E49" s="160"/>
      <c r="F49" s="160"/>
      <c r="G49" s="160"/>
      <c r="H49" s="160"/>
      <c r="I49" s="160"/>
      <c r="J49" s="160"/>
      <c r="K49" s="160"/>
      <c r="L49" s="160"/>
      <c r="M49" s="160"/>
      <c r="N49" s="160"/>
      <c r="O49" s="160"/>
      <c r="P49" s="160"/>
      <c r="Q49" s="162" t="str">
        <f>IF(ISNUMBER('Indicator Data'!Q50),"","Imputed using GDP p.c.")</f>
        <v/>
      </c>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04"/>
    </row>
    <row r="50" spans="1:58" x14ac:dyDescent="0.25">
      <c r="A50" s="128" t="str">
        <f>'Indicator Data'!A51</f>
        <v>Denmark</v>
      </c>
      <c r="B50" s="107" t="str">
        <f>'Indicator Data'!B51</f>
        <v>DNK</v>
      </c>
      <c r="C50" s="160"/>
      <c r="D50" s="160"/>
      <c r="E50" s="160"/>
      <c r="F50" s="160"/>
      <c r="G50" s="160"/>
      <c r="H50" s="160"/>
      <c r="I50" s="160"/>
      <c r="J50" s="160"/>
      <c r="K50" s="160"/>
      <c r="L50" s="160"/>
      <c r="M50" s="160"/>
      <c r="N50" s="160"/>
      <c r="O50" s="160"/>
      <c r="P50" s="160"/>
      <c r="Q50" s="162" t="str">
        <f>IF(ISNUMBER('Indicator Data'!Q51),"","Imputed using GDP p.c.")</f>
        <v/>
      </c>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04"/>
    </row>
    <row r="51" spans="1:58" x14ac:dyDescent="0.25">
      <c r="A51" s="128" t="str">
        <f>'Indicator Data'!A52</f>
        <v>Djibouti</v>
      </c>
      <c r="B51" s="107" t="str">
        <f>'Indicator Data'!B52</f>
        <v>DJI</v>
      </c>
      <c r="C51" s="160"/>
      <c r="D51" s="160"/>
      <c r="E51" s="160"/>
      <c r="F51" s="160"/>
      <c r="G51" s="160"/>
      <c r="H51" s="160"/>
      <c r="I51" s="160"/>
      <c r="J51" s="160"/>
      <c r="K51" s="160"/>
      <c r="L51" s="160"/>
      <c r="M51" s="160"/>
      <c r="N51" s="160"/>
      <c r="O51" s="160"/>
      <c r="P51" s="160"/>
      <c r="Q51" s="162" t="str">
        <f>IF(ISNUMBER('Indicator Data'!Q52),"","Imputed using GDP p.c.")</f>
        <v/>
      </c>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04"/>
    </row>
    <row r="52" spans="1:58" x14ac:dyDescent="0.25">
      <c r="A52" s="128" t="str">
        <f>'Indicator Data'!A53</f>
        <v>Dominica</v>
      </c>
      <c r="B52" s="107" t="str">
        <f>'Indicator Data'!B53</f>
        <v>DMA</v>
      </c>
      <c r="C52" s="160"/>
      <c r="D52" s="160"/>
      <c r="E52" s="160"/>
      <c r="F52" s="160"/>
      <c r="G52" s="160"/>
      <c r="H52" s="160"/>
      <c r="I52" s="160"/>
      <c r="J52" s="160"/>
      <c r="K52" s="160"/>
      <c r="L52" s="160"/>
      <c r="M52" s="160"/>
      <c r="N52" s="160"/>
      <c r="O52" s="160"/>
      <c r="P52" s="160"/>
      <c r="Q52" s="162" t="str">
        <f>IF(ISNUMBER('Indicator Data'!Q53),"","Imputed using GDP p.c.")</f>
        <v/>
      </c>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t="s">
        <v>1002</v>
      </c>
      <c r="AO52" s="160" t="s">
        <v>1002</v>
      </c>
      <c r="AP52" s="160"/>
      <c r="AQ52" s="160"/>
      <c r="AR52" s="160"/>
      <c r="AS52" s="160"/>
      <c r="AT52" s="160"/>
      <c r="AU52" s="160"/>
      <c r="AV52" s="160"/>
      <c r="AW52" s="160"/>
      <c r="AX52" s="160"/>
      <c r="AY52" s="160"/>
      <c r="AZ52" s="160"/>
      <c r="BA52" s="160"/>
      <c r="BB52" s="160"/>
      <c r="BC52" s="160"/>
      <c r="BD52" s="160"/>
      <c r="BE52" s="160"/>
      <c r="BF52" s="104"/>
    </row>
    <row r="53" spans="1:58" x14ac:dyDescent="0.25">
      <c r="A53" s="128" t="str">
        <f>'Indicator Data'!A54</f>
        <v>Dominican Republic</v>
      </c>
      <c r="B53" s="107" t="str">
        <f>'Indicator Data'!B54</f>
        <v>DOM</v>
      </c>
      <c r="C53" s="160"/>
      <c r="D53" s="160"/>
      <c r="E53" s="160"/>
      <c r="F53" s="160"/>
      <c r="G53" s="160"/>
      <c r="H53" s="160"/>
      <c r="I53" s="160"/>
      <c r="J53" s="160"/>
      <c r="K53" s="160"/>
      <c r="L53" s="160"/>
      <c r="M53" s="160"/>
      <c r="N53" s="160"/>
      <c r="O53" s="160"/>
      <c r="P53" s="160"/>
      <c r="Q53" s="162" t="str">
        <f>IF(ISNUMBER('Indicator Data'!Q54),"","Imputed using GDP p.c.")</f>
        <v/>
      </c>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04"/>
    </row>
    <row r="54" spans="1:58" x14ac:dyDescent="0.25">
      <c r="A54" s="128" t="str">
        <f>'Indicator Data'!A55</f>
        <v>Ecuador</v>
      </c>
      <c r="B54" s="107" t="str">
        <f>'Indicator Data'!B55</f>
        <v>ECU</v>
      </c>
      <c r="C54" s="160"/>
      <c r="D54" s="160"/>
      <c r="E54" s="160"/>
      <c r="F54" s="160"/>
      <c r="G54" s="160"/>
      <c r="H54" s="160"/>
      <c r="I54" s="160"/>
      <c r="J54" s="160"/>
      <c r="K54" s="160"/>
      <c r="L54" s="160"/>
      <c r="M54" s="160"/>
      <c r="N54" s="160"/>
      <c r="O54" s="160"/>
      <c r="P54" s="160"/>
      <c r="Q54" s="162" t="str">
        <f>IF(ISNUMBER('Indicator Data'!Q55),"","Imputed using GDP p.c.")</f>
        <v/>
      </c>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04"/>
    </row>
    <row r="55" spans="1:58" x14ac:dyDescent="0.25">
      <c r="A55" s="128" t="str">
        <f>'Indicator Data'!A56</f>
        <v>Egypt</v>
      </c>
      <c r="B55" s="107" t="str">
        <f>'Indicator Data'!B56</f>
        <v>EGY</v>
      </c>
      <c r="C55" s="160"/>
      <c r="D55" s="160"/>
      <c r="E55" s="160"/>
      <c r="F55" s="160"/>
      <c r="G55" s="160"/>
      <c r="H55" s="160"/>
      <c r="I55" s="160"/>
      <c r="J55" s="160"/>
      <c r="K55" s="160"/>
      <c r="L55" s="160"/>
      <c r="M55" s="160"/>
      <c r="N55" s="160"/>
      <c r="O55" s="160"/>
      <c r="P55" s="160"/>
      <c r="Q55" s="162" t="str">
        <f>IF(ISNUMBER('Indicator Data'!Q56),"","Imputed using GDP p.c.")</f>
        <v/>
      </c>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04"/>
    </row>
    <row r="56" spans="1:58" x14ac:dyDescent="0.25">
      <c r="A56" s="128" t="str">
        <f>'Indicator Data'!A57</f>
        <v>El Salvador</v>
      </c>
      <c r="B56" s="107" t="str">
        <f>'Indicator Data'!B57</f>
        <v>SLV</v>
      </c>
      <c r="C56" s="160"/>
      <c r="D56" s="160"/>
      <c r="E56" s="160"/>
      <c r="F56" s="160"/>
      <c r="G56" s="160"/>
      <c r="H56" s="160"/>
      <c r="I56" s="160"/>
      <c r="J56" s="160"/>
      <c r="K56" s="160"/>
      <c r="L56" s="160"/>
      <c r="M56" s="160"/>
      <c r="N56" s="160"/>
      <c r="O56" s="160"/>
      <c r="P56" s="160"/>
      <c r="Q56" s="162" t="str">
        <f>IF(ISNUMBER('Indicator Data'!Q57),"","Imputed using GDP p.c.")</f>
        <v/>
      </c>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04"/>
    </row>
    <row r="57" spans="1:58" x14ac:dyDescent="0.25">
      <c r="A57" s="128" t="str">
        <f>'Indicator Data'!A58</f>
        <v>Equatorial Guinea</v>
      </c>
      <c r="B57" s="107" t="str">
        <f>'Indicator Data'!B58</f>
        <v>GNQ</v>
      </c>
      <c r="C57" s="160"/>
      <c r="D57" s="160"/>
      <c r="E57" s="160"/>
      <c r="F57" s="160"/>
      <c r="G57" s="160"/>
      <c r="H57" s="160"/>
      <c r="I57" s="160"/>
      <c r="J57" s="160"/>
      <c r="K57" s="160"/>
      <c r="L57" s="160"/>
      <c r="M57" s="160"/>
      <c r="N57" s="160"/>
      <c r="O57" s="160"/>
      <c r="P57" s="160"/>
      <c r="Q57" s="162" t="str">
        <f>IF(ISNUMBER('Indicator Data'!Q58),"","Imputed using GDP p.c.")</f>
        <v/>
      </c>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t="s">
        <v>1006</v>
      </c>
      <c r="AO57" s="160" t="s">
        <v>1006</v>
      </c>
      <c r="AP57" s="160"/>
      <c r="AQ57" s="160"/>
      <c r="AR57" s="160"/>
      <c r="AS57" s="160"/>
      <c r="AT57" s="160"/>
      <c r="AU57" s="160"/>
      <c r="AV57" s="160"/>
      <c r="AW57" s="160"/>
      <c r="AX57" s="160"/>
      <c r="AY57" s="160"/>
      <c r="AZ57" s="160"/>
      <c r="BA57" s="160"/>
      <c r="BB57" s="160"/>
      <c r="BC57" s="160"/>
      <c r="BD57" s="160"/>
      <c r="BE57" s="160"/>
      <c r="BF57" s="104"/>
    </row>
    <row r="58" spans="1:58" x14ac:dyDescent="0.25">
      <c r="A58" s="128" t="str">
        <f>'Indicator Data'!A59</f>
        <v>Eritrea</v>
      </c>
      <c r="B58" s="107" t="str">
        <f>'Indicator Data'!B59</f>
        <v>ERI</v>
      </c>
      <c r="C58" s="160"/>
      <c r="D58" s="160"/>
      <c r="E58" s="160"/>
      <c r="F58" s="160"/>
      <c r="G58" s="160"/>
      <c r="H58" s="160"/>
      <c r="I58" s="160"/>
      <c r="J58" s="160"/>
      <c r="K58" s="160"/>
      <c r="L58" s="160"/>
      <c r="M58" s="160"/>
      <c r="N58" s="160"/>
      <c r="O58" s="160"/>
      <c r="P58" s="160"/>
      <c r="Q58" s="162" t="str">
        <f>IF(ISNUMBER('Indicator Data'!Q59),"","Imputed using GDP p.c.")</f>
        <v/>
      </c>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t="s">
        <v>988</v>
      </c>
      <c r="AO58" s="160" t="s">
        <v>988</v>
      </c>
      <c r="AP58" s="160"/>
      <c r="AQ58" s="160"/>
      <c r="AR58" s="160"/>
      <c r="AS58" s="160"/>
      <c r="AT58" s="160"/>
      <c r="AU58" s="160"/>
      <c r="AV58" s="160"/>
      <c r="AW58" s="160"/>
      <c r="AX58" s="160"/>
      <c r="AY58" s="160"/>
      <c r="AZ58" s="160"/>
      <c r="BA58" s="160"/>
      <c r="BB58" s="160"/>
      <c r="BC58" s="160"/>
      <c r="BD58" s="160"/>
      <c r="BE58" s="160"/>
      <c r="BF58" s="104"/>
    </row>
    <row r="59" spans="1:58" x14ac:dyDescent="0.25">
      <c r="A59" s="128" t="str">
        <f>'Indicator Data'!A60</f>
        <v>Estonia</v>
      </c>
      <c r="B59" s="107" t="str">
        <f>'Indicator Data'!B60</f>
        <v>EST</v>
      </c>
      <c r="C59" s="160"/>
      <c r="D59" s="160"/>
      <c r="E59" s="160"/>
      <c r="F59" s="160"/>
      <c r="G59" s="160"/>
      <c r="H59" s="160"/>
      <c r="I59" s="160"/>
      <c r="J59" s="160"/>
      <c r="K59" s="160"/>
      <c r="L59" s="160"/>
      <c r="M59" s="160"/>
      <c r="N59" s="160"/>
      <c r="O59" s="160"/>
      <c r="P59" s="160"/>
      <c r="Q59" s="162" t="str">
        <f>IF(ISNUMBER('Indicator Data'!Q60),"","Imputed using GDP p.c.")</f>
        <v/>
      </c>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04"/>
    </row>
    <row r="60" spans="1:58" x14ac:dyDescent="0.25">
      <c r="A60" s="128" t="str">
        <f>'Indicator Data'!A61</f>
        <v>Eswatini</v>
      </c>
      <c r="B60" s="107" t="str">
        <f>'Indicator Data'!B61</f>
        <v>SWZ</v>
      </c>
      <c r="C60" s="160"/>
      <c r="D60" s="160"/>
      <c r="E60" s="160"/>
      <c r="F60" s="160"/>
      <c r="G60" s="160"/>
      <c r="H60" s="160"/>
      <c r="I60" s="160"/>
      <c r="J60" s="160"/>
      <c r="K60" s="160"/>
      <c r="L60" s="160"/>
      <c r="M60" s="160"/>
      <c r="N60" s="160"/>
      <c r="O60" s="160"/>
      <c r="P60" s="160"/>
      <c r="Q60" s="162" t="str">
        <f>IF(ISNUMBER('Indicator Data'!Q61),"","Imputed using GDP p.c.")</f>
        <v/>
      </c>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04"/>
    </row>
    <row r="61" spans="1:58" x14ac:dyDescent="0.25">
      <c r="A61" s="128" t="str">
        <f>'Indicator Data'!A62</f>
        <v>Ethiopia</v>
      </c>
      <c r="B61" s="107" t="str">
        <f>'Indicator Data'!B62</f>
        <v>ETH</v>
      </c>
      <c r="C61" s="160"/>
      <c r="D61" s="160"/>
      <c r="E61" s="160"/>
      <c r="F61" s="160"/>
      <c r="G61" s="160"/>
      <c r="H61" s="160"/>
      <c r="I61" s="160"/>
      <c r="J61" s="160"/>
      <c r="K61" s="160"/>
      <c r="L61" s="160"/>
      <c r="M61" s="160"/>
      <c r="N61" s="160"/>
      <c r="O61" s="160"/>
      <c r="P61" s="160"/>
      <c r="Q61" s="162" t="str">
        <f>IF(ISNUMBER('Indicator Data'!Q62),"","Imputed using GDP p.c.")</f>
        <v/>
      </c>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04"/>
    </row>
    <row r="62" spans="1:58" x14ac:dyDescent="0.25">
      <c r="A62" s="128" t="str">
        <f>'Indicator Data'!A63</f>
        <v>Fiji</v>
      </c>
      <c r="B62" s="107" t="str">
        <f>'Indicator Data'!B63</f>
        <v>FJI</v>
      </c>
      <c r="C62" s="160"/>
      <c r="D62" s="160"/>
      <c r="E62" s="160"/>
      <c r="F62" s="160"/>
      <c r="G62" s="160"/>
      <c r="H62" s="160"/>
      <c r="I62" s="160"/>
      <c r="J62" s="160"/>
      <c r="K62" s="160"/>
      <c r="L62" s="160"/>
      <c r="M62" s="160"/>
      <c r="N62" s="160"/>
      <c r="O62" s="160"/>
      <c r="P62" s="160"/>
      <c r="Q62" s="162" t="str">
        <f>IF(ISNUMBER('Indicator Data'!Q63),"","Imputed using GDP p.c.")</f>
        <v/>
      </c>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04"/>
    </row>
    <row r="63" spans="1:58" x14ac:dyDescent="0.25">
      <c r="A63" s="128" t="str">
        <f>'Indicator Data'!A64</f>
        <v>Finland</v>
      </c>
      <c r="B63" s="107" t="str">
        <f>'Indicator Data'!B64</f>
        <v>FIN</v>
      </c>
      <c r="C63" s="160"/>
      <c r="D63" s="160"/>
      <c r="E63" s="160"/>
      <c r="F63" s="160"/>
      <c r="G63" s="160"/>
      <c r="H63" s="160"/>
      <c r="I63" s="160"/>
      <c r="J63" s="160"/>
      <c r="K63" s="160"/>
      <c r="L63" s="160"/>
      <c r="M63" s="160"/>
      <c r="N63" s="160"/>
      <c r="O63" s="160"/>
      <c r="P63" s="160"/>
      <c r="Q63" s="162" t="str">
        <f>IF(ISNUMBER('Indicator Data'!Q64),"","Imputed using GDP p.c.")</f>
        <v/>
      </c>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04"/>
    </row>
    <row r="64" spans="1:58" x14ac:dyDescent="0.25">
      <c r="A64" s="128" t="str">
        <f>'Indicator Data'!A65</f>
        <v>France</v>
      </c>
      <c r="B64" s="107" t="str">
        <f>'Indicator Data'!B65</f>
        <v>FRA</v>
      </c>
      <c r="C64" s="160"/>
      <c r="D64" s="160"/>
      <c r="E64" s="160"/>
      <c r="F64" s="160"/>
      <c r="G64" s="160"/>
      <c r="H64" s="160"/>
      <c r="I64" s="160"/>
      <c r="J64" s="160"/>
      <c r="K64" s="160"/>
      <c r="L64" s="160"/>
      <c r="M64" s="160"/>
      <c r="N64" s="160"/>
      <c r="O64" s="160"/>
      <c r="P64" s="160"/>
      <c r="Q64" s="162" t="str">
        <f>IF(ISNUMBER('Indicator Data'!Q65),"","Imputed using GDP p.c.")</f>
        <v/>
      </c>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04"/>
    </row>
    <row r="65" spans="1:58" x14ac:dyDescent="0.25">
      <c r="A65" s="128" t="str">
        <f>'Indicator Data'!A66</f>
        <v>Gabon</v>
      </c>
      <c r="B65" s="107" t="str">
        <f>'Indicator Data'!B66</f>
        <v>GAB</v>
      </c>
      <c r="C65" s="160"/>
      <c r="D65" s="160"/>
      <c r="E65" s="160"/>
      <c r="F65" s="160"/>
      <c r="G65" s="160"/>
      <c r="H65" s="160"/>
      <c r="I65" s="160"/>
      <c r="J65" s="160"/>
      <c r="K65" s="160"/>
      <c r="L65" s="160"/>
      <c r="M65" s="160"/>
      <c r="N65" s="160"/>
      <c r="O65" s="160"/>
      <c r="P65" s="160"/>
      <c r="Q65" s="162" t="str">
        <f>IF(ISNUMBER('Indicator Data'!Q66),"","Imputed using GDP p.c.")</f>
        <v/>
      </c>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04"/>
    </row>
    <row r="66" spans="1:58" x14ac:dyDescent="0.25">
      <c r="A66" s="128" t="str">
        <f>'Indicator Data'!A67</f>
        <v>Gambia</v>
      </c>
      <c r="B66" s="107" t="str">
        <f>'Indicator Data'!B67</f>
        <v>GMB</v>
      </c>
      <c r="C66" s="160"/>
      <c r="D66" s="160"/>
      <c r="E66" s="160"/>
      <c r="F66" s="160"/>
      <c r="G66" s="160"/>
      <c r="H66" s="160"/>
      <c r="I66" s="160"/>
      <c r="J66" s="160"/>
      <c r="K66" s="160"/>
      <c r="L66" s="160"/>
      <c r="M66" s="160"/>
      <c r="N66" s="160"/>
      <c r="O66" s="160"/>
      <c r="P66" s="160"/>
      <c r="Q66" s="162" t="str">
        <f>IF(ISNUMBER('Indicator Data'!Q67),"","Imputed using GDP p.c.")</f>
        <v/>
      </c>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04"/>
    </row>
    <row r="67" spans="1:58" x14ac:dyDescent="0.25">
      <c r="A67" s="128" t="str">
        <f>'Indicator Data'!A68</f>
        <v>Georgia</v>
      </c>
      <c r="B67" s="107" t="str">
        <f>'Indicator Data'!B68</f>
        <v>GEO</v>
      </c>
      <c r="C67" s="160"/>
      <c r="D67" s="160"/>
      <c r="E67" s="160"/>
      <c r="F67" s="160"/>
      <c r="G67" s="160"/>
      <c r="H67" s="160"/>
      <c r="I67" s="160"/>
      <c r="J67" s="160"/>
      <c r="K67" s="160"/>
      <c r="L67" s="160"/>
      <c r="M67" s="160"/>
      <c r="N67" s="160"/>
      <c r="O67" s="160"/>
      <c r="P67" s="160"/>
      <c r="Q67" s="162" t="str">
        <f>IF(ISNUMBER('Indicator Data'!Q68),"","Imputed using GDP p.c.")</f>
        <v/>
      </c>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04"/>
    </row>
    <row r="68" spans="1:58" x14ac:dyDescent="0.25">
      <c r="A68" s="128" t="str">
        <f>'Indicator Data'!A69</f>
        <v>Germany</v>
      </c>
      <c r="B68" s="107" t="str">
        <f>'Indicator Data'!B69</f>
        <v>DEU</v>
      </c>
      <c r="C68" s="160"/>
      <c r="D68" s="160"/>
      <c r="E68" s="160"/>
      <c r="F68" s="160"/>
      <c r="G68" s="160"/>
      <c r="H68" s="160"/>
      <c r="I68" s="160"/>
      <c r="J68" s="160"/>
      <c r="K68" s="160"/>
      <c r="L68" s="160"/>
      <c r="M68" s="160"/>
      <c r="N68" s="160"/>
      <c r="O68" s="160"/>
      <c r="P68" s="160"/>
      <c r="Q68" s="162" t="str">
        <f>IF(ISNUMBER('Indicator Data'!Q69),"","Imputed using GDP p.c.")</f>
        <v/>
      </c>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04"/>
    </row>
    <row r="69" spans="1:58" x14ac:dyDescent="0.25">
      <c r="A69" s="128" t="str">
        <f>'Indicator Data'!A70</f>
        <v>Ghana</v>
      </c>
      <c r="B69" s="107" t="str">
        <f>'Indicator Data'!B70</f>
        <v>GHA</v>
      </c>
      <c r="C69" s="160"/>
      <c r="D69" s="160"/>
      <c r="E69" s="160"/>
      <c r="F69" s="160"/>
      <c r="G69" s="160"/>
      <c r="H69" s="160"/>
      <c r="I69" s="160"/>
      <c r="J69" s="160"/>
      <c r="K69" s="160"/>
      <c r="L69" s="160"/>
      <c r="M69" s="160"/>
      <c r="N69" s="160"/>
      <c r="O69" s="160"/>
      <c r="P69" s="160"/>
      <c r="Q69" s="162" t="str">
        <f>IF(ISNUMBER('Indicator Data'!Q70),"","Imputed using GDP p.c.")</f>
        <v/>
      </c>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04"/>
    </row>
    <row r="70" spans="1:58" x14ac:dyDescent="0.25">
      <c r="A70" s="128" t="str">
        <f>'Indicator Data'!A71</f>
        <v>Greece</v>
      </c>
      <c r="B70" s="107" t="str">
        <f>'Indicator Data'!B71</f>
        <v>GRC</v>
      </c>
      <c r="C70" s="160"/>
      <c r="D70" s="160"/>
      <c r="E70" s="160"/>
      <c r="F70" s="160"/>
      <c r="G70" s="160"/>
      <c r="H70" s="160"/>
      <c r="I70" s="160"/>
      <c r="J70" s="160"/>
      <c r="K70" s="160"/>
      <c r="L70" s="160"/>
      <c r="M70" s="160"/>
      <c r="N70" s="160"/>
      <c r="O70" s="160"/>
      <c r="P70" s="160"/>
      <c r="Q70" s="162" t="str">
        <f>IF(ISNUMBER('Indicator Data'!Q71),"","Imputed using GDP p.c.")</f>
        <v/>
      </c>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t="s">
        <v>1002</v>
      </c>
      <c r="AO70" s="160" t="s">
        <v>1002</v>
      </c>
      <c r="AP70" s="160"/>
      <c r="AQ70" s="160"/>
      <c r="AR70" s="160"/>
      <c r="AS70" s="160"/>
      <c r="AT70" s="160"/>
      <c r="AU70" s="160"/>
      <c r="AV70" s="160"/>
      <c r="AW70" s="160"/>
      <c r="AX70" s="160"/>
      <c r="AY70" s="160"/>
      <c r="AZ70" s="160"/>
      <c r="BA70" s="160"/>
      <c r="BB70" s="160"/>
      <c r="BC70" s="160"/>
      <c r="BD70" s="160"/>
      <c r="BE70" s="160"/>
      <c r="BF70" s="104"/>
    </row>
    <row r="71" spans="1:58" x14ac:dyDescent="0.25">
      <c r="A71" s="128" t="str">
        <f>'Indicator Data'!A72</f>
        <v>Grenada</v>
      </c>
      <c r="B71" s="107" t="str">
        <f>'Indicator Data'!B72</f>
        <v>GRD</v>
      </c>
      <c r="C71" s="160"/>
      <c r="D71" s="160"/>
      <c r="E71" s="160"/>
      <c r="F71" s="160"/>
      <c r="G71" s="160"/>
      <c r="H71" s="160"/>
      <c r="I71" s="160"/>
      <c r="J71" s="160"/>
      <c r="K71" s="160"/>
      <c r="L71" s="160"/>
      <c r="M71" s="160"/>
      <c r="N71" s="160"/>
      <c r="O71" s="160"/>
      <c r="P71" s="160"/>
      <c r="Q71" s="162" t="str">
        <f>IF(ISNUMBER('Indicator Data'!Q72),"","Imputed using GDP p.c.")</f>
        <v/>
      </c>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04"/>
    </row>
    <row r="72" spans="1:58" x14ac:dyDescent="0.25">
      <c r="A72" s="128" t="str">
        <f>'Indicator Data'!A73</f>
        <v>Guatemala</v>
      </c>
      <c r="B72" s="107" t="str">
        <f>'Indicator Data'!B73</f>
        <v>GTM</v>
      </c>
      <c r="C72" s="160"/>
      <c r="D72" s="160"/>
      <c r="E72" s="160"/>
      <c r="F72" s="160"/>
      <c r="G72" s="160"/>
      <c r="H72" s="160"/>
      <c r="I72" s="160"/>
      <c r="J72" s="160"/>
      <c r="K72" s="160"/>
      <c r="L72" s="160"/>
      <c r="M72" s="160"/>
      <c r="N72" s="160"/>
      <c r="O72" s="160"/>
      <c r="P72" s="160"/>
      <c r="Q72" s="162" t="str">
        <f>IF(ISNUMBER('Indicator Data'!Q73),"","Imputed using GDP p.c.")</f>
        <v/>
      </c>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04"/>
    </row>
    <row r="73" spans="1:58" x14ac:dyDescent="0.25">
      <c r="A73" s="128" t="str">
        <f>'Indicator Data'!A74</f>
        <v>Guinea</v>
      </c>
      <c r="B73" s="107" t="str">
        <f>'Indicator Data'!B74</f>
        <v>GIN</v>
      </c>
      <c r="C73" s="160"/>
      <c r="D73" s="160"/>
      <c r="E73" s="160"/>
      <c r="F73" s="160"/>
      <c r="G73" s="160"/>
      <c r="H73" s="160"/>
      <c r="I73" s="160"/>
      <c r="J73" s="160"/>
      <c r="K73" s="160"/>
      <c r="L73" s="160"/>
      <c r="M73" s="160"/>
      <c r="N73" s="160"/>
      <c r="O73" s="160"/>
      <c r="P73" s="160"/>
      <c r="Q73" s="162" t="str">
        <f>IF(ISNUMBER('Indicator Data'!Q74),"","Imputed using GDP p.c.")</f>
        <v/>
      </c>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04"/>
    </row>
    <row r="74" spans="1:58" x14ac:dyDescent="0.25">
      <c r="A74" s="128" t="str">
        <f>'Indicator Data'!A75</f>
        <v>Guinea-Bissau</v>
      </c>
      <c r="B74" s="107" t="str">
        <f>'Indicator Data'!B75</f>
        <v>GNB</v>
      </c>
      <c r="C74" s="160"/>
      <c r="D74" s="160"/>
      <c r="E74" s="160"/>
      <c r="F74" s="160"/>
      <c r="G74" s="160"/>
      <c r="H74" s="160"/>
      <c r="I74" s="160"/>
      <c r="J74" s="160"/>
      <c r="K74" s="160"/>
      <c r="L74" s="160"/>
      <c r="M74" s="160"/>
      <c r="N74" s="160"/>
      <c r="O74" s="160"/>
      <c r="P74" s="160"/>
      <c r="Q74" s="162" t="str">
        <f>IF(ISNUMBER('Indicator Data'!Q75),"","Imputed using GDP p.c.")</f>
        <v/>
      </c>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04"/>
    </row>
    <row r="75" spans="1:58" x14ac:dyDescent="0.25">
      <c r="A75" s="128" t="str">
        <f>'Indicator Data'!A76</f>
        <v>Guyana</v>
      </c>
      <c r="B75" s="107" t="str">
        <f>'Indicator Data'!B76</f>
        <v>GUY</v>
      </c>
      <c r="C75" s="160"/>
      <c r="D75" s="160"/>
      <c r="E75" s="160"/>
      <c r="F75" s="160"/>
      <c r="G75" s="160"/>
      <c r="H75" s="160"/>
      <c r="I75" s="160"/>
      <c r="J75" s="160"/>
      <c r="K75" s="160"/>
      <c r="L75" s="160"/>
      <c r="M75" s="160"/>
      <c r="N75" s="160"/>
      <c r="O75" s="160"/>
      <c r="P75" s="160"/>
      <c r="Q75" s="162" t="str">
        <f>IF(ISNUMBER('Indicator Data'!Q76),"","Imputed using GDP p.c.")</f>
        <v/>
      </c>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04"/>
    </row>
    <row r="76" spans="1:58" x14ac:dyDescent="0.25">
      <c r="A76" s="128" t="str">
        <f>'Indicator Data'!A77</f>
        <v>Haiti</v>
      </c>
      <c r="B76" s="107" t="str">
        <f>'Indicator Data'!B77</f>
        <v>HTI</v>
      </c>
      <c r="C76" s="160"/>
      <c r="D76" s="160"/>
      <c r="E76" s="160"/>
      <c r="F76" s="160"/>
      <c r="G76" s="160"/>
      <c r="H76" s="160"/>
      <c r="I76" s="160"/>
      <c r="J76" s="160"/>
      <c r="K76" s="160"/>
      <c r="L76" s="160"/>
      <c r="M76" s="160"/>
      <c r="N76" s="160"/>
      <c r="O76" s="160"/>
      <c r="P76" s="160"/>
      <c r="Q76" s="162" t="str">
        <f>IF(ISNUMBER('Indicator Data'!Q77),"","Imputed using GDP p.c.")</f>
        <v/>
      </c>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04"/>
    </row>
    <row r="77" spans="1:58" x14ac:dyDescent="0.25">
      <c r="A77" s="128" t="str">
        <f>'Indicator Data'!A78</f>
        <v>Honduras</v>
      </c>
      <c r="B77" s="107" t="str">
        <f>'Indicator Data'!B78</f>
        <v>HND</v>
      </c>
      <c r="C77" s="160"/>
      <c r="D77" s="160"/>
      <c r="E77" s="160"/>
      <c r="F77" s="160"/>
      <c r="G77" s="160"/>
      <c r="H77" s="160"/>
      <c r="I77" s="160"/>
      <c r="J77" s="160"/>
      <c r="K77" s="160"/>
      <c r="L77" s="160"/>
      <c r="M77" s="160"/>
      <c r="N77" s="160"/>
      <c r="O77" s="160"/>
      <c r="P77" s="160"/>
      <c r="Q77" s="162" t="str">
        <f>IF(ISNUMBER('Indicator Data'!Q78),"","Imputed using GDP p.c.")</f>
        <v/>
      </c>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04"/>
    </row>
    <row r="78" spans="1:58" x14ac:dyDescent="0.25">
      <c r="A78" s="128" t="str">
        <f>'Indicator Data'!A79</f>
        <v>Hungary</v>
      </c>
      <c r="B78" s="107" t="str">
        <f>'Indicator Data'!B79</f>
        <v>HUN</v>
      </c>
      <c r="C78" s="160"/>
      <c r="D78" s="160"/>
      <c r="E78" s="160"/>
      <c r="F78" s="160"/>
      <c r="G78" s="160"/>
      <c r="H78" s="160"/>
      <c r="I78" s="160"/>
      <c r="J78" s="160"/>
      <c r="K78" s="160"/>
      <c r="L78" s="160"/>
      <c r="M78" s="160"/>
      <c r="N78" s="160"/>
      <c r="O78" s="160"/>
      <c r="P78" s="160"/>
      <c r="Q78" s="162" t="str">
        <f>IF(ISNUMBER('Indicator Data'!Q79),"","Imputed using GDP p.c.")</f>
        <v/>
      </c>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04"/>
    </row>
    <row r="79" spans="1:58" x14ac:dyDescent="0.25">
      <c r="A79" s="128" t="str">
        <f>'Indicator Data'!A80</f>
        <v>Iceland</v>
      </c>
      <c r="B79" s="107" t="str">
        <f>'Indicator Data'!B80</f>
        <v>ISL</v>
      </c>
      <c r="C79" s="160"/>
      <c r="D79" s="160"/>
      <c r="E79" s="160"/>
      <c r="F79" s="160"/>
      <c r="G79" s="160"/>
      <c r="H79" s="160"/>
      <c r="I79" s="160"/>
      <c r="J79" s="160"/>
      <c r="K79" s="160"/>
      <c r="L79" s="160"/>
      <c r="M79" s="160"/>
      <c r="N79" s="160"/>
      <c r="O79" s="160"/>
      <c r="P79" s="160"/>
      <c r="Q79" s="162" t="str">
        <f>IF(ISNUMBER('Indicator Data'!Q80),"","Imputed using GDP p.c.")</f>
        <v/>
      </c>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04"/>
    </row>
    <row r="80" spans="1:58" x14ac:dyDescent="0.25">
      <c r="A80" s="128" t="str">
        <f>'Indicator Data'!A81</f>
        <v>India</v>
      </c>
      <c r="B80" s="107" t="str">
        <f>'Indicator Data'!B81</f>
        <v>IND</v>
      </c>
      <c r="C80" s="160"/>
      <c r="D80" s="160"/>
      <c r="E80" s="160"/>
      <c r="F80" s="160"/>
      <c r="G80" s="160"/>
      <c r="H80" s="160"/>
      <c r="I80" s="160"/>
      <c r="J80" s="160"/>
      <c r="K80" s="160"/>
      <c r="L80" s="160"/>
      <c r="M80" s="160"/>
      <c r="N80" s="160"/>
      <c r="O80" s="160"/>
      <c r="P80" s="160"/>
      <c r="Q80" s="162" t="str">
        <f>IF(ISNUMBER('Indicator Data'!Q81),"","Imputed using GDP p.c.")</f>
        <v/>
      </c>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04"/>
    </row>
    <row r="81" spans="1:58" x14ac:dyDescent="0.25">
      <c r="A81" s="128" t="str">
        <f>'Indicator Data'!A82</f>
        <v>Indonesia</v>
      </c>
      <c r="B81" s="107" t="str">
        <f>'Indicator Data'!B82</f>
        <v>IDN</v>
      </c>
      <c r="C81" s="160"/>
      <c r="D81" s="160"/>
      <c r="E81" s="160"/>
      <c r="F81" s="160"/>
      <c r="G81" s="160"/>
      <c r="H81" s="160"/>
      <c r="I81" s="160"/>
      <c r="J81" s="160"/>
      <c r="K81" s="160"/>
      <c r="L81" s="160"/>
      <c r="M81" s="160"/>
      <c r="N81" s="160"/>
      <c r="O81" s="160"/>
      <c r="P81" s="160"/>
      <c r="Q81" s="162" t="str">
        <f>IF(ISNUMBER('Indicator Data'!Q82),"","Imputed using GDP p.c.")</f>
        <v/>
      </c>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04"/>
    </row>
    <row r="82" spans="1:58" x14ac:dyDescent="0.25">
      <c r="A82" s="128" t="str">
        <f>'Indicator Data'!A83</f>
        <v>Iran</v>
      </c>
      <c r="B82" s="107" t="str">
        <f>'Indicator Data'!B83</f>
        <v>IRN</v>
      </c>
      <c r="C82" s="160"/>
      <c r="D82" s="160"/>
      <c r="E82" s="160"/>
      <c r="F82" s="160"/>
      <c r="G82" s="160"/>
      <c r="H82" s="160"/>
      <c r="I82" s="160"/>
      <c r="J82" s="160"/>
      <c r="K82" s="160"/>
      <c r="L82" s="160"/>
      <c r="M82" s="160"/>
      <c r="N82" s="160"/>
      <c r="O82" s="160"/>
      <c r="P82" s="160"/>
      <c r="Q82" s="162" t="str">
        <f>IF(ISNUMBER('Indicator Data'!Q83),"","Imputed using GDP p.c.")</f>
        <v/>
      </c>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04"/>
    </row>
    <row r="83" spans="1:58" x14ac:dyDescent="0.25">
      <c r="A83" s="128" t="str">
        <f>'Indicator Data'!A84</f>
        <v>Iraq</v>
      </c>
      <c r="B83" s="107" t="str">
        <f>'Indicator Data'!B84</f>
        <v>IRQ</v>
      </c>
      <c r="C83" s="160"/>
      <c r="D83" s="160"/>
      <c r="E83" s="160"/>
      <c r="F83" s="160"/>
      <c r="G83" s="160"/>
      <c r="H83" s="160"/>
      <c r="I83" s="160"/>
      <c r="J83" s="160"/>
      <c r="K83" s="160"/>
      <c r="L83" s="160"/>
      <c r="M83" s="160"/>
      <c r="N83" s="160"/>
      <c r="O83" s="160"/>
      <c r="P83" s="160"/>
      <c r="Q83" s="162" t="str">
        <f>IF(ISNUMBER('Indicator Data'!Q84),"","Imputed using GDP p.c.")</f>
        <v/>
      </c>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04"/>
    </row>
    <row r="84" spans="1:58" x14ac:dyDescent="0.25">
      <c r="A84" s="128" t="str">
        <f>'Indicator Data'!A85</f>
        <v>Ireland</v>
      </c>
      <c r="B84" s="107" t="str">
        <f>'Indicator Data'!B85</f>
        <v>IRL</v>
      </c>
      <c r="C84" s="160"/>
      <c r="D84" s="160"/>
      <c r="E84" s="160"/>
      <c r="F84" s="160"/>
      <c r="G84" s="160"/>
      <c r="H84" s="160"/>
      <c r="I84" s="160"/>
      <c r="J84" s="160"/>
      <c r="K84" s="160"/>
      <c r="L84" s="160"/>
      <c r="M84" s="160"/>
      <c r="N84" s="160"/>
      <c r="O84" s="160"/>
      <c r="P84" s="160"/>
      <c r="Q84" s="162" t="str">
        <f>IF(ISNUMBER('Indicator Data'!Q85),"","Imputed using GDP p.c.")</f>
        <v/>
      </c>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04"/>
    </row>
    <row r="85" spans="1:58" x14ac:dyDescent="0.25">
      <c r="A85" s="128" t="str">
        <f>'Indicator Data'!A86</f>
        <v>Israel</v>
      </c>
      <c r="B85" s="107" t="str">
        <f>'Indicator Data'!B86</f>
        <v>ISR</v>
      </c>
      <c r="C85" s="160"/>
      <c r="D85" s="160"/>
      <c r="E85" s="160"/>
      <c r="F85" s="160"/>
      <c r="G85" s="160"/>
      <c r="H85" s="160"/>
      <c r="I85" s="160"/>
      <c r="J85" s="160"/>
      <c r="K85" s="160"/>
      <c r="L85" s="160"/>
      <c r="M85" s="160"/>
      <c r="N85" s="160"/>
      <c r="O85" s="160"/>
      <c r="P85" s="160"/>
      <c r="Q85" s="162" t="str">
        <f>IF(ISNUMBER('Indicator Data'!Q86),"","Imputed using GDP p.c.")</f>
        <v/>
      </c>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04"/>
    </row>
    <row r="86" spans="1:58" x14ac:dyDescent="0.25">
      <c r="A86" s="128" t="str">
        <f>'Indicator Data'!A87</f>
        <v>Italy</v>
      </c>
      <c r="B86" s="107" t="str">
        <f>'Indicator Data'!B87</f>
        <v>ITA</v>
      </c>
      <c r="C86" s="160"/>
      <c r="D86" s="160"/>
      <c r="E86" s="160"/>
      <c r="F86" s="160"/>
      <c r="G86" s="160"/>
      <c r="H86" s="160"/>
      <c r="I86" s="160"/>
      <c r="J86" s="160"/>
      <c r="K86" s="160"/>
      <c r="L86" s="160"/>
      <c r="M86" s="160"/>
      <c r="N86" s="160"/>
      <c r="O86" s="160"/>
      <c r="P86" s="160"/>
      <c r="Q86" s="162" t="str">
        <f>IF(ISNUMBER('Indicator Data'!Q87),"","Imputed using GDP p.c.")</f>
        <v/>
      </c>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04"/>
    </row>
    <row r="87" spans="1:58" x14ac:dyDescent="0.25">
      <c r="A87" s="128" t="str">
        <f>'Indicator Data'!A88</f>
        <v>Jamaica</v>
      </c>
      <c r="B87" s="107" t="str">
        <f>'Indicator Data'!B88</f>
        <v>JAM</v>
      </c>
      <c r="C87" s="160"/>
      <c r="D87" s="160"/>
      <c r="E87" s="160"/>
      <c r="F87" s="160"/>
      <c r="G87" s="160"/>
      <c r="H87" s="160"/>
      <c r="I87" s="160"/>
      <c r="J87" s="160"/>
      <c r="K87" s="160"/>
      <c r="L87" s="160"/>
      <c r="M87" s="160"/>
      <c r="N87" s="160"/>
      <c r="O87" s="160"/>
      <c r="P87" s="160"/>
      <c r="Q87" s="162" t="str">
        <f>IF(ISNUMBER('Indicator Data'!Q88),"","Imputed using GDP p.c.")</f>
        <v/>
      </c>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04"/>
    </row>
    <row r="88" spans="1:58" x14ac:dyDescent="0.25">
      <c r="A88" s="128" t="str">
        <f>'Indicator Data'!A89</f>
        <v>Japan</v>
      </c>
      <c r="B88" s="107" t="str">
        <f>'Indicator Data'!B89</f>
        <v>JPN</v>
      </c>
      <c r="C88" s="160"/>
      <c r="D88" s="160"/>
      <c r="E88" s="160"/>
      <c r="F88" s="160"/>
      <c r="G88" s="160"/>
      <c r="H88" s="160"/>
      <c r="I88" s="160"/>
      <c r="J88" s="160"/>
      <c r="K88" s="160"/>
      <c r="L88" s="160"/>
      <c r="M88" s="160"/>
      <c r="N88" s="160"/>
      <c r="O88" s="160"/>
      <c r="P88" s="160"/>
      <c r="Q88" s="162" t="str">
        <f>IF(ISNUMBER('Indicator Data'!Q89),"","Imputed using GDP p.c.")</f>
        <v/>
      </c>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04"/>
    </row>
    <row r="89" spans="1:58" x14ac:dyDescent="0.25">
      <c r="A89" s="128" t="str">
        <f>'Indicator Data'!A90</f>
        <v>Jordan</v>
      </c>
      <c r="B89" s="107" t="str">
        <f>'Indicator Data'!B90</f>
        <v>JOR</v>
      </c>
      <c r="C89" s="160"/>
      <c r="D89" s="160"/>
      <c r="E89" s="160"/>
      <c r="F89" s="160"/>
      <c r="G89" s="160"/>
      <c r="H89" s="160"/>
      <c r="I89" s="160"/>
      <c r="J89" s="160"/>
      <c r="K89" s="160"/>
      <c r="L89" s="160"/>
      <c r="M89" s="160"/>
      <c r="N89" s="160"/>
      <c r="O89" s="160"/>
      <c r="P89" s="160"/>
      <c r="Q89" s="162" t="str">
        <f>IF(ISNUMBER('Indicator Data'!Q90),"","Imputed using GDP p.c.")</f>
        <v/>
      </c>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04"/>
    </row>
    <row r="90" spans="1:58" x14ac:dyDescent="0.25">
      <c r="A90" s="128" t="str">
        <f>'Indicator Data'!A91</f>
        <v>Kazakhstan</v>
      </c>
      <c r="B90" s="107" t="str">
        <f>'Indicator Data'!B91</f>
        <v>KAZ</v>
      </c>
      <c r="C90" s="160"/>
      <c r="D90" s="160"/>
      <c r="E90" s="160"/>
      <c r="F90" s="160"/>
      <c r="G90" s="160"/>
      <c r="H90" s="160"/>
      <c r="I90" s="160"/>
      <c r="J90" s="160"/>
      <c r="K90" s="160"/>
      <c r="L90" s="160"/>
      <c r="M90" s="160"/>
      <c r="N90" s="160"/>
      <c r="O90" s="160"/>
      <c r="P90" s="160"/>
      <c r="Q90" s="162" t="str">
        <f>IF(ISNUMBER('Indicator Data'!Q91),"","Imputed using GDP p.c.")</f>
        <v/>
      </c>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04"/>
    </row>
    <row r="91" spans="1:58" x14ac:dyDescent="0.25">
      <c r="A91" s="128" t="str">
        <f>'Indicator Data'!A92</f>
        <v>Kenya</v>
      </c>
      <c r="B91" s="107" t="str">
        <f>'Indicator Data'!B92</f>
        <v>KEN</v>
      </c>
      <c r="C91" s="160"/>
      <c r="D91" s="160"/>
      <c r="E91" s="160"/>
      <c r="F91" s="160"/>
      <c r="G91" s="160"/>
      <c r="H91" s="160"/>
      <c r="I91" s="160"/>
      <c r="J91" s="160"/>
      <c r="K91" s="160"/>
      <c r="L91" s="160"/>
      <c r="M91" s="160"/>
      <c r="N91" s="160"/>
      <c r="O91" s="160"/>
      <c r="P91" s="160"/>
      <c r="Q91" s="162" t="str">
        <f>IF(ISNUMBER('Indicator Data'!Q92),"","Imputed using GDP p.c.")</f>
        <v/>
      </c>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04"/>
    </row>
    <row r="92" spans="1:58" x14ac:dyDescent="0.25">
      <c r="A92" s="128" t="str">
        <f>'Indicator Data'!A93</f>
        <v>Kiribati</v>
      </c>
      <c r="B92" s="107" t="str">
        <f>'Indicator Data'!B93</f>
        <v>KIR</v>
      </c>
      <c r="C92" s="160"/>
      <c r="D92" s="160"/>
      <c r="E92" s="160"/>
      <c r="F92" s="160"/>
      <c r="G92" s="160"/>
      <c r="H92" s="160"/>
      <c r="I92" s="160"/>
      <c r="J92" s="160"/>
      <c r="K92" s="160"/>
      <c r="L92" s="160"/>
      <c r="M92" s="160"/>
      <c r="N92" s="160"/>
      <c r="O92" s="160"/>
      <c r="P92" s="160"/>
      <c r="Q92" s="162" t="str">
        <f>IF(ISNUMBER('Indicator Data'!Q93),"","Imputed using GDP p.c.")</f>
        <v/>
      </c>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04"/>
    </row>
    <row r="93" spans="1:58" x14ac:dyDescent="0.25">
      <c r="A93" s="128" t="str">
        <f>'Indicator Data'!A94</f>
        <v>Korea DPR</v>
      </c>
      <c r="B93" s="107" t="str">
        <f>'Indicator Data'!B94</f>
        <v>PRK</v>
      </c>
      <c r="C93" s="160"/>
      <c r="D93" s="160"/>
      <c r="E93" s="160"/>
      <c r="F93" s="160"/>
      <c r="G93" s="160"/>
      <c r="H93" s="160"/>
      <c r="I93" s="160"/>
      <c r="J93" s="160"/>
      <c r="K93" s="160"/>
      <c r="L93" s="160"/>
      <c r="M93" s="160"/>
      <c r="N93" s="160"/>
      <c r="O93" s="160"/>
      <c r="P93" s="160"/>
      <c r="Q93" s="162" t="str">
        <f>IF(ISNUMBER('Indicator Data'!Q94),"","Imputed using GDP p.c.")</f>
        <v>Imputed using GDP p.c.</v>
      </c>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04"/>
    </row>
    <row r="94" spans="1:58" x14ac:dyDescent="0.25">
      <c r="A94" s="128" t="str">
        <f>'Indicator Data'!A95</f>
        <v>Korea Republic of</v>
      </c>
      <c r="B94" s="107" t="str">
        <f>'Indicator Data'!B95</f>
        <v>KOR</v>
      </c>
      <c r="C94" s="160"/>
      <c r="D94" s="160"/>
      <c r="E94" s="160"/>
      <c r="F94" s="160"/>
      <c r="G94" s="160"/>
      <c r="H94" s="160"/>
      <c r="I94" s="160"/>
      <c r="J94" s="160"/>
      <c r="K94" s="160"/>
      <c r="L94" s="160"/>
      <c r="M94" s="160"/>
      <c r="N94" s="160"/>
      <c r="O94" s="160"/>
      <c r="P94" s="160"/>
      <c r="Q94" s="162" t="str">
        <f>IF(ISNUMBER('Indicator Data'!Q95),"","Imputed using GDP p.c.")</f>
        <v/>
      </c>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04"/>
    </row>
    <row r="95" spans="1:58" x14ac:dyDescent="0.25">
      <c r="A95" s="128" t="str">
        <f>'Indicator Data'!A96</f>
        <v>Kuwait</v>
      </c>
      <c r="B95" s="107" t="str">
        <f>'Indicator Data'!B96</f>
        <v>KWT</v>
      </c>
      <c r="C95" s="160"/>
      <c r="D95" s="160"/>
      <c r="E95" s="160"/>
      <c r="F95" s="160"/>
      <c r="G95" s="160"/>
      <c r="H95" s="160"/>
      <c r="I95" s="160"/>
      <c r="J95" s="160"/>
      <c r="K95" s="160"/>
      <c r="L95" s="160"/>
      <c r="M95" s="160"/>
      <c r="N95" s="160"/>
      <c r="O95" s="160"/>
      <c r="P95" s="160"/>
      <c r="Q95" s="162" t="str">
        <f>IF(ISNUMBER('Indicator Data'!Q96),"","Imputed using GDP p.c.")</f>
        <v/>
      </c>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04"/>
    </row>
    <row r="96" spans="1:58" x14ac:dyDescent="0.25">
      <c r="A96" s="128" t="str">
        <f>'Indicator Data'!A97</f>
        <v>Kyrgyzstan</v>
      </c>
      <c r="B96" s="107" t="str">
        <f>'Indicator Data'!B97</f>
        <v>KGZ</v>
      </c>
      <c r="C96" s="160"/>
      <c r="D96" s="160"/>
      <c r="E96" s="160"/>
      <c r="F96" s="160"/>
      <c r="G96" s="160"/>
      <c r="H96" s="160"/>
      <c r="I96" s="160"/>
      <c r="J96" s="160"/>
      <c r="K96" s="160"/>
      <c r="L96" s="160"/>
      <c r="M96" s="160"/>
      <c r="N96" s="160"/>
      <c r="O96" s="160"/>
      <c r="P96" s="160"/>
      <c r="Q96" s="162" t="str">
        <f>IF(ISNUMBER('Indicator Data'!Q97),"","Imputed using GDP p.c.")</f>
        <v/>
      </c>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04"/>
    </row>
    <row r="97" spans="1:58" x14ac:dyDescent="0.25">
      <c r="A97" s="128" t="str">
        <f>'Indicator Data'!A98</f>
        <v>Lao PDR</v>
      </c>
      <c r="B97" s="107" t="str">
        <f>'Indicator Data'!B98</f>
        <v>LAO</v>
      </c>
      <c r="C97" s="160"/>
      <c r="D97" s="160"/>
      <c r="E97" s="160"/>
      <c r="F97" s="160"/>
      <c r="G97" s="160"/>
      <c r="H97" s="160"/>
      <c r="I97" s="160"/>
      <c r="J97" s="160"/>
      <c r="K97" s="160"/>
      <c r="L97" s="160"/>
      <c r="M97" s="160"/>
      <c r="N97" s="160"/>
      <c r="O97" s="160"/>
      <c r="P97" s="160"/>
      <c r="Q97" s="162" t="str">
        <f>IF(ISNUMBER('Indicator Data'!Q98),"","Imputed using GDP p.c.")</f>
        <v/>
      </c>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04"/>
    </row>
    <row r="98" spans="1:58" x14ac:dyDescent="0.25">
      <c r="A98" s="128" t="str">
        <f>'Indicator Data'!A99</f>
        <v>Latvia</v>
      </c>
      <c r="B98" s="107" t="str">
        <f>'Indicator Data'!B99</f>
        <v>LVA</v>
      </c>
      <c r="C98" s="160"/>
      <c r="D98" s="160"/>
      <c r="E98" s="160"/>
      <c r="F98" s="160"/>
      <c r="G98" s="160"/>
      <c r="H98" s="160"/>
      <c r="I98" s="160"/>
      <c r="J98" s="160"/>
      <c r="K98" s="160"/>
      <c r="L98" s="160"/>
      <c r="M98" s="160"/>
      <c r="N98" s="160"/>
      <c r="O98" s="160"/>
      <c r="P98" s="160"/>
      <c r="Q98" s="162" t="str">
        <f>IF(ISNUMBER('Indicator Data'!Q99),"","Imputed using GDP p.c.")</f>
        <v/>
      </c>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04"/>
    </row>
    <row r="99" spans="1:58" x14ac:dyDescent="0.25">
      <c r="A99" s="128" t="str">
        <f>'Indicator Data'!A100</f>
        <v>Lebanon</v>
      </c>
      <c r="B99" s="107" t="str">
        <f>'Indicator Data'!B100</f>
        <v>LBN</v>
      </c>
      <c r="C99" s="160"/>
      <c r="D99" s="160"/>
      <c r="E99" s="160"/>
      <c r="F99" s="160"/>
      <c r="G99" s="160"/>
      <c r="H99" s="160"/>
      <c r="I99" s="160"/>
      <c r="J99" s="160"/>
      <c r="K99" s="160"/>
      <c r="L99" s="160"/>
      <c r="M99" s="160"/>
      <c r="N99" s="160"/>
      <c r="O99" s="160"/>
      <c r="P99" s="160"/>
      <c r="Q99" s="162" t="str">
        <f>IF(ISNUMBER('Indicator Data'!Q100),"","Imputed using GDP p.c.")</f>
        <v/>
      </c>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04"/>
    </row>
    <row r="100" spans="1:58" x14ac:dyDescent="0.25">
      <c r="A100" s="128" t="str">
        <f>'Indicator Data'!A101</f>
        <v>Lesotho</v>
      </c>
      <c r="B100" s="107" t="str">
        <f>'Indicator Data'!B101</f>
        <v>LSO</v>
      </c>
      <c r="C100" s="160"/>
      <c r="D100" s="160"/>
      <c r="E100" s="160"/>
      <c r="F100" s="160"/>
      <c r="G100" s="160"/>
      <c r="H100" s="160"/>
      <c r="I100" s="160"/>
      <c r="J100" s="160"/>
      <c r="K100" s="160"/>
      <c r="L100" s="160"/>
      <c r="M100" s="160"/>
      <c r="N100" s="160"/>
      <c r="O100" s="160"/>
      <c r="P100" s="160"/>
      <c r="Q100" s="162" t="str">
        <f>IF(ISNUMBER('Indicator Data'!Q101),"","Imputed using GDP p.c.")</f>
        <v/>
      </c>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04"/>
    </row>
    <row r="101" spans="1:58" x14ac:dyDescent="0.25">
      <c r="A101" s="128" t="str">
        <f>'Indicator Data'!A102</f>
        <v>Liberia</v>
      </c>
      <c r="B101" s="107" t="str">
        <f>'Indicator Data'!B102</f>
        <v>LBR</v>
      </c>
      <c r="C101" s="160"/>
      <c r="D101" s="160"/>
      <c r="E101" s="160"/>
      <c r="F101" s="160"/>
      <c r="G101" s="160"/>
      <c r="H101" s="160"/>
      <c r="I101" s="160"/>
      <c r="J101" s="160"/>
      <c r="K101" s="160"/>
      <c r="L101" s="160"/>
      <c r="M101" s="160"/>
      <c r="N101" s="160"/>
      <c r="O101" s="160"/>
      <c r="P101" s="160"/>
      <c r="Q101" s="162" t="str">
        <f>IF(ISNUMBER('Indicator Data'!Q102),"","Imputed using GDP p.c.")</f>
        <v/>
      </c>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t="s">
        <v>1004</v>
      </c>
      <c r="AO101" s="160" t="s">
        <v>1004</v>
      </c>
      <c r="AP101" s="160"/>
      <c r="AQ101" s="160"/>
      <c r="AR101" s="160"/>
      <c r="AS101" s="160"/>
      <c r="AT101" s="160"/>
      <c r="AU101" s="160"/>
      <c r="AV101" s="160"/>
      <c r="AW101" s="160"/>
      <c r="AX101" s="160"/>
      <c r="AY101" s="160"/>
      <c r="AZ101" s="160"/>
      <c r="BA101" s="160"/>
      <c r="BB101" s="160"/>
      <c r="BC101" s="160"/>
      <c r="BD101" s="160"/>
      <c r="BE101" s="160"/>
      <c r="BF101" s="104"/>
    </row>
    <row r="102" spans="1:58" x14ac:dyDescent="0.25">
      <c r="A102" s="128" t="str">
        <f>'Indicator Data'!A103</f>
        <v>Libya</v>
      </c>
      <c r="B102" s="107" t="str">
        <f>'Indicator Data'!B103</f>
        <v>LBY</v>
      </c>
      <c r="C102" s="160"/>
      <c r="D102" s="160"/>
      <c r="E102" s="160"/>
      <c r="F102" s="160"/>
      <c r="G102" s="160"/>
      <c r="H102" s="160"/>
      <c r="I102" s="160"/>
      <c r="J102" s="160"/>
      <c r="K102" s="160"/>
      <c r="L102" s="160"/>
      <c r="M102" s="160"/>
      <c r="N102" s="160"/>
      <c r="O102" s="160"/>
      <c r="P102" s="160"/>
      <c r="Q102" s="162" t="str">
        <f>IF(ISNUMBER('Indicator Data'!Q103),"","Imputed using GDP p.c.")</f>
        <v/>
      </c>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04"/>
    </row>
    <row r="103" spans="1:58" x14ac:dyDescent="0.25">
      <c r="A103" s="128" t="str">
        <f>'Indicator Data'!A104</f>
        <v>Liechtenstein</v>
      </c>
      <c r="B103" s="107" t="str">
        <f>'Indicator Data'!B104</f>
        <v>LIE</v>
      </c>
      <c r="C103" s="160"/>
      <c r="D103" s="160"/>
      <c r="E103" s="160"/>
      <c r="F103" s="160"/>
      <c r="G103" s="160"/>
      <c r="H103" s="160"/>
      <c r="I103" s="160"/>
      <c r="J103" s="160"/>
      <c r="K103" s="160"/>
      <c r="L103" s="160"/>
      <c r="M103" s="160"/>
      <c r="N103" s="160"/>
      <c r="O103" s="160"/>
      <c r="P103" s="160"/>
      <c r="Q103" s="162" t="str">
        <f>IF(ISNUMBER('Indicator Data'!Q104),"","Imputed using GDP p.c.")</f>
        <v/>
      </c>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04"/>
    </row>
    <row r="104" spans="1:58" x14ac:dyDescent="0.25">
      <c r="A104" s="128" t="str">
        <f>'Indicator Data'!A105</f>
        <v>Lithuania</v>
      </c>
      <c r="B104" s="107" t="str">
        <f>'Indicator Data'!B105</f>
        <v>LTU</v>
      </c>
      <c r="C104" s="160"/>
      <c r="D104" s="160"/>
      <c r="E104" s="160"/>
      <c r="F104" s="160"/>
      <c r="G104" s="160"/>
      <c r="H104" s="160"/>
      <c r="I104" s="160"/>
      <c r="J104" s="160"/>
      <c r="K104" s="160"/>
      <c r="L104" s="160"/>
      <c r="M104" s="160"/>
      <c r="N104" s="160"/>
      <c r="O104" s="160"/>
      <c r="P104" s="160"/>
      <c r="Q104" s="162" t="str">
        <f>IF(ISNUMBER('Indicator Data'!Q105),"","Imputed using GDP p.c.")</f>
        <v/>
      </c>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04"/>
    </row>
    <row r="105" spans="1:58" x14ac:dyDescent="0.25">
      <c r="A105" s="128" t="str">
        <f>'Indicator Data'!A106</f>
        <v>Luxembourg</v>
      </c>
      <c r="B105" s="107" t="str">
        <f>'Indicator Data'!B106</f>
        <v>LUX</v>
      </c>
      <c r="C105" s="160"/>
      <c r="D105" s="160"/>
      <c r="E105" s="160"/>
      <c r="F105" s="160"/>
      <c r="G105" s="160"/>
      <c r="H105" s="160"/>
      <c r="I105" s="160"/>
      <c r="J105" s="160"/>
      <c r="K105" s="160"/>
      <c r="L105" s="160"/>
      <c r="M105" s="160"/>
      <c r="N105" s="160"/>
      <c r="O105" s="160"/>
      <c r="P105" s="160"/>
      <c r="Q105" s="162" t="str">
        <f>IF(ISNUMBER('Indicator Data'!Q106),"","Imputed using GDP p.c.")</f>
        <v/>
      </c>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04"/>
    </row>
    <row r="106" spans="1:58" x14ac:dyDescent="0.25">
      <c r="A106" s="128" t="str">
        <f>'Indicator Data'!A107</f>
        <v>Madagascar</v>
      </c>
      <c r="B106" s="107" t="str">
        <f>'Indicator Data'!B107</f>
        <v>MDG</v>
      </c>
      <c r="C106" s="160"/>
      <c r="D106" s="160"/>
      <c r="E106" s="160"/>
      <c r="F106" s="160"/>
      <c r="G106" s="160"/>
      <c r="H106" s="160"/>
      <c r="I106" s="160"/>
      <c r="J106" s="160"/>
      <c r="K106" s="160"/>
      <c r="L106" s="160"/>
      <c r="M106" s="160"/>
      <c r="N106" s="160"/>
      <c r="O106" s="160"/>
      <c r="P106" s="160"/>
      <c r="Q106" s="162" t="str">
        <f>IF(ISNUMBER('Indicator Data'!Q107),"","Imputed using GDP p.c.")</f>
        <v/>
      </c>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04"/>
    </row>
    <row r="107" spans="1:58" x14ac:dyDescent="0.25">
      <c r="A107" s="128" t="str">
        <f>'Indicator Data'!A108</f>
        <v>Malawi</v>
      </c>
      <c r="B107" s="107" t="str">
        <f>'Indicator Data'!B108</f>
        <v>MWI</v>
      </c>
      <c r="C107" s="160"/>
      <c r="D107" s="160"/>
      <c r="E107" s="160"/>
      <c r="F107" s="160"/>
      <c r="G107" s="160"/>
      <c r="H107" s="160"/>
      <c r="I107" s="160"/>
      <c r="J107" s="160"/>
      <c r="K107" s="160"/>
      <c r="L107" s="160"/>
      <c r="M107" s="160"/>
      <c r="N107" s="160"/>
      <c r="O107" s="160"/>
      <c r="P107" s="160"/>
      <c r="Q107" s="162" t="str">
        <f>IF(ISNUMBER('Indicator Data'!Q108),"","Imputed using GDP p.c.")</f>
        <v/>
      </c>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04"/>
    </row>
    <row r="108" spans="1:58" x14ac:dyDescent="0.25">
      <c r="A108" s="128" t="str">
        <f>'Indicator Data'!A109</f>
        <v>Malaysia</v>
      </c>
      <c r="B108" s="107" t="str">
        <f>'Indicator Data'!B109</f>
        <v>MYS</v>
      </c>
      <c r="C108" s="160"/>
      <c r="D108" s="160"/>
      <c r="E108" s="160"/>
      <c r="F108" s="160"/>
      <c r="G108" s="160"/>
      <c r="H108" s="160"/>
      <c r="I108" s="160"/>
      <c r="J108" s="160"/>
      <c r="K108" s="160"/>
      <c r="L108" s="160"/>
      <c r="M108" s="160"/>
      <c r="N108" s="160"/>
      <c r="O108" s="160"/>
      <c r="P108" s="160"/>
      <c r="Q108" s="162" t="str">
        <f>IF(ISNUMBER('Indicator Data'!Q109),"","Imputed using GDP p.c.")</f>
        <v/>
      </c>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04"/>
    </row>
    <row r="109" spans="1:58" x14ac:dyDescent="0.25">
      <c r="A109" s="128" t="str">
        <f>'Indicator Data'!A110</f>
        <v>Maldives</v>
      </c>
      <c r="B109" s="107" t="str">
        <f>'Indicator Data'!B110</f>
        <v>MDV</v>
      </c>
      <c r="C109" s="160"/>
      <c r="D109" s="160"/>
      <c r="E109" s="160"/>
      <c r="F109" s="160"/>
      <c r="G109" s="160"/>
      <c r="H109" s="160"/>
      <c r="I109" s="160"/>
      <c r="J109" s="160"/>
      <c r="K109" s="160"/>
      <c r="L109" s="160"/>
      <c r="M109" s="160"/>
      <c r="N109" s="160"/>
      <c r="O109" s="160"/>
      <c r="P109" s="160"/>
      <c r="Q109" s="162" t="str">
        <f>IF(ISNUMBER('Indicator Data'!Q110),"","Imputed using GDP p.c.")</f>
        <v/>
      </c>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04"/>
    </row>
    <row r="110" spans="1:58" x14ac:dyDescent="0.25">
      <c r="A110" s="128" t="str">
        <f>'Indicator Data'!A111</f>
        <v>Mali</v>
      </c>
      <c r="B110" s="107" t="str">
        <f>'Indicator Data'!B111</f>
        <v>MLI</v>
      </c>
      <c r="C110" s="160"/>
      <c r="D110" s="160"/>
      <c r="E110" s="160"/>
      <c r="F110" s="160"/>
      <c r="G110" s="160"/>
      <c r="H110" s="160"/>
      <c r="I110" s="160"/>
      <c r="J110" s="160"/>
      <c r="K110" s="160"/>
      <c r="L110" s="160"/>
      <c r="M110" s="160"/>
      <c r="N110" s="160"/>
      <c r="O110" s="160"/>
      <c r="P110" s="160"/>
      <c r="Q110" s="162" t="str">
        <f>IF(ISNUMBER('Indicator Data'!Q111),"","Imputed using GDP p.c.")</f>
        <v/>
      </c>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04"/>
    </row>
    <row r="111" spans="1:58" x14ac:dyDescent="0.25">
      <c r="A111" s="128" t="str">
        <f>'Indicator Data'!A112</f>
        <v>Malta</v>
      </c>
      <c r="B111" s="107" t="str">
        <f>'Indicator Data'!B112</f>
        <v>MLT</v>
      </c>
      <c r="C111" s="160"/>
      <c r="D111" s="160"/>
      <c r="E111" s="160"/>
      <c r="F111" s="160"/>
      <c r="G111" s="160"/>
      <c r="H111" s="160"/>
      <c r="I111" s="160"/>
      <c r="J111" s="160"/>
      <c r="K111" s="160"/>
      <c r="L111" s="160"/>
      <c r="M111" s="160"/>
      <c r="N111" s="160"/>
      <c r="O111" s="160"/>
      <c r="P111" s="160"/>
      <c r="Q111" s="162" t="str">
        <f>IF(ISNUMBER('Indicator Data'!Q112),"","Imputed using GDP p.c.")</f>
        <v/>
      </c>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t="s">
        <v>1003</v>
      </c>
      <c r="AO111" s="160" t="s">
        <v>1003</v>
      </c>
      <c r="AP111" s="160"/>
      <c r="AQ111" s="160"/>
      <c r="AR111" s="160"/>
      <c r="AS111" s="160"/>
      <c r="AT111" s="160"/>
      <c r="AU111" s="160"/>
      <c r="AV111" s="160"/>
      <c r="AW111" s="160"/>
      <c r="AX111" s="160"/>
      <c r="AY111" s="160"/>
      <c r="AZ111" s="160"/>
      <c r="BA111" s="160"/>
      <c r="BB111" s="160"/>
      <c r="BC111" s="160"/>
      <c r="BD111" s="160"/>
      <c r="BE111" s="160"/>
      <c r="BF111" s="104"/>
    </row>
    <row r="112" spans="1:58" x14ac:dyDescent="0.25">
      <c r="A112" s="128" t="str">
        <f>'Indicator Data'!A113</f>
        <v>Marshall Islands</v>
      </c>
      <c r="B112" s="107" t="str">
        <f>'Indicator Data'!B113</f>
        <v>MHL</v>
      </c>
      <c r="C112" s="160"/>
      <c r="D112" s="160"/>
      <c r="E112" s="160"/>
      <c r="F112" s="160"/>
      <c r="G112" s="160"/>
      <c r="H112" s="160"/>
      <c r="I112" s="160"/>
      <c r="J112" s="160"/>
      <c r="K112" s="160"/>
      <c r="L112" s="160"/>
      <c r="M112" s="160"/>
      <c r="N112" s="160"/>
      <c r="O112" s="160"/>
      <c r="P112" s="160"/>
      <c r="Q112" s="162" t="str">
        <f>IF(ISNUMBER('Indicator Data'!Q113),"","Imputed using GDP p.c.")</f>
        <v/>
      </c>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04"/>
    </row>
    <row r="113" spans="1:58" x14ac:dyDescent="0.25">
      <c r="A113" s="128" t="str">
        <f>'Indicator Data'!A114</f>
        <v>Mauritania</v>
      </c>
      <c r="B113" s="107" t="str">
        <f>'Indicator Data'!B114</f>
        <v>MRT</v>
      </c>
      <c r="C113" s="160"/>
      <c r="D113" s="160"/>
      <c r="E113" s="160"/>
      <c r="F113" s="160"/>
      <c r="G113" s="160"/>
      <c r="H113" s="160"/>
      <c r="I113" s="160"/>
      <c r="J113" s="160"/>
      <c r="K113" s="160"/>
      <c r="L113" s="160"/>
      <c r="M113" s="160"/>
      <c r="N113" s="160"/>
      <c r="O113" s="160"/>
      <c r="P113" s="160"/>
      <c r="Q113" s="162" t="str">
        <f>IF(ISNUMBER('Indicator Data'!Q114),"","Imputed using GDP p.c.")</f>
        <v/>
      </c>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04"/>
    </row>
    <row r="114" spans="1:58" x14ac:dyDescent="0.25">
      <c r="A114" s="128" t="str">
        <f>'Indicator Data'!A115</f>
        <v>Mauritius</v>
      </c>
      <c r="B114" s="107" t="str">
        <f>'Indicator Data'!B115</f>
        <v>MUS</v>
      </c>
      <c r="C114" s="160"/>
      <c r="D114" s="160"/>
      <c r="E114" s="160"/>
      <c r="F114" s="160"/>
      <c r="G114" s="160"/>
      <c r="H114" s="160"/>
      <c r="I114" s="160"/>
      <c r="J114" s="160"/>
      <c r="K114" s="160"/>
      <c r="L114" s="160"/>
      <c r="M114" s="160"/>
      <c r="N114" s="160"/>
      <c r="O114" s="160"/>
      <c r="P114" s="160"/>
      <c r="Q114" s="162" t="str">
        <f>IF(ISNUMBER('Indicator Data'!Q115),"","Imputed using GDP p.c.")</f>
        <v/>
      </c>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04"/>
    </row>
    <row r="115" spans="1:58" x14ac:dyDescent="0.25">
      <c r="A115" s="128" t="str">
        <f>'Indicator Data'!A116</f>
        <v>Mexico</v>
      </c>
      <c r="B115" s="107" t="str">
        <f>'Indicator Data'!B116</f>
        <v>MEX</v>
      </c>
      <c r="C115" s="160"/>
      <c r="D115" s="160"/>
      <c r="E115" s="160"/>
      <c r="F115" s="160"/>
      <c r="G115" s="160"/>
      <c r="H115" s="160"/>
      <c r="I115" s="160"/>
      <c r="J115" s="160"/>
      <c r="K115" s="160"/>
      <c r="L115" s="160"/>
      <c r="M115" s="160"/>
      <c r="N115" s="160"/>
      <c r="O115" s="160"/>
      <c r="P115" s="160"/>
      <c r="Q115" s="162" t="str">
        <f>IF(ISNUMBER('Indicator Data'!Q116),"","Imputed using GDP p.c.")</f>
        <v/>
      </c>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t="s">
        <v>1003</v>
      </c>
      <c r="AO115" s="160" t="s">
        <v>1003</v>
      </c>
      <c r="AP115" s="160"/>
      <c r="AQ115" s="160"/>
      <c r="AR115" s="160"/>
      <c r="AS115" s="160"/>
      <c r="AT115" s="160"/>
      <c r="AU115" s="160"/>
      <c r="AV115" s="160"/>
      <c r="AW115" s="160"/>
      <c r="AX115" s="160"/>
      <c r="AY115" s="160"/>
      <c r="AZ115" s="160"/>
      <c r="BA115" s="160"/>
      <c r="BB115" s="160"/>
      <c r="BC115" s="160"/>
      <c r="BD115" s="160"/>
      <c r="BE115" s="160"/>
      <c r="BF115" s="104"/>
    </row>
    <row r="116" spans="1:58" x14ac:dyDescent="0.25">
      <c r="A116" s="128" t="str">
        <f>'Indicator Data'!A117</f>
        <v>Micronesia</v>
      </c>
      <c r="B116" s="107" t="str">
        <f>'Indicator Data'!B117</f>
        <v>FSM</v>
      </c>
      <c r="C116" s="160"/>
      <c r="D116" s="160"/>
      <c r="E116" s="160"/>
      <c r="F116" s="160"/>
      <c r="G116" s="160"/>
      <c r="H116" s="160"/>
      <c r="I116" s="160"/>
      <c r="J116" s="160"/>
      <c r="K116" s="160"/>
      <c r="L116" s="160"/>
      <c r="M116" s="160"/>
      <c r="N116" s="160"/>
      <c r="O116" s="160"/>
      <c r="P116" s="160"/>
      <c r="Q116" s="162" t="str">
        <f>IF(ISNUMBER('Indicator Data'!Q117),"","Imputed using GDP p.c.")</f>
        <v/>
      </c>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04"/>
    </row>
    <row r="117" spans="1:58" x14ac:dyDescent="0.25">
      <c r="A117" s="128" t="str">
        <f>'Indicator Data'!A118</f>
        <v>Moldova Republic of</v>
      </c>
      <c r="B117" s="107" t="str">
        <f>'Indicator Data'!B118</f>
        <v>MDA</v>
      </c>
      <c r="C117" s="160"/>
      <c r="D117" s="160"/>
      <c r="E117" s="160"/>
      <c r="F117" s="160"/>
      <c r="G117" s="160"/>
      <c r="H117" s="160"/>
      <c r="I117" s="160"/>
      <c r="J117" s="160"/>
      <c r="K117" s="160"/>
      <c r="L117" s="160"/>
      <c r="M117" s="160"/>
      <c r="N117" s="160"/>
      <c r="O117" s="160"/>
      <c r="P117" s="160"/>
      <c r="Q117" s="162" t="str">
        <f>IF(ISNUMBER('Indicator Data'!Q118),"","Imputed using GDP p.c.")</f>
        <v/>
      </c>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04"/>
    </row>
    <row r="118" spans="1:58" x14ac:dyDescent="0.25">
      <c r="A118" s="128" t="str">
        <f>'Indicator Data'!A119</f>
        <v>Mongolia</v>
      </c>
      <c r="B118" s="107" t="str">
        <f>'Indicator Data'!B119</f>
        <v>MNG</v>
      </c>
      <c r="C118" s="160"/>
      <c r="D118" s="160"/>
      <c r="E118" s="160"/>
      <c r="F118" s="160"/>
      <c r="G118" s="160"/>
      <c r="H118" s="160"/>
      <c r="I118" s="160"/>
      <c r="J118" s="160"/>
      <c r="K118" s="160"/>
      <c r="L118" s="160"/>
      <c r="M118" s="160"/>
      <c r="N118" s="160"/>
      <c r="O118" s="160"/>
      <c r="P118" s="160"/>
      <c r="Q118" s="162" t="str">
        <f>IF(ISNUMBER('Indicator Data'!Q119),"","Imputed using GDP p.c.")</f>
        <v/>
      </c>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04"/>
    </row>
    <row r="119" spans="1:58" x14ac:dyDescent="0.25">
      <c r="A119" s="128" t="str">
        <f>'Indicator Data'!A120</f>
        <v>Montenegro</v>
      </c>
      <c r="B119" s="107" t="str">
        <f>'Indicator Data'!B120</f>
        <v>MNE</v>
      </c>
      <c r="C119" s="160"/>
      <c r="D119" s="160"/>
      <c r="E119" s="160"/>
      <c r="F119" s="160"/>
      <c r="G119" s="160"/>
      <c r="H119" s="160"/>
      <c r="I119" s="160"/>
      <c r="J119" s="160"/>
      <c r="K119" s="160"/>
      <c r="L119" s="160"/>
      <c r="M119" s="160"/>
      <c r="N119" s="160"/>
      <c r="O119" s="160"/>
      <c r="P119" s="160"/>
      <c r="Q119" s="162" t="str">
        <f>IF(ISNUMBER('Indicator Data'!Q120),"","Imputed using GDP p.c.")</f>
        <v/>
      </c>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04"/>
    </row>
    <row r="120" spans="1:58" x14ac:dyDescent="0.25">
      <c r="A120" s="128" t="str">
        <f>'Indicator Data'!A121</f>
        <v>Morocco</v>
      </c>
      <c r="B120" s="107" t="str">
        <f>'Indicator Data'!B121</f>
        <v>MAR</v>
      </c>
      <c r="C120" s="160"/>
      <c r="D120" s="160"/>
      <c r="E120" s="160"/>
      <c r="F120" s="160"/>
      <c r="G120" s="160"/>
      <c r="H120" s="160"/>
      <c r="I120" s="160"/>
      <c r="J120" s="160"/>
      <c r="K120" s="160"/>
      <c r="L120" s="160"/>
      <c r="M120" s="160"/>
      <c r="N120" s="160"/>
      <c r="O120" s="160"/>
      <c r="P120" s="160"/>
      <c r="Q120" s="162" t="str">
        <f>IF(ISNUMBER('Indicator Data'!Q121),"","Imputed using GDP p.c.")</f>
        <v/>
      </c>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04"/>
    </row>
    <row r="121" spans="1:58" x14ac:dyDescent="0.25">
      <c r="A121" s="128" t="str">
        <f>'Indicator Data'!A122</f>
        <v>Mozambique</v>
      </c>
      <c r="B121" s="107" t="str">
        <f>'Indicator Data'!B122</f>
        <v>MOZ</v>
      </c>
      <c r="C121" s="160"/>
      <c r="D121" s="160"/>
      <c r="E121" s="160"/>
      <c r="F121" s="160"/>
      <c r="G121" s="160"/>
      <c r="H121" s="160"/>
      <c r="I121" s="160"/>
      <c r="J121" s="160"/>
      <c r="K121" s="160"/>
      <c r="L121" s="160"/>
      <c r="M121" s="160"/>
      <c r="N121" s="160"/>
      <c r="O121" s="160"/>
      <c r="P121" s="160"/>
      <c r="Q121" s="162" t="str">
        <f>IF(ISNUMBER('Indicator Data'!Q122),"","Imputed using GDP p.c.")</f>
        <v/>
      </c>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04"/>
    </row>
    <row r="122" spans="1:58" x14ac:dyDescent="0.25">
      <c r="A122" s="128" t="str">
        <f>'Indicator Data'!A123</f>
        <v>Myanmar</v>
      </c>
      <c r="B122" s="107" t="str">
        <f>'Indicator Data'!B123</f>
        <v>MMR</v>
      </c>
      <c r="C122" s="160"/>
      <c r="D122" s="160"/>
      <c r="E122" s="160"/>
      <c r="F122" s="160"/>
      <c r="G122" s="160"/>
      <c r="H122" s="160"/>
      <c r="I122" s="160"/>
      <c r="J122" s="160"/>
      <c r="K122" s="160"/>
      <c r="L122" s="160"/>
      <c r="M122" s="160"/>
      <c r="N122" s="160"/>
      <c r="O122" s="160"/>
      <c r="P122" s="160"/>
      <c r="Q122" s="162" t="str">
        <f>IF(ISNUMBER('Indicator Data'!Q123),"","Imputed using GDP p.c.")</f>
        <v/>
      </c>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04"/>
    </row>
    <row r="123" spans="1:58" x14ac:dyDescent="0.25">
      <c r="A123" s="128" t="str">
        <f>'Indicator Data'!A124</f>
        <v>Namibia</v>
      </c>
      <c r="B123" s="107" t="str">
        <f>'Indicator Data'!B124</f>
        <v>NAM</v>
      </c>
      <c r="C123" s="160"/>
      <c r="D123" s="160"/>
      <c r="E123" s="160"/>
      <c r="F123" s="160"/>
      <c r="G123" s="160"/>
      <c r="H123" s="160"/>
      <c r="I123" s="160"/>
      <c r="J123" s="160"/>
      <c r="K123" s="160"/>
      <c r="L123" s="160"/>
      <c r="M123" s="160"/>
      <c r="N123" s="160"/>
      <c r="O123" s="160"/>
      <c r="P123" s="160"/>
      <c r="Q123" s="162" t="str">
        <f>IF(ISNUMBER('Indicator Data'!Q124),"","Imputed using GDP p.c.")</f>
        <v/>
      </c>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t="s">
        <v>1003</v>
      </c>
      <c r="AO123" s="160" t="s">
        <v>1003</v>
      </c>
      <c r="AP123" s="160"/>
      <c r="AQ123" s="160"/>
      <c r="AR123" s="160"/>
      <c r="AS123" s="160"/>
      <c r="AT123" s="160"/>
      <c r="AU123" s="160"/>
      <c r="AV123" s="160"/>
      <c r="AW123" s="160"/>
      <c r="AX123" s="160"/>
      <c r="AY123" s="160"/>
      <c r="AZ123" s="160"/>
      <c r="BA123" s="160"/>
      <c r="BB123" s="160"/>
      <c r="BC123" s="160"/>
      <c r="BD123" s="160"/>
      <c r="BE123" s="160"/>
      <c r="BF123" s="104"/>
    </row>
    <row r="124" spans="1:58" x14ac:dyDescent="0.25">
      <c r="A124" s="128" t="str">
        <f>'Indicator Data'!A125</f>
        <v>Nauru</v>
      </c>
      <c r="B124" s="107" t="str">
        <f>'Indicator Data'!B125</f>
        <v>NRU</v>
      </c>
      <c r="C124" s="160"/>
      <c r="D124" s="160"/>
      <c r="E124" s="160"/>
      <c r="F124" s="160"/>
      <c r="G124" s="160"/>
      <c r="H124" s="160"/>
      <c r="I124" s="160"/>
      <c r="J124" s="160"/>
      <c r="K124" s="160"/>
      <c r="L124" s="160"/>
      <c r="M124" s="160"/>
      <c r="N124" s="160"/>
      <c r="O124" s="160"/>
      <c r="P124" s="160"/>
      <c r="Q124" s="162" t="str">
        <f>IF(ISNUMBER('Indicator Data'!Q125),"","Imputed using GDP p.c.")</f>
        <v>Imputed using GDP p.c.</v>
      </c>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04"/>
    </row>
    <row r="125" spans="1:58" x14ac:dyDescent="0.25">
      <c r="A125" s="128" t="str">
        <f>'Indicator Data'!A126</f>
        <v>Nepal</v>
      </c>
      <c r="B125" s="107" t="str">
        <f>'Indicator Data'!B126</f>
        <v>NPL</v>
      </c>
      <c r="C125" s="160"/>
      <c r="D125" s="160"/>
      <c r="E125" s="160"/>
      <c r="F125" s="160"/>
      <c r="G125" s="160"/>
      <c r="H125" s="160"/>
      <c r="I125" s="160"/>
      <c r="J125" s="160"/>
      <c r="K125" s="160"/>
      <c r="L125" s="160"/>
      <c r="M125" s="160"/>
      <c r="N125" s="160"/>
      <c r="O125" s="160"/>
      <c r="P125" s="160"/>
      <c r="Q125" s="162" t="str">
        <f>IF(ISNUMBER('Indicator Data'!Q126),"","Imputed using GDP p.c.")</f>
        <v/>
      </c>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04"/>
    </row>
    <row r="126" spans="1:58" x14ac:dyDescent="0.25">
      <c r="A126" s="128" t="str">
        <f>'Indicator Data'!A127</f>
        <v>Netherlands</v>
      </c>
      <c r="B126" s="107" t="str">
        <f>'Indicator Data'!B127</f>
        <v>NLD</v>
      </c>
      <c r="C126" s="160"/>
      <c r="D126" s="160"/>
      <c r="E126" s="160"/>
      <c r="F126" s="160"/>
      <c r="G126" s="160"/>
      <c r="H126" s="160"/>
      <c r="I126" s="160"/>
      <c r="J126" s="160"/>
      <c r="K126" s="160"/>
      <c r="L126" s="160"/>
      <c r="M126" s="160"/>
      <c r="N126" s="160"/>
      <c r="O126" s="160"/>
      <c r="P126" s="160"/>
      <c r="Q126" s="162" t="str">
        <f>IF(ISNUMBER('Indicator Data'!Q127),"","Imputed using GDP p.c.")</f>
        <v/>
      </c>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04"/>
    </row>
    <row r="127" spans="1:58" x14ac:dyDescent="0.25">
      <c r="A127" s="128" t="str">
        <f>'Indicator Data'!A128</f>
        <v>New Zealand</v>
      </c>
      <c r="B127" s="107" t="str">
        <f>'Indicator Data'!B128</f>
        <v>NZL</v>
      </c>
      <c r="C127" s="160"/>
      <c r="D127" s="160"/>
      <c r="E127" s="160"/>
      <c r="F127" s="160"/>
      <c r="G127" s="160"/>
      <c r="H127" s="160"/>
      <c r="I127" s="160"/>
      <c r="J127" s="160"/>
      <c r="K127" s="160"/>
      <c r="L127" s="160"/>
      <c r="M127" s="160"/>
      <c r="N127" s="160"/>
      <c r="O127" s="160"/>
      <c r="P127" s="160"/>
      <c r="Q127" s="162" t="str">
        <f>IF(ISNUMBER('Indicator Data'!Q128),"","Imputed using GDP p.c.")</f>
        <v/>
      </c>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04"/>
    </row>
    <row r="128" spans="1:58" x14ac:dyDescent="0.25">
      <c r="A128" s="128" t="str">
        <f>'Indicator Data'!A129</f>
        <v>Nicaragua</v>
      </c>
      <c r="B128" s="107" t="str">
        <f>'Indicator Data'!B129</f>
        <v>NIC</v>
      </c>
      <c r="C128" s="160"/>
      <c r="D128" s="160"/>
      <c r="E128" s="160"/>
      <c r="F128" s="160"/>
      <c r="G128" s="160"/>
      <c r="H128" s="160"/>
      <c r="I128" s="160"/>
      <c r="J128" s="160"/>
      <c r="K128" s="160"/>
      <c r="L128" s="160"/>
      <c r="M128" s="160"/>
      <c r="N128" s="160"/>
      <c r="O128" s="160"/>
      <c r="P128" s="160"/>
      <c r="Q128" s="162" t="str">
        <f>IF(ISNUMBER('Indicator Data'!Q129),"","Imputed using GDP p.c.")</f>
        <v/>
      </c>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04"/>
    </row>
    <row r="129" spans="1:58" x14ac:dyDescent="0.25">
      <c r="A129" s="128" t="str">
        <f>'Indicator Data'!A130</f>
        <v>Niger</v>
      </c>
      <c r="B129" s="107" t="str">
        <f>'Indicator Data'!B130</f>
        <v>NER</v>
      </c>
      <c r="C129" s="160"/>
      <c r="D129" s="160"/>
      <c r="E129" s="160"/>
      <c r="F129" s="160"/>
      <c r="G129" s="160"/>
      <c r="H129" s="160"/>
      <c r="I129" s="160"/>
      <c r="J129" s="160"/>
      <c r="K129" s="160"/>
      <c r="L129" s="160"/>
      <c r="M129" s="160"/>
      <c r="N129" s="160"/>
      <c r="O129" s="160"/>
      <c r="P129" s="160"/>
      <c r="Q129" s="162" t="str">
        <f>IF(ISNUMBER('Indicator Data'!Q130),"","Imputed using GDP p.c.")</f>
        <v/>
      </c>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04"/>
    </row>
    <row r="130" spans="1:58" x14ac:dyDescent="0.25">
      <c r="A130" s="128" t="str">
        <f>'Indicator Data'!A131</f>
        <v>Nigeria</v>
      </c>
      <c r="B130" s="107" t="str">
        <f>'Indicator Data'!B131</f>
        <v>NGA</v>
      </c>
      <c r="C130" s="160"/>
      <c r="D130" s="160"/>
      <c r="E130" s="160"/>
      <c r="F130" s="160"/>
      <c r="G130" s="160"/>
      <c r="H130" s="160"/>
      <c r="I130" s="160"/>
      <c r="J130" s="160"/>
      <c r="K130" s="160"/>
      <c r="L130" s="160"/>
      <c r="M130" s="160"/>
      <c r="N130" s="160"/>
      <c r="O130" s="160"/>
      <c r="P130" s="160"/>
      <c r="Q130" s="162" t="str">
        <f>IF(ISNUMBER('Indicator Data'!Q131),"","Imputed using GDP p.c.")</f>
        <v/>
      </c>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04"/>
    </row>
    <row r="131" spans="1:58" x14ac:dyDescent="0.25">
      <c r="A131" s="128" t="str">
        <f>'Indicator Data'!A132</f>
        <v>North Macedonia</v>
      </c>
      <c r="B131" s="107" t="str">
        <f>'Indicator Data'!B132</f>
        <v>MKD</v>
      </c>
      <c r="C131" s="160"/>
      <c r="D131" s="160"/>
      <c r="E131" s="160"/>
      <c r="F131" s="160"/>
      <c r="G131" s="160"/>
      <c r="H131" s="160"/>
      <c r="I131" s="160"/>
      <c r="J131" s="160"/>
      <c r="K131" s="160"/>
      <c r="L131" s="160"/>
      <c r="M131" s="160"/>
      <c r="N131" s="160"/>
      <c r="O131" s="160"/>
      <c r="P131" s="160"/>
      <c r="Q131" s="162" t="str">
        <f>IF(ISNUMBER('Indicator Data'!Q132),"","Imputed using GDP p.c.")</f>
        <v/>
      </c>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04"/>
    </row>
    <row r="132" spans="1:58" x14ac:dyDescent="0.25">
      <c r="A132" s="128" t="str">
        <f>'Indicator Data'!A133</f>
        <v>Norway</v>
      </c>
      <c r="B132" s="107" t="str">
        <f>'Indicator Data'!B133</f>
        <v>NOR</v>
      </c>
      <c r="C132" s="160"/>
      <c r="D132" s="160"/>
      <c r="E132" s="160"/>
      <c r="F132" s="160"/>
      <c r="G132" s="160"/>
      <c r="H132" s="160"/>
      <c r="I132" s="160"/>
      <c r="J132" s="160"/>
      <c r="K132" s="160"/>
      <c r="L132" s="160"/>
      <c r="M132" s="160"/>
      <c r="N132" s="160"/>
      <c r="O132" s="160"/>
      <c r="P132" s="160"/>
      <c r="Q132" s="162" t="str">
        <f>IF(ISNUMBER('Indicator Data'!Q133),"","Imputed using GDP p.c.")</f>
        <v/>
      </c>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04"/>
    </row>
    <row r="133" spans="1:58" x14ac:dyDescent="0.25">
      <c r="A133" s="128" t="str">
        <f>'Indicator Data'!A134</f>
        <v>Oman</v>
      </c>
      <c r="B133" s="107" t="str">
        <f>'Indicator Data'!B134</f>
        <v>OMN</v>
      </c>
      <c r="C133" s="160"/>
      <c r="D133" s="160"/>
      <c r="E133" s="160"/>
      <c r="F133" s="160"/>
      <c r="G133" s="160"/>
      <c r="H133" s="160"/>
      <c r="I133" s="160"/>
      <c r="J133" s="160"/>
      <c r="K133" s="160"/>
      <c r="L133" s="160"/>
      <c r="M133" s="160"/>
      <c r="N133" s="160"/>
      <c r="O133" s="160"/>
      <c r="P133" s="160"/>
      <c r="Q133" s="162" t="str">
        <f>IF(ISNUMBER('Indicator Data'!Q134),"","Imputed using GDP p.c.")</f>
        <v/>
      </c>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t="s">
        <v>1003</v>
      </c>
      <c r="AO133" s="160" t="s">
        <v>1003</v>
      </c>
      <c r="AP133" s="160"/>
      <c r="AQ133" s="160"/>
      <c r="AR133" s="160"/>
      <c r="AS133" s="160"/>
      <c r="AT133" s="160"/>
      <c r="AU133" s="160"/>
      <c r="AV133" s="160"/>
      <c r="AW133" s="160"/>
      <c r="AX133" s="160"/>
      <c r="AY133" s="160"/>
      <c r="AZ133" s="160"/>
      <c r="BA133" s="160"/>
      <c r="BB133" s="160"/>
      <c r="BC133" s="160"/>
      <c r="BD133" s="160"/>
      <c r="BE133" s="160"/>
      <c r="BF133" s="104"/>
    </row>
    <row r="134" spans="1:58" x14ac:dyDescent="0.25">
      <c r="A134" s="128" t="str">
        <f>'Indicator Data'!A135</f>
        <v>Pakistan</v>
      </c>
      <c r="B134" s="107" t="str">
        <f>'Indicator Data'!B135</f>
        <v>PAK</v>
      </c>
      <c r="C134" s="160"/>
      <c r="D134" s="160"/>
      <c r="E134" s="160"/>
      <c r="F134" s="160"/>
      <c r="G134" s="160"/>
      <c r="H134" s="160"/>
      <c r="I134" s="160"/>
      <c r="J134" s="160"/>
      <c r="K134" s="160"/>
      <c r="L134" s="160"/>
      <c r="M134" s="160"/>
      <c r="N134" s="160"/>
      <c r="O134" s="160"/>
      <c r="P134" s="160"/>
      <c r="Q134" s="162" t="str">
        <f>IF(ISNUMBER('Indicator Data'!Q135),"","Imputed using GDP p.c.")</f>
        <v/>
      </c>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t="s">
        <v>1001</v>
      </c>
      <c r="AO134" s="160" t="s">
        <v>1001</v>
      </c>
      <c r="AP134" s="160"/>
      <c r="AQ134" s="160"/>
      <c r="AR134" s="160"/>
      <c r="AS134" s="160"/>
      <c r="AT134" s="160"/>
      <c r="AU134" s="160"/>
      <c r="AV134" s="160"/>
      <c r="AW134" s="160"/>
      <c r="AX134" s="160"/>
      <c r="AY134" s="160"/>
      <c r="AZ134" s="160"/>
      <c r="BA134" s="160"/>
      <c r="BB134" s="160"/>
      <c r="BC134" s="160"/>
      <c r="BD134" s="160"/>
      <c r="BE134" s="160"/>
      <c r="BF134" s="104"/>
    </row>
    <row r="135" spans="1:58" x14ac:dyDescent="0.25">
      <c r="A135" s="128" t="str">
        <f>'Indicator Data'!A136</f>
        <v>Palau</v>
      </c>
      <c r="B135" s="107" t="str">
        <f>'Indicator Data'!B136</f>
        <v>PLW</v>
      </c>
      <c r="C135" s="160"/>
      <c r="D135" s="160"/>
      <c r="E135" s="160"/>
      <c r="F135" s="160"/>
      <c r="G135" s="160"/>
      <c r="H135" s="160"/>
      <c r="I135" s="160"/>
      <c r="J135" s="160"/>
      <c r="K135" s="160"/>
      <c r="L135" s="160"/>
      <c r="M135" s="160"/>
      <c r="N135" s="160"/>
      <c r="O135" s="160"/>
      <c r="P135" s="160"/>
      <c r="Q135" s="162" t="str">
        <f>IF(ISNUMBER('Indicator Data'!Q136),"","Imputed using GDP p.c.")</f>
        <v/>
      </c>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04"/>
    </row>
    <row r="136" spans="1:58" x14ac:dyDescent="0.25">
      <c r="A136" s="128" t="str">
        <f>'Indicator Data'!A137</f>
        <v>Palestine</v>
      </c>
      <c r="B136" s="107" t="str">
        <f>'Indicator Data'!B137</f>
        <v>PSE</v>
      </c>
      <c r="C136" s="160"/>
      <c r="D136" s="160"/>
      <c r="E136" s="160"/>
      <c r="F136" s="160"/>
      <c r="G136" s="160"/>
      <c r="H136" s="160"/>
      <c r="I136" s="160"/>
      <c r="J136" s="160"/>
      <c r="K136" s="160"/>
      <c r="L136" s="160"/>
      <c r="M136" s="160"/>
      <c r="N136" s="160"/>
      <c r="O136" s="160"/>
      <c r="P136" s="160"/>
      <c r="Q136" s="162" t="str">
        <f>IF(ISNUMBER('Indicator Data'!Q137),"","Imputed using GDP p.c.")</f>
        <v/>
      </c>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t="s">
        <v>1003</v>
      </c>
      <c r="AO136" s="160" t="s">
        <v>1003</v>
      </c>
      <c r="AP136" s="160"/>
      <c r="AQ136" s="160"/>
      <c r="AR136" s="160"/>
      <c r="AS136" s="160"/>
      <c r="AT136" s="160"/>
      <c r="AU136" s="160"/>
      <c r="AV136" s="160"/>
      <c r="AW136" s="160"/>
      <c r="AX136" s="160"/>
      <c r="AY136" s="160"/>
      <c r="AZ136" s="160"/>
      <c r="BA136" s="160"/>
      <c r="BB136" s="160"/>
      <c r="BC136" s="160"/>
      <c r="BD136" s="160"/>
      <c r="BE136" s="160"/>
      <c r="BF136" s="104"/>
    </row>
    <row r="137" spans="1:58" x14ac:dyDescent="0.25">
      <c r="A137" s="128" t="str">
        <f>'Indicator Data'!A138</f>
        <v>Panama</v>
      </c>
      <c r="B137" s="107" t="str">
        <f>'Indicator Data'!B138</f>
        <v>PAN</v>
      </c>
      <c r="C137" s="160"/>
      <c r="D137" s="160"/>
      <c r="E137" s="160"/>
      <c r="F137" s="160"/>
      <c r="G137" s="160"/>
      <c r="H137" s="160"/>
      <c r="I137" s="160"/>
      <c r="J137" s="160"/>
      <c r="K137" s="160"/>
      <c r="L137" s="160"/>
      <c r="M137" s="160"/>
      <c r="N137" s="160"/>
      <c r="O137" s="160"/>
      <c r="P137" s="160"/>
      <c r="Q137" s="162" t="str">
        <f>IF(ISNUMBER('Indicator Data'!Q138),"","Imputed using GDP p.c.")</f>
        <v/>
      </c>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04"/>
    </row>
    <row r="138" spans="1:58" x14ac:dyDescent="0.25">
      <c r="A138" s="128" t="str">
        <f>'Indicator Data'!A139</f>
        <v>Papua New Guinea</v>
      </c>
      <c r="B138" s="107" t="str">
        <f>'Indicator Data'!B139</f>
        <v>PNG</v>
      </c>
      <c r="C138" s="160"/>
      <c r="D138" s="160"/>
      <c r="E138" s="160"/>
      <c r="F138" s="160"/>
      <c r="G138" s="160"/>
      <c r="H138" s="160"/>
      <c r="I138" s="160"/>
      <c r="J138" s="160"/>
      <c r="K138" s="160"/>
      <c r="L138" s="160"/>
      <c r="M138" s="160"/>
      <c r="N138" s="160"/>
      <c r="O138" s="160"/>
      <c r="P138" s="160"/>
      <c r="Q138" s="162" t="str">
        <f>IF(ISNUMBER('Indicator Data'!Q139),"","Imputed using GDP p.c.")</f>
        <v/>
      </c>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04"/>
    </row>
    <row r="139" spans="1:58" x14ac:dyDescent="0.25">
      <c r="A139" s="128" t="str">
        <f>'Indicator Data'!A140</f>
        <v>Paraguay</v>
      </c>
      <c r="B139" s="107" t="str">
        <f>'Indicator Data'!B140</f>
        <v>PRY</v>
      </c>
      <c r="C139" s="160"/>
      <c r="D139" s="160"/>
      <c r="E139" s="160"/>
      <c r="F139" s="160"/>
      <c r="G139" s="160"/>
      <c r="H139" s="160"/>
      <c r="I139" s="160"/>
      <c r="J139" s="160"/>
      <c r="K139" s="160"/>
      <c r="L139" s="160"/>
      <c r="M139" s="160"/>
      <c r="N139" s="160"/>
      <c r="O139" s="160"/>
      <c r="P139" s="160"/>
      <c r="Q139" s="162" t="str">
        <f>IF(ISNUMBER('Indicator Data'!Q140),"","Imputed using GDP p.c.")</f>
        <v/>
      </c>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04"/>
    </row>
    <row r="140" spans="1:58" x14ac:dyDescent="0.25">
      <c r="A140" s="128" t="str">
        <f>'Indicator Data'!A141</f>
        <v>Peru</v>
      </c>
      <c r="B140" s="107" t="str">
        <f>'Indicator Data'!B141</f>
        <v>PER</v>
      </c>
      <c r="C140" s="160"/>
      <c r="D140" s="160"/>
      <c r="E140" s="160"/>
      <c r="F140" s="160"/>
      <c r="G140" s="160"/>
      <c r="H140" s="160"/>
      <c r="I140" s="160"/>
      <c r="J140" s="160"/>
      <c r="K140" s="160"/>
      <c r="L140" s="160"/>
      <c r="M140" s="160"/>
      <c r="N140" s="160"/>
      <c r="O140" s="160"/>
      <c r="P140" s="160"/>
      <c r="Q140" s="162" t="str">
        <f>IF(ISNUMBER('Indicator Data'!Q141),"","Imputed using GDP p.c.")</f>
        <v/>
      </c>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04"/>
    </row>
    <row r="141" spans="1:58" x14ac:dyDescent="0.25">
      <c r="A141" s="128" t="str">
        <f>'Indicator Data'!A142</f>
        <v>Philippines</v>
      </c>
      <c r="B141" s="107" t="str">
        <f>'Indicator Data'!B142</f>
        <v>PHL</v>
      </c>
      <c r="C141" s="160"/>
      <c r="D141" s="160"/>
      <c r="E141" s="160"/>
      <c r="F141" s="160"/>
      <c r="G141" s="160"/>
      <c r="H141" s="160"/>
      <c r="I141" s="160"/>
      <c r="J141" s="160"/>
      <c r="K141" s="160"/>
      <c r="L141" s="160"/>
      <c r="M141" s="160"/>
      <c r="N141" s="160"/>
      <c r="O141" s="160"/>
      <c r="P141" s="160"/>
      <c r="Q141" s="162" t="str">
        <f>IF(ISNUMBER('Indicator Data'!Q142),"","Imputed using GDP p.c.")</f>
        <v/>
      </c>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04"/>
    </row>
    <row r="142" spans="1:58" x14ac:dyDescent="0.25">
      <c r="A142" s="128" t="str">
        <f>'Indicator Data'!A143</f>
        <v>Poland</v>
      </c>
      <c r="B142" s="107" t="str">
        <f>'Indicator Data'!B143</f>
        <v>POL</v>
      </c>
      <c r="C142" s="160"/>
      <c r="D142" s="160"/>
      <c r="E142" s="160"/>
      <c r="F142" s="160"/>
      <c r="G142" s="160"/>
      <c r="H142" s="160"/>
      <c r="I142" s="160"/>
      <c r="J142" s="160"/>
      <c r="K142" s="160"/>
      <c r="L142" s="160"/>
      <c r="M142" s="160"/>
      <c r="N142" s="160"/>
      <c r="O142" s="160"/>
      <c r="P142" s="160"/>
      <c r="Q142" s="162" t="str">
        <f>IF(ISNUMBER('Indicator Data'!Q143),"","Imputed using GDP p.c.")</f>
        <v/>
      </c>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t="s">
        <v>989</v>
      </c>
      <c r="AO142" s="160" t="s">
        <v>989</v>
      </c>
      <c r="AP142" s="160"/>
      <c r="AQ142" s="160"/>
      <c r="AR142" s="160"/>
      <c r="AS142" s="160"/>
      <c r="AT142" s="160"/>
      <c r="AU142" s="160"/>
      <c r="AV142" s="160"/>
      <c r="AW142" s="160"/>
      <c r="AX142" s="160"/>
      <c r="AY142" s="160"/>
      <c r="AZ142" s="160"/>
      <c r="BA142" s="160"/>
      <c r="BB142" s="160"/>
      <c r="BC142" s="160"/>
      <c r="BD142" s="160"/>
      <c r="BE142" s="160"/>
      <c r="BF142" s="104"/>
    </row>
    <row r="143" spans="1:58" x14ac:dyDescent="0.25">
      <c r="A143" s="128" t="str">
        <f>'Indicator Data'!A144</f>
        <v>Portugal</v>
      </c>
      <c r="B143" s="107" t="str">
        <f>'Indicator Data'!B144</f>
        <v>PRT</v>
      </c>
      <c r="C143" s="160"/>
      <c r="D143" s="160"/>
      <c r="E143" s="160"/>
      <c r="F143" s="160"/>
      <c r="G143" s="160"/>
      <c r="H143" s="160"/>
      <c r="I143" s="160"/>
      <c r="J143" s="160"/>
      <c r="K143" s="160"/>
      <c r="L143" s="160"/>
      <c r="M143" s="160"/>
      <c r="N143" s="160"/>
      <c r="O143" s="160"/>
      <c r="P143" s="160"/>
      <c r="Q143" s="162" t="str">
        <f>IF(ISNUMBER('Indicator Data'!Q144),"","Imputed using GDP p.c.")</f>
        <v/>
      </c>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04"/>
    </row>
    <row r="144" spans="1:58" x14ac:dyDescent="0.25">
      <c r="A144" s="128" t="str">
        <f>'Indicator Data'!A145</f>
        <v>Qatar</v>
      </c>
      <c r="B144" s="107" t="str">
        <f>'Indicator Data'!B145</f>
        <v>QAT</v>
      </c>
      <c r="C144" s="160"/>
      <c r="D144" s="160"/>
      <c r="E144" s="160"/>
      <c r="F144" s="160"/>
      <c r="G144" s="160"/>
      <c r="H144" s="160"/>
      <c r="I144" s="160"/>
      <c r="J144" s="160"/>
      <c r="K144" s="160"/>
      <c r="L144" s="160"/>
      <c r="M144" s="160"/>
      <c r="N144" s="160"/>
      <c r="O144" s="160"/>
      <c r="P144" s="160"/>
      <c r="Q144" s="162" t="str">
        <f>IF(ISNUMBER('Indicator Data'!Q145),"","Imputed using GDP p.c.")</f>
        <v/>
      </c>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04"/>
    </row>
    <row r="145" spans="1:58" x14ac:dyDescent="0.25">
      <c r="A145" s="128" t="str">
        <f>'Indicator Data'!A146</f>
        <v>Romania</v>
      </c>
      <c r="B145" s="107" t="str">
        <f>'Indicator Data'!B146</f>
        <v>ROU</v>
      </c>
      <c r="C145" s="160"/>
      <c r="D145" s="160"/>
      <c r="E145" s="160"/>
      <c r="F145" s="160"/>
      <c r="G145" s="160"/>
      <c r="H145" s="160"/>
      <c r="I145" s="160"/>
      <c r="J145" s="160"/>
      <c r="K145" s="160"/>
      <c r="L145" s="160"/>
      <c r="M145" s="160"/>
      <c r="N145" s="160"/>
      <c r="O145" s="160"/>
      <c r="P145" s="160"/>
      <c r="Q145" s="162" t="str">
        <f>IF(ISNUMBER('Indicator Data'!Q146),"","Imputed using GDP p.c.")</f>
        <v/>
      </c>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04"/>
    </row>
    <row r="146" spans="1:58" x14ac:dyDescent="0.25">
      <c r="A146" s="128" t="str">
        <f>'Indicator Data'!A147</f>
        <v>Russian Federation</v>
      </c>
      <c r="B146" s="107" t="str">
        <f>'Indicator Data'!B147</f>
        <v>RUS</v>
      </c>
      <c r="C146" s="160"/>
      <c r="D146" s="160"/>
      <c r="E146" s="160"/>
      <c r="F146" s="160"/>
      <c r="G146" s="160"/>
      <c r="H146" s="160"/>
      <c r="I146" s="160"/>
      <c r="J146" s="160"/>
      <c r="K146" s="160"/>
      <c r="L146" s="160"/>
      <c r="M146" s="160"/>
      <c r="N146" s="160"/>
      <c r="O146" s="160"/>
      <c r="P146" s="160"/>
      <c r="Q146" s="162" t="str">
        <f>IF(ISNUMBER('Indicator Data'!Q147),"","Imputed using GDP p.c.")</f>
        <v/>
      </c>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t="s">
        <v>1002</v>
      </c>
      <c r="AO146" s="160" t="s">
        <v>1002</v>
      </c>
      <c r="AP146" s="160"/>
      <c r="AQ146" s="160"/>
      <c r="AR146" s="160"/>
      <c r="AS146" s="160"/>
      <c r="AT146" s="160"/>
      <c r="AU146" s="160"/>
      <c r="AV146" s="160"/>
      <c r="AW146" s="160"/>
      <c r="AX146" s="160"/>
      <c r="AY146" s="160"/>
      <c r="AZ146" s="160"/>
      <c r="BA146" s="160"/>
      <c r="BB146" s="160"/>
      <c r="BC146" s="160"/>
      <c r="BD146" s="160"/>
      <c r="BE146" s="160"/>
      <c r="BF146" s="104"/>
    </row>
    <row r="147" spans="1:58" x14ac:dyDescent="0.25">
      <c r="A147" s="128" t="str">
        <f>'Indicator Data'!A148</f>
        <v>Rwanda</v>
      </c>
      <c r="B147" s="107" t="str">
        <f>'Indicator Data'!B148</f>
        <v>RWA</v>
      </c>
      <c r="C147" s="160"/>
      <c r="D147" s="160"/>
      <c r="E147" s="160"/>
      <c r="F147" s="160"/>
      <c r="G147" s="160"/>
      <c r="H147" s="160"/>
      <c r="I147" s="160"/>
      <c r="J147" s="160"/>
      <c r="K147" s="160"/>
      <c r="L147" s="160"/>
      <c r="M147" s="160"/>
      <c r="N147" s="160"/>
      <c r="O147" s="160"/>
      <c r="P147" s="160"/>
      <c r="Q147" s="162" t="str">
        <f>IF(ISNUMBER('Indicator Data'!Q148),"","Imputed using GDP p.c.")</f>
        <v/>
      </c>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t="s">
        <v>1002</v>
      </c>
      <c r="AO147" s="160" t="s">
        <v>1002</v>
      </c>
      <c r="AP147" s="160"/>
      <c r="AQ147" s="160"/>
      <c r="AR147" s="160"/>
      <c r="AS147" s="160"/>
      <c r="AT147" s="160"/>
      <c r="AU147" s="160"/>
      <c r="AV147" s="160"/>
      <c r="AW147" s="160"/>
      <c r="AX147" s="160"/>
      <c r="AY147" s="160"/>
      <c r="AZ147" s="160"/>
      <c r="BA147" s="160"/>
      <c r="BB147" s="160"/>
      <c r="BC147" s="160"/>
      <c r="BD147" s="160"/>
      <c r="BE147" s="160"/>
      <c r="BF147" s="104"/>
    </row>
    <row r="148" spans="1:58" x14ac:dyDescent="0.25">
      <c r="A148" s="128" t="str">
        <f>'Indicator Data'!A149</f>
        <v>Saint Kitts and Nevis</v>
      </c>
      <c r="B148" s="107" t="str">
        <f>'Indicator Data'!B149</f>
        <v>KNA</v>
      </c>
      <c r="C148" s="160"/>
      <c r="D148" s="160"/>
      <c r="E148" s="160"/>
      <c r="F148" s="160"/>
      <c r="G148" s="160"/>
      <c r="H148" s="160"/>
      <c r="I148" s="160"/>
      <c r="J148" s="160"/>
      <c r="K148" s="160"/>
      <c r="L148" s="160"/>
      <c r="M148" s="160"/>
      <c r="N148" s="160"/>
      <c r="O148" s="160"/>
      <c r="P148" s="160"/>
      <c r="Q148" s="162" t="str">
        <f>IF(ISNUMBER('Indicator Data'!Q149),"","Imputed using GDP p.c.")</f>
        <v/>
      </c>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04"/>
    </row>
    <row r="149" spans="1:58" x14ac:dyDescent="0.25">
      <c r="A149" s="128" t="str">
        <f>'Indicator Data'!A150</f>
        <v>Saint Lucia</v>
      </c>
      <c r="B149" s="107" t="str">
        <f>'Indicator Data'!B150</f>
        <v>LCA</v>
      </c>
      <c r="C149" s="160"/>
      <c r="D149" s="160"/>
      <c r="E149" s="160"/>
      <c r="F149" s="160"/>
      <c r="G149" s="160"/>
      <c r="H149" s="160"/>
      <c r="I149" s="160"/>
      <c r="J149" s="160"/>
      <c r="K149" s="160"/>
      <c r="L149" s="160"/>
      <c r="M149" s="160"/>
      <c r="N149" s="160"/>
      <c r="O149" s="160"/>
      <c r="P149" s="160"/>
      <c r="Q149" s="162" t="str">
        <f>IF(ISNUMBER('Indicator Data'!Q150),"","Imputed using GDP p.c.")</f>
        <v/>
      </c>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04"/>
    </row>
    <row r="150" spans="1:58" x14ac:dyDescent="0.25">
      <c r="A150" s="128" t="str">
        <f>'Indicator Data'!A151</f>
        <v>Saint Vincent and the Grenadines</v>
      </c>
      <c r="B150" s="107" t="str">
        <f>'Indicator Data'!B151</f>
        <v>VCT</v>
      </c>
      <c r="C150" s="160"/>
      <c r="D150" s="160"/>
      <c r="E150" s="160"/>
      <c r="F150" s="160"/>
      <c r="G150" s="160"/>
      <c r="H150" s="160"/>
      <c r="I150" s="160"/>
      <c r="J150" s="160"/>
      <c r="K150" s="160"/>
      <c r="L150" s="160"/>
      <c r="M150" s="160"/>
      <c r="N150" s="160"/>
      <c r="O150" s="160"/>
      <c r="P150" s="160"/>
      <c r="Q150" s="162" t="str">
        <f>IF(ISNUMBER('Indicator Data'!Q151),"","Imputed using GDP p.c.")</f>
        <v/>
      </c>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04"/>
    </row>
    <row r="151" spans="1:58" x14ac:dyDescent="0.25">
      <c r="A151" s="128" t="str">
        <f>'Indicator Data'!A152</f>
        <v>Samoa</v>
      </c>
      <c r="B151" s="107" t="str">
        <f>'Indicator Data'!B152</f>
        <v>WSM</v>
      </c>
      <c r="C151" s="160"/>
      <c r="D151" s="160"/>
      <c r="E151" s="160"/>
      <c r="F151" s="160"/>
      <c r="G151" s="160"/>
      <c r="H151" s="160"/>
      <c r="I151" s="160"/>
      <c r="J151" s="160"/>
      <c r="K151" s="160"/>
      <c r="L151" s="160"/>
      <c r="M151" s="160"/>
      <c r="N151" s="160"/>
      <c r="O151" s="160"/>
      <c r="P151" s="160"/>
      <c r="Q151" s="162" t="str">
        <f>IF(ISNUMBER('Indicator Data'!Q152),"","Imputed using GDP p.c.")</f>
        <v/>
      </c>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04"/>
    </row>
    <row r="152" spans="1:58" x14ac:dyDescent="0.25">
      <c r="A152" s="128" t="str">
        <f>'Indicator Data'!A153</f>
        <v>Sao Tome and Principe</v>
      </c>
      <c r="B152" s="107" t="str">
        <f>'Indicator Data'!B153</f>
        <v>STP</v>
      </c>
      <c r="C152" s="160"/>
      <c r="D152" s="160"/>
      <c r="E152" s="160"/>
      <c r="F152" s="160"/>
      <c r="G152" s="160"/>
      <c r="H152" s="160"/>
      <c r="I152" s="160"/>
      <c r="J152" s="160"/>
      <c r="K152" s="160"/>
      <c r="L152" s="160"/>
      <c r="M152" s="160"/>
      <c r="N152" s="160"/>
      <c r="O152" s="160"/>
      <c r="P152" s="160"/>
      <c r="Q152" s="162" t="str">
        <f>IF(ISNUMBER('Indicator Data'!Q153),"","Imputed using GDP p.c.")</f>
        <v/>
      </c>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04"/>
    </row>
    <row r="153" spans="1:58" x14ac:dyDescent="0.25">
      <c r="A153" s="128" t="str">
        <f>'Indicator Data'!A154</f>
        <v>Saudi Arabia</v>
      </c>
      <c r="B153" s="107" t="str">
        <f>'Indicator Data'!B154</f>
        <v>SAU</v>
      </c>
      <c r="C153" s="160"/>
      <c r="D153" s="160"/>
      <c r="E153" s="160"/>
      <c r="F153" s="160"/>
      <c r="G153" s="160"/>
      <c r="H153" s="160"/>
      <c r="I153" s="160"/>
      <c r="J153" s="160"/>
      <c r="K153" s="160"/>
      <c r="L153" s="160"/>
      <c r="M153" s="160"/>
      <c r="N153" s="160"/>
      <c r="O153" s="160"/>
      <c r="P153" s="160"/>
      <c r="Q153" s="162" t="str">
        <f>IF(ISNUMBER('Indicator Data'!Q154),"","Imputed using GDP p.c.")</f>
        <v/>
      </c>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04"/>
    </row>
    <row r="154" spans="1:58" x14ac:dyDescent="0.25">
      <c r="A154" s="128" t="str">
        <f>'Indicator Data'!A155</f>
        <v>Senegal</v>
      </c>
      <c r="B154" s="107" t="str">
        <f>'Indicator Data'!B155</f>
        <v>SEN</v>
      </c>
      <c r="C154" s="160"/>
      <c r="D154" s="160"/>
      <c r="E154" s="160"/>
      <c r="F154" s="160"/>
      <c r="G154" s="160"/>
      <c r="H154" s="160"/>
      <c r="I154" s="160"/>
      <c r="J154" s="160"/>
      <c r="K154" s="160"/>
      <c r="L154" s="160"/>
      <c r="M154" s="160"/>
      <c r="N154" s="160"/>
      <c r="O154" s="160"/>
      <c r="P154" s="160"/>
      <c r="Q154" s="162" t="str">
        <f>IF(ISNUMBER('Indicator Data'!Q155),"","Imputed using GDP p.c.")</f>
        <v/>
      </c>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t="s">
        <v>999</v>
      </c>
      <c r="AO154" s="160" t="s">
        <v>999</v>
      </c>
      <c r="AP154" s="160"/>
      <c r="AQ154" s="160"/>
      <c r="AR154" s="160"/>
      <c r="AS154" s="160"/>
      <c r="AT154" s="160"/>
      <c r="AU154" s="160"/>
      <c r="AV154" s="160"/>
      <c r="AW154" s="160"/>
      <c r="AX154" s="160"/>
      <c r="AY154" s="160"/>
      <c r="AZ154" s="160"/>
      <c r="BA154" s="160"/>
      <c r="BB154" s="160"/>
      <c r="BC154" s="160"/>
      <c r="BD154" s="160"/>
      <c r="BE154" s="160"/>
      <c r="BF154" s="104"/>
    </row>
    <row r="155" spans="1:58" x14ac:dyDescent="0.25">
      <c r="A155" s="128" t="str">
        <f>'Indicator Data'!A156</f>
        <v>Serbia</v>
      </c>
      <c r="B155" s="107" t="str">
        <f>'Indicator Data'!B156</f>
        <v>SRB</v>
      </c>
      <c r="C155" s="160"/>
      <c r="D155" s="160"/>
      <c r="E155" s="160"/>
      <c r="F155" s="160"/>
      <c r="G155" s="160"/>
      <c r="H155" s="160"/>
      <c r="I155" s="160"/>
      <c r="J155" s="160"/>
      <c r="K155" s="160"/>
      <c r="L155" s="160"/>
      <c r="M155" s="160"/>
      <c r="N155" s="160"/>
      <c r="O155" s="160"/>
      <c r="P155" s="160"/>
      <c r="Q155" s="162" t="str">
        <f>IF(ISNUMBER('Indicator Data'!Q156),"","Imputed using GDP p.c.")</f>
        <v/>
      </c>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04"/>
    </row>
    <row r="156" spans="1:58" x14ac:dyDescent="0.25">
      <c r="A156" s="128" t="str">
        <f>'Indicator Data'!A157</f>
        <v>Seychelles</v>
      </c>
      <c r="B156" s="107" t="str">
        <f>'Indicator Data'!B157</f>
        <v>SYC</v>
      </c>
      <c r="C156" s="160"/>
      <c r="D156" s="160"/>
      <c r="E156" s="160"/>
      <c r="F156" s="160"/>
      <c r="G156" s="160"/>
      <c r="H156" s="160"/>
      <c r="I156" s="160"/>
      <c r="J156" s="160"/>
      <c r="K156" s="160"/>
      <c r="L156" s="160"/>
      <c r="M156" s="160"/>
      <c r="N156" s="160"/>
      <c r="O156" s="160"/>
      <c r="P156" s="160"/>
      <c r="Q156" s="162" t="str">
        <f>IF(ISNUMBER('Indicator Data'!Q157),"","Imputed using GDP p.c.")</f>
        <v/>
      </c>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t="s">
        <v>1000</v>
      </c>
      <c r="AO156" s="160" t="s">
        <v>1000</v>
      </c>
      <c r="AP156" s="160"/>
      <c r="AQ156" s="160"/>
      <c r="AR156" s="160"/>
      <c r="AS156" s="160"/>
      <c r="AT156" s="160"/>
      <c r="AU156" s="160"/>
      <c r="AV156" s="160"/>
      <c r="AW156" s="160"/>
      <c r="AX156" s="160"/>
      <c r="AY156" s="160"/>
      <c r="AZ156" s="160"/>
      <c r="BA156" s="160"/>
      <c r="BB156" s="160"/>
      <c r="BC156" s="160"/>
      <c r="BD156" s="160"/>
      <c r="BE156" s="160"/>
      <c r="BF156" s="104"/>
    </row>
    <row r="157" spans="1:58" x14ac:dyDescent="0.25">
      <c r="A157" s="128" t="str">
        <f>'Indicator Data'!A158</f>
        <v>Sierra Leone</v>
      </c>
      <c r="B157" s="107" t="str">
        <f>'Indicator Data'!B158</f>
        <v>SLE</v>
      </c>
      <c r="C157" s="160"/>
      <c r="D157" s="160"/>
      <c r="E157" s="160"/>
      <c r="F157" s="160"/>
      <c r="G157" s="160"/>
      <c r="H157" s="160"/>
      <c r="I157" s="160"/>
      <c r="J157" s="160"/>
      <c r="K157" s="160"/>
      <c r="L157" s="160"/>
      <c r="M157" s="160"/>
      <c r="N157" s="160"/>
      <c r="O157" s="160"/>
      <c r="P157" s="160"/>
      <c r="Q157" s="162" t="str">
        <f>IF(ISNUMBER('Indicator Data'!Q158),"","Imputed using GDP p.c.")</f>
        <v/>
      </c>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04"/>
    </row>
    <row r="158" spans="1:58" x14ac:dyDescent="0.25">
      <c r="A158" s="128" t="str">
        <f>'Indicator Data'!A159</f>
        <v>Singapore</v>
      </c>
      <c r="B158" s="107" t="str">
        <f>'Indicator Data'!B159</f>
        <v>SGP</v>
      </c>
      <c r="C158" s="160"/>
      <c r="D158" s="160"/>
      <c r="E158" s="160"/>
      <c r="F158" s="160"/>
      <c r="G158" s="160"/>
      <c r="H158" s="160"/>
      <c r="I158" s="160"/>
      <c r="J158" s="160"/>
      <c r="K158" s="160"/>
      <c r="L158" s="160"/>
      <c r="M158" s="160"/>
      <c r="N158" s="160"/>
      <c r="O158" s="160"/>
      <c r="P158" s="160"/>
      <c r="Q158" s="162" t="str">
        <f>IF(ISNUMBER('Indicator Data'!Q159),"","Imputed using GDP p.c.")</f>
        <v/>
      </c>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04"/>
    </row>
    <row r="159" spans="1:58" x14ac:dyDescent="0.25">
      <c r="A159" s="128" t="str">
        <f>'Indicator Data'!A160</f>
        <v>Slovakia</v>
      </c>
      <c r="B159" s="107" t="str">
        <f>'Indicator Data'!B160</f>
        <v>SVK</v>
      </c>
      <c r="C159" s="160"/>
      <c r="D159" s="160"/>
      <c r="E159" s="160"/>
      <c r="F159" s="160"/>
      <c r="G159" s="160"/>
      <c r="H159" s="160"/>
      <c r="I159" s="160"/>
      <c r="J159" s="160"/>
      <c r="K159" s="160"/>
      <c r="L159" s="160"/>
      <c r="M159" s="160"/>
      <c r="N159" s="160"/>
      <c r="O159" s="160"/>
      <c r="P159" s="160"/>
      <c r="Q159" s="162" t="str">
        <f>IF(ISNUMBER('Indicator Data'!Q160),"","Imputed using GDP p.c.")</f>
        <v/>
      </c>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04"/>
    </row>
    <row r="160" spans="1:58" x14ac:dyDescent="0.25">
      <c r="A160" s="128" t="str">
        <f>'Indicator Data'!A161</f>
        <v>Slovenia</v>
      </c>
      <c r="B160" s="107" t="str">
        <f>'Indicator Data'!B161</f>
        <v>SVN</v>
      </c>
      <c r="C160" s="160"/>
      <c r="D160" s="160"/>
      <c r="E160" s="160"/>
      <c r="F160" s="160"/>
      <c r="G160" s="160"/>
      <c r="H160" s="160"/>
      <c r="I160" s="160"/>
      <c r="J160" s="160"/>
      <c r="K160" s="160"/>
      <c r="L160" s="160"/>
      <c r="M160" s="160"/>
      <c r="N160" s="160"/>
      <c r="O160" s="160"/>
      <c r="P160" s="160"/>
      <c r="Q160" s="162" t="str">
        <f>IF(ISNUMBER('Indicator Data'!Q161),"","Imputed using GDP p.c.")</f>
        <v/>
      </c>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t="s">
        <v>988</v>
      </c>
      <c r="AO160" s="160" t="s">
        <v>988</v>
      </c>
      <c r="AP160" s="160"/>
      <c r="AQ160" s="160"/>
      <c r="AR160" s="160"/>
      <c r="AS160" s="160"/>
      <c r="AT160" s="160"/>
      <c r="AU160" s="160"/>
      <c r="AV160" s="160"/>
      <c r="AW160" s="160"/>
      <c r="AX160" s="160"/>
      <c r="AY160" s="160"/>
      <c r="AZ160" s="160"/>
      <c r="BA160" s="160"/>
      <c r="BB160" s="160"/>
      <c r="BC160" s="160"/>
      <c r="BD160" s="160"/>
      <c r="BE160" s="160"/>
      <c r="BF160" s="104"/>
    </row>
    <row r="161" spans="1:58" x14ac:dyDescent="0.25">
      <c r="A161" s="128" t="str">
        <f>'Indicator Data'!A162</f>
        <v>Solomon Islands</v>
      </c>
      <c r="B161" s="107" t="str">
        <f>'Indicator Data'!B162</f>
        <v>SLB</v>
      </c>
      <c r="C161" s="160"/>
      <c r="D161" s="160"/>
      <c r="E161" s="160"/>
      <c r="F161" s="160"/>
      <c r="G161" s="160"/>
      <c r="H161" s="160"/>
      <c r="I161" s="160"/>
      <c r="J161" s="160"/>
      <c r="K161" s="160"/>
      <c r="L161" s="160"/>
      <c r="M161" s="160"/>
      <c r="N161" s="160"/>
      <c r="O161" s="160"/>
      <c r="P161" s="160"/>
      <c r="Q161" s="162" t="str">
        <f>IF(ISNUMBER('Indicator Data'!Q162),"","Imputed using GDP p.c.")</f>
        <v/>
      </c>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04"/>
    </row>
    <row r="162" spans="1:58" x14ac:dyDescent="0.25">
      <c r="A162" s="128" t="str">
        <f>'Indicator Data'!A163</f>
        <v>Somalia</v>
      </c>
      <c r="B162" s="107" t="str">
        <f>'Indicator Data'!B163</f>
        <v>SOM</v>
      </c>
      <c r="C162" s="160"/>
      <c r="D162" s="160"/>
      <c r="E162" s="160"/>
      <c r="F162" s="160"/>
      <c r="G162" s="160"/>
      <c r="H162" s="160"/>
      <c r="I162" s="160"/>
      <c r="J162" s="160"/>
      <c r="K162" s="160"/>
      <c r="L162" s="160"/>
      <c r="M162" s="160"/>
      <c r="N162" s="160"/>
      <c r="O162" s="160"/>
      <c r="P162" s="160"/>
      <c r="Q162" s="162" t="str">
        <f>IF(ISNUMBER('Indicator Data'!Q163),"","Imputed using GDP p.c.")</f>
        <v>Imputed using GDP p.c.</v>
      </c>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t="s">
        <v>998</v>
      </c>
      <c r="AO162" s="160" t="s">
        <v>998</v>
      </c>
      <c r="AQ162" s="160"/>
      <c r="AR162" s="160"/>
      <c r="AS162" s="160"/>
      <c r="AT162" s="160"/>
      <c r="AU162" s="160"/>
      <c r="AV162" s="160"/>
      <c r="AW162" s="160"/>
      <c r="AX162" s="160"/>
      <c r="AY162" s="160"/>
      <c r="AZ162" s="160"/>
      <c r="BA162" s="160"/>
      <c r="BB162" s="160"/>
      <c r="BC162" s="160"/>
      <c r="BD162" s="160"/>
      <c r="BE162" s="160"/>
      <c r="BF162" s="104"/>
    </row>
    <row r="163" spans="1:58" x14ac:dyDescent="0.25">
      <c r="A163" s="128" t="str">
        <f>'Indicator Data'!A164</f>
        <v>South Africa</v>
      </c>
      <c r="B163" s="107" t="str">
        <f>'Indicator Data'!B164</f>
        <v>ZAF</v>
      </c>
      <c r="C163" s="160"/>
      <c r="D163" s="160"/>
      <c r="E163" s="160"/>
      <c r="F163" s="160"/>
      <c r="G163" s="160"/>
      <c r="H163" s="160"/>
      <c r="I163" s="160"/>
      <c r="J163" s="160"/>
      <c r="K163" s="160"/>
      <c r="L163" s="160"/>
      <c r="M163" s="160"/>
      <c r="N163" s="160"/>
      <c r="O163" s="160"/>
      <c r="P163" s="160"/>
      <c r="Q163" s="162" t="str">
        <f>IF(ISNUMBER('Indicator Data'!Q164),"","Imputed using GDP p.c.")</f>
        <v/>
      </c>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04"/>
    </row>
    <row r="164" spans="1:58" x14ac:dyDescent="0.25">
      <c r="A164" s="128" t="str">
        <f>'Indicator Data'!A165</f>
        <v>South Sudan</v>
      </c>
      <c r="B164" s="107" t="str">
        <f>'Indicator Data'!B165</f>
        <v>SSD</v>
      </c>
      <c r="C164" s="160"/>
      <c r="D164" s="160"/>
      <c r="E164" s="160"/>
      <c r="F164" s="160"/>
      <c r="G164" s="160"/>
      <c r="H164" s="160"/>
      <c r="I164" s="160"/>
      <c r="J164" s="160"/>
      <c r="K164" s="160"/>
      <c r="L164" s="160"/>
      <c r="M164" s="160"/>
      <c r="N164" s="160"/>
      <c r="O164" s="160"/>
      <c r="P164" s="160"/>
      <c r="Q164" s="162" t="str">
        <f>IF(ISNUMBER('Indicator Data'!Q165),"","Imputed using GDP p.c.")</f>
        <v/>
      </c>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04"/>
    </row>
    <row r="165" spans="1:58" x14ac:dyDescent="0.25">
      <c r="A165" s="128" t="str">
        <f>'Indicator Data'!A166</f>
        <v>Spain</v>
      </c>
      <c r="B165" s="107" t="str">
        <f>'Indicator Data'!B166</f>
        <v>ESP</v>
      </c>
      <c r="C165" s="160"/>
      <c r="D165" s="160"/>
      <c r="E165" s="160"/>
      <c r="F165" s="160"/>
      <c r="G165" s="160"/>
      <c r="H165" s="160"/>
      <c r="I165" s="160"/>
      <c r="J165" s="160"/>
      <c r="K165" s="160"/>
      <c r="L165" s="160"/>
      <c r="M165" s="160"/>
      <c r="N165" s="160"/>
      <c r="O165" s="160"/>
      <c r="P165" s="160"/>
      <c r="Q165" s="162" t="str">
        <f>IF(ISNUMBER('Indicator Data'!Q166),"","Imputed using GDP p.c.")</f>
        <v/>
      </c>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t="s">
        <v>997</v>
      </c>
      <c r="AO165" s="160" t="s">
        <v>997</v>
      </c>
      <c r="AP165" s="160"/>
      <c r="AQ165" s="160"/>
      <c r="AR165" s="160"/>
      <c r="AS165" s="160"/>
      <c r="AT165" s="160"/>
      <c r="AU165" s="160"/>
      <c r="AV165" s="160"/>
      <c r="AW165" s="160"/>
      <c r="AX165" s="160"/>
      <c r="AY165" s="160"/>
      <c r="AZ165" s="160"/>
      <c r="BA165" s="160"/>
      <c r="BB165" s="160"/>
      <c r="BC165" s="160"/>
      <c r="BD165" s="160"/>
      <c r="BE165" s="160"/>
      <c r="BF165" s="104"/>
    </row>
    <row r="166" spans="1:58" x14ac:dyDescent="0.25">
      <c r="A166" s="128" t="str">
        <f>'Indicator Data'!A167</f>
        <v>Sri Lanka</v>
      </c>
      <c r="B166" s="107" t="str">
        <f>'Indicator Data'!B167</f>
        <v>LKA</v>
      </c>
      <c r="C166" s="160"/>
      <c r="D166" s="160"/>
      <c r="E166" s="160"/>
      <c r="F166" s="160"/>
      <c r="G166" s="160"/>
      <c r="H166" s="160"/>
      <c r="I166" s="160"/>
      <c r="J166" s="160"/>
      <c r="K166" s="160"/>
      <c r="L166" s="160"/>
      <c r="M166" s="160"/>
      <c r="N166" s="160"/>
      <c r="O166" s="160"/>
      <c r="P166" s="160"/>
      <c r="Q166" s="162" t="str">
        <f>IF(ISNUMBER('Indicator Data'!Q167),"","Imputed using GDP p.c.")</f>
        <v/>
      </c>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04"/>
    </row>
    <row r="167" spans="1:58" x14ac:dyDescent="0.25">
      <c r="A167" s="128" t="str">
        <f>'Indicator Data'!A168</f>
        <v>Sudan</v>
      </c>
      <c r="B167" s="107" t="str">
        <f>'Indicator Data'!B168</f>
        <v>SDN</v>
      </c>
      <c r="C167" s="160"/>
      <c r="D167" s="160"/>
      <c r="E167" s="160"/>
      <c r="F167" s="160"/>
      <c r="G167" s="160"/>
      <c r="H167" s="160"/>
      <c r="I167" s="160"/>
      <c r="J167" s="160"/>
      <c r="K167" s="160"/>
      <c r="L167" s="160"/>
      <c r="M167" s="160"/>
      <c r="N167" s="160"/>
      <c r="O167" s="160"/>
      <c r="P167" s="160"/>
      <c r="Q167" s="162" t="str">
        <f>IF(ISNUMBER('Indicator Data'!Q168),"","Imputed using GDP p.c.")</f>
        <v/>
      </c>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04"/>
    </row>
    <row r="168" spans="1:58" x14ac:dyDescent="0.25">
      <c r="A168" s="128" t="str">
        <f>'Indicator Data'!A169</f>
        <v>Suriname</v>
      </c>
      <c r="B168" s="107" t="str">
        <f>'Indicator Data'!B169</f>
        <v>SUR</v>
      </c>
      <c r="C168" s="160"/>
      <c r="D168" s="160"/>
      <c r="E168" s="160"/>
      <c r="F168" s="160"/>
      <c r="G168" s="160"/>
      <c r="H168" s="160"/>
      <c r="I168" s="160"/>
      <c r="J168" s="160"/>
      <c r="K168" s="160"/>
      <c r="L168" s="160"/>
      <c r="M168" s="160"/>
      <c r="N168" s="160"/>
      <c r="O168" s="160"/>
      <c r="P168" s="160"/>
      <c r="Q168" s="162" t="str">
        <f>IF(ISNUMBER('Indicator Data'!Q169),"","Imputed using GDP p.c.")</f>
        <v/>
      </c>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04"/>
    </row>
    <row r="169" spans="1:58" x14ac:dyDescent="0.25">
      <c r="A169" s="128" t="str">
        <f>'Indicator Data'!A170</f>
        <v>Sweden</v>
      </c>
      <c r="B169" s="107" t="str">
        <f>'Indicator Data'!B170</f>
        <v>SWE</v>
      </c>
      <c r="C169" s="160"/>
      <c r="D169" s="160"/>
      <c r="E169" s="160"/>
      <c r="F169" s="160"/>
      <c r="G169" s="160"/>
      <c r="H169" s="160"/>
      <c r="I169" s="160"/>
      <c r="J169" s="160"/>
      <c r="K169" s="160"/>
      <c r="L169" s="160"/>
      <c r="M169" s="160"/>
      <c r="N169" s="160"/>
      <c r="O169" s="160"/>
      <c r="P169" s="160"/>
      <c r="Q169" s="162" t="str">
        <f>IF(ISNUMBER('Indicator Data'!Q170),"","Imputed using GDP p.c.")</f>
        <v/>
      </c>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04"/>
    </row>
    <row r="170" spans="1:58" x14ac:dyDescent="0.25">
      <c r="A170" s="128" t="str">
        <f>'Indicator Data'!A171</f>
        <v>Switzerland</v>
      </c>
      <c r="B170" s="107" t="str">
        <f>'Indicator Data'!B171</f>
        <v>CHE</v>
      </c>
      <c r="C170" s="160"/>
      <c r="D170" s="160"/>
      <c r="E170" s="160"/>
      <c r="F170" s="160"/>
      <c r="G170" s="160"/>
      <c r="H170" s="160"/>
      <c r="I170" s="160"/>
      <c r="J170" s="160"/>
      <c r="K170" s="160"/>
      <c r="L170" s="160"/>
      <c r="M170" s="160"/>
      <c r="N170" s="160"/>
      <c r="O170" s="160"/>
      <c r="P170" s="160"/>
      <c r="Q170" s="162" t="str">
        <f>IF(ISNUMBER('Indicator Data'!Q171),"","Imputed using GDP p.c.")</f>
        <v/>
      </c>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t="s">
        <v>996</v>
      </c>
      <c r="AO170" s="160" t="s">
        <v>996</v>
      </c>
      <c r="AP170" s="160"/>
      <c r="AQ170" s="160"/>
      <c r="AR170" s="160"/>
      <c r="AS170" s="160"/>
      <c r="AT170" s="160"/>
      <c r="AU170" s="160"/>
      <c r="AV170" s="160"/>
      <c r="AW170" s="160"/>
      <c r="AX170" s="160"/>
      <c r="AY170" s="160"/>
      <c r="AZ170" s="160"/>
      <c r="BA170" s="160"/>
      <c r="BB170" s="160"/>
      <c r="BC170" s="160"/>
      <c r="BD170" s="160"/>
      <c r="BE170" s="160"/>
      <c r="BF170" s="104"/>
    </row>
    <row r="171" spans="1:58" x14ac:dyDescent="0.25">
      <c r="A171" s="128" t="str">
        <f>'Indicator Data'!A172</f>
        <v>Syria</v>
      </c>
      <c r="B171" s="107" t="str">
        <f>'Indicator Data'!B172</f>
        <v>SYR</v>
      </c>
      <c r="C171" s="160"/>
      <c r="D171" s="160"/>
      <c r="E171" s="160"/>
      <c r="F171" s="160"/>
      <c r="G171" s="160"/>
      <c r="H171" s="160"/>
      <c r="I171" s="160"/>
      <c r="J171" s="160"/>
      <c r="K171" s="160"/>
      <c r="L171" s="160"/>
      <c r="M171" s="160"/>
      <c r="N171" s="160"/>
      <c r="O171" s="160"/>
      <c r="P171" s="160"/>
      <c r="Q171" s="162" t="str">
        <f>IF(ISNUMBER('Indicator Data'!Q172),"","Imputed using GDP p.c.")</f>
        <v/>
      </c>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04"/>
    </row>
    <row r="172" spans="1:58" x14ac:dyDescent="0.25">
      <c r="A172" s="128" t="str">
        <f>'Indicator Data'!A173</f>
        <v>Tajikistan</v>
      </c>
      <c r="B172" s="107" t="str">
        <f>'Indicator Data'!B173</f>
        <v>TJK</v>
      </c>
      <c r="C172" s="160"/>
      <c r="D172" s="160"/>
      <c r="E172" s="160"/>
      <c r="F172" s="160"/>
      <c r="G172" s="160"/>
      <c r="H172" s="160"/>
      <c r="I172" s="160"/>
      <c r="J172" s="160"/>
      <c r="K172" s="160"/>
      <c r="L172" s="160"/>
      <c r="M172" s="160"/>
      <c r="N172" s="160"/>
      <c r="O172" s="160"/>
      <c r="P172" s="160"/>
      <c r="Q172" s="162" t="str">
        <f>IF(ISNUMBER('Indicator Data'!Q173),"","Imputed using GDP p.c.")</f>
        <v/>
      </c>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04"/>
    </row>
    <row r="173" spans="1:58" x14ac:dyDescent="0.25">
      <c r="A173" s="128" t="str">
        <f>'Indicator Data'!A174</f>
        <v>Tanzania</v>
      </c>
      <c r="B173" s="107" t="str">
        <f>'Indicator Data'!B174</f>
        <v>TZA</v>
      </c>
      <c r="C173" s="160"/>
      <c r="D173" s="160"/>
      <c r="E173" s="160"/>
      <c r="F173" s="160"/>
      <c r="G173" s="160"/>
      <c r="H173" s="160"/>
      <c r="I173" s="160"/>
      <c r="J173" s="160"/>
      <c r="K173" s="160"/>
      <c r="L173" s="160"/>
      <c r="M173" s="160"/>
      <c r="N173" s="160"/>
      <c r="O173" s="160"/>
      <c r="P173" s="160"/>
      <c r="Q173" s="162" t="str">
        <f>IF(ISNUMBER('Indicator Data'!Q174),"","Imputed using GDP p.c.")</f>
        <v/>
      </c>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04"/>
    </row>
    <row r="174" spans="1:58" x14ac:dyDescent="0.25">
      <c r="A174" s="128" t="str">
        <f>'Indicator Data'!A175</f>
        <v>Thailand</v>
      </c>
      <c r="B174" s="107" t="str">
        <f>'Indicator Data'!B175</f>
        <v>THA</v>
      </c>
      <c r="C174" s="160"/>
      <c r="D174" s="160"/>
      <c r="E174" s="160"/>
      <c r="F174" s="160"/>
      <c r="G174" s="160"/>
      <c r="H174" s="160"/>
      <c r="I174" s="160"/>
      <c r="J174" s="160"/>
      <c r="K174" s="160"/>
      <c r="L174" s="160"/>
      <c r="M174" s="160"/>
      <c r="N174" s="160"/>
      <c r="O174" s="160"/>
      <c r="P174" s="160"/>
      <c r="Q174" s="162" t="str">
        <f>IF(ISNUMBER('Indicator Data'!Q175),"","Imputed using GDP p.c.")</f>
        <v/>
      </c>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04"/>
    </row>
    <row r="175" spans="1:58" x14ac:dyDescent="0.25">
      <c r="A175" s="128" t="str">
        <f>'Indicator Data'!A176</f>
        <v>Timor-Leste</v>
      </c>
      <c r="B175" s="107" t="str">
        <f>'Indicator Data'!B176</f>
        <v>TLS</v>
      </c>
      <c r="C175" s="160"/>
      <c r="D175" s="160"/>
      <c r="E175" s="160"/>
      <c r="F175" s="160"/>
      <c r="G175" s="160"/>
      <c r="H175" s="160"/>
      <c r="I175" s="160"/>
      <c r="J175" s="160"/>
      <c r="K175" s="160"/>
      <c r="L175" s="160"/>
      <c r="M175" s="160"/>
      <c r="N175" s="160"/>
      <c r="O175" s="160"/>
      <c r="P175" s="160"/>
      <c r="Q175" s="162" t="str">
        <f>IF(ISNUMBER('Indicator Data'!Q176),"","Imputed using GDP p.c.")</f>
        <v/>
      </c>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04"/>
    </row>
    <row r="176" spans="1:58" x14ac:dyDescent="0.25">
      <c r="A176" s="128" t="str">
        <f>'Indicator Data'!A177</f>
        <v>Togo</v>
      </c>
      <c r="B176" s="107" t="str">
        <f>'Indicator Data'!B177</f>
        <v>TGO</v>
      </c>
      <c r="C176" s="160"/>
      <c r="D176" s="160"/>
      <c r="E176" s="160"/>
      <c r="F176" s="160"/>
      <c r="G176" s="160"/>
      <c r="H176" s="160"/>
      <c r="I176" s="160"/>
      <c r="J176" s="160"/>
      <c r="K176" s="160"/>
      <c r="L176" s="160"/>
      <c r="M176" s="160"/>
      <c r="N176" s="160"/>
      <c r="O176" s="160"/>
      <c r="P176" s="160"/>
      <c r="Q176" s="162" t="str">
        <f>IF(ISNUMBER('Indicator Data'!Q177),"","Imputed using GDP p.c.")</f>
        <v/>
      </c>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04"/>
    </row>
    <row r="177" spans="1:58" x14ac:dyDescent="0.25">
      <c r="A177" s="128" t="str">
        <f>'Indicator Data'!A178</f>
        <v>Tonga</v>
      </c>
      <c r="B177" s="107" t="str">
        <f>'Indicator Data'!B178</f>
        <v>TON</v>
      </c>
      <c r="C177" s="160"/>
      <c r="D177" s="160"/>
      <c r="E177" s="160"/>
      <c r="F177" s="160"/>
      <c r="G177" s="160"/>
      <c r="H177" s="160"/>
      <c r="I177" s="160"/>
      <c r="J177" s="160"/>
      <c r="K177" s="160"/>
      <c r="L177" s="160"/>
      <c r="M177" s="160"/>
      <c r="N177" s="160"/>
      <c r="O177" s="160"/>
      <c r="P177" s="160"/>
      <c r="Q177" s="162" t="str">
        <f>IF(ISNUMBER('Indicator Data'!Q178),"","Imputed using GDP p.c.")</f>
        <v/>
      </c>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t="s">
        <v>1003</v>
      </c>
      <c r="AO177" s="160" t="s">
        <v>1003</v>
      </c>
      <c r="AP177" s="160"/>
      <c r="AQ177" s="160"/>
      <c r="AR177" s="160"/>
      <c r="AS177" s="160"/>
      <c r="AT177" s="160"/>
      <c r="AU177" s="160"/>
      <c r="AV177" s="160"/>
      <c r="AW177" s="160"/>
      <c r="AX177" s="160"/>
      <c r="AY177" s="160"/>
      <c r="AZ177" s="160"/>
      <c r="BA177" s="160"/>
      <c r="BB177" s="160"/>
      <c r="BC177" s="160"/>
      <c r="BD177" s="160"/>
      <c r="BE177" s="160"/>
      <c r="BF177" s="104"/>
    </row>
    <row r="178" spans="1:58" x14ac:dyDescent="0.25">
      <c r="A178" s="128" t="str">
        <f>'Indicator Data'!A179</f>
        <v>Trinidad and Tobago</v>
      </c>
      <c r="B178" s="107" t="str">
        <f>'Indicator Data'!B179</f>
        <v>TTO</v>
      </c>
      <c r="C178" s="160"/>
      <c r="D178" s="160"/>
      <c r="E178" s="160"/>
      <c r="F178" s="160"/>
      <c r="G178" s="160"/>
      <c r="H178" s="160"/>
      <c r="I178" s="160"/>
      <c r="J178" s="160"/>
      <c r="K178" s="160"/>
      <c r="L178" s="160"/>
      <c r="M178" s="160"/>
      <c r="N178" s="160"/>
      <c r="O178" s="160"/>
      <c r="P178" s="160"/>
      <c r="Q178" s="162" t="str">
        <f>IF(ISNUMBER('Indicator Data'!Q179),"","Imputed using GDP p.c.")</f>
        <v/>
      </c>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04"/>
    </row>
    <row r="179" spans="1:58" x14ac:dyDescent="0.25">
      <c r="A179" s="128" t="str">
        <f>'Indicator Data'!A180</f>
        <v>Tunisia</v>
      </c>
      <c r="B179" s="107" t="str">
        <f>'Indicator Data'!B180</f>
        <v>TUN</v>
      </c>
      <c r="C179" s="160"/>
      <c r="D179" s="160"/>
      <c r="E179" s="160"/>
      <c r="F179" s="160"/>
      <c r="G179" s="160"/>
      <c r="H179" s="160"/>
      <c r="I179" s="160"/>
      <c r="J179" s="160"/>
      <c r="K179" s="160"/>
      <c r="L179" s="160"/>
      <c r="M179" s="160"/>
      <c r="N179" s="160"/>
      <c r="O179" s="160"/>
      <c r="P179" s="160"/>
      <c r="Q179" s="162" t="str">
        <f>IF(ISNUMBER('Indicator Data'!Q180),"","Imputed using GDP p.c.")</f>
        <v/>
      </c>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04"/>
    </row>
    <row r="180" spans="1:58" x14ac:dyDescent="0.25">
      <c r="A180" s="128" t="str">
        <f>'Indicator Data'!A181</f>
        <v>Turkey</v>
      </c>
      <c r="B180" s="107" t="str">
        <f>'Indicator Data'!B181</f>
        <v>TUR</v>
      </c>
      <c r="C180" s="160"/>
      <c r="D180" s="160"/>
      <c r="E180" s="160"/>
      <c r="F180" s="160"/>
      <c r="G180" s="160"/>
      <c r="H180" s="160"/>
      <c r="I180" s="160"/>
      <c r="J180" s="160"/>
      <c r="K180" s="160"/>
      <c r="L180" s="160"/>
      <c r="M180" s="160"/>
      <c r="N180" s="160"/>
      <c r="O180" s="160"/>
      <c r="P180" s="160"/>
      <c r="Q180" s="162" t="str">
        <f>IF(ISNUMBER('Indicator Data'!Q181),"","Imputed using GDP p.c.")</f>
        <v/>
      </c>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04"/>
    </row>
    <row r="181" spans="1:58" x14ac:dyDescent="0.25">
      <c r="A181" s="128" t="str">
        <f>'Indicator Data'!A182</f>
        <v>Turkmenistan</v>
      </c>
      <c r="B181" s="107" t="str">
        <f>'Indicator Data'!B182</f>
        <v>TKM</v>
      </c>
      <c r="C181" s="160"/>
      <c r="D181" s="160"/>
      <c r="E181" s="160"/>
      <c r="F181" s="160"/>
      <c r="G181" s="160"/>
      <c r="H181" s="160"/>
      <c r="I181" s="160"/>
      <c r="J181" s="160"/>
      <c r="K181" s="160"/>
      <c r="L181" s="160"/>
      <c r="M181" s="160"/>
      <c r="N181" s="160"/>
      <c r="O181" s="160"/>
      <c r="P181" s="160"/>
      <c r="Q181" s="162" t="str">
        <f>IF(ISNUMBER('Indicator Data'!Q182),"","Imputed using GDP p.c.")</f>
        <v/>
      </c>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04"/>
    </row>
    <row r="182" spans="1:58" x14ac:dyDescent="0.25">
      <c r="A182" s="128" t="str">
        <f>'Indicator Data'!A183</f>
        <v>Tuvalu</v>
      </c>
      <c r="B182" s="107" t="str">
        <f>'Indicator Data'!B183</f>
        <v>TUV</v>
      </c>
      <c r="C182" s="160"/>
      <c r="D182" s="160"/>
      <c r="E182" s="160"/>
      <c r="F182" s="160"/>
      <c r="G182" s="160"/>
      <c r="H182" s="160"/>
      <c r="I182" s="160"/>
      <c r="J182" s="160"/>
      <c r="K182" s="160"/>
      <c r="L182" s="160"/>
      <c r="M182" s="160"/>
      <c r="N182" s="160"/>
      <c r="O182" s="160"/>
      <c r="P182" s="160"/>
      <c r="Q182" s="162" t="str">
        <f>IF(ISNUMBER('Indicator Data'!Q183),"","Imputed using GDP p.c.")</f>
        <v>Imputed using GDP p.c.</v>
      </c>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t="s">
        <v>1003</v>
      </c>
      <c r="AO182" s="160" t="s">
        <v>1003</v>
      </c>
      <c r="AP182" s="160"/>
      <c r="AQ182" s="160"/>
      <c r="AR182" s="160"/>
      <c r="AS182" s="160"/>
      <c r="AT182" s="160"/>
      <c r="AU182" s="160"/>
      <c r="AV182" s="160"/>
      <c r="AW182" s="160"/>
      <c r="AX182" s="160"/>
      <c r="AY182" s="160"/>
      <c r="AZ182" s="160"/>
      <c r="BA182" s="160"/>
      <c r="BB182" s="160"/>
      <c r="BC182" s="160"/>
      <c r="BD182" s="160"/>
      <c r="BE182" s="160"/>
      <c r="BF182" s="104"/>
    </row>
    <row r="183" spans="1:58" x14ac:dyDescent="0.25">
      <c r="A183" s="128" t="str">
        <f>'Indicator Data'!A184</f>
        <v>Uganda</v>
      </c>
      <c r="B183" s="107" t="str">
        <f>'Indicator Data'!B184</f>
        <v>UGA</v>
      </c>
      <c r="C183" s="160"/>
      <c r="D183" s="160"/>
      <c r="E183" s="160"/>
      <c r="F183" s="160"/>
      <c r="G183" s="160"/>
      <c r="H183" s="160"/>
      <c r="I183" s="160"/>
      <c r="J183" s="160"/>
      <c r="K183" s="160"/>
      <c r="L183" s="160"/>
      <c r="M183" s="160"/>
      <c r="N183" s="160"/>
      <c r="O183" s="160"/>
      <c r="P183" s="160"/>
      <c r="Q183" s="162" t="str">
        <f>IF(ISNUMBER('Indicator Data'!Q184),"","Imputed using GDP p.c.")</f>
        <v/>
      </c>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04"/>
    </row>
    <row r="184" spans="1:58" x14ac:dyDescent="0.25">
      <c r="A184" s="128" t="str">
        <f>'Indicator Data'!A185</f>
        <v>Ukraine</v>
      </c>
      <c r="B184" s="107" t="str">
        <f>'Indicator Data'!B185</f>
        <v>UKR</v>
      </c>
      <c r="C184" s="160"/>
      <c r="D184" s="160"/>
      <c r="E184" s="160"/>
      <c r="F184" s="160"/>
      <c r="G184" s="160"/>
      <c r="H184" s="160"/>
      <c r="I184" s="160"/>
      <c r="J184" s="160"/>
      <c r="K184" s="160"/>
      <c r="L184" s="160"/>
      <c r="M184" s="160"/>
      <c r="N184" s="160"/>
      <c r="O184" s="160"/>
      <c r="P184" s="160"/>
      <c r="Q184" s="162" t="str">
        <f>IF(ISNUMBER('Indicator Data'!Q185),"","Imputed using GDP p.c.")</f>
        <v/>
      </c>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04"/>
    </row>
    <row r="185" spans="1:58" x14ac:dyDescent="0.25">
      <c r="A185" s="128" t="str">
        <f>'Indicator Data'!A186</f>
        <v>United Arab Emirates</v>
      </c>
      <c r="B185" s="107" t="str">
        <f>'Indicator Data'!B186</f>
        <v>ARE</v>
      </c>
      <c r="C185" s="160"/>
      <c r="D185" s="160"/>
      <c r="E185" s="160"/>
      <c r="F185" s="160"/>
      <c r="G185" s="160"/>
      <c r="H185" s="160"/>
      <c r="I185" s="160"/>
      <c r="J185" s="160"/>
      <c r="K185" s="160"/>
      <c r="L185" s="160"/>
      <c r="M185" s="160"/>
      <c r="N185" s="160"/>
      <c r="O185" s="160"/>
      <c r="P185" s="160"/>
      <c r="Q185" s="162" t="str">
        <f>IF(ISNUMBER('Indicator Data'!Q186),"","Imputed using GDP p.c.")</f>
        <v/>
      </c>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04"/>
    </row>
    <row r="186" spans="1:58" x14ac:dyDescent="0.25">
      <c r="A186" s="128" t="str">
        <f>'Indicator Data'!A187</f>
        <v>United Kingdom</v>
      </c>
      <c r="B186" s="107" t="str">
        <f>'Indicator Data'!B187</f>
        <v>GBR</v>
      </c>
      <c r="C186" s="160"/>
      <c r="D186" s="160"/>
      <c r="E186" s="160"/>
      <c r="F186" s="160"/>
      <c r="G186" s="160"/>
      <c r="H186" s="160"/>
      <c r="I186" s="160"/>
      <c r="J186" s="160"/>
      <c r="K186" s="160"/>
      <c r="L186" s="160"/>
      <c r="M186" s="160"/>
      <c r="N186" s="160"/>
      <c r="O186" s="160"/>
      <c r="P186" s="160"/>
      <c r="Q186" s="162" t="str">
        <f>IF(ISNUMBER('Indicator Data'!Q187),"","Imputed using GDP p.c.")</f>
        <v/>
      </c>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04"/>
    </row>
    <row r="187" spans="1:58" x14ac:dyDescent="0.25">
      <c r="A187" s="128" t="str">
        <f>'Indicator Data'!A188</f>
        <v>United States of America</v>
      </c>
      <c r="B187" s="107" t="str">
        <f>'Indicator Data'!B188</f>
        <v>USA</v>
      </c>
      <c r="C187" s="160"/>
      <c r="D187" s="160"/>
      <c r="E187" s="160"/>
      <c r="F187" s="160"/>
      <c r="G187" s="160"/>
      <c r="H187" s="160"/>
      <c r="I187" s="160"/>
      <c r="J187" s="160"/>
      <c r="K187" s="160"/>
      <c r="L187" s="160"/>
      <c r="M187" s="160"/>
      <c r="N187" s="160"/>
      <c r="O187" s="160"/>
      <c r="P187" s="160"/>
      <c r="Q187" s="162" t="str">
        <f>IF(ISNUMBER('Indicator Data'!Q188),"","Imputed using GDP p.c.")</f>
        <v/>
      </c>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04"/>
    </row>
    <row r="188" spans="1:58" x14ac:dyDescent="0.25">
      <c r="A188" s="128" t="str">
        <f>'Indicator Data'!A189</f>
        <v>Uruguay</v>
      </c>
      <c r="B188" s="107" t="str">
        <f>'Indicator Data'!B189</f>
        <v>URY</v>
      </c>
      <c r="C188" s="160"/>
      <c r="D188" s="160"/>
      <c r="E188" s="160"/>
      <c r="F188" s="160"/>
      <c r="G188" s="160"/>
      <c r="H188" s="160"/>
      <c r="I188" s="160"/>
      <c r="J188" s="160"/>
      <c r="K188" s="160"/>
      <c r="L188" s="160"/>
      <c r="M188" s="160"/>
      <c r="N188" s="160"/>
      <c r="O188" s="160"/>
      <c r="P188" s="160"/>
      <c r="Q188" s="162" t="str">
        <f>IF(ISNUMBER('Indicator Data'!Q189),"","Imputed using GDP p.c.")</f>
        <v/>
      </c>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04"/>
    </row>
    <row r="189" spans="1:58" x14ac:dyDescent="0.25">
      <c r="A189" s="128" t="str">
        <f>'Indicator Data'!A190</f>
        <v>Uzbekistan</v>
      </c>
      <c r="B189" s="107" t="str">
        <f>'Indicator Data'!B190</f>
        <v>UZB</v>
      </c>
      <c r="C189" s="160"/>
      <c r="D189" s="160"/>
      <c r="E189" s="160"/>
      <c r="F189" s="160"/>
      <c r="G189" s="160"/>
      <c r="H189" s="160"/>
      <c r="I189" s="160"/>
      <c r="J189" s="160"/>
      <c r="K189" s="160"/>
      <c r="L189" s="160"/>
      <c r="M189" s="160"/>
      <c r="N189" s="160"/>
      <c r="O189" s="160"/>
      <c r="P189" s="160"/>
      <c r="Q189" s="162" t="str">
        <f>IF(ISNUMBER('Indicator Data'!Q190),"","Imputed using GDP p.c.")</f>
        <v/>
      </c>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04"/>
    </row>
    <row r="190" spans="1:58" x14ac:dyDescent="0.25">
      <c r="A190" s="128" t="str">
        <f>'Indicator Data'!A191</f>
        <v>Vanuatu</v>
      </c>
      <c r="B190" s="107" t="str">
        <f>'Indicator Data'!B191</f>
        <v>VUT</v>
      </c>
      <c r="C190" s="160"/>
      <c r="D190" s="160"/>
      <c r="E190" s="160"/>
      <c r="F190" s="160"/>
      <c r="G190" s="160"/>
      <c r="H190" s="160"/>
      <c r="I190" s="160"/>
      <c r="J190" s="160"/>
      <c r="K190" s="160"/>
      <c r="L190" s="160"/>
      <c r="M190" s="160"/>
      <c r="N190" s="160"/>
      <c r="O190" s="160"/>
      <c r="P190" s="160"/>
      <c r="Q190" s="162" t="str">
        <f>IF(ISNUMBER('Indicator Data'!Q191),"","Imputed using GDP p.c.")</f>
        <v/>
      </c>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04"/>
    </row>
    <row r="191" spans="1:58" x14ac:dyDescent="0.25">
      <c r="A191" s="128" t="str">
        <f>'Indicator Data'!A192</f>
        <v>Venezuela</v>
      </c>
      <c r="B191" s="107" t="str">
        <f>'Indicator Data'!B192</f>
        <v>VEN</v>
      </c>
      <c r="C191" s="160"/>
      <c r="D191" s="160"/>
      <c r="E191" s="160"/>
      <c r="F191" s="160"/>
      <c r="G191" s="160"/>
      <c r="H191" s="160"/>
      <c r="I191" s="160"/>
      <c r="J191" s="160"/>
      <c r="K191" s="160"/>
      <c r="L191" s="160"/>
      <c r="M191" s="160"/>
      <c r="N191" s="160"/>
      <c r="O191" s="160"/>
      <c r="P191" s="160"/>
      <c r="Q191" s="162" t="str">
        <f>IF(ISNUMBER('Indicator Data'!Q192),"","Imputed using GDP p.c.")</f>
        <v/>
      </c>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04"/>
    </row>
    <row r="192" spans="1:58" x14ac:dyDescent="0.25">
      <c r="A192" s="128" t="str">
        <f>'Indicator Data'!A193</f>
        <v>Viet Nam</v>
      </c>
      <c r="B192" s="107" t="str">
        <f>'Indicator Data'!B193</f>
        <v>VNM</v>
      </c>
      <c r="C192" s="160"/>
      <c r="D192" s="160"/>
      <c r="E192" s="160"/>
      <c r="F192" s="160"/>
      <c r="G192" s="160"/>
      <c r="H192" s="160"/>
      <c r="I192" s="160"/>
      <c r="J192" s="160"/>
      <c r="K192" s="160"/>
      <c r="L192" s="160"/>
      <c r="M192" s="160"/>
      <c r="N192" s="160"/>
      <c r="O192" s="160"/>
      <c r="P192" s="160"/>
      <c r="Q192" s="162" t="str">
        <f>IF(ISNUMBER('Indicator Data'!Q193),"","Imputed using GDP p.c.")</f>
        <v/>
      </c>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04"/>
    </row>
    <row r="193" spans="1:58" x14ac:dyDescent="0.25">
      <c r="A193" s="128" t="str">
        <f>'Indicator Data'!A194</f>
        <v>Yemen</v>
      </c>
      <c r="B193" s="107" t="str">
        <f>'Indicator Data'!B194</f>
        <v>YEM</v>
      </c>
      <c r="C193" s="160"/>
      <c r="D193" s="160"/>
      <c r="E193" s="160"/>
      <c r="F193" s="160"/>
      <c r="G193" s="160"/>
      <c r="H193" s="160"/>
      <c r="I193" s="160"/>
      <c r="J193" s="160"/>
      <c r="K193" s="160"/>
      <c r="L193" s="160"/>
      <c r="M193" s="160"/>
      <c r="N193" s="160"/>
      <c r="O193" s="160"/>
      <c r="P193" s="160"/>
      <c r="Q193" s="162" t="str">
        <f>IF(ISNUMBER('Indicator Data'!Q194),"","Imputed using GDP p.c.")</f>
        <v/>
      </c>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04"/>
    </row>
    <row r="194" spans="1:58" x14ac:dyDescent="0.25">
      <c r="A194" s="128" t="str">
        <f>'Indicator Data'!A195</f>
        <v>Zambia</v>
      </c>
      <c r="B194" s="107" t="str">
        <f>'Indicator Data'!B195</f>
        <v>ZMB</v>
      </c>
      <c r="C194" s="160"/>
      <c r="D194" s="160"/>
      <c r="E194" s="160"/>
      <c r="F194" s="160"/>
      <c r="G194" s="160"/>
      <c r="H194" s="160"/>
      <c r="I194" s="160"/>
      <c r="J194" s="160"/>
      <c r="K194" s="160"/>
      <c r="L194" s="160"/>
      <c r="M194" s="160"/>
      <c r="N194" s="160"/>
      <c r="O194" s="160"/>
      <c r="P194" s="160"/>
      <c r="Q194" s="162" t="str">
        <f>IF(ISNUMBER('Indicator Data'!Q195),"","Imputed using GDP p.c.")</f>
        <v/>
      </c>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04"/>
    </row>
    <row r="195" spans="1:58" x14ac:dyDescent="0.25">
      <c r="A195" s="128" t="str">
        <f>'Indicator Data'!A196</f>
        <v>Zimbabwe</v>
      </c>
      <c r="B195" s="107" t="str">
        <f>'Indicator Data'!B196</f>
        <v>ZWE</v>
      </c>
      <c r="C195" s="160"/>
      <c r="D195" s="160"/>
      <c r="E195" s="160"/>
      <c r="F195" s="160"/>
      <c r="G195" s="160"/>
      <c r="H195" s="160"/>
      <c r="I195" s="160"/>
      <c r="J195" s="160"/>
      <c r="K195" s="160"/>
      <c r="L195" s="160"/>
      <c r="M195" s="160"/>
      <c r="N195" s="160"/>
      <c r="O195" s="160"/>
      <c r="P195" s="160"/>
      <c r="Q195" s="162" t="str">
        <f>IF(ISNUMBER('Indicator Data'!Q196),"","Imputed using GDP p.c.")</f>
        <v/>
      </c>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04"/>
    </row>
  </sheetData>
  <mergeCells count="1">
    <mergeCell ref="A1:BE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zoomScale="80" zoomScaleNormal="80" workbookViewId="0">
      <pane xSplit="1" ySplit="1" topLeftCell="B2" activePane="bottomRight" state="frozen"/>
      <selection pane="topRight" activeCell="B1" sqref="B1"/>
      <selection pane="bottomLeft" activeCell="A2" sqref="A2"/>
      <selection pane="bottomRight" activeCell="L7" sqref="L7"/>
    </sheetView>
  </sheetViews>
  <sheetFormatPr defaultRowHeight="15" x14ac:dyDescent="0.25"/>
  <cols>
    <col min="2" max="52" width="5" bestFit="1" customWidth="1"/>
  </cols>
  <sheetData>
    <row r="1" spans="1:54" ht="296.25" x14ac:dyDescent="0.25">
      <c r="A1" s="5" t="s">
        <v>358</v>
      </c>
      <c r="B1" s="164" t="s">
        <v>437</v>
      </c>
      <c r="C1" s="164" t="s">
        <v>438</v>
      </c>
      <c r="D1" s="164" t="s">
        <v>869</v>
      </c>
      <c r="E1" s="164" t="s">
        <v>870</v>
      </c>
      <c r="F1" s="164" t="s">
        <v>871</v>
      </c>
      <c r="G1" s="164" t="s">
        <v>872</v>
      </c>
      <c r="H1" s="164" t="s">
        <v>878</v>
      </c>
      <c r="I1" s="164" t="s">
        <v>810</v>
      </c>
      <c r="J1" s="164" t="s">
        <v>811</v>
      </c>
      <c r="K1" s="164" t="s">
        <v>809</v>
      </c>
      <c r="L1" s="164" t="s">
        <v>791</v>
      </c>
      <c r="M1" s="164" t="s">
        <v>835</v>
      </c>
      <c r="N1" s="164" t="s">
        <v>939</v>
      </c>
      <c r="O1" s="164" t="s">
        <v>940</v>
      </c>
      <c r="P1" s="164" t="s">
        <v>386</v>
      </c>
      <c r="Q1" s="164" t="s">
        <v>387</v>
      </c>
      <c r="R1" s="164" t="s">
        <v>489</v>
      </c>
      <c r="S1" s="164" t="s">
        <v>490</v>
      </c>
      <c r="T1" s="164" t="s">
        <v>490</v>
      </c>
      <c r="U1" s="164" t="s">
        <v>395</v>
      </c>
      <c r="V1" s="164" t="s">
        <v>482</v>
      </c>
      <c r="W1" s="164" t="s">
        <v>394</v>
      </c>
      <c r="X1" s="164" t="s">
        <v>902</v>
      </c>
      <c r="Y1" s="164" t="s">
        <v>480</v>
      </c>
      <c r="Z1" s="164" t="s">
        <v>908</v>
      </c>
      <c r="AA1" s="164" t="s">
        <v>405</v>
      </c>
      <c r="AB1" s="164" t="s">
        <v>481</v>
      </c>
      <c r="AC1" s="164" t="s">
        <v>959</v>
      </c>
      <c r="AD1" s="164" t="s">
        <v>475</v>
      </c>
      <c r="AE1" s="164" t="s">
        <v>385</v>
      </c>
      <c r="AF1" s="164" t="s">
        <v>483</v>
      </c>
      <c r="AG1" s="164" t="s">
        <v>484</v>
      </c>
      <c r="AH1" s="164" t="s">
        <v>484</v>
      </c>
      <c r="AI1" s="164" t="s">
        <v>484</v>
      </c>
      <c r="AJ1" s="164" t="s">
        <v>485</v>
      </c>
      <c r="AK1" s="164" t="s">
        <v>486</v>
      </c>
      <c r="AL1" s="164" t="s">
        <v>397</v>
      </c>
      <c r="AM1" s="164" t="s">
        <v>417</v>
      </c>
      <c r="AN1" s="164" t="s">
        <v>418</v>
      </c>
      <c r="AO1" s="164" t="s">
        <v>419</v>
      </c>
      <c r="AP1" s="164" t="s">
        <v>420</v>
      </c>
      <c r="AQ1" s="164" t="s">
        <v>442</v>
      </c>
      <c r="AR1" s="164" t="s">
        <v>360</v>
      </c>
      <c r="AS1" s="164" t="s">
        <v>408</v>
      </c>
      <c r="AT1" s="164" t="s">
        <v>362</v>
      </c>
      <c r="AU1" s="164" t="s">
        <v>426</v>
      </c>
      <c r="AV1" s="164" t="s">
        <v>363</v>
      </c>
      <c r="AW1" s="164" t="s">
        <v>364</v>
      </c>
      <c r="AX1" s="164" t="s">
        <v>875</v>
      </c>
      <c r="AY1" s="164" t="s">
        <v>389</v>
      </c>
      <c r="AZ1" s="164" t="s">
        <v>388</v>
      </c>
      <c r="BA1" s="164" t="s">
        <v>1011</v>
      </c>
      <c r="BB1" s="164" t="s">
        <v>1012</v>
      </c>
    </row>
    <row r="2" spans="1:54" x14ac:dyDescent="0.25">
      <c r="A2" s="5" t="s">
        <v>0</v>
      </c>
      <c r="B2" s="165">
        <f>IF('Indicator Data'!I6="No Data",1,IF('Indicator Data imputation'!C5&lt;&gt;"",1,0))</f>
        <v>0</v>
      </c>
      <c r="C2" s="165">
        <f>IF('Indicator Data'!J6="No Data",1,IF('Indicator Data imputation'!D5&lt;&gt;"",1,0))</f>
        <v>0</v>
      </c>
      <c r="D2" s="165">
        <f>IF('Indicator Data'!K6="No Data",1,IF('Indicator Data imputation'!E5&lt;&gt;"",1,0))</f>
        <v>0</v>
      </c>
      <c r="E2" s="165">
        <f>IF('Indicator Data'!L6="No Data",1,IF('Indicator Data imputation'!F5&lt;&gt;"",1,0))</f>
        <v>0</v>
      </c>
      <c r="F2" s="165">
        <f>IF('Indicator Data'!M6="No Data",1,IF('Indicator Data imputation'!G5&lt;&gt;"",1,0))</f>
        <v>0</v>
      </c>
      <c r="G2" s="165">
        <f>IF('Indicator Data'!N6="No Data",1,IF('Indicator Data imputation'!H5&lt;&gt;"",1,0))</f>
        <v>0</v>
      </c>
      <c r="H2" s="165">
        <f>IF('Indicator Data'!O6="No Data",1,IF('Indicator Data imputation'!I5&lt;&gt;"",1,0))</f>
        <v>0</v>
      </c>
      <c r="I2" s="165">
        <f>IF('Indicator Data'!P6="No Data",1,IF('Indicator Data imputation'!J5&lt;&gt;"",1,0))</f>
        <v>0</v>
      </c>
      <c r="J2" s="165">
        <f>IF('Indicator Data'!Q6="No Data",1,IF('Indicator Data imputation'!K5&lt;&gt;"",1,0))</f>
        <v>0</v>
      </c>
      <c r="K2" s="165">
        <f>IF('Indicator Data'!R6="No Data",1,IF('Indicator Data imputation'!L5&lt;&gt;"",1,0))</f>
        <v>0</v>
      </c>
      <c r="L2" s="165">
        <f>IF('Indicator Data'!S6="No Data",1,IF('Indicator Data imputation'!M5&lt;&gt;"",1,0))</f>
        <v>0</v>
      </c>
      <c r="M2" s="165">
        <f>IF('Indicator Data'!T6="No Data",1,IF('Indicator Data imputation'!N5&lt;&gt;"",1,0))</f>
        <v>0</v>
      </c>
      <c r="N2" s="165">
        <f>IF('Indicator Data'!U6="No Data",1,IF('Indicator Data imputation'!O5&lt;&gt;"",1,0))</f>
        <v>0</v>
      </c>
      <c r="O2" s="165">
        <f>IF('Indicator Data'!V6="No Data",1,IF('Indicator Data imputation'!P5&lt;&gt;"",1,0))</f>
        <v>0</v>
      </c>
      <c r="P2" s="165">
        <f>IF('Indicator Data'!W6="No Data",1,IF('Indicator Data imputation'!Q5&lt;&gt;"",1,0))</f>
        <v>0</v>
      </c>
      <c r="Q2" s="165">
        <f>IF('Indicator Data'!X6="No Data",1,IF('Indicator Data imputation'!R5&lt;&gt;"",1,0))</f>
        <v>1</v>
      </c>
      <c r="R2" s="165">
        <f>IF('Indicator Data'!Y6="No Data",1,IF('Indicator Data imputation'!S5&lt;&gt;"",1,0))</f>
        <v>0</v>
      </c>
      <c r="S2" s="165">
        <f>IF('Indicator Data'!Z6="No Data",1,IF('Indicator Data imputation'!T5&lt;&gt;"",1,0))</f>
        <v>0</v>
      </c>
      <c r="T2" s="165">
        <f>IF('Indicator Data'!AA6="No Data",1,IF('Indicator Data imputation'!U5&lt;&gt;"",1,0))</f>
        <v>0</v>
      </c>
      <c r="U2" s="165">
        <f>IF('Indicator Data'!AB6="No Data",1,IF('Indicator Data imputation'!V5&lt;&gt;"",1,0))</f>
        <v>0</v>
      </c>
      <c r="V2" s="165">
        <f>IF('Indicator Data'!AC6="No Data",1,IF('Indicator Data imputation'!W5&lt;&gt;"",1,0))</f>
        <v>0</v>
      </c>
      <c r="W2" s="165">
        <f>IF('Indicator Data'!AD6="No Data",1,IF('Indicator Data imputation'!X5&lt;&gt;"",1,0))</f>
        <v>0</v>
      </c>
      <c r="X2" s="165">
        <f>IF('Indicator Data'!AE6="No Data",1,IF('Indicator Data imputation'!Y5&lt;&gt;"",1,0))</f>
        <v>0</v>
      </c>
      <c r="Y2" s="165">
        <f>IF('Indicator Data'!AF6="No Data",1,IF('Indicator Data imputation'!Z5&lt;&gt;"",1,0))</f>
        <v>0</v>
      </c>
      <c r="Z2" s="165">
        <f>IF('Indicator Data'!AG6="No Data",1,IF('Indicator Data imputation'!AA5&lt;&gt;"",1,0))</f>
        <v>0</v>
      </c>
      <c r="AA2" s="165">
        <f>IF('Indicator Data'!AH6="No Data",1,IF('Indicator Data imputation'!AB5&lt;&gt;"",1,0))</f>
        <v>0</v>
      </c>
      <c r="AB2" s="165">
        <f>IF('Indicator Data'!AI6="No Data",1,IF('Indicator Data imputation'!AC5&lt;&gt;"",1,0))</f>
        <v>0</v>
      </c>
      <c r="AC2" s="165">
        <f>IF('Indicator Data'!AJ6="No Data",1,IF('Indicator Data imputation'!AD5&lt;&gt;"",1,0))</f>
        <v>0</v>
      </c>
      <c r="AD2" s="165">
        <f>IF('Indicator Data'!AK6="No Data",1,IF('Indicator Data imputation'!AE5&lt;&gt;"",1,0))</f>
        <v>0</v>
      </c>
      <c r="AE2" s="165">
        <f>IF('Indicator Data'!AL6="No Data",1,IF('Indicator Data imputation'!AF5&lt;&gt;"",1,0))</f>
        <v>0</v>
      </c>
      <c r="AF2" s="165">
        <f>IF('Indicator Data'!AM6="No Data",1,IF('Indicator Data imputation'!AG5&lt;&gt;"",1,0))</f>
        <v>0</v>
      </c>
      <c r="AG2" s="165">
        <f>IF('Indicator Data'!AN6="No Data",1,IF('Indicator Data imputation'!AH5&lt;&gt;"",1,0))</f>
        <v>0</v>
      </c>
      <c r="AH2" s="165">
        <f>IF('Indicator Data'!AO6="No Data",1,IF('Indicator Data imputation'!AI5&lt;&gt;"",1,0))</f>
        <v>0</v>
      </c>
      <c r="AI2" s="165">
        <f>IF('Indicator Data'!AP6="No Data",1,IF('Indicator Data imputation'!AJ5&lt;&gt;"",1,0))</f>
        <v>1</v>
      </c>
      <c r="AJ2" s="165">
        <f>IF('Indicator Data'!AQ6="No Data",1,IF('Indicator Data imputation'!AK5&lt;&gt;"",1,0))</f>
        <v>1</v>
      </c>
      <c r="AK2" s="165">
        <f>IF('Indicator Data'!AR6="No Data",1,IF('Indicator Data imputation'!AL5&lt;&gt;"",1,0))</f>
        <v>0</v>
      </c>
      <c r="AL2" s="165">
        <f>IF('Indicator Data'!AS6="No Data",1,IF('Indicator Data imputation'!AM5&lt;&gt;"",1,0))</f>
        <v>0</v>
      </c>
      <c r="AM2" s="165">
        <f>IF('Indicator Data'!AT6="No Data",1,IF('Indicator Data imputation'!AN5&lt;&gt;"",1,0))</f>
        <v>0</v>
      </c>
      <c r="AN2" s="165">
        <f>IF('Indicator Data'!AU6="No Data",1,IF('Indicator Data imputation'!AO5&lt;&gt;"",1,0))</f>
        <v>0</v>
      </c>
      <c r="AO2" s="165">
        <f>IF('Indicator Data'!AV6="No Data",1,IF('Indicator Data imputation'!AP5&lt;&gt;"",1,0))</f>
        <v>0</v>
      </c>
      <c r="AP2" s="165">
        <f>IF('Indicator Data'!AW6="No Data",1,IF('Indicator Data imputation'!AQ5&lt;&gt;"",1,0))</f>
        <v>0</v>
      </c>
      <c r="AQ2" s="165">
        <f>IF('Indicator Data'!AX6="No Data",1,IF('Indicator Data imputation'!AR5&lt;&gt;"",1,0))</f>
        <v>0</v>
      </c>
      <c r="AR2" s="165">
        <f>IF('Indicator Data'!AY6="No Data",1,IF('Indicator Data imputation'!AS5&lt;&gt;"",1,0))</f>
        <v>0</v>
      </c>
      <c r="AS2" s="165">
        <f>IF('Indicator Data'!AZ6="No Data",1,IF('Indicator Data imputation'!AT5&lt;&gt;"",1,0))</f>
        <v>0</v>
      </c>
      <c r="AT2" s="165">
        <f>IF('Indicator Data'!BA6="No Data",1,IF('Indicator Data imputation'!AU5&lt;&gt;"",1,0))</f>
        <v>0</v>
      </c>
      <c r="AU2" s="165">
        <f>IF('Indicator Data'!BB6="No Data",1,IF('Indicator Data imputation'!AV5&lt;&gt;"",1,0))</f>
        <v>0</v>
      </c>
      <c r="AV2" s="165">
        <f>IF('Indicator Data'!BC6="No Data",1,IF('Indicator Data imputation'!AW5&lt;&gt;"",1,0))</f>
        <v>0</v>
      </c>
      <c r="AW2" s="165">
        <f>IF('Indicator Data'!BD6="No Data",1,IF('Indicator Data imputation'!AX5&lt;&gt;"",1,0))</f>
        <v>0</v>
      </c>
      <c r="AX2" s="165">
        <f>IF('Indicator Data'!BE6="No Data",1,IF('Indicator Data imputation'!AY5&lt;&gt;"",1,0))</f>
        <v>0</v>
      </c>
      <c r="AY2" s="165">
        <f>IF('Indicator Data'!BF6="No Data",1,IF('Indicator Data imputation'!AZ5&lt;&gt;"",1,0))</f>
        <v>0</v>
      </c>
      <c r="AZ2" s="165">
        <f>IF('Indicator Data'!BG6="No Data",1,IF('Indicator Data imputation'!BA5&lt;&gt;"",1,0))</f>
        <v>0</v>
      </c>
      <c r="BA2">
        <f>SUM(B2:AZ2)</f>
        <v>3</v>
      </c>
      <c r="BB2" s="167">
        <f>BA2/51</f>
        <v>5.8823529411764705E-2</v>
      </c>
    </row>
    <row r="3" spans="1:54" x14ac:dyDescent="0.25">
      <c r="A3" s="5" t="s">
        <v>2</v>
      </c>
      <c r="B3" s="165">
        <f>IF('Indicator Data'!I7="No Data",1,IF('Indicator Data imputation'!C6&lt;&gt;"",1,0))</f>
        <v>0</v>
      </c>
      <c r="C3" s="165">
        <f>IF('Indicator Data'!J7="No Data",1,IF('Indicator Data imputation'!D6&lt;&gt;"",1,0))</f>
        <v>0</v>
      </c>
      <c r="D3" s="165">
        <f>IF('Indicator Data'!K7="No Data",1,IF('Indicator Data imputation'!E6&lt;&gt;"",1,0))</f>
        <v>0</v>
      </c>
      <c r="E3" s="165">
        <f>IF('Indicator Data'!L7="No Data",1,IF('Indicator Data imputation'!F6&lt;&gt;"",1,0))</f>
        <v>0</v>
      </c>
      <c r="F3" s="165">
        <f>IF('Indicator Data'!M7="No Data",1,IF('Indicator Data imputation'!G6&lt;&gt;"",1,0))</f>
        <v>0</v>
      </c>
      <c r="G3" s="165">
        <f>IF('Indicator Data'!N7="No Data",1,IF('Indicator Data imputation'!H6&lt;&gt;"",1,0))</f>
        <v>0</v>
      </c>
      <c r="H3" s="165">
        <f>IF('Indicator Data'!O7="No Data",1,IF('Indicator Data imputation'!I6&lt;&gt;"",1,0))</f>
        <v>0</v>
      </c>
      <c r="I3" s="165">
        <f>IF('Indicator Data'!P7="No Data",1,IF('Indicator Data imputation'!J6&lt;&gt;"",1,0))</f>
        <v>0</v>
      </c>
      <c r="J3" s="165">
        <f>IF('Indicator Data'!Q7="No Data",1,IF('Indicator Data imputation'!K6&lt;&gt;"",1,0))</f>
        <v>0</v>
      </c>
      <c r="K3" s="165">
        <f>IF('Indicator Data'!R7="No Data",1,IF('Indicator Data imputation'!L6&lt;&gt;"",1,0))</f>
        <v>0</v>
      </c>
      <c r="L3" s="165">
        <f>IF('Indicator Data'!S7="No Data",1,IF('Indicator Data imputation'!M6&lt;&gt;"",1,0))</f>
        <v>0</v>
      </c>
      <c r="M3" s="165">
        <f>IF('Indicator Data'!T7="No Data",1,IF('Indicator Data imputation'!N6&lt;&gt;"",1,0))</f>
        <v>0</v>
      </c>
      <c r="N3" s="165">
        <f>IF('Indicator Data'!U7="No Data",1,IF('Indicator Data imputation'!O6&lt;&gt;"",1,0))</f>
        <v>0</v>
      </c>
      <c r="O3" s="165">
        <f>IF('Indicator Data'!V7="No Data",1,IF('Indicator Data imputation'!P6&lt;&gt;"",1,0))</f>
        <v>0</v>
      </c>
      <c r="P3" s="165">
        <f>IF('Indicator Data'!W7="No Data",1,IF('Indicator Data imputation'!Q6&lt;&gt;"",1,0))</f>
        <v>0</v>
      </c>
      <c r="Q3" s="165">
        <f>IF('Indicator Data'!X7="No Data",1,IF('Indicator Data imputation'!R6&lt;&gt;"",1,0))</f>
        <v>0</v>
      </c>
      <c r="R3" s="165">
        <f>IF('Indicator Data'!Y7="No Data",1,IF('Indicator Data imputation'!S6&lt;&gt;"",1,0))</f>
        <v>0</v>
      </c>
      <c r="S3" s="165">
        <f>IF('Indicator Data'!Z7="No Data",1,IF('Indicator Data imputation'!T6&lt;&gt;"",1,0))</f>
        <v>0</v>
      </c>
      <c r="T3" s="165">
        <f>IF('Indicator Data'!AA7="No Data",1,IF('Indicator Data imputation'!U6&lt;&gt;"",1,0))</f>
        <v>0</v>
      </c>
      <c r="U3" s="165">
        <f>IF('Indicator Data'!AB7="No Data",1,IF('Indicator Data imputation'!V6&lt;&gt;"",1,0))</f>
        <v>0</v>
      </c>
      <c r="V3" s="165">
        <f>IF('Indicator Data'!AC7="No Data",1,IF('Indicator Data imputation'!W6&lt;&gt;"",1,0))</f>
        <v>0</v>
      </c>
      <c r="W3" s="165">
        <f>IF('Indicator Data'!AD7="No Data",1,IF('Indicator Data imputation'!X6&lt;&gt;"",1,0))</f>
        <v>0</v>
      </c>
      <c r="X3" s="165">
        <f>IF('Indicator Data'!AE7="No Data",1,IF('Indicator Data imputation'!Y6&lt;&gt;"",1,0))</f>
        <v>1</v>
      </c>
      <c r="Y3" s="165">
        <f>IF('Indicator Data'!AF7="No Data",1,IF('Indicator Data imputation'!Z6&lt;&gt;"",1,0))</f>
        <v>0</v>
      </c>
      <c r="Z3" s="165">
        <f>IF('Indicator Data'!AG7="No Data",1,IF('Indicator Data imputation'!AA6&lt;&gt;"",1,0))</f>
        <v>0</v>
      </c>
      <c r="AA3" s="165">
        <f>IF('Indicator Data'!AH7="No Data",1,IF('Indicator Data imputation'!AB6&lt;&gt;"",1,0))</f>
        <v>0</v>
      </c>
      <c r="AB3" s="165">
        <f>IF('Indicator Data'!AI7="No Data",1,IF('Indicator Data imputation'!AC6&lt;&gt;"",1,0))</f>
        <v>0</v>
      </c>
      <c r="AC3" s="165">
        <f>IF('Indicator Data'!AJ7="No Data",1,IF('Indicator Data imputation'!AD6&lt;&gt;"",1,0))</f>
        <v>0</v>
      </c>
      <c r="AD3" s="165">
        <f>IF('Indicator Data'!AK7="No Data",1,IF('Indicator Data imputation'!AE6&lt;&gt;"",1,0))</f>
        <v>0</v>
      </c>
      <c r="AE3" s="165">
        <f>IF('Indicator Data'!AL7="No Data",1,IF('Indicator Data imputation'!AF6&lt;&gt;"",1,0))</f>
        <v>0</v>
      </c>
      <c r="AF3" s="165">
        <f>IF('Indicator Data'!AM7="No Data",1,IF('Indicator Data imputation'!AG6&lt;&gt;"",1,0))</f>
        <v>0</v>
      </c>
      <c r="AG3" s="165">
        <f>IF('Indicator Data'!AN7="No Data",1,IF('Indicator Data imputation'!AH6&lt;&gt;"",1,0))</f>
        <v>0</v>
      </c>
      <c r="AH3" s="165">
        <f>IF('Indicator Data'!AO7="No Data",1,IF('Indicator Data imputation'!AI6&lt;&gt;"",1,0))</f>
        <v>0</v>
      </c>
      <c r="AI3" s="165">
        <f>IF('Indicator Data'!AP7="No Data",1,IF('Indicator Data imputation'!AJ6&lt;&gt;"",1,0))</f>
        <v>0</v>
      </c>
      <c r="AJ3" s="165">
        <f>IF('Indicator Data'!AQ7="No Data",1,IF('Indicator Data imputation'!AK6&lt;&gt;"",1,0))</f>
        <v>0</v>
      </c>
      <c r="AK3" s="165">
        <f>IF('Indicator Data'!AR7="No Data",1,IF('Indicator Data imputation'!AL6&lt;&gt;"",1,0))</f>
        <v>1</v>
      </c>
      <c r="AL3" s="165">
        <f>IF('Indicator Data'!AS7="No Data",1,IF('Indicator Data imputation'!AM6&lt;&gt;"",1,0))</f>
        <v>0</v>
      </c>
      <c r="AM3" s="165">
        <f>IF('Indicator Data'!AT7="No Data",1,IF('Indicator Data imputation'!AN6&lt;&gt;"",1,0))</f>
        <v>0</v>
      </c>
      <c r="AN3" s="165">
        <f>IF('Indicator Data'!AU7="No Data",1,IF('Indicator Data imputation'!AO6&lt;&gt;"",1,0))</f>
        <v>0</v>
      </c>
      <c r="AO3" s="165">
        <f>IF('Indicator Data'!AV7="No Data",1,IF('Indicator Data imputation'!AP6&lt;&gt;"",1,0))</f>
        <v>0</v>
      </c>
      <c r="AP3" s="165">
        <f>IF('Indicator Data'!AW7="No Data",1,IF('Indicator Data imputation'!AQ6&lt;&gt;"",1,0))</f>
        <v>0</v>
      </c>
      <c r="AQ3" s="165">
        <f>IF('Indicator Data'!AX7="No Data",1,IF('Indicator Data imputation'!AR6&lt;&gt;"",1,0))</f>
        <v>0</v>
      </c>
      <c r="AR3" s="165">
        <f>IF('Indicator Data'!AY7="No Data",1,IF('Indicator Data imputation'!AS6&lt;&gt;"",1,0))</f>
        <v>0</v>
      </c>
      <c r="AS3" s="165">
        <f>IF('Indicator Data'!AZ7="No Data",1,IF('Indicator Data imputation'!AT6&lt;&gt;"",1,0))</f>
        <v>0</v>
      </c>
      <c r="AT3" s="165">
        <f>IF('Indicator Data'!BA7="No Data",1,IF('Indicator Data imputation'!AU6&lt;&gt;"",1,0))</f>
        <v>0</v>
      </c>
      <c r="AU3" s="165">
        <f>IF('Indicator Data'!BB7="No Data",1,IF('Indicator Data imputation'!AV6&lt;&gt;"",1,0))</f>
        <v>0</v>
      </c>
      <c r="AV3" s="165">
        <f>IF('Indicator Data'!BC7="No Data",1,IF('Indicator Data imputation'!AW6&lt;&gt;"",1,0))</f>
        <v>0</v>
      </c>
      <c r="AW3" s="165">
        <f>IF('Indicator Data'!BD7="No Data",1,IF('Indicator Data imputation'!AX6&lt;&gt;"",1,0))</f>
        <v>0</v>
      </c>
      <c r="AX3" s="165">
        <f>IF('Indicator Data'!BE7="No Data",1,IF('Indicator Data imputation'!AY6&lt;&gt;"",1,0))</f>
        <v>0</v>
      </c>
      <c r="AY3" s="165">
        <f>IF('Indicator Data'!BF7="No Data",1,IF('Indicator Data imputation'!AZ6&lt;&gt;"",1,0))</f>
        <v>0</v>
      </c>
      <c r="AZ3" s="165">
        <f>IF('Indicator Data'!BG7="No Data",1,IF('Indicator Data imputation'!BA6&lt;&gt;"",1,0))</f>
        <v>0</v>
      </c>
      <c r="BA3" s="5">
        <f t="shared" ref="BA3:BA66" si="0">SUM(B3:AZ3)</f>
        <v>2</v>
      </c>
      <c r="BB3" s="167">
        <f t="shared" ref="BB3:BB66" si="1">BA3/51</f>
        <v>3.9215686274509803E-2</v>
      </c>
    </row>
    <row r="4" spans="1:54" x14ac:dyDescent="0.25">
      <c r="A4" s="5" t="s">
        <v>4</v>
      </c>
      <c r="B4" s="165">
        <f>IF('Indicator Data'!I8="No Data",1,IF('Indicator Data imputation'!C7&lt;&gt;"",1,0))</f>
        <v>0</v>
      </c>
      <c r="C4" s="165">
        <f>IF('Indicator Data'!J8="No Data",1,IF('Indicator Data imputation'!D7&lt;&gt;"",1,0))</f>
        <v>0</v>
      </c>
      <c r="D4" s="165">
        <f>IF('Indicator Data'!K8="No Data",1,IF('Indicator Data imputation'!E7&lt;&gt;"",1,0))</f>
        <v>0</v>
      </c>
      <c r="E4" s="165">
        <f>IF('Indicator Data'!L8="No Data",1,IF('Indicator Data imputation'!F7&lt;&gt;"",1,0))</f>
        <v>0</v>
      </c>
      <c r="F4" s="165">
        <f>IF('Indicator Data'!M8="No Data",1,IF('Indicator Data imputation'!G7&lt;&gt;"",1,0))</f>
        <v>0</v>
      </c>
      <c r="G4" s="165">
        <f>IF('Indicator Data'!N8="No Data",1,IF('Indicator Data imputation'!H7&lt;&gt;"",1,0))</f>
        <v>0</v>
      </c>
      <c r="H4" s="165">
        <f>IF('Indicator Data'!O8="No Data",1,IF('Indicator Data imputation'!I7&lt;&gt;"",1,0))</f>
        <v>0</v>
      </c>
      <c r="I4" s="165">
        <f>IF('Indicator Data'!P8="No Data",1,IF('Indicator Data imputation'!J7&lt;&gt;"",1,0))</f>
        <v>0</v>
      </c>
      <c r="J4" s="165">
        <f>IF('Indicator Data'!Q8="No Data",1,IF('Indicator Data imputation'!K7&lt;&gt;"",1,0))</f>
        <v>0</v>
      </c>
      <c r="K4" s="165">
        <f>IF('Indicator Data'!R8="No Data",1,IF('Indicator Data imputation'!L7&lt;&gt;"",1,0))</f>
        <v>1</v>
      </c>
      <c r="L4" s="165">
        <f>IF('Indicator Data'!S8="No Data",1,IF('Indicator Data imputation'!M7&lt;&gt;"",1,0))</f>
        <v>0</v>
      </c>
      <c r="M4" s="165">
        <f>IF('Indicator Data'!T8="No Data",1,IF('Indicator Data imputation'!N7&lt;&gt;"",1,0))</f>
        <v>0</v>
      </c>
      <c r="N4" s="165">
        <f>IF('Indicator Data'!U8="No Data",1,IF('Indicator Data imputation'!O7&lt;&gt;"",1,0))</f>
        <v>0</v>
      </c>
      <c r="O4" s="165">
        <f>IF('Indicator Data'!V8="No Data",1,IF('Indicator Data imputation'!P7&lt;&gt;"",1,0))</f>
        <v>0</v>
      </c>
      <c r="P4" s="165">
        <f>IF('Indicator Data'!W8="No Data",1,IF('Indicator Data imputation'!Q7&lt;&gt;"",1,0))</f>
        <v>0</v>
      </c>
      <c r="Q4" s="165">
        <f>IF('Indicator Data'!X8="No Data",1,IF('Indicator Data imputation'!R7&lt;&gt;"",1,0))</f>
        <v>0</v>
      </c>
      <c r="R4" s="165">
        <f>IF('Indicator Data'!Y8="No Data",1,IF('Indicator Data imputation'!S7&lt;&gt;"",1,0))</f>
        <v>0</v>
      </c>
      <c r="S4" s="165">
        <f>IF('Indicator Data'!Z8="No Data",1,IF('Indicator Data imputation'!T7&lt;&gt;"",1,0))</f>
        <v>0</v>
      </c>
      <c r="T4" s="165">
        <f>IF('Indicator Data'!AA8="No Data",1,IF('Indicator Data imputation'!U7&lt;&gt;"",1,0))</f>
        <v>0</v>
      </c>
      <c r="U4" s="165">
        <f>IF('Indicator Data'!AB8="No Data",1,IF('Indicator Data imputation'!V7&lt;&gt;"",1,0))</f>
        <v>0</v>
      </c>
      <c r="V4" s="165">
        <f>IF('Indicator Data'!AC8="No Data",1,IF('Indicator Data imputation'!W7&lt;&gt;"",1,0))</f>
        <v>0</v>
      </c>
      <c r="W4" s="165">
        <f>IF('Indicator Data'!AD8="No Data",1,IF('Indicator Data imputation'!X7&lt;&gt;"",1,0))</f>
        <v>0</v>
      </c>
      <c r="X4" s="165">
        <f>IF('Indicator Data'!AE8="No Data",1,IF('Indicator Data imputation'!Y7&lt;&gt;"",1,0))</f>
        <v>0</v>
      </c>
      <c r="Y4" s="165">
        <f>IF('Indicator Data'!AF8="No Data",1,IF('Indicator Data imputation'!Z7&lt;&gt;"",1,0))</f>
        <v>0</v>
      </c>
      <c r="Z4" s="165">
        <f>IF('Indicator Data'!AG8="No Data",1,IF('Indicator Data imputation'!AA7&lt;&gt;"",1,0))</f>
        <v>1</v>
      </c>
      <c r="AA4" s="165">
        <f>IF('Indicator Data'!AH8="No Data",1,IF('Indicator Data imputation'!AB7&lt;&gt;"",1,0))</f>
        <v>0</v>
      </c>
      <c r="AB4" s="165">
        <f>IF('Indicator Data'!AI8="No Data",1,IF('Indicator Data imputation'!AC7&lt;&gt;"",1,0))</f>
        <v>0</v>
      </c>
      <c r="AC4" s="165">
        <f>IF('Indicator Data'!AJ8="No Data",1,IF('Indicator Data imputation'!AD7&lt;&gt;"",1,0))</f>
        <v>0</v>
      </c>
      <c r="AD4" s="165">
        <f>IF('Indicator Data'!AK8="No Data",1,IF('Indicator Data imputation'!AE7&lt;&gt;"",1,0))</f>
        <v>0</v>
      </c>
      <c r="AE4" s="165">
        <f>IF('Indicator Data'!AL8="No Data",1,IF('Indicator Data imputation'!AF7&lt;&gt;"",1,0))</f>
        <v>0</v>
      </c>
      <c r="AF4" s="165">
        <f>IF('Indicator Data'!AM8="No Data",1,IF('Indicator Data imputation'!AG7&lt;&gt;"",1,0))</f>
        <v>0</v>
      </c>
      <c r="AG4" s="165">
        <f>IF('Indicator Data'!AN8="No Data",1,IF('Indicator Data imputation'!AH7&lt;&gt;"",1,0))</f>
        <v>0</v>
      </c>
      <c r="AH4" s="165">
        <f>IF('Indicator Data'!AO8="No Data",1,IF('Indicator Data imputation'!AI7&lt;&gt;"",1,0))</f>
        <v>0</v>
      </c>
      <c r="AI4" s="165">
        <f>IF('Indicator Data'!AP8="No Data",1,IF('Indicator Data imputation'!AJ7&lt;&gt;"",1,0))</f>
        <v>0</v>
      </c>
      <c r="AJ4" s="165">
        <f>IF('Indicator Data'!AQ8="No Data",1,IF('Indicator Data imputation'!AK7&lt;&gt;"",1,0))</f>
        <v>0</v>
      </c>
      <c r="AK4" s="165">
        <f>IF('Indicator Data'!AR8="No Data",1,IF('Indicator Data imputation'!AL7&lt;&gt;"",1,0))</f>
        <v>0</v>
      </c>
      <c r="AL4" s="165">
        <f>IF('Indicator Data'!AS8="No Data",1,IF('Indicator Data imputation'!AM7&lt;&gt;"",1,0))</f>
        <v>0</v>
      </c>
      <c r="AM4" s="165">
        <f>IF('Indicator Data'!AT8="No Data",1,IF('Indicator Data imputation'!AN7&lt;&gt;"",1,0))</f>
        <v>0</v>
      </c>
      <c r="AN4" s="165">
        <f>IF('Indicator Data'!AU8="No Data",1,IF('Indicator Data imputation'!AO7&lt;&gt;"",1,0))</f>
        <v>0</v>
      </c>
      <c r="AO4" s="165">
        <f>IF('Indicator Data'!AV8="No Data",1,IF('Indicator Data imputation'!AP7&lt;&gt;"",1,0))</f>
        <v>0</v>
      </c>
      <c r="AP4" s="165">
        <f>IF('Indicator Data'!AW8="No Data",1,IF('Indicator Data imputation'!AQ7&lt;&gt;"",1,0))</f>
        <v>0</v>
      </c>
      <c r="AQ4" s="165">
        <f>IF('Indicator Data'!AX8="No Data",1,IF('Indicator Data imputation'!AR7&lt;&gt;"",1,0))</f>
        <v>0</v>
      </c>
      <c r="AR4" s="165">
        <f>IF('Indicator Data'!AY8="No Data",1,IF('Indicator Data imputation'!AS7&lt;&gt;"",1,0))</f>
        <v>0</v>
      </c>
      <c r="AS4" s="165">
        <f>IF('Indicator Data'!AZ8="No Data",1,IF('Indicator Data imputation'!AT7&lt;&gt;"",1,0))</f>
        <v>0</v>
      </c>
      <c r="AT4" s="165">
        <f>IF('Indicator Data'!BA8="No Data",1,IF('Indicator Data imputation'!AU7&lt;&gt;"",1,0))</f>
        <v>0</v>
      </c>
      <c r="AU4" s="165">
        <f>IF('Indicator Data'!BB8="No Data",1,IF('Indicator Data imputation'!AV7&lt;&gt;"",1,0))</f>
        <v>0</v>
      </c>
      <c r="AV4" s="165">
        <f>IF('Indicator Data'!BC8="No Data",1,IF('Indicator Data imputation'!AW7&lt;&gt;"",1,0))</f>
        <v>0</v>
      </c>
      <c r="AW4" s="165">
        <f>IF('Indicator Data'!BD8="No Data",1,IF('Indicator Data imputation'!AX7&lt;&gt;"",1,0))</f>
        <v>0</v>
      </c>
      <c r="AX4" s="165">
        <f>IF('Indicator Data'!BE8="No Data",1,IF('Indicator Data imputation'!AY7&lt;&gt;"",1,0))</f>
        <v>0</v>
      </c>
      <c r="AY4" s="165">
        <f>IF('Indicator Data'!BF8="No Data",1,IF('Indicator Data imputation'!AZ7&lt;&gt;"",1,0))</f>
        <v>0</v>
      </c>
      <c r="AZ4" s="165">
        <f>IF('Indicator Data'!BG8="No Data",1,IF('Indicator Data imputation'!BA7&lt;&gt;"",1,0))</f>
        <v>0</v>
      </c>
      <c r="BA4" s="5">
        <f t="shared" si="0"/>
        <v>2</v>
      </c>
      <c r="BB4" s="167">
        <f t="shared" si="1"/>
        <v>3.9215686274509803E-2</v>
      </c>
    </row>
    <row r="5" spans="1:54" x14ac:dyDescent="0.25">
      <c r="A5" s="5" t="s">
        <v>6</v>
      </c>
      <c r="B5" s="165">
        <f>IF('Indicator Data'!I9="No Data",1,IF('Indicator Data imputation'!C8&lt;&gt;"",1,0))</f>
        <v>0</v>
      </c>
      <c r="C5" s="165">
        <f>IF('Indicator Data'!J9="No Data",1,IF('Indicator Data imputation'!D8&lt;&gt;"",1,0))</f>
        <v>0</v>
      </c>
      <c r="D5" s="165">
        <f>IF('Indicator Data'!K9="No Data",1,IF('Indicator Data imputation'!E8&lt;&gt;"",1,0))</f>
        <v>0</v>
      </c>
      <c r="E5" s="165">
        <f>IF('Indicator Data'!L9="No Data",1,IF('Indicator Data imputation'!F8&lt;&gt;"",1,0))</f>
        <v>0</v>
      </c>
      <c r="F5" s="165">
        <f>IF('Indicator Data'!M9="No Data",1,IF('Indicator Data imputation'!G8&lt;&gt;"",1,0))</f>
        <v>0</v>
      </c>
      <c r="G5" s="165">
        <f>IF('Indicator Data'!N9="No Data",1,IF('Indicator Data imputation'!H8&lt;&gt;"",1,0))</f>
        <v>0</v>
      </c>
      <c r="H5" s="165">
        <f>IF('Indicator Data'!O9="No Data",1,IF('Indicator Data imputation'!I8&lt;&gt;"",1,0))</f>
        <v>0</v>
      </c>
      <c r="I5" s="165">
        <f>IF('Indicator Data'!P9="No Data",1,IF('Indicator Data imputation'!J8&lt;&gt;"",1,0))</f>
        <v>0</v>
      </c>
      <c r="J5" s="165">
        <f>IF('Indicator Data'!Q9="No Data",1,IF('Indicator Data imputation'!K8&lt;&gt;"",1,0))</f>
        <v>0</v>
      </c>
      <c r="K5" s="165">
        <f>IF('Indicator Data'!R9="No Data",1,IF('Indicator Data imputation'!L8&lt;&gt;"",1,0))</f>
        <v>0</v>
      </c>
      <c r="L5" s="165">
        <f>IF('Indicator Data'!S9="No Data",1,IF('Indicator Data imputation'!M8&lt;&gt;"",1,0))</f>
        <v>0</v>
      </c>
      <c r="M5" s="165">
        <f>IF('Indicator Data'!T9="No Data",1,IF('Indicator Data imputation'!N8&lt;&gt;"",1,0))</f>
        <v>0</v>
      </c>
      <c r="N5" s="165">
        <f>IF('Indicator Data'!U9="No Data",1,IF('Indicator Data imputation'!O8&lt;&gt;"",1,0))</f>
        <v>0</v>
      </c>
      <c r="O5" s="165">
        <f>IF('Indicator Data'!V9="No Data",1,IF('Indicator Data imputation'!P8&lt;&gt;"",1,0))</f>
        <v>0</v>
      </c>
      <c r="P5" s="165">
        <f>IF('Indicator Data'!W9="No Data",1,IF('Indicator Data imputation'!Q8&lt;&gt;"",1,0))</f>
        <v>0</v>
      </c>
      <c r="Q5" s="165">
        <f>IF('Indicator Data'!X9="No Data",1,IF('Indicator Data imputation'!R8&lt;&gt;"",1,0))</f>
        <v>0</v>
      </c>
      <c r="R5" s="165">
        <f>IF('Indicator Data'!Y9="No Data",1,IF('Indicator Data imputation'!S8&lt;&gt;"",1,0))</f>
        <v>0</v>
      </c>
      <c r="S5" s="165">
        <f>IF('Indicator Data'!Z9="No Data",1,IF('Indicator Data imputation'!T8&lt;&gt;"",1,0))</f>
        <v>0</v>
      </c>
      <c r="T5" s="165">
        <f>IF('Indicator Data'!AA9="No Data",1,IF('Indicator Data imputation'!U8&lt;&gt;"",1,0))</f>
        <v>0</v>
      </c>
      <c r="U5" s="165">
        <f>IF('Indicator Data'!AB9="No Data",1,IF('Indicator Data imputation'!V8&lt;&gt;"",1,0))</f>
        <v>0</v>
      </c>
      <c r="V5" s="165">
        <f>IF('Indicator Data'!AC9="No Data",1,IF('Indicator Data imputation'!W8&lt;&gt;"",1,0))</f>
        <v>0</v>
      </c>
      <c r="W5" s="165">
        <f>IF('Indicator Data'!AD9="No Data",1,IF('Indicator Data imputation'!X8&lt;&gt;"",1,0))</f>
        <v>0</v>
      </c>
      <c r="X5" s="165">
        <f>IF('Indicator Data'!AE9="No Data",1,IF('Indicator Data imputation'!Y8&lt;&gt;"",1,0))</f>
        <v>0</v>
      </c>
      <c r="Y5" s="165">
        <f>IF('Indicator Data'!AF9="No Data",1,IF('Indicator Data imputation'!Z8&lt;&gt;"",1,0))</f>
        <v>1</v>
      </c>
      <c r="Z5" s="165">
        <f>IF('Indicator Data'!AG9="No Data",1,IF('Indicator Data imputation'!AA8&lt;&gt;"",1,0))</f>
        <v>0</v>
      </c>
      <c r="AA5" s="165">
        <f>IF('Indicator Data'!AH9="No Data",1,IF('Indicator Data imputation'!AB8&lt;&gt;"",1,0))</f>
        <v>0</v>
      </c>
      <c r="AB5" s="165">
        <f>IF('Indicator Data'!AI9="No Data",1,IF('Indicator Data imputation'!AC8&lt;&gt;"",1,0))</f>
        <v>0</v>
      </c>
      <c r="AC5" s="165">
        <f>IF('Indicator Data'!AJ9="No Data",1,IF('Indicator Data imputation'!AD8&lt;&gt;"",1,0))</f>
        <v>0</v>
      </c>
      <c r="AD5" s="165">
        <f>IF('Indicator Data'!AK9="No Data",1,IF('Indicator Data imputation'!AE8&lt;&gt;"",1,0))</f>
        <v>0</v>
      </c>
      <c r="AE5" s="165">
        <f>IF('Indicator Data'!AL9="No Data",1,IF('Indicator Data imputation'!AF8&lt;&gt;"",1,0))</f>
        <v>0</v>
      </c>
      <c r="AF5" s="165">
        <f>IF('Indicator Data'!AM9="No Data",1,IF('Indicator Data imputation'!AG8&lt;&gt;"",1,0))</f>
        <v>0</v>
      </c>
      <c r="AG5" s="165">
        <f>IF('Indicator Data'!AN9="No Data",1,IF('Indicator Data imputation'!AH8&lt;&gt;"",1,0))</f>
        <v>0</v>
      </c>
      <c r="AH5" s="165">
        <f>IF('Indicator Data'!AO9="No Data",1,IF('Indicator Data imputation'!AI8&lt;&gt;"",1,0))</f>
        <v>0</v>
      </c>
      <c r="AI5" s="165">
        <f>IF('Indicator Data'!AP9="No Data",1,IF('Indicator Data imputation'!AJ8&lt;&gt;"",1,0))</f>
        <v>0</v>
      </c>
      <c r="AJ5" s="165">
        <f>IF('Indicator Data'!AQ9="No Data",1,IF('Indicator Data imputation'!AK8&lt;&gt;"",1,0))</f>
        <v>0</v>
      </c>
      <c r="AK5" s="165">
        <f>IF('Indicator Data'!AR9="No Data",1,IF('Indicator Data imputation'!AL8&lt;&gt;"",1,0))</f>
        <v>0</v>
      </c>
      <c r="AL5" s="165">
        <f>IF('Indicator Data'!AS9="No Data",1,IF('Indicator Data imputation'!AM8&lt;&gt;"",1,0))</f>
        <v>0</v>
      </c>
      <c r="AM5" s="165">
        <f>IF('Indicator Data'!AT9="No Data",1,IF('Indicator Data imputation'!AN8&lt;&gt;"",1,0))</f>
        <v>0</v>
      </c>
      <c r="AN5" s="165">
        <f>IF('Indicator Data'!AU9="No Data",1,IF('Indicator Data imputation'!AO8&lt;&gt;"",1,0))</f>
        <v>0</v>
      </c>
      <c r="AO5" s="165">
        <f>IF('Indicator Data'!AV9="No Data",1,IF('Indicator Data imputation'!AP8&lt;&gt;"",1,0))</f>
        <v>0</v>
      </c>
      <c r="AP5" s="165">
        <f>IF('Indicator Data'!AW9="No Data",1,IF('Indicator Data imputation'!AQ8&lt;&gt;"",1,0))</f>
        <v>0</v>
      </c>
      <c r="AQ5" s="165">
        <f>IF('Indicator Data'!AX9="No Data",1,IF('Indicator Data imputation'!AR8&lt;&gt;"",1,0))</f>
        <v>0</v>
      </c>
      <c r="AR5" s="165">
        <f>IF('Indicator Data'!AY9="No Data",1,IF('Indicator Data imputation'!AS8&lt;&gt;"",1,0))</f>
        <v>0</v>
      </c>
      <c r="AS5" s="165">
        <f>IF('Indicator Data'!AZ9="No Data",1,IF('Indicator Data imputation'!AT8&lt;&gt;"",1,0))</f>
        <v>0</v>
      </c>
      <c r="AT5" s="165">
        <f>IF('Indicator Data'!BA9="No Data",1,IF('Indicator Data imputation'!AU8&lt;&gt;"",1,0))</f>
        <v>0</v>
      </c>
      <c r="AU5" s="165">
        <f>IF('Indicator Data'!BB9="No Data",1,IF('Indicator Data imputation'!AV8&lt;&gt;"",1,0))</f>
        <v>0</v>
      </c>
      <c r="AV5" s="165">
        <f>IF('Indicator Data'!BC9="No Data",1,IF('Indicator Data imputation'!AW8&lt;&gt;"",1,0))</f>
        <v>0</v>
      </c>
      <c r="AW5" s="165">
        <f>IF('Indicator Data'!BD9="No Data",1,IF('Indicator Data imputation'!AX8&lt;&gt;"",1,0))</f>
        <v>0</v>
      </c>
      <c r="AX5" s="165">
        <f>IF('Indicator Data'!BE9="No Data",1,IF('Indicator Data imputation'!AY8&lt;&gt;"",1,0))</f>
        <v>0</v>
      </c>
      <c r="AY5" s="165">
        <f>IF('Indicator Data'!BF9="No Data",1,IF('Indicator Data imputation'!AZ8&lt;&gt;"",1,0))</f>
        <v>0</v>
      </c>
      <c r="AZ5" s="165">
        <f>IF('Indicator Data'!BG9="No Data",1,IF('Indicator Data imputation'!BA8&lt;&gt;"",1,0))</f>
        <v>0</v>
      </c>
      <c r="BA5" s="5">
        <f t="shared" si="0"/>
        <v>1</v>
      </c>
      <c r="BB5" s="167">
        <f t="shared" si="1"/>
        <v>1.9607843137254902E-2</v>
      </c>
    </row>
    <row r="6" spans="1:54" x14ac:dyDescent="0.25">
      <c r="A6" s="5" t="s">
        <v>8</v>
      </c>
      <c r="B6" s="165">
        <f>IF('Indicator Data'!I10="No Data",1,IF('Indicator Data imputation'!C9&lt;&gt;"",1,0))</f>
        <v>0</v>
      </c>
      <c r="C6" s="165">
        <f>IF('Indicator Data'!J10="No Data",1,IF('Indicator Data imputation'!D9&lt;&gt;"",1,0))</f>
        <v>0</v>
      </c>
      <c r="D6" s="165">
        <f>IF('Indicator Data'!K10="No Data",1,IF('Indicator Data imputation'!E9&lt;&gt;"",1,0))</f>
        <v>0</v>
      </c>
      <c r="E6" s="165">
        <f>IF('Indicator Data'!L10="No Data",1,IF('Indicator Data imputation'!F9&lt;&gt;"",1,0))</f>
        <v>0</v>
      </c>
      <c r="F6" s="165">
        <f>IF('Indicator Data'!M10="No Data",1,IF('Indicator Data imputation'!G9&lt;&gt;"",1,0))</f>
        <v>0</v>
      </c>
      <c r="G6" s="165">
        <f>IF('Indicator Data'!N10="No Data",1,IF('Indicator Data imputation'!H9&lt;&gt;"",1,0))</f>
        <v>0</v>
      </c>
      <c r="H6" s="165">
        <f>IF('Indicator Data'!O10="No Data",1,IF('Indicator Data imputation'!I9&lt;&gt;"",1,0))</f>
        <v>0</v>
      </c>
      <c r="I6" s="165">
        <f>IF('Indicator Data'!P10="No Data",1,IF('Indicator Data imputation'!J9&lt;&gt;"",1,0))</f>
        <v>0</v>
      </c>
      <c r="J6" s="165">
        <f>IF('Indicator Data'!Q10="No Data",1,IF('Indicator Data imputation'!K9&lt;&gt;"",1,0))</f>
        <v>0</v>
      </c>
      <c r="K6" s="165">
        <f>IF('Indicator Data'!R10="No Data",1,IF('Indicator Data imputation'!L9&lt;&gt;"",1,0))</f>
        <v>1</v>
      </c>
      <c r="L6" s="165">
        <f>IF('Indicator Data'!S10="No Data",1,IF('Indicator Data imputation'!M9&lt;&gt;"",1,0))</f>
        <v>0</v>
      </c>
      <c r="M6" s="165">
        <f>IF('Indicator Data'!T10="No Data",1,IF('Indicator Data imputation'!N9&lt;&gt;"",1,0))</f>
        <v>0</v>
      </c>
      <c r="N6" s="165">
        <f>IF('Indicator Data'!U10="No Data",1,IF('Indicator Data imputation'!O9&lt;&gt;"",1,0))</f>
        <v>0</v>
      </c>
      <c r="O6" s="165">
        <f>IF('Indicator Data'!V10="No Data",1,IF('Indicator Data imputation'!P9&lt;&gt;"",1,0))</f>
        <v>0</v>
      </c>
      <c r="P6" s="165">
        <f>IF('Indicator Data'!W10="No Data",1,IF('Indicator Data imputation'!Q9&lt;&gt;"",1,0))</f>
        <v>0</v>
      </c>
      <c r="Q6" s="165">
        <f>IF('Indicator Data'!X10="No Data",1,IF('Indicator Data imputation'!R9&lt;&gt;"",1,0))</f>
        <v>1</v>
      </c>
      <c r="R6" s="165">
        <f>IF('Indicator Data'!Y10="No Data",1,IF('Indicator Data imputation'!S9&lt;&gt;"",1,0))</f>
        <v>1</v>
      </c>
      <c r="S6" s="165">
        <f>IF('Indicator Data'!Z10="No Data",1,IF('Indicator Data imputation'!T9&lt;&gt;"",1,0))</f>
        <v>0</v>
      </c>
      <c r="T6" s="165">
        <f>IF('Indicator Data'!AA10="No Data",1,IF('Indicator Data imputation'!U9&lt;&gt;"",1,0))</f>
        <v>0</v>
      </c>
      <c r="U6" s="165">
        <f>IF('Indicator Data'!AB10="No Data",1,IF('Indicator Data imputation'!V9&lt;&gt;"",1,0))</f>
        <v>1</v>
      </c>
      <c r="V6" s="165">
        <f>IF('Indicator Data'!AC10="No Data",1,IF('Indicator Data imputation'!W9&lt;&gt;"",1,0))</f>
        <v>0</v>
      </c>
      <c r="W6" s="165">
        <f>IF('Indicator Data'!AD10="No Data",1,IF('Indicator Data imputation'!X9&lt;&gt;"",1,0))</f>
        <v>1</v>
      </c>
      <c r="X6" s="165">
        <f>IF('Indicator Data'!AE10="No Data",1,IF('Indicator Data imputation'!Y9&lt;&gt;"",1,0))</f>
        <v>1</v>
      </c>
      <c r="Y6" s="165">
        <f>IF('Indicator Data'!AF10="No Data",1,IF('Indicator Data imputation'!Z9&lt;&gt;"",1,0))</f>
        <v>1</v>
      </c>
      <c r="Z6" s="165">
        <f>IF('Indicator Data'!AG10="No Data",1,IF('Indicator Data imputation'!AA9&lt;&gt;"",1,0))</f>
        <v>0</v>
      </c>
      <c r="AA6" s="165">
        <f>IF('Indicator Data'!AH10="No Data",1,IF('Indicator Data imputation'!AB9&lt;&gt;"",1,0))</f>
        <v>0</v>
      </c>
      <c r="AB6" s="165">
        <f>IF('Indicator Data'!AI10="No Data",1,IF('Indicator Data imputation'!AC9&lt;&gt;"",1,0))</f>
        <v>0</v>
      </c>
      <c r="AC6" s="165">
        <f>IF('Indicator Data'!AJ10="No Data",1,IF('Indicator Data imputation'!AD9&lt;&gt;"",1,0))</f>
        <v>0</v>
      </c>
      <c r="AD6" s="165">
        <f>IF('Indicator Data'!AK10="No Data",1,IF('Indicator Data imputation'!AE9&lt;&gt;"",1,0))</f>
        <v>0</v>
      </c>
      <c r="AE6" s="165">
        <f>IF('Indicator Data'!AL10="No Data",1,IF('Indicator Data imputation'!AF9&lt;&gt;"",1,0))</f>
        <v>0</v>
      </c>
      <c r="AF6" s="165">
        <f>IF('Indicator Data'!AM10="No Data",1,IF('Indicator Data imputation'!AG9&lt;&gt;"",1,0))</f>
        <v>0</v>
      </c>
      <c r="AG6" s="165">
        <f>IF('Indicator Data'!AN10="No Data",1,IF('Indicator Data imputation'!AH9&lt;&gt;"",1,0))</f>
        <v>0</v>
      </c>
      <c r="AH6" s="165">
        <f>IF('Indicator Data'!AO10="No Data",1,IF('Indicator Data imputation'!AI9&lt;&gt;"",1,0))</f>
        <v>0</v>
      </c>
      <c r="AI6" s="165">
        <f>IF('Indicator Data'!AP10="No Data",1,IF('Indicator Data imputation'!AJ9&lt;&gt;"",1,0))</f>
        <v>0</v>
      </c>
      <c r="AJ6" s="165">
        <f>IF('Indicator Data'!AQ10="No Data",1,IF('Indicator Data imputation'!AK9&lt;&gt;"",1,0))</f>
        <v>1</v>
      </c>
      <c r="AK6" s="165">
        <f>IF('Indicator Data'!AR10="No Data",1,IF('Indicator Data imputation'!AL9&lt;&gt;"",1,0))</f>
        <v>0</v>
      </c>
      <c r="AL6" s="165">
        <f>IF('Indicator Data'!AS10="No Data",1,IF('Indicator Data imputation'!AM9&lt;&gt;"",1,0))</f>
        <v>0</v>
      </c>
      <c r="AM6" s="165">
        <f>IF('Indicator Data'!AT10="No Data",1,IF('Indicator Data imputation'!AN9&lt;&gt;"",1,0))</f>
        <v>1</v>
      </c>
      <c r="AN6" s="165">
        <f>IF('Indicator Data'!AU10="No Data",1,IF('Indicator Data imputation'!AO9&lt;&gt;"",1,0))</f>
        <v>1</v>
      </c>
      <c r="AO6" s="165">
        <f>IF('Indicator Data'!AV10="No Data",1,IF('Indicator Data imputation'!AP9&lt;&gt;"",1,0))</f>
        <v>0</v>
      </c>
      <c r="AP6" s="165">
        <f>IF('Indicator Data'!AW10="No Data",1,IF('Indicator Data imputation'!AQ9&lt;&gt;"",1,0))</f>
        <v>0</v>
      </c>
      <c r="AQ6" s="165">
        <f>IF('Indicator Data'!AX10="No Data",1,IF('Indicator Data imputation'!AR9&lt;&gt;"",1,0))</f>
        <v>0</v>
      </c>
      <c r="AR6" s="165">
        <f>IF('Indicator Data'!AY10="No Data",1,IF('Indicator Data imputation'!AS9&lt;&gt;"",1,0))</f>
        <v>0</v>
      </c>
      <c r="AS6" s="165">
        <f>IF('Indicator Data'!AZ10="No Data",1,IF('Indicator Data imputation'!AT9&lt;&gt;"",1,0))</f>
        <v>0</v>
      </c>
      <c r="AT6" s="165">
        <f>IF('Indicator Data'!BA10="No Data",1,IF('Indicator Data imputation'!AU9&lt;&gt;"",1,0))</f>
        <v>0</v>
      </c>
      <c r="AU6" s="165">
        <f>IF('Indicator Data'!BB10="No Data",1,IF('Indicator Data imputation'!AV9&lt;&gt;"",1,0))</f>
        <v>0</v>
      </c>
      <c r="AV6" s="165">
        <f>IF('Indicator Data'!BC10="No Data",1,IF('Indicator Data imputation'!AW9&lt;&gt;"",1,0))</f>
        <v>0</v>
      </c>
      <c r="AW6" s="165">
        <f>IF('Indicator Data'!BD10="No Data",1,IF('Indicator Data imputation'!AX9&lt;&gt;"",1,0))</f>
        <v>0</v>
      </c>
      <c r="AX6" s="165">
        <f>IF('Indicator Data'!BE10="No Data",1,IF('Indicator Data imputation'!AY9&lt;&gt;"",1,0))</f>
        <v>0</v>
      </c>
      <c r="AY6" s="165">
        <f>IF('Indicator Data'!BF10="No Data",1,IF('Indicator Data imputation'!AZ9&lt;&gt;"",1,0))</f>
        <v>0</v>
      </c>
      <c r="AZ6" s="165">
        <f>IF('Indicator Data'!BG10="No Data",1,IF('Indicator Data imputation'!BA9&lt;&gt;"",1,0))</f>
        <v>0</v>
      </c>
      <c r="BA6" s="5">
        <f t="shared" si="0"/>
        <v>10</v>
      </c>
      <c r="BB6" s="167">
        <f t="shared" si="1"/>
        <v>0.19607843137254902</v>
      </c>
    </row>
    <row r="7" spans="1:54" x14ac:dyDescent="0.25">
      <c r="A7" s="5" t="s">
        <v>10</v>
      </c>
      <c r="B7" s="165">
        <f>IF('Indicator Data'!I11="No Data",1,IF('Indicator Data imputation'!C10&lt;&gt;"",1,0))</f>
        <v>0</v>
      </c>
      <c r="C7" s="165">
        <f>IF('Indicator Data'!J11="No Data",1,IF('Indicator Data imputation'!D10&lt;&gt;"",1,0))</f>
        <v>0</v>
      </c>
      <c r="D7" s="165">
        <f>IF('Indicator Data'!K11="No Data",1,IF('Indicator Data imputation'!E10&lt;&gt;"",1,0))</f>
        <v>0</v>
      </c>
      <c r="E7" s="165">
        <f>IF('Indicator Data'!L11="No Data",1,IF('Indicator Data imputation'!F10&lt;&gt;"",1,0))</f>
        <v>0</v>
      </c>
      <c r="F7" s="165">
        <f>IF('Indicator Data'!M11="No Data",1,IF('Indicator Data imputation'!G10&lt;&gt;"",1,0))</f>
        <v>0</v>
      </c>
      <c r="G7" s="165">
        <f>IF('Indicator Data'!N11="No Data",1,IF('Indicator Data imputation'!H10&lt;&gt;"",1,0))</f>
        <v>0</v>
      </c>
      <c r="H7" s="165">
        <f>IF('Indicator Data'!O11="No Data",1,IF('Indicator Data imputation'!I10&lt;&gt;"",1,0))</f>
        <v>0</v>
      </c>
      <c r="I7" s="165">
        <f>IF('Indicator Data'!P11="No Data",1,IF('Indicator Data imputation'!J10&lt;&gt;"",1,0))</f>
        <v>0</v>
      </c>
      <c r="J7" s="165">
        <f>IF('Indicator Data'!Q11="No Data",1,IF('Indicator Data imputation'!K10&lt;&gt;"",1,0))</f>
        <v>0</v>
      </c>
      <c r="K7" s="165">
        <f>IF('Indicator Data'!R11="No Data",1,IF('Indicator Data imputation'!L10&lt;&gt;"",1,0))</f>
        <v>1</v>
      </c>
      <c r="L7" s="165">
        <f>IF('Indicator Data'!S11="No Data",1,IF('Indicator Data imputation'!M10&lt;&gt;"",1,0))</f>
        <v>0</v>
      </c>
      <c r="M7" s="165">
        <f>IF('Indicator Data'!T11="No Data",1,IF('Indicator Data imputation'!N10&lt;&gt;"",1,0))</f>
        <v>0</v>
      </c>
      <c r="N7" s="165">
        <f>IF('Indicator Data'!U11="No Data",1,IF('Indicator Data imputation'!O10&lt;&gt;"",1,0))</f>
        <v>0</v>
      </c>
      <c r="O7" s="165">
        <f>IF('Indicator Data'!V11="No Data",1,IF('Indicator Data imputation'!P10&lt;&gt;"",1,0))</f>
        <v>0</v>
      </c>
      <c r="P7" s="165">
        <f>IF('Indicator Data'!W11="No Data",1,IF('Indicator Data imputation'!Q10&lt;&gt;"",1,0))</f>
        <v>0</v>
      </c>
      <c r="Q7" s="165">
        <f>IF('Indicator Data'!X11="No Data",1,IF('Indicator Data imputation'!R10&lt;&gt;"",1,0))</f>
        <v>1</v>
      </c>
      <c r="R7" s="165">
        <f>IF('Indicator Data'!Y11="No Data",1,IF('Indicator Data imputation'!S10&lt;&gt;"",1,0))</f>
        <v>0</v>
      </c>
      <c r="S7" s="165">
        <f>IF('Indicator Data'!Z11="No Data",1,IF('Indicator Data imputation'!T10&lt;&gt;"",1,0))</f>
        <v>0</v>
      </c>
      <c r="T7" s="165">
        <f>IF('Indicator Data'!AA11="No Data",1,IF('Indicator Data imputation'!U10&lt;&gt;"",1,0))</f>
        <v>0</v>
      </c>
      <c r="U7" s="165">
        <f>IF('Indicator Data'!AB11="No Data",1,IF('Indicator Data imputation'!V10&lt;&gt;"",1,0))</f>
        <v>0</v>
      </c>
      <c r="V7" s="165">
        <f>IF('Indicator Data'!AC11="No Data",1,IF('Indicator Data imputation'!W10&lt;&gt;"",1,0))</f>
        <v>0</v>
      </c>
      <c r="W7" s="165">
        <f>IF('Indicator Data'!AD11="No Data",1,IF('Indicator Data imputation'!X10&lt;&gt;"",1,0))</f>
        <v>0</v>
      </c>
      <c r="X7" s="165">
        <f>IF('Indicator Data'!AE11="No Data",1,IF('Indicator Data imputation'!Y10&lt;&gt;"",1,0))</f>
        <v>1</v>
      </c>
      <c r="Y7" s="165">
        <f>IF('Indicator Data'!AF11="No Data",1,IF('Indicator Data imputation'!Z10&lt;&gt;"",1,0))</f>
        <v>0</v>
      </c>
      <c r="Z7" s="165">
        <f>IF('Indicator Data'!AG11="No Data",1,IF('Indicator Data imputation'!AA10&lt;&gt;"",1,0))</f>
        <v>0</v>
      </c>
      <c r="AA7" s="165">
        <f>IF('Indicator Data'!AH11="No Data",1,IF('Indicator Data imputation'!AB10&lt;&gt;"",1,0))</f>
        <v>0</v>
      </c>
      <c r="AB7" s="165">
        <f>IF('Indicator Data'!AI11="No Data",1,IF('Indicator Data imputation'!AC10&lt;&gt;"",1,0))</f>
        <v>0</v>
      </c>
      <c r="AC7" s="165">
        <f>IF('Indicator Data'!AJ11="No Data",1,IF('Indicator Data imputation'!AD10&lt;&gt;"",1,0))</f>
        <v>0</v>
      </c>
      <c r="AD7" s="165">
        <f>IF('Indicator Data'!AK11="No Data",1,IF('Indicator Data imputation'!AE10&lt;&gt;"",1,0))</f>
        <v>0</v>
      </c>
      <c r="AE7" s="165">
        <f>IF('Indicator Data'!AL11="No Data",1,IF('Indicator Data imputation'!AF10&lt;&gt;"",1,0))</f>
        <v>0</v>
      </c>
      <c r="AF7" s="165">
        <f>IF('Indicator Data'!AM11="No Data",1,IF('Indicator Data imputation'!AG10&lt;&gt;"",1,0))</f>
        <v>0</v>
      </c>
      <c r="AG7" s="165">
        <f>IF('Indicator Data'!AN11="No Data",1,IF('Indicator Data imputation'!AH10&lt;&gt;"",1,0))</f>
        <v>0</v>
      </c>
      <c r="AH7" s="165">
        <f>IF('Indicator Data'!AO11="No Data",1,IF('Indicator Data imputation'!AI10&lt;&gt;"",1,0))</f>
        <v>0</v>
      </c>
      <c r="AI7" s="165">
        <f>IF('Indicator Data'!AP11="No Data",1,IF('Indicator Data imputation'!AJ10&lt;&gt;"",1,0))</f>
        <v>1</v>
      </c>
      <c r="AJ7" s="165">
        <f>IF('Indicator Data'!AQ11="No Data",1,IF('Indicator Data imputation'!AK10&lt;&gt;"",1,0))</f>
        <v>1</v>
      </c>
      <c r="AK7" s="165">
        <f>IF('Indicator Data'!AR11="No Data",1,IF('Indicator Data imputation'!AL10&lt;&gt;"",1,0))</f>
        <v>0</v>
      </c>
      <c r="AL7" s="165">
        <f>IF('Indicator Data'!AS11="No Data",1,IF('Indicator Data imputation'!AM10&lt;&gt;"",1,0))</f>
        <v>0</v>
      </c>
      <c r="AM7" s="165">
        <f>IF('Indicator Data'!AT11="No Data",1,IF('Indicator Data imputation'!AN10&lt;&gt;"",1,0))</f>
        <v>0</v>
      </c>
      <c r="AN7" s="165">
        <f>IF('Indicator Data'!AU11="No Data",1,IF('Indicator Data imputation'!AO10&lt;&gt;"",1,0))</f>
        <v>0</v>
      </c>
      <c r="AO7" s="165">
        <f>IF('Indicator Data'!AV11="No Data",1,IF('Indicator Data imputation'!AP10&lt;&gt;"",1,0))</f>
        <v>0</v>
      </c>
      <c r="AP7" s="165">
        <f>IF('Indicator Data'!AW11="No Data",1,IF('Indicator Data imputation'!AQ10&lt;&gt;"",1,0))</f>
        <v>0</v>
      </c>
      <c r="AQ7" s="165">
        <f>IF('Indicator Data'!AX11="No Data",1,IF('Indicator Data imputation'!AR10&lt;&gt;"",1,0))</f>
        <v>0</v>
      </c>
      <c r="AR7" s="165">
        <f>IF('Indicator Data'!AY11="No Data",1,IF('Indicator Data imputation'!AS10&lt;&gt;"",1,0))</f>
        <v>0</v>
      </c>
      <c r="AS7" s="165">
        <f>IF('Indicator Data'!AZ11="No Data",1,IF('Indicator Data imputation'!AT10&lt;&gt;"",1,0))</f>
        <v>0</v>
      </c>
      <c r="AT7" s="165">
        <f>IF('Indicator Data'!BA11="No Data",1,IF('Indicator Data imputation'!AU10&lt;&gt;"",1,0))</f>
        <v>0</v>
      </c>
      <c r="AU7" s="165">
        <f>IF('Indicator Data'!BB11="No Data",1,IF('Indicator Data imputation'!AV10&lt;&gt;"",1,0))</f>
        <v>0</v>
      </c>
      <c r="AV7" s="165">
        <f>IF('Indicator Data'!BC11="No Data",1,IF('Indicator Data imputation'!AW10&lt;&gt;"",1,0))</f>
        <v>0</v>
      </c>
      <c r="AW7" s="165">
        <f>IF('Indicator Data'!BD11="No Data",1,IF('Indicator Data imputation'!AX10&lt;&gt;"",1,0))</f>
        <v>0</v>
      </c>
      <c r="AX7" s="165">
        <f>IF('Indicator Data'!BE11="No Data",1,IF('Indicator Data imputation'!AY10&lt;&gt;"",1,0))</f>
        <v>0</v>
      </c>
      <c r="AY7" s="165">
        <f>IF('Indicator Data'!BF11="No Data",1,IF('Indicator Data imputation'!AZ10&lt;&gt;"",1,0))</f>
        <v>0</v>
      </c>
      <c r="AZ7" s="165">
        <f>IF('Indicator Data'!BG11="No Data",1,IF('Indicator Data imputation'!BA10&lt;&gt;"",1,0))</f>
        <v>0</v>
      </c>
      <c r="BA7" s="5">
        <f t="shared" si="0"/>
        <v>5</v>
      </c>
      <c r="BB7" s="167">
        <f t="shared" si="1"/>
        <v>9.8039215686274508E-2</v>
      </c>
    </row>
    <row r="8" spans="1:54" x14ac:dyDescent="0.25">
      <c r="A8" s="5" t="s">
        <v>12</v>
      </c>
      <c r="B8" s="165">
        <f>IF('Indicator Data'!I12="No Data",1,IF('Indicator Data imputation'!C11&lt;&gt;"",1,0))</f>
        <v>0</v>
      </c>
      <c r="C8" s="165">
        <f>IF('Indicator Data'!J12="No Data",1,IF('Indicator Data imputation'!D11&lt;&gt;"",1,0))</f>
        <v>0</v>
      </c>
      <c r="D8" s="165">
        <f>IF('Indicator Data'!K12="No Data",1,IF('Indicator Data imputation'!E11&lt;&gt;"",1,0))</f>
        <v>0</v>
      </c>
      <c r="E8" s="165">
        <f>IF('Indicator Data'!L12="No Data",1,IF('Indicator Data imputation'!F11&lt;&gt;"",1,0))</f>
        <v>0</v>
      </c>
      <c r="F8" s="165">
        <f>IF('Indicator Data'!M12="No Data",1,IF('Indicator Data imputation'!G11&lt;&gt;"",1,0))</f>
        <v>0</v>
      </c>
      <c r="G8" s="165">
        <f>IF('Indicator Data'!N12="No Data",1,IF('Indicator Data imputation'!H11&lt;&gt;"",1,0))</f>
        <v>0</v>
      </c>
      <c r="H8" s="165">
        <f>IF('Indicator Data'!O12="No Data",1,IF('Indicator Data imputation'!I11&lt;&gt;"",1,0))</f>
        <v>0</v>
      </c>
      <c r="I8" s="165">
        <f>IF('Indicator Data'!P12="No Data",1,IF('Indicator Data imputation'!J11&lt;&gt;"",1,0))</f>
        <v>0</v>
      </c>
      <c r="J8" s="165">
        <f>IF('Indicator Data'!Q12="No Data",1,IF('Indicator Data imputation'!K11&lt;&gt;"",1,0))</f>
        <v>0</v>
      </c>
      <c r="K8" s="165">
        <f>IF('Indicator Data'!R12="No Data",1,IF('Indicator Data imputation'!L11&lt;&gt;"",1,0))</f>
        <v>0</v>
      </c>
      <c r="L8" s="165">
        <f>IF('Indicator Data'!S12="No Data",1,IF('Indicator Data imputation'!M11&lt;&gt;"",1,0))</f>
        <v>0</v>
      </c>
      <c r="M8" s="165">
        <f>IF('Indicator Data'!T12="No Data",1,IF('Indicator Data imputation'!N11&lt;&gt;"",1,0))</f>
        <v>0</v>
      </c>
      <c r="N8" s="165">
        <f>IF('Indicator Data'!U12="No Data",1,IF('Indicator Data imputation'!O11&lt;&gt;"",1,0))</f>
        <v>0</v>
      </c>
      <c r="O8" s="165">
        <f>IF('Indicator Data'!V12="No Data",1,IF('Indicator Data imputation'!P11&lt;&gt;"",1,0))</f>
        <v>0</v>
      </c>
      <c r="P8" s="165">
        <f>IF('Indicator Data'!W12="No Data",1,IF('Indicator Data imputation'!Q11&lt;&gt;"",1,0))</f>
        <v>0</v>
      </c>
      <c r="Q8" s="165">
        <f>IF('Indicator Data'!X12="No Data",1,IF('Indicator Data imputation'!R11&lt;&gt;"",1,0))</f>
        <v>0</v>
      </c>
      <c r="R8" s="165">
        <f>IF('Indicator Data'!Y12="No Data",1,IF('Indicator Data imputation'!S11&lt;&gt;"",1,0))</f>
        <v>0</v>
      </c>
      <c r="S8" s="165">
        <f>IF('Indicator Data'!Z12="No Data",1,IF('Indicator Data imputation'!T11&lt;&gt;"",1,0))</f>
        <v>0</v>
      </c>
      <c r="T8" s="165">
        <f>IF('Indicator Data'!AA12="No Data",1,IF('Indicator Data imputation'!U11&lt;&gt;"",1,0))</f>
        <v>0</v>
      </c>
      <c r="U8" s="165">
        <f>IF('Indicator Data'!AB12="No Data",1,IF('Indicator Data imputation'!V11&lt;&gt;"",1,0))</f>
        <v>0</v>
      </c>
      <c r="V8" s="165">
        <f>IF('Indicator Data'!AC12="No Data",1,IF('Indicator Data imputation'!W11&lt;&gt;"",1,0))</f>
        <v>0</v>
      </c>
      <c r="W8" s="165">
        <f>IF('Indicator Data'!AD12="No Data",1,IF('Indicator Data imputation'!X11&lt;&gt;"",1,0))</f>
        <v>0</v>
      </c>
      <c r="X8" s="165">
        <f>IF('Indicator Data'!AE12="No Data",1,IF('Indicator Data imputation'!Y11&lt;&gt;"",1,0))</f>
        <v>1</v>
      </c>
      <c r="Y8" s="165">
        <f>IF('Indicator Data'!AF12="No Data",1,IF('Indicator Data imputation'!Z11&lt;&gt;"",1,0))</f>
        <v>0</v>
      </c>
      <c r="Z8" s="165">
        <f>IF('Indicator Data'!AG12="No Data",1,IF('Indicator Data imputation'!AA11&lt;&gt;"",1,0))</f>
        <v>0</v>
      </c>
      <c r="AA8" s="165">
        <f>IF('Indicator Data'!AH12="No Data",1,IF('Indicator Data imputation'!AB11&lt;&gt;"",1,0))</f>
        <v>0</v>
      </c>
      <c r="AB8" s="165">
        <f>IF('Indicator Data'!AI12="No Data",1,IF('Indicator Data imputation'!AC11&lt;&gt;"",1,0))</f>
        <v>0</v>
      </c>
      <c r="AC8" s="165">
        <f>IF('Indicator Data'!AJ12="No Data",1,IF('Indicator Data imputation'!AD11&lt;&gt;"",1,0))</f>
        <v>0</v>
      </c>
      <c r="AD8" s="165">
        <f>IF('Indicator Data'!AK12="No Data",1,IF('Indicator Data imputation'!AE11&lt;&gt;"",1,0))</f>
        <v>0</v>
      </c>
      <c r="AE8" s="165">
        <f>IF('Indicator Data'!AL12="No Data",1,IF('Indicator Data imputation'!AF11&lt;&gt;"",1,0))</f>
        <v>0</v>
      </c>
      <c r="AF8" s="165">
        <f>IF('Indicator Data'!AM12="No Data",1,IF('Indicator Data imputation'!AG11&lt;&gt;"",1,0))</f>
        <v>0</v>
      </c>
      <c r="AG8" s="165">
        <f>IF('Indicator Data'!AN12="No Data",1,IF('Indicator Data imputation'!AH11&lt;&gt;"",1,0))</f>
        <v>0</v>
      </c>
      <c r="AH8" s="165">
        <f>IF('Indicator Data'!AO12="No Data",1,IF('Indicator Data imputation'!AI11&lt;&gt;"",1,0))</f>
        <v>0</v>
      </c>
      <c r="AI8" s="165">
        <f>IF('Indicator Data'!AP12="No Data",1,IF('Indicator Data imputation'!AJ11&lt;&gt;"",1,0))</f>
        <v>0</v>
      </c>
      <c r="AJ8" s="165">
        <f>IF('Indicator Data'!AQ12="No Data",1,IF('Indicator Data imputation'!AK11&lt;&gt;"",1,0))</f>
        <v>0</v>
      </c>
      <c r="AK8" s="165">
        <f>IF('Indicator Data'!AR12="No Data",1,IF('Indicator Data imputation'!AL11&lt;&gt;"",1,0))</f>
        <v>0</v>
      </c>
      <c r="AL8" s="165">
        <f>IF('Indicator Data'!AS12="No Data",1,IF('Indicator Data imputation'!AM11&lt;&gt;"",1,0))</f>
        <v>0</v>
      </c>
      <c r="AM8" s="165">
        <f>IF('Indicator Data'!AT12="No Data",1,IF('Indicator Data imputation'!AN11&lt;&gt;"",1,0))</f>
        <v>0</v>
      </c>
      <c r="AN8" s="165">
        <f>IF('Indicator Data'!AU12="No Data",1,IF('Indicator Data imputation'!AO11&lt;&gt;"",1,0))</f>
        <v>0</v>
      </c>
      <c r="AO8" s="165">
        <f>IF('Indicator Data'!AV12="No Data",1,IF('Indicator Data imputation'!AP11&lt;&gt;"",1,0))</f>
        <v>0</v>
      </c>
      <c r="AP8" s="165">
        <f>IF('Indicator Data'!AW12="No Data",1,IF('Indicator Data imputation'!AQ11&lt;&gt;"",1,0))</f>
        <v>0</v>
      </c>
      <c r="AQ8" s="165">
        <f>IF('Indicator Data'!AX12="No Data",1,IF('Indicator Data imputation'!AR11&lt;&gt;"",1,0))</f>
        <v>0</v>
      </c>
      <c r="AR8" s="165">
        <f>IF('Indicator Data'!AY12="No Data",1,IF('Indicator Data imputation'!AS11&lt;&gt;"",1,0))</f>
        <v>0</v>
      </c>
      <c r="AS8" s="165">
        <f>IF('Indicator Data'!AZ12="No Data",1,IF('Indicator Data imputation'!AT11&lt;&gt;"",1,0))</f>
        <v>0</v>
      </c>
      <c r="AT8" s="165">
        <f>IF('Indicator Data'!BA12="No Data",1,IF('Indicator Data imputation'!AU11&lt;&gt;"",1,0))</f>
        <v>0</v>
      </c>
      <c r="AU8" s="165">
        <f>IF('Indicator Data'!BB12="No Data",1,IF('Indicator Data imputation'!AV11&lt;&gt;"",1,0))</f>
        <v>0</v>
      </c>
      <c r="AV8" s="165">
        <f>IF('Indicator Data'!BC12="No Data",1,IF('Indicator Data imputation'!AW11&lt;&gt;"",1,0))</f>
        <v>0</v>
      </c>
      <c r="AW8" s="165">
        <f>IF('Indicator Data'!BD12="No Data",1,IF('Indicator Data imputation'!AX11&lt;&gt;"",1,0))</f>
        <v>0</v>
      </c>
      <c r="AX8" s="165">
        <f>IF('Indicator Data'!BE12="No Data",1,IF('Indicator Data imputation'!AY11&lt;&gt;"",1,0))</f>
        <v>0</v>
      </c>
      <c r="AY8" s="165">
        <f>IF('Indicator Data'!BF12="No Data",1,IF('Indicator Data imputation'!AZ11&lt;&gt;"",1,0))</f>
        <v>0</v>
      </c>
      <c r="AZ8" s="165">
        <f>IF('Indicator Data'!BG12="No Data",1,IF('Indicator Data imputation'!BA11&lt;&gt;"",1,0))</f>
        <v>0</v>
      </c>
      <c r="BA8" s="5">
        <f t="shared" si="0"/>
        <v>1</v>
      </c>
      <c r="BB8" s="167">
        <f t="shared" si="1"/>
        <v>1.9607843137254902E-2</v>
      </c>
    </row>
    <row r="9" spans="1:54" x14ac:dyDescent="0.25">
      <c r="A9" s="5" t="s">
        <v>14</v>
      </c>
      <c r="B9" s="165">
        <f>IF('Indicator Data'!I13="No Data",1,IF('Indicator Data imputation'!C12&lt;&gt;"",1,0))</f>
        <v>0</v>
      </c>
      <c r="C9" s="165">
        <f>IF('Indicator Data'!J13="No Data",1,IF('Indicator Data imputation'!D12&lt;&gt;"",1,0))</f>
        <v>0</v>
      </c>
      <c r="D9" s="165">
        <f>IF('Indicator Data'!K13="No Data",1,IF('Indicator Data imputation'!E12&lt;&gt;"",1,0))</f>
        <v>0</v>
      </c>
      <c r="E9" s="165">
        <f>IF('Indicator Data'!L13="No Data",1,IF('Indicator Data imputation'!F12&lt;&gt;"",1,0))</f>
        <v>0</v>
      </c>
      <c r="F9" s="165">
        <f>IF('Indicator Data'!M13="No Data",1,IF('Indicator Data imputation'!G12&lt;&gt;"",1,0))</f>
        <v>0</v>
      </c>
      <c r="G9" s="165">
        <f>IF('Indicator Data'!N13="No Data",1,IF('Indicator Data imputation'!H12&lt;&gt;"",1,0))</f>
        <v>0</v>
      </c>
      <c r="H9" s="165">
        <f>IF('Indicator Data'!O13="No Data",1,IF('Indicator Data imputation'!I12&lt;&gt;"",1,0))</f>
        <v>0</v>
      </c>
      <c r="I9" s="165">
        <f>IF('Indicator Data'!P13="No Data",1,IF('Indicator Data imputation'!J12&lt;&gt;"",1,0))</f>
        <v>0</v>
      </c>
      <c r="J9" s="165">
        <f>IF('Indicator Data'!Q13="No Data",1,IF('Indicator Data imputation'!K12&lt;&gt;"",1,0))</f>
        <v>0</v>
      </c>
      <c r="K9" s="165">
        <f>IF('Indicator Data'!R13="No Data",1,IF('Indicator Data imputation'!L12&lt;&gt;"",1,0))</f>
        <v>1</v>
      </c>
      <c r="L9" s="165">
        <f>IF('Indicator Data'!S13="No Data",1,IF('Indicator Data imputation'!M12&lt;&gt;"",1,0))</f>
        <v>0</v>
      </c>
      <c r="M9" s="165">
        <f>IF('Indicator Data'!T13="No Data",1,IF('Indicator Data imputation'!N12&lt;&gt;"",1,0))</f>
        <v>0</v>
      </c>
      <c r="N9" s="165">
        <f>IF('Indicator Data'!U13="No Data",1,IF('Indicator Data imputation'!O12&lt;&gt;"",1,0))</f>
        <v>0</v>
      </c>
      <c r="O9" s="165">
        <f>IF('Indicator Data'!V13="No Data",1,IF('Indicator Data imputation'!P12&lt;&gt;"",1,0))</f>
        <v>1</v>
      </c>
      <c r="P9" s="165">
        <f>IF('Indicator Data'!W13="No Data",1,IF('Indicator Data imputation'!Q12&lt;&gt;"",1,0))</f>
        <v>0</v>
      </c>
      <c r="Q9" s="165">
        <f>IF('Indicator Data'!X13="No Data",1,IF('Indicator Data imputation'!R12&lt;&gt;"",1,0))</f>
        <v>0</v>
      </c>
      <c r="R9" s="165">
        <f>IF('Indicator Data'!Y13="No Data",1,IF('Indicator Data imputation'!S12&lt;&gt;"",1,0))</f>
        <v>0</v>
      </c>
      <c r="S9" s="165">
        <f>IF('Indicator Data'!Z13="No Data",1,IF('Indicator Data imputation'!T12&lt;&gt;"",1,0))</f>
        <v>0</v>
      </c>
      <c r="T9" s="165">
        <f>IF('Indicator Data'!AA13="No Data",1,IF('Indicator Data imputation'!U12&lt;&gt;"",1,0))</f>
        <v>0</v>
      </c>
      <c r="U9" s="165">
        <f>IF('Indicator Data'!AB13="No Data",1,IF('Indicator Data imputation'!V12&lt;&gt;"",1,0))</f>
        <v>0</v>
      </c>
      <c r="V9" s="165">
        <f>IF('Indicator Data'!AC13="No Data",1,IF('Indicator Data imputation'!W12&lt;&gt;"",1,0))</f>
        <v>0</v>
      </c>
      <c r="W9" s="165">
        <f>IF('Indicator Data'!AD13="No Data",1,IF('Indicator Data imputation'!X12&lt;&gt;"",1,0))</f>
        <v>0</v>
      </c>
      <c r="X9" s="165">
        <f>IF('Indicator Data'!AE13="No Data",1,IF('Indicator Data imputation'!Y12&lt;&gt;"",1,0))</f>
        <v>1</v>
      </c>
      <c r="Y9" s="165">
        <f>IF('Indicator Data'!AF13="No Data",1,IF('Indicator Data imputation'!Z12&lt;&gt;"",1,0))</f>
        <v>0</v>
      </c>
      <c r="Z9" s="165">
        <f>IF('Indicator Data'!AG13="No Data",1,IF('Indicator Data imputation'!AA12&lt;&gt;"",1,0))</f>
        <v>0</v>
      </c>
      <c r="AA9" s="165">
        <f>IF('Indicator Data'!AH13="No Data",1,IF('Indicator Data imputation'!AB12&lt;&gt;"",1,0))</f>
        <v>0</v>
      </c>
      <c r="AB9" s="165">
        <f>IF('Indicator Data'!AI13="No Data",1,IF('Indicator Data imputation'!AC12&lt;&gt;"",1,0))</f>
        <v>0</v>
      </c>
      <c r="AC9" s="165">
        <f>IF('Indicator Data'!AJ13="No Data",1,IF('Indicator Data imputation'!AD12&lt;&gt;"",1,0))</f>
        <v>0</v>
      </c>
      <c r="AD9" s="165">
        <f>IF('Indicator Data'!AK13="No Data",1,IF('Indicator Data imputation'!AE12&lt;&gt;"",1,0))</f>
        <v>0</v>
      </c>
      <c r="AE9" s="165">
        <f>IF('Indicator Data'!AL13="No Data",1,IF('Indicator Data imputation'!AF12&lt;&gt;"",1,0))</f>
        <v>0</v>
      </c>
      <c r="AF9" s="165">
        <f>IF('Indicator Data'!AM13="No Data",1,IF('Indicator Data imputation'!AG12&lt;&gt;"",1,0))</f>
        <v>0</v>
      </c>
      <c r="AG9" s="165">
        <f>IF('Indicator Data'!AN13="No Data",1,IF('Indicator Data imputation'!AH12&lt;&gt;"",1,0))</f>
        <v>0</v>
      </c>
      <c r="AH9" s="165">
        <f>IF('Indicator Data'!AO13="No Data",1,IF('Indicator Data imputation'!AI12&lt;&gt;"",1,0))</f>
        <v>0</v>
      </c>
      <c r="AI9" s="165">
        <f>IF('Indicator Data'!AP13="No Data",1,IF('Indicator Data imputation'!AJ12&lt;&gt;"",1,0))</f>
        <v>0</v>
      </c>
      <c r="AJ9" s="165">
        <f>IF('Indicator Data'!AQ13="No Data",1,IF('Indicator Data imputation'!AK12&lt;&gt;"",1,0))</f>
        <v>1</v>
      </c>
      <c r="AK9" s="165">
        <f>IF('Indicator Data'!AR13="No Data",1,IF('Indicator Data imputation'!AL12&lt;&gt;"",1,0))</f>
        <v>0</v>
      </c>
      <c r="AL9" s="165">
        <f>IF('Indicator Data'!AS13="No Data",1,IF('Indicator Data imputation'!AM12&lt;&gt;"",1,0))</f>
        <v>0</v>
      </c>
      <c r="AM9" s="165">
        <f>IF('Indicator Data'!AT13="No Data",1,IF('Indicator Data imputation'!AN12&lt;&gt;"",1,0))</f>
        <v>0</v>
      </c>
      <c r="AN9" s="165">
        <f>IF('Indicator Data'!AU13="No Data",1,IF('Indicator Data imputation'!AO12&lt;&gt;"",1,0))</f>
        <v>0</v>
      </c>
      <c r="AO9" s="165">
        <f>IF('Indicator Data'!AV13="No Data",1,IF('Indicator Data imputation'!AP12&lt;&gt;"",1,0))</f>
        <v>1</v>
      </c>
      <c r="AP9" s="165">
        <f>IF('Indicator Data'!AW13="No Data",1,IF('Indicator Data imputation'!AQ12&lt;&gt;"",1,0))</f>
        <v>0</v>
      </c>
      <c r="AQ9" s="165">
        <f>IF('Indicator Data'!AX13="No Data",1,IF('Indicator Data imputation'!AR12&lt;&gt;"",1,0))</f>
        <v>0</v>
      </c>
      <c r="AR9" s="165">
        <f>IF('Indicator Data'!AY13="No Data",1,IF('Indicator Data imputation'!AS12&lt;&gt;"",1,0))</f>
        <v>0</v>
      </c>
      <c r="AS9" s="165">
        <f>IF('Indicator Data'!AZ13="No Data",1,IF('Indicator Data imputation'!AT12&lt;&gt;"",1,0))</f>
        <v>0</v>
      </c>
      <c r="AT9" s="165">
        <f>IF('Indicator Data'!BA13="No Data",1,IF('Indicator Data imputation'!AU12&lt;&gt;"",1,0))</f>
        <v>0</v>
      </c>
      <c r="AU9" s="165">
        <f>IF('Indicator Data'!BB13="No Data",1,IF('Indicator Data imputation'!AV12&lt;&gt;"",1,0))</f>
        <v>0</v>
      </c>
      <c r="AV9" s="165">
        <f>IF('Indicator Data'!BC13="No Data",1,IF('Indicator Data imputation'!AW12&lt;&gt;"",1,0))</f>
        <v>0</v>
      </c>
      <c r="AW9" s="165">
        <f>IF('Indicator Data'!BD13="No Data",1,IF('Indicator Data imputation'!AX12&lt;&gt;"",1,0))</f>
        <v>0</v>
      </c>
      <c r="AX9" s="165">
        <f>IF('Indicator Data'!BE13="No Data",1,IF('Indicator Data imputation'!AY12&lt;&gt;"",1,0))</f>
        <v>0</v>
      </c>
      <c r="AY9" s="165">
        <f>IF('Indicator Data'!BF13="No Data",1,IF('Indicator Data imputation'!AZ12&lt;&gt;"",1,0))</f>
        <v>0</v>
      </c>
      <c r="AZ9" s="165">
        <f>IF('Indicator Data'!BG13="No Data",1,IF('Indicator Data imputation'!BA12&lt;&gt;"",1,0))</f>
        <v>0</v>
      </c>
      <c r="BA9" s="5">
        <f t="shared" si="0"/>
        <v>5</v>
      </c>
      <c r="BB9" s="167">
        <f t="shared" si="1"/>
        <v>9.8039215686274508E-2</v>
      </c>
    </row>
    <row r="10" spans="1:54" x14ac:dyDescent="0.25">
      <c r="A10" s="5" t="s">
        <v>16</v>
      </c>
      <c r="B10" s="165">
        <f>IF('Indicator Data'!I14="No Data",1,IF('Indicator Data imputation'!C13&lt;&gt;"",1,0))</f>
        <v>0</v>
      </c>
      <c r="C10" s="165">
        <f>IF('Indicator Data'!J14="No Data",1,IF('Indicator Data imputation'!D13&lt;&gt;"",1,0))</f>
        <v>0</v>
      </c>
      <c r="D10" s="165">
        <f>IF('Indicator Data'!K14="No Data",1,IF('Indicator Data imputation'!E13&lt;&gt;"",1,0))</f>
        <v>0</v>
      </c>
      <c r="E10" s="165">
        <f>IF('Indicator Data'!L14="No Data",1,IF('Indicator Data imputation'!F13&lt;&gt;"",1,0))</f>
        <v>0</v>
      </c>
      <c r="F10" s="165">
        <f>IF('Indicator Data'!M14="No Data",1,IF('Indicator Data imputation'!G13&lt;&gt;"",1,0))</f>
        <v>0</v>
      </c>
      <c r="G10" s="165">
        <f>IF('Indicator Data'!N14="No Data",1,IF('Indicator Data imputation'!H13&lt;&gt;"",1,0))</f>
        <v>0</v>
      </c>
      <c r="H10" s="165">
        <f>IF('Indicator Data'!O14="No Data",1,IF('Indicator Data imputation'!I13&lt;&gt;"",1,0))</f>
        <v>0</v>
      </c>
      <c r="I10" s="165">
        <f>IF('Indicator Data'!P14="No Data",1,IF('Indicator Data imputation'!J13&lt;&gt;"",1,0))</f>
        <v>0</v>
      </c>
      <c r="J10" s="165">
        <f>IF('Indicator Data'!Q14="No Data",1,IF('Indicator Data imputation'!K13&lt;&gt;"",1,0))</f>
        <v>0</v>
      </c>
      <c r="K10" s="165">
        <f>IF('Indicator Data'!R14="No Data",1,IF('Indicator Data imputation'!L13&lt;&gt;"",1,0))</f>
        <v>1</v>
      </c>
      <c r="L10" s="165">
        <f>IF('Indicator Data'!S14="No Data",1,IF('Indicator Data imputation'!M13&lt;&gt;"",1,0))</f>
        <v>0</v>
      </c>
      <c r="M10" s="165">
        <f>IF('Indicator Data'!T14="No Data",1,IF('Indicator Data imputation'!N13&lt;&gt;"",1,0))</f>
        <v>0</v>
      </c>
      <c r="N10" s="165">
        <f>IF('Indicator Data'!U14="No Data",1,IF('Indicator Data imputation'!O13&lt;&gt;"",1,0))</f>
        <v>0</v>
      </c>
      <c r="O10" s="165">
        <f>IF('Indicator Data'!V14="No Data",1,IF('Indicator Data imputation'!P13&lt;&gt;"",1,0))</f>
        <v>1</v>
      </c>
      <c r="P10" s="165">
        <f>IF('Indicator Data'!W14="No Data",1,IF('Indicator Data imputation'!Q13&lt;&gt;"",1,0))</f>
        <v>0</v>
      </c>
      <c r="Q10" s="165">
        <f>IF('Indicator Data'!X14="No Data",1,IF('Indicator Data imputation'!R13&lt;&gt;"",1,0))</f>
        <v>1</v>
      </c>
      <c r="R10" s="165">
        <f>IF('Indicator Data'!Y14="No Data",1,IF('Indicator Data imputation'!S13&lt;&gt;"",1,0))</f>
        <v>0</v>
      </c>
      <c r="S10" s="165">
        <f>IF('Indicator Data'!Z14="No Data",1,IF('Indicator Data imputation'!T13&lt;&gt;"",1,0))</f>
        <v>0</v>
      </c>
      <c r="T10" s="165">
        <f>IF('Indicator Data'!AA14="No Data",1,IF('Indicator Data imputation'!U13&lt;&gt;"",1,0))</f>
        <v>0</v>
      </c>
      <c r="U10" s="165">
        <f>IF('Indicator Data'!AB14="No Data",1,IF('Indicator Data imputation'!V13&lt;&gt;"",1,0))</f>
        <v>1</v>
      </c>
      <c r="V10" s="165">
        <f>IF('Indicator Data'!AC14="No Data",1,IF('Indicator Data imputation'!W13&lt;&gt;"",1,0))</f>
        <v>0</v>
      </c>
      <c r="W10" s="165">
        <f>IF('Indicator Data'!AD14="No Data",1,IF('Indicator Data imputation'!X13&lt;&gt;"",1,0))</f>
        <v>0</v>
      </c>
      <c r="X10" s="165">
        <f>IF('Indicator Data'!AE14="No Data",1,IF('Indicator Data imputation'!Y13&lt;&gt;"",1,0))</f>
        <v>1</v>
      </c>
      <c r="Y10" s="165">
        <f>IF('Indicator Data'!AF14="No Data",1,IF('Indicator Data imputation'!Z13&lt;&gt;"",1,0))</f>
        <v>0</v>
      </c>
      <c r="Z10" s="165">
        <f>IF('Indicator Data'!AG14="No Data",1,IF('Indicator Data imputation'!AA13&lt;&gt;"",1,0))</f>
        <v>0</v>
      </c>
      <c r="AA10" s="165">
        <f>IF('Indicator Data'!AH14="No Data",1,IF('Indicator Data imputation'!AB13&lt;&gt;"",1,0))</f>
        <v>0</v>
      </c>
      <c r="AB10" s="165">
        <f>IF('Indicator Data'!AI14="No Data",1,IF('Indicator Data imputation'!AC13&lt;&gt;"",1,0))</f>
        <v>0</v>
      </c>
      <c r="AC10" s="165">
        <f>IF('Indicator Data'!AJ14="No Data",1,IF('Indicator Data imputation'!AD13&lt;&gt;"",1,0))</f>
        <v>0</v>
      </c>
      <c r="AD10" s="165">
        <f>IF('Indicator Data'!AK14="No Data",1,IF('Indicator Data imputation'!AE13&lt;&gt;"",1,0))</f>
        <v>0</v>
      </c>
      <c r="AE10" s="165">
        <f>IF('Indicator Data'!AL14="No Data",1,IF('Indicator Data imputation'!AF13&lt;&gt;"",1,0))</f>
        <v>0</v>
      </c>
      <c r="AF10" s="165">
        <f>IF('Indicator Data'!AM14="No Data",1,IF('Indicator Data imputation'!AG13&lt;&gt;"",1,0))</f>
        <v>0</v>
      </c>
      <c r="AG10" s="165">
        <f>IF('Indicator Data'!AN14="No Data",1,IF('Indicator Data imputation'!AH13&lt;&gt;"",1,0))</f>
        <v>0</v>
      </c>
      <c r="AH10" s="165">
        <f>IF('Indicator Data'!AO14="No Data",1,IF('Indicator Data imputation'!AI13&lt;&gt;"",1,0))</f>
        <v>0</v>
      </c>
      <c r="AI10" s="165">
        <f>IF('Indicator Data'!AP14="No Data",1,IF('Indicator Data imputation'!AJ13&lt;&gt;"",1,0))</f>
        <v>0</v>
      </c>
      <c r="AJ10" s="165">
        <f>IF('Indicator Data'!AQ14="No Data",1,IF('Indicator Data imputation'!AK13&lt;&gt;"",1,0))</f>
        <v>0</v>
      </c>
      <c r="AK10" s="165">
        <f>IF('Indicator Data'!AR14="No Data",1,IF('Indicator Data imputation'!AL13&lt;&gt;"",1,0))</f>
        <v>0</v>
      </c>
      <c r="AL10" s="165">
        <f>IF('Indicator Data'!AS14="No Data",1,IF('Indicator Data imputation'!AM13&lt;&gt;"",1,0))</f>
        <v>0</v>
      </c>
      <c r="AM10" s="165">
        <f>IF('Indicator Data'!AT14="No Data",1,IF('Indicator Data imputation'!AN13&lt;&gt;"",1,0))</f>
        <v>0</v>
      </c>
      <c r="AN10" s="165">
        <f>IF('Indicator Data'!AU14="No Data",1,IF('Indicator Data imputation'!AO13&lt;&gt;"",1,0))</f>
        <v>0</v>
      </c>
      <c r="AO10" s="165">
        <f>IF('Indicator Data'!AV14="No Data",1,IF('Indicator Data imputation'!AP13&lt;&gt;"",1,0))</f>
        <v>1</v>
      </c>
      <c r="AP10" s="165">
        <f>IF('Indicator Data'!AW14="No Data",1,IF('Indicator Data imputation'!AQ13&lt;&gt;"",1,0))</f>
        <v>0</v>
      </c>
      <c r="AQ10" s="165">
        <f>IF('Indicator Data'!AX14="No Data",1,IF('Indicator Data imputation'!AR13&lt;&gt;"",1,0))</f>
        <v>0</v>
      </c>
      <c r="AR10" s="165">
        <f>IF('Indicator Data'!AY14="No Data",1,IF('Indicator Data imputation'!AS13&lt;&gt;"",1,0))</f>
        <v>0</v>
      </c>
      <c r="AS10" s="165">
        <f>IF('Indicator Data'!AZ14="No Data",1,IF('Indicator Data imputation'!AT13&lt;&gt;"",1,0))</f>
        <v>0</v>
      </c>
      <c r="AT10" s="165">
        <f>IF('Indicator Data'!BA14="No Data",1,IF('Indicator Data imputation'!AU13&lt;&gt;"",1,0))</f>
        <v>0</v>
      </c>
      <c r="AU10" s="165">
        <f>IF('Indicator Data'!BB14="No Data",1,IF('Indicator Data imputation'!AV13&lt;&gt;"",1,0))</f>
        <v>0</v>
      </c>
      <c r="AV10" s="165">
        <f>IF('Indicator Data'!BC14="No Data",1,IF('Indicator Data imputation'!AW13&lt;&gt;"",1,0))</f>
        <v>0</v>
      </c>
      <c r="AW10" s="165">
        <f>IF('Indicator Data'!BD14="No Data",1,IF('Indicator Data imputation'!AX13&lt;&gt;"",1,0))</f>
        <v>0</v>
      </c>
      <c r="AX10" s="165">
        <f>IF('Indicator Data'!BE14="No Data",1,IF('Indicator Data imputation'!AY13&lt;&gt;"",1,0))</f>
        <v>0</v>
      </c>
      <c r="AY10" s="165">
        <f>IF('Indicator Data'!BF14="No Data",1,IF('Indicator Data imputation'!AZ13&lt;&gt;"",1,0))</f>
        <v>0</v>
      </c>
      <c r="AZ10" s="165">
        <f>IF('Indicator Data'!BG14="No Data",1,IF('Indicator Data imputation'!BA13&lt;&gt;"",1,0))</f>
        <v>0</v>
      </c>
      <c r="BA10" s="5">
        <f t="shared" si="0"/>
        <v>6</v>
      </c>
      <c r="BB10" s="167">
        <f t="shared" si="1"/>
        <v>0.11764705882352941</v>
      </c>
    </row>
    <row r="11" spans="1:54" x14ac:dyDescent="0.25">
      <c r="A11" s="5" t="s">
        <v>18</v>
      </c>
      <c r="B11" s="165">
        <f>IF('Indicator Data'!I15="No Data",1,IF('Indicator Data imputation'!C14&lt;&gt;"",1,0))</f>
        <v>0</v>
      </c>
      <c r="C11" s="165">
        <f>IF('Indicator Data'!J15="No Data",1,IF('Indicator Data imputation'!D14&lt;&gt;"",1,0))</f>
        <v>0</v>
      </c>
      <c r="D11" s="165">
        <f>IF('Indicator Data'!K15="No Data",1,IF('Indicator Data imputation'!E14&lt;&gt;"",1,0))</f>
        <v>0</v>
      </c>
      <c r="E11" s="165">
        <f>IF('Indicator Data'!L15="No Data",1,IF('Indicator Data imputation'!F14&lt;&gt;"",1,0))</f>
        <v>0</v>
      </c>
      <c r="F11" s="165">
        <f>IF('Indicator Data'!M15="No Data",1,IF('Indicator Data imputation'!G14&lt;&gt;"",1,0))</f>
        <v>0</v>
      </c>
      <c r="G11" s="165">
        <f>IF('Indicator Data'!N15="No Data",1,IF('Indicator Data imputation'!H14&lt;&gt;"",1,0))</f>
        <v>0</v>
      </c>
      <c r="H11" s="165">
        <f>IF('Indicator Data'!O15="No Data",1,IF('Indicator Data imputation'!I14&lt;&gt;"",1,0))</f>
        <v>0</v>
      </c>
      <c r="I11" s="165">
        <f>IF('Indicator Data'!P15="No Data",1,IF('Indicator Data imputation'!J14&lt;&gt;"",1,0))</f>
        <v>0</v>
      </c>
      <c r="J11" s="165">
        <f>IF('Indicator Data'!Q15="No Data",1,IF('Indicator Data imputation'!K14&lt;&gt;"",1,0))</f>
        <v>0</v>
      </c>
      <c r="K11" s="165">
        <f>IF('Indicator Data'!R15="No Data",1,IF('Indicator Data imputation'!L14&lt;&gt;"",1,0))</f>
        <v>1</v>
      </c>
      <c r="L11" s="165">
        <f>IF('Indicator Data'!S15="No Data",1,IF('Indicator Data imputation'!M14&lt;&gt;"",1,0))</f>
        <v>0</v>
      </c>
      <c r="M11" s="165">
        <f>IF('Indicator Data'!T15="No Data",1,IF('Indicator Data imputation'!N14&lt;&gt;"",1,0))</f>
        <v>0</v>
      </c>
      <c r="N11" s="165">
        <f>IF('Indicator Data'!U15="No Data",1,IF('Indicator Data imputation'!O14&lt;&gt;"",1,0))</f>
        <v>0</v>
      </c>
      <c r="O11" s="165">
        <f>IF('Indicator Data'!V15="No Data",1,IF('Indicator Data imputation'!P14&lt;&gt;"",1,0))</f>
        <v>0</v>
      </c>
      <c r="P11" s="165">
        <f>IF('Indicator Data'!W15="No Data",1,IF('Indicator Data imputation'!Q14&lt;&gt;"",1,0))</f>
        <v>0</v>
      </c>
      <c r="Q11" s="165">
        <f>IF('Indicator Data'!X15="No Data",1,IF('Indicator Data imputation'!R14&lt;&gt;"",1,0))</f>
        <v>0</v>
      </c>
      <c r="R11" s="165">
        <f>IF('Indicator Data'!Y15="No Data",1,IF('Indicator Data imputation'!S14&lt;&gt;"",1,0))</f>
        <v>0</v>
      </c>
      <c r="S11" s="165">
        <f>IF('Indicator Data'!Z15="No Data",1,IF('Indicator Data imputation'!T14&lt;&gt;"",1,0))</f>
        <v>0</v>
      </c>
      <c r="T11" s="165">
        <f>IF('Indicator Data'!AA15="No Data",1,IF('Indicator Data imputation'!U14&lt;&gt;"",1,0))</f>
        <v>0</v>
      </c>
      <c r="U11" s="165">
        <f>IF('Indicator Data'!AB15="No Data",1,IF('Indicator Data imputation'!V14&lt;&gt;"",1,0))</f>
        <v>0</v>
      </c>
      <c r="V11" s="165">
        <f>IF('Indicator Data'!AC15="No Data",1,IF('Indicator Data imputation'!W14&lt;&gt;"",1,0))</f>
        <v>0</v>
      </c>
      <c r="W11" s="165">
        <f>IF('Indicator Data'!AD15="No Data",1,IF('Indicator Data imputation'!X14&lt;&gt;"",1,0))</f>
        <v>0</v>
      </c>
      <c r="X11" s="165">
        <f>IF('Indicator Data'!AE15="No Data",1,IF('Indicator Data imputation'!Y14&lt;&gt;"",1,0))</f>
        <v>0</v>
      </c>
      <c r="Y11" s="165">
        <f>IF('Indicator Data'!AF15="No Data",1,IF('Indicator Data imputation'!Z14&lt;&gt;"",1,0))</f>
        <v>0</v>
      </c>
      <c r="Z11" s="165">
        <f>IF('Indicator Data'!AG15="No Data",1,IF('Indicator Data imputation'!AA14&lt;&gt;"",1,0))</f>
        <v>0</v>
      </c>
      <c r="AA11" s="165">
        <f>IF('Indicator Data'!AH15="No Data",1,IF('Indicator Data imputation'!AB14&lt;&gt;"",1,0))</f>
        <v>0</v>
      </c>
      <c r="AB11" s="165">
        <f>IF('Indicator Data'!AI15="No Data",1,IF('Indicator Data imputation'!AC14&lt;&gt;"",1,0))</f>
        <v>0</v>
      </c>
      <c r="AC11" s="165">
        <f>IF('Indicator Data'!AJ15="No Data",1,IF('Indicator Data imputation'!AD14&lt;&gt;"",1,0))</f>
        <v>0</v>
      </c>
      <c r="AD11" s="165">
        <f>IF('Indicator Data'!AK15="No Data",1,IF('Indicator Data imputation'!AE14&lt;&gt;"",1,0))</f>
        <v>0</v>
      </c>
      <c r="AE11" s="165">
        <f>IF('Indicator Data'!AL15="No Data",1,IF('Indicator Data imputation'!AF14&lt;&gt;"",1,0))</f>
        <v>0</v>
      </c>
      <c r="AF11" s="165">
        <f>IF('Indicator Data'!AM15="No Data",1,IF('Indicator Data imputation'!AG14&lt;&gt;"",1,0))</f>
        <v>0</v>
      </c>
      <c r="AG11" s="165">
        <f>IF('Indicator Data'!AN15="No Data",1,IF('Indicator Data imputation'!AH14&lt;&gt;"",1,0))</f>
        <v>0</v>
      </c>
      <c r="AH11" s="165">
        <f>IF('Indicator Data'!AO15="No Data",1,IF('Indicator Data imputation'!AI14&lt;&gt;"",1,0))</f>
        <v>0</v>
      </c>
      <c r="AI11" s="165">
        <f>IF('Indicator Data'!AP15="No Data",1,IF('Indicator Data imputation'!AJ14&lt;&gt;"",1,0))</f>
        <v>1</v>
      </c>
      <c r="AJ11" s="165">
        <f>IF('Indicator Data'!AQ15="No Data",1,IF('Indicator Data imputation'!AK14&lt;&gt;"",1,0))</f>
        <v>1</v>
      </c>
      <c r="AK11" s="165">
        <f>IF('Indicator Data'!AR15="No Data",1,IF('Indicator Data imputation'!AL14&lt;&gt;"",1,0))</f>
        <v>1</v>
      </c>
      <c r="AL11" s="165">
        <f>IF('Indicator Data'!AS15="No Data",1,IF('Indicator Data imputation'!AM14&lt;&gt;"",1,0))</f>
        <v>0</v>
      </c>
      <c r="AM11" s="165">
        <f>IF('Indicator Data'!AT15="No Data",1,IF('Indicator Data imputation'!AN14&lt;&gt;"",1,0))</f>
        <v>0</v>
      </c>
      <c r="AN11" s="165">
        <f>IF('Indicator Data'!AU15="No Data",1,IF('Indicator Data imputation'!AO14&lt;&gt;"",1,0))</f>
        <v>0</v>
      </c>
      <c r="AO11" s="165">
        <f>IF('Indicator Data'!AV15="No Data",1,IF('Indicator Data imputation'!AP14&lt;&gt;"",1,0))</f>
        <v>0</v>
      </c>
      <c r="AP11" s="165">
        <f>IF('Indicator Data'!AW15="No Data",1,IF('Indicator Data imputation'!AQ14&lt;&gt;"",1,0))</f>
        <v>0</v>
      </c>
      <c r="AQ11" s="165">
        <f>IF('Indicator Data'!AX15="No Data",1,IF('Indicator Data imputation'!AR14&lt;&gt;"",1,0))</f>
        <v>0</v>
      </c>
      <c r="AR11" s="165">
        <f>IF('Indicator Data'!AY15="No Data",1,IF('Indicator Data imputation'!AS14&lt;&gt;"",1,0))</f>
        <v>0</v>
      </c>
      <c r="AS11" s="165">
        <f>IF('Indicator Data'!AZ15="No Data",1,IF('Indicator Data imputation'!AT14&lt;&gt;"",1,0))</f>
        <v>0</v>
      </c>
      <c r="AT11" s="165">
        <f>IF('Indicator Data'!BA15="No Data",1,IF('Indicator Data imputation'!AU14&lt;&gt;"",1,0))</f>
        <v>0</v>
      </c>
      <c r="AU11" s="165">
        <f>IF('Indicator Data'!BB15="No Data",1,IF('Indicator Data imputation'!AV14&lt;&gt;"",1,0))</f>
        <v>0</v>
      </c>
      <c r="AV11" s="165">
        <f>IF('Indicator Data'!BC15="No Data",1,IF('Indicator Data imputation'!AW14&lt;&gt;"",1,0))</f>
        <v>0</v>
      </c>
      <c r="AW11" s="165">
        <f>IF('Indicator Data'!BD15="No Data",1,IF('Indicator Data imputation'!AX14&lt;&gt;"",1,0))</f>
        <v>0</v>
      </c>
      <c r="AX11" s="165">
        <f>IF('Indicator Data'!BE15="No Data",1,IF('Indicator Data imputation'!AY14&lt;&gt;"",1,0))</f>
        <v>0</v>
      </c>
      <c r="AY11" s="165">
        <f>IF('Indicator Data'!BF15="No Data",1,IF('Indicator Data imputation'!AZ14&lt;&gt;"",1,0))</f>
        <v>0</v>
      </c>
      <c r="AZ11" s="165">
        <f>IF('Indicator Data'!BG15="No Data",1,IF('Indicator Data imputation'!BA14&lt;&gt;"",1,0))</f>
        <v>0</v>
      </c>
      <c r="BA11" s="5">
        <f t="shared" si="0"/>
        <v>4</v>
      </c>
      <c r="BB11" s="167">
        <f t="shared" si="1"/>
        <v>7.8431372549019607E-2</v>
      </c>
    </row>
    <row r="12" spans="1:54" x14ac:dyDescent="0.25">
      <c r="A12" s="5" t="s">
        <v>20</v>
      </c>
      <c r="B12" s="165">
        <f>IF('Indicator Data'!I16="No Data",1,IF('Indicator Data imputation'!C15&lt;&gt;"",1,0))</f>
        <v>0</v>
      </c>
      <c r="C12" s="165">
        <f>IF('Indicator Data'!J16="No Data",1,IF('Indicator Data imputation'!D15&lt;&gt;"",1,0))</f>
        <v>0</v>
      </c>
      <c r="D12" s="165">
        <f>IF('Indicator Data'!K16="No Data",1,IF('Indicator Data imputation'!E15&lt;&gt;"",1,0))</f>
        <v>0</v>
      </c>
      <c r="E12" s="165">
        <f>IF('Indicator Data'!L16="No Data",1,IF('Indicator Data imputation'!F15&lt;&gt;"",1,0))</f>
        <v>0</v>
      </c>
      <c r="F12" s="165">
        <f>IF('Indicator Data'!M16="No Data",1,IF('Indicator Data imputation'!G15&lt;&gt;"",1,0))</f>
        <v>0</v>
      </c>
      <c r="G12" s="165">
        <f>IF('Indicator Data'!N16="No Data",1,IF('Indicator Data imputation'!H15&lt;&gt;"",1,0))</f>
        <v>0</v>
      </c>
      <c r="H12" s="165">
        <f>IF('Indicator Data'!O16="No Data",1,IF('Indicator Data imputation'!I15&lt;&gt;"",1,0))</f>
        <v>0</v>
      </c>
      <c r="I12" s="165">
        <f>IF('Indicator Data'!P16="No Data",1,IF('Indicator Data imputation'!J15&lt;&gt;"",1,0))</f>
        <v>0</v>
      </c>
      <c r="J12" s="165">
        <f>IF('Indicator Data'!Q16="No Data",1,IF('Indicator Data imputation'!K15&lt;&gt;"",1,0))</f>
        <v>0</v>
      </c>
      <c r="K12" s="165">
        <f>IF('Indicator Data'!R16="No Data",1,IF('Indicator Data imputation'!L15&lt;&gt;"",1,0))</f>
        <v>1</v>
      </c>
      <c r="L12" s="165">
        <f>IF('Indicator Data'!S16="No Data",1,IF('Indicator Data imputation'!M15&lt;&gt;"",1,0))</f>
        <v>0</v>
      </c>
      <c r="M12" s="165">
        <f>IF('Indicator Data'!T16="No Data",1,IF('Indicator Data imputation'!N15&lt;&gt;"",1,0))</f>
        <v>0</v>
      </c>
      <c r="N12" s="165">
        <f>IF('Indicator Data'!U16="No Data",1,IF('Indicator Data imputation'!O15&lt;&gt;"",1,0))</f>
        <v>0</v>
      </c>
      <c r="O12" s="165">
        <f>IF('Indicator Data'!V16="No Data",1,IF('Indicator Data imputation'!P15&lt;&gt;"",1,0))</f>
        <v>1</v>
      </c>
      <c r="P12" s="165">
        <f>IF('Indicator Data'!W16="No Data",1,IF('Indicator Data imputation'!Q15&lt;&gt;"",1,0))</f>
        <v>0</v>
      </c>
      <c r="Q12" s="165">
        <f>IF('Indicator Data'!X16="No Data",1,IF('Indicator Data imputation'!R15&lt;&gt;"",1,0))</f>
        <v>1</v>
      </c>
      <c r="R12" s="165">
        <f>IF('Indicator Data'!Y16="No Data",1,IF('Indicator Data imputation'!S15&lt;&gt;"",1,0))</f>
        <v>1</v>
      </c>
      <c r="S12" s="165">
        <f>IF('Indicator Data'!Z16="No Data",1,IF('Indicator Data imputation'!T15&lt;&gt;"",1,0))</f>
        <v>0</v>
      </c>
      <c r="T12" s="165">
        <f>IF('Indicator Data'!AA16="No Data",1,IF('Indicator Data imputation'!U15&lt;&gt;"",1,0))</f>
        <v>0</v>
      </c>
      <c r="U12" s="165">
        <f>IF('Indicator Data'!AB16="No Data",1,IF('Indicator Data imputation'!V15&lt;&gt;"",1,0))</f>
        <v>0</v>
      </c>
      <c r="V12" s="165">
        <f>IF('Indicator Data'!AC16="No Data",1,IF('Indicator Data imputation'!W15&lt;&gt;"",1,0))</f>
        <v>0</v>
      </c>
      <c r="W12" s="165">
        <f>IF('Indicator Data'!AD16="No Data",1,IF('Indicator Data imputation'!X15&lt;&gt;"",1,0))</f>
        <v>0</v>
      </c>
      <c r="X12" s="165">
        <f>IF('Indicator Data'!AE16="No Data",1,IF('Indicator Data imputation'!Y15&lt;&gt;"",1,0))</f>
        <v>1</v>
      </c>
      <c r="Y12" s="165">
        <f>IF('Indicator Data'!AF16="No Data",1,IF('Indicator Data imputation'!Z15&lt;&gt;"",1,0))</f>
        <v>0</v>
      </c>
      <c r="Z12" s="165">
        <f>IF('Indicator Data'!AG16="No Data",1,IF('Indicator Data imputation'!AA15&lt;&gt;"",1,0))</f>
        <v>1</v>
      </c>
      <c r="AA12" s="165">
        <f>IF('Indicator Data'!AH16="No Data",1,IF('Indicator Data imputation'!AB15&lt;&gt;"",1,0))</f>
        <v>0</v>
      </c>
      <c r="AB12" s="165">
        <f>IF('Indicator Data'!AI16="No Data",1,IF('Indicator Data imputation'!AC15&lt;&gt;"",1,0))</f>
        <v>0</v>
      </c>
      <c r="AC12" s="165">
        <f>IF('Indicator Data'!AJ16="No Data",1,IF('Indicator Data imputation'!AD15&lt;&gt;"",1,0))</f>
        <v>0</v>
      </c>
      <c r="AD12" s="165">
        <f>IF('Indicator Data'!AK16="No Data",1,IF('Indicator Data imputation'!AE15&lt;&gt;"",1,0))</f>
        <v>0</v>
      </c>
      <c r="AE12" s="165">
        <f>IF('Indicator Data'!AL16="No Data",1,IF('Indicator Data imputation'!AF15&lt;&gt;"",1,0))</f>
        <v>0</v>
      </c>
      <c r="AF12" s="165">
        <f>IF('Indicator Data'!AM16="No Data",1,IF('Indicator Data imputation'!AG15&lt;&gt;"",1,0))</f>
        <v>0</v>
      </c>
      <c r="AG12" s="165">
        <f>IF('Indicator Data'!AN16="No Data",1,IF('Indicator Data imputation'!AH15&lt;&gt;"",1,0))</f>
        <v>0</v>
      </c>
      <c r="AH12" s="165">
        <f>IF('Indicator Data'!AO16="No Data",1,IF('Indicator Data imputation'!AI15&lt;&gt;"",1,0))</f>
        <v>0</v>
      </c>
      <c r="AI12" s="165">
        <f>IF('Indicator Data'!AP16="No Data",1,IF('Indicator Data imputation'!AJ15&lt;&gt;"",1,0))</f>
        <v>0</v>
      </c>
      <c r="AJ12" s="165">
        <f>IF('Indicator Data'!AQ16="No Data",1,IF('Indicator Data imputation'!AK15&lt;&gt;"",1,0))</f>
        <v>0</v>
      </c>
      <c r="AK12" s="165">
        <f>IF('Indicator Data'!AR16="No Data",1,IF('Indicator Data imputation'!AL15&lt;&gt;"",1,0))</f>
        <v>1</v>
      </c>
      <c r="AL12" s="165">
        <f>IF('Indicator Data'!AS16="No Data",1,IF('Indicator Data imputation'!AM15&lt;&gt;"",1,0))</f>
        <v>0</v>
      </c>
      <c r="AM12" s="165">
        <f>IF('Indicator Data'!AT16="No Data",1,IF('Indicator Data imputation'!AN15&lt;&gt;"",1,0))</f>
        <v>1</v>
      </c>
      <c r="AN12" s="165">
        <f>IF('Indicator Data'!AU16="No Data",1,IF('Indicator Data imputation'!AO15&lt;&gt;"",1,0))</f>
        <v>1</v>
      </c>
      <c r="AO12" s="165">
        <f>IF('Indicator Data'!AV16="No Data",1,IF('Indicator Data imputation'!AP15&lt;&gt;"",1,0))</f>
        <v>1</v>
      </c>
      <c r="AP12" s="165">
        <f>IF('Indicator Data'!AW16="No Data",1,IF('Indicator Data imputation'!AQ15&lt;&gt;"",1,0))</f>
        <v>0</v>
      </c>
      <c r="AQ12" s="165">
        <f>IF('Indicator Data'!AX16="No Data",1,IF('Indicator Data imputation'!AR15&lt;&gt;"",1,0))</f>
        <v>0</v>
      </c>
      <c r="AR12" s="165">
        <f>IF('Indicator Data'!AY16="No Data",1,IF('Indicator Data imputation'!AS15&lt;&gt;"",1,0))</f>
        <v>0</v>
      </c>
      <c r="AS12" s="165">
        <f>IF('Indicator Data'!AZ16="No Data",1,IF('Indicator Data imputation'!AT15&lt;&gt;"",1,0))</f>
        <v>0</v>
      </c>
      <c r="AT12" s="165">
        <f>IF('Indicator Data'!BA16="No Data",1,IF('Indicator Data imputation'!AU15&lt;&gt;"",1,0))</f>
        <v>0</v>
      </c>
      <c r="AU12" s="165">
        <f>IF('Indicator Data'!BB16="No Data",1,IF('Indicator Data imputation'!AV15&lt;&gt;"",1,0))</f>
        <v>0</v>
      </c>
      <c r="AV12" s="165">
        <f>IF('Indicator Data'!BC16="No Data",1,IF('Indicator Data imputation'!AW15&lt;&gt;"",1,0))</f>
        <v>0</v>
      </c>
      <c r="AW12" s="165">
        <f>IF('Indicator Data'!BD16="No Data",1,IF('Indicator Data imputation'!AX15&lt;&gt;"",1,0))</f>
        <v>0</v>
      </c>
      <c r="AX12" s="165">
        <f>IF('Indicator Data'!BE16="No Data",1,IF('Indicator Data imputation'!AY15&lt;&gt;"",1,0))</f>
        <v>0</v>
      </c>
      <c r="AY12" s="165">
        <f>IF('Indicator Data'!BF16="No Data",1,IF('Indicator Data imputation'!AZ15&lt;&gt;"",1,0))</f>
        <v>0</v>
      </c>
      <c r="AZ12" s="165">
        <f>IF('Indicator Data'!BG16="No Data",1,IF('Indicator Data imputation'!BA15&lt;&gt;"",1,0))</f>
        <v>0</v>
      </c>
      <c r="BA12" s="5">
        <f t="shared" si="0"/>
        <v>10</v>
      </c>
      <c r="BB12" s="167">
        <f t="shared" si="1"/>
        <v>0.19607843137254902</v>
      </c>
    </row>
    <row r="13" spans="1:54" x14ac:dyDescent="0.25">
      <c r="A13" s="5" t="s">
        <v>22</v>
      </c>
      <c r="B13" s="165">
        <f>IF('Indicator Data'!I17="No Data",1,IF('Indicator Data imputation'!C16&lt;&gt;"",1,0))</f>
        <v>0</v>
      </c>
      <c r="C13" s="165">
        <f>IF('Indicator Data'!J17="No Data",1,IF('Indicator Data imputation'!D16&lt;&gt;"",1,0))</f>
        <v>0</v>
      </c>
      <c r="D13" s="165">
        <f>IF('Indicator Data'!K17="No Data",1,IF('Indicator Data imputation'!E16&lt;&gt;"",1,0))</f>
        <v>0</v>
      </c>
      <c r="E13" s="165">
        <f>IF('Indicator Data'!L17="No Data",1,IF('Indicator Data imputation'!F16&lt;&gt;"",1,0))</f>
        <v>0</v>
      </c>
      <c r="F13" s="165">
        <f>IF('Indicator Data'!M17="No Data",1,IF('Indicator Data imputation'!G16&lt;&gt;"",1,0))</f>
        <v>0</v>
      </c>
      <c r="G13" s="165">
        <f>IF('Indicator Data'!N17="No Data",1,IF('Indicator Data imputation'!H16&lt;&gt;"",1,0))</f>
        <v>0</v>
      </c>
      <c r="H13" s="165">
        <f>IF('Indicator Data'!O17="No Data",1,IF('Indicator Data imputation'!I16&lt;&gt;"",1,0))</f>
        <v>0</v>
      </c>
      <c r="I13" s="165">
        <f>IF('Indicator Data'!P17="No Data",1,IF('Indicator Data imputation'!J16&lt;&gt;"",1,0))</f>
        <v>0</v>
      </c>
      <c r="J13" s="165">
        <f>IF('Indicator Data'!Q17="No Data",1,IF('Indicator Data imputation'!K16&lt;&gt;"",1,0))</f>
        <v>0</v>
      </c>
      <c r="K13" s="165">
        <f>IF('Indicator Data'!R17="No Data",1,IF('Indicator Data imputation'!L16&lt;&gt;"",1,0))</f>
        <v>1</v>
      </c>
      <c r="L13" s="165">
        <f>IF('Indicator Data'!S17="No Data",1,IF('Indicator Data imputation'!M16&lt;&gt;"",1,0))</f>
        <v>0</v>
      </c>
      <c r="M13" s="165">
        <f>IF('Indicator Data'!T17="No Data",1,IF('Indicator Data imputation'!N16&lt;&gt;"",1,0))</f>
        <v>0</v>
      </c>
      <c r="N13" s="165">
        <f>IF('Indicator Data'!U17="No Data",1,IF('Indicator Data imputation'!O16&lt;&gt;"",1,0))</f>
        <v>0</v>
      </c>
      <c r="O13" s="165">
        <f>IF('Indicator Data'!V17="No Data",1,IF('Indicator Data imputation'!P16&lt;&gt;"",1,0))</f>
        <v>1</v>
      </c>
      <c r="P13" s="165">
        <f>IF('Indicator Data'!W17="No Data",1,IF('Indicator Data imputation'!Q16&lt;&gt;"",1,0))</f>
        <v>0</v>
      </c>
      <c r="Q13" s="165">
        <f>IF('Indicator Data'!X17="No Data",1,IF('Indicator Data imputation'!R16&lt;&gt;"",1,0))</f>
        <v>1</v>
      </c>
      <c r="R13" s="165">
        <f>IF('Indicator Data'!Y17="No Data",1,IF('Indicator Data imputation'!S16&lt;&gt;"",1,0))</f>
        <v>0</v>
      </c>
      <c r="S13" s="165">
        <f>IF('Indicator Data'!Z17="No Data",1,IF('Indicator Data imputation'!T16&lt;&gt;"",1,0))</f>
        <v>0</v>
      </c>
      <c r="T13" s="165">
        <f>IF('Indicator Data'!AA17="No Data",1,IF('Indicator Data imputation'!U16&lt;&gt;"",1,0))</f>
        <v>0</v>
      </c>
      <c r="U13" s="165">
        <f>IF('Indicator Data'!AB17="No Data",1,IF('Indicator Data imputation'!V16&lt;&gt;"",1,0))</f>
        <v>0</v>
      </c>
      <c r="V13" s="165">
        <f>IF('Indicator Data'!AC17="No Data",1,IF('Indicator Data imputation'!W16&lt;&gt;"",1,0))</f>
        <v>0</v>
      </c>
      <c r="W13" s="165">
        <f>IF('Indicator Data'!AD17="No Data",1,IF('Indicator Data imputation'!X16&lt;&gt;"",1,0))</f>
        <v>0</v>
      </c>
      <c r="X13" s="165">
        <f>IF('Indicator Data'!AE17="No Data",1,IF('Indicator Data imputation'!Y16&lt;&gt;"",1,0))</f>
        <v>1</v>
      </c>
      <c r="Y13" s="165">
        <f>IF('Indicator Data'!AF17="No Data",1,IF('Indicator Data imputation'!Z16&lt;&gt;"",1,0))</f>
        <v>0</v>
      </c>
      <c r="Z13" s="165">
        <f>IF('Indicator Data'!AG17="No Data",1,IF('Indicator Data imputation'!AA16&lt;&gt;"",1,0))</f>
        <v>1</v>
      </c>
      <c r="AA13" s="165">
        <f>IF('Indicator Data'!AH17="No Data",1,IF('Indicator Data imputation'!AB16&lt;&gt;"",1,0))</f>
        <v>0</v>
      </c>
      <c r="AB13" s="165">
        <f>IF('Indicator Data'!AI17="No Data",1,IF('Indicator Data imputation'!AC16&lt;&gt;"",1,0))</f>
        <v>0</v>
      </c>
      <c r="AC13" s="165">
        <f>IF('Indicator Data'!AJ17="No Data",1,IF('Indicator Data imputation'!AD16&lt;&gt;"",1,0))</f>
        <v>0</v>
      </c>
      <c r="AD13" s="165">
        <f>IF('Indicator Data'!AK17="No Data",1,IF('Indicator Data imputation'!AE16&lt;&gt;"",1,0))</f>
        <v>0</v>
      </c>
      <c r="AE13" s="165">
        <f>IF('Indicator Data'!AL17="No Data",1,IF('Indicator Data imputation'!AF16&lt;&gt;"",1,0))</f>
        <v>0</v>
      </c>
      <c r="AF13" s="165">
        <f>IF('Indicator Data'!AM17="No Data",1,IF('Indicator Data imputation'!AG16&lt;&gt;"",1,0))</f>
        <v>0</v>
      </c>
      <c r="AG13" s="165">
        <f>IF('Indicator Data'!AN17="No Data",1,IF('Indicator Data imputation'!AH16&lt;&gt;"",1,0))</f>
        <v>0</v>
      </c>
      <c r="AH13" s="165">
        <f>IF('Indicator Data'!AO17="No Data",1,IF('Indicator Data imputation'!AI16&lt;&gt;"",1,0))</f>
        <v>0</v>
      </c>
      <c r="AI13" s="165">
        <f>IF('Indicator Data'!AP17="No Data",1,IF('Indicator Data imputation'!AJ16&lt;&gt;"",1,0))</f>
        <v>0</v>
      </c>
      <c r="AJ13" s="165">
        <f>IF('Indicator Data'!AQ17="No Data",1,IF('Indicator Data imputation'!AK16&lt;&gt;"",1,0))</f>
        <v>0</v>
      </c>
      <c r="AK13" s="165">
        <f>IF('Indicator Data'!AR17="No Data",1,IF('Indicator Data imputation'!AL16&lt;&gt;"",1,0))</f>
        <v>0</v>
      </c>
      <c r="AL13" s="165">
        <f>IF('Indicator Data'!AS17="No Data",1,IF('Indicator Data imputation'!AM16&lt;&gt;"",1,0))</f>
        <v>0</v>
      </c>
      <c r="AM13" s="165">
        <f>IF('Indicator Data'!AT17="No Data",1,IF('Indicator Data imputation'!AN16&lt;&gt;"",1,0))</f>
        <v>1</v>
      </c>
      <c r="AN13" s="165">
        <f>IF('Indicator Data'!AU17="No Data",1,IF('Indicator Data imputation'!AO16&lt;&gt;"",1,0))</f>
        <v>1</v>
      </c>
      <c r="AO13" s="165">
        <f>IF('Indicator Data'!AV17="No Data",1,IF('Indicator Data imputation'!AP16&lt;&gt;"",1,0))</f>
        <v>0</v>
      </c>
      <c r="AP13" s="165">
        <f>IF('Indicator Data'!AW17="No Data",1,IF('Indicator Data imputation'!AQ16&lt;&gt;"",1,0))</f>
        <v>0</v>
      </c>
      <c r="AQ13" s="165">
        <f>IF('Indicator Data'!AX17="No Data",1,IF('Indicator Data imputation'!AR16&lt;&gt;"",1,0))</f>
        <v>0</v>
      </c>
      <c r="AR13" s="165">
        <f>IF('Indicator Data'!AY17="No Data",1,IF('Indicator Data imputation'!AS16&lt;&gt;"",1,0))</f>
        <v>0</v>
      </c>
      <c r="AS13" s="165">
        <f>IF('Indicator Data'!AZ17="No Data",1,IF('Indicator Data imputation'!AT16&lt;&gt;"",1,0))</f>
        <v>0</v>
      </c>
      <c r="AT13" s="165">
        <f>IF('Indicator Data'!BA17="No Data",1,IF('Indicator Data imputation'!AU16&lt;&gt;"",1,0))</f>
        <v>0</v>
      </c>
      <c r="AU13" s="165">
        <f>IF('Indicator Data'!BB17="No Data",1,IF('Indicator Data imputation'!AV16&lt;&gt;"",1,0))</f>
        <v>0</v>
      </c>
      <c r="AV13" s="165">
        <f>IF('Indicator Data'!BC17="No Data",1,IF('Indicator Data imputation'!AW16&lt;&gt;"",1,0))</f>
        <v>0</v>
      </c>
      <c r="AW13" s="165">
        <f>IF('Indicator Data'!BD17="No Data",1,IF('Indicator Data imputation'!AX16&lt;&gt;"",1,0))</f>
        <v>0</v>
      </c>
      <c r="AX13" s="165">
        <f>IF('Indicator Data'!BE17="No Data",1,IF('Indicator Data imputation'!AY16&lt;&gt;"",1,0))</f>
        <v>0</v>
      </c>
      <c r="AY13" s="165">
        <f>IF('Indicator Data'!BF17="No Data",1,IF('Indicator Data imputation'!AZ16&lt;&gt;"",1,0))</f>
        <v>0</v>
      </c>
      <c r="AZ13" s="165">
        <f>IF('Indicator Data'!BG17="No Data",1,IF('Indicator Data imputation'!BA16&lt;&gt;"",1,0))</f>
        <v>0</v>
      </c>
      <c r="BA13" s="5">
        <f t="shared" si="0"/>
        <v>7</v>
      </c>
      <c r="BB13" s="167">
        <f t="shared" si="1"/>
        <v>0.13725490196078433</v>
      </c>
    </row>
    <row r="14" spans="1:54" x14ac:dyDescent="0.25">
      <c r="A14" s="5" t="s">
        <v>24</v>
      </c>
      <c r="B14" s="165">
        <f>IF('Indicator Data'!I18="No Data",1,IF('Indicator Data imputation'!C17&lt;&gt;"",1,0))</f>
        <v>0</v>
      </c>
      <c r="C14" s="165">
        <f>IF('Indicator Data'!J18="No Data",1,IF('Indicator Data imputation'!D17&lt;&gt;"",1,0))</f>
        <v>0</v>
      </c>
      <c r="D14" s="165">
        <f>IF('Indicator Data'!K18="No Data",1,IF('Indicator Data imputation'!E17&lt;&gt;"",1,0))</f>
        <v>0</v>
      </c>
      <c r="E14" s="165">
        <f>IF('Indicator Data'!L18="No Data",1,IF('Indicator Data imputation'!F17&lt;&gt;"",1,0))</f>
        <v>0</v>
      </c>
      <c r="F14" s="165">
        <f>IF('Indicator Data'!M18="No Data",1,IF('Indicator Data imputation'!G17&lt;&gt;"",1,0))</f>
        <v>0</v>
      </c>
      <c r="G14" s="165">
        <f>IF('Indicator Data'!N18="No Data",1,IF('Indicator Data imputation'!H17&lt;&gt;"",1,0))</f>
        <v>0</v>
      </c>
      <c r="H14" s="165">
        <f>IF('Indicator Data'!O18="No Data",1,IF('Indicator Data imputation'!I17&lt;&gt;"",1,0))</f>
        <v>0</v>
      </c>
      <c r="I14" s="165">
        <f>IF('Indicator Data'!P18="No Data",1,IF('Indicator Data imputation'!J17&lt;&gt;"",1,0))</f>
        <v>0</v>
      </c>
      <c r="J14" s="165">
        <f>IF('Indicator Data'!Q18="No Data",1,IF('Indicator Data imputation'!K17&lt;&gt;"",1,0))</f>
        <v>0</v>
      </c>
      <c r="K14" s="165">
        <f>IF('Indicator Data'!R18="No Data",1,IF('Indicator Data imputation'!L17&lt;&gt;"",1,0))</f>
        <v>0</v>
      </c>
      <c r="L14" s="165">
        <f>IF('Indicator Data'!S18="No Data",1,IF('Indicator Data imputation'!M17&lt;&gt;"",1,0))</f>
        <v>0</v>
      </c>
      <c r="M14" s="165">
        <f>IF('Indicator Data'!T18="No Data",1,IF('Indicator Data imputation'!N17&lt;&gt;"",1,0))</f>
        <v>0</v>
      </c>
      <c r="N14" s="165">
        <f>IF('Indicator Data'!U18="No Data",1,IF('Indicator Data imputation'!O17&lt;&gt;"",1,0))</f>
        <v>0</v>
      </c>
      <c r="O14" s="165">
        <f>IF('Indicator Data'!V18="No Data",1,IF('Indicator Data imputation'!P17&lt;&gt;"",1,0))</f>
        <v>0</v>
      </c>
      <c r="P14" s="165">
        <f>IF('Indicator Data'!W18="No Data",1,IF('Indicator Data imputation'!Q17&lt;&gt;"",1,0))</f>
        <v>0</v>
      </c>
      <c r="Q14" s="165">
        <f>IF('Indicator Data'!X18="No Data",1,IF('Indicator Data imputation'!R17&lt;&gt;"",1,0))</f>
        <v>0</v>
      </c>
      <c r="R14" s="165">
        <f>IF('Indicator Data'!Y18="No Data",1,IF('Indicator Data imputation'!S17&lt;&gt;"",1,0))</f>
        <v>0</v>
      </c>
      <c r="S14" s="165">
        <f>IF('Indicator Data'!Z18="No Data",1,IF('Indicator Data imputation'!T17&lt;&gt;"",1,0))</f>
        <v>0</v>
      </c>
      <c r="T14" s="165">
        <f>IF('Indicator Data'!AA18="No Data",1,IF('Indicator Data imputation'!U17&lt;&gt;"",1,0))</f>
        <v>0</v>
      </c>
      <c r="U14" s="165">
        <f>IF('Indicator Data'!AB18="No Data",1,IF('Indicator Data imputation'!V17&lt;&gt;"",1,0))</f>
        <v>0</v>
      </c>
      <c r="V14" s="165">
        <f>IF('Indicator Data'!AC18="No Data",1,IF('Indicator Data imputation'!W17&lt;&gt;"",1,0))</f>
        <v>0</v>
      </c>
      <c r="W14" s="165">
        <f>IF('Indicator Data'!AD18="No Data",1,IF('Indicator Data imputation'!X17&lt;&gt;"",1,0))</f>
        <v>0</v>
      </c>
      <c r="X14" s="165">
        <f>IF('Indicator Data'!AE18="No Data",1,IF('Indicator Data imputation'!Y17&lt;&gt;"",1,0))</f>
        <v>0</v>
      </c>
      <c r="Y14" s="165">
        <f>IF('Indicator Data'!AF18="No Data",1,IF('Indicator Data imputation'!Z17&lt;&gt;"",1,0))</f>
        <v>0</v>
      </c>
      <c r="Z14" s="165">
        <f>IF('Indicator Data'!AG18="No Data",1,IF('Indicator Data imputation'!AA17&lt;&gt;"",1,0))</f>
        <v>0</v>
      </c>
      <c r="AA14" s="165">
        <f>IF('Indicator Data'!AH18="No Data",1,IF('Indicator Data imputation'!AB17&lt;&gt;"",1,0))</f>
        <v>0</v>
      </c>
      <c r="AB14" s="165">
        <f>IF('Indicator Data'!AI18="No Data",1,IF('Indicator Data imputation'!AC17&lt;&gt;"",1,0))</f>
        <v>0</v>
      </c>
      <c r="AC14" s="165">
        <f>IF('Indicator Data'!AJ18="No Data",1,IF('Indicator Data imputation'!AD17&lt;&gt;"",1,0))</f>
        <v>0</v>
      </c>
      <c r="AD14" s="165">
        <f>IF('Indicator Data'!AK18="No Data",1,IF('Indicator Data imputation'!AE17&lt;&gt;"",1,0))</f>
        <v>0</v>
      </c>
      <c r="AE14" s="165">
        <f>IF('Indicator Data'!AL18="No Data",1,IF('Indicator Data imputation'!AF17&lt;&gt;"",1,0))</f>
        <v>0</v>
      </c>
      <c r="AF14" s="165">
        <f>IF('Indicator Data'!AM18="No Data",1,IF('Indicator Data imputation'!AG17&lt;&gt;"",1,0))</f>
        <v>0</v>
      </c>
      <c r="AG14" s="165">
        <f>IF('Indicator Data'!AN18="No Data",1,IF('Indicator Data imputation'!AH17&lt;&gt;"",1,0))</f>
        <v>0</v>
      </c>
      <c r="AH14" s="165">
        <f>IF('Indicator Data'!AO18="No Data",1,IF('Indicator Data imputation'!AI17&lt;&gt;"",1,0))</f>
        <v>0</v>
      </c>
      <c r="AI14" s="165">
        <f>IF('Indicator Data'!AP18="No Data",1,IF('Indicator Data imputation'!AJ17&lt;&gt;"",1,0))</f>
        <v>0</v>
      </c>
      <c r="AJ14" s="165">
        <f>IF('Indicator Data'!AQ18="No Data",1,IF('Indicator Data imputation'!AK17&lt;&gt;"",1,0))</f>
        <v>0</v>
      </c>
      <c r="AK14" s="165">
        <f>IF('Indicator Data'!AR18="No Data",1,IF('Indicator Data imputation'!AL17&lt;&gt;"",1,0))</f>
        <v>0</v>
      </c>
      <c r="AL14" s="165">
        <f>IF('Indicator Data'!AS18="No Data",1,IF('Indicator Data imputation'!AM17&lt;&gt;"",1,0))</f>
        <v>0</v>
      </c>
      <c r="AM14" s="165">
        <f>IF('Indicator Data'!AT18="No Data",1,IF('Indicator Data imputation'!AN17&lt;&gt;"",1,0))</f>
        <v>0</v>
      </c>
      <c r="AN14" s="165">
        <f>IF('Indicator Data'!AU18="No Data",1,IF('Indicator Data imputation'!AO17&lt;&gt;"",1,0))</f>
        <v>0</v>
      </c>
      <c r="AO14" s="165">
        <f>IF('Indicator Data'!AV18="No Data",1,IF('Indicator Data imputation'!AP17&lt;&gt;"",1,0))</f>
        <v>0</v>
      </c>
      <c r="AP14" s="165">
        <f>IF('Indicator Data'!AW18="No Data",1,IF('Indicator Data imputation'!AQ17&lt;&gt;"",1,0))</f>
        <v>0</v>
      </c>
      <c r="AQ14" s="165">
        <f>IF('Indicator Data'!AX18="No Data",1,IF('Indicator Data imputation'!AR17&lt;&gt;"",1,0))</f>
        <v>0</v>
      </c>
      <c r="AR14" s="165">
        <f>IF('Indicator Data'!AY18="No Data",1,IF('Indicator Data imputation'!AS17&lt;&gt;"",1,0))</f>
        <v>0</v>
      </c>
      <c r="AS14" s="165">
        <f>IF('Indicator Data'!AZ18="No Data",1,IF('Indicator Data imputation'!AT17&lt;&gt;"",1,0))</f>
        <v>0</v>
      </c>
      <c r="AT14" s="165">
        <f>IF('Indicator Data'!BA18="No Data",1,IF('Indicator Data imputation'!AU17&lt;&gt;"",1,0))</f>
        <v>0</v>
      </c>
      <c r="AU14" s="165">
        <f>IF('Indicator Data'!BB18="No Data",1,IF('Indicator Data imputation'!AV17&lt;&gt;"",1,0))</f>
        <v>0</v>
      </c>
      <c r="AV14" s="165">
        <f>IF('Indicator Data'!BC18="No Data",1,IF('Indicator Data imputation'!AW17&lt;&gt;"",1,0))</f>
        <v>0</v>
      </c>
      <c r="AW14" s="165">
        <f>IF('Indicator Data'!BD18="No Data",1,IF('Indicator Data imputation'!AX17&lt;&gt;"",1,0))</f>
        <v>0</v>
      </c>
      <c r="AX14" s="165">
        <f>IF('Indicator Data'!BE18="No Data",1,IF('Indicator Data imputation'!AY17&lt;&gt;"",1,0))</f>
        <v>0</v>
      </c>
      <c r="AY14" s="165">
        <f>IF('Indicator Data'!BF18="No Data",1,IF('Indicator Data imputation'!AZ17&lt;&gt;"",1,0))</f>
        <v>0</v>
      </c>
      <c r="AZ14" s="165">
        <f>IF('Indicator Data'!BG18="No Data",1,IF('Indicator Data imputation'!BA17&lt;&gt;"",1,0))</f>
        <v>0</v>
      </c>
      <c r="BA14" s="5">
        <f t="shared" si="0"/>
        <v>0</v>
      </c>
      <c r="BB14" s="167">
        <f t="shared" si="1"/>
        <v>0</v>
      </c>
    </row>
    <row r="15" spans="1:54" x14ac:dyDescent="0.25">
      <c r="A15" s="5" t="s">
        <v>26</v>
      </c>
      <c r="B15" s="165">
        <f>IF('Indicator Data'!I19="No Data",1,IF('Indicator Data imputation'!C18&lt;&gt;"",1,0))</f>
        <v>0</v>
      </c>
      <c r="C15" s="165">
        <f>IF('Indicator Data'!J19="No Data",1,IF('Indicator Data imputation'!D18&lt;&gt;"",1,0))</f>
        <v>0</v>
      </c>
      <c r="D15" s="165">
        <f>IF('Indicator Data'!K19="No Data",1,IF('Indicator Data imputation'!E18&lt;&gt;"",1,0))</f>
        <v>0</v>
      </c>
      <c r="E15" s="165">
        <f>IF('Indicator Data'!L19="No Data",1,IF('Indicator Data imputation'!F18&lt;&gt;"",1,0))</f>
        <v>1</v>
      </c>
      <c r="F15" s="165">
        <f>IF('Indicator Data'!M19="No Data",1,IF('Indicator Data imputation'!G18&lt;&gt;"",1,0))</f>
        <v>0</v>
      </c>
      <c r="G15" s="165">
        <f>IF('Indicator Data'!N19="No Data",1,IF('Indicator Data imputation'!H18&lt;&gt;"",1,0))</f>
        <v>0</v>
      </c>
      <c r="H15" s="165">
        <f>IF('Indicator Data'!O19="No Data",1,IF('Indicator Data imputation'!I18&lt;&gt;"",1,0))</f>
        <v>0</v>
      </c>
      <c r="I15" s="165">
        <f>IF('Indicator Data'!P19="No Data",1,IF('Indicator Data imputation'!J18&lt;&gt;"",1,0))</f>
        <v>0</v>
      </c>
      <c r="J15" s="165">
        <f>IF('Indicator Data'!Q19="No Data",1,IF('Indicator Data imputation'!K18&lt;&gt;"",1,0))</f>
        <v>0</v>
      </c>
      <c r="K15" s="165">
        <f>IF('Indicator Data'!R19="No Data",1,IF('Indicator Data imputation'!L18&lt;&gt;"",1,0))</f>
        <v>0</v>
      </c>
      <c r="L15" s="165">
        <f>IF('Indicator Data'!S19="No Data",1,IF('Indicator Data imputation'!M18&lt;&gt;"",1,0))</f>
        <v>0</v>
      </c>
      <c r="M15" s="165">
        <f>IF('Indicator Data'!T19="No Data",1,IF('Indicator Data imputation'!N18&lt;&gt;"",1,0))</f>
        <v>0</v>
      </c>
      <c r="N15" s="165">
        <f>IF('Indicator Data'!U19="No Data",1,IF('Indicator Data imputation'!O18&lt;&gt;"",1,0))</f>
        <v>0</v>
      </c>
      <c r="O15" s="165">
        <f>IF('Indicator Data'!V19="No Data",1,IF('Indicator Data imputation'!P18&lt;&gt;"",1,0))</f>
        <v>1</v>
      </c>
      <c r="P15" s="165">
        <f>IF('Indicator Data'!W19="No Data",1,IF('Indicator Data imputation'!Q18&lt;&gt;"",1,0))</f>
        <v>0</v>
      </c>
      <c r="Q15" s="165">
        <f>IF('Indicator Data'!X19="No Data",1,IF('Indicator Data imputation'!R18&lt;&gt;"",1,0))</f>
        <v>0</v>
      </c>
      <c r="R15" s="165">
        <f>IF('Indicator Data'!Y19="No Data",1,IF('Indicator Data imputation'!S18&lt;&gt;"",1,0))</f>
        <v>0</v>
      </c>
      <c r="S15" s="165">
        <f>IF('Indicator Data'!Z19="No Data",1,IF('Indicator Data imputation'!T18&lt;&gt;"",1,0))</f>
        <v>0</v>
      </c>
      <c r="T15" s="165">
        <f>IF('Indicator Data'!AA19="No Data",1,IF('Indicator Data imputation'!U18&lt;&gt;"",1,0))</f>
        <v>0</v>
      </c>
      <c r="U15" s="165">
        <f>IF('Indicator Data'!AB19="No Data",1,IF('Indicator Data imputation'!V18&lt;&gt;"",1,0))</f>
        <v>0</v>
      </c>
      <c r="V15" s="165">
        <f>IF('Indicator Data'!AC19="No Data",1,IF('Indicator Data imputation'!W18&lt;&gt;"",1,0))</f>
        <v>0</v>
      </c>
      <c r="W15" s="165">
        <f>IF('Indicator Data'!AD19="No Data",1,IF('Indicator Data imputation'!X18&lt;&gt;"",1,0))</f>
        <v>0</v>
      </c>
      <c r="X15" s="165">
        <f>IF('Indicator Data'!AE19="No Data",1,IF('Indicator Data imputation'!Y18&lt;&gt;"",1,0))</f>
        <v>1</v>
      </c>
      <c r="Y15" s="165">
        <f>IF('Indicator Data'!AF19="No Data",1,IF('Indicator Data imputation'!Z18&lt;&gt;"",1,0))</f>
        <v>0</v>
      </c>
      <c r="Z15" s="165">
        <f>IF('Indicator Data'!AG19="No Data",1,IF('Indicator Data imputation'!AA18&lt;&gt;"",1,0))</f>
        <v>0</v>
      </c>
      <c r="AA15" s="165">
        <f>IF('Indicator Data'!AH19="No Data",1,IF('Indicator Data imputation'!AB18&lt;&gt;"",1,0))</f>
        <v>0</v>
      </c>
      <c r="AB15" s="165">
        <f>IF('Indicator Data'!AI19="No Data",1,IF('Indicator Data imputation'!AC18&lt;&gt;"",1,0))</f>
        <v>0</v>
      </c>
      <c r="AC15" s="165">
        <f>IF('Indicator Data'!AJ19="No Data",1,IF('Indicator Data imputation'!AD18&lt;&gt;"",1,0))</f>
        <v>0</v>
      </c>
      <c r="AD15" s="165">
        <f>IF('Indicator Data'!AK19="No Data",1,IF('Indicator Data imputation'!AE18&lt;&gt;"",1,0))</f>
        <v>0</v>
      </c>
      <c r="AE15" s="165">
        <f>IF('Indicator Data'!AL19="No Data",1,IF('Indicator Data imputation'!AF18&lt;&gt;"",1,0))</f>
        <v>0</v>
      </c>
      <c r="AF15" s="165">
        <f>IF('Indicator Data'!AM19="No Data",1,IF('Indicator Data imputation'!AG18&lt;&gt;"",1,0))</f>
        <v>0</v>
      </c>
      <c r="AG15" s="165">
        <f>IF('Indicator Data'!AN19="No Data",1,IF('Indicator Data imputation'!AH18&lt;&gt;"",1,0))</f>
        <v>0</v>
      </c>
      <c r="AH15" s="165">
        <f>IF('Indicator Data'!AO19="No Data",1,IF('Indicator Data imputation'!AI18&lt;&gt;"",1,0))</f>
        <v>0</v>
      </c>
      <c r="AI15" s="165">
        <f>IF('Indicator Data'!AP19="No Data",1,IF('Indicator Data imputation'!AJ18&lt;&gt;"",1,0))</f>
        <v>0</v>
      </c>
      <c r="AJ15" s="165">
        <f>IF('Indicator Data'!AQ19="No Data",1,IF('Indicator Data imputation'!AK18&lt;&gt;"",1,0))</f>
        <v>0</v>
      </c>
      <c r="AK15" s="165">
        <f>IF('Indicator Data'!AR19="No Data",1,IF('Indicator Data imputation'!AL18&lt;&gt;"",1,0))</f>
        <v>0</v>
      </c>
      <c r="AL15" s="165">
        <f>IF('Indicator Data'!AS19="No Data",1,IF('Indicator Data imputation'!AM18&lt;&gt;"",1,0))</f>
        <v>0</v>
      </c>
      <c r="AM15" s="165">
        <f>IF('Indicator Data'!AT19="No Data",1,IF('Indicator Data imputation'!AN18&lt;&gt;"",1,0))</f>
        <v>0</v>
      </c>
      <c r="AN15" s="165">
        <f>IF('Indicator Data'!AU19="No Data",1,IF('Indicator Data imputation'!AO18&lt;&gt;"",1,0))</f>
        <v>0</v>
      </c>
      <c r="AO15" s="165">
        <f>IF('Indicator Data'!AV19="No Data",1,IF('Indicator Data imputation'!AP18&lt;&gt;"",1,0))</f>
        <v>1</v>
      </c>
      <c r="AP15" s="165">
        <f>IF('Indicator Data'!AW19="No Data",1,IF('Indicator Data imputation'!AQ18&lt;&gt;"",1,0))</f>
        <v>0</v>
      </c>
      <c r="AQ15" s="165">
        <f>IF('Indicator Data'!AX19="No Data",1,IF('Indicator Data imputation'!AR18&lt;&gt;"",1,0))</f>
        <v>0</v>
      </c>
      <c r="AR15" s="165">
        <f>IF('Indicator Data'!AY19="No Data",1,IF('Indicator Data imputation'!AS18&lt;&gt;"",1,0))</f>
        <v>0</v>
      </c>
      <c r="AS15" s="165">
        <f>IF('Indicator Data'!AZ19="No Data",1,IF('Indicator Data imputation'!AT18&lt;&gt;"",1,0))</f>
        <v>0</v>
      </c>
      <c r="AT15" s="165">
        <f>IF('Indicator Data'!BA19="No Data",1,IF('Indicator Data imputation'!AU18&lt;&gt;"",1,0))</f>
        <v>0</v>
      </c>
      <c r="AU15" s="165">
        <f>IF('Indicator Data'!BB19="No Data",1,IF('Indicator Data imputation'!AV18&lt;&gt;"",1,0))</f>
        <v>0</v>
      </c>
      <c r="AV15" s="165">
        <f>IF('Indicator Data'!BC19="No Data",1,IF('Indicator Data imputation'!AW18&lt;&gt;"",1,0))</f>
        <v>0</v>
      </c>
      <c r="AW15" s="165">
        <f>IF('Indicator Data'!BD19="No Data",1,IF('Indicator Data imputation'!AX18&lt;&gt;"",1,0))</f>
        <v>0</v>
      </c>
      <c r="AX15" s="165">
        <f>IF('Indicator Data'!BE19="No Data",1,IF('Indicator Data imputation'!AY18&lt;&gt;"",1,0))</f>
        <v>0</v>
      </c>
      <c r="AY15" s="165">
        <f>IF('Indicator Data'!BF19="No Data",1,IF('Indicator Data imputation'!AZ18&lt;&gt;"",1,0))</f>
        <v>0</v>
      </c>
      <c r="AZ15" s="165">
        <f>IF('Indicator Data'!BG19="No Data",1,IF('Indicator Data imputation'!BA18&lt;&gt;"",1,0))</f>
        <v>0</v>
      </c>
      <c r="BA15" s="5">
        <f t="shared" si="0"/>
        <v>4</v>
      </c>
      <c r="BB15" s="167">
        <f t="shared" si="1"/>
        <v>7.8431372549019607E-2</v>
      </c>
    </row>
    <row r="16" spans="1:54" x14ac:dyDescent="0.25">
      <c r="A16" s="5" t="s">
        <v>28</v>
      </c>
      <c r="B16" s="165">
        <f>IF('Indicator Data'!I20="No Data",1,IF('Indicator Data imputation'!C19&lt;&gt;"",1,0))</f>
        <v>0</v>
      </c>
      <c r="C16" s="165">
        <f>IF('Indicator Data'!J20="No Data",1,IF('Indicator Data imputation'!D19&lt;&gt;"",1,0))</f>
        <v>0</v>
      </c>
      <c r="D16" s="165">
        <f>IF('Indicator Data'!K20="No Data",1,IF('Indicator Data imputation'!E19&lt;&gt;"",1,0))</f>
        <v>0</v>
      </c>
      <c r="E16" s="165">
        <f>IF('Indicator Data'!L20="No Data",1,IF('Indicator Data imputation'!F19&lt;&gt;"",1,0))</f>
        <v>0</v>
      </c>
      <c r="F16" s="165">
        <f>IF('Indicator Data'!M20="No Data",1,IF('Indicator Data imputation'!G19&lt;&gt;"",1,0))</f>
        <v>0</v>
      </c>
      <c r="G16" s="165">
        <f>IF('Indicator Data'!N20="No Data",1,IF('Indicator Data imputation'!H19&lt;&gt;"",1,0))</f>
        <v>0</v>
      </c>
      <c r="H16" s="165">
        <f>IF('Indicator Data'!O20="No Data",1,IF('Indicator Data imputation'!I19&lt;&gt;"",1,0))</f>
        <v>0</v>
      </c>
      <c r="I16" s="165">
        <f>IF('Indicator Data'!P20="No Data",1,IF('Indicator Data imputation'!J19&lt;&gt;"",1,0))</f>
        <v>0</v>
      </c>
      <c r="J16" s="165">
        <f>IF('Indicator Data'!Q20="No Data",1,IF('Indicator Data imputation'!K19&lt;&gt;"",1,0))</f>
        <v>0</v>
      </c>
      <c r="K16" s="165">
        <f>IF('Indicator Data'!R20="No Data",1,IF('Indicator Data imputation'!L19&lt;&gt;"",1,0))</f>
        <v>1</v>
      </c>
      <c r="L16" s="165">
        <f>IF('Indicator Data'!S20="No Data",1,IF('Indicator Data imputation'!M19&lt;&gt;"",1,0))</f>
        <v>0</v>
      </c>
      <c r="M16" s="165">
        <f>IF('Indicator Data'!T20="No Data",1,IF('Indicator Data imputation'!N19&lt;&gt;"",1,0))</f>
        <v>0</v>
      </c>
      <c r="N16" s="165">
        <f>IF('Indicator Data'!U20="No Data",1,IF('Indicator Data imputation'!O19&lt;&gt;"",1,0))</f>
        <v>0</v>
      </c>
      <c r="O16" s="165">
        <f>IF('Indicator Data'!V20="No Data",1,IF('Indicator Data imputation'!P19&lt;&gt;"",1,0))</f>
        <v>0</v>
      </c>
      <c r="P16" s="165">
        <f>IF('Indicator Data'!W20="No Data",1,IF('Indicator Data imputation'!Q19&lt;&gt;"",1,0))</f>
        <v>0</v>
      </c>
      <c r="Q16" s="165">
        <f>IF('Indicator Data'!X20="No Data",1,IF('Indicator Data imputation'!R19&lt;&gt;"",1,0))</f>
        <v>1</v>
      </c>
      <c r="R16" s="165">
        <f>IF('Indicator Data'!Y20="No Data",1,IF('Indicator Data imputation'!S19&lt;&gt;"",1,0))</f>
        <v>0</v>
      </c>
      <c r="S16" s="165">
        <f>IF('Indicator Data'!Z20="No Data",1,IF('Indicator Data imputation'!T19&lt;&gt;"",1,0))</f>
        <v>0</v>
      </c>
      <c r="T16" s="165">
        <f>IF('Indicator Data'!AA20="No Data",1,IF('Indicator Data imputation'!U19&lt;&gt;"",1,0))</f>
        <v>0</v>
      </c>
      <c r="U16" s="165">
        <f>IF('Indicator Data'!AB20="No Data",1,IF('Indicator Data imputation'!V19&lt;&gt;"",1,0))</f>
        <v>0</v>
      </c>
      <c r="V16" s="165">
        <f>IF('Indicator Data'!AC20="No Data",1,IF('Indicator Data imputation'!W19&lt;&gt;"",1,0))</f>
        <v>0</v>
      </c>
      <c r="W16" s="165">
        <f>IF('Indicator Data'!AD20="No Data",1,IF('Indicator Data imputation'!X19&lt;&gt;"",1,0))</f>
        <v>0</v>
      </c>
      <c r="X16" s="165">
        <f>IF('Indicator Data'!AE20="No Data",1,IF('Indicator Data imputation'!Y19&lt;&gt;"",1,0))</f>
        <v>1</v>
      </c>
      <c r="Y16" s="165">
        <f>IF('Indicator Data'!AF20="No Data",1,IF('Indicator Data imputation'!Z19&lt;&gt;"",1,0))</f>
        <v>0</v>
      </c>
      <c r="Z16" s="165">
        <f>IF('Indicator Data'!AG20="No Data",1,IF('Indicator Data imputation'!AA19&lt;&gt;"",1,0))</f>
        <v>0</v>
      </c>
      <c r="AA16" s="165">
        <f>IF('Indicator Data'!AH20="No Data",1,IF('Indicator Data imputation'!AB19&lt;&gt;"",1,0))</f>
        <v>0</v>
      </c>
      <c r="AB16" s="165">
        <f>IF('Indicator Data'!AI20="No Data",1,IF('Indicator Data imputation'!AC19&lt;&gt;"",1,0))</f>
        <v>0</v>
      </c>
      <c r="AC16" s="165">
        <f>IF('Indicator Data'!AJ20="No Data",1,IF('Indicator Data imputation'!AD19&lt;&gt;"",1,0))</f>
        <v>0</v>
      </c>
      <c r="AD16" s="165">
        <f>IF('Indicator Data'!AK20="No Data",1,IF('Indicator Data imputation'!AE19&lt;&gt;"",1,0))</f>
        <v>0</v>
      </c>
      <c r="AE16" s="165">
        <f>IF('Indicator Data'!AL20="No Data",1,IF('Indicator Data imputation'!AF19&lt;&gt;"",1,0))</f>
        <v>0</v>
      </c>
      <c r="AF16" s="165">
        <f>IF('Indicator Data'!AM20="No Data",1,IF('Indicator Data imputation'!AG19&lt;&gt;"",1,0))</f>
        <v>0</v>
      </c>
      <c r="AG16" s="165">
        <f>IF('Indicator Data'!AN20="No Data",1,IF('Indicator Data imputation'!AH19&lt;&gt;"",1,0))</f>
        <v>0</v>
      </c>
      <c r="AH16" s="165">
        <f>IF('Indicator Data'!AO20="No Data",1,IF('Indicator Data imputation'!AI19&lt;&gt;"",1,0))</f>
        <v>0</v>
      </c>
      <c r="AI16" s="165">
        <f>IF('Indicator Data'!AP20="No Data",1,IF('Indicator Data imputation'!AJ19&lt;&gt;"",1,0))</f>
        <v>0</v>
      </c>
      <c r="AJ16" s="165">
        <f>IF('Indicator Data'!AQ20="No Data",1,IF('Indicator Data imputation'!AK19&lt;&gt;"",1,0))</f>
        <v>1</v>
      </c>
      <c r="AK16" s="165">
        <f>IF('Indicator Data'!AR20="No Data",1,IF('Indicator Data imputation'!AL19&lt;&gt;"",1,0))</f>
        <v>0</v>
      </c>
      <c r="AL16" s="165">
        <f>IF('Indicator Data'!AS20="No Data",1,IF('Indicator Data imputation'!AM19&lt;&gt;"",1,0))</f>
        <v>0</v>
      </c>
      <c r="AM16" s="165">
        <f>IF('Indicator Data'!AT20="No Data",1,IF('Indicator Data imputation'!AN19&lt;&gt;"",1,0))</f>
        <v>0</v>
      </c>
      <c r="AN16" s="165">
        <f>IF('Indicator Data'!AU20="No Data",1,IF('Indicator Data imputation'!AO19&lt;&gt;"",1,0))</f>
        <v>0</v>
      </c>
      <c r="AO16" s="165">
        <f>IF('Indicator Data'!AV20="No Data",1,IF('Indicator Data imputation'!AP19&lt;&gt;"",1,0))</f>
        <v>0</v>
      </c>
      <c r="AP16" s="165">
        <f>IF('Indicator Data'!AW20="No Data",1,IF('Indicator Data imputation'!AQ19&lt;&gt;"",1,0))</f>
        <v>0</v>
      </c>
      <c r="AQ16" s="165">
        <f>IF('Indicator Data'!AX20="No Data",1,IF('Indicator Data imputation'!AR19&lt;&gt;"",1,0))</f>
        <v>0</v>
      </c>
      <c r="AR16" s="165">
        <f>IF('Indicator Data'!AY20="No Data",1,IF('Indicator Data imputation'!AS19&lt;&gt;"",1,0))</f>
        <v>0</v>
      </c>
      <c r="AS16" s="165">
        <f>IF('Indicator Data'!AZ20="No Data",1,IF('Indicator Data imputation'!AT19&lt;&gt;"",1,0))</f>
        <v>0</v>
      </c>
      <c r="AT16" s="165">
        <f>IF('Indicator Data'!BA20="No Data",1,IF('Indicator Data imputation'!AU19&lt;&gt;"",1,0))</f>
        <v>0</v>
      </c>
      <c r="AU16" s="165">
        <f>IF('Indicator Data'!BB20="No Data",1,IF('Indicator Data imputation'!AV19&lt;&gt;"",1,0))</f>
        <v>0</v>
      </c>
      <c r="AV16" s="165">
        <f>IF('Indicator Data'!BC20="No Data",1,IF('Indicator Data imputation'!AW19&lt;&gt;"",1,0))</f>
        <v>0</v>
      </c>
      <c r="AW16" s="165">
        <f>IF('Indicator Data'!BD20="No Data",1,IF('Indicator Data imputation'!AX19&lt;&gt;"",1,0))</f>
        <v>0</v>
      </c>
      <c r="AX16" s="165">
        <f>IF('Indicator Data'!BE20="No Data",1,IF('Indicator Data imputation'!AY19&lt;&gt;"",1,0))</f>
        <v>0</v>
      </c>
      <c r="AY16" s="165">
        <f>IF('Indicator Data'!BF20="No Data",1,IF('Indicator Data imputation'!AZ19&lt;&gt;"",1,0))</f>
        <v>0</v>
      </c>
      <c r="AZ16" s="165">
        <f>IF('Indicator Data'!BG20="No Data",1,IF('Indicator Data imputation'!BA19&lt;&gt;"",1,0))</f>
        <v>0</v>
      </c>
      <c r="BA16" s="5">
        <f t="shared" si="0"/>
        <v>4</v>
      </c>
      <c r="BB16" s="167">
        <f t="shared" si="1"/>
        <v>7.8431372549019607E-2</v>
      </c>
    </row>
    <row r="17" spans="1:54" x14ac:dyDescent="0.25">
      <c r="A17" s="5" t="s">
        <v>30</v>
      </c>
      <c r="B17" s="165">
        <f>IF('Indicator Data'!I21="No Data",1,IF('Indicator Data imputation'!C20&lt;&gt;"",1,0))</f>
        <v>0</v>
      </c>
      <c r="C17" s="165">
        <f>IF('Indicator Data'!J21="No Data",1,IF('Indicator Data imputation'!D20&lt;&gt;"",1,0))</f>
        <v>0</v>
      </c>
      <c r="D17" s="165">
        <f>IF('Indicator Data'!K21="No Data",1,IF('Indicator Data imputation'!E20&lt;&gt;"",1,0))</f>
        <v>0</v>
      </c>
      <c r="E17" s="165">
        <f>IF('Indicator Data'!L21="No Data",1,IF('Indicator Data imputation'!F20&lt;&gt;"",1,0))</f>
        <v>0</v>
      </c>
      <c r="F17" s="165">
        <f>IF('Indicator Data'!M21="No Data",1,IF('Indicator Data imputation'!G20&lt;&gt;"",1,0))</f>
        <v>0</v>
      </c>
      <c r="G17" s="165">
        <f>IF('Indicator Data'!N21="No Data",1,IF('Indicator Data imputation'!H20&lt;&gt;"",1,0))</f>
        <v>0</v>
      </c>
      <c r="H17" s="165">
        <f>IF('Indicator Data'!O21="No Data",1,IF('Indicator Data imputation'!I20&lt;&gt;"",1,0))</f>
        <v>0</v>
      </c>
      <c r="I17" s="165">
        <f>IF('Indicator Data'!P21="No Data",1,IF('Indicator Data imputation'!J20&lt;&gt;"",1,0))</f>
        <v>0</v>
      </c>
      <c r="J17" s="165">
        <f>IF('Indicator Data'!Q21="No Data",1,IF('Indicator Data imputation'!K20&lt;&gt;"",1,0))</f>
        <v>0</v>
      </c>
      <c r="K17" s="165">
        <f>IF('Indicator Data'!R21="No Data",1,IF('Indicator Data imputation'!L20&lt;&gt;"",1,0))</f>
        <v>1</v>
      </c>
      <c r="L17" s="165">
        <f>IF('Indicator Data'!S21="No Data",1,IF('Indicator Data imputation'!M20&lt;&gt;"",1,0))</f>
        <v>0</v>
      </c>
      <c r="M17" s="165">
        <f>IF('Indicator Data'!T21="No Data",1,IF('Indicator Data imputation'!N20&lt;&gt;"",1,0))</f>
        <v>0</v>
      </c>
      <c r="N17" s="165">
        <f>IF('Indicator Data'!U21="No Data",1,IF('Indicator Data imputation'!O20&lt;&gt;"",1,0))</f>
        <v>0</v>
      </c>
      <c r="O17" s="165">
        <f>IF('Indicator Data'!V21="No Data",1,IF('Indicator Data imputation'!P20&lt;&gt;"",1,0))</f>
        <v>1</v>
      </c>
      <c r="P17" s="165">
        <f>IF('Indicator Data'!W21="No Data",1,IF('Indicator Data imputation'!Q20&lt;&gt;"",1,0))</f>
        <v>0</v>
      </c>
      <c r="Q17" s="165">
        <f>IF('Indicator Data'!X21="No Data",1,IF('Indicator Data imputation'!R20&lt;&gt;"",1,0))</f>
        <v>1</v>
      </c>
      <c r="R17" s="165">
        <f>IF('Indicator Data'!Y21="No Data",1,IF('Indicator Data imputation'!S20&lt;&gt;"",1,0))</f>
        <v>0</v>
      </c>
      <c r="S17" s="165">
        <f>IF('Indicator Data'!Z21="No Data",1,IF('Indicator Data imputation'!T20&lt;&gt;"",1,0))</f>
        <v>0</v>
      </c>
      <c r="T17" s="165">
        <f>IF('Indicator Data'!AA21="No Data",1,IF('Indicator Data imputation'!U20&lt;&gt;"",1,0))</f>
        <v>0</v>
      </c>
      <c r="U17" s="165">
        <f>IF('Indicator Data'!AB21="No Data",1,IF('Indicator Data imputation'!V20&lt;&gt;"",1,0))</f>
        <v>1</v>
      </c>
      <c r="V17" s="165">
        <f>IF('Indicator Data'!AC21="No Data",1,IF('Indicator Data imputation'!W20&lt;&gt;"",1,0))</f>
        <v>0</v>
      </c>
      <c r="W17" s="165">
        <f>IF('Indicator Data'!AD21="No Data",1,IF('Indicator Data imputation'!X20&lt;&gt;"",1,0))</f>
        <v>0</v>
      </c>
      <c r="X17" s="165">
        <f>IF('Indicator Data'!AE21="No Data",1,IF('Indicator Data imputation'!Y20&lt;&gt;"",1,0))</f>
        <v>1</v>
      </c>
      <c r="Y17" s="165">
        <f>IF('Indicator Data'!AF21="No Data",1,IF('Indicator Data imputation'!Z20&lt;&gt;"",1,0))</f>
        <v>0</v>
      </c>
      <c r="Z17" s="165">
        <f>IF('Indicator Data'!AG21="No Data",1,IF('Indicator Data imputation'!AA20&lt;&gt;"",1,0))</f>
        <v>0</v>
      </c>
      <c r="AA17" s="165">
        <f>IF('Indicator Data'!AH21="No Data",1,IF('Indicator Data imputation'!AB20&lt;&gt;"",1,0))</f>
        <v>0</v>
      </c>
      <c r="AB17" s="165">
        <f>IF('Indicator Data'!AI21="No Data",1,IF('Indicator Data imputation'!AC20&lt;&gt;"",1,0))</f>
        <v>0</v>
      </c>
      <c r="AC17" s="165">
        <f>IF('Indicator Data'!AJ21="No Data",1,IF('Indicator Data imputation'!AD20&lt;&gt;"",1,0))</f>
        <v>0</v>
      </c>
      <c r="AD17" s="165">
        <f>IF('Indicator Data'!AK21="No Data",1,IF('Indicator Data imputation'!AE20&lt;&gt;"",1,0))</f>
        <v>0</v>
      </c>
      <c r="AE17" s="165">
        <f>IF('Indicator Data'!AL21="No Data",1,IF('Indicator Data imputation'!AF20&lt;&gt;"",1,0))</f>
        <v>0</v>
      </c>
      <c r="AF17" s="165">
        <f>IF('Indicator Data'!AM21="No Data",1,IF('Indicator Data imputation'!AG20&lt;&gt;"",1,0))</f>
        <v>0</v>
      </c>
      <c r="AG17" s="165">
        <f>IF('Indicator Data'!AN21="No Data",1,IF('Indicator Data imputation'!AH20&lt;&gt;"",1,0))</f>
        <v>0</v>
      </c>
      <c r="AH17" s="165">
        <f>IF('Indicator Data'!AO21="No Data",1,IF('Indicator Data imputation'!AI20&lt;&gt;"",1,0))</f>
        <v>0</v>
      </c>
      <c r="AI17" s="165">
        <f>IF('Indicator Data'!AP21="No Data",1,IF('Indicator Data imputation'!AJ20&lt;&gt;"",1,0))</f>
        <v>0</v>
      </c>
      <c r="AJ17" s="165">
        <f>IF('Indicator Data'!AQ21="No Data",1,IF('Indicator Data imputation'!AK20&lt;&gt;"",1,0))</f>
        <v>0</v>
      </c>
      <c r="AK17" s="165">
        <f>IF('Indicator Data'!AR21="No Data",1,IF('Indicator Data imputation'!AL20&lt;&gt;"",1,0))</f>
        <v>1</v>
      </c>
      <c r="AL17" s="165">
        <f>IF('Indicator Data'!AS21="No Data",1,IF('Indicator Data imputation'!AM20&lt;&gt;"",1,0))</f>
        <v>0</v>
      </c>
      <c r="AM17" s="165">
        <f>IF('Indicator Data'!AT21="No Data",1,IF('Indicator Data imputation'!AN20&lt;&gt;"",1,0))</f>
        <v>0</v>
      </c>
      <c r="AN17" s="165">
        <f>IF('Indicator Data'!AU21="No Data",1,IF('Indicator Data imputation'!AO20&lt;&gt;"",1,0))</f>
        <v>0</v>
      </c>
      <c r="AO17" s="165">
        <f>IF('Indicator Data'!AV21="No Data",1,IF('Indicator Data imputation'!AP20&lt;&gt;"",1,0))</f>
        <v>1</v>
      </c>
      <c r="AP17" s="165">
        <f>IF('Indicator Data'!AW21="No Data",1,IF('Indicator Data imputation'!AQ20&lt;&gt;"",1,0))</f>
        <v>0</v>
      </c>
      <c r="AQ17" s="165">
        <f>IF('Indicator Data'!AX21="No Data",1,IF('Indicator Data imputation'!AR20&lt;&gt;"",1,0))</f>
        <v>0</v>
      </c>
      <c r="AR17" s="165">
        <f>IF('Indicator Data'!AY21="No Data",1,IF('Indicator Data imputation'!AS20&lt;&gt;"",1,0))</f>
        <v>0</v>
      </c>
      <c r="AS17" s="165">
        <f>IF('Indicator Data'!AZ21="No Data",1,IF('Indicator Data imputation'!AT20&lt;&gt;"",1,0))</f>
        <v>0</v>
      </c>
      <c r="AT17" s="165">
        <f>IF('Indicator Data'!BA21="No Data",1,IF('Indicator Data imputation'!AU20&lt;&gt;"",1,0))</f>
        <v>0</v>
      </c>
      <c r="AU17" s="165">
        <f>IF('Indicator Data'!BB21="No Data",1,IF('Indicator Data imputation'!AV20&lt;&gt;"",1,0))</f>
        <v>0</v>
      </c>
      <c r="AV17" s="165">
        <f>IF('Indicator Data'!BC21="No Data",1,IF('Indicator Data imputation'!AW20&lt;&gt;"",1,0))</f>
        <v>0</v>
      </c>
      <c r="AW17" s="165">
        <f>IF('Indicator Data'!BD21="No Data",1,IF('Indicator Data imputation'!AX20&lt;&gt;"",1,0))</f>
        <v>0</v>
      </c>
      <c r="AX17" s="165">
        <f>IF('Indicator Data'!BE21="No Data",1,IF('Indicator Data imputation'!AY20&lt;&gt;"",1,0))</f>
        <v>0</v>
      </c>
      <c r="AY17" s="165">
        <f>IF('Indicator Data'!BF21="No Data",1,IF('Indicator Data imputation'!AZ20&lt;&gt;"",1,0))</f>
        <v>0</v>
      </c>
      <c r="AZ17" s="165">
        <f>IF('Indicator Data'!BG21="No Data",1,IF('Indicator Data imputation'!BA20&lt;&gt;"",1,0))</f>
        <v>0</v>
      </c>
      <c r="BA17" s="5">
        <f t="shared" si="0"/>
        <v>7</v>
      </c>
      <c r="BB17" s="167">
        <f t="shared" si="1"/>
        <v>0.13725490196078433</v>
      </c>
    </row>
    <row r="18" spans="1:54" x14ac:dyDescent="0.25">
      <c r="A18" s="5" t="s">
        <v>32</v>
      </c>
      <c r="B18" s="165">
        <f>IF('Indicator Data'!I22="No Data",1,IF('Indicator Data imputation'!C21&lt;&gt;"",1,0))</f>
        <v>0</v>
      </c>
      <c r="C18" s="165">
        <f>IF('Indicator Data'!J22="No Data",1,IF('Indicator Data imputation'!D21&lt;&gt;"",1,0))</f>
        <v>0</v>
      </c>
      <c r="D18" s="165">
        <f>IF('Indicator Data'!K22="No Data",1,IF('Indicator Data imputation'!E21&lt;&gt;"",1,0))</f>
        <v>0</v>
      </c>
      <c r="E18" s="165">
        <f>IF('Indicator Data'!L22="No Data",1,IF('Indicator Data imputation'!F21&lt;&gt;"",1,0))</f>
        <v>0</v>
      </c>
      <c r="F18" s="165">
        <f>IF('Indicator Data'!M22="No Data",1,IF('Indicator Data imputation'!G21&lt;&gt;"",1,0))</f>
        <v>0</v>
      </c>
      <c r="G18" s="165">
        <f>IF('Indicator Data'!N22="No Data",1,IF('Indicator Data imputation'!H21&lt;&gt;"",1,0))</f>
        <v>0</v>
      </c>
      <c r="H18" s="165">
        <f>IF('Indicator Data'!O22="No Data",1,IF('Indicator Data imputation'!I21&lt;&gt;"",1,0))</f>
        <v>0</v>
      </c>
      <c r="I18" s="165">
        <f>IF('Indicator Data'!P22="No Data",1,IF('Indicator Data imputation'!J21&lt;&gt;"",1,0))</f>
        <v>0</v>
      </c>
      <c r="J18" s="165">
        <f>IF('Indicator Data'!Q22="No Data",1,IF('Indicator Data imputation'!K21&lt;&gt;"",1,0))</f>
        <v>0</v>
      </c>
      <c r="K18" s="165">
        <f>IF('Indicator Data'!R22="No Data",1,IF('Indicator Data imputation'!L21&lt;&gt;"",1,0))</f>
        <v>0</v>
      </c>
      <c r="L18" s="165">
        <f>IF('Indicator Data'!S22="No Data",1,IF('Indicator Data imputation'!M21&lt;&gt;"",1,0))</f>
        <v>0</v>
      </c>
      <c r="M18" s="165">
        <f>IF('Indicator Data'!T22="No Data",1,IF('Indicator Data imputation'!N21&lt;&gt;"",1,0))</f>
        <v>0</v>
      </c>
      <c r="N18" s="165">
        <f>IF('Indicator Data'!U22="No Data",1,IF('Indicator Data imputation'!O21&lt;&gt;"",1,0))</f>
        <v>0</v>
      </c>
      <c r="O18" s="165">
        <f>IF('Indicator Data'!V22="No Data",1,IF('Indicator Data imputation'!P21&lt;&gt;"",1,0))</f>
        <v>0</v>
      </c>
      <c r="P18" s="165">
        <f>IF('Indicator Data'!W22="No Data",1,IF('Indicator Data imputation'!Q21&lt;&gt;"",1,0))</f>
        <v>0</v>
      </c>
      <c r="Q18" s="165">
        <f>IF('Indicator Data'!X22="No Data",1,IF('Indicator Data imputation'!R21&lt;&gt;"",1,0))</f>
        <v>0</v>
      </c>
      <c r="R18" s="165">
        <f>IF('Indicator Data'!Y22="No Data",1,IF('Indicator Data imputation'!S21&lt;&gt;"",1,0))</f>
        <v>0</v>
      </c>
      <c r="S18" s="165">
        <f>IF('Indicator Data'!Z22="No Data",1,IF('Indicator Data imputation'!T21&lt;&gt;"",1,0))</f>
        <v>0</v>
      </c>
      <c r="T18" s="165">
        <f>IF('Indicator Data'!AA22="No Data",1,IF('Indicator Data imputation'!U21&lt;&gt;"",1,0))</f>
        <v>0</v>
      </c>
      <c r="U18" s="165">
        <f>IF('Indicator Data'!AB22="No Data",1,IF('Indicator Data imputation'!V21&lt;&gt;"",1,0))</f>
        <v>0</v>
      </c>
      <c r="V18" s="165">
        <f>IF('Indicator Data'!AC22="No Data",1,IF('Indicator Data imputation'!W21&lt;&gt;"",1,0))</f>
        <v>0</v>
      </c>
      <c r="W18" s="165">
        <f>IF('Indicator Data'!AD22="No Data",1,IF('Indicator Data imputation'!X21&lt;&gt;"",1,0))</f>
        <v>0</v>
      </c>
      <c r="X18" s="165">
        <f>IF('Indicator Data'!AE22="No Data",1,IF('Indicator Data imputation'!Y21&lt;&gt;"",1,0))</f>
        <v>0</v>
      </c>
      <c r="Y18" s="165">
        <f>IF('Indicator Data'!AF22="No Data",1,IF('Indicator Data imputation'!Z21&lt;&gt;"",1,0))</f>
        <v>0</v>
      </c>
      <c r="Z18" s="165">
        <f>IF('Indicator Data'!AG22="No Data",1,IF('Indicator Data imputation'!AA21&lt;&gt;"",1,0))</f>
        <v>0</v>
      </c>
      <c r="AA18" s="165">
        <f>IF('Indicator Data'!AH22="No Data",1,IF('Indicator Data imputation'!AB21&lt;&gt;"",1,0))</f>
        <v>0</v>
      </c>
      <c r="AB18" s="165">
        <f>IF('Indicator Data'!AI22="No Data",1,IF('Indicator Data imputation'!AC21&lt;&gt;"",1,0))</f>
        <v>0</v>
      </c>
      <c r="AC18" s="165">
        <f>IF('Indicator Data'!AJ22="No Data",1,IF('Indicator Data imputation'!AD21&lt;&gt;"",1,0))</f>
        <v>0</v>
      </c>
      <c r="AD18" s="165">
        <f>IF('Indicator Data'!AK22="No Data",1,IF('Indicator Data imputation'!AE21&lt;&gt;"",1,0))</f>
        <v>0</v>
      </c>
      <c r="AE18" s="165">
        <f>IF('Indicator Data'!AL22="No Data",1,IF('Indicator Data imputation'!AF21&lt;&gt;"",1,0))</f>
        <v>0</v>
      </c>
      <c r="AF18" s="165">
        <f>IF('Indicator Data'!AM22="No Data",1,IF('Indicator Data imputation'!AG21&lt;&gt;"",1,0))</f>
        <v>0</v>
      </c>
      <c r="AG18" s="165">
        <f>IF('Indicator Data'!AN22="No Data",1,IF('Indicator Data imputation'!AH21&lt;&gt;"",1,0))</f>
        <v>0</v>
      </c>
      <c r="AH18" s="165">
        <f>IF('Indicator Data'!AO22="No Data",1,IF('Indicator Data imputation'!AI21&lt;&gt;"",1,0))</f>
        <v>0</v>
      </c>
      <c r="AI18" s="165">
        <f>IF('Indicator Data'!AP22="No Data",1,IF('Indicator Data imputation'!AJ21&lt;&gt;"",1,0))</f>
        <v>0</v>
      </c>
      <c r="AJ18" s="165">
        <f>IF('Indicator Data'!AQ22="No Data",1,IF('Indicator Data imputation'!AK21&lt;&gt;"",1,0))</f>
        <v>0</v>
      </c>
      <c r="AK18" s="165">
        <f>IF('Indicator Data'!AR22="No Data",1,IF('Indicator Data imputation'!AL21&lt;&gt;"",1,0))</f>
        <v>1</v>
      </c>
      <c r="AL18" s="165">
        <f>IF('Indicator Data'!AS22="No Data",1,IF('Indicator Data imputation'!AM21&lt;&gt;"",1,0))</f>
        <v>0</v>
      </c>
      <c r="AM18" s="165">
        <f>IF('Indicator Data'!AT22="No Data",1,IF('Indicator Data imputation'!AN21&lt;&gt;"",1,0))</f>
        <v>1</v>
      </c>
      <c r="AN18" s="165">
        <f>IF('Indicator Data'!AU22="No Data",1,IF('Indicator Data imputation'!AO21&lt;&gt;"",1,0))</f>
        <v>0</v>
      </c>
      <c r="AO18" s="165">
        <f>IF('Indicator Data'!AV22="No Data",1,IF('Indicator Data imputation'!AP21&lt;&gt;"",1,0))</f>
        <v>0</v>
      </c>
      <c r="AP18" s="165">
        <f>IF('Indicator Data'!AW22="No Data",1,IF('Indicator Data imputation'!AQ21&lt;&gt;"",1,0))</f>
        <v>0</v>
      </c>
      <c r="AQ18" s="165">
        <f>IF('Indicator Data'!AX22="No Data",1,IF('Indicator Data imputation'!AR21&lt;&gt;"",1,0))</f>
        <v>0</v>
      </c>
      <c r="AR18" s="165">
        <f>IF('Indicator Data'!AY22="No Data",1,IF('Indicator Data imputation'!AS21&lt;&gt;"",1,0))</f>
        <v>0</v>
      </c>
      <c r="AS18" s="165">
        <f>IF('Indicator Data'!AZ22="No Data",1,IF('Indicator Data imputation'!AT21&lt;&gt;"",1,0))</f>
        <v>0</v>
      </c>
      <c r="AT18" s="165">
        <f>IF('Indicator Data'!BA22="No Data",1,IF('Indicator Data imputation'!AU21&lt;&gt;"",1,0))</f>
        <v>0</v>
      </c>
      <c r="AU18" s="165">
        <f>IF('Indicator Data'!BB22="No Data",1,IF('Indicator Data imputation'!AV21&lt;&gt;"",1,0))</f>
        <v>0</v>
      </c>
      <c r="AV18" s="165">
        <f>IF('Indicator Data'!BC22="No Data",1,IF('Indicator Data imputation'!AW21&lt;&gt;"",1,0))</f>
        <v>0</v>
      </c>
      <c r="AW18" s="165">
        <f>IF('Indicator Data'!BD22="No Data",1,IF('Indicator Data imputation'!AX21&lt;&gt;"",1,0))</f>
        <v>0</v>
      </c>
      <c r="AX18" s="165">
        <f>IF('Indicator Data'!BE22="No Data",1,IF('Indicator Data imputation'!AY21&lt;&gt;"",1,0))</f>
        <v>0</v>
      </c>
      <c r="AY18" s="165">
        <f>IF('Indicator Data'!BF22="No Data",1,IF('Indicator Data imputation'!AZ21&lt;&gt;"",1,0))</f>
        <v>0</v>
      </c>
      <c r="AZ18" s="165">
        <f>IF('Indicator Data'!BG22="No Data",1,IF('Indicator Data imputation'!BA21&lt;&gt;"",1,0))</f>
        <v>0</v>
      </c>
      <c r="BA18" s="5">
        <f t="shared" si="0"/>
        <v>2</v>
      </c>
      <c r="BB18" s="167">
        <f t="shared" si="1"/>
        <v>3.9215686274509803E-2</v>
      </c>
    </row>
    <row r="19" spans="1:54" x14ac:dyDescent="0.25">
      <c r="A19" s="5" t="s">
        <v>34</v>
      </c>
      <c r="B19" s="165">
        <f>IF('Indicator Data'!I23="No Data",1,IF('Indicator Data imputation'!C22&lt;&gt;"",1,0))</f>
        <v>0</v>
      </c>
      <c r="C19" s="165">
        <f>IF('Indicator Data'!J23="No Data",1,IF('Indicator Data imputation'!D22&lt;&gt;"",1,0))</f>
        <v>0</v>
      </c>
      <c r="D19" s="165">
        <f>IF('Indicator Data'!K23="No Data",1,IF('Indicator Data imputation'!E22&lt;&gt;"",1,0))</f>
        <v>0</v>
      </c>
      <c r="E19" s="165">
        <f>IF('Indicator Data'!L23="No Data",1,IF('Indicator Data imputation'!F22&lt;&gt;"",1,0))</f>
        <v>0</v>
      </c>
      <c r="F19" s="165">
        <f>IF('Indicator Data'!M23="No Data",1,IF('Indicator Data imputation'!G22&lt;&gt;"",1,0))</f>
        <v>0</v>
      </c>
      <c r="G19" s="165">
        <f>IF('Indicator Data'!N23="No Data",1,IF('Indicator Data imputation'!H22&lt;&gt;"",1,0))</f>
        <v>0</v>
      </c>
      <c r="H19" s="165">
        <f>IF('Indicator Data'!O23="No Data",1,IF('Indicator Data imputation'!I22&lt;&gt;"",1,0))</f>
        <v>0</v>
      </c>
      <c r="I19" s="165">
        <f>IF('Indicator Data'!P23="No Data",1,IF('Indicator Data imputation'!J22&lt;&gt;"",1,0))</f>
        <v>0</v>
      </c>
      <c r="J19" s="165">
        <f>IF('Indicator Data'!Q23="No Data",1,IF('Indicator Data imputation'!K22&lt;&gt;"",1,0))</f>
        <v>0</v>
      </c>
      <c r="K19" s="165">
        <f>IF('Indicator Data'!R23="No Data",1,IF('Indicator Data imputation'!L22&lt;&gt;"",1,0))</f>
        <v>0</v>
      </c>
      <c r="L19" s="165">
        <f>IF('Indicator Data'!S23="No Data",1,IF('Indicator Data imputation'!M22&lt;&gt;"",1,0))</f>
        <v>0</v>
      </c>
      <c r="M19" s="165">
        <f>IF('Indicator Data'!T23="No Data",1,IF('Indicator Data imputation'!N22&lt;&gt;"",1,0))</f>
        <v>0</v>
      </c>
      <c r="N19" s="165">
        <f>IF('Indicator Data'!U23="No Data",1,IF('Indicator Data imputation'!O22&lt;&gt;"",1,0))</f>
        <v>0</v>
      </c>
      <c r="O19" s="165">
        <f>IF('Indicator Data'!V23="No Data",1,IF('Indicator Data imputation'!P22&lt;&gt;"",1,0))</f>
        <v>0</v>
      </c>
      <c r="P19" s="165">
        <f>IF('Indicator Data'!W23="No Data",1,IF('Indicator Data imputation'!Q22&lt;&gt;"",1,0))</f>
        <v>0</v>
      </c>
      <c r="Q19" s="165">
        <f>IF('Indicator Data'!X23="No Data",1,IF('Indicator Data imputation'!R22&lt;&gt;"",1,0))</f>
        <v>0</v>
      </c>
      <c r="R19" s="165">
        <f>IF('Indicator Data'!Y23="No Data",1,IF('Indicator Data imputation'!S22&lt;&gt;"",1,0))</f>
        <v>0</v>
      </c>
      <c r="S19" s="165">
        <f>IF('Indicator Data'!Z23="No Data",1,IF('Indicator Data imputation'!T22&lt;&gt;"",1,0))</f>
        <v>0</v>
      </c>
      <c r="T19" s="165">
        <f>IF('Indicator Data'!AA23="No Data",1,IF('Indicator Data imputation'!U22&lt;&gt;"",1,0))</f>
        <v>0</v>
      </c>
      <c r="U19" s="165">
        <f>IF('Indicator Data'!AB23="No Data",1,IF('Indicator Data imputation'!V22&lt;&gt;"",1,0))</f>
        <v>0</v>
      </c>
      <c r="V19" s="165">
        <f>IF('Indicator Data'!AC23="No Data",1,IF('Indicator Data imputation'!W22&lt;&gt;"",1,0))</f>
        <v>0</v>
      </c>
      <c r="W19" s="165">
        <f>IF('Indicator Data'!AD23="No Data",1,IF('Indicator Data imputation'!X22&lt;&gt;"",1,0))</f>
        <v>0</v>
      </c>
      <c r="X19" s="165">
        <f>IF('Indicator Data'!AE23="No Data",1,IF('Indicator Data imputation'!Y22&lt;&gt;"",1,0))</f>
        <v>0</v>
      </c>
      <c r="Y19" s="165">
        <f>IF('Indicator Data'!AF23="No Data",1,IF('Indicator Data imputation'!Z22&lt;&gt;"",1,0))</f>
        <v>0</v>
      </c>
      <c r="Z19" s="165">
        <f>IF('Indicator Data'!AG23="No Data",1,IF('Indicator Data imputation'!AA22&lt;&gt;"",1,0))</f>
        <v>0</v>
      </c>
      <c r="AA19" s="165">
        <f>IF('Indicator Data'!AH23="No Data",1,IF('Indicator Data imputation'!AB22&lt;&gt;"",1,0))</f>
        <v>0</v>
      </c>
      <c r="AB19" s="165">
        <f>IF('Indicator Data'!AI23="No Data",1,IF('Indicator Data imputation'!AC22&lt;&gt;"",1,0))</f>
        <v>0</v>
      </c>
      <c r="AC19" s="165">
        <f>IF('Indicator Data'!AJ23="No Data",1,IF('Indicator Data imputation'!AD22&lt;&gt;"",1,0))</f>
        <v>0</v>
      </c>
      <c r="AD19" s="165">
        <f>IF('Indicator Data'!AK23="No Data",1,IF('Indicator Data imputation'!AE22&lt;&gt;"",1,0))</f>
        <v>0</v>
      </c>
      <c r="AE19" s="165">
        <f>IF('Indicator Data'!AL23="No Data",1,IF('Indicator Data imputation'!AF22&lt;&gt;"",1,0))</f>
        <v>0</v>
      </c>
      <c r="AF19" s="165">
        <f>IF('Indicator Data'!AM23="No Data",1,IF('Indicator Data imputation'!AG22&lt;&gt;"",1,0))</f>
        <v>0</v>
      </c>
      <c r="AG19" s="165">
        <f>IF('Indicator Data'!AN23="No Data",1,IF('Indicator Data imputation'!AH22&lt;&gt;"",1,0))</f>
        <v>0</v>
      </c>
      <c r="AH19" s="165">
        <f>IF('Indicator Data'!AO23="No Data",1,IF('Indicator Data imputation'!AI22&lt;&gt;"",1,0))</f>
        <v>0</v>
      </c>
      <c r="AI19" s="165">
        <f>IF('Indicator Data'!AP23="No Data",1,IF('Indicator Data imputation'!AJ22&lt;&gt;"",1,0))</f>
        <v>0</v>
      </c>
      <c r="AJ19" s="165">
        <f>IF('Indicator Data'!AQ23="No Data",1,IF('Indicator Data imputation'!AK22&lt;&gt;"",1,0))</f>
        <v>0</v>
      </c>
      <c r="AK19" s="165">
        <f>IF('Indicator Data'!AR23="No Data",1,IF('Indicator Data imputation'!AL22&lt;&gt;"",1,0))</f>
        <v>0</v>
      </c>
      <c r="AL19" s="165">
        <f>IF('Indicator Data'!AS23="No Data",1,IF('Indicator Data imputation'!AM22&lt;&gt;"",1,0))</f>
        <v>0</v>
      </c>
      <c r="AM19" s="165">
        <f>IF('Indicator Data'!AT23="No Data",1,IF('Indicator Data imputation'!AN22&lt;&gt;"",1,0))</f>
        <v>0</v>
      </c>
      <c r="AN19" s="165">
        <f>IF('Indicator Data'!AU23="No Data",1,IF('Indicator Data imputation'!AO22&lt;&gt;"",1,0))</f>
        <v>0</v>
      </c>
      <c r="AO19" s="165">
        <f>IF('Indicator Data'!AV23="No Data",1,IF('Indicator Data imputation'!AP22&lt;&gt;"",1,0))</f>
        <v>0</v>
      </c>
      <c r="AP19" s="165">
        <f>IF('Indicator Data'!AW23="No Data",1,IF('Indicator Data imputation'!AQ22&lt;&gt;"",1,0))</f>
        <v>0</v>
      </c>
      <c r="AQ19" s="165">
        <f>IF('Indicator Data'!AX23="No Data",1,IF('Indicator Data imputation'!AR22&lt;&gt;"",1,0))</f>
        <v>0</v>
      </c>
      <c r="AR19" s="165">
        <f>IF('Indicator Data'!AY23="No Data",1,IF('Indicator Data imputation'!AS22&lt;&gt;"",1,0))</f>
        <v>0</v>
      </c>
      <c r="AS19" s="165">
        <f>IF('Indicator Data'!AZ23="No Data",1,IF('Indicator Data imputation'!AT22&lt;&gt;"",1,0))</f>
        <v>0</v>
      </c>
      <c r="AT19" s="165">
        <f>IF('Indicator Data'!BA23="No Data",1,IF('Indicator Data imputation'!AU22&lt;&gt;"",1,0))</f>
        <v>0</v>
      </c>
      <c r="AU19" s="165">
        <f>IF('Indicator Data'!BB23="No Data",1,IF('Indicator Data imputation'!AV22&lt;&gt;"",1,0))</f>
        <v>0</v>
      </c>
      <c r="AV19" s="165">
        <f>IF('Indicator Data'!BC23="No Data",1,IF('Indicator Data imputation'!AW22&lt;&gt;"",1,0))</f>
        <v>0</v>
      </c>
      <c r="AW19" s="165">
        <f>IF('Indicator Data'!BD23="No Data",1,IF('Indicator Data imputation'!AX22&lt;&gt;"",1,0))</f>
        <v>0</v>
      </c>
      <c r="AX19" s="165">
        <f>IF('Indicator Data'!BE23="No Data",1,IF('Indicator Data imputation'!AY22&lt;&gt;"",1,0))</f>
        <v>0</v>
      </c>
      <c r="AY19" s="165">
        <f>IF('Indicator Data'!BF23="No Data",1,IF('Indicator Data imputation'!AZ22&lt;&gt;"",1,0))</f>
        <v>0</v>
      </c>
      <c r="AZ19" s="165">
        <f>IF('Indicator Data'!BG23="No Data",1,IF('Indicator Data imputation'!BA22&lt;&gt;"",1,0))</f>
        <v>0</v>
      </c>
      <c r="BA19" s="5">
        <f t="shared" si="0"/>
        <v>0</v>
      </c>
      <c r="BB19" s="167">
        <f t="shared" si="1"/>
        <v>0</v>
      </c>
    </row>
    <row r="20" spans="1:54" x14ac:dyDescent="0.25">
      <c r="A20" s="5" t="s">
        <v>36</v>
      </c>
      <c r="B20" s="165">
        <f>IF('Indicator Data'!I24="No Data",1,IF('Indicator Data imputation'!C23&lt;&gt;"",1,0))</f>
        <v>0</v>
      </c>
      <c r="C20" s="165">
        <f>IF('Indicator Data'!J24="No Data",1,IF('Indicator Data imputation'!D23&lt;&gt;"",1,0))</f>
        <v>0</v>
      </c>
      <c r="D20" s="165">
        <f>IF('Indicator Data'!K24="No Data",1,IF('Indicator Data imputation'!E23&lt;&gt;"",1,0))</f>
        <v>0</v>
      </c>
      <c r="E20" s="165">
        <f>IF('Indicator Data'!L24="No Data",1,IF('Indicator Data imputation'!F23&lt;&gt;"",1,0))</f>
        <v>0</v>
      </c>
      <c r="F20" s="165">
        <f>IF('Indicator Data'!M24="No Data",1,IF('Indicator Data imputation'!G23&lt;&gt;"",1,0))</f>
        <v>0</v>
      </c>
      <c r="G20" s="165">
        <f>IF('Indicator Data'!N24="No Data",1,IF('Indicator Data imputation'!H23&lt;&gt;"",1,0))</f>
        <v>0</v>
      </c>
      <c r="H20" s="165">
        <f>IF('Indicator Data'!O24="No Data",1,IF('Indicator Data imputation'!I23&lt;&gt;"",1,0))</f>
        <v>0</v>
      </c>
      <c r="I20" s="165">
        <f>IF('Indicator Data'!P24="No Data",1,IF('Indicator Data imputation'!J23&lt;&gt;"",1,0))</f>
        <v>0</v>
      </c>
      <c r="J20" s="165">
        <f>IF('Indicator Data'!Q24="No Data",1,IF('Indicator Data imputation'!K23&lt;&gt;"",1,0))</f>
        <v>0</v>
      </c>
      <c r="K20" s="165">
        <f>IF('Indicator Data'!R24="No Data",1,IF('Indicator Data imputation'!L23&lt;&gt;"",1,0))</f>
        <v>0</v>
      </c>
      <c r="L20" s="165">
        <f>IF('Indicator Data'!S24="No Data",1,IF('Indicator Data imputation'!M23&lt;&gt;"",1,0))</f>
        <v>0</v>
      </c>
      <c r="M20" s="165">
        <f>IF('Indicator Data'!T24="No Data",1,IF('Indicator Data imputation'!N23&lt;&gt;"",1,0))</f>
        <v>0</v>
      </c>
      <c r="N20" s="165">
        <f>IF('Indicator Data'!U24="No Data",1,IF('Indicator Data imputation'!O23&lt;&gt;"",1,0))</f>
        <v>0</v>
      </c>
      <c r="O20" s="165">
        <f>IF('Indicator Data'!V24="No Data",1,IF('Indicator Data imputation'!P23&lt;&gt;"",1,0))</f>
        <v>0</v>
      </c>
      <c r="P20" s="165">
        <f>IF('Indicator Data'!W24="No Data",1,IF('Indicator Data imputation'!Q23&lt;&gt;"",1,0))</f>
        <v>0</v>
      </c>
      <c r="Q20" s="165">
        <f>IF('Indicator Data'!X24="No Data",1,IF('Indicator Data imputation'!R23&lt;&gt;"",1,0))</f>
        <v>0</v>
      </c>
      <c r="R20" s="165">
        <f>IF('Indicator Data'!Y24="No Data",1,IF('Indicator Data imputation'!S23&lt;&gt;"",1,0))</f>
        <v>0</v>
      </c>
      <c r="S20" s="165">
        <f>IF('Indicator Data'!Z24="No Data",1,IF('Indicator Data imputation'!T23&lt;&gt;"",1,0))</f>
        <v>0</v>
      </c>
      <c r="T20" s="165">
        <f>IF('Indicator Data'!AA24="No Data",1,IF('Indicator Data imputation'!U23&lt;&gt;"",1,0))</f>
        <v>0</v>
      </c>
      <c r="U20" s="165">
        <f>IF('Indicator Data'!AB24="No Data",1,IF('Indicator Data imputation'!V23&lt;&gt;"",1,0))</f>
        <v>0</v>
      </c>
      <c r="V20" s="165">
        <f>IF('Indicator Data'!AC24="No Data",1,IF('Indicator Data imputation'!W23&lt;&gt;"",1,0))</f>
        <v>0</v>
      </c>
      <c r="W20" s="165">
        <f>IF('Indicator Data'!AD24="No Data",1,IF('Indicator Data imputation'!X23&lt;&gt;"",1,0))</f>
        <v>0</v>
      </c>
      <c r="X20" s="165">
        <f>IF('Indicator Data'!AE24="No Data",1,IF('Indicator Data imputation'!Y23&lt;&gt;"",1,0))</f>
        <v>0</v>
      </c>
      <c r="Y20" s="165">
        <f>IF('Indicator Data'!AF24="No Data",1,IF('Indicator Data imputation'!Z23&lt;&gt;"",1,0))</f>
        <v>0</v>
      </c>
      <c r="Z20" s="165">
        <f>IF('Indicator Data'!AG24="No Data",1,IF('Indicator Data imputation'!AA23&lt;&gt;"",1,0))</f>
        <v>0</v>
      </c>
      <c r="AA20" s="165">
        <f>IF('Indicator Data'!AH24="No Data",1,IF('Indicator Data imputation'!AB23&lt;&gt;"",1,0))</f>
        <v>0</v>
      </c>
      <c r="AB20" s="165">
        <f>IF('Indicator Data'!AI24="No Data",1,IF('Indicator Data imputation'!AC23&lt;&gt;"",1,0))</f>
        <v>0</v>
      </c>
      <c r="AC20" s="165">
        <f>IF('Indicator Data'!AJ24="No Data",1,IF('Indicator Data imputation'!AD23&lt;&gt;"",1,0))</f>
        <v>0</v>
      </c>
      <c r="AD20" s="165">
        <f>IF('Indicator Data'!AK24="No Data",1,IF('Indicator Data imputation'!AE23&lt;&gt;"",1,0))</f>
        <v>0</v>
      </c>
      <c r="AE20" s="165">
        <f>IF('Indicator Data'!AL24="No Data",1,IF('Indicator Data imputation'!AF23&lt;&gt;"",1,0))</f>
        <v>0</v>
      </c>
      <c r="AF20" s="165">
        <f>IF('Indicator Data'!AM24="No Data",1,IF('Indicator Data imputation'!AG23&lt;&gt;"",1,0))</f>
        <v>0</v>
      </c>
      <c r="AG20" s="165">
        <f>IF('Indicator Data'!AN24="No Data",1,IF('Indicator Data imputation'!AH23&lt;&gt;"",1,0))</f>
        <v>0</v>
      </c>
      <c r="AH20" s="165">
        <f>IF('Indicator Data'!AO24="No Data",1,IF('Indicator Data imputation'!AI23&lt;&gt;"",1,0))</f>
        <v>0</v>
      </c>
      <c r="AI20" s="165">
        <f>IF('Indicator Data'!AP24="No Data",1,IF('Indicator Data imputation'!AJ23&lt;&gt;"",1,0))</f>
        <v>0</v>
      </c>
      <c r="AJ20" s="165">
        <f>IF('Indicator Data'!AQ24="No Data",1,IF('Indicator Data imputation'!AK23&lt;&gt;"",1,0))</f>
        <v>0</v>
      </c>
      <c r="AK20" s="165">
        <f>IF('Indicator Data'!AR24="No Data",1,IF('Indicator Data imputation'!AL23&lt;&gt;"",1,0))</f>
        <v>0</v>
      </c>
      <c r="AL20" s="165">
        <f>IF('Indicator Data'!AS24="No Data",1,IF('Indicator Data imputation'!AM23&lt;&gt;"",1,0))</f>
        <v>0</v>
      </c>
      <c r="AM20" s="165">
        <f>IF('Indicator Data'!AT24="No Data",1,IF('Indicator Data imputation'!AN23&lt;&gt;"",1,0))</f>
        <v>1</v>
      </c>
      <c r="AN20" s="165">
        <f>IF('Indicator Data'!AU24="No Data",1,IF('Indicator Data imputation'!AO23&lt;&gt;"",1,0))</f>
        <v>1</v>
      </c>
      <c r="AO20" s="165">
        <f>IF('Indicator Data'!AV24="No Data",1,IF('Indicator Data imputation'!AP23&lt;&gt;"",1,0))</f>
        <v>0</v>
      </c>
      <c r="AP20" s="165">
        <f>IF('Indicator Data'!AW24="No Data",1,IF('Indicator Data imputation'!AQ23&lt;&gt;"",1,0))</f>
        <v>0</v>
      </c>
      <c r="AQ20" s="165">
        <f>IF('Indicator Data'!AX24="No Data",1,IF('Indicator Data imputation'!AR23&lt;&gt;"",1,0))</f>
        <v>0</v>
      </c>
      <c r="AR20" s="165">
        <f>IF('Indicator Data'!AY24="No Data",1,IF('Indicator Data imputation'!AS23&lt;&gt;"",1,0))</f>
        <v>0</v>
      </c>
      <c r="AS20" s="165">
        <f>IF('Indicator Data'!AZ24="No Data",1,IF('Indicator Data imputation'!AT23&lt;&gt;"",1,0))</f>
        <v>0</v>
      </c>
      <c r="AT20" s="165">
        <f>IF('Indicator Data'!BA24="No Data",1,IF('Indicator Data imputation'!AU23&lt;&gt;"",1,0))</f>
        <v>0</v>
      </c>
      <c r="AU20" s="165">
        <f>IF('Indicator Data'!BB24="No Data",1,IF('Indicator Data imputation'!AV23&lt;&gt;"",1,0))</f>
        <v>0</v>
      </c>
      <c r="AV20" s="165">
        <f>IF('Indicator Data'!BC24="No Data",1,IF('Indicator Data imputation'!AW23&lt;&gt;"",1,0))</f>
        <v>0</v>
      </c>
      <c r="AW20" s="165">
        <f>IF('Indicator Data'!BD24="No Data",1,IF('Indicator Data imputation'!AX23&lt;&gt;"",1,0))</f>
        <v>0</v>
      </c>
      <c r="AX20" s="165">
        <f>IF('Indicator Data'!BE24="No Data",1,IF('Indicator Data imputation'!AY23&lt;&gt;"",1,0))</f>
        <v>0</v>
      </c>
      <c r="AY20" s="165">
        <f>IF('Indicator Data'!BF24="No Data",1,IF('Indicator Data imputation'!AZ23&lt;&gt;"",1,0))</f>
        <v>0</v>
      </c>
      <c r="AZ20" s="165">
        <f>IF('Indicator Data'!BG24="No Data",1,IF('Indicator Data imputation'!BA23&lt;&gt;"",1,0))</f>
        <v>0</v>
      </c>
      <c r="BA20" s="5">
        <f t="shared" si="0"/>
        <v>2</v>
      </c>
      <c r="BB20" s="167">
        <f t="shared" si="1"/>
        <v>3.9215686274509803E-2</v>
      </c>
    </row>
    <row r="21" spans="1:54" x14ac:dyDescent="0.25">
      <c r="A21" s="5" t="s">
        <v>38</v>
      </c>
      <c r="B21" s="165">
        <f>IF('Indicator Data'!I25="No Data",1,IF('Indicator Data imputation'!C24&lt;&gt;"",1,0))</f>
        <v>0</v>
      </c>
      <c r="C21" s="165">
        <f>IF('Indicator Data'!J25="No Data",1,IF('Indicator Data imputation'!D24&lt;&gt;"",1,0))</f>
        <v>0</v>
      </c>
      <c r="D21" s="165">
        <f>IF('Indicator Data'!K25="No Data",1,IF('Indicator Data imputation'!E24&lt;&gt;"",1,0))</f>
        <v>0</v>
      </c>
      <c r="E21" s="165">
        <f>IF('Indicator Data'!L25="No Data",1,IF('Indicator Data imputation'!F24&lt;&gt;"",1,0))</f>
        <v>0</v>
      </c>
      <c r="F21" s="165">
        <f>IF('Indicator Data'!M25="No Data",1,IF('Indicator Data imputation'!G24&lt;&gt;"",1,0))</f>
        <v>0</v>
      </c>
      <c r="G21" s="165">
        <f>IF('Indicator Data'!N25="No Data",1,IF('Indicator Data imputation'!H24&lt;&gt;"",1,0))</f>
        <v>0</v>
      </c>
      <c r="H21" s="165">
        <f>IF('Indicator Data'!O25="No Data",1,IF('Indicator Data imputation'!I24&lt;&gt;"",1,0))</f>
        <v>0</v>
      </c>
      <c r="I21" s="165">
        <f>IF('Indicator Data'!P25="No Data",1,IF('Indicator Data imputation'!J24&lt;&gt;"",1,0))</f>
        <v>0</v>
      </c>
      <c r="J21" s="165">
        <f>IF('Indicator Data'!Q25="No Data",1,IF('Indicator Data imputation'!K24&lt;&gt;"",1,0))</f>
        <v>0</v>
      </c>
      <c r="K21" s="165">
        <f>IF('Indicator Data'!R25="No Data",1,IF('Indicator Data imputation'!L24&lt;&gt;"",1,0))</f>
        <v>0</v>
      </c>
      <c r="L21" s="165">
        <f>IF('Indicator Data'!S25="No Data",1,IF('Indicator Data imputation'!M24&lt;&gt;"",1,0))</f>
        <v>0</v>
      </c>
      <c r="M21" s="165">
        <f>IF('Indicator Data'!T25="No Data",1,IF('Indicator Data imputation'!N24&lt;&gt;"",1,0))</f>
        <v>0</v>
      </c>
      <c r="N21" s="165">
        <f>IF('Indicator Data'!U25="No Data",1,IF('Indicator Data imputation'!O24&lt;&gt;"",1,0))</f>
        <v>0</v>
      </c>
      <c r="O21" s="165">
        <f>IF('Indicator Data'!V25="No Data",1,IF('Indicator Data imputation'!P24&lt;&gt;"",1,0))</f>
        <v>0</v>
      </c>
      <c r="P21" s="165">
        <f>IF('Indicator Data'!W25="No Data",1,IF('Indicator Data imputation'!Q24&lt;&gt;"",1,0))</f>
        <v>0</v>
      </c>
      <c r="Q21" s="165">
        <f>IF('Indicator Data'!X25="No Data",1,IF('Indicator Data imputation'!R24&lt;&gt;"",1,0))</f>
        <v>0</v>
      </c>
      <c r="R21" s="165">
        <f>IF('Indicator Data'!Y25="No Data",1,IF('Indicator Data imputation'!S24&lt;&gt;"",1,0))</f>
        <v>0</v>
      </c>
      <c r="S21" s="165">
        <f>IF('Indicator Data'!Z25="No Data",1,IF('Indicator Data imputation'!T24&lt;&gt;"",1,0))</f>
        <v>0</v>
      </c>
      <c r="T21" s="165">
        <f>IF('Indicator Data'!AA25="No Data",1,IF('Indicator Data imputation'!U24&lt;&gt;"",1,0))</f>
        <v>0</v>
      </c>
      <c r="U21" s="165">
        <f>IF('Indicator Data'!AB25="No Data",1,IF('Indicator Data imputation'!V24&lt;&gt;"",1,0))</f>
        <v>0</v>
      </c>
      <c r="V21" s="165">
        <f>IF('Indicator Data'!AC25="No Data",1,IF('Indicator Data imputation'!W24&lt;&gt;"",1,0))</f>
        <v>0</v>
      </c>
      <c r="W21" s="165">
        <f>IF('Indicator Data'!AD25="No Data",1,IF('Indicator Data imputation'!X24&lt;&gt;"",1,0))</f>
        <v>0</v>
      </c>
      <c r="X21" s="165">
        <f>IF('Indicator Data'!AE25="No Data",1,IF('Indicator Data imputation'!Y24&lt;&gt;"",1,0))</f>
        <v>0</v>
      </c>
      <c r="Y21" s="165">
        <f>IF('Indicator Data'!AF25="No Data",1,IF('Indicator Data imputation'!Z24&lt;&gt;"",1,0))</f>
        <v>0</v>
      </c>
      <c r="Z21" s="165">
        <f>IF('Indicator Data'!AG25="No Data",1,IF('Indicator Data imputation'!AA24&lt;&gt;"",1,0))</f>
        <v>0</v>
      </c>
      <c r="AA21" s="165">
        <f>IF('Indicator Data'!AH25="No Data",1,IF('Indicator Data imputation'!AB24&lt;&gt;"",1,0))</f>
        <v>0</v>
      </c>
      <c r="AB21" s="165">
        <f>IF('Indicator Data'!AI25="No Data",1,IF('Indicator Data imputation'!AC24&lt;&gt;"",1,0))</f>
        <v>0</v>
      </c>
      <c r="AC21" s="165">
        <f>IF('Indicator Data'!AJ25="No Data",1,IF('Indicator Data imputation'!AD24&lt;&gt;"",1,0))</f>
        <v>0</v>
      </c>
      <c r="AD21" s="165">
        <f>IF('Indicator Data'!AK25="No Data",1,IF('Indicator Data imputation'!AE24&lt;&gt;"",1,0))</f>
        <v>0</v>
      </c>
      <c r="AE21" s="165">
        <f>IF('Indicator Data'!AL25="No Data",1,IF('Indicator Data imputation'!AF24&lt;&gt;"",1,0))</f>
        <v>0</v>
      </c>
      <c r="AF21" s="165">
        <f>IF('Indicator Data'!AM25="No Data",1,IF('Indicator Data imputation'!AG24&lt;&gt;"",1,0))</f>
        <v>0</v>
      </c>
      <c r="AG21" s="165">
        <f>IF('Indicator Data'!AN25="No Data",1,IF('Indicator Data imputation'!AH24&lt;&gt;"",1,0))</f>
        <v>0</v>
      </c>
      <c r="AH21" s="165">
        <f>IF('Indicator Data'!AO25="No Data",1,IF('Indicator Data imputation'!AI24&lt;&gt;"",1,0))</f>
        <v>0</v>
      </c>
      <c r="AI21" s="165">
        <f>IF('Indicator Data'!AP25="No Data",1,IF('Indicator Data imputation'!AJ24&lt;&gt;"",1,0))</f>
        <v>0</v>
      </c>
      <c r="AJ21" s="165">
        <f>IF('Indicator Data'!AQ25="No Data",1,IF('Indicator Data imputation'!AK24&lt;&gt;"",1,0))</f>
        <v>0</v>
      </c>
      <c r="AK21" s="165">
        <f>IF('Indicator Data'!AR25="No Data",1,IF('Indicator Data imputation'!AL24&lt;&gt;"",1,0))</f>
        <v>0</v>
      </c>
      <c r="AL21" s="165">
        <f>IF('Indicator Data'!AS25="No Data",1,IF('Indicator Data imputation'!AM24&lt;&gt;"",1,0))</f>
        <v>0</v>
      </c>
      <c r="AM21" s="165">
        <f>IF('Indicator Data'!AT25="No Data",1,IF('Indicator Data imputation'!AN24&lt;&gt;"",1,0))</f>
        <v>0</v>
      </c>
      <c r="AN21" s="165">
        <f>IF('Indicator Data'!AU25="No Data",1,IF('Indicator Data imputation'!AO24&lt;&gt;"",1,0))</f>
        <v>0</v>
      </c>
      <c r="AO21" s="165">
        <f>IF('Indicator Data'!AV25="No Data",1,IF('Indicator Data imputation'!AP24&lt;&gt;"",1,0))</f>
        <v>0</v>
      </c>
      <c r="AP21" s="165">
        <f>IF('Indicator Data'!AW25="No Data",1,IF('Indicator Data imputation'!AQ24&lt;&gt;"",1,0))</f>
        <v>0</v>
      </c>
      <c r="AQ21" s="165">
        <f>IF('Indicator Data'!AX25="No Data",1,IF('Indicator Data imputation'!AR24&lt;&gt;"",1,0))</f>
        <v>0</v>
      </c>
      <c r="AR21" s="165">
        <f>IF('Indicator Data'!AY25="No Data",1,IF('Indicator Data imputation'!AS24&lt;&gt;"",1,0))</f>
        <v>0</v>
      </c>
      <c r="AS21" s="165">
        <f>IF('Indicator Data'!AZ25="No Data",1,IF('Indicator Data imputation'!AT24&lt;&gt;"",1,0))</f>
        <v>0</v>
      </c>
      <c r="AT21" s="165">
        <f>IF('Indicator Data'!BA25="No Data",1,IF('Indicator Data imputation'!AU24&lt;&gt;"",1,0))</f>
        <v>0</v>
      </c>
      <c r="AU21" s="165">
        <f>IF('Indicator Data'!BB25="No Data",1,IF('Indicator Data imputation'!AV24&lt;&gt;"",1,0))</f>
        <v>0</v>
      </c>
      <c r="AV21" s="165">
        <f>IF('Indicator Data'!BC25="No Data",1,IF('Indicator Data imputation'!AW24&lt;&gt;"",1,0))</f>
        <v>0</v>
      </c>
      <c r="AW21" s="165">
        <f>IF('Indicator Data'!BD25="No Data",1,IF('Indicator Data imputation'!AX24&lt;&gt;"",1,0))</f>
        <v>0</v>
      </c>
      <c r="AX21" s="165">
        <f>IF('Indicator Data'!BE25="No Data",1,IF('Indicator Data imputation'!AY24&lt;&gt;"",1,0))</f>
        <v>0</v>
      </c>
      <c r="AY21" s="165">
        <f>IF('Indicator Data'!BF25="No Data",1,IF('Indicator Data imputation'!AZ24&lt;&gt;"",1,0))</f>
        <v>0</v>
      </c>
      <c r="AZ21" s="165">
        <f>IF('Indicator Data'!BG25="No Data",1,IF('Indicator Data imputation'!BA24&lt;&gt;"",1,0))</f>
        <v>0</v>
      </c>
      <c r="BA21" s="5">
        <f t="shared" si="0"/>
        <v>0</v>
      </c>
      <c r="BB21" s="167">
        <f t="shared" si="1"/>
        <v>0</v>
      </c>
    </row>
    <row r="22" spans="1:54" x14ac:dyDescent="0.25">
      <c r="A22" s="5" t="s">
        <v>39</v>
      </c>
      <c r="B22" s="165">
        <f>IF('Indicator Data'!I26="No Data",1,IF('Indicator Data imputation'!C25&lt;&gt;"",1,0))</f>
        <v>0</v>
      </c>
      <c r="C22" s="165">
        <f>IF('Indicator Data'!J26="No Data",1,IF('Indicator Data imputation'!D25&lt;&gt;"",1,0))</f>
        <v>0</v>
      </c>
      <c r="D22" s="165">
        <f>IF('Indicator Data'!K26="No Data",1,IF('Indicator Data imputation'!E25&lt;&gt;"",1,0))</f>
        <v>0</v>
      </c>
      <c r="E22" s="165">
        <f>IF('Indicator Data'!L26="No Data",1,IF('Indicator Data imputation'!F25&lt;&gt;"",1,0))</f>
        <v>0</v>
      </c>
      <c r="F22" s="165">
        <f>IF('Indicator Data'!M26="No Data",1,IF('Indicator Data imputation'!G25&lt;&gt;"",1,0))</f>
        <v>0</v>
      </c>
      <c r="G22" s="165">
        <f>IF('Indicator Data'!N26="No Data",1,IF('Indicator Data imputation'!H25&lt;&gt;"",1,0))</f>
        <v>0</v>
      </c>
      <c r="H22" s="165">
        <f>IF('Indicator Data'!O26="No Data",1,IF('Indicator Data imputation'!I25&lt;&gt;"",1,0))</f>
        <v>0</v>
      </c>
      <c r="I22" s="165">
        <f>IF('Indicator Data'!P26="No Data",1,IF('Indicator Data imputation'!J25&lt;&gt;"",1,0))</f>
        <v>0</v>
      </c>
      <c r="J22" s="165">
        <f>IF('Indicator Data'!Q26="No Data",1,IF('Indicator Data imputation'!K25&lt;&gt;"",1,0))</f>
        <v>0</v>
      </c>
      <c r="K22" s="165">
        <f>IF('Indicator Data'!R26="No Data",1,IF('Indicator Data imputation'!L25&lt;&gt;"",1,0))</f>
        <v>0</v>
      </c>
      <c r="L22" s="165">
        <f>IF('Indicator Data'!S26="No Data",1,IF('Indicator Data imputation'!M25&lt;&gt;"",1,0))</f>
        <v>0</v>
      </c>
      <c r="M22" s="165">
        <f>IF('Indicator Data'!T26="No Data",1,IF('Indicator Data imputation'!N25&lt;&gt;"",1,0))</f>
        <v>0</v>
      </c>
      <c r="N22" s="165">
        <f>IF('Indicator Data'!U26="No Data",1,IF('Indicator Data imputation'!O25&lt;&gt;"",1,0))</f>
        <v>0</v>
      </c>
      <c r="O22" s="165">
        <f>IF('Indicator Data'!V26="No Data",1,IF('Indicator Data imputation'!P25&lt;&gt;"",1,0))</f>
        <v>0</v>
      </c>
      <c r="P22" s="165">
        <f>IF('Indicator Data'!W26="No Data",1,IF('Indicator Data imputation'!Q25&lt;&gt;"",1,0))</f>
        <v>0</v>
      </c>
      <c r="Q22" s="165">
        <f>IF('Indicator Data'!X26="No Data",1,IF('Indicator Data imputation'!R25&lt;&gt;"",1,0))</f>
        <v>0</v>
      </c>
      <c r="R22" s="165">
        <f>IF('Indicator Data'!Y26="No Data",1,IF('Indicator Data imputation'!S25&lt;&gt;"",1,0))</f>
        <v>0</v>
      </c>
      <c r="S22" s="165">
        <f>IF('Indicator Data'!Z26="No Data",1,IF('Indicator Data imputation'!T25&lt;&gt;"",1,0))</f>
        <v>0</v>
      </c>
      <c r="T22" s="165">
        <f>IF('Indicator Data'!AA26="No Data",1,IF('Indicator Data imputation'!U25&lt;&gt;"",1,0))</f>
        <v>0</v>
      </c>
      <c r="U22" s="165">
        <f>IF('Indicator Data'!AB26="No Data",1,IF('Indicator Data imputation'!V25&lt;&gt;"",1,0))</f>
        <v>1</v>
      </c>
      <c r="V22" s="165">
        <f>IF('Indicator Data'!AC26="No Data",1,IF('Indicator Data imputation'!W25&lt;&gt;"",1,0))</f>
        <v>0</v>
      </c>
      <c r="W22" s="165">
        <f>IF('Indicator Data'!AD26="No Data",1,IF('Indicator Data imputation'!X25&lt;&gt;"",1,0))</f>
        <v>0</v>
      </c>
      <c r="X22" s="165">
        <f>IF('Indicator Data'!AE26="No Data",1,IF('Indicator Data imputation'!Y25&lt;&gt;"",1,0))</f>
        <v>1</v>
      </c>
      <c r="Y22" s="165">
        <f>IF('Indicator Data'!AF26="No Data",1,IF('Indicator Data imputation'!Z25&lt;&gt;"",1,0))</f>
        <v>0</v>
      </c>
      <c r="Z22" s="165">
        <f>IF('Indicator Data'!AG26="No Data",1,IF('Indicator Data imputation'!AA25&lt;&gt;"",1,0))</f>
        <v>0</v>
      </c>
      <c r="AA22" s="165">
        <f>IF('Indicator Data'!AH26="No Data",1,IF('Indicator Data imputation'!AB25&lt;&gt;"",1,0))</f>
        <v>0</v>
      </c>
      <c r="AB22" s="165">
        <f>IF('Indicator Data'!AI26="No Data",1,IF('Indicator Data imputation'!AC25&lt;&gt;"",1,0))</f>
        <v>0</v>
      </c>
      <c r="AC22" s="165">
        <f>IF('Indicator Data'!AJ26="No Data",1,IF('Indicator Data imputation'!AD25&lt;&gt;"",1,0))</f>
        <v>0</v>
      </c>
      <c r="AD22" s="165">
        <f>IF('Indicator Data'!AK26="No Data",1,IF('Indicator Data imputation'!AE25&lt;&gt;"",1,0))</f>
        <v>0</v>
      </c>
      <c r="AE22" s="165">
        <f>IF('Indicator Data'!AL26="No Data",1,IF('Indicator Data imputation'!AF25&lt;&gt;"",1,0))</f>
        <v>0</v>
      </c>
      <c r="AF22" s="165">
        <f>IF('Indicator Data'!AM26="No Data",1,IF('Indicator Data imputation'!AG25&lt;&gt;"",1,0))</f>
        <v>0</v>
      </c>
      <c r="AG22" s="165">
        <f>IF('Indicator Data'!AN26="No Data",1,IF('Indicator Data imputation'!AH25&lt;&gt;"",1,0))</f>
        <v>0</v>
      </c>
      <c r="AH22" s="165">
        <f>IF('Indicator Data'!AO26="No Data",1,IF('Indicator Data imputation'!AI25&lt;&gt;"",1,0))</f>
        <v>0</v>
      </c>
      <c r="AI22" s="165">
        <f>IF('Indicator Data'!AP26="No Data",1,IF('Indicator Data imputation'!AJ25&lt;&gt;"",1,0))</f>
        <v>0</v>
      </c>
      <c r="AJ22" s="165">
        <f>IF('Indicator Data'!AQ26="No Data",1,IF('Indicator Data imputation'!AK25&lt;&gt;"",1,0))</f>
        <v>0</v>
      </c>
      <c r="AK22" s="165">
        <f>IF('Indicator Data'!AR26="No Data",1,IF('Indicator Data imputation'!AL25&lt;&gt;"",1,0))</f>
        <v>1</v>
      </c>
      <c r="AL22" s="165">
        <f>IF('Indicator Data'!AS26="No Data",1,IF('Indicator Data imputation'!AM25&lt;&gt;"",1,0))</f>
        <v>0</v>
      </c>
      <c r="AM22" s="165">
        <f>IF('Indicator Data'!AT26="No Data",1,IF('Indicator Data imputation'!AN25&lt;&gt;"",1,0))</f>
        <v>0</v>
      </c>
      <c r="AN22" s="165">
        <f>IF('Indicator Data'!AU26="No Data",1,IF('Indicator Data imputation'!AO25&lt;&gt;"",1,0))</f>
        <v>0</v>
      </c>
      <c r="AO22" s="165">
        <f>IF('Indicator Data'!AV26="No Data",1,IF('Indicator Data imputation'!AP25&lt;&gt;"",1,0))</f>
        <v>0</v>
      </c>
      <c r="AP22" s="165">
        <f>IF('Indicator Data'!AW26="No Data",1,IF('Indicator Data imputation'!AQ25&lt;&gt;"",1,0))</f>
        <v>0</v>
      </c>
      <c r="AQ22" s="165">
        <f>IF('Indicator Data'!AX26="No Data",1,IF('Indicator Data imputation'!AR25&lt;&gt;"",1,0))</f>
        <v>0</v>
      </c>
      <c r="AR22" s="165">
        <f>IF('Indicator Data'!AY26="No Data",1,IF('Indicator Data imputation'!AS25&lt;&gt;"",1,0))</f>
        <v>0</v>
      </c>
      <c r="AS22" s="165">
        <f>IF('Indicator Data'!AZ26="No Data",1,IF('Indicator Data imputation'!AT25&lt;&gt;"",1,0))</f>
        <v>0</v>
      </c>
      <c r="AT22" s="165">
        <f>IF('Indicator Data'!BA26="No Data",1,IF('Indicator Data imputation'!AU25&lt;&gt;"",1,0))</f>
        <v>0</v>
      </c>
      <c r="AU22" s="165">
        <f>IF('Indicator Data'!BB26="No Data",1,IF('Indicator Data imputation'!AV25&lt;&gt;"",1,0))</f>
        <v>0</v>
      </c>
      <c r="AV22" s="165">
        <f>IF('Indicator Data'!BC26="No Data",1,IF('Indicator Data imputation'!AW25&lt;&gt;"",1,0))</f>
        <v>0</v>
      </c>
      <c r="AW22" s="165">
        <f>IF('Indicator Data'!BD26="No Data",1,IF('Indicator Data imputation'!AX25&lt;&gt;"",1,0))</f>
        <v>0</v>
      </c>
      <c r="AX22" s="165">
        <f>IF('Indicator Data'!BE26="No Data",1,IF('Indicator Data imputation'!AY25&lt;&gt;"",1,0))</f>
        <v>0</v>
      </c>
      <c r="AY22" s="165">
        <f>IF('Indicator Data'!BF26="No Data",1,IF('Indicator Data imputation'!AZ25&lt;&gt;"",1,0))</f>
        <v>0</v>
      </c>
      <c r="AZ22" s="165">
        <f>IF('Indicator Data'!BG26="No Data",1,IF('Indicator Data imputation'!BA25&lt;&gt;"",1,0))</f>
        <v>0</v>
      </c>
      <c r="BA22" s="5">
        <f t="shared" si="0"/>
        <v>3</v>
      </c>
      <c r="BB22" s="167">
        <f t="shared" si="1"/>
        <v>5.8823529411764705E-2</v>
      </c>
    </row>
    <row r="23" spans="1:54" x14ac:dyDescent="0.25">
      <c r="A23" s="5" t="s">
        <v>41</v>
      </c>
      <c r="B23" s="165">
        <f>IF('Indicator Data'!I27="No Data",1,IF('Indicator Data imputation'!C26&lt;&gt;"",1,0))</f>
        <v>0</v>
      </c>
      <c r="C23" s="165">
        <f>IF('Indicator Data'!J27="No Data",1,IF('Indicator Data imputation'!D26&lt;&gt;"",1,0))</f>
        <v>0</v>
      </c>
      <c r="D23" s="165">
        <f>IF('Indicator Data'!K27="No Data",1,IF('Indicator Data imputation'!E26&lt;&gt;"",1,0))</f>
        <v>0</v>
      </c>
      <c r="E23" s="165">
        <f>IF('Indicator Data'!L27="No Data",1,IF('Indicator Data imputation'!F26&lt;&gt;"",1,0))</f>
        <v>0</v>
      </c>
      <c r="F23" s="165">
        <f>IF('Indicator Data'!M27="No Data",1,IF('Indicator Data imputation'!G26&lt;&gt;"",1,0))</f>
        <v>0</v>
      </c>
      <c r="G23" s="165">
        <f>IF('Indicator Data'!N27="No Data",1,IF('Indicator Data imputation'!H26&lt;&gt;"",1,0))</f>
        <v>0</v>
      </c>
      <c r="H23" s="165">
        <f>IF('Indicator Data'!O27="No Data",1,IF('Indicator Data imputation'!I26&lt;&gt;"",1,0))</f>
        <v>0</v>
      </c>
      <c r="I23" s="165">
        <f>IF('Indicator Data'!P27="No Data",1,IF('Indicator Data imputation'!J26&lt;&gt;"",1,0))</f>
        <v>0</v>
      </c>
      <c r="J23" s="165">
        <f>IF('Indicator Data'!Q27="No Data",1,IF('Indicator Data imputation'!K26&lt;&gt;"",1,0))</f>
        <v>0</v>
      </c>
      <c r="K23" s="165">
        <f>IF('Indicator Data'!R27="No Data",1,IF('Indicator Data imputation'!L26&lt;&gt;"",1,0))</f>
        <v>1</v>
      </c>
      <c r="L23" s="165">
        <f>IF('Indicator Data'!S27="No Data",1,IF('Indicator Data imputation'!M26&lt;&gt;"",1,0))</f>
        <v>0</v>
      </c>
      <c r="M23" s="165">
        <f>IF('Indicator Data'!T27="No Data",1,IF('Indicator Data imputation'!N26&lt;&gt;"",1,0))</f>
        <v>0</v>
      </c>
      <c r="N23" s="165">
        <f>IF('Indicator Data'!U27="No Data",1,IF('Indicator Data imputation'!O26&lt;&gt;"",1,0))</f>
        <v>0</v>
      </c>
      <c r="O23" s="165">
        <f>IF('Indicator Data'!V27="No Data",1,IF('Indicator Data imputation'!P26&lt;&gt;"",1,0))</f>
        <v>0</v>
      </c>
      <c r="P23" s="165">
        <f>IF('Indicator Data'!W27="No Data",1,IF('Indicator Data imputation'!Q26&lt;&gt;"",1,0))</f>
        <v>0</v>
      </c>
      <c r="Q23" s="165">
        <f>IF('Indicator Data'!X27="No Data",1,IF('Indicator Data imputation'!R26&lt;&gt;"",1,0))</f>
        <v>0</v>
      </c>
      <c r="R23" s="165">
        <f>IF('Indicator Data'!Y27="No Data",1,IF('Indicator Data imputation'!S26&lt;&gt;"",1,0))</f>
        <v>0</v>
      </c>
      <c r="S23" s="165">
        <f>IF('Indicator Data'!Z27="No Data",1,IF('Indicator Data imputation'!T26&lt;&gt;"",1,0))</f>
        <v>0</v>
      </c>
      <c r="T23" s="165">
        <f>IF('Indicator Data'!AA27="No Data",1,IF('Indicator Data imputation'!U26&lt;&gt;"",1,0))</f>
        <v>0</v>
      </c>
      <c r="U23" s="165">
        <f>IF('Indicator Data'!AB27="No Data",1,IF('Indicator Data imputation'!V26&lt;&gt;"",1,0))</f>
        <v>0</v>
      </c>
      <c r="V23" s="165">
        <f>IF('Indicator Data'!AC27="No Data",1,IF('Indicator Data imputation'!W26&lt;&gt;"",1,0))</f>
        <v>0</v>
      </c>
      <c r="W23" s="165">
        <f>IF('Indicator Data'!AD27="No Data",1,IF('Indicator Data imputation'!X26&lt;&gt;"",1,0))</f>
        <v>0</v>
      </c>
      <c r="X23" s="165">
        <f>IF('Indicator Data'!AE27="No Data",1,IF('Indicator Data imputation'!Y26&lt;&gt;"",1,0))</f>
        <v>0</v>
      </c>
      <c r="Y23" s="165">
        <f>IF('Indicator Data'!AF27="No Data",1,IF('Indicator Data imputation'!Z26&lt;&gt;"",1,0))</f>
        <v>0</v>
      </c>
      <c r="Z23" s="165">
        <f>IF('Indicator Data'!AG27="No Data",1,IF('Indicator Data imputation'!AA26&lt;&gt;"",1,0))</f>
        <v>0</v>
      </c>
      <c r="AA23" s="165">
        <f>IF('Indicator Data'!AH27="No Data",1,IF('Indicator Data imputation'!AB26&lt;&gt;"",1,0))</f>
        <v>0</v>
      </c>
      <c r="AB23" s="165">
        <f>IF('Indicator Data'!AI27="No Data",1,IF('Indicator Data imputation'!AC26&lt;&gt;"",1,0))</f>
        <v>0</v>
      </c>
      <c r="AC23" s="165">
        <f>IF('Indicator Data'!AJ27="No Data",1,IF('Indicator Data imputation'!AD26&lt;&gt;"",1,0))</f>
        <v>0</v>
      </c>
      <c r="AD23" s="165">
        <f>IF('Indicator Data'!AK27="No Data",1,IF('Indicator Data imputation'!AE26&lt;&gt;"",1,0))</f>
        <v>0</v>
      </c>
      <c r="AE23" s="165">
        <f>IF('Indicator Data'!AL27="No Data",1,IF('Indicator Data imputation'!AF26&lt;&gt;"",1,0))</f>
        <v>0</v>
      </c>
      <c r="AF23" s="165">
        <f>IF('Indicator Data'!AM27="No Data",1,IF('Indicator Data imputation'!AG26&lt;&gt;"",1,0))</f>
        <v>0</v>
      </c>
      <c r="AG23" s="165">
        <f>IF('Indicator Data'!AN27="No Data",1,IF('Indicator Data imputation'!AH26&lt;&gt;"",1,0))</f>
        <v>0</v>
      </c>
      <c r="AH23" s="165">
        <f>IF('Indicator Data'!AO27="No Data",1,IF('Indicator Data imputation'!AI26&lt;&gt;"",1,0))</f>
        <v>0</v>
      </c>
      <c r="AI23" s="165">
        <f>IF('Indicator Data'!AP27="No Data",1,IF('Indicator Data imputation'!AJ26&lt;&gt;"",1,0))</f>
        <v>0</v>
      </c>
      <c r="AJ23" s="165">
        <f>IF('Indicator Data'!AQ27="No Data",1,IF('Indicator Data imputation'!AK26&lt;&gt;"",1,0))</f>
        <v>0</v>
      </c>
      <c r="AK23" s="165">
        <f>IF('Indicator Data'!AR27="No Data",1,IF('Indicator Data imputation'!AL26&lt;&gt;"",1,0))</f>
        <v>0</v>
      </c>
      <c r="AL23" s="165">
        <f>IF('Indicator Data'!AS27="No Data",1,IF('Indicator Data imputation'!AM26&lt;&gt;"",1,0))</f>
        <v>0</v>
      </c>
      <c r="AM23" s="165">
        <f>IF('Indicator Data'!AT27="No Data",1,IF('Indicator Data imputation'!AN26&lt;&gt;"",1,0))</f>
        <v>0</v>
      </c>
      <c r="AN23" s="165">
        <f>IF('Indicator Data'!AU27="No Data",1,IF('Indicator Data imputation'!AO26&lt;&gt;"",1,0))</f>
        <v>0</v>
      </c>
      <c r="AO23" s="165">
        <f>IF('Indicator Data'!AV27="No Data",1,IF('Indicator Data imputation'!AP26&lt;&gt;"",1,0))</f>
        <v>0</v>
      </c>
      <c r="AP23" s="165">
        <f>IF('Indicator Data'!AW27="No Data",1,IF('Indicator Data imputation'!AQ26&lt;&gt;"",1,0))</f>
        <v>0</v>
      </c>
      <c r="AQ23" s="165">
        <f>IF('Indicator Data'!AX27="No Data",1,IF('Indicator Data imputation'!AR26&lt;&gt;"",1,0))</f>
        <v>0</v>
      </c>
      <c r="AR23" s="165">
        <f>IF('Indicator Data'!AY27="No Data",1,IF('Indicator Data imputation'!AS26&lt;&gt;"",1,0))</f>
        <v>0</v>
      </c>
      <c r="AS23" s="165">
        <f>IF('Indicator Data'!AZ27="No Data",1,IF('Indicator Data imputation'!AT26&lt;&gt;"",1,0))</f>
        <v>0</v>
      </c>
      <c r="AT23" s="165">
        <f>IF('Indicator Data'!BA27="No Data",1,IF('Indicator Data imputation'!AU26&lt;&gt;"",1,0))</f>
        <v>0</v>
      </c>
      <c r="AU23" s="165">
        <f>IF('Indicator Data'!BB27="No Data",1,IF('Indicator Data imputation'!AV26&lt;&gt;"",1,0))</f>
        <v>0</v>
      </c>
      <c r="AV23" s="165">
        <f>IF('Indicator Data'!BC27="No Data",1,IF('Indicator Data imputation'!AW26&lt;&gt;"",1,0))</f>
        <v>0</v>
      </c>
      <c r="AW23" s="165">
        <f>IF('Indicator Data'!BD27="No Data",1,IF('Indicator Data imputation'!AX26&lt;&gt;"",1,0))</f>
        <v>0</v>
      </c>
      <c r="AX23" s="165">
        <f>IF('Indicator Data'!BE27="No Data",1,IF('Indicator Data imputation'!AY26&lt;&gt;"",1,0))</f>
        <v>0</v>
      </c>
      <c r="AY23" s="165">
        <f>IF('Indicator Data'!BF27="No Data",1,IF('Indicator Data imputation'!AZ26&lt;&gt;"",1,0))</f>
        <v>0</v>
      </c>
      <c r="AZ23" s="165">
        <f>IF('Indicator Data'!BG27="No Data",1,IF('Indicator Data imputation'!BA26&lt;&gt;"",1,0))</f>
        <v>0</v>
      </c>
      <c r="BA23" s="5">
        <f t="shared" si="0"/>
        <v>1</v>
      </c>
      <c r="BB23" s="167">
        <f t="shared" si="1"/>
        <v>1.9607843137254902E-2</v>
      </c>
    </row>
    <row r="24" spans="1:54" x14ac:dyDescent="0.25">
      <c r="A24" s="5" t="s">
        <v>43</v>
      </c>
      <c r="B24" s="165">
        <f>IF('Indicator Data'!I28="No Data",1,IF('Indicator Data imputation'!C27&lt;&gt;"",1,0))</f>
        <v>0</v>
      </c>
      <c r="C24" s="165">
        <f>IF('Indicator Data'!J28="No Data",1,IF('Indicator Data imputation'!D27&lt;&gt;"",1,0))</f>
        <v>0</v>
      </c>
      <c r="D24" s="165">
        <f>IF('Indicator Data'!K28="No Data",1,IF('Indicator Data imputation'!E27&lt;&gt;"",1,0))</f>
        <v>0</v>
      </c>
      <c r="E24" s="165">
        <f>IF('Indicator Data'!L28="No Data",1,IF('Indicator Data imputation'!F27&lt;&gt;"",1,0))</f>
        <v>0</v>
      </c>
      <c r="F24" s="165">
        <f>IF('Indicator Data'!M28="No Data",1,IF('Indicator Data imputation'!G27&lt;&gt;"",1,0))</f>
        <v>0</v>
      </c>
      <c r="G24" s="165">
        <f>IF('Indicator Data'!N28="No Data",1,IF('Indicator Data imputation'!H27&lt;&gt;"",1,0))</f>
        <v>0</v>
      </c>
      <c r="H24" s="165">
        <f>IF('Indicator Data'!O28="No Data",1,IF('Indicator Data imputation'!I27&lt;&gt;"",1,0))</f>
        <v>0</v>
      </c>
      <c r="I24" s="165">
        <f>IF('Indicator Data'!P28="No Data",1,IF('Indicator Data imputation'!J27&lt;&gt;"",1,0))</f>
        <v>0</v>
      </c>
      <c r="J24" s="165">
        <f>IF('Indicator Data'!Q28="No Data",1,IF('Indicator Data imputation'!K27&lt;&gt;"",1,0))</f>
        <v>0</v>
      </c>
      <c r="K24" s="165">
        <f>IF('Indicator Data'!R28="No Data",1,IF('Indicator Data imputation'!L27&lt;&gt;"",1,0))</f>
        <v>0</v>
      </c>
      <c r="L24" s="165">
        <f>IF('Indicator Data'!S28="No Data",1,IF('Indicator Data imputation'!M27&lt;&gt;"",1,0))</f>
        <v>0</v>
      </c>
      <c r="M24" s="165">
        <f>IF('Indicator Data'!T28="No Data",1,IF('Indicator Data imputation'!N27&lt;&gt;"",1,0))</f>
        <v>0</v>
      </c>
      <c r="N24" s="165">
        <f>IF('Indicator Data'!U28="No Data",1,IF('Indicator Data imputation'!O27&lt;&gt;"",1,0))</f>
        <v>0</v>
      </c>
      <c r="O24" s="165">
        <f>IF('Indicator Data'!V28="No Data",1,IF('Indicator Data imputation'!P27&lt;&gt;"",1,0))</f>
        <v>0</v>
      </c>
      <c r="P24" s="165">
        <f>IF('Indicator Data'!W28="No Data",1,IF('Indicator Data imputation'!Q27&lt;&gt;"",1,0))</f>
        <v>0</v>
      </c>
      <c r="Q24" s="165">
        <f>IF('Indicator Data'!X28="No Data",1,IF('Indicator Data imputation'!R27&lt;&gt;"",1,0))</f>
        <v>0</v>
      </c>
      <c r="R24" s="165">
        <f>IF('Indicator Data'!Y28="No Data",1,IF('Indicator Data imputation'!S27&lt;&gt;"",1,0))</f>
        <v>0</v>
      </c>
      <c r="S24" s="165">
        <f>IF('Indicator Data'!Z28="No Data",1,IF('Indicator Data imputation'!T27&lt;&gt;"",1,0))</f>
        <v>0</v>
      </c>
      <c r="T24" s="165">
        <f>IF('Indicator Data'!AA28="No Data",1,IF('Indicator Data imputation'!U27&lt;&gt;"",1,0))</f>
        <v>0</v>
      </c>
      <c r="U24" s="165">
        <f>IF('Indicator Data'!AB28="No Data",1,IF('Indicator Data imputation'!V27&lt;&gt;"",1,0))</f>
        <v>0</v>
      </c>
      <c r="V24" s="165">
        <f>IF('Indicator Data'!AC28="No Data",1,IF('Indicator Data imputation'!W27&lt;&gt;"",1,0))</f>
        <v>0</v>
      </c>
      <c r="W24" s="165">
        <f>IF('Indicator Data'!AD28="No Data",1,IF('Indicator Data imputation'!X27&lt;&gt;"",1,0))</f>
        <v>0</v>
      </c>
      <c r="X24" s="165">
        <f>IF('Indicator Data'!AE28="No Data",1,IF('Indicator Data imputation'!Y27&lt;&gt;"",1,0))</f>
        <v>0</v>
      </c>
      <c r="Y24" s="165">
        <f>IF('Indicator Data'!AF28="No Data",1,IF('Indicator Data imputation'!Z27&lt;&gt;"",1,0))</f>
        <v>0</v>
      </c>
      <c r="Z24" s="165">
        <f>IF('Indicator Data'!AG28="No Data",1,IF('Indicator Data imputation'!AA27&lt;&gt;"",1,0))</f>
        <v>0</v>
      </c>
      <c r="AA24" s="165">
        <f>IF('Indicator Data'!AH28="No Data",1,IF('Indicator Data imputation'!AB27&lt;&gt;"",1,0))</f>
        <v>0</v>
      </c>
      <c r="AB24" s="165">
        <f>IF('Indicator Data'!AI28="No Data",1,IF('Indicator Data imputation'!AC27&lt;&gt;"",1,0))</f>
        <v>0</v>
      </c>
      <c r="AC24" s="165">
        <f>IF('Indicator Data'!AJ28="No Data",1,IF('Indicator Data imputation'!AD27&lt;&gt;"",1,0))</f>
        <v>0</v>
      </c>
      <c r="AD24" s="165">
        <f>IF('Indicator Data'!AK28="No Data",1,IF('Indicator Data imputation'!AE27&lt;&gt;"",1,0))</f>
        <v>0</v>
      </c>
      <c r="AE24" s="165">
        <f>IF('Indicator Data'!AL28="No Data",1,IF('Indicator Data imputation'!AF27&lt;&gt;"",1,0))</f>
        <v>0</v>
      </c>
      <c r="AF24" s="165">
        <f>IF('Indicator Data'!AM28="No Data",1,IF('Indicator Data imputation'!AG27&lt;&gt;"",1,0))</f>
        <v>0</v>
      </c>
      <c r="AG24" s="165">
        <f>IF('Indicator Data'!AN28="No Data",1,IF('Indicator Data imputation'!AH27&lt;&gt;"",1,0))</f>
        <v>0</v>
      </c>
      <c r="AH24" s="165">
        <f>IF('Indicator Data'!AO28="No Data",1,IF('Indicator Data imputation'!AI27&lt;&gt;"",1,0))</f>
        <v>0</v>
      </c>
      <c r="AI24" s="165">
        <f>IF('Indicator Data'!AP28="No Data",1,IF('Indicator Data imputation'!AJ27&lt;&gt;"",1,0))</f>
        <v>0</v>
      </c>
      <c r="AJ24" s="165">
        <f>IF('Indicator Data'!AQ28="No Data",1,IF('Indicator Data imputation'!AK27&lt;&gt;"",1,0))</f>
        <v>0</v>
      </c>
      <c r="AK24" s="165">
        <f>IF('Indicator Data'!AR28="No Data",1,IF('Indicator Data imputation'!AL27&lt;&gt;"",1,0))</f>
        <v>0</v>
      </c>
      <c r="AL24" s="165">
        <f>IF('Indicator Data'!AS28="No Data",1,IF('Indicator Data imputation'!AM27&lt;&gt;"",1,0))</f>
        <v>0</v>
      </c>
      <c r="AM24" s="165">
        <f>IF('Indicator Data'!AT28="No Data",1,IF('Indicator Data imputation'!AN27&lt;&gt;"",1,0))</f>
        <v>0</v>
      </c>
      <c r="AN24" s="165">
        <f>IF('Indicator Data'!AU28="No Data",1,IF('Indicator Data imputation'!AO27&lt;&gt;"",1,0))</f>
        <v>0</v>
      </c>
      <c r="AO24" s="165">
        <f>IF('Indicator Data'!AV28="No Data",1,IF('Indicator Data imputation'!AP27&lt;&gt;"",1,0))</f>
        <v>0</v>
      </c>
      <c r="AP24" s="165">
        <f>IF('Indicator Data'!AW28="No Data",1,IF('Indicator Data imputation'!AQ27&lt;&gt;"",1,0))</f>
        <v>0</v>
      </c>
      <c r="AQ24" s="165">
        <f>IF('Indicator Data'!AX28="No Data",1,IF('Indicator Data imputation'!AR27&lt;&gt;"",1,0))</f>
        <v>0</v>
      </c>
      <c r="AR24" s="165">
        <f>IF('Indicator Data'!AY28="No Data",1,IF('Indicator Data imputation'!AS27&lt;&gt;"",1,0))</f>
        <v>0</v>
      </c>
      <c r="AS24" s="165">
        <f>IF('Indicator Data'!AZ28="No Data",1,IF('Indicator Data imputation'!AT27&lt;&gt;"",1,0))</f>
        <v>0</v>
      </c>
      <c r="AT24" s="165">
        <f>IF('Indicator Data'!BA28="No Data",1,IF('Indicator Data imputation'!AU27&lt;&gt;"",1,0))</f>
        <v>0</v>
      </c>
      <c r="AU24" s="165">
        <f>IF('Indicator Data'!BB28="No Data",1,IF('Indicator Data imputation'!AV27&lt;&gt;"",1,0))</f>
        <v>0</v>
      </c>
      <c r="AV24" s="165">
        <f>IF('Indicator Data'!BC28="No Data",1,IF('Indicator Data imputation'!AW27&lt;&gt;"",1,0))</f>
        <v>0</v>
      </c>
      <c r="AW24" s="165">
        <f>IF('Indicator Data'!BD28="No Data",1,IF('Indicator Data imputation'!AX27&lt;&gt;"",1,0))</f>
        <v>0</v>
      </c>
      <c r="AX24" s="165">
        <f>IF('Indicator Data'!BE28="No Data",1,IF('Indicator Data imputation'!AY27&lt;&gt;"",1,0))</f>
        <v>0</v>
      </c>
      <c r="AY24" s="165">
        <f>IF('Indicator Data'!BF28="No Data",1,IF('Indicator Data imputation'!AZ27&lt;&gt;"",1,0))</f>
        <v>0</v>
      </c>
      <c r="AZ24" s="165">
        <f>IF('Indicator Data'!BG28="No Data",1,IF('Indicator Data imputation'!BA27&lt;&gt;"",1,0))</f>
        <v>0</v>
      </c>
      <c r="BA24" s="5">
        <f t="shared" si="0"/>
        <v>0</v>
      </c>
      <c r="BB24" s="167">
        <f t="shared" si="1"/>
        <v>0</v>
      </c>
    </row>
    <row r="25" spans="1:54" x14ac:dyDescent="0.25">
      <c r="A25" s="5" t="s">
        <v>45</v>
      </c>
      <c r="B25" s="165">
        <f>IF('Indicator Data'!I29="No Data",1,IF('Indicator Data imputation'!C28&lt;&gt;"",1,0))</f>
        <v>0</v>
      </c>
      <c r="C25" s="165">
        <f>IF('Indicator Data'!J29="No Data",1,IF('Indicator Data imputation'!D28&lt;&gt;"",1,0))</f>
        <v>0</v>
      </c>
      <c r="D25" s="165">
        <f>IF('Indicator Data'!K29="No Data",1,IF('Indicator Data imputation'!E28&lt;&gt;"",1,0))</f>
        <v>0</v>
      </c>
      <c r="E25" s="165">
        <f>IF('Indicator Data'!L29="No Data",1,IF('Indicator Data imputation'!F28&lt;&gt;"",1,0))</f>
        <v>0</v>
      </c>
      <c r="F25" s="165">
        <f>IF('Indicator Data'!M29="No Data",1,IF('Indicator Data imputation'!G28&lt;&gt;"",1,0))</f>
        <v>0</v>
      </c>
      <c r="G25" s="165">
        <f>IF('Indicator Data'!N29="No Data",1,IF('Indicator Data imputation'!H28&lt;&gt;"",1,0))</f>
        <v>0</v>
      </c>
      <c r="H25" s="165">
        <f>IF('Indicator Data'!O29="No Data",1,IF('Indicator Data imputation'!I28&lt;&gt;"",1,0))</f>
        <v>0</v>
      </c>
      <c r="I25" s="165">
        <f>IF('Indicator Data'!P29="No Data",1,IF('Indicator Data imputation'!J28&lt;&gt;"",1,0))</f>
        <v>0</v>
      </c>
      <c r="J25" s="165">
        <f>IF('Indicator Data'!Q29="No Data",1,IF('Indicator Data imputation'!K28&lt;&gt;"",1,0))</f>
        <v>0</v>
      </c>
      <c r="K25" s="165">
        <f>IF('Indicator Data'!R29="No Data",1,IF('Indicator Data imputation'!L28&lt;&gt;"",1,0))</f>
        <v>1</v>
      </c>
      <c r="L25" s="165">
        <f>IF('Indicator Data'!S29="No Data",1,IF('Indicator Data imputation'!M28&lt;&gt;"",1,0))</f>
        <v>0</v>
      </c>
      <c r="M25" s="165">
        <f>IF('Indicator Data'!T29="No Data",1,IF('Indicator Data imputation'!N28&lt;&gt;"",1,0))</f>
        <v>0</v>
      </c>
      <c r="N25" s="165">
        <f>IF('Indicator Data'!U29="No Data",1,IF('Indicator Data imputation'!O28&lt;&gt;"",1,0))</f>
        <v>0</v>
      </c>
      <c r="O25" s="165">
        <f>IF('Indicator Data'!V29="No Data",1,IF('Indicator Data imputation'!P28&lt;&gt;"",1,0))</f>
        <v>1</v>
      </c>
      <c r="P25" s="165">
        <f>IF('Indicator Data'!W29="No Data",1,IF('Indicator Data imputation'!Q28&lt;&gt;"",1,0))</f>
        <v>0</v>
      </c>
      <c r="Q25" s="165">
        <f>IF('Indicator Data'!X29="No Data",1,IF('Indicator Data imputation'!R28&lt;&gt;"",1,0))</f>
        <v>0</v>
      </c>
      <c r="R25" s="165">
        <f>IF('Indicator Data'!Y29="No Data",1,IF('Indicator Data imputation'!S28&lt;&gt;"",1,0))</f>
        <v>0</v>
      </c>
      <c r="S25" s="165">
        <f>IF('Indicator Data'!Z29="No Data",1,IF('Indicator Data imputation'!T28&lt;&gt;"",1,0))</f>
        <v>0</v>
      </c>
      <c r="T25" s="165">
        <f>IF('Indicator Data'!AA29="No Data",1,IF('Indicator Data imputation'!U28&lt;&gt;"",1,0))</f>
        <v>0</v>
      </c>
      <c r="U25" s="165">
        <f>IF('Indicator Data'!AB29="No Data",1,IF('Indicator Data imputation'!V28&lt;&gt;"",1,0))</f>
        <v>0</v>
      </c>
      <c r="V25" s="165">
        <f>IF('Indicator Data'!AC29="No Data",1,IF('Indicator Data imputation'!W28&lt;&gt;"",1,0))</f>
        <v>0</v>
      </c>
      <c r="W25" s="165">
        <f>IF('Indicator Data'!AD29="No Data",1,IF('Indicator Data imputation'!X28&lt;&gt;"",1,0))</f>
        <v>0</v>
      </c>
      <c r="X25" s="165">
        <f>IF('Indicator Data'!AE29="No Data",1,IF('Indicator Data imputation'!Y28&lt;&gt;"",1,0))</f>
        <v>1</v>
      </c>
      <c r="Y25" s="165">
        <f>IF('Indicator Data'!AF29="No Data",1,IF('Indicator Data imputation'!Z28&lt;&gt;"",1,0))</f>
        <v>0</v>
      </c>
      <c r="Z25" s="165">
        <f>IF('Indicator Data'!AG29="No Data",1,IF('Indicator Data imputation'!AA28&lt;&gt;"",1,0))</f>
        <v>1</v>
      </c>
      <c r="AA25" s="165">
        <f>IF('Indicator Data'!AH29="No Data",1,IF('Indicator Data imputation'!AB28&lt;&gt;"",1,0))</f>
        <v>0</v>
      </c>
      <c r="AB25" s="165">
        <f>IF('Indicator Data'!AI29="No Data",1,IF('Indicator Data imputation'!AC28&lt;&gt;"",1,0))</f>
        <v>0</v>
      </c>
      <c r="AC25" s="165">
        <f>IF('Indicator Data'!AJ29="No Data",1,IF('Indicator Data imputation'!AD28&lt;&gt;"",1,0))</f>
        <v>0</v>
      </c>
      <c r="AD25" s="165">
        <f>IF('Indicator Data'!AK29="No Data",1,IF('Indicator Data imputation'!AE28&lt;&gt;"",1,0))</f>
        <v>0</v>
      </c>
      <c r="AE25" s="165">
        <f>IF('Indicator Data'!AL29="No Data",1,IF('Indicator Data imputation'!AF28&lt;&gt;"",1,0))</f>
        <v>0</v>
      </c>
      <c r="AF25" s="165">
        <f>IF('Indicator Data'!AM29="No Data",1,IF('Indicator Data imputation'!AG28&lt;&gt;"",1,0))</f>
        <v>0</v>
      </c>
      <c r="AG25" s="165">
        <f>IF('Indicator Data'!AN29="No Data",1,IF('Indicator Data imputation'!AH28&lt;&gt;"",1,0))</f>
        <v>0</v>
      </c>
      <c r="AH25" s="165">
        <f>IF('Indicator Data'!AO29="No Data",1,IF('Indicator Data imputation'!AI28&lt;&gt;"",1,0))</f>
        <v>0</v>
      </c>
      <c r="AI25" s="165">
        <f>IF('Indicator Data'!AP29="No Data",1,IF('Indicator Data imputation'!AJ28&lt;&gt;"",1,0))</f>
        <v>0</v>
      </c>
      <c r="AJ25" s="165">
        <f>IF('Indicator Data'!AQ29="No Data",1,IF('Indicator Data imputation'!AK28&lt;&gt;"",1,0))</f>
        <v>0</v>
      </c>
      <c r="AK25" s="165">
        <f>IF('Indicator Data'!AR29="No Data",1,IF('Indicator Data imputation'!AL28&lt;&gt;"",1,0))</f>
        <v>0</v>
      </c>
      <c r="AL25" s="165">
        <f>IF('Indicator Data'!AS29="No Data",1,IF('Indicator Data imputation'!AM28&lt;&gt;"",1,0))</f>
        <v>0</v>
      </c>
      <c r="AM25" s="165">
        <f>IF('Indicator Data'!AT29="No Data",1,IF('Indicator Data imputation'!AN28&lt;&gt;"",1,0))</f>
        <v>0</v>
      </c>
      <c r="AN25" s="165">
        <f>IF('Indicator Data'!AU29="No Data",1,IF('Indicator Data imputation'!AO28&lt;&gt;"",1,0))</f>
        <v>0</v>
      </c>
      <c r="AO25" s="165">
        <f>IF('Indicator Data'!AV29="No Data",1,IF('Indicator Data imputation'!AP28&lt;&gt;"",1,0))</f>
        <v>0</v>
      </c>
      <c r="AP25" s="165">
        <f>IF('Indicator Data'!AW29="No Data",1,IF('Indicator Data imputation'!AQ28&lt;&gt;"",1,0))</f>
        <v>0</v>
      </c>
      <c r="AQ25" s="165">
        <f>IF('Indicator Data'!AX29="No Data",1,IF('Indicator Data imputation'!AR28&lt;&gt;"",1,0))</f>
        <v>0</v>
      </c>
      <c r="AR25" s="165">
        <f>IF('Indicator Data'!AY29="No Data",1,IF('Indicator Data imputation'!AS28&lt;&gt;"",1,0))</f>
        <v>0</v>
      </c>
      <c r="AS25" s="165">
        <f>IF('Indicator Data'!AZ29="No Data",1,IF('Indicator Data imputation'!AT28&lt;&gt;"",1,0))</f>
        <v>1</v>
      </c>
      <c r="AT25" s="165">
        <f>IF('Indicator Data'!BA29="No Data",1,IF('Indicator Data imputation'!AU28&lt;&gt;"",1,0))</f>
        <v>1</v>
      </c>
      <c r="AU25" s="165">
        <f>IF('Indicator Data'!BB29="No Data",1,IF('Indicator Data imputation'!AV28&lt;&gt;"",1,0))</f>
        <v>0</v>
      </c>
      <c r="AV25" s="165">
        <f>IF('Indicator Data'!BC29="No Data",1,IF('Indicator Data imputation'!AW28&lt;&gt;"",1,0))</f>
        <v>0</v>
      </c>
      <c r="AW25" s="165">
        <f>IF('Indicator Data'!BD29="No Data",1,IF('Indicator Data imputation'!AX28&lt;&gt;"",1,0))</f>
        <v>0</v>
      </c>
      <c r="AX25" s="165">
        <f>IF('Indicator Data'!BE29="No Data",1,IF('Indicator Data imputation'!AY28&lt;&gt;"",1,0))</f>
        <v>0</v>
      </c>
      <c r="AY25" s="165">
        <f>IF('Indicator Data'!BF29="No Data",1,IF('Indicator Data imputation'!AZ28&lt;&gt;"",1,0))</f>
        <v>0</v>
      </c>
      <c r="AZ25" s="165">
        <f>IF('Indicator Data'!BG29="No Data",1,IF('Indicator Data imputation'!BA28&lt;&gt;"",1,0))</f>
        <v>0</v>
      </c>
      <c r="BA25" s="5">
        <f t="shared" si="0"/>
        <v>6</v>
      </c>
      <c r="BB25" s="167">
        <f t="shared" si="1"/>
        <v>0.11764705882352941</v>
      </c>
    </row>
    <row r="26" spans="1:54" x14ac:dyDescent="0.25">
      <c r="A26" s="5" t="s">
        <v>46</v>
      </c>
      <c r="B26" s="165">
        <f>IF('Indicator Data'!I30="No Data",1,IF('Indicator Data imputation'!C29&lt;&gt;"",1,0))</f>
        <v>0</v>
      </c>
      <c r="C26" s="165">
        <f>IF('Indicator Data'!J30="No Data",1,IF('Indicator Data imputation'!D29&lt;&gt;"",1,0))</f>
        <v>0</v>
      </c>
      <c r="D26" s="165">
        <f>IF('Indicator Data'!K30="No Data",1,IF('Indicator Data imputation'!E29&lt;&gt;"",1,0))</f>
        <v>0</v>
      </c>
      <c r="E26" s="165">
        <f>IF('Indicator Data'!L30="No Data",1,IF('Indicator Data imputation'!F29&lt;&gt;"",1,0))</f>
        <v>0</v>
      </c>
      <c r="F26" s="165">
        <f>IF('Indicator Data'!M30="No Data",1,IF('Indicator Data imputation'!G29&lt;&gt;"",1,0))</f>
        <v>0</v>
      </c>
      <c r="G26" s="165">
        <f>IF('Indicator Data'!N30="No Data",1,IF('Indicator Data imputation'!H29&lt;&gt;"",1,0))</f>
        <v>0</v>
      </c>
      <c r="H26" s="165">
        <f>IF('Indicator Data'!O30="No Data",1,IF('Indicator Data imputation'!I29&lt;&gt;"",1,0))</f>
        <v>0</v>
      </c>
      <c r="I26" s="165">
        <f>IF('Indicator Data'!P30="No Data",1,IF('Indicator Data imputation'!J29&lt;&gt;"",1,0))</f>
        <v>0</v>
      </c>
      <c r="J26" s="165">
        <f>IF('Indicator Data'!Q30="No Data",1,IF('Indicator Data imputation'!K29&lt;&gt;"",1,0))</f>
        <v>0</v>
      </c>
      <c r="K26" s="165">
        <f>IF('Indicator Data'!R30="No Data",1,IF('Indicator Data imputation'!L29&lt;&gt;"",1,0))</f>
        <v>1</v>
      </c>
      <c r="L26" s="165">
        <f>IF('Indicator Data'!S30="No Data",1,IF('Indicator Data imputation'!M29&lt;&gt;"",1,0))</f>
        <v>0</v>
      </c>
      <c r="M26" s="165">
        <f>IF('Indicator Data'!T30="No Data",1,IF('Indicator Data imputation'!N29&lt;&gt;"",1,0))</f>
        <v>0</v>
      </c>
      <c r="N26" s="165">
        <f>IF('Indicator Data'!U30="No Data",1,IF('Indicator Data imputation'!O29&lt;&gt;"",1,0))</f>
        <v>0</v>
      </c>
      <c r="O26" s="165">
        <f>IF('Indicator Data'!V30="No Data",1,IF('Indicator Data imputation'!P29&lt;&gt;"",1,0))</f>
        <v>1</v>
      </c>
      <c r="P26" s="165">
        <f>IF('Indicator Data'!W30="No Data",1,IF('Indicator Data imputation'!Q29&lt;&gt;"",1,0))</f>
        <v>0</v>
      </c>
      <c r="Q26" s="165">
        <f>IF('Indicator Data'!X30="No Data",1,IF('Indicator Data imputation'!R29&lt;&gt;"",1,0))</f>
        <v>1</v>
      </c>
      <c r="R26" s="165">
        <f>IF('Indicator Data'!Y30="No Data",1,IF('Indicator Data imputation'!S29&lt;&gt;"",1,0))</f>
        <v>0</v>
      </c>
      <c r="S26" s="165">
        <f>IF('Indicator Data'!Z30="No Data",1,IF('Indicator Data imputation'!T29&lt;&gt;"",1,0))</f>
        <v>0</v>
      </c>
      <c r="T26" s="165">
        <f>IF('Indicator Data'!AA30="No Data",1,IF('Indicator Data imputation'!U29&lt;&gt;"",1,0))</f>
        <v>0</v>
      </c>
      <c r="U26" s="165">
        <f>IF('Indicator Data'!AB30="No Data",1,IF('Indicator Data imputation'!V29&lt;&gt;"",1,0))</f>
        <v>0</v>
      </c>
      <c r="V26" s="165">
        <f>IF('Indicator Data'!AC30="No Data",1,IF('Indicator Data imputation'!W29&lt;&gt;"",1,0))</f>
        <v>0</v>
      </c>
      <c r="W26" s="165">
        <f>IF('Indicator Data'!AD30="No Data",1,IF('Indicator Data imputation'!X29&lt;&gt;"",1,0))</f>
        <v>0</v>
      </c>
      <c r="X26" s="165">
        <f>IF('Indicator Data'!AE30="No Data",1,IF('Indicator Data imputation'!Y29&lt;&gt;"",1,0))</f>
        <v>1</v>
      </c>
      <c r="Y26" s="165">
        <f>IF('Indicator Data'!AF30="No Data",1,IF('Indicator Data imputation'!Z29&lt;&gt;"",1,0))</f>
        <v>0</v>
      </c>
      <c r="Z26" s="165">
        <f>IF('Indicator Data'!AG30="No Data",1,IF('Indicator Data imputation'!AA29&lt;&gt;"",1,0))</f>
        <v>0</v>
      </c>
      <c r="AA26" s="165">
        <f>IF('Indicator Data'!AH30="No Data",1,IF('Indicator Data imputation'!AB29&lt;&gt;"",1,0))</f>
        <v>0</v>
      </c>
      <c r="AB26" s="165">
        <f>IF('Indicator Data'!AI30="No Data",1,IF('Indicator Data imputation'!AC29&lt;&gt;"",1,0))</f>
        <v>0</v>
      </c>
      <c r="AC26" s="165">
        <f>IF('Indicator Data'!AJ30="No Data",1,IF('Indicator Data imputation'!AD29&lt;&gt;"",1,0))</f>
        <v>0</v>
      </c>
      <c r="AD26" s="165">
        <f>IF('Indicator Data'!AK30="No Data",1,IF('Indicator Data imputation'!AE29&lt;&gt;"",1,0))</f>
        <v>0</v>
      </c>
      <c r="AE26" s="165">
        <f>IF('Indicator Data'!AL30="No Data",1,IF('Indicator Data imputation'!AF29&lt;&gt;"",1,0))</f>
        <v>0</v>
      </c>
      <c r="AF26" s="165">
        <f>IF('Indicator Data'!AM30="No Data",1,IF('Indicator Data imputation'!AG29&lt;&gt;"",1,0))</f>
        <v>0</v>
      </c>
      <c r="AG26" s="165">
        <f>IF('Indicator Data'!AN30="No Data",1,IF('Indicator Data imputation'!AH29&lt;&gt;"",1,0))</f>
        <v>0</v>
      </c>
      <c r="AH26" s="165">
        <f>IF('Indicator Data'!AO30="No Data",1,IF('Indicator Data imputation'!AI29&lt;&gt;"",1,0))</f>
        <v>0</v>
      </c>
      <c r="AI26" s="165">
        <f>IF('Indicator Data'!AP30="No Data",1,IF('Indicator Data imputation'!AJ29&lt;&gt;"",1,0))</f>
        <v>0</v>
      </c>
      <c r="AJ26" s="165">
        <f>IF('Indicator Data'!AQ30="No Data",1,IF('Indicator Data imputation'!AK29&lt;&gt;"",1,0))</f>
        <v>0</v>
      </c>
      <c r="AK26" s="165">
        <f>IF('Indicator Data'!AR30="No Data",1,IF('Indicator Data imputation'!AL29&lt;&gt;"",1,0))</f>
        <v>0</v>
      </c>
      <c r="AL26" s="165">
        <f>IF('Indicator Data'!AS30="No Data",1,IF('Indicator Data imputation'!AM29&lt;&gt;"",1,0))</f>
        <v>0</v>
      </c>
      <c r="AM26" s="165">
        <f>IF('Indicator Data'!AT30="No Data",1,IF('Indicator Data imputation'!AN29&lt;&gt;"",1,0))</f>
        <v>0</v>
      </c>
      <c r="AN26" s="165">
        <f>IF('Indicator Data'!AU30="No Data",1,IF('Indicator Data imputation'!AO29&lt;&gt;"",1,0))</f>
        <v>0</v>
      </c>
      <c r="AO26" s="165">
        <f>IF('Indicator Data'!AV30="No Data",1,IF('Indicator Data imputation'!AP29&lt;&gt;"",1,0))</f>
        <v>0</v>
      </c>
      <c r="AP26" s="165">
        <f>IF('Indicator Data'!AW30="No Data",1,IF('Indicator Data imputation'!AQ29&lt;&gt;"",1,0))</f>
        <v>0</v>
      </c>
      <c r="AQ26" s="165">
        <f>IF('Indicator Data'!AX30="No Data",1,IF('Indicator Data imputation'!AR29&lt;&gt;"",1,0))</f>
        <v>0</v>
      </c>
      <c r="AR26" s="165">
        <f>IF('Indicator Data'!AY30="No Data",1,IF('Indicator Data imputation'!AS29&lt;&gt;"",1,0))</f>
        <v>0</v>
      </c>
      <c r="AS26" s="165">
        <f>IF('Indicator Data'!AZ30="No Data",1,IF('Indicator Data imputation'!AT29&lt;&gt;"",1,0))</f>
        <v>0</v>
      </c>
      <c r="AT26" s="165">
        <f>IF('Indicator Data'!BA30="No Data",1,IF('Indicator Data imputation'!AU29&lt;&gt;"",1,0))</f>
        <v>0</v>
      </c>
      <c r="AU26" s="165">
        <f>IF('Indicator Data'!BB30="No Data",1,IF('Indicator Data imputation'!AV29&lt;&gt;"",1,0))</f>
        <v>0</v>
      </c>
      <c r="AV26" s="165">
        <f>IF('Indicator Data'!BC30="No Data",1,IF('Indicator Data imputation'!AW29&lt;&gt;"",1,0))</f>
        <v>0</v>
      </c>
      <c r="AW26" s="165">
        <f>IF('Indicator Data'!BD30="No Data",1,IF('Indicator Data imputation'!AX29&lt;&gt;"",1,0))</f>
        <v>0</v>
      </c>
      <c r="AX26" s="165">
        <f>IF('Indicator Data'!BE30="No Data",1,IF('Indicator Data imputation'!AY29&lt;&gt;"",1,0))</f>
        <v>0</v>
      </c>
      <c r="AY26" s="165">
        <f>IF('Indicator Data'!BF30="No Data",1,IF('Indicator Data imputation'!AZ29&lt;&gt;"",1,0))</f>
        <v>0</v>
      </c>
      <c r="AZ26" s="165">
        <f>IF('Indicator Data'!BG30="No Data",1,IF('Indicator Data imputation'!BA29&lt;&gt;"",1,0))</f>
        <v>0</v>
      </c>
      <c r="BA26" s="5">
        <f t="shared" si="0"/>
        <v>4</v>
      </c>
      <c r="BB26" s="167">
        <f t="shared" si="1"/>
        <v>7.8431372549019607E-2</v>
      </c>
    </row>
    <row r="27" spans="1:54" x14ac:dyDescent="0.25">
      <c r="A27" s="5" t="s">
        <v>48</v>
      </c>
      <c r="B27" s="165">
        <f>IF('Indicator Data'!I31="No Data",1,IF('Indicator Data imputation'!C30&lt;&gt;"",1,0))</f>
        <v>0</v>
      </c>
      <c r="C27" s="165">
        <f>IF('Indicator Data'!J31="No Data",1,IF('Indicator Data imputation'!D30&lt;&gt;"",1,0))</f>
        <v>0</v>
      </c>
      <c r="D27" s="165">
        <f>IF('Indicator Data'!K31="No Data",1,IF('Indicator Data imputation'!E30&lt;&gt;"",1,0))</f>
        <v>0</v>
      </c>
      <c r="E27" s="165">
        <f>IF('Indicator Data'!L31="No Data",1,IF('Indicator Data imputation'!F30&lt;&gt;"",1,0))</f>
        <v>0</v>
      </c>
      <c r="F27" s="165">
        <f>IF('Indicator Data'!M31="No Data",1,IF('Indicator Data imputation'!G30&lt;&gt;"",1,0))</f>
        <v>0</v>
      </c>
      <c r="G27" s="165">
        <f>IF('Indicator Data'!N31="No Data",1,IF('Indicator Data imputation'!H30&lt;&gt;"",1,0))</f>
        <v>0</v>
      </c>
      <c r="H27" s="165">
        <f>IF('Indicator Data'!O31="No Data",1,IF('Indicator Data imputation'!I30&lt;&gt;"",1,0))</f>
        <v>0</v>
      </c>
      <c r="I27" s="165">
        <f>IF('Indicator Data'!P31="No Data",1,IF('Indicator Data imputation'!J30&lt;&gt;"",1,0))</f>
        <v>0</v>
      </c>
      <c r="J27" s="165">
        <f>IF('Indicator Data'!Q31="No Data",1,IF('Indicator Data imputation'!K30&lt;&gt;"",1,0))</f>
        <v>0</v>
      </c>
      <c r="K27" s="165">
        <f>IF('Indicator Data'!R31="No Data",1,IF('Indicator Data imputation'!L30&lt;&gt;"",1,0))</f>
        <v>0</v>
      </c>
      <c r="L27" s="165">
        <f>IF('Indicator Data'!S31="No Data",1,IF('Indicator Data imputation'!M30&lt;&gt;"",1,0))</f>
        <v>0</v>
      </c>
      <c r="M27" s="165">
        <f>IF('Indicator Data'!T31="No Data",1,IF('Indicator Data imputation'!N30&lt;&gt;"",1,0))</f>
        <v>0</v>
      </c>
      <c r="N27" s="165">
        <f>IF('Indicator Data'!U31="No Data",1,IF('Indicator Data imputation'!O30&lt;&gt;"",1,0))</f>
        <v>0</v>
      </c>
      <c r="O27" s="165">
        <f>IF('Indicator Data'!V31="No Data",1,IF('Indicator Data imputation'!P30&lt;&gt;"",1,0))</f>
        <v>0</v>
      </c>
      <c r="P27" s="165">
        <f>IF('Indicator Data'!W31="No Data",1,IF('Indicator Data imputation'!Q30&lt;&gt;"",1,0))</f>
        <v>0</v>
      </c>
      <c r="Q27" s="165">
        <f>IF('Indicator Data'!X31="No Data",1,IF('Indicator Data imputation'!R30&lt;&gt;"",1,0))</f>
        <v>0</v>
      </c>
      <c r="R27" s="165">
        <f>IF('Indicator Data'!Y31="No Data",1,IF('Indicator Data imputation'!S30&lt;&gt;"",1,0))</f>
        <v>0</v>
      </c>
      <c r="S27" s="165">
        <f>IF('Indicator Data'!Z31="No Data",1,IF('Indicator Data imputation'!T30&lt;&gt;"",1,0))</f>
        <v>0</v>
      </c>
      <c r="T27" s="165">
        <f>IF('Indicator Data'!AA31="No Data",1,IF('Indicator Data imputation'!U30&lt;&gt;"",1,0))</f>
        <v>0</v>
      </c>
      <c r="U27" s="165">
        <f>IF('Indicator Data'!AB31="No Data",1,IF('Indicator Data imputation'!V30&lt;&gt;"",1,0))</f>
        <v>0</v>
      </c>
      <c r="V27" s="165">
        <f>IF('Indicator Data'!AC31="No Data",1,IF('Indicator Data imputation'!W30&lt;&gt;"",1,0))</f>
        <v>0</v>
      </c>
      <c r="W27" s="165">
        <f>IF('Indicator Data'!AD31="No Data",1,IF('Indicator Data imputation'!X30&lt;&gt;"",1,0))</f>
        <v>0</v>
      </c>
      <c r="X27" s="165">
        <f>IF('Indicator Data'!AE31="No Data",1,IF('Indicator Data imputation'!Y30&lt;&gt;"",1,0))</f>
        <v>0</v>
      </c>
      <c r="Y27" s="165">
        <f>IF('Indicator Data'!AF31="No Data",1,IF('Indicator Data imputation'!Z30&lt;&gt;"",1,0))</f>
        <v>0</v>
      </c>
      <c r="Z27" s="165">
        <f>IF('Indicator Data'!AG31="No Data",1,IF('Indicator Data imputation'!AA30&lt;&gt;"",1,0))</f>
        <v>0</v>
      </c>
      <c r="AA27" s="165">
        <f>IF('Indicator Data'!AH31="No Data",1,IF('Indicator Data imputation'!AB30&lt;&gt;"",1,0))</f>
        <v>0</v>
      </c>
      <c r="AB27" s="165">
        <f>IF('Indicator Data'!AI31="No Data",1,IF('Indicator Data imputation'!AC30&lt;&gt;"",1,0))</f>
        <v>0</v>
      </c>
      <c r="AC27" s="165">
        <f>IF('Indicator Data'!AJ31="No Data",1,IF('Indicator Data imputation'!AD30&lt;&gt;"",1,0))</f>
        <v>0</v>
      </c>
      <c r="AD27" s="165">
        <f>IF('Indicator Data'!AK31="No Data",1,IF('Indicator Data imputation'!AE30&lt;&gt;"",1,0))</f>
        <v>0</v>
      </c>
      <c r="AE27" s="165">
        <f>IF('Indicator Data'!AL31="No Data",1,IF('Indicator Data imputation'!AF30&lt;&gt;"",1,0))</f>
        <v>0</v>
      </c>
      <c r="AF27" s="165">
        <f>IF('Indicator Data'!AM31="No Data",1,IF('Indicator Data imputation'!AG30&lt;&gt;"",1,0))</f>
        <v>0</v>
      </c>
      <c r="AG27" s="165">
        <f>IF('Indicator Data'!AN31="No Data",1,IF('Indicator Data imputation'!AH30&lt;&gt;"",1,0))</f>
        <v>0</v>
      </c>
      <c r="AH27" s="165">
        <f>IF('Indicator Data'!AO31="No Data",1,IF('Indicator Data imputation'!AI30&lt;&gt;"",1,0))</f>
        <v>0</v>
      </c>
      <c r="AI27" s="165">
        <f>IF('Indicator Data'!AP31="No Data",1,IF('Indicator Data imputation'!AJ30&lt;&gt;"",1,0))</f>
        <v>0</v>
      </c>
      <c r="AJ27" s="165">
        <f>IF('Indicator Data'!AQ31="No Data",1,IF('Indicator Data imputation'!AK30&lt;&gt;"",1,0))</f>
        <v>0</v>
      </c>
      <c r="AK27" s="165">
        <f>IF('Indicator Data'!AR31="No Data",1,IF('Indicator Data imputation'!AL30&lt;&gt;"",1,0))</f>
        <v>0</v>
      </c>
      <c r="AL27" s="165">
        <f>IF('Indicator Data'!AS31="No Data",1,IF('Indicator Data imputation'!AM30&lt;&gt;"",1,0))</f>
        <v>0</v>
      </c>
      <c r="AM27" s="165">
        <f>IF('Indicator Data'!AT31="No Data",1,IF('Indicator Data imputation'!AN30&lt;&gt;"",1,0))</f>
        <v>0</v>
      </c>
      <c r="AN27" s="165">
        <f>IF('Indicator Data'!AU31="No Data",1,IF('Indicator Data imputation'!AO30&lt;&gt;"",1,0))</f>
        <v>0</v>
      </c>
      <c r="AO27" s="165">
        <f>IF('Indicator Data'!AV31="No Data",1,IF('Indicator Data imputation'!AP30&lt;&gt;"",1,0))</f>
        <v>0</v>
      </c>
      <c r="AP27" s="165">
        <f>IF('Indicator Data'!AW31="No Data",1,IF('Indicator Data imputation'!AQ30&lt;&gt;"",1,0))</f>
        <v>0</v>
      </c>
      <c r="AQ27" s="165">
        <f>IF('Indicator Data'!AX31="No Data",1,IF('Indicator Data imputation'!AR30&lt;&gt;"",1,0))</f>
        <v>0</v>
      </c>
      <c r="AR27" s="165">
        <f>IF('Indicator Data'!AY31="No Data",1,IF('Indicator Data imputation'!AS30&lt;&gt;"",1,0))</f>
        <v>0</v>
      </c>
      <c r="AS27" s="165">
        <f>IF('Indicator Data'!AZ31="No Data",1,IF('Indicator Data imputation'!AT30&lt;&gt;"",1,0))</f>
        <v>0</v>
      </c>
      <c r="AT27" s="165">
        <f>IF('Indicator Data'!BA31="No Data",1,IF('Indicator Data imputation'!AU30&lt;&gt;"",1,0))</f>
        <v>0</v>
      </c>
      <c r="AU27" s="165">
        <f>IF('Indicator Data'!BB31="No Data",1,IF('Indicator Data imputation'!AV30&lt;&gt;"",1,0))</f>
        <v>0</v>
      </c>
      <c r="AV27" s="165">
        <f>IF('Indicator Data'!BC31="No Data",1,IF('Indicator Data imputation'!AW30&lt;&gt;"",1,0))</f>
        <v>0</v>
      </c>
      <c r="AW27" s="165">
        <f>IF('Indicator Data'!BD31="No Data",1,IF('Indicator Data imputation'!AX30&lt;&gt;"",1,0))</f>
        <v>0</v>
      </c>
      <c r="AX27" s="165">
        <f>IF('Indicator Data'!BE31="No Data",1,IF('Indicator Data imputation'!AY30&lt;&gt;"",1,0))</f>
        <v>0</v>
      </c>
      <c r="AY27" s="165">
        <f>IF('Indicator Data'!BF31="No Data",1,IF('Indicator Data imputation'!AZ30&lt;&gt;"",1,0))</f>
        <v>0</v>
      </c>
      <c r="AZ27" s="165">
        <f>IF('Indicator Data'!BG31="No Data",1,IF('Indicator Data imputation'!BA30&lt;&gt;"",1,0))</f>
        <v>0</v>
      </c>
      <c r="BA27" s="5">
        <f t="shared" si="0"/>
        <v>0</v>
      </c>
      <c r="BB27" s="167">
        <f t="shared" si="1"/>
        <v>0</v>
      </c>
    </row>
    <row r="28" spans="1:54" x14ac:dyDescent="0.25">
      <c r="A28" s="5" t="s">
        <v>50</v>
      </c>
      <c r="B28" s="165">
        <f>IF('Indicator Data'!I32="No Data",1,IF('Indicator Data imputation'!C31&lt;&gt;"",1,0))</f>
        <v>0</v>
      </c>
      <c r="C28" s="165">
        <f>IF('Indicator Data'!J32="No Data",1,IF('Indicator Data imputation'!D31&lt;&gt;"",1,0))</f>
        <v>0</v>
      </c>
      <c r="D28" s="165">
        <f>IF('Indicator Data'!K32="No Data",1,IF('Indicator Data imputation'!E31&lt;&gt;"",1,0))</f>
        <v>0</v>
      </c>
      <c r="E28" s="165">
        <f>IF('Indicator Data'!L32="No Data",1,IF('Indicator Data imputation'!F31&lt;&gt;"",1,0))</f>
        <v>0</v>
      </c>
      <c r="F28" s="165">
        <f>IF('Indicator Data'!M32="No Data",1,IF('Indicator Data imputation'!G31&lt;&gt;"",1,0))</f>
        <v>0</v>
      </c>
      <c r="G28" s="165">
        <f>IF('Indicator Data'!N32="No Data",1,IF('Indicator Data imputation'!H31&lt;&gt;"",1,0))</f>
        <v>0</v>
      </c>
      <c r="H28" s="165">
        <f>IF('Indicator Data'!O32="No Data",1,IF('Indicator Data imputation'!I31&lt;&gt;"",1,0))</f>
        <v>0</v>
      </c>
      <c r="I28" s="165">
        <f>IF('Indicator Data'!P32="No Data",1,IF('Indicator Data imputation'!J31&lt;&gt;"",1,0))</f>
        <v>0</v>
      </c>
      <c r="J28" s="165">
        <f>IF('Indicator Data'!Q32="No Data",1,IF('Indicator Data imputation'!K31&lt;&gt;"",1,0))</f>
        <v>0</v>
      </c>
      <c r="K28" s="165">
        <f>IF('Indicator Data'!R32="No Data",1,IF('Indicator Data imputation'!L31&lt;&gt;"",1,0))</f>
        <v>0</v>
      </c>
      <c r="L28" s="165">
        <f>IF('Indicator Data'!S32="No Data",1,IF('Indicator Data imputation'!M31&lt;&gt;"",1,0))</f>
        <v>0</v>
      </c>
      <c r="M28" s="165">
        <f>IF('Indicator Data'!T32="No Data",1,IF('Indicator Data imputation'!N31&lt;&gt;"",1,0))</f>
        <v>0</v>
      </c>
      <c r="N28" s="165">
        <f>IF('Indicator Data'!U32="No Data",1,IF('Indicator Data imputation'!O31&lt;&gt;"",1,0))</f>
        <v>0</v>
      </c>
      <c r="O28" s="165">
        <f>IF('Indicator Data'!V32="No Data",1,IF('Indicator Data imputation'!P31&lt;&gt;"",1,0))</f>
        <v>0</v>
      </c>
      <c r="P28" s="165">
        <f>IF('Indicator Data'!W32="No Data",1,IF('Indicator Data imputation'!Q31&lt;&gt;"",1,0))</f>
        <v>0</v>
      </c>
      <c r="Q28" s="165">
        <f>IF('Indicator Data'!X32="No Data",1,IF('Indicator Data imputation'!R31&lt;&gt;"",1,0))</f>
        <v>0</v>
      </c>
      <c r="R28" s="165">
        <f>IF('Indicator Data'!Y32="No Data",1,IF('Indicator Data imputation'!S31&lt;&gt;"",1,0))</f>
        <v>1</v>
      </c>
      <c r="S28" s="165">
        <f>IF('Indicator Data'!Z32="No Data",1,IF('Indicator Data imputation'!T31&lt;&gt;"",1,0))</f>
        <v>0</v>
      </c>
      <c r="T28" s="165">
        <f>IF('Indicator Data'!AA32="No Data",1,IF('Indicator Data imputation'!U31&lt;&gt;"",1,0))</f>
        <v>0</v>
      </c>
      <c r="U28" s="165">
        <f>IF('Indicator Data'!AB32="No Data",1,IF('Indicator Data imputation'!V31&lt;&gt;"",1,0))</f>
        <v>0</v>
      </c>
      <c r="V28" s="165">
        <f>IF('Indicator Data'!AC32="No Data",1,IF('Indicator Data imputation'!W31&lt;&gt;"",1,0))</f>
        <v>0</v>
      </c>
      <c r="W28" s="165">
        <f>IF('Indicator Data'!AD32="No Data",1,IF('Indicator Data imputation'!X31&lt;&gt;"",1,0))</f>
        <v>0</v>
      </c>
      <c r="X28" s="165">
        <f>IF('Indicator Data'!AE32="No Data",1,IF('Indicator Data imputation'!Y31&lt;&gt;"",1,0))</f>
        <v>0</v>
      </c>
      <c r="Y28" s="165">
        <f>IF('Indicator Data'!AF32="No Data",1,IF('Indicator Data imputation'!Z31&lt;&gt;"",1,0))</f>
        <v>0</v>
      </c>
      <c r="Z28" s="165">
        <f>IF('Indicator Data'!AG32="No Data",1,IF('Indicator Data imputation'!AA31&lt;&gt;"",1,0))</f>
        <v>0</v>
      </c>
      <c r="AA28" s="165">
        <f>IF('Indicator Data'!AH32="No Data",1,IF('Indicator Data imputation'!AB31&lt;&gt;"",1,0))</f>
        <v>0</v>
      </c>
      <c r="AB28" s="165">
        <f>IF('Indicator Data'!AI32="No Data",1,IF('Indicator Data imputation'!AC31&lt;&gt;"",1,0))</f>
        <v>0</v>
      </c>
      <c r="AC28" s="165">
        <f>IF('Indicator Data'!AJ32="No Data",1,IF('Indicator Data imputation'!AD31&lt;&gt;"",1,0))</f>
        <v>0</v>
      </c>
      <c r="AD28" s="165">
        <f>IF('Indicator Data'!AK32="No Data",1,IF('Indicator Data imputation'!AE31&lt;&gt;"",1,0))</f>
        <v>0</v>
      </c>
      <c r="AE28" s="165">
        <f>IF('Indicator Data'!AL32="No Data",1,IF('Indicator Data imputation'!AF31&lt;&gt;"",1,0))</f>
        <v>0</v>
      </c>
      <c r="AF28" s="165">
        <f>IF('Indicator Data'!AM32="No Data",1,IF('Indicator Data imputation'!AG31&lt;&gt;"",1,0))</f>
        <v>0</v>
      </c>
      <c r="AG28" s="165">
        <f>IF('Indicator Data'!AN32="No Data",1,IF('Indicator Data imputation'!AH31&lt;&gt;"",1,0))</f>
        <v>0</v>
      </c>
      <c r="AH28" s="165">
        <f>IF('Indicator Data'!AO32="No Data",1,IF('Indicator Data imputation'!AI31&lt;&gt;"",1,0))</f>
        <v>0</v>
      </c>
      <c r="AI28" s="165">
        <f>IF('Indicator Data'!AP32="No Data",1,IF('Indicator Data imputation'!AJ31&lt;&gt;"",1,0))</f>
        <v>0</v>
      </c>
      <c r="AJ28" s="165">
        <f>IF('Indicator Data'!AQ32="No Data",1,IF('Indicator Data imputation'!AK31&lt;&gt;"",1,0))</f>
        <v>0</v>
      </c>
      <c r="AK28" s="165">
        <f>IF('Indicator Data'!AR32="No Data",1,IF('Indicator Data imputation'!AL31&lt;&gt;"",1,0))</f>
        <v>0</v>
      </c>
      <c r="AL28" s="165">
        <f>IF('Indicator Data'!AS32="No Data",1,IF('Indicator Data imputation'!AM31&lt;&gt;"",1,0))</f>
        <v>0</v>
      </c>
      <c r="AM28" s="165">
        <f>IF('Indicator Data'!AT32="No Data",1,IF('Indicator Data imputation'!AN31&lt;&gt;"",1,0))</f>
        <v>1</v>
      </c>
      <c r="AN28" s="165">
        <f>IF('Indicator Data'!AU32="No Data",1,IF('Indicator Data imputation'!AO31&lt;&gt;"",1,0))</f>
        <v>1</v>
      </c>
      <c r="AO28" s="165">
        <f>IF('Indicator Data'!AV32="No Data",1,IF('Indicator Data imputation'!AP31&lt;&gt;"",1,0))</f>
        <v>0</v>
      </c>
      <c r="AP28" s="165">
        <f>IF('Indicator Data'!AW32="No Data",1,IF('Indicator Data imputation'!AQ31&lt;&gt;"",1,0))</f>
        <v>0</v>
      </c>
      <c r="AQ28" s="165">
        <f>IF('Indicator Data'!AX32="No Data",1,IF('Indicator Data imputation'!AR31&lt;&gt;"",1,0))</f>
        <v>0</v>
      </c>
      <c r="AR28" s="165">
        <f>IF('Indicator Data'!AY32="No Data",1,IF('Indicator Data imputation'!AS31&lt;&gt;"",1,0))</f>
        <v>0</v>
      </c>
      <c r="AS28" s="165">
        <f>IF('Indicator Data'!AZ32="No Data",1,IF('Indicator Data imputation'!AT31&lt;&gt;"",1,0))</f>
        <v>0</v>
      </c>
      <c r="AT28" s="165">
        <f>IF('Indicator Data'!BA32="No Data",1,IF('Indicator Data imputation'!AU31&lt;&gt;"",1,0))</f>
        <v>0</v>
      </c>
      <c r="AU28" s="165">
        <f>IF('Indicator Data'!BB32="No Data",1,IF('Indicator Data imputation'!AV31&lt;&gt;"",1,0))</f>
        <v>0</v>
      </c>
      <c r="AV28" s="165">
        <f>IF('Indicator Data'!BC32="No Data",1,IF('Indicator Data imputation'!AW31&lt;&gt;"",1,0))</f>
        <v>0</v>
      </c>
      <c r="AW28" s="165">
        <f>IF('Indicator Data'!BD32="No Data",1,IF('Indicator Data imputation'!AX31&lt;&gt;"",1,0))</f>
        <v>0</v>
      </c>
      <c r="AX28" s="165">
        <f>IF('Indicator Data'!BE32="No Data",1,IF('Indicator Data imputation'!AY31&lt;&gt;"",1,0))</f>
        <v>0</v>
      </c>
      <c r="AY28" s="165">
        <f>IF('Indicator Data'!BF32="No Data",1,IF('Indicator Data imputation'!AZ31&lt;&gt;"",1,0))</f>
        <v>0</v>
      </c>
      <c r="AZ28" s="165">
        <f>IF('Indicator Data'!BG32="No Data",1,IF('Indicator Data imputation'!BA31&lt;&gt;"",1,0))</f>
        <v>0</v>
      </c>
      <c r="BA28" s="5">
        <f t="shared" si="0"/>
        <v>3</v>
      </c>
      <c r="BB28" s="167">
        <f t="shared" si="1"/>
        <v>5.8823529411764705E-2</v>
      </c>
    </row>
    <row r="29" spans="1:54" x14ac:dyDescent="0.25">
      <c r="A29" s="5" t="s">
        <v>58</v>
      </c>
      <c r="B29" s="165">
        <f>IF('Indicator Data'!I33="No Data",1,IF('Indicator Data imputation'!C32&lt;&gt;"",1,0))</f>
        <v>0</v>
      </c>
      <c r="C29" s="165">
        <f>IF('Indicator Data'!J33="No Data",1,IF('Indicator Data imputation'!D32&lt;&gt;"",1,0))</f>
        <v>0</v>
      </c>
      <c r="D29" s="165">
        <f>IF('Indicator Data'!K33="No Data",1,IF('Indicator Data imputation'!E32&lt;&gt;"",1,0))</f>
        <v>0</v>
      </c>
      <c r="E29" s="165">
        <f>IF('Indicator Data'!L33="No Data",1,IF('Indicator Data imputation'!F32&lt;&gt;"",1,0))</f>
        <v>0</v>
      </c>
      <c r="F29" s="165">
        <f>IF('Indicator Data'!M33="No Data",1,IF('Indicator Data imputation'!G32&lt;&gt;"",1,0))</f>
        <v>0</v>
      </c>
      <c r="G29" s="165">
        <f>IF('Indicator Data'!N33="No Data",1,IF('Indicator Data imputation'!H32&lt;&gt;"",1,0))</f>
        <v>0</v>
      </c>
      <c r="H29" s="165">
        <f>IF('Indicator Data'!O33="No Data",1,IF('Indicator Data imputation'!I32&lt;&gt;"",1,0))</f>
        <v>0</v>
      </c>
      <c r="I29" s="165">
        <f>IF('Indicator Data'!P33="No Data",1,IF('Indicator Data imputation'!J32&lt;&gt;"",1,0))</f>
        <v>0</v>
      </c>
      <c r="J29" s="165">
        <f>IF('Indicator Data'!Q33="No Data",1,IF('Indicator Data imputation'!K32&lt;&gt;"",1,0))</f>
        <v>0</v>
      </c>
      <c r="K29" s="165">
        <f>IF('Indicator Data'!R33="No Data",1,IF('Indicator Data imputation'!L32&lt;&gt;"",1,0))</f>
        <v>1</v>
      </c>
      <c r="L29" s="165">
        <f>IF('Indicator Data'!S33="No Data",1,IF('Indicator Data imputation'!M32&lt;&gt;"",1,0))</f>
        <v>0</v>
      </c>
      <c r="M29" s="165">
        <f>IF('Indicator Data'!T33="No Data",1,IF('Indicator Data imputation'!N32&lt;&gt;"",1,0))</f>
        <v>0</v>
      </c>
      <c r="N29" s="165">
        <f>IF('Indicator Data'!U33="No Data",1,IF('Indicator Data imputation'!O32&lt;&gt;"",1,0))</f>
        <v>0</v>
      </c>
      <c r="O29" s="165">
        <f>IF('Indicator Data'!V33="No Data",1,IF('Indicator Data imputation'!P32&lt;&gt;"",1,0))</f>
        <v>0</v>
      </c>
      <c r="P29" s="165">
        <f>IF('Indicator Data'!W33="No Data",1,IF('Indicator Data imputation'!Q32&lt;&gt;"",1,0))</f>
        <v>0</v>
      </c>
      <c r="Q29" s="165">
        <f>IF('Indicator Data'!X33="No Data",1,IF('Indicator Data imputation'!R32&lt;&gt;"",1,0))</f>
        <v>1</v>
      </c>
      <c r="R29" s="165">
        <f>IF('Indicator Data'!Y33="No Data",1,IF('Indicator Data imputation'!S32&lt;&gt;"",1,0))</f>
        <v>0</v>
      </c>
      <c r="S29" s="165">
        <f>IF('Indicator Data'!Z33="No Data",1,IF('Indicator Data imputation'!T32&lt;&gt;"",1,0))</f>
        <v>0</v>
      </c>
      <c r="T29" s="165">
        <f>IF('Indicator Data'!AA33="No Data",1,IF('Indicator Data imputation'!U32&lt;&gt;"",1,0))</f>
        <v>0</v>
      </c>
      <c r="U29" s="165">
        <f>IF('Indicator Data'!AB33="No Data",1,IF('Indicator Data imputation'!V32&lt;&gt;"",1,0))</f>
        <v>0</v>
      </c>
      <c r="V29" s="165">
        <f>IF('Indicator Data'!AC33="No Data",1,IF('Indicator Data imputation'!W32&lt;&gt;"",1,0))</f>
        <v>0</v>
      </c>
      <c r="W29" s="165">
        <f>IF('Indicator Data'!AD33="No Data",1,IF('Indicator Data imputation'!X32&lt;&gt;"",1,0))</f>
        <v>0</v>
      </c>
      <c r="X29" s="165">
        <f>IF('Indicator Data'!AE33="No Data",1,IF('Indicator Data imputation'!Y32&lt;&gt;"",1,0))</f>
        <v>0</v>
      </c>
      <c r="Y29" s="165">
        <f>IF('Indicator Data'!AF33="No Data",1,IF('Indicator Data imputation'!Z32&lt;&gt;"",1,0))</f>
        <v>1</v>
      </c>
      <c r="Z29" s="165">
        <f>IF('Indicator Data'!AG33="No Data",1,IF('Indicator Data imputation'!AA32&lt;&gt;"",1,0))</f>
        <v>0</v>
      </c>
      <c r="AA29" s="165">
        <f>IF('Indicator Data'!AH33="No Data",1,IF('Indicator Data imputation'!AB32&lt;&gt;"",1,0))</f>
        <v>0</v>
      </c>
      <c r="AB29" s="165">
        <f>IF('Indicator Data'!AI33="No Data",1,IF('Indicator Data imputation'!AC32&lt;&gt;"",1,0))</f>
        <v>0</v>
      </c>
      <c r="AC29" s="165">
        <f>IF('Indicator Data'!AJ33="No Data",1,IF('Indicator Data imputation'!AD32&lt;&gt;"",1,0))</f>
        <v>0</v>
      </c>
      <c r="AD29" s="165">
        <f>IF('Indicator Data'!AK33="No Data",1,IF('Indicator Data imputation'!AE32&lt;&gt;"",1,0))</f>
        <v>0</v>
      </c>
      <c r="AE29" s="165">
        <f>IF('Indicator Data'!AL33="No Data",1,IF('Indicator Data imputation'!AF32&lt;&gt;"",1,0))</f>
        <v>0</v>
      </c>
      <c r="AF29" s="165">
        <f>IF('Indicator Data'!AM33="No Data",1,IF('Indicator Data imputation'!AG32&lt;&gt;"",1,0))</f>
        <v>0</v>
      </c>
      <c r="AG29" s="165">
        <f>IF('Indicator Data'!AN33="No Data",1,IF('Indicator Data imputation'!AH32&lt;&gt;"",1,0))</f>
        <v>0</v>
      </c>
      <c r="AH29" s="165">
        <f>IF('Indicator Data'!AO33="No Data",1,IF('Indicator Data imputation'!AI32&lt;&gt;"",1,0))</f>
        <v>0</v>
      </c>
      <c r="AI29" s="165">
        <f>IF('Indicator Data'!AP33="No Data",1,IF('Indicator Data imputation'!AJ32&lt;&gt;"",1,0))</f>
        <v>0</v>
      </c>
      <c r="AJ29" s="165">
        <f>IF('Indicator Data'!AQ33="No Data",1,IF('Indicator Data imputation'!AK32&lt;&gt;"",1,0))</f>
        <v>0</v>
      </c>
      <c r="AK29" s="165">
        <f>IF('Indicator Data'!AR33="No Data",1,IF('Indicator Data imputation'!AL32&lt;&gt;"",1,0))</f>
        <v>0</v>
      </c>
      <c r="AL29" s="165">
        <f>IF('Indicator Data'!AS33="No Data",1,IF('Indicator Data imputation'!AM32&lt;&gt;"",1,0))</f>
        <v>0</v>
      </c>
      <c r="AM29" s="165">
        <f>IF('Indicator Data'!AT33="No Data",1,IF('Indicator Data imputation'!AN32&lt;&gt;"",1,0))</f>
        <v>0</v>
      </c>
      <c r="AN29" s="165">
        <f>IF('Indicator Data'!AU33="No Data",1,IF('Indicator Data imputation'!AO32&lt;&gt;"",1,0))</f>
        <v>0</v>
      </c>
      <c r="AO29" s="165">
        <f>IF('Indicator Data'!AV33="No Data",1,IF('Indicator Data imputation'!AP32&lt;&gt;"",1,0))</f>
        <v>0</v>
      </c>
      <c r="AP29" s="165">
        <f>IF('Indicator Data'!AW33="No Data",1,IF('Indicator Data imputation'!AQ32&lt;&gt;"",1,0))</f>
        <v>0</v>
      </c>
      <c r="AQ29" s="165">
        <f>IF('Indicator Data'!AX33="No Data",1,IF('Indicator Data imputation'!AR32&lt;&gt;"",1,0))</f>
        <v>0</v>
      </c>
      <c r="AR29" s="165">
        <f>IF('Indicator Data'!AY33="No Data",1,IF('Indicator Data imputation'!AS32&lt;&gt;"",1,0))</f>
        <v>0</v>
      </c>
      <c r="AS29" s="165">
        <f>IF('Indicator Data'!AZ33="No Data",1,IF('Indicator Data imputation'!AT32&lt;&gt;"",1,0))</f>
        <v>0</v>
      </c>
      <c r="AT29" s="165">
        <f>IF('Indicator Data'!BA33="No Data",1,IF('Indicator Data imputation'!AU32&lt;&gt;"",1,0))</f>
        <v>0</v>
      </c>
      <c r="AU29" s="165">
        <f>IF('Indicator Data'!BB33="No Data",1,IF('Indicator Data imputation'!AV32&lt;&gt;"",1,0))</f>
        <v>0</v>
      </c>
      <c r="AV29" s="165">
        <f>IF('Indicator Data'!BC33="No Data",1,IF('Indicator Data imputation'!AW32&lt;&gt;"",1,0))</f>
        <v>0</v>
      </c>
      <c r="AW29" s="165">
        <f>IF('Indicator Data'!BD33="No Data",1,IF('Indicator Data imputation'!AX32&lt;&gt;"",1,0))</f>
        <v>0</v>
      </c>
      <c r="AX29" s="165">
        <f>IF('Indicator Data'!BE33="No Data",1,IF('Indicator Data imputation'!AY32&lt;&gt;"",1,0))</f>
        <v>0</v>
      </c>
      <c r="AY29" s="165">
        <f>IF('Indicator Data'!BF33="No Data",1,IF('Indicator Data imputation'!AZ32&lt;&gt;"",1,0))</f>
        <v>0</v>
      </c>
      <c r="AZ29" s="165">
        <f>IF('Indicator Data'!BG33="No Data",1,IF('Indicator Data imputation'!BA32&lt;&gt;"",1,0))</f>
        <v>0</v>
      </c>
      <c r="BA29" s="5">
        <f t="shared" si="0"/>
        <v>3</v>
      </c>
      <c r="BB29" s="167">
        <f t="shared" si="1"/>
        <v>5.8823529411764705E-2</v>
      </c>
    </row>
    <row r="30" spans="1:54" x14ac:dyDescent="0.25">
      <c r="A30" s="5" t="s">
        <v>52</v>
      </c>
      <c r="B30" s="165">
        <f>IF('Indicator Data'!I34="No Data",1,IF('Indicator Data imputation'!C33&lt;&gt;"",1,0))</f>
        <v>0</v>
      </c>
      <c r="C30" s="165">
        <f>IF('Indicator Data'!J34="No Data",1,IF('Indicator Data imputation'!D33&lt;&gt;"",1,0))</f>
        <v>0</v>
      </c>
      <c r="D30" s="165">
        <f>IF('Indicator Data'!K34="No Data",1,IF('Indicator Data imputation'!E33&lt;&gt;"",1,0))</f>
        <v>0</v>
      </c>
      <c r="E30" s="165">
        <f>IF('Indicator Data'!L34="No Data",1,IF('Indicator Data imputation'!F33&lt;&gt;"",1,0))</f>
        <v>0</v>
      </c>
      <c r="F30" s="165">
        <f>IF('Indicator Data'!M34="No Data",1,IF('Indicator Data imputation'!G33&lt;&gt;"",1,0))</f>
        <v>0</v>
      </c>
      <c r="G30" s="165">
        <f>IF('Indicator Data'!N34="No Data",1,IF('Indicator Data imputation'!H33&lt;&gt;"",1,0))</f>
        <v>0</v>
      </c>
      <c r="H30" s="165">
        <f>IF('Indicator Data'!O34="No Data",1,IF('Indicator Data imputation'!I33&lt;&gt;"",1,0))</f>
        <v>0</v>
      </c>
      <c r="I30" s="165">
        <f>IF('Indicator Data'!P34="No Data",1,IF('Indicator Data imputation'!J33&lt;&gt;"",1,0))</f>
        <v>0</v>
      </c>
      <c r="J30" s="165">
        <f>IF('Indicator Data'!Q34="No Data",1,IF('Indicator Data imputation'!K33&lt;&gt;"",1,0))</f>
        <v>0</v>
      </c>
      <c r="K30" s="165">
        <f>IF('Indicator Data'!R34="No Data",1,IF('Indicator Data imputation'!L33&lt;&gt;"",1,0))</f>
        <v>0</v>
      </c>
      <c r="L30" s="165">
        <f>IF('Indicator Data'!S34="No Data",1,IF('Indicator Data imputation'!M33&lt;&gt;"",1,0))</f>
        <v>0</v>
      </c>
      <c r="M30" s="165">
        <f>IF('Indicator Data'!T34="No Data",1,IF('Indicator Data imputation'!N33&lt;&gt;"",1,0))</f>
        <v>0</v>
      </c>
      <c r="N30" s="165">
        <f>IF('Indicator Data'!U34="No Data",1,IF('Indicator Data imputation'!O33&lt;&gt;"",1,0))</f>
        <v>0</v>
      </c>
      <c r="O30" s="165">
        <f>IF('Indicator Data'!V34="No Data",1,IF('Indicator Data imputation'!P33&lt;&gt;"",1,0))</f>
        <v>0</v>
      </c>
      <c r="P30" s="165">
        <f>IF('Indicator Data'!W34="No Data",1,IF('Indicator Data imputation'!Q33&lt;&gt;"",1,0))</f>
        <v>0</v>
      </c>
      <c r="Q30" s="165">
        <f>IF('Indicator Data'!X34="No Data",1,IF('Indicator Data imputation'!R33&lt;&gt;"",1,0))</f>
        <v>0</v>
      </c>
      <c r="R30" s="165">
        <f>IF('Indicator Data'!Y34="No Data",1,IF('Indicator Data imputation'!S33&lt;&gt;"",1,0))</f>
        <v>0</v>
      </c>
      <c r="S30" s="165">
        <f>IF('Indicator Data'!Z34="No Data",1,IF('Indicator Data imputation'!T33&lt;&gt;"",1,0))</f>
        <v>0</v>
      </c>
      <c r="T30" s="165">
        <f>IF('Indicator Data'!AA34="No Data",1,IF('Indicator Data imputation'!U33&lt;&gt;"",1,0))</f>
        <v>0</v>
      </c>
      <c r="U30" s="165">
        <f>IF('Indicator Data'!AB34="No Data",1,IF('Indicator Data imputation'!V33&lt;&gt;"",1,0))</f>
        <v>0</v>
      </c>
      <c r="V30" s="165">
        <f>IF('Indicator Data'!AC34="No Data",1,IF('Indicator Data imputation'!W33&lt;&gt;"",1,0))</f>
        <v>0</v>
      </c>
      <c r="W30" s="165">
        <f>IF('Indicator Data'!AD34="No Data",1,IF('Indicator Data imputation'!X33&lt;&gt;"",1,0))</f>
        <v>0</v>
      </c>
      <c r="X30" s="165">
        <f>IF('Indicator Data'!AE34="No Data",1,IF('Indicator Data imputation'!Y33&lt;&gt;"",1,0))</f>
        <v>0</v>
      </c>
      <c r="Y30" s="165">
        <f>IF('Indicator Data'!AF34="No Data",1,IF('Indicator Data imputation'!Z33&lt;&gt;"",1,0))</f>
        <v>0</v>
      </c>
      <c r="Z30" s="165">
        <f>IF('Indicator Data'!AG34="No Data",1,IF('Indicator Data imputation'!AA33&lt;&gt;"",1,0))</f>
        <v>0</v>
      </c>
      <c r="AA30" s="165">
        <f>IF('Indicator Data'!AH34="No Data",1,IF('Indicator Data imputation'!AB33&lt;&gt;"",1,0))</f>
        <v>0</v>
      </c>
      <c r="AB30" s="165">
        <f>IF('Indicator Data'!AI34="No Data",1,IF('Indicator Data imputation'!AC33&lt;&gt;"",1,0))</f>
        <v>0</v>
      </c>
      <c r="AC30" s="165">
        <f>IF('Indicator Data'!AJ34="No Data",1,IF('Indicator Data imputation'!AD33&lt;&gt;"",1,0))</f>
        <v>0</v>
      </c>
      <c r="AD30" s="165">
        <f>IF('Indicator Data'!AK34="No Data",1,IF('Indicator Data imputation'!AE33&lt;&gt;"",1,0))</f>
        <v>0</v>
      </c>
      <c r="AE30" s="165">
        <f>IF('Indicator Data'!AL34="No Data",1,IF('Indicator Data imputation'!AF33&lt;&gt;"",1,0))</f>
        <v>0</v>
      </c>
      <c r="AF30" s="165">
        <f>IF('Indicator Data'!AM34="No Data",1,IF('Indicator Data imputation'!AG33&lt;&gt;"",1,0))</f>
        <v>0</v>
      </c>
      <c r="AG30" s="165">
        <f>IF('Indicator Data'!AN34="No Data",1,IF('Indicator Data imputation'!AH33&lt;&gt;"",1,0))</f>
        <v>0</v>
      </c>
      <c r="AH30" s="165">
        <f>IF('Indicator Data'!AO34="No Data",1,IF('Indicator Data imputation'!AI33&lt;&gt;"",1,0))</f>
        <v>0</v>
      </c>
      <c r="AI30" s="165">
        <f>IF('Indicator Data'!AP34="No Data",1,IF('Indicator Data imputation'!AJ33&lt;&gt;"",1,0))</f>
        <v>0</v>
      </c>
      <c r="AJ30" s="165">
        <f>IF('Indicator Data'!AQ34="No Data",1,IF('Indicator Data imputation'!AK33&lt;&gt;"",1,0))</f>
        <v>0</v>
      </c>
      <c r="AK30" s="165">
        <f>IF('Indicator Data'!AR34="No Data",1,IF('Indicator Data imputation'!AL33&lt;&gt;"",1,0))</f>
        <v>0</v>
      </c>
      <c r="AL30" s="165">
        <f>IF('Indicator Data'!AS34="No Data",1,IF('Indicator Data imputation'!AM33&lt;&gt;"",1,0))</f>
        <v>0</v>
      </c>
      <c r="AM30" s="165">
        <f>IF('Indicator Data'!AT34="No Data",1,IF('Indicator Data imputation'!AN33&lt;&gt;"",1,0))</f>
        <v>0</v>
      </c>
      <c r="AN30" s="165">
        <f>IF('Indicator Data'!AU34="No Data",1,IF('Indicator Data imputation'!AO33&lt;&gt;"",1,0))</f>
        <v>0</v>
      </c>
      <c r="AO30" s="165">
        <f>IF('Indicator Data'!AV34="No Data",1,IF('Indicator Data imputation'!AP33&lt;&gt;"",1,0))</f>
        <v>0</v>
      </c>
      <c r="AP30" s="165">
        <f>IF('Indicator Data'!AW34="No Data",1,IF('Indicator Data imputation'!AQ33&lt;&gt;"",1,0))</f>
        <v>0</v>
      </c>
      <c r="AQ30" s="165">
        <f>IF('Indicator Data'!AX34="No Data",1,IF('Indicator Data imputation'!AR33&lt;&gt;"",1,0))</f>
        <v>0</v>
      </c>
      <c r="AR30" s="165">
        <f>IF('Indicator Data'!AY34="No Data",1,IF('Indicator Data imputation'!AS33&lt;&gt;"",1,0))</f>
        <v>0</v>
      </c>
      <c r="AS30" s="165">
        <f>IF('Indicator Data'!AZ34="No Data",1,IF('Indicator Data imputation'!AT33&lt;&gt;"",1,0))</f>
        <v>0</v>
      </c>
      <c r="AT30" s="165">
        <f>IF('Indicator Data'!BA34="No Data",1,IF('Indicator Data imputation'!AU33&lt;&gt;"",1,0))</f>
        <v>0</v>
      </c>
      <c r="AU30" s="165">
        <f>IF('Indicator Data'!BB34="No Data",1,IF('Indicator Data imputation'!AV33&lt;&gt;"",1,0))</f>
        <v>0</v>
      </c>
      <c r="AV30" s="165">
        <f>IF('Indicator Data'!BC34="No Data",1,IF('Indicator Data imputation'!AW33&lt;&gt;"",1,0))</f>
        <v>0</v>
      </c>
      <c r="AW30" s="165">
        <f>IF('Indicator Data'!BD34="No Data",1,IF('Indicator Data imputation'!AX33&lt;&gt;"",1,0))</f>
        <v>0</v>
      </c>
      <c r="AX30" s="165">
        <f>IF('Indicator Data'!BE34="No Data",1,IF('Indicator Data imputation'!AY33&lt;&gt;"",1,0))</f>
        <v>0</v>
      </c>
      <c r="AY30" s="165">
        <f>IF('Indicator Data'!BF34="No Data",1,IF('Indicator Data imputation'!AZ33&lt;&gt;"",1,0))</f>
        <v>0</v>
      </c>
      <c r="AZ30" s="165">
        <f>IF('Indicator Data'!BG34="No Data",1,IF('Indicator Data imputation'!BA33&lt;&gt;"",1,0))</f>
        <v>0</v>
      </c>
      <c r="BA30" s="5">
        <f t="shared" si="0"/>
        <v>0</v>
      </c>
      <c r="BB30" s="167">
        <f t="shared" si="1"/>
        <v>0</v>
      </c>
    </row>
    <row r="31" spans="1:54" x14ac:dyDescent="0.25">
      <c r="A31" s="5" t="s">
        <v>54</v>
      </c>
      <c r="B31" s="165">
        <f>IF('Indicator Data'!I35="No Data",1,IF('Indicator Data imputation'!C34&lt;&gt;"",1,0))</f>
        <v>0</v>
      </c>
      <c r="C31" s="165">
        <f>IF('Indicator Data'!J35="No Data",1,IF('Indicator Data imputation'!D34&lt;&gt;"",1,0))</f>
        <v>0</v>
      </c>
      <c r="D31" s="165">
        <f>IF('Indicator Data'!K35="No Data",1,IF('Indicator Data imputation'!E34&lt;&gt;"",1,0))</f>
        <v>0</v>
      </c>
      <c r="E31" s="165">
        <f>IF('Indicator Data'!L35="No Data",1,IF('Indicator Data imputation'!F34&lt;&gt;"",1,0))</f>
        <v>0</v>
      </c>
      <c r="F31" s="165">
        <f>IF('Indicator Data'!M35="No Data",1,IF('Indicator Data imputation'!G34&lt;&gt;"",1,0))</f>
        <v>0</v>
      </c>
      <c r="G31" s="165">
        <f>IF('Indicator Data'!N35="No Data",1,IF('Indicator Data imputation'!H34&lt;&gt;"",1,0))</f>
        <v>0</v>
      </c>
      <c r="H31" s="165">
        <f>IF('Indicator Data'!O35="No Data",1,IF('Indicator Data imputation'!I34&lt;&gt;"",1,0))</f>
        <v>0</v>
      </c>
      <c r="I31" s="165">
        <f>IF('Indicator Data'!P35="No Data",1,IF('Indicator Data imputation'!J34&lt;&gt;"",1,0))</f>
        <v>0</v>
      </c>
      <c r="J31" s="165">
        <f>IF('Indicator Data'!Q35="No Data",1,IF('Indicator Data imputation'!K34&lt;&gt;"",1,0))</f>
        <v>0</v>
      </c>
      <c r="K31" s="165">
        <f>IF('Indicator Data'!R35="No Data",1,IF('Indicator Data imputation'!L34&lt;&gt;"",1,0))</f>
        <v>0</v>
      </c>
      <c r="L31" s="165">
        <f>IF('Indicator Data'!S35="No Data",1,IF('Indicator Data imputation'!M34&lt;&gt;"",1,0))</f>
        <v>0</v>
      </c>
      <c r="M31" s="165">
        <f>IF('Indicator Data'!T35="No Data",1,IF('Indicator Data imputation'!N34&lt;&gt;"",1,0))</f>
        <v>0</v>
      </c>
      <c r="N31" s="165">
        <f>IF('Indicator Data'!U35="No Data",1,IF('Indicator Data imputation'!O34&lt;&gt;"",1,0))</f>
        <v>0</v>
      </c>
      <c r="O31" s="165">
        <f>IF('Indicator Data'!V35="No Data",1,IF('Indicator Data imputation'!P34&lt;&gt;"",1,0))</f>
        <v>0</v>
      </c>
      <c r="P31" s="165">
        <f>IF('Indicator Data'!W35="No Data",1,IF('Indicator Data imputation'!Q34&lt;&gt;"",1,0))</f>
        <v>0</v>
      </c>
      <c r="Q31" s="165">
        <f>IF('Indicator Data'!X35="No Data",1,IF('Indicator Data imputation'!R34&lt;&gt;"",1,0))</f>
        <v>0</v>
      </c>
      <c r="R31" s="165">
        <f>IF('Indicator Data'!Y35="No Data",1,IF('Indicator Data imputation'!S34&lt;&gt;"",1,0))</f>
        <v>0</v>
      </c>
      <c r="S31" s="165">
        <f>IF('Indicator Data'!Z35="No Data",1,IF('Indicator Data imputation'!T34&lt;&gt;"",1,0))</f>
        <v>0</v>
      </c>
      <c r="T31" s="165">
        <f>IF('Indicator Data'!AA35="No Data",1,IF('Indicator Data imputation'!U34&lt;&gt;"",1,0))</f>
        <v>0</v>
      </c>
      <c r="U31" s="165">
        <f>IF('Indicator Data'!AB35="No Data",1,IF('Indicator Data imputation'!V34&lt;&gt;"",1,0))</f>
        <v>0</v>
      </c>
      <c r="V31" s="165">
        <f>IF('Indicator Data'!AC35="No Data",1,IF('Indicator Data imputation'!W34&lt;&gt;"",1,0))</f>
        <v>0</v>
      </c>
      <c r="W31" s="165">
        <f>IF('Indicator Data'!AD35="No Data",1,IF('Indicator Data imputation'!X34&lt;&gt;"",1,0))</f>
        <v>0</v>
      </c>
      <c r="X31" s="165">
        <f>IF('Indicator Data'!AE35="No Data",1,IF('Indicator Data imputation'!Y34&lt;&gt;"",1,0))</f>
        <v>0</v>
      </c>
      <c r="Y31" s="165">
        <f>IF('Indicator Data'!AF35="No Data",1,IF('Indicator Data imputation'!Z34&lt;&gt;"",1,0))</f>
        <v>0</v>
      </c>
      <c r="Z31" s="165">
        <f>IF('Indicator Data'!AG35="No Data",1,IF('Indicator Data imputation'!AA34&lt;&gt;"",1,0))</f>
        <v>0</v>
      </c>
      <c r="AA31" s="165">
        <f>IF('Indicator Data'!AH35="No Data",1,IF('Indicator Data imputation'!AB34&lt;&gt;"",1,0))</f>
        <v>0</v>
      </c>
      <c r="AB31" s="165">
        <f>IF('Indicator Data'!AI35="No Data",1,IF('Indicator Data imputation'!AC34&lt;&gt;"",1,0))</f>
        <v>0</v>
      </c>
      <c r="AC31" s="165">
        <f>IF('Indicator Data'!AJ35="No Data",1,IF('Indicator Data imputation'!AD34&lt;&gt;"",1,0))</f>
        <v>0</v>
      </c>
      <c r="AD31" s="165">
        <f>IF('Indicator Data'!AK35="No Data",1,IF('Indicator Data imputation'!AE34&lt;&gt;"",1,0))</f>
        <v>0</v>
      </c>
      <c r="AE31" s="165">
        <f>IF('Indicator Data'!AL35="No Data",1,IF('Indicator Data imputation'!AF34&lt;&gt;"",1,0))</f>
        <v>0</v>
      </c>
      <c r="AF31" s="165">
        <f>IF('Indicator Data'!AM35="No Data",1,IF('Indicator Data imputation'!AG34&lt;&gt;"",1,0))</f>
        <v>0</v>
      </c>
      <c r="AG31" s="165">
        <f>IF('Indicator Data'!AN35="No Data",1,IF('Indicator Data imputation'!AH34&lt;&gt;"",1,0))</f>
        <v>0</v>
      </c>
      <c r="AH31" s="165">
        <f>IF('Indicator Data'!AO35="No Data",1,IF('Indicator Data imputation'!AI34&lt;&gt;"",1,0))</f>
        <v>0</v>
      </c>
      <c r="AI31" s="165">
        <f>IF('Indicator Data'!AP35="No Data",1,IF('Indicator Data imputation'!AJ34&lt;&gt;"",1,0))</f>
        <v>0</v>
      </c>
      <c r="AJ31" s="165">
        <f>IF('Indicator Data'!AQ35="No Data",1,IF('Indicator Data imputation'!AK34&lt;&gt;"",1,0))</f>
        <v>0</v>
      </c>
      <c r="AK31" s="165">
        <f>IF('Indicator Data'!AR35="No Data",1,IF('Indicator Data imputation'!AL34&lt;&gt;"",1,0))</f>
        <v>0</v>
      </c>
      <c r="AL31" s="165">
        <f>IF('Indicator Data'!AS35="No Data",1,IF('Indicator Data imputation'!AM34&lt;&gt;"",1,0))</f>
        <v>0</v>
      </c>
      <c r="AM31" s="165">
        <f>IF('Indicator Data'!AT35="No Data",1,IF('Indicator Data imputation'!AN34&lt;&gt;"",1,0))</f>
        <v>0</v>
      </c>
      <c r="AN31" s="165">
        <f>IF('Indicator Data'!AU35="No Data",1,IF('Indicator Data imputation'!AO34&lt;&gt;"",1,0))</f>
        <v>0</v>
      </c>
      <c r="AO31" s="165">
        <f>IF('Indicator Data'!AV35="No Data",1,IF('Indicator Data imputation'!AP34&lt;&gt;"",1,0))</f>
        <v>0</v>
      </c>
      <c r="AP31" s="165">
        <f>IF('Indicator Data'!AW35="No Data",1,IF('Indicator Data imputation'!AQ34&lt;&gt;"",1,0))</f>
        <v>0</v>
      </c>
      <c r="AQ31" s="165">
        <f>IF('Indicator Data'!AX35="No Data",1,IF('Indicator Data imputation'!AR34&lt;&gt;"",1,0))</f>
        <v>0</v>
      </c>
      <c r="AR31" s="165">
        <f>IF('Indicator Data'!AY35="No Data",1,IF('Indicator Data imputation'!AS34&lt;&gt;"",1,0))</f>
        <v>0</v>
      </c>
      <c r="AS31" s="165">
        <f>IF('Indicator Data'!AZ35="No Data",1,IF('Indicator Data imputation'!AT34&lt;&gt;"",1,0))</f>
        <v>0</v>
      </c>
      <c r="AT31" s="165">
        <f>IF('Indicator Data'!BA35="No Data",1,IF('Indicator Data imputation'!AU34&lt;&gt;"",1,0))</f>
        <v>0</v>
      </c>
      <c r="AU31" s="165">
        <f>IF('Indicator Data'!BB35="No Data",1,IF('Indicator Data imputation'!AV34&lt;&gt;"",1,0))</f>
        <v>0</v>
      </c>
      <c r="AV31" s="165">
        <f>IF('Indicator Data'!BC35="No Data",1,IF('Indicator Data imputation'!AW34&lt;&gt;"",1,0))</f>
        <v>0</v>
      </c>
      <c r="AW31" s="165">
        <f>IF('Indicator Data'!BD35="No Data",1,IF('Indicator Data imputation'!AX34&lt;&gt;"",1,0))</f>
        <v>0</v>
      </c>
      <c r="AX31" s="165">
        <f>IF('Indicator Data'!BE35="No Data",1,IF('Indicator Data imputation'!AY34&lt;&gt;"",1,0))</f>
        <v>0</v>
      </c>
      <c r="AY31" s="165">
        <f>IF('Indicator Data'!BF35="No Data",1,IF('Indicator Data imputation'!AZ34&lt;&gt;"",1,0))</f>
        <v>0</v>
      </c>
      <c r="AZ31" s="165">
        <f>IF('Indicator Data'!BG35="No Data",1,IF('Indicator Data imputation'!BA34&lt;&gt;"",1,0))</f>
        <v>0</v>
      </c>
      <c r="BA31" s="5">
        <f t="shared" si="0"/>
        <v>0</v>
      </c>
      <c r="BB31" s="167">
        <f t="shared" si="1"/>
        <v>0</v>
      </c>
    </row>
    <row r="32" spans="1:54" x14ac:dyDescent="0.25">
      <c r="A32" s="5" t="s">
        <v>56</v>
      </c>
      <c r="B32" s="165">
        <f>IF('Indicator Data'!I36="No Data",1,IF('Indicator Data imputation'!C35&lt;&gt;"",1,0))</f>
        <v>0</v>
      </c>
      <c r="C32" s="165">
        <f>IF('Indicator Data'!J36="No Data",1,IF('Indicator Data imputation'!D35&lt;&gt;"",1,0))</f>
        <v>0</v>
      </c>
      <c r="D32" s="165">
        <f>IF('Indicator Data'!K36="No Data",1,IF('Indicator Data imputation'!E35&lt;&gt;"",1,0))</f>
        <v>0</v>
      </c>
      <c r="E32" s="165">
        <f>IF('Indicator Data'!L36="No Data",1,IF('Indicator Data imputation'!F35&lt;&gt;"",1,0))</f>
        <v>0</v>
      </c>
      <c r="F32" s="165">
        <f>IF('Indicator Data'!M36="No Data",1,IF('Indicator Data imputation'!G35&lt;&gt;"",1,0))</f>
        <v>0</v>
      </c>
      <c r="G32" s="165">
        <f>IF('Indicator Data'!N36="No Data",1,IF('Indicator Data imputation'!H35&lt;&gt;"",1,0))</f>
        <v>0</v>
      </c>
      <c r="H32" s="165">
        <f>IF('Indicator Data'!O36="No Data",1,IF('Indicator Data imputation'!I35&lt;&gt;"",1,0))</f>
        <v>0</v>
      </c>
      <c r="I32" s="165">
        <f>IF('Indicator Data'!P36="No Data",1,IF('Indicator Data imputation'!J35&lt;&gt;"",1,0))</f>
        <v>0</v>
      </c>
      <c r="J32" s="165">
        <f>IF('Indicator Data'!Q36="No Data",1,IF('Indicator Data imputation'!K35&lt;&gt;"",1,0))</f>
        <v>0</v>
      </c>
      <c r="K32" s="165">
        <f>IF('Indicator Data'!R36="No Data",1,IF('Indicator Data imputation'!L35&lt;&gt;"",1,0))</f>
        <v>1</v>
      </c>
      <c r="L32" s="165">
        <f>IF('Indicator Data'!S36="No Data",1,IF('Indicator Data imputation'!M35&lt;&gt;"",1,0))</f>
        <v>0</v>
      </c>
      <c r="M32" s="165">
        <f>IF('Indicator Data'!T36="No Data",1,IF('Indicator Data imputation'!N35&lt;&gt;"",1,0))</f>
        <v>0</v>
      </c>
      <c r="N32" s="165">
        <f>IF('Indicator Data'!U36="No Data",1,IF('Indicator Data imputation'!O35&lt;&gt;"",1,0))</f>
        <v>0</v>
      </c>
      <c r="O32" s="165">
        <f>IF('Indicator Data'!V36="No Data",1,IF('Indicator Data imputation'!P35&lt;&gt;"",1,0))</f>
        <v>1</v>
      </c>
      <c r="P32" s="165">
        <f>IF('Indicator Data'!W36="No Data",1,IF('Indicator Data imputation'!Q35&lt;&gt;"",1,0))</f>
        <v>0</v>
      </c>
      <c r="Q32" s="165">
        <f>IF('Indicator Data'!X36="No Data",1,IF('Indicator Data imputation'!R35&lt;&gt;"",1,0))</f>
        <v>1</v>
      </c>
      <c r="R32" s="165">
        <f>IF('Indicator Data'!Y36="No Data",1,IF('Indicator Data imputation'!S35&lt;&gt;"",1,0))</f>
        <v>0</v>
      </c>
      <c r="S32" s="165">
        <f>IF('Indicator Data'!Z36="No Data",1,IF('Indicator Data imputation'!T35&lt;&gt;"",1,0))</f>
        <v>0</v>
      </c>
      <c r="T32" s="165">
        <f>IF('Indicator Data'!AA36="No Data",1,IF('Indicator Data imputation'!U35&lt;&gt;"",1,0))</f>
        <v>0</v>
      </c>
      <c r="U32" s="165">
        <f>IF('Indicator Data'!AB36="No Data",1,IF('Indicator Data imputation'!V35&lt;&gt;"",1,0))</f>
        <v>1</v>
      </c>
      <c r="V32" s="165">
        <f>IF('Indicator Data'!AC36="No Data",1,IF('Indicator Data imputation'!W35&lt;&gt;"",1,0))</f>
        <v>0</v>
      </c>
      <c r="W32" s="165">
        <f>IF('Indicator Data'!AD36="No Data",1,IF('Indicator Data imputation'!X35&lt;&gt;"",1,0))</f>
        <v>0</v>
      </c>
      <c r="X32" s="165">
        <f>IF('Indicator Data'!AE36="No Data",1,IF('Indicator Data imputation'!Y35&lt;&gt;"",1,0))</f>
        <v>1</v>
      </c>
      <c r="Y32" s="165">
        <f>IF('Indicator Data'!AF36="No Data",1,IF('Indicator Data imputation'!Z35&lt;&gt;"",1,0))</f>
        <v>0</v>
      </c>
      <c r="Z32" s="165">
        <f>IF('Indicator Data'!AG36="No Data",1,IF('Indicator Data imputation'!AA35&lt;&gt;"",1,0))</f>
        <v>0</v>
      </c>
      <c r="AA32" s="165">
        <f>IF('Indicator Data'!AH36="No Data",1,IF('Indicator Data imputation'!AB35&lt;&gt;"",1,0))</f>
        <v>0</v>
      </c>
      <c r="AB32" s="165">
        <f>IF('Indicator Data'!AI36="No Data",1,IF('Indicator Data imputation'!AC35&lt;&gt;"",1,0))</f>
        <v>0</v>
      </c>
      <c r="AC32" s="165">
        <f>IF('Indicator Data'!AJ36="No Data",1,IF('Indicator Data imputation'!AD35&lt;&gt;"",1,0))</f>
        <v>0</v>
      </c>
      <c r="AD32" s="165">
        <f>IF('Indicator Data'!AK36="No Data",1,IF('Indicator Data imputation'!AE35&lt;&gt;"",1,0))</f>
        <v>0</v>
      </c>
      <c r="AE32" s="165">
        <f>IF('Indicator Data'!AL36="No Data",1,IF('Indicator Data imputation'!AF35&lt;&gt;"",1,0))</f>
        <v>0</v>
      </c>
      <c r="AF32" s="165">
        <f>IF('Indicator Data'!AM36="No Data",1,IF('Indicator Data imputation'!AG35&lt;&gt;"",1,0))</f>
        <v>0</v>
      </c>
      <c r="AG32" s="165">
        <f>IF('Indicator Data'!AN36="No Data",1,IF('Indicator Data imputation'!AH35&lt;&gt;"",1,0))</f>
        <v>0</v>
      </c>
      <c r="AH32" s="165">
        <f>IF('Indicator Data'!AO36="No Data",1,IF('Indicator Data imputation'!AI35&lt;&gt;"",1,0))</f>
        <v>0</v>
      </c>
      <c r="AI32" s="165">
        <f>IF('Indicator Data'!AP36="No Data",1,IF('Indicator Data imputation'!AJ35&lt;&gt;"",1,0))</f>
        <v>0</v>
      </c>
      <c r="AJ32" s="165">
        <f>IF('Indicator Data'!AQ36="No Data",1,IF('Indicator Data imputation'!AK35&lt;&gt;"",1,0))</f>
        <v>0</v>
      </c>
      <c r="AK32" s="165">
        <f>IF('Indicator Data'!AR36="No Data",1,IF('Indicator Data imputation'!AL35&lt;&gt;"",1,0))</f>
        <v>0</v>
      </c>
      <c r="AL32" s="165">
        <f>IF('Indicator Data'!AS36="No Data",1,IF('Indicator Data imputation'!AM35&lt;&gt;"",1,0))</f>
        <v>0</v>
      </c>
      <c r="AM32" s="165">
        <f>IF('Indicator Data'!AT36="No Data",1,IF('Indicator Data imputation'!AN35&lt;&gt;"",1,0))</f>
        <v>0</v>
      </c>
      <c r="AN32" s="165">
        <f>IF('Indicator Data'!AU36="No Data",1,IF('Indicator Data imputation'!AO35&lt;&gt;"",1,0))</f>
        <v>0</v>
      </c>
      <c r="AO32" s="165">
        <f>IF('Indicator Data'!AV36="No Data",1,IF('Indicator Data imputation'!AP35&lt;&gt;"",1,0))</f>
        <v>1</v>
      </c>
      <c r="AP32" s="165">
        <f>IF('Indicator Data'!AW36="No Data",1,IF('Indicator Data imputation'!AQ35&lt;&gt;"",1,0))</f>
        <v>0</v>
      </c>
      <c r="AQ32" s="165">
        <f>IF('Indicator Data'!AX36="No Data",1,IF('Indicator Data imputation'!AR35&lt;&gt;"",1,0))</f>
        <v>0</v>
      </c>
      <c r="AR32" s="165">
        <f>IF('Indicator Data'!AY36="No Data",1,IF('Indicator Data imputation'!AS35&lt;&gt;"",1,0))</f>
        <v>0</v>
      </c>
      <c r="AS32" s="165">
        <f>IF('Indicator Data'!AZ36="No Data",1,IF('Indicator Data imputation'!AT35&lt;&gt;"",1,0))</f>
        <v>0</v>
      </c>
      <c r="AT32" s="165">
        <f>IF('Indicator Data'!BA36="No Data",1,IF('Indicator Data imputation'!AU35&lt;&gt;"",1,0))</f>
        <v>0</v>
      </c>
      <c r="AU32" s="165">
        <f>IF('Indicator Data'!BB36="No Data",1,IF('Indicator Data imputation'!AV35&lt;&gt;"",1,0))</f>
        <v>0</v>
      </c>
      <c r="AV32" s="165">
        <f>IF('Indicator Data'!BC36="No Data",1,IF('Indicator Data imputation'!AW35&lt;&gt;"",1,0))</f>
        <v>0</v>
      </c>
      <c r="AW32" s="165">
        <f>IF('Indicator Data'!BD36="No Data",1,IF('Indicator Data imputation'!AX35&lt;&gt;"",1,0))</f>
        <v>0</v>
      </c>
      <c r="AX32" s="165">
        <f>IF('Indicator Data'!BE36="No Data",1,IF('Indicator Data imputation'!AY35&lt;&gt;"",1,0))</f>
        <v>0</v>
      </c>
      <c r="AY32" s="165">
        <f>IF('Indicator Data'!BF36="No Data",1,IF('Indicator Data imputation'!AZ35&lt;&gt;"",1,0))</f>
        <v>0</v>
      </c>
      <c r="AZ32" s="165">
        <f>IF('Indicator Data'!BG36="No Data",1,IF('Indicator Data imputation'!BA35&lt;&gt;"",1,0))</f>
        <v>0</v>
      </c>
      <c r="BA32" s="5">
        <f t="shared" si="0"/>
        <v>6</v>
      </c>
      <c r="BB32" s="167">
        <f t="shared" si="1"/>
        <v>0.11764705882352941</v>
      </c>
    </row>
    <row r="33" spans="1:54" x14ac:dyDescent="0.25">
      <c r="A33" s="5" t="s">
        <v>59</v>
      </c>
      <c r="B33" s="165">
        <f>IF('Indicator Data'!I37="No Data",1,IF('Indicator Data imputation'!C36&lt;&gt;"",1,0))</f>
        <v>0</v>
      </c>
      <c r="C33" s="165">
        <f>IF('Indicator Data'!J37="No Data",1,IF('Indicator Data imputation'!D36&lt;&gt;"",1,0))</f>
        <v>0</v>
      </c>
      <c r="D33" s="165">
        <f>IF('Indicator Data'!K37="No Data",1,IF('Indicator Data imputation'!E36&lt;&gt;"",1,0))</f>
        <v>0</v>
      </c>
      <c r="E33" s="165">
        <f>IF('Indicator Data'!L37="No Data",1,IF('Indicator Data imputation'!F36&lt;&gt;"",1,0))</f>
        <v>0</v>
      </c>
      <c r="F33" s="165">
        <f>IF('Indicator Data'!M37="No Data",1,IF('Indicator Data imputation'!G36&lt;&gt;"",1,0))</f>
        <v>0</v>
      </c>
      <c r="G33" s="165">
        <f>IF('Indicator Data'!N37="No Data",1,IF('Indicator Data imputation'!H36&lt;&gt;"",1,0))</f>
        <v>0</v>
      </c>
      <c r="H33" s="165">
        <f>IF('Indicator Data'!O37="No Data",1,IF('Indicator Data imputation'!I36&lt;&gt;"",1,0))</f>
        <v>0</v>
      </c>
      <c r="I33" s="165">
        <f>IF('Indicator Data'!P37="No Data",1,IF('Indicator Data imputation'!J36&lt;&gt;"",1,0))</f>
        <v>0</v>
      </c>
      <c r="J33" s="165">
        <f>IF('Indicator Data'!Q37="No Data",1,IF('Indicator Data imputation'!K36&lt;&gt;"",1,0))</f>
        <v>0</v>
      </c>
      <c r="K33" s="165">
        <f>IF('Indicator Data'!R37="No Data",1,IF('Indicator Data imputation'!L36&lt;&gt;"",1,0))</f>
        <v>0</v>
      </c>
      <c r="L33" s="165">
        <f>IF('Indicator Data'!S37="No Data",1,IF('Indicator Data imputation'!M36&lt;&gt;"",1,0))</f>
        <v>0</v>
      </c>
      <c r="M33" s="165">
        <f>IF('Indicator Data'!T37="No Data",1,IF('Indicator Data imputation'!N36&lt;&gt;"",1,0))</f>
        <v>0</v>
      </c>
      <c r="N33" s="165">
        <f>IF('Indicator Data'!U37="No Data",1,IF('Indicator Data imputation'!O36&lt;&gt;"",1,0))</f>
        <v>0</v>
      </c>
      <c r="O33" s="165">
        <f>IF('Indicator Data'!V37="No Data",1,IF('Indicator Data imputation'!P36&lt;&gt;"",1,0))</f>
        <v>0</v>
      </c>
      <c r="P33" s="165">
        <f>IF('Indicator Data'!W37="No Data",1,IF('Indicator Data imputation'!Q36&lt;&gt;"",1,0))</f>
        <v>0</v>
      </c>
      <c r="Q33" s="165">
        <f>IF('Indicator Data'!X37="No Data",1,IF('Indicator Data imputation'!R36&lt;&gt;"",1,0))</f>
        <v>0</v>
      </c>
      <c r="R33" s="165">
        <f>IF('Indicator Data'!Y37="No Data",1,IF('Indicator Data imputation'!S36&lt;&gt;"",1,0))</f>
        <v>0</v>
      </c>
      <c r="S33" s="165">
        <f>IF('Indicator Data'!Z37="No Data",1,IF('Indicator Data imputation'!T36&lt;&gt;"",1,0))</f>
        <v>0</v>
      </c>
      <c r="T33" s="165">
        <f>IF('Indicator Data'!AA37="No Data",1,IF('Indicator Data imputation'!U36&lt;&gt;"",1,0))</f>
        <v>0</v>
      </c>
      <c r="U33" s="165">
        <f>IF('Indicator Data'!AB37="No Data",1,IF('Indicator Data imputation'!V36&lt;&gt;"",1,0))</f>
        <v>0</v>
      </c>
      <c r="V33" s="165">
        <f>IF('Indicator Data'!AC37="No Data",1,IF('Indicator Data imputation'!W36&lt;&gt;"",1,0))</f>
        <v>0</v>
      </c>
      <c r="W33" s="165">
        <f>IF('Indicator Data'!AD37="No Data",1,IF('Indicator Data imputation'!X36&lt;&gt;"",1,0))</f>
        <v>0</v>
      </c>
      <c r="X33" s="165">
        <f>IF('Indicator Data'!AE37="No Data",1,IF('Indicator Data imputation'!Y36&lt;&gt;"",1,0))</f>
        <v>0</v>
      </c>
      <c r="Y33" s="165">
        <f>IF('Indicator Data'!AF37="No Data",1,IF('Indicator Data imputation'!Z36&lt;&gt;"",1,0))</f>
        <v>0</v>
      </c>
      <c r="Z33" s="165">
        <f>IF('Indicator Data'!AG37="No Data",1,IF('Indicator Data imputation'!AA36&lt;&gt;"",1,0))</f>
        <v>0</v>
      </c>
      <c r="AA33" s="165">
        <f>IF('Indicator Data'!AH37="No Data",1,IF('Indicator Data imputation'!AB36&lt;&gt;"",1,0))</f>
        <v>0</v>
      </c>
      <c r="AB33" s="165">
        <f>IF('Indicator Data'!AI37="No Data",1,IF('Indicator Data imputation'!AC36&lt;&gt;"",1,0))</f>
        <v>0</v>
      </c>
      <c r="AC33" s="165">
        <f>IF('Indicator Data'!AJ37="No Data",1,IF('Indicator Data imputation'!AD36&lt;&gt;"",1,0))</f>
        <v>0</v>
      </c>
      <c r="AD33" s="165">
        <f>IF('Indicator Data'!AK37="No Data",1,IF('Indicator Data imputation'!AE36&lt;&gt;"",1,0))</f>
        <v>0</v>
      </c>
      <c r="AE33" s="165">
        <f>IF('Indicator Data'!AL37="No Data",1,IF('Indicator Data imputation'!AF36&lt;&gt;"",1,0))</f>
        <v>0</v>
      </c>
      <c r="AF33" s="165">
        <f>IF('Indicator Data'!AM37="No Data",1,IF('Indicator Data imputation'!AG36&lt;&gt;"",1,0))</f>
        <v>0</v>
      </c>
      <c r="AG33" s="165">
        <f>IF('Indicator Data'!AN37="No Data",1,IF('Indicator Data imputation'!AH36&lt;&gt;"",1,0))</f>
        <v>0</v>
      </c>
      <c r="AH33" s="165">
        <f>IF('Indicator Data'!AO37="No Data",1,IF('Indicator Data imputation'!AI36&lt;&gt;"",1,0))</f>
        <v>0</v>
      </c>
      <c r="AI33" s="165">
        <f>IF('Indicator Data'!AP37="No Data",1,IF('Indicator Data imputation'!AJ36&lt;&gt;"",1,0))</f>
        <v>1</v>
      </c>
      <c r="AJ33" s="165">
        <f>IF('Indicator Data'!AQ37="No Data",1,IF('Indicator Data imputation'!AK36&lt;&gt;"",1,0))</f>
        <v>1</v>
      </c>
      <c r="AK33" s="165">
        <f>IF('Indicator Data'!AR37="No Data",1,IF('Indicator Data imputation'!AL36&lt;&gt;"",1,0))</f>
        <v>1</v>
      </c>
      <c r="AL33" s="165">
        <f>IF('Indicator Data'!AS37="No Data",1,IF('Indicator Data imputation'!AM36&lt;&gt;"",1,0))</f>
        <v>0</v>
      </c>
      <c r="AM33" s="165">
        <f>IF('Indicator Data'!AT37="No Data",1,IF('Indicator Data imputation'!AN36&lt;&gt;"",1,0))</f>
        <v>0</v>
      </c>
      <c r="AN33" s="165">
        <f>IF('Indicator Data'!AU37="No Data",1,IF('Indicator Data imputation'!AO36&lt;&gt;"",1,0))</f>
        <v>0</v>
      </c>
      <c r="AO33" s="165">
        <f>IF('Indicator Data'!AV37="No Data",1,IF('Indicator Data imputation'!AP36&lt;&gt;"",1,0))</f>
        <v>0</v>
      </c>
      <c r="AP33" s="165">
        <f>IF('Indicator Data'!AW37="No Data",1,IF('Indicator Data imputation'!AQ36&lt;&gt;"",1,0))</f>
        <v>0</v>
      </c>
      <c r="AQ33" s="165">
        <f>IF('Indicator Data'!AX37="No Data",1,IF('Indicator Data imputation'!AR36&lt;&gt;"",1,0))</f>
        <v>0</v>
      </c>
      <c r="AR33" s="165">
        <f>IF('Indicator Data'!AY37="No Data",1,IF('Indicator Data imputation'!AS36&lt;&gt;"",1,0))</f>
        <v>0</v>
      </c>
      <c r="AS33" s="165">
        <f>IF('Indicator Data'!AZ37="No Data",1,IF('Indicator Data imputation'!AT36&lt;&gt;"",1,0))</f>
        <v>0</v>
      </c>
      <c r="AT33" s="165">
        <f>IF('Indicator Data'!BA37="No Data",1,IF('Indicator Data imputation'!AU36&lt;&gt;"",1,0))</f>
        <v>0</v>
      </c>
      <c r="AU33" s="165">
        <f>IF('Indicator Data'!BB37="No Data",1,IF('Indicator Data imputation'!AV36&lt;&gt;"",1,0))</f>
        <v>0</v>
      </c>
      <c r="AV33" s="165">
        <f>IF('Indicator Data'!BC37="No Data",1,IF('Indicator Data imputation'!AW36&lt;&gt;"",1,0))</f>
        <v>0</v>
      </c>
      <c r="AW33" s="165">
        <f>IF('Indicator Data'!BD37="No Data",1,IF('Indicator Data imputation'!AX36&lt;&gt;"",1,0))</f>
        <v>0</v>
      </c>
      <c r="AX33" s="165">
        <f>IF('Indicator Data'!BE37="No Data",1,IF('Indicator Data imputation'!AY36&lt;&gt;"",1,0))</f>
        <v>0</v>
      </c>
      <c r="AY33" s="165">
        <f>IF('Indicator Data'!BF37="No Data",1,IF('Indicator Data imputation'!AZ36&lt;&gt;"",1,0))</f>
        <v>0</v>
      </c>
      <c r="AZ33" s="165">
        <f>IF('Indicator Data'!BG37="No Data",1,IF('Indicator Data imputation'!BA36&lt;&gt;"",1,0))</f>
        <v>0</v>
      </c>
      <c r="BA33" s="5">
        <f t="shared" si="0"/>
        <v>3</v>
      </c>
      <c r="BB33" s="167">
        <f t="shared" si="1"/>
        <v>5.8823529411764705E-2</v>
      </c>
    </row>
    <row r="34" spans="1:54" x14ac:dyDescent="0.25">
      <c r="A34" s="5" t="s">
        <v>61</v>
      </c>
      <c r="B34" s="165">
        <f>IF('Indicator Data'!I38="No Data",1,IF('Indicator Data imputation'!C37&lt;&gt;"",1,0))</f>
        <v>0</v>
      </c>
      <c r="C34" s="165">
        <f>IF('Indicator Data'!J38="No Data",1,IF('Indicator Data imputation'!D37&lt;&gt;"",1,0))</f>
        <v>0</v>
      </c>
      <c r="D34" s="165">
        <f>IF('Indicator Data'!K38="No Data",1,IF('Indicator Data imputation'!E37&lt;&gt;"",1,0))</f>
        <v>0</v>
      </c>
      <c r="E34" s="165">
        <f>IF('Indicator Data'!L38="No Data",1,IF('Indicator Data imputation'!F37&lt;&gt;"",1,0))</f>
        <v>0</v>
      </c>
      <c r="F34" s="165">
        <f>IF('Indicator Data'!M38="No Data",1,IF('Indicator Data imputation'!G37&lt;&gt;"",1,0))</f>
        <v>0</v>
      </c>
      <c r="G34" s="165">
        <f>IF('Indicator Data'!N38="No Data",1,IF('Indicator Data imputation'!H37&lt;&gt;"",1,0))</f>
        <v>0</v>
      </c>
      <c r="H34" s="165">
        <f>IF('Indicator Data'!O38="No Data",1,IF('Indicator Data imputation'!I37&lt;&gt;"",1,0))</f>
        <v>0</v>
      </c>
      <c r="I34" s="165">
        <f>IF('Indicator Data'!P38="No Data",1,IF('Indicator Data imputation'!J37&lt;&gt;"",1,0))</f>
        <v>0</v>
      </c>
      <c r="J34" s="165">
        <f>IF('Indicator Data'!Q38="No Data",1,IF('Indicator Data imputation'!K37&lt;&gt;"",1,0))</f>
        <v>0</v>
      </c>
      <c r="K34" s="165">
        <f>IF('Indicator Data'!R38="No Data",1,IF('Indicator Data imputation'!L37&lt;&gt;"",1,0))</f>
        <v>0</v>
      </c>
      <c r="L34" s="165">
        <f>IF('Indicator Data'!S38="No Data",1,IF('Indicator Data imputation'!M37&lt;&gt;"",1,0))</f>
        <v>0</v>
      </c>
      <c r="M34" s="165">
        <f>IF('Indicator Data'!T38="No Data",1,IF('Indicator Data imputation'!N37&lt;&gt;"",1,0))</f>
        <v>0</v>
      </c>
      <c r="N34" s="165">
        <f>IF('Indicator Data'!U38="No Data",1,IF('Indicator Data imputation'!O37&lt;&gt;"",1,0))</f>
        <v>0</v>
      </c>
      <c r="O34" s="165">
        <f>IF('Indicator Data'!V38="No Data",1,IF('Indicator Data imputation'!P37&lt;&gt;"",1,0))</f>
        <v>0</v>
      </c>
      <c r="P34" s="165">
        <f>IF('Indicator Data'!W38="No Data",1,IF('Indicator Data imputation'!Q37&lt;&gt;"",1,0))</f>
        <v>0</v>
      </c>
      <c r="Q34" s="165">
        <f>IF('Indicator Data'!X38="No Data",1,IF('Indicator Data imputation'!R37&lt;&gt;"",1,0))</f>
        <v>0</v>
      </c>
      <c r="R34" s="165">
        <f>IF('Indicator Data'!Y38="No Data",1,IF('Indicator Data imputation'!S37&lt;&gt;"",1,0))</f>
        <v>1</v>
      </c>
      <c r="S34" s="165">
        <f>IF('Indicator Data'!Z38="No Data",1,IF('Indicator Data imputation'!T37&lt;&gt;"",1,0))</f>
        <v>0</v>
      </c>
      <c r="T34" s="165">
        <f>IF('Indicator Data'!AA38="No Data",1,IF('Indicator Data imputation'!U37&lt;&gt;"",1,0))</f>
        <v>0</v>
      </c>
      <c r="U34" s="165">
        <f>IF('Indicator Data'!AB38="No Data",1,IF('Indicator Data imputation'!V37&lt;&gt;"",1,0))</f>
        <v>0</v>
      </c>
      <c r="V34" s="165">
        <f>IF('Indicator Data'!AC38="No Data",1,IF('Indicator Data imputation'!W37&lt;&gt;"",1,0))</f>
        <v>0</v>
      </c>
      <c r="W34" s="165">
        <f>IF('Indicator Data'!AD38="No Data",1,IF('Indicator Data imputation'!X37&lt;&gt;"",1,0))</f>
        <v>0</v>
      </c>
      <c r="X34" s="165">
        <f>IF('Indicator Data'!AE38="No Data",1,IF('Indicator Data imputation'!Y37&lt;&gt;"",1,0))</f>
        <v>0</v>
      </c>
      <c r="Y34" s="165">
        <f>IF('Indicator Data'!AF38="No Data",1,IF('Indicator Data imputation'!Z37&lt;&gt;"",1,0))</f>
        <v>0</v>
      </c>
      <c r="Z34" s="165">
        <f>IF('Indicator Data'!AG38="No Data",1,IF('Indicator Data imputation'!AA37&lt;&gt;"",1,0))</f>
        <v>0</v>
      </c>
      <c r="AA34" s="165">
        <f>IF('Indicator Data'!AH38="No Data",1,IF('Indicator Data imputation'!AB37&lt;&gt;"",1,0))</f>
        <v>0</v>
      </c>
      <c r="AB34" s="165">
        <f>IF('Indicator Data'!AI38="No Data",1,IF('Indicator Data imputation'!AC37&lt;&gt;"",1,0))</f>
        <v>0</v>
      </c>
      <c r="AC34" s="165">
        <f>IF('Indicator Data'!AJ38="No Data",1,IF('Indicator Data imputation'!AD37&lt;&gt;"",1,0))</f>
        <v>0</v>
      </c>
      <c r="AD34" s="165">
        <f>IF('Indicator Data'!AK38="No Data",1,IF('Indicator Data imputation'!AE37&lt;&gt;"",1,0))</f>
        <v>0</v>
      </c>
      <c r="AE34" s="165">
        <f>IF('Indicator Data'!AL38="No Data",1,IF('Indicator Data imputation'!AF37&lt;&gt;"",1,0))</f>
        <v>0</v>
      </c>
      <c r="AF34" s="165">
        <f>IF('Indicator Data'!AM38="No Data",1,IF('Indicator Data imputation'!AG37&lt;&gt;"",1,0))</f>
        <v>0</v>
      </c>
      <c r="AG34" s="165">
        <f>IF('Indicator Data'!AN38="No Data",1,IF('Indicator Data imputation'!AH37&lt;&gt;"",1,0))</f>
        <v>0</v>
      </c>
      <c r="AH34" s="165">
        <f>IF('Indicator Data'!AO38="No Data",1,IF('Indicator Data imputation'!AI37&lt;&gt;"",1,0))</f>
        <v>0</v>
      </c>
      <c r="AI34" s="165">
        <f>IF('Indicator Data'!AP38="No Data",1,IF('Indicator Data imputation'!AJ37&lt;&gt;"",1,0))</f>
        <v>0</v>
      </c>
      <c r="AJ34" s="165">
        <f>IF('Indicator Data'!AQ38="No Data",1,IF('Indicator Data imputation'!AK37&lt;&gt;"",1,0))</f>
        <v>1</v>
      </c>
      <c r="AK34" s="165">
        <f>IF('Indicator Data'!AR38="No Data",1,IF('Indicator Data imputation'!AL37&lt;&gt;"",1,0))</f>
        <v>1</v>
      </c>
      <c r="AL34" s="165">
        <f>IF('Indicator Data'!AS38="No Data",1,IF('Indicator Data imputation'!AM37&lt;&gt;"",1,0))</f>
        <v>0</v>
      </c>
      <c r="AM34" s="165">
        <f>IF('Indicator Data'!AT38="No Data",1,IF('Indicator Data imputation'!AN37&lt;&gt;"",1,0))</f>
        <v>0</v>
      </c>
      <c r="AN34" s="165">
        <f>IF('Indicator Data'!AU38="No Data",1,IF('Indicator Data imputation'!AO37&lt;&gt;"",1,0))</f>
        <v>0</v>
      </c>
      <c r="AO34" s="165">
        <f>IF('Indicator Data'!AV38="No Data",1,IF('Indicator Data imputation'!AP37&lt;&gt;"",1,0))</f>
        <v>0</v>
      </c>
      <c r="AP34" s="165">
        <f>IF('Indicator Data'!AW38="No Data",1,IF('Indicator Data imputation'!AQ37&lt;&gt;"",1,0))</f>
        <v>0</v>
      </c>
      <c r="AQ34" s="165">
        <f>IF('Indicator Data'!AX38="No Data",1,IF('Indicator Data imputation'!AR37&lt;&gt;"",1,0))</f>
        <v>0</v>
      </c>
      <c r="AR34" s="165">
        <f>IF('Indicator Data'!AY38="No Data",1,IF('Indicator Data imputation'!AS37&lt;&gt;"",1,0))</f>
        <v>0</v>
      </c>
      <c r="AS34" s="165">
        <f>IF('Indicator Data'!AZ38="No Data",1,IF('Indicator Data imputation'!AT37&lt;&gt;"",1,0))</f>
        <v>0</v>
      </c>
      <c r="AT34" s="165">
        <f>IF('Indicator Data'!BA38="No Data",1,IF('Indicator Data imputation'!AU37&lt;&gt;"",1,0))</f>
        <v>0</v>
      </c>
      <c r="AU34" s="165">
        <f>IF('Indicator Data'!BB38="No Data",1,IF('Indicator Data imputation'!AV37&lt;&gt;"",1,0))</f>
        <v>0</v>
      </c>
      <c r="AV34" s="165">
        <f>IF('Indicator Data'!BC38="No Data",1,IF('Indicator Data imputation'!AW37&lt;&gt;"",1,0))</f>
        <v>0</v>
      </c>
      <c r="AW34" s="165">
        <f>IF('Indicator Data'!BD38="No Data",1,IF('Indicator Data imputation'!AX37&lt;&gt;"",1,0))</f>
        <v>0</v>
      </c>
      <c r="AX34" s="165">
        <f>IF('Indicator Data'!BE38="No Data",1,IF('Indicator Data imputation'!AY37&lt;&gt;"",1,0))</f>
        <v>0</v>
      </c>
      <c r="AY34" s="165">
        <f>IF('Indicator Data'!BF38="No Data",1,IF('Indicator Data imputation'!AZ37&lt;&gt;"",1,0))</f>
        <v>0</v>
      </c>
      <c r="AZ34" s="165">
        <f>IF('Indicator Data'!BG38="No Data",1,IF('Indicator Data imputation'!BA37&lt;&gt;"",1,0))</f>
        <v>0</v>
      </c>
      <c r="BA34" s="5">
        <f t="shared" si="0"/>
        <v>3</v>
      </c>
      <c r="BB34" s="167">
        <f t="shared" si="1"/>
        <v>5.8823529411764705E-2</v>
      </c>
    </row>
    <row r="35" spans="1:54" x14ac:dyDescent="0.25">
      <c r="A35" s="5" t="s">
        <v>63</v>
      </c>
      <c r="B35" s="165">
        <f>IF('Indicator Data'!I39="No Data",1,IF('Indicator Data imputation'!C38&lt;&gt;"",1,0))</f>
        <v>0</v>
      </c>
      <c r="C35" s="165">
        <f>IF('Indicator Data'!J39="No Data",1,IF('Indicator Data imputation'!D38&lt;&gt;"",1,0))</f>
        <v>0</v>
      </c>
      <c r="D35" s="165">
        <f>IF('Indicator Data'!K39="No Data",1,IF('Indicator Data imputation'!E38&lt;&gt;"",1,0))</f>
        <v>0</v>
      </c>
      <c r="E35" s="165">
        <f>IF('Indicator Data'!L39="No Data",1,IF('Indicator Data imputation'!F38&lt;&gt;"",1,0))</f>
        <v>0</v>
      </c>
      <c r="F35" s="165">
        <f>IF('Indicator Data'!M39="No Data",1,IF('Indicator Data imputation'!G38&lt;&gt;"",1,0))</f>
        <v>0</v>
      </c>
      <c r="G35" s="165">
        <f>IF('Indicator Data'!N39="No Data",1,IF('Indicator Data imputation'!H38&lt;&gt;"",1,0))</f>
        <v>0</v>
      </c>
      <c r="H35" s="165">
        <f>IF('Indicator Data'!O39="No Data",1,IF('Indicator Data imputation'!I38&lt;&gt;"",1,0))</f>
        <v>0</v>
      </c>
      <c r="I35" s="165">
        <f>IF('Indicator Data'!P39="No Data",1,IF('Indicator Data imputation'!J38&lt;&gt;"",1,0))</f>
        <v>0</v>
      </c>
      <c r="J35" s="165">
        <f>IF('Indicator Data'!Q39="No Data",1,IF('Indicator Data imputation'!K38&lt;&gt;"",1,0))</f>
        <v>0</v>
      </c>
      <c r="K35" s="165">
        <f>IF('Indicator Data'!R39="No Data",1,IF('Indicator Data imputation'!L38&lt;&gt;"",1,0))</f>
        <v>1</v>
      </c>
      <c r="L35" s="165">
        <f>IF('Indicator Data'!S39="No Data",1,IF('Indicator Data imputation'!M38&lt;&gt;"",1,0))</f>
        <v>0</v>
      </c>
      <c r="M35" s="165">
        <f>IF('Indicator Data'!T39="No Data",1,IF('Indicator Data imputation'!N38&lt;&gt;"",1,0))</f>
        <v>0</v>
      </c>
      <c r="N35" s="165">
        <f>IF('Indicator Data'!U39="No Data",1,IF('Indicator Data imputation'!O38&lt;&gt;"",1,0))</f>
        <v>0</v>
      </c>
      <c r="O35" s="165">
        <f>IF('Indicator Data'!V39="No Data",1,IF('Indicator Data imputation'!P38&lt;&gt;"",1,0))</f>
        <v>0</v>
      </c>
      <c r="P35" s="165">
        <f>IF('Indicator Data'!W39="No Data",1,IF('Indicator Data imputation'!Q38&lt;&gt;"",1,0))</f>
        <v>0</v>
      </c>
      <c r="Q35" s="165">
        <f>IF('Indicator Data'!X39="No Data",1,IF('Indicator Data imputation'!R38&lt;&gt;"",1,0))</f>
        <v>0</v>
      </c>
      <c r="R35" s="165">
        <f>IF('Indicator Data'!Y39="No Data",1,IF('Indicator Data imputation'!S38&lt;&gt;"",1,0))</f>
        <v>0</v>
      </c>
      <c r="S35" s="165">
        <f>IF('Indicator Data'!Z39="No Data",1,IF('Indicator Data imputation'!T38&lt;&gt;"",1,0))</f>
        <v>0</v>
      </c>
      <c r="T35" s="165">
        <f>IF('Indicator Data'!AA39="No Data",1,IF('Indicator Data imputation'!U38&lt;&gt;"",1,0))</f>
        <v>0</v>
      </c>
      <c r="U35" s="165">
        <f>IF('Indicator Data'!AB39="No Data",1,IF('Indicator Data imputation'!V38&lt;&gt;"",1,0))</f>
        <v>0</v>
      </c>
      <c r="V35" s="165">
        <f>IF('Indicator Data'!AC39="No Data",1,IF('Indicator Data imputation'!W38&lt;&gt;"",1,0))</f>
        <v>0</v>
      </c>
      <c r="W35" s="165">
        <f>IF('Indicator Data'!AD39="No Data",1,IF('Indicator Data imputation'!X38&lt;&gt;"",1,0))</f>
        <v>0</v>
      </c>
      <c r="X35" s="165">
        <f>IF('Indicator Data'!AE39="No Data",1,IF('Indicator Data imputation'!Y38&lt;&gt;"",1,0))</f>
        <v>1</v>
      </c>
      <c r="Y35" s="165">
        <f>IF('Indicator Data'!AF39="No Data",1,IF('Indicator Data imputation'!Z38&lt;&gt;"",1,0))</f>
        <v>0</v>
      </c>
      <c r="Z35" s="165">
        <f>IF('Indicator Data'!AG39="No Data",1,IF('Indicator Data imputation'!AA38&lt;&gt;"",1,0))</f>
        <v>0</v>
      </c>
      <c r="AA35" s="165">
        <f>IF('Indicator Data'!AH39="No Data",1,IF('Indicator Data imputation'!AB38&lt;&gt;"",1,0))</f>
        <v>0</v>
      </c>
      <c r="AB35" s="165">
        <f>IF('Indicator Data'!AI39="No Data",1,IF('Indicator Data imputation'!AC38&lt;&gt;"",1,0))</f>
        <v>0</v>
      </c>
      <c r="AC35" s="165">
        <f>IF('Indicator Data'!AJ39="No Data",1,IF('Indicator Data imputation'!AD38&lt;&gt;"",1,0))</f>
        <v>0</v>
      </c>
      <c r="AD35" s="165">
        <f>IF('Indicator Data'!AK39="No Data",1,IF('Indicator Data imputation'!AE38&lt;&gt;"",1,0))</f>
        <v>0</v>
      </c>
      <c r="AE35" s="165">
        <f>IF('Indicator Data'!AL39="No Data",1,IF('Indicator Data imputation'!AF38&lt;&gt;"",1,0))</f>
        <v>0</v>
      </c>
      <c r="AF35" s="165">
        <f>IF('Indicator Data'!AM39="No Data",1,IF('Indicator Data imputation'!AG38&lt;&gt;"",1,0))</f>
        <v>0</v>
      </c>
      <c r="AG35" s="165">
        <f>IF('Indicator Data'!AN39="No Data",1,IF('Indicator Data imputation'!AH38&lt;&gt;"",1,0))</f>
        <v>0</v>
      </c>
      <c r="AH35" s="165">
        <f>IF('Indicator Data'!AO39="No Data",1,IF('Indicator Data imputation'!AI38&lt;&gt;"",1,0))</f>
        <v>0</v>
      </c>
      <c r="AI35" s="165">
        <f>IF('Indicator Data'!AP39="No Data",1,IF('Indicator Data imputation'!AJ38&lt;&gt;"",1,0))</f>
        <v>0</v>
      </c>
      <c r="AJ35" s="165">
        <f>IF('Indicator Data'!AQ39="No Data",1,IF('Indicator Data imputation'!AK38&lt;&gt;"",1,0))</f>
        <v>0</v>
      </c>
      <c r="AK35" s="165">
        <f>IF('Indicator Data'!AR39="No Data",1,IF('Indicator Data imputation'!AL38&lt;&gt;"",1,0))</f>
        <v>0</v>
      </c>
      <c r="AL35" s="165">
        <f>IF('Indicator Data'!AS39="No Data",1,IF('Indicator Data imputation'!AM38&lt;&gt;"",1,0))</f>
        <v>0</v>
      </c>
      <c r="AM35" s="165">
        <f>IF('Indicator Data'!AT39="No Data",1,IF('Indicator Data imputation'!AN38&lt;&gt;"",1,0))</f>
        <v>0</v>
      </c>
      <c r="AN35" s="165">
        <f>IF('Indicator Data'!AU39="No Data",1,IF('Indicator Data imputation'!AO38&lt;&gt;"",1,0))</f>
        <v>0</v>
      </c>
      <c r="AO35" s="165">
        <f>IF('Indicator Data'!AV39="No Data",1,IF('Indicator Data imputation'!AP38&lt;&gt;"",1,0))</f>
        <v>0</v>
      </c>
      <c r="AP35" s="165">
        <f>IF('Indicator Data'!AW39="No Data",1,IF('Indicator Data imputation'!AQ38&lt;&gt;"",1,0))</f>
        <v>0</v>
      </c>
      <c r="AQ35" s="165">
        <f>IF('Indicator Data'!AX39="No Data",1,IF('Indicator Data imputation'!AR38&lt;&gt;"",1,0))</f>
        <v>0</v>
      </c>
      <c r="AR35" s="165">
        <f>IF('Indicator Data'!AY39="No Data",1,IF('Indicator Data imputation'!AS38&lt;&gt;"",1,0))</f>
        <v>0</v>
      </c>
      <c r="AS35" s="165">
        <f>IF('Indicator Data'!AZ39="No Data",1,IF('Indicator Data imputation'!AT38&lt;&gt;"",1,0))</f>
        <v>0</v>
      </c>
      <c r="AT35" s="165">
        <f>IF('Indicator Data'!BA39="No Data",1,IF('Indicator Data imputation'!AU38&lt;&gt;"",1,0))</f>
        <v>0</v>
      </c>
      <c r="AU35" s="165">
        <f>IF('Indicator Data'!BB39="No Data",1,IF('Indicator Data imputation'!AV38&lt;&gt;"",1,0))</f>
        <v>0</v>
      </c>
      <c r="AV35" s="165">
        <f>IF('Indicator Data'!BC39="No Data",1,IF('Indicator Data imputation'!AW38&lt;&gt;"",1,0))</f>
        <v>0</v>
      </c>
      <c r="AW35" s="165">
        <f>IF('Indicator Data'!BD39="No Data",1,IF('Indicator Data imputation'!AX38&lt;&gt;"",1,0))</f>
        <v>0</v>
      </c>
      <c r="AX35" s="165">
        <f>IF('Indicator Data'!BE39="No Data",1,IF('Indicator Data imputation'!AY38&lt;&gt;"",1,0))</f>
        <v>0</v>
      </c>
      <c r="AY35" s="165">
        <f>IF('Indicator Data'!BF39="No Data",1,IF('Indicator Data imputation'!AZ38&lt;&gt;"",1,0))</f>
        <v>0</v>
      </c>
      <c r="AZ35" s="165">
        <f>IF('Indicator Data'!BG39="No Data",1,IF('Indicator Data imputation'!BA38&lt;&gt;"",1,0))</f>
        <v>0</v>
      </c>
      <c r="BA35" s="5">
        <f t="shared" si="0"/>
        <v>2</v>
      </c>
      <c r="BB35" s="167">
        <f t="shared" si="1"/>
        <v>3.9215686274509803E-2</v>
      </c>
    </row>
    <row r="36" spans="1:54" x14ac:dyDescent="0.25">
      <c r="A36" s="5" t="s">
        <v>65</v>
      </c>
      <c r="B36" s="165">
        <f>IF('Indicator Data'!I40="No Data",1,IF('Indicator Data imputation'!C39&lt;&gt;"",1,0))</f>
        <v>0</v>
      </c>
      <c r="C36" s="165">
        <f>IF('Indicator Data'!J40="No Data",1,IF('Indicator Data imputation'!D39&lt;&gt;"",1,0))</f>
        <v>0</v>
      </c>
      <c r="D36" s="165">
        <f>IF('Indicator Data'!K40="No Data",1,IF('Indicator Data imputation'!E39&lt;&gt;"",1,0))</f>
        <v>0</v>
      </c>
      <c r="E36" s="165">
        <f>IF('Indicator Data'!L40="No Data",1,IF('Indicator Data imputation'!F39&lt;&gt;"",1,0))</f>
        <v>0</v>
      </c>
      <c r="F36" s="165">
        <f>IF('Indicator Data'!M40="No Data",1,IF('Indicator Data imputation'!G39&lt;&gt;"",1,0))</f>
        <v>0</v>
      </c>
      <c r="G36" s="165">
        <f>IF('Indicator Data'!N40="No Data",1,IF('Indicator Data imputation'!H39&lt;&gt;"",1,0))</f>
        <v>0</v>
      </c>
      <c r="H36" s="165">
        <f>IF('Indicator Data'!O40="No Data",1,IF('Indicator Data imputation'!I39&lt;&gt;"",1,0))</f>
        <v>0</v>
      </c>
      <c r="I36" s="165">
        <f>IF('Indicator Data'!P40="No Data",1,IF('Indicator Data imputation'!J39&lt;&gt;"",1,0))</f>
        <v>0</v>
      </c>
      <c r="J36" s="165">
        <f>IF('Indicator Data'!Q40="No Data",1,IF('Indicator Data imputation'!K39&lt;&gt;"",1,0))</f>
        <v>0</v>
      </c>
      <c r="K36" s="165">
        <f>IF('Indicator Data'!R40="No Data",1,IF('Indicator Data imputation'!L39&lt;&gt;"",1,0))</f>
        <v>0</v>
      </c>
      <c r="L36" s="165">
        <f>IF('Indicator Data'!S40="No Data",1,IF('Indicator Data imputation'!M39&lt;&gt;"",1,0))</f>
        <v>0</v>
      </c>
      <c r="M36" s="165">
        <f>IF('Indicator Data'!T40="No Data",1,IF('Indicator Data imputation'!N39&lt;&gt;"",1,0))</f>
        <v>0</v>
      </c>
      <c r="N36" s="165">
        <f>IF('Indicator Data'!U40="No Data",1,IF('Indicator Data imputation'!O39&lt;&gt;"",1,0))</f>
        <v>0</v>
      </c>
      <c r="O36" s="165">
        <f>IF('Indicator Data'!V40="No Data",1,IF('Indicator Data imputation'!P39&lt;&gt;"",1,0))</f>
        <v>0</v>
      </c>
      <c r="P36" s="165">
        <f>IF('Indicator Data'!W40="No Data",1,IF('Indicator Data imputation'!Q39&lt;&gt;"",1,0))</f>
        <v>0</v>
      </c>
      <c r="Q36" s="165">
        <f>IF('Indicator Data'!X40="No Data",1,IF('Indicator Data imputation'!R39&lt;&gt;"",1,0))</f>
        <v>0</v>
      </c>
      <c r="R36" s="165">
        <f>IF('Indicator Data'!Y40="No Data",1,IF('Indicator Data imputation'!S39&lt;&gt;"",1,0))</f>
        <v>0</v>
      </c>
      <c r="S36" s="165">
        <f>IF('Indicator Data'!Z40="No Data",1,IF('Indicator Data imputation'!T39&lt;&gt;"",1,0))</f>
        <v>0</v>
      </c>
      <c r="T36" s="165">
        <f>IF('Indicator Data'!AA40="No Data",1,IF('Indicator Data imputation'!U39&lt;&gt;"",1,0))</f>
        <v>0</v>
      </c>
      <c r="U36" s="165">
        <f>IF('Indicator Data'!AB40="No Data",1,IF('Indicator Data imputation'!V39&lt;&gt;"",1,0))</f>
        <v>0</v>
      </c>
      <c r="V36" s="165">
        <f>IF('Indicator Data'!AC40="No Data",1,IF('Indicator Data imputation'!W39&lt;&gt;"",1,0))</f>
        <v>0</v>
      </c>
      <c r="W36" s="165">
        <f>IF('Indicator Data'!AD40="No Data",1,IF('Indicator Data imputation'!X39&lt;&gt;"",1,0))</f>
        <v>0</v>
      </c>
      <c r="X36" s="165">
        <f>IF('Indicator Data'!AE40="No Data",1,IF('Indicator Data imputation'!Y39&lt;&gt;"",1,0))</f>
        <v>0</v>
      </c>
      <c r="Y36" s="165">
        <f>IF('Indicator Data'!AF40="No Data",1,IF('Indicator Data imputation'!Z39&lt;&gt;"",1,0))</f>
        <v>0</v>
      </c>
      <c r="Z36" s="165">
        <f>IF('Indicator Data'!AG40="No Data",1,IF('Indicator Data imputation'!AA39&lt;&gt;"",1,0))</f>
        <v>0</v>
      </c>
      <c r="AA36" s="165">
        <f>IF('Indicator Data'!AH40="No Data",1,IF('Indicator Data imputation'!AB39&lt;&gt;"",1,0))</f>
        <v>0</v>
      </c>
      <c r="AB36" s="165">
        <f>IF('Indicator Data'!AI40="No Data",1,IF('Indicator Data imputation'!AC39&lt;&gt;"",1,0))</f>
        <v>0</v>
      </c>
      <c r="AC36" s="165">
        <f>IF('Indicator Data'!AJ40="No Data",1,IF('Indicator Data imputation'!AD39&lt;&gt;"",1,0))</f>
        <v>0</v>
      </c>
      <c r="AD36" s="165">
        <f>IF('Indicator Data'!AK40="No Data",1,IF('Indicator Data imputation'!AE39&lt;&gt;"",1,0))</f>
        <v>0</v>
      </c>
      <c r="AE36" s="165">
        <f>IF('Indicator Data'!AL40="No Data",1,IF('Indicator Data imputation'!AF39&lt;&gt;"",1,0))</f>
        <v>0</v>
      </c>
      <c r="AF36" s="165">
        <f>IF('Indicator Data'!AM40="No Data",1,IF('Indicator Data imputation'!AG39&lt;&gt;"",1,0))</f>
        <v>0</v>
      </c>
      <c r="AG36" s="165">
        <f>IF('Indicator Data'!AN40="No Data",1,IF('Indicator Data imputation'!AH39&lt;&gt;"",1,0))</f>
        <v>0</v>
      </c>
      <c r="AH36" s="165">
        <f>IF('Indicator Data'!AO40="No Data",1,IF('Indicator Data imputation'!AI39&lt;&gt;"",1,0))</f>
        <v>0</v>
      </c>
      <c r="AI36" s="165">
        <f>IF('Indicator Data'!AP40="No Data",1,IF('Indicator Data imputation'!AJ39&lt;&gt;"",1,0))</f>
        <v>0</v>
      </c>
      <c r="AJ36" s="165">
        <f>IF('Indicator Data'!AQ40="No Data",1,IF('Indicator Data imputation'!AK39&lt;&gt;"",1,0))</f>
        <v>0</v>
      </c>
      <c r="AK36" s="165">
        <f>IF('Indicator Data'!AR40="No Data",1,IF('Indicator Data imputation'!AL39&lt;&gt;"",1,0))</f>
        <v>0</v>
      </c>
      <c r="AL36" s="165">
        <f>IF('Indicator Data'!AS40="No Data",1,IF('Indicator Data imputation'!AM39&lt;&gt;"",1,0))</f>
        <v>0</v>
      </c>
      <c r="AM36" s="165">
        <f>IF('Indicator Data'!AT40="No Data",1,IF('Indicator Data imputation'!AN39&lt;&gt;"",1,0))</f>
        <v>0</v>
      </c>
      <c r="AN36" s="165">
        <f>IF('Indicator Data'!AU40="No Data",1,IF('Indicator Data imputation'!AO39&lt;&gt;"",1,0))</f>
        <v>0</v>
      </c>
      <c r="AO36" s="165">
        <f>IF('Indicator Data'!AV40="No Data",1,IF('Indicator Data imputation'!AP39&lt;&gt;"",1,0))</f>
        <v>0</v>
      </c>
      <c r="AP36" s="165">
        <f>IF('Indicator Data'!AW40="No Data",1,IF('Indicator Data imputation'!AQ39&lt;&gt;"",1,0))</f>
        <v>0</v>
      </c>
      <c r="AQ36" s="165">
        <f>IF('Indicator Data'!AX40="No Data",1,IF('Indicator Data imputation'!AR39&lt;&gt;"",1,0))</f>
        <v>0</v>
      </c>
      <c r="AR36" s="165">
        <f>IF('Indicator Data'!AY40="No Data",1,IF('Indicator Data imputation'!AS39&lt;&gt;"",1,0))</f>
        <v>0</v>
      </c>
      <c r="AS36" s="165">
        <f>IF('Indicator Data'!AZ40="No Data",1,IF('Indicator Data imputation'!AT39&lt;&gt;"",1,0))</f>
        <v>0</v>
      </c>
      <c r="AT36" s="165">
        <f>IF('Indicator Data'!BA40="No Data",1,IF('Indicator Data imputation'!AU39&lt;&gt;"",1,0))</f>
        <v>0</v>
      </c>
      <c r="AU36" s="165">
        <f>IF('Indicator Data'!BB40="No Data",1,IF('Indicator Data imputation'!AV39&lt;&gt;"",1,0))</f>
        <v>0</v>
      </c>
      <c r="AV36" s="165">
        <f>IF('Indicator Data'!BC40="No Data",1,IF('Indicator Data imputation'!AW39&lt;&gt;"",1,0))</f>
        <v>0</v>
      </c>
      <c r="AW36" s="165">
        <f>IF('Indicator Data'!BD40="No Data",1,IF('Indicator Data imputation'!AX39&lt;&gt;"",1,0))</f>
        <v>0</v>
      </c>
      <c r="AX36" s="165">
        <f>IF('Indicator Data'!BE40="No Data",1,IF('Indicator Data imputation'!AY39&lt;&gt;"",1,0))</f>
        <v>0</v>
      </c>
      <c r="AY36" s="165">
        <f>IF('Indicator Data'!BF40="No Data",1,IF('Indicator Data imputation'!AZ39&lt;&gt;"",1,0))</f>
        <v>0</v>
      </c>
      <c r="AZ36" s="165">
        <f>IF('Indicator Data'!BG40="No Data",1,IF('Indicator Data imputation'!BA39&lt;&gt;"",1,0))</f>
        <v>0</v>
      </c>
      <c r="BA36" s="5">
        <f t="shared" si="0"/>
        <v>0</v>
      </c>
      <c r="BB36" s="167">
        <f t="shared" si="1"/>
        <v>0</v>
      </c>
    </row>
    <row r="37" spans="1:54" x14ac:dyDescent="0.25">
      <c r="A37" s="5" t="s">
        <v>66</v>
      </c>
      <c r="B37" s="165">
        <f>IF('Indicator Data'!I41="No Data",1,IF('Indicator Data imputation'!C40&lt;&gt;"",1,0))</f>
        <v>0</v>
      </c>
      <c r="C37" s="165">
        <f>IF('Indicator Data'!J41="No Data",1,IF('Indicator Data imputation'!D40&lt;&gt;"",1,0))</f>
        <v>0</v>
      </c>
      <c r="D37" s="165">
        <f>IF('Indicator Data'!K41="No Data",1,IF('Indicator Data imputation'!E40&lt;&gt;"",1,0))</f>
        <v>0</v>
      </c>
      <c r="E37" s="165">
        <f>IF('Indicator Data'!L41="No Data",1,IF('Indicator Data imputation'!F40&lt;&gt;"",1,0))</f>
        <v>0</v>
      </c>
      <c r="F37" s="165">
        <f>IF('Indicator Data'!M41="No Data",1,IF('Indicator Data imputation'!G40&lt;&gt;"",1,0))</f>
        <v>0</v>
      </c>
      <c r="G37" s="165">
        <f>IF('Indicator Data'!N41="No Data",1,IF('Indicator Data imputation'!H40&lt;&gt;"",1,0))</f>
        <v>0</v>
      </c>
      <c r="H37" s="165">
        <f>IF('Indicator Data'!O41="No Data",1,IF('Indicator Data imputation'!I40&lt;&gt;"",1,0))</f>
        <v>0</v>
      </c>
      <c r="I37" s="165">
        <f>IF('Indicator Data'!P41="No Data",1,IF('Indicator Data imputation'!J40&lt;&gt;"",1,0))</f>
        <v>0</v>
      </c>
      <c r="J37" s="165">
        <f>IF('Indicator Data'!Q41="No Data",1,IF('Indicator Data imputation'!K40&lt;&gt;"",1,0))</f>
        <v>0</v>
      </c>
      <c r="K37" s="165">
        <f>IF('Indicator Data'!R41="No Data",1,IF('Indicator Data imputation'!L40&lt;&gt;"",1,0))</f>
        <v>0</v>
      </c>
      <c r="L37" s="165">
        <f>IF('Indicator Data'!S41="No Data",1,IF('Indicator Data imputation'!M40&lt;&gt;"",1,0))</f>
        <v>0</v>
      </c>
      <c r="M37" s="165">
        <f>IF('Indicator Data'!T41="No Data",1,IF('Indicator Data imputation'!N40&lt;&gt;"",1,0))</f>
        <v>0</v>
      </c>
      <c r="N37" s="165">
        <f>IF('Indicator Data'!U41="No Data",1,IF('Indicator Data imputation'!O40&lt;&gt;"",1,0))</f>
        <v>0</v>
      </c>
      <c r="O37" s="165">
        <f>IF('Indicator Data'!V41="No Data",1,IF('Indicator Data imputation'!P40&lt;&gt;"",1,0))</f>
        <v>0</v>
      </c>
      <c r="P37" s="165">
        <f>IF('Indicator Data'!W41="No Data",1,IF('Indicator Data imputation'!Q40&lt;&gt;"",1,0))</f>
        <v>0</v>
      </c>
      <c r="Q37" s="165">
        <f>IF('Indicator Data'!X41="No Data",1,IF('Indicator Data imputation'!R40&lt;&gt;"",1,0))</f>
        <v>0</v>
      </c>
      <c r="R37" s="165">
        <f>IF('Indicator Data'!Y41="No Data",1,IF('Indicator Data imputation'!S40&lt;&gt;"",1,0))</f>
        <v>0</v>
      </c>
      <c r="S37" s="165">
        <f>IF('Indicator Data'!Z41="No Data",1,IF('Indicator Data imputation'!T40&lt;&gt;"",1,0))</f>
        <v>0</v>
      </c>
      <c r="T37" s="165">
        <f>IF('Indicator Data'!AA41="No Data",1,IF('Indicator Data imputation'!U40&lt;&gt;"",1,0))</f>
        <v>0</v>
      </c>
      <c r="U37" s="165">
        <f>IF('Indicator Data'!AB41="No Data",1,IF('Indicator Data imputation'!V40&lt;&gt;"",1,0))</f>
        <v>0</v>
      </c>
      <c r="V37" s="165">
        <f>IF('Indicator Data'!AC41="No Data",1,IF('Indicator Data imputation'!W40&lt;&gt;"",1,0))</f>
        <v>0</v>
      </c>
      <c r="W37" s="165">
        <f>IF('Indicator Data'!AD41="No Data",1,IF('Indicator Data imputation'!X40&lt;&gt;"",1,0))</f>
        <v>0</v>
      </c>
      <c r="X37" s="165">
        <f>IF('Indicator Data'!AE41="No Data",1,IF('Indicator Data imputation'!Y40&lt;&gt;"",1,0))</f>
        <v>0</v>
      </c>
      <c r="Y37" s="165">
        <f>IF('Indicator Data'!AF41="No Data",1,IF('Indicator Data imputation'!Z40&lt;&gt;"",1,0))</f>
        <v>0</v>
      </c>
      <c r="Z37" s="165">
        <f>IF('Indicator Data'!AG41="No Data",1,IF('Indicator Data imputation'!AA40&lt;&gt;"",1,0))</f>
        <v>0</v>
      </c>
      <c r="AA37" s="165">
        <f>IF('Indicator Data'!AH41="No Data",1,IF('Indicator Data imputation'!AB40&lt;&gt;"",1,0))</f>
        <v>0</v>
      </c>
      <c r="AB37" s="165">
        <f>IF('Indicator Data'!AI41="No Data",1,IF('Indicator Data imputation'!AC40&lt;&gt;"",1,0))</f>
        <v>0</v>
      </c>
      <c r="AC37" s="165">
        <f>IF('Indicator Data'!AJ41="No Data",1,IF('Indicator Data imputation'!AD40&lt;&gt;"",1,0))</f>
        <v>0</v>
      </c>
      <c r="AD37" s="165">
        <f>IF('Indicator Data'!AK41="No Data",1,IF('Indicator Data imputation'!AE40&lt;&gt;"",1,0))</f>
        <v>0</v>
      </c>
      <c r="AE37" s="165">
        <f>IF('Indicator Data'!AL41="No Data",1,IF('Indicator Data imputation'!AF40&lt;&gt;"",1,0))</f>
        <v>0</v>
      </c>
      <c r="AF37" s="165">
        <f>IF('Indicator Data'!AM41="No Data",1,IF('Indicator Data imputation'!AG40&lt;&gt;"",1,0))</f>
        <v>0</v>
      </c>
      <c r="AG37" s="165">
        <f>IF('Indicator Data'!AN41="No Data",1,IF('Indicator Data imputation'!AH40&lt;&gt;"",1,0))</f>
        <v>0</v>
      </c>
      <c r="AH37" s="165">
        <f>IF('Indicator Data'!AO41="No Data",1,IF('Indicator Data imputation'!AI40&lt;&gt;"",1,0))</f>
        <v>0</v>
      </c>
      <c r="AI37" s="165">
        <f>IF('Indicator Data'!AP41="No Data",1,IF('Indicator Data imputation'!AJ40&lt;&gt;"",1,0))</f>
        <v>0</v>
      </c>
      <c r="AJ37" s="165">
        <f>IF('Indicator Data'!AQ41="No Data",1,IF('Indicator Data imputation'!AK40&lt;&gt;"",1,0))</f>
        <v>0</v>
      </c>
      <c r="AK37" s="165">
        <f>IF('Indicator Data'!AR41="No Data",1,IF('Indicator Data imputation'!AL40&lt;&gt;"",1,0))</f>
        <v>0</v>
      </c>
      <c r="AL37" s="165">
        <f>IF('Indicator Data'!AS41="No Data",1,IF('Indicator Data imputation'!AM40&lt;&gt;"",1,0))</f>
        <v>0</v>
      </c>
      <c r="AM37" s="165">
        <f>IF('Indicator Data'!AT41="No Data",1,IF('Indicator Data imputation'!AN40&lt;&gt;"",1,0))</f>
        <v>0</v>
      </c>
      <c r="AN37" s="165">
        <f>IF('Indicator Data'!AU41="No Data",1,IF('Indicator Data imputation'!AO40&lt;&gt;"",1,0))</f>
        <v>0</v>
      </c>
      <c r="AO37" s="165">
        <f>IF('Indicator Data'!AV41="No Data",1,IF('Indicator Data imputation'!AP40&lt;&gt;"",1,0))</f>
        <v>0</v>
      </c>
      <c r="AP37" s="165">
        <f>IF('Indicator Data'!AW41="No Data",1,IF('Indicator Data imputation'!AQ40&lt;&gt;"",1,0))</f>
        <v>0</v>
      </c>
      <c r="AQ37" s="165">
        <f>IF('Indicator Data'!AX41="No Data",1,IF('Indicator Data imputation'!AR40&lt;&gt;"",1,0))</f>
        <v>0</v>
      </c>
      <c r="AR37" s="165">
        <f>IF('Indicator Data'!AY41="No Data",1,IF('Indicator Data imputation'!AS40&lt;&gt;"",1,0))</f>
        <v>0</v>
      </c>
      <c r="AS37" s="165">
        <f>IF('Indicator Data'!AZ41="No Data",1,IF('Indicator Data imputation'!AT40&lt;&gt;"",1,0))</f>
        <v>0</v>
      </c>
      <c r="AT37" s="165">
        <f>IF('Indicator Data'!BA41="No Data",1,IF('Indicator Data imputation'!AU40&lt;&gt;"",1,0))</f>
        <v>0</v>
      </c>
      <c r="AU37" s="165">
        <f>IF('Indicator Data'!BB41="No Data",1,IF('Indicator Data imputation'!AV40&lt;&gt;"",1,0))</f>
        <v>0</v>
      </c>
      <c r="AV37" s="165">
        <f>IF('Indicator Data'!BC41="No Data",1,IF('Indicator Data imputation'!AW40&lt;&gt;"",1,0))</f>
        <v>0</v>
      </c>
      <c r="AW37" s="165">
        <f>IF('Indicator Data'!BD41="No Data",1,IF('Indicator Data imputation'!AX40&lt;&gt;"",1,0))</f>
        <v>0</v>
      </c>
      <c r="AX37" s="165">
        <f>IF('Indicator Data'!BE41="No Data",1,IF('Indicator Data imputation'!AY40&lt;&gt;"",1,0))</f>
        <v>0</v>
      </c>
      <c r="AY37" s="165">
        <f>IF('Indicator Data'!BF41="No Data",1,IF('Indicator Data imputation'!AZ40&lt;&gt;"",1,0))</f>
        <v>0</v>
      </c>
      <c r="AZ37" s="165">
        <f>IF('Indicator Data'!BG41="No Data",1,IF('Indicator Data imputation'!BA40&lt;&gt;"",1,0))</f>
        <v>0</v>
      </c>
      <c r="BA37" s="5">
        <f t="shared" si="0"/>
        <v>0</v>
      </c>
      <c r="BB37" s="167">
        <f t="shared" si="1"/>
        <v>0</v>
      </c>
    </row>
    <row r="38" spans="1:54" x14ac:dyDescent="0.25">
      <c r="A38" s="5" t="s">
        <v>68</v>
      </c>
      <c r="B38" s="165">
        <f>IF('Indicator Data'!I42="No Data",1,IF('Indicator Data imputation'!C41&lt;&gt;"",1,0))</f>
        <v>0</v>
      </c>
      <c r="C38" s="165">
        <f>IF('Indicator Data'!J42="No Data",1,IF('Indicator Data imputation'!D41&lt;&gt;"",1,0))</f>
        <v>0</v>
      </c>
      <c r="D38" s="165">
        <f>IF('Indicator Data'!K42="No Data",1,IF('Indicator Data imputation'!E41&lt;&gt;"",1,0))</f>
        <v>0</v>
      </c>
      <c r="E38" s="165">
        <f>IF('Indicator Data'!L42="No Data",1,IF('Indicator Data imputation'!F41&lt;&gt;"",1,0))</f>
        <v>0</v>
      </c>
      <c r="F38" s="165">
        <f>IF('Indicator Data'!M42="No Data",1,IF('Indicator Data imputation'!G41&lt;&gt;"",1,0))</f>
        <v>0</v>
      </c>
      <c r="G38" s="165">
        <f>IF('Indicator Data'!N42="No Data",1,IF('Indicator Data imputation'!H41&lt;&gt;"",1,0))</f>
        <v>0</v>
      </c>
      <c r="H38" s="165">
        <f>IF('Indicator Data'!O42="No Data",1,IF('Indicator Data imputation'!I41&lt;&gt;"",1,0))</f>
        <v>0</v>
      </c>
      <c r="I38" s="165">
        <f>IF('Indicator Data'!P42="No Data",1,IF('Indicator Data imputation'!J41&lt;&gt;"",1,0))</f>
        <v>0</v>
      </c>
      <c r="J38" s="165">
        <f>IF('Indicator Data'!Q42="No Data",1,IF('Indicator Data imputation'!K41&lt;&gt;"",1,0))</f>
        <v>0</v>
      </c>
      <c r="K38" s="165">
        <f>IF('Indicator Data'!R42="No Data",1,IF('Indicator Data imputation'!L41&lt;&gt;"",1,0))</f>
        <v>0</v>
      </c>
      <c r="L38" s="165">
        <f>IF('Indicator Data'!S42="No Data",1,IF('Indicator Data imputation'!M41&lt;&gt;"",1,0))</f>
        <v>0</v>
      </c>
      <c r="M38" s="165">
        <f>IF('Indicator Data'!T42="No Data",1,IF('Indicator Data imputation'!N41&lt;&gt;"",1,0))</f>
        <v>0</v>
      </c>
      <c r="N38" s="165">
        <f>IF('Indicator Data'!U42="No Data",1,IF('Indicator Data imputation'!O41&lt;&gt;"",1,0))</f>
        <v>0</v>
      </c>
      <c r="O38" s="165">
        <f>IF('Indicator Data'!V42="No Data",1,IF('Indicator Data imputation'!P41&lt;&gt;"",1,0))</f>
        <v>0</v>
      </c>
      <c r="P38" s="165">
        <f>IF('Indicator Data'!W42="No Data",1,IF('Indicator Data imputation'!Q41&lt;&gt;"",1,0))</f>
        <v>0</v>
      </c>
      <c r="Q38" s="165">
        <f>IF('Indicator Data'!X42="No Data",1,IF('Indicator Data imputation'!R41&lt;&gt;"",1,0))</f>
        <v>0</v>
      </c>
      <c r="R38" s="165">
        <f>IF('Indicator Data'!Y42="No Data",1,IF('Indicator Data imputation'!S41&lt;&gt;"",1,0))</f>
        <v>1</v>
      </c>
      <c r="S38" s="165">
        <f>IF('Indicator Data'!Z42="No Data",1,IF('Indicator Data imputation'!T41&lt;&gt;"",1,0))</f>
        <v>0</v>
      </c>
      <c r="T38" s="165">
        <f>IF('Indicator Data'!AA42="No Data",1,IF('Indicator Data imputation'!U41&lt;&gt;"",1,0))</f>
        <v>0</v>
      </c>
      <c r="U38" s="165">
        <f>IF('Indicator Data'!AB42="No Data",1,IF('Indicator Data imputation'!V41&lt;&gt;"",1,0))</f>
        <v>0</v>
      </c>
      <c r="V38" s="165">
        <f>IF('Indicator Data'!AC42="No Data",1,IF('Indicator Data imputation'!W41&lt;&gt;"",1,0))</f>
        <v>0</v>
      </c>
      <c r="W38" s="165">
        <f>IF('Indicator Data'!AD42="No Data",1,IF('Indicator Data imputation'!X41&lt;&gt;"",1,0))</f>
        <v>0</v>
      </c>
      <c r="X38" s="165">
        <f>IF('Indicator Data'!AE42="No Data",1,IF('Indicator Data imputation'!Y41&lt;&gt;"",1,0))</f>
        <v>0</v>
      </c>
      <c r="Y38" s="165">
        <f>IF('Indicator Data'!AF42="No Data",1,IF('Indicator Data imputation'!Z41&lt;&gt;"",1,0))</f>
        <v>1</v>
      </c>
      <c r="Z38" s="165">
        <f>IF('Indicator Data'!AG42="No Data",1,IF('Indicator Data imputation'!AA41&lt;&gt;"",1,0))</f>
        <v>1</v>
      </c>
      <c r="AA38" s="165">
        <f>IF('Indicator Data'!AH42="No Data",1,IF('Indicator Data imputation'!AB41&lt;&gt;"",1,0))</f>
        <v>0</v>
      </c>
      <c r="AB38" s="165">
        <f>IF('Indicator Data'!AI42="No Data",1,IF('Indicator Data imputation'!AC41&lt;&gt;"",1,0))</f>
        <v>0</v>
      </c>
      <c r="AC38" s="165">
        <f>IF('Indicator Data'!AJ42="No Data",1,IF('Indicator Data imputation'!AD41&lt;&gt;"",1,0))</f>
        <v>0</v>
      </c>
      <c r="AD38" s="165">
        <f>IF('Indicator Data'!AK42="No Data",1,IF('Indicator Data imputation'!AE41&lt;&gt;"",1,0))</f>
        <v>0</v>
      </c>
      <c r="AE38" s="165">
        <f>IF('Indicator Data'!AL42="No Data",1,IF('Indicator Data imputation'!AF41&lt;&gt;"",1,0))</f>
        <v>0</v>
      </c>
      <c r="AF38" s="165">
        <f>IF('Indicator Data'!AM42="No Data",1,IF('Indicator Data imputation'!AG41&lt;&gt;"",1,0))</f>
        <v>0</v>
      </c>
      <c r="AG38" s="165">
        <f>IF('Indicator Data'!AN42="No Data",1,IF('Indicator Data imputation'!AH41&lt;&gt;"",1,0))</f>
        <v>0</v>
      </c>
      <c r="AH38" s="165">
        <f>IF('Indicator Data'!AO42="No Data",1,IF('Indicator Data imputation'!AI41&lt;&gt;"",1,0))</f>
        <v>0</v>
      </c>
      <c r="AI38" s="165">
        <f>IF('Indicator Data'!AP42="No Data",1,IF('Indicator Data imputation'!AJ41&lt;&gt;"",1,0))</f>
        <v>1</v>
      </c>
      <c r="AJ38" s="165">
        <f>IF('Indicator Data'!AQ42="No Data",1,IF('Indicator Data imputation'!AK41&lt;&gt;"",1,0))</f>
        <v>1</v>
      </c>
      <c r="AK38" s="165">
        <f>IF('Indicator Data'!AR42="No Data",1,IF('Indicator Data imputation'!AL41&lt;&gt;"",1,0))</f>
        <v>0</v>
      </c>
      <c r="AL38" s="165">
        <f>IF('Indicator Data'!AS42="No Data",1,IF('Indicator Data imputation'!AM41&lt;&gt;"",1,0))</f>
        <v>0</v>
      </c>
      <c r="AM38" s="165">
        <f>IF('Indicator Data'!AT42="No Data",1,IF('Indicator Data imputation'!AN41&lt;&gt;"",1,0))</f>
        <v>1</v>
      </c>
      <c r="AN38" s="165">
        <f>IF('Indicator Data'!AU42="No Data",1,IF('Indicator Data imputation'!AO41&lt;&gt;"",1,0))</f>
        <v>1</v>
      </c>
      <c r="AO38" s="165">
        <f>IF('Indicator Data'!AV42="No Data",1,IF('Indicator Data imputation'!AP41&lt;&gt;"",1,0))</f>
        <v>0</v>
      </c>
      <c r="AP38" s="165">
        <f>IF('Indicator Data'!AW42="No Data",1,IF('Indicator Data imputation'!AQ41&lt;&gt;"",1,0))</f>
        <v>0</v>
      </c>
      <c r="AQ38" s="165">
        <f>IF('Indicator Data'!AX42="No Data",1,IF('Indicator Data imputation'!AR41&lt;&gt;"",1,0))</f>
        <v>0</v>
      </c>
      <c r="AR38" s="165">
        <f>IF('Indicator Data'!AY42="No Data",1,IF('Indicator Data imputation'!AS41&lt;&gt;"",1,0))</f>
        <v>0</v>
      </c>
      <c r="AS38" s="165">
        <f>IF('Indicator Data'!AZ42="No Data",1,IF('Indicator Data imputation'!AT41&lt;&gt;"",1,0))</f>
        <v>0</v>
      </c>
      <c r="AT38" s="165">
        <f>IF('Indicator Data'!BA42="No Data",1,IF('Indicator Data imputation'!AU41&lt;&gt;"",1,0))</f>
        <v>0</v>
      </c>
      <c r="AU38" s="165">
        <f>IF('Indicator Data'!BB42="No Data",1,IF('Indicator Data imputation'!AV41&lt;&gt;"",1,0))</f>
        <v>0</v>
      </c>
      <c r="AV38" s="165">
        <f>IF('Indicator Data'!BC42="No Data",1,IF('Indicator Data imputation'!AW41&lt;&gt;"",1,0))</f>
        <v>0</v>
      </c>
      <c r="AW38" s="165">
        <f>IF('Indicator Data'!BD42="No Data",1,IF('Indicator Data imputation'!AX41&lt;&gt;"",1,0))</f>
        <v>0</v>
      </c>
      <c r="AX38" s="165">
        <f>IF('Indicator Data'!BE42="No Data",1,IF('Indicator Data imputation'!AY41&lt;&gt;"",1,0))</f>
        <v>0</v>
      </c>
      <c r="AY38" s="165">
        <f>IF('Indicator Data'!BF42="No Data",1,IF('Indicator Data imputation'!AZ41&lt;&gt;"",1,0))</f>
        <v>0</v>
      </c>
      <c r="AZ38" s="165">
        <f>IF('Indicator Data'!BG42="No Data",1,IF('Indicator Data imputation'!BA41&lt;&gt;"",1,0))</f>
        <v>0</v>
      </c>
      <c r="BA38" s="5">
        <f t="shared" si="0"/>
        <v>7</v>
      </c>
      <c r="BB38" s="167">
        <f t="shared" si="1"/>
        <v>0.13725490196078433</v>
      </c>
    </row>
    <row r="39" spans="1:54" x14ac:dyDescent="0.25">
      <c r="A39" s="5" t="s">
        <v>71</v>
      </c>
      <c r="B39" s="165">
        <f>IF('Indicator Data'!I43="No Data",1,IF('Indicator Data imputation'!C42&lt;&gt;"",1,0))</f>
        <v>0</v>
      </c>
      <c r="C39" s="165">
        <f>IF('Indicator Data'!J43="No Data",1,IF('Indicator Data imputation'!D42&lt;&gt;"",1,0))</f>
        <v>0</v>
      </c>
      <c r="D39" s="165">
        <f>IF('Indicator Data'!K43="No Data",1,IF('Indicator Data imputation'!E42&lt;&gt;"",1,0))</f>
        <v>0</v>
      </c>
      <c r="E39" s="165">
        <f>IF('Indicator Data'!L43="No Data",1,IF('Indicator Data imputation'!F42&lt;&gt;"",1,0))</f>
        <v>0</v>
      </c>
      <c r="F39" s="165">
        <f>IF('Indicator Data'!M43="No Data",1,IF('Indicator Data imputation'!G42&lt;&gt;"",1,0))</f>
        <v>0</v>
      </c>
      <c r="G39" s="165">
        <f>IF('Indicator Data'!N43="No Data",1,IF('Indicator Data imputation'!H42&lt;&gt;"",1,0))</f>
        <v>0</v>
      </c>
      <c r="H39" s="165">
        <f>IF('Indicator Data'!O43="No Data",1,IF('Indicator Data imputation'!I42&lt;&gt;"",1,0))</f>
        <v>0</v>
      </c>
      <c r="I39" s="165">
        <f>IF('Indicator Data'!P43="No Data",1,IF('Indicator Data imputation'!J42&lt;&gt;"",1,0))</f>
        <v>0</v>
      </c>
      <c r="J39" s="165">
        <f>IF('Indicator Data'!Q43="No Data",1,IF('Indicator Data imputation'!K42&lt;&gt;"",1,0))</f>
        <v>0</v>
      </c>
      <c r="K39" s="165">
        <f>IF('Indicator Data'!R43="No Data",1,IF('Indicator Data imputation'!L42&lt;&gt;"",1,0))</f>
        <v>0</v>
      </c>
      <c r="L39" s="165">
        <f>IF('Indicator Data'!S43="No Data",1,IF('Indicator Data imputation'!M42&lt;&gt;"",1,0))</f>
        <v>0</v>
      </c>
      <c r="M39" s="165">
        <f>IF('Indicator Data'!T43="No Data",1,IF('Indicator Data imputation'!N42&lt;&gt;"",1,0))</f>
        <v>0</v>
      </c>
      <c r="N39" s="165">
        <f>IF('Indicator Data'!U43="No Data",1,IF('Indicator Data imputation'!O42&lt;&gt;"",1,0))</f>
        <v>0</v>
      </c>
      <c r="O39" s="165">
        <f>IF('Indicator Data'!V43="No Data",1,IF('Indicator Data imputation'!P42&lt;&gt;"",1,0))</f>
        <v>0</v>
      </c>
      <c r="P39" s="165">
        <f>IF('Indicator Data'!W43="No Data",1,IF('Indicator Data imputation'!Q42&lt;&gt;"",1,0))</f>
        <v>0</v>
      </c>
      <c r="Q39" s="165">
        <f>IF('Indicator Data'!X43="No Data",1,IF('Indicator Data imputation'!R42&lt;&gt;"",1,0))</f>
        <v>0</v>
      </c>
      <c r="R39" s="165">
        <f>IF('Indicator Data'!Y43="No Data",1,IF('Indicator Data imputation'!S42&lt;&gt;"",1,0))</f>
        <v>0</v>
      </c>
      <c r="S39" s="165">
        <f>IF('Indicator Data'!Z43="No Data",1,IF('Indicator Data imputation'!T42&lt;&gt;"",1,0))</f>
        <v>0</v>
      </c>
      <c r="T39" s="165">
        <f>IF('Indicator Data'!AA43="No Data",1,IF('Indicator Data imputation'!U42&lt;&gt;"",1,0))</f>
        <v>0</v>
      </c>
      <c r="U39" s="165">
        <f>IF('Indicator Data'!AB43="No Data",1,IF('Indicator Data imputation'!V42&lt;&gt;"",1,0))</f>
        <v>0</v>
      </c>
      <c r="V39" s="165">
        <f>IF('Indicator Data'!AC43="No Data",1,IF('Indicator Data imputation'!W42&lt;&gt;"",1,0))</f>
        <v>0</v>
      </c>
      <c r="W39" s="165">
        <f>IF('Indicator Data'!AD43="No Data",1,IF('Indicator Data imputation'!X42&lt;&gt;"",1,0))</f>
        <v>0</v>
      </c>
      <c r="X39" s="165">
        <f>IF('Indicator Data'!AE43="No Data",1,IF('Indicator Data imputation'!Y42&lt;&gt;"",1,0))</f>
        <v>0</v>
      </c>
      <c r="Y39" s="165">
        <f>IF('Indicator Data'!AF43="No Data",1,IF('Indicator Data imputation'!Z42&lt;&gt;"",1,0))</f>
        <v>0</v>
      </c>
      <c r="Z39" s="165">
        <f>IF('Indicator Data'!AG43="No Data",1,IF('Indicator Data imputation'!AA42&lt;&gt;"",1,0))</f>
        <v>0</v>
      </c>
      <c r="AA39" s="165">
        <f>IF('Indicator Data'!AH43="No Data",1,IF('Indicator Data imputation'!AB42&lt;&gt;"",1,0))</f>
        <v>0</v>
      </c>
      <c r="AB39" s="165">
        <f>IF('Indicator Data'!AI43="No Data",1,IF('Indicator Data imputation'!AC42&lt;&gt;"",1,0))</f>
        <v>0</v>
      </c>
      <c r="AC39" s="165">
        <f>IF('Indicator Data'!AJ43="No Data",1,IF('Indicator Data imputation'!AD42&lt;&gt;"",1,0))</f>
        <v>0</v>
      </c>
      <c r="AD39" s="165">
        <f>IF('Indicator Data'!AK43="No Data",1,IF('Indicator Data imputation'!AE42&lt;&gt;"",1,0))</f>
        <v>0</v>
      </c>
      <c r="AE39" s="165">
        <f>IF('Indicator Data'!AL43="No Data",1,IF('Indicator Data imputation'!AF42&lt;&gt;"",1,0))</f>
        <v>0</v>
      </c>
      <c r="AF39" s="165">
        <f>IF('Indicator Data'!AM43="No Data",1,IF('Indicator Data imputation'!AG42&lt;&gt;"",1,0))</f>
        <v>0</v>
      </c>
      <c r="AG39" s="165">
        <f>IF('Indicator Data'!AN43="No Data",1,IF('Indicator Data imputation'!AH42&lt;&gt;"",1,0))</f>
        <v>0</v>
      </c>
      <c r="AH39" s="165">
        <f>IF('Indicator Data'!AO43="No Data",1,IF('Indicator Data imputation'!AI42&lt;&gt;"",1,0))</f>
        <v>0</v>
      </c>
      <c r="AI39" s="165">
        <f>IF('Indicator Data'!AP43="No Data",1,IF('Indicator Data imputation'!AJ42&lt;&gt;"",1,0))</f>
        <v>0</v>
      </c>
      <c r="AJ39" s="165">
        <f>IF('Indicator Data'!AQ43="No Data",1,IF('Indicator Data imputation'!AK42&lt;&gt;"",1,0))</f>
        <v>0</v>
      </c>
      <c r="AK39" s="165">
        <f>IF('Indicator Data'!AR43="No Data",1,IF('Indicator Data imputation'!AL42&lt;&gt;"",1,0))</f>
        <v>1</v>
      </c>
      <c r="AL39" s="165">
        <f>IF('Indicator Data'!AS43="No Data",1,IF('Indicator Data imputation'!AM42&lt;&gt;"",1,0))</f>
        <v>0</v>
      </c>
      <c r="AM39" s="165">
        <f>IF('Indicator Data'!AT43="No Data",1,IF('Indicator Data imputation'!AN42&lt;&gt;"",1,0))</f>
        <v>0</v>
      </c>
      <c r="AN39" s="165">
        <f>IF('Indicator Data'!AU43="No Data",1,IF('Indicator Data imputation'!AO42&lt;&gt;"",1,0))</f>
        <v>0</v>
      </c>
      <c r="AO39" s="165">
        <f>IF('Indicator Data'!AV43="No Data",1,IF('Indicator Data imputation'!AP42&lt;&gt;"",1,0))</f>
        <v>0</v>
      </c>
      <c r="AP39" s="165">
        <f>IF('Indicator Data'!AW43="No Data",1,IF('Indicator Data imputation'!AQ42&lt;&gt;"",1,0))</f>
        <v>0</v>
      </c>
      <c r="AQ39" s="165">
        <f>IF('Indicator Data'!AX43="No Data",1,IF('Indicator Data imputation'!AR42&lt;&gt;"",1,0))</f>
        <v>0</v>
      </c>
      <c r="AR39" s="165">
        <f>IF('Indicator Data'!AY43="No Data",1,IF('Indicator Data imputation'!AS42&lt;&gt;"",1,0))</f>
        <v>0</v>
      </c>
      <c r="AS39" s="165">
        <f>IF('Indicator Data'!AZ43="No Data",1,IF('Indicator Data imputation'!AT42&lt;&gt;"",1,0))</f>
        <v>0</v>
      </c>
      <c r="AT39" s="165">
        <f>IF('Indicator Data'!BA43="No Data",1,IF('Indicator Data imputation'!AU42&lt;&gt;"",1,0))</f>
        <v>0</v>
      </c>
      <c r="AU39" s="165">
        <f>IF('Indicator Data'!BB43="No Data",1,IF('Indicator Data imputation'!AV42&lt;&gt;"",1,0))</f>
        <v>0</v>
      </c>
      <c r="AV39" s="165">
        <f>IF('Indicator Data'!BC43="No Data",1,IF('Indicator Data imputation'!AW42&lt;&gt;"",1,0))</f>
        <v>0</v>
      </c>
      <c r="AW39" s="165">
        <f>IF('Indicator Data'!BD43="No Data",1,IF('Indicator Data imputation'!AX42&lt;&gt;"",1,0))</f>
        <v>0</v>
      </c>
      <c r="AX39" s="165">
        <f>IF('Indicator Data'!BE43="No Data",1,IF('Indicator Data imputation'!AY42&lt;&gt;"",1,0))</f>
        <v>0</v>
      </c>
      <c r="AY39" s="165">
        <f>IF('Indicator Data'!BF43="No Data",1,IF('Indicator Data imputation'!AZ42&lt;&gt;"",1,0))</f>
        <v>0</v>
      </c>
      <c r="AZ39" s="165">
        <f>IF('Indicator Data'!BG43="No Data",1,IF('Indicator Data imputation'!BA42&lt;&gt;"",1,0))</f>
        <v>0</v>
      </c>
      <c r="BA39" s="5">
        <f t="shared" si="0"/>
        <v>1</v>
      </c>
      <c r="BB39" s="167">
        <f t="shared" si="1"/>
        <v>1.9607843137254902E-2</v>
      </c>
    </row>
    <row r="40" spans="1:54" x14ac:dyDescent="0.25">
      <c r="A40" s="5" t="s">
        <v>70</v>
      </c>
      <c r="B40" s="165">
        <f>IF('Indicator Data'!I44="No Data",1,IF('Indicator Data imputation'!C43&lt;&gt;"",1,0))</f>
        <v>0</v>
      </c>
      <c r="C40" s="165">
        <f>IF('Indicator Data'!J44="No Data",1,IF('Indicator Data imputation'!D43&lt;&gt;"",1,0))</f>
        <v>0</v>
      </c>
      <c r="D40" s="165">
        <f>IF('Indicator Data'!K44="No Data",1,IF('Indicator Data imputation'!E43&lt;&gt;"",1,0))</f>
        <v>0</v>
      </c>
      <c r="E40" s="165">
        <f>IF('Indicator Data'!L44="No Data",1,IF('Indicator Data imputation'!F43&lt;&gt;"",1,0))</f>
        <v>0</v>
      </c>
      <c r="F40" s="165">
        <f>IF('Indicator Data'!M44="No Data",1,IF('Indicator Data imputation'!G43&lt;&gt;"",1,0))</f>
        <v>0</v>
      </c>
      <c r="G40" s="165">
        <f>IF('Indicator Data'!N44="No Data",1,IF('Indicator Data imputation'!H43&lt;&gt;"",1,0))</f>
        <v>0</v>
      </c>
      <c r="H40" s="165">
        <f>IF('Indicator Data'!O44="No Data",1,IF('Indicator Data imputation'!I43&lt;&gt;"",1,0))</f>
        <v>0</v>
      </c>
      <c r="I40" s="165">
        <f>IF('Indicator Data'!P44="No Data",1,IF('Indicator Data imputation'!J43&lt;&gt;"",1,0))</f>
        <v>0</v>
      </c>
      <c r="J40" s="165">
        <f>IF('Indicator Data'!Q44="No Data",1,IF('Indicator Data imputation'!K43&lt;&gt;"",1,0))</f>
        <v>0</v>
      </c>
      <c r="K40" s="165">
        <f>IF('Indicator Data'!R44="No Data",1,IF('Indicator Data imputation'!L43&lt;&gt;"",1,0))</f>
        <v>0</v>
      </c>
      <c r="L40" s="165">
        <f>IF('Indicator Data'!S44="No Data",1,IF('Indicator Data imputation'!M43&lt;&gt;"",1,0))</f>
        <v>0</v>
      </c>
      <c r="M40" s="165">
        <f>IF('Indicator Data'!T44="No Data",1,IF('Indicator Data imputation'!N43&lt;&gt;"",1,0))</f>
        <v>0</v>
      </c>
      <c r="N40" s="165">
        <f>IF('Indicator Data'!U44="No Data",1,IF('Indicator Data imputation'!O43&lt;&gt;"",1,0))</f>
        <v>0</v>
      </c>
      <c r="O40" s="165">
        <f>IF('Indicator Data'!V44="No Data",1,IF('Indicator Data imputation'!P43&lt;&gt;"",1,0))</f>
        <v>0</v>
      </c>
      <c r="P40" s="165">
        <f>IF('Indicator Data'!W44="No Data",1,IF('Indicator Data imputation'!Q43&lt;&gt;"",1,0))</f>
        <v>0</v>
      </c>
      <c r="Q40" s="165">
        <f>IF('Indicator Data'!X44="No Data",1,IF('Indicator Data imputation'!R43&lt;&gt;"",1,0))</f>
        <v>0</v>
      </c>
      <c r="R40" s="165">
        <f>IF('Indicator Data'!Y44="No Data",1,IF('Indicator Data imputation'!S43&lt;&gt;"",1,0))</f>
        <v>1</v>
      </c>
      <c r="S40" s="165">
        <f>IF('Indicator Data'!Z44="No Data",1,IF('Indicator Data imputation'!T43&lt;&gt;"",1,0))</f>
        <v>0</v>
      </c>
      <c r="T40" s="165">
        <f>IF('Indicator Data'!AA44="No Data",1,IF('Indicator Data imputation'!U43&lt;&gt;"",1,0))</f>
        <v>0</v>
      </c>
      <c r="U40" s="165">
        <f>IF('Indicator Data'!AB44="No Data",1,IF('Indicator Data imputation'!V43&lt;&gt;"",1,0))</f>
        <v>0</v>
      </c>
      <c r="V40" s="165">
        <f>IF('Indicator Data'!AC44="No Data",1,IF('Indicator Data imputation'!W43&lt;&gt;"",1,0))</f>
        <v>0</v>
      </c>
      <c r="W40" s="165">
        <f>IF('Indicator Data'!AD44="No Data",1,IF('Indicator Data imputation'!X43&lt;&gt;"",1,0))</f>
        <v>0</v>
      </c>
      <c r="X40" s="165">
        <f>IF('Indicator Data'!AE44="No Data",1,IF('Indicator Data imputation'!Y43&lt;&gt;"",1,0))</f>
        <v>0</v>
      </c>
      <c r="Y40" s="165">
        <f>IF('Indicator Data'!AF44="No Data",1,IF('Indicator Data imputation'!Z43&lt;&gt;"",1,0))</f>
        <v>0</v>
      </c>
      <c r="Z40" s="165">
        <f>IF('Indicator Data'!AG44="No Data",1,IF('Indicator Data imputation'!AA43&lt;&gt;"",1,0))</f>
        <v>0</v>
      </c>
      <c r="AA40" s="165">
        <f>IF('Indicator Data'!AH44="No Data",1,IF('Indicator Data imputation'!AB43&lt;&gt;"",1,0))</f>
        <v>0</v>
      </c>
      <c r="AB40" s="165">
        <f>IF('Indicator Data'!AI44="No Data",1,IF('Indicator Data imputation'!AC43&lt;&gt;"",1,0))</f>
        <v>0</v>
      </c>
      <c r="AC40" s="165">
        <f>IF('Indicator Data'!AJ44="No Data",1,IF('Indicator Data imputation'!AD43&lt;&gt;"",1,0))</f>
        <v>0</v>
      </c>
      <c r="AD40" s="165">
        <f>IF('Indicator Data'!AK44="No Data",1,IF('Indicator Data imputation'!AE43&lt;&gt;"",1,0))</f>
        <v>0</v>
      </c>
      <c r="AE40" s="165">
        <f>IF('Indicator Data'!AL44="No Data",1,IF('Indicator Data imputation'!AF43&lt;&gt;"",1,0))</f>
        <v>0</v>
      </c>
      <c r="AF40" s="165">
        <f>IF('Indicator Data'!AM44="No Data",1,IF('Indicator Data imputation'!AG43&lt;&gt;"",1,0))</f>
        <v>0</v>
      </c>
      <c r="AG40" s="165">
        <f>IF('Indicator Data'!AN44="No Data",1,IF('Indicator Data imputation'!AH43&lt;&gt;"",1,0))</f>
        <v>0</v>
      </c>
      <c r="AH40" s="165">
        <f>IF('Indicator Data'!AO44="No Data",1,IF('Indicator Data imputation'!AI43&lt;&gt;"",1,0))</f>
        <v>0</v>
      </c>
      <c r="AI40" s="165">
        <f>IF('Indicator Data'!AP44="No Data",1,IF('Indicator Data imputation'!AJ43&lt;&gt;"",1,0))</f>
        <v>1</v>
      </c>
      <c r="AJ40" s="165">
        <f>IF('Indicator Data'!AQ44="No Data",1,IF('Indicator Data imputation'!AK43&lt;&gt;"",1,0))</f>
        <v>1</v>
      </c>
      <c r="AK40" s="165">
        <f>IF('Indicator Data'!AR44="No Data",1,IF('Indicator Data imputation'!AL43&lt;&gt;"",1,0))</f>
        <v>0</v>
      </c>
      <c r="AL40" s="165">
        <f>IF('Indicator Data'!AS44="No Data",1,IF('Indicator Data imputation'!AM43&lt;&gt;"",1,0))</f>
        <v>0</v>
      </c>
      <c r="AM40" s="165">
        <f>IF('Indicator Data'!AT44="No Data",1,IF('Indicator Data imputation'!AN43&lt;&gt;"",1,0))</f>
        <v>1</v>
      </c>
      <c r="AN40" s="165">
        <f>IF('Indicator Data'!AU44="No Data",1,IF('Indicator Data imputation'!AO43&lt;&gt;"",1,0))</f>
        <v>1</v>
      </c>
      <c r="AO40" s="165">
        <f>IF('Indicator Data'!AV44="No Data",1,IF('Indicator Data imputation'!AP43&lt;&gt;"",1,0))</f>
        <v>0</v>
      </c>
      <c r="AP40" s="165">
        <f>IF('Indicator Data'!AW44="No Data",1,IF('Indicator Data imputation'!AQ43&lt;&gt;"",1,0))</f>
        <v>0</v>
      </c>
      <c r="AQ40" s="165">
        <f>IF('Indicator Data'!AX44="No Data",1,IF('Indicator Data imputation'!AR43&lt;&gt;"",1,0))</f>
        <v>0</v>
      </c>
      <c r="AR40" s="165">
        <f>IF('Indicator Data'!AY44="No Data",1,IF('Indicator Data imputation'!AS43&lt;&gt;"",1,0))</f>
        <v>0</v>
      </c>
      <c r="AS40" s="165">
        <f>IF('Indicator Data'!AZ44="No Data",1,IF('Indicator Data imputation'!AT43&lt;&gt;"",1,0))</f>
        <v>0</v>
      </c>
      <c r="AT40" s="165">
        <f>IF('Indicator Data'!BA44="No Data",1,IF('Indicator Data imputation'!AU43&lt;&gt;"",1,0))</f>
        <v>0</v>
      </c>
      <c r="AU40" s="165">
        <f>IF('Indicator Data'!BB44="No Data",1,IF('Indicator Data imputation'!AV43&lt;&gt;"",1,0))</f>
        <v>0</v>
      </c>
      <c r="AV40" s="165">
        <f>IF('Indicator Data'!BC44="No Data",1,IF('Indicator Data imputation'!AW43&lt;&gt;"",1,0))</f>
        <v>0</v>
      </c>
      <c r="AW40" s="165">
        <f>IF('Indicator Data'!BD44="No Data",1,IF('Indicator Data imputation'!AX43&lt;&gt;"",1,0))</f>
        <v>0</v>
      </c>
      <c r="AX40" s="165">
        <f>IF('Indicator Data'!BE44="No Data",1,IF('Indicator Data imputation'!AY43&lt;&gt;"",1,0))</f>
        <v>0</v>
      </c>
      <c r="AY40" s="165">
        <f>IF('Indicator Data'!BF44="No Data",1,IF('Indicator Data imputation'!AZ43&lt;&gt;"",1,0))</f>
        <v>0</v>
      </c>
      <c r="AZ40" s="165">
        <f>IF('Indicator Data'!BG44="No Data",1,IF('Indicator Data imputation'!BA43&lt;&gt;"",1,0))</f>
        <v>0</v>
      </c>
      <c r="BA40" s="5">
        <f t="shared" si="0"/>
        <v>5</v>
      </c>
      <c r="BB40" s="167">
        <f t="shared" si="1"/>
        <v>9.8039215686274508E-2</v>
      </c>
    </row>
    <row r="41" spans="1:54" x14ac:dyDescent="0.25">
      <c r="A41" s="5" t="s">
        <v>72</v>
      </c>
      <c r="B41" s="165">
        <f>IF('Indicator Data'!I45="No Data",1,IF('Indicator Data imputation'!C44&lt;&gt;"",1,0))</f>
        <v>0</v>
      </c>
      <c r="C41" s="165">
        <f>IF('Indicator Data'!J45="No Data",1,IF('Indicator Data imputation'!D44&lt;&gt;"",1,0))</f>
        <v>0</v>
      </c>
      <c r="D41" s="165">
        <f>IF('Indicator Data'!K45="No Data",1,IF('Indicator Data imputation'!E44&lt;&gt;"",1,0))</f>
        <v>0</v>
      </c>
      <c r="E41" s="165">
        <f>IF('Indicator Data'!L45="No Data",1,IF('Indicator Data imputation'!F44&lt;&gt;"",1,0))</f>
        <v>0</v>
      </c>
      <c r="F41" s="165">
        <f>IF('Indicator Data'!M45="No Data",1,IF('Indicator Data imputation'!G44&lt;&gt;"",1,0))</f>
        <v>0</v>
      </c>
      <c r="G41" s="165">
        <f>IF('Indicator Data'!N45="No Data",1,IF('Indicator Data imputation'!H44&lt;&gt;"",1,0))</f>
        <v>0</v>
      </c>
      <c r="H41" s="165">
        <f>IF('Indicator Data'!O45="No Data",1,IF('Indicator Data imputation'!I44&lt;&gt;"",1,0))</f>
        <v>0</v>
      </c>
      <c r="I41" s="165">
        <f>IF('Indicator Data'!P45="No Data",1,IF('Indicator Data imputation'!J44&lt;&gt;"",1,0))</f>
        <v>0</v>
      </c>
      <c r="J41" s="165">
        <f>IF('Indicator Data'!Q45="No Data",1,IF('Indicator Data imputation'!K44&lt;&gt;"",1,0))</f>
        <v>0</v>
      </c>
      <c r="K41" s="165">
        <f>IF('Indicator Data'!R45="No Data",1,IF('Indicator Data imputation'!L44&lt;&gt;"",1,0))</f>
        <v>1</v>
      </c>
      <c r="L41" s="165">
        <f>IF('Indicator Data'!S45="No Data",1,IF('Indicator Data imputation'!M44&lt;&gt;"",1,0))</f>
        <v>0</v>
      </c>
      <c r="M41" s="165">
        <f>IF('Indicator Data'!T45="No Data",1,IF('Indicator Data imputation'!N44&lt;&gt;"",1,0))</f>
        <v>0</v>
      </c>
      <c r="N41" s="165">
        <f>IF('Indicator Data'!U45="No Data",1,IF('Indicator Data imputation'!O44&lt;&gt;"",1,0))</f>
        <v>0</v>
      </c>
      <c r="O41" s="165">
        <f>IF('Indicator Data'!V45="No Data",1,IF('Indicator Data imputation'!P44&lt;&gt;"",1,0))</f>
        <v>0</v>
      </c>
      <c r="P41" s="165">
        <f>IF('Indicator Data'!W45="No Data",1,IF('Indicator Data imputation'!Q44&lt;&gt;"",1,0))</f>
        <v>0</v>
      </c>
      <c r="Q41" s="165">
        <f>IF('Indicator Data'!X45="No Data",1,IF('Indicator Data imputation'!R44&lt;&gt;"",1,0))</f>
        <v>0</v>
      </c>
      <c r="R41" s="165">
        <f>IF('Indicator Data'!Y45="No Data",1,IF('Indicator Data imputation'!S44&lt;&gt;"",1,0))</f>
        <v>0</v>
      </c>
      <c r="S41" s="165">
        <f>IF('Indicator Data'!Z45="No Data",1,IF('Indicator Data imputation'!T44&lt;&gt;"",1,0))</f>
        <v>0</v>
      </c>
      <c r="T41" s="165">
        <f>IF('Indicator Data'!AA45="No Data",1,IF('Indicator Data imputation'!U44&lt;&gt;"",1,0))</f>
        <v>0</v>
      </c>
      <c r="U41" s="165">
        <f>IF('Indicator Data'!AB45="No Data",1,IF('Indicator Data imputation'!V44&lt;&gt;"",1,0))</f>
        <v>0</v>
      </c>
      <c r="V41" s="165">
        <f>IF('Indicator Data'!AC45="No Data",1,IF('Indicator Data imputation'!W44&lt;&gt;"",1,0))</f>
        <v>0</v>
      </c>
      <c r="W41" s="165">
        <f>IF('Indicator Data'!AD45="No Data",1,IF('Indicator Data imputation'!X44&lt;&gt;"",1,0))</f>
        <v>0</v>
      </c>
      <c r="X41" s="165">
        <f>IF('Indicator Data'!AE45="No Data",1,IF('Indicator Data imputation'!Y44&lt;&gt;"",1,0))</f>
        <v>0</v>
      </c>
      <c r="Y41" s="165">
        <f>IF('Indicator Data'!AF45="No Data",1,IF('Indicator Data imputation'!Z44&lt;&gt;"",1,0))</f>
        <v>0</v>
      </c>
      <c r="Z41" s="165">
        <f>IF('Indicator Data'!AG45="No Data",1,IF('Indicator Data imputation'!AA44&lt;&gt;"",1,0))</f>
        <v>0</v>
      </c>
      <c r="AA41" s="165">
        <f>IF('Indicator Data'!AH45="No Data",1,IF('Indicator Data imputation'!AB44&lt;&gt;"",1,0))</f>
        <v>0</v>
      </c>
      <c r="AB41" s="165">
        <f>IF('Indicator Data'!AI45="No Data",1,IF('Indicator Data imputation'!AC44&lt;&gt;"",1,0))</f>
        <v>0</v>
      </c>
      <c r="AC41" s="165">
        <f>IF('Indicator Data'!AJ45="No Data",1,IF('Indicator Data imputation'!AD44&lt;&gt;"",1,0))</f>
        <v>0</v>
      </c>
      <c r="AD41" s="165">
        <f>IF('Indicator Data'!AK45="No Data",1,IF('Indicator Data imputation'!AE44&lt;&gt;"",1,0))</f>
        <v>0</v>
      </c>
      <c r="AE41" s="165">
        <f>IF('Indicator Data'!AL45="No Data",1,IF('Indicator Data imputation'!AF44&lt;&gt;"",1,0))</f>
        <v>0</v>
      </c>
      <c r="AF41" s="165">
        <f>IF('Indicator Data'!AM45="No Data",1,IF('Indicator Data imputation'!AG44&lt;&gt;"",1,0))</f>
        <v>0</v>
      </c>
      <c r="AG41" s="165">
        <f>IF('Indicator Data'!AN45="No Data",1,IF('Indicator Data imputation'!AH44&lt;&gt;"",1,0))</f>
        <v>0</v>
      </c>
      <c r="AH41" s="165">
        <f>IF('Indicator Data'!AO45="No Data",1,IF('Indicator Data imputation'!AI44&lt;&gt;"",1,0))</f>
        <v>0</v>
      </c>
      <c r="AI41" s="165">
        <f>IF('Indicator Data'!AP45="No Data",1,IF('Indicator Data imputation'!AJ44&lt;&gt;"",1,0))</f>
        <v>0</v>
      </c>
      <c r="AJ41" s="165">
        <f>IF('Indicator Data'!AQ45="No Data",1,IF('Indicator Data imputation'!AK44&lt;&gt;"",1,0))</f>
        <v>0</v>
      </c>
      <c r="AK41" s="165">
        <f>IF('Indicator Data'!AR45="No Data",1,IF('Indicator Data imputation'!AL44&lt;&gt;"",1,0))</f>
        <v>0</v>
      </c>
      <c r="AL41" s="165">
        <f>IF('Indicator Data'!AS45="No Data",1,IF('Indicator Data imputation'!AM44&lt;&gt;"",1,0))</f>
        <v>0</v>
      </c>
      <c r="AM41" s="165">
        <f>IF('Indicator Data'!AT45="No Data",1,IF('Indicator Data imputation'!AN44&lt;&gt;"",1,0))</f>
        <v>0</v>
      </c>
      <c r="AN41" s="165">
        <f>IF('Indicator Data'!AU45="No Data",1,IF('Indicator Data imputation'!AO44&lt;&gt;"",1,0))</f>
        <v>0</v>
      </c>
      <c r="AO41" s="165">
        <f>IF('Indicator Data'!AV45="No Data",1,IF('Indicator Data imputation'!AP44&lt;&gt;"",1,0))</f>
        <v>0</v>
      </c>
      <c r="AP41" s="165">
        <f>IF('Indicator Data'!AW45="No Data",1,IF('Indicator Data imputation'!AQ44&lt;&gt;"",1,0))</f>
        <v>0</v>
      </c>
      <c r="AQ41" s="165">
        <f>IF('Indicator Data'!AX45="No Data",1,IF('Indicator Data imputation'!AR44&lt;&gt;"",1,0))</f>
        <v>0</v>
      </c>
      <c r="AR41" s="165">
        <f>IF('Indicator Data'!AY45="No Data",1,IF('Indicator Data imputation'!AS44&lt;&gt;"",1,0))</f>
        <v>0</v>
      </c>
      <c r="AS41" s="165">
        <f>IF('Indicator Data'!AZ45="No Data",1,IF('Indicator Data imputation'!AT44&lt;&gt;"",1,0))</f>
        <v>0</v>
      </c>
      <c r="AT41" s="165">
        <f>IF('Indicator Data'!BA45="No Data",1,IF('Indicator Data imputation'!AU44&lt;&gt;"",1,0))</f>
        <v>0</v>
      </c>
      <c r="AU41" s="165">
        <f>IF('Indicator Data'!BB45="No Data",1,IF('Indicator Data imputation'!AV44&lt;&gt;"",1,0))</f>
        <v>0</v>
      </c>
      <c r="AV41" s="165">
        <f>IF('Indicator Data'!BC45="No Data",1,IF('Indicator Data imputation'!AW44&lt;&gt;"",1,0))</f>
        <v>0</v>
      </c>
      <c r="AW41" s="165">
        <f>IF('Indicator Data'!BD45="No Data",1,IF('Indicator Data imputation'!AX44&lt;&gt;"",1,0))</f>
        <v>0</v>
      </c>
      <c r="AX41" s="165">
        <f>IF('Indicator Data'!BE45="No Data",1,IF('Indicator Data imputation'!AY44&lt;&gt;"",1,0))</f>
        <v>0</v>
      </c>
      <c r="AY41" s="165">
        <f>IF('Indicator Data'!BF45="No Data",1,IF('Indicator Data imputation'!AZ44&lt;&gt;"",1,0))</f>
        <v>0</v>
      </c>
      <c r="AZ41" s="165">
        <f>IF('Indicator Data'!BG45="No Data",1,IF('Indicator Data imputation'!BA44&lt;&gt;"",1,0))</f>
        <v>0</v>
      </c>
      <c r="BA41" s="5">
        <f t="shared" si="0"/>
        <v>1</v>
      </c>
      <c r="BB41" s="167">
        <f t="shared" si="1"/>
        <v>1.9607843137254902E-2</v>
      </c>
    </row>
    <row r="42" spans="1:54" x14ac:dyDescent="0.25">
      <c r="A42" s="5" t="s">
        <v>74</v>
      </c>
      <c r="B42" s="165">
        <f>IF('Indicator Data'!I46="No Data",1,IF('Indicator Data imputation'!C45&lt;&gt;"",1,0))</f>
        <v>0</v>
      </c>
      <c r="C42" s="165">
        <f>IF('Indicator Data'!J46="No Data",1,IF('Indicator Data imputation'!D45&lt;&gt;"",1,0))</f>
        <v>0</v>
      </c>
      <c r="D42" s="165">
        <f>IF('Indicator Data'!K46="No Data",1,IF('Indicator Data imputation'!E45&lt;&gt;"",1,0))</f>
        <v>0</v>
      </c>
      <c r="E42" s="165">
        <f>IF('Indicator Data'!L46="No Data",1,IF('Indicator Data imputation'!F45&lt;&gt;"",1,0))</f>
        <v>0</v>
      </c>
      <c r="F42" s="165">
        <f>IF('Indicator Data'!M46="No Data",1,IF('Indicator Data imputation'!G45&lt;&gt;"",1,0))</f>
        <v>0</v>
      </c>
      <c r="G42" s="165">
        <f>IF('Indicator Data'!N46="No Data",1,IF('Indicator Data imputation'!H45&lt;&gt;"",1,0))</f>
        <v>0</v>
      </c>
      <c r="H42" s="165">
        <f>IF('Indicator Data'!O46="No Data",1,IF('Indicator Data imputation'!I45&lt;&gt;"",1,0))</f>
        <v>0</v>
      </c>
      <c r="I42" s="165">
        <f>IF('Indicator Data'!P46="No Data",1,IF('Indicator Data imputation'!J45&lt;&gt;"",1,0))</f>
        <v>0</v>
      </c>
      <c r="J42" s="165">
        <f>IF('Indicator Data'!Q46="No Data",1,IF('Indicator Data imputation'!K45&lt;&gt;"",1,0))</f>
        <v>0</v>
      </c>
      <c r="K42" s="165">
        <f>IF('Indicator Data'!R46="No Data",1,IF('Indicator Data imputation'!L45&lt;&gt;"",1,0))</f>
        <v>0</v>
      </c>
      <c r="L42" s="165">
        <f>IF('Indicator Data'!S46="No Data",1,IF('Indicator Data imputation'!M45&lt;&gt;"",1,0))</f>
        <v>0</v>
      </c>
      <c r="M42" s="165">
        <f>IF('Indicator Data'!T46="No Data",1,IF('Indicator Data imputation'!N45&lt;&gt;"",1,0))</f>
        <v>0</v>
      </c>
      <c r="N42" s="165">
        <f>IF('Indicator Data'!U46="No Data",1,IF('Indicator Data imputation'!O45&lt;&gt;"",1,0))</f>
        <v>0</v>
      </c>
      <c r="O42" s="165">
        <f>IF('Indicator Data'!V46="No Data",1,IF('Indicator Data imputation'!P45&lt;&gt;"",1,0))</f>
        <v>0</v>
      </c>
      <c r="P42" s="165">
        <f>IF('Indicator Data'!W46="No Data",1,IF('Indicator Data imputation'!Q45&lt;&gt;"",1,0))</f>
        <v>0</v>
      </c>
      <c r="Q42" s="165">
        <f>IF('Indicator Data'!X46="No Data",1,IF('Indicator Data imputation'!R45&lt;&gt;"",1,0))</f>
        <v>0</v>
      </c>
      <c r="R42" s="165">
        <f>IF('Indicator Data'!Y46="No Data",1,IF('Indicator Data imputation'!S45&lt;&gt;"",1,0))</f>
        <v>0</v>
      </c>
      <c r="S42" s="165">
        <f>IF('Indicator Data'!Z46="No Data",1,IF('Indicator Data imputation'!T45&lt;&gt;"",1,0))</f>
        <v>0</v>
      </c>
      <c r="T42" s="165">
        <f>IF('Indicator Data'!AA46="No Data",1,IF('Indicator Data imputation'!U45&lt;&gt;"",1,0))</f>
        <v>0</v>
      </c>
      <c r="U42" s="165">
        <f>IF('Indicator Data'!AB46="No Data",1,IF('Indicator Data imputation'!V45&lt;&gt;"",1,0))</f>
        <v>0</v>
      </c>
      <c r="V42" s="165">
        <f>IF('Indicator Data'!AC46="No Data",1,IF('Indicator Data imputation'!W45&lt;&gt;"",1,0))</f>
        <v>0</v>
      </c>
      <c r="W42" s="165">
        <f>IF('Indicator Data'!AD46="No Data",1,IF('Indicator Data imputation'!X45&lt;&gt;"",1,0))</f>
        <v>0</v>
      </c>
      <c r="X42" s="165">
        <f>IF('Indicator Data'!AE46="No Data",1,IF('Indicator Data imputation'!Y45&lt;&gt;"",1,0))</f>
        <v>0</v>
      </c>
      <c r="Y42" s="165">
        <f>IF('Indicator Data'!AF46="No Data",1,IF('Indicator Data imputation'!Z45&lt;&gt;"",1,0))</f>
        <v>0</v>
      </c>
      <c r="Z42" s="165">
        <f>IF('Indicator Data'!AG46="No Data",1,IF('Indicator Data imputation'!AA45&lt;&gt;"",1,0))</f>
        <v>0</v>
      </c>
      <c r="AA42" s="165">
        <f>IF('Indicator Data'!AH46="No Data",1,IF('Indicator Data imputation'!AB45&lt;&gt;"",1,0))</f>
        <v>0</v>
      </c>
      <c r="AB42" s="165">
        <f>IF('Indicator Data'!AI46="No Data",1,IF('Indicator Data imputation'!AC45&lt;&gt;"",1,0))</f>
        <v>0</v>
      </c>
      <c r="AC42" s="165">
        <f>IF('Indicator Data'!AJ46="No Data",1,IF('Indicator Data imputation'!AD45&lt;&gt;"",1,0))</f>
        <v>0</v>
      </c>
      <c r="AD42" s="165">
        <f>IF('Indicator Data'!AK46="No Data",1,IF('Indicator Data imputation'!AE45&lt;&gt;"",1,0))</f>
        <v>0</v>
      </c>
      <c r="AE42" s="165">
        <f>IF('Indicator Data'!AL46="No Data",1,IF('Indicator Data imputation'!AF45&lt;&gt;"",1,0))</f>
        <v>0</v>
      </c>
      <c r="AF42" s="165">
        <f>IF('Indicator Data'!AM46="No Data",1,IF('Indicator Data imputation'!AG45&lt;&gt;"",1,0))</f>
        <v>0</v>
      </c>
      <c r="AG42" s="165">
        <f>IF('Indicator Data'!AN46="No Data",1,IF('Indicator Data imputation'!AH45&lt;&gt;"",1,0))</f>
        <v>0</v>
      </c>
      <c r="AH42" s="165">
        <f>IF('Indicator Data'!AO46="No Data",1,IF('Indicator Data imputation'!AI45&lt;&gt;"",1,0))</f>
        <v>0</v>
      </c>
      <c r="AI42" s="165">
        <f>IF('Indicator Data'!AP46="No Data",1,IF('Indicator Data imputation'!AJ45&lt;&gt;"",1,0))</f>
        <v>0</v>
      </c>
      <c r="AJ42" s="165">
        <f>IF('Indicator Data'!AQ46="No Data",1,IF('Indicator Data imputation'!AK45&lt;&gt;"",1,0))</f>
        <v>0</v>
      </c>
      <c r="AK42" s="165">
        <f>IF('Indicator Data'!AR46="No Data",1,IF('Indicator Data imputation'!AL45&lt;&gt;"",1,0))</f>
        <v>0</v>
      </c>
      <c r="AL42" s="165">
        <f>IF('Indicator Data'!AS46="No Data",1,IF('Indicator Data imputation'!AM45&lt;&gt;"",1,0))</f>
        <v>0</v>
      </c>
      <c r="AM42" s="165">
        <f>IF('Indicator Data'!AT46="No Data",1,IF('Indicator Data imputation'!AN45&lt;&gt;"",1,0))</f>
        <v>0</v>
      </c>
      <c r="AN42" s="165">
        <f>IF('Indicator Data'!AU46="No Data",1,IF('Indicator Data imputation'!AO45&lt;&gt;"",1,0))</f>
        <v>0</v>
      </c>
      <c r="AO42" s="165">
        <f>IF('Indicator Data'!AV46="No Data",1,IF('Indicator Data imputation'!AP45&lt;&gt;"",1,0))</f>
        <v>0</v>
      </c>
      <c r="AP42" s="165">
        <f>IF('Indicator Data'!AW46="No Data",1,IF('Indicator Data imputation'!AQ45&lt;&gt;"",1,0))</f>
        <v>0</v>
      </c>
      <c r="AQ42" s="165">
        <f>IF('Indicator Data'!AX46="No Data",1,IF('Indicator Data imputation'!AR45&lt;&gt;"",1,0))</f>
        <v>0</v>
      </c>
      <c r="AR42" s="165">
        <f>IF('Indicator Data'!AY46="No Data",1,IF('Indicator Data imputation'!AS45&lt;&gt;"",1,0))</f>
        <v>0</v>
      </c>
      <c r="AS42" s="165">
        <f>IF('Indicator Data'!AZ46="No Data",1,IF('Indicator Data imputation'!AT45&lt;&gt;"",1,0))</f>
        <v>0</v>
      </c>
      <c r="AT42" s="165">
        <f>IF('Indicator Data'!BA46="No Data",1,IF('Indicator Data imputation'!AU45&lt;&gt;"",1,0))</f>
        <v>0</v>
      </c>
      <c r="AU42" s="165">
        <f>IF('Indicator Data'!BB46="No Data",1,IF('Indicator Data imputation'!AV45&lt;&gt;"",1,0))</f>
        <v>0</v>
      </c>
      <c r="AV42" s="165">
        <f>IF('Indicator Data'!BC46="No Data",1,IF('Indicator Data imputation'!AW45&lt;&gt;"",1,0))</f>
        <v>0</v>
      </c>
      <c r="AW42" s="165">
        <f>IF('Indicator Data'!BD46="No Data",1,IF('Indicator Data imputation'!AX45&lt;&gt;"",1,0))</f>
        <v>0</v>
      </c>
      <c r="AX42" s="165">
        <f>IF('Indicator Data'!BE46="No Data",1,IF('Indicator Data imputation'!AY45&lt;&gt;"",1,0))</f>
        <v>0</v>
      </c>
      <c r="AY42" s="165">
        <f>IF('Indicator Data'!BF46="No Data",1,IF('Indicator Data imputation'!AZ45&lt;&gt;"",1,0))</f>
        <v>0</v>
      </c>
      <c r="AZ42" s="165">
        <f>IF('Indicator Data'!BG46="No Data",1,IF('Indicator Data imputation'!BA45&lt;&gt;"",1,0))</f>
        <v>0</v>
      </c>
      <c r="BA42" s="5">
        <f t="shared" si="0"/>
        <v>0</v>
      </c>
      <c r="BB42" s="167">
        <f t="shared" si="1"/>
        <v>0</v>
      </c>
    </row>
    <row r="43" spans="1:54" x14ac:dyDescent="0.25">
      <c r="A43" s="5" t="s">
        <v>75</v>
      </c>
      <c r="B43" s="165">
        <f>IF('Indicator Data'!I47="No Data",1,IF('Indicator Data imputation'!C46&lt;&gt;"",1,0))</f>
        <v>0</v>
      </c>
      <c r="C43" s="165">
        <f>IF('Indicator Data'!J47="No Data",1,IF('Indicator Data imputation'!D46&lt;&gt;"",1,0))</f>
        <v>0</v>
      </c>
      <c r="D43" s="165">
        <f>IF('Indicator Data'!K47="No Data",1,IF('Indicator Data imputation'!E46&lt;&gt;"",1,0))</f>
        <v>0</v>
      </c>
      <c r="E43" s="165">
        <f>IF('Indicator Data'!L47="No Data",1,IF('Indicator Data imputation'!F46&lt;&gt;"",1,0))</f>
        <v>0</v>
      </c>
      <c r="F43" s="165">
        <f>IF('Indicator Data'!M47="No Data",1,IF('Indicator Data imputation'!G46&lt;&gt;"",1,0))</f>
        <v>0</v>
      </c>
      <c r="G43" s="165">
        <f>IF('Indicator Data'!N47="No Data",1,IF('Indicator Data imputation'!H46&lt;&gt;"",1,0))</f>
        <v>0</v>
      </c>
      <c r="H43" s="165">
        <f>IF('Indicator Data'!O47="No Data",1,IF('Indicator Data imputation'!I46&lt;&gt;"",1,0))</f>
        <v>0</v>
      </c>
      <c r="I43" s="165">
        <f>IF('Indicator Data'!P47="No Data",1,IF('Indicator Data imputation'!J46&lt;&gt;"",1,0))</f>
        <v>0</v>
      </c>
      <c r="J43" s="165">
        <f>IF('Indicator Data'!Q47="No Data",1,IF('Indicator Data imputation'!K46&lt;&gt;"",1,0))</f>
        <v>0</v>
      </c>
      <c r="K43" s="165">
        <f>IF('Indicator Data'!R47="No Data",1,IF('Indicator Data imputation'!L46&lt;&gt;"",1,0))</f>
        <v>1</v>
      </c>
      <c r="L43" s="165">
        <f>IF('Indicator Data'!S47="No Data",1,IF('Indicator Data imputation'!M46&lt;&gt;"",1,0))</f>
        <v>0</v>
      </c>
      <c r="M43" s="165">
        <f>IF('Indicator Data'!T47="No Data",1,IF('Indicator Data imputation'!N46&lt;&gt;"",1,0))</f>
        <v>0</v>
      </c>
      <c r="N43" s="165">
        <f>IF('Indicator Data'!U47="No Data",1,IF('Indicator Data imputation'!O46&lt;&gt;"",1,0))</f>
        <v>0</v>
      </c>
      <c r="O43" s="165">
        <f>IF('Indicator Data'!V47="No Data",1,IF('Indicator Data imputation'!P46&lt;&gt;"",1,0))</f>
        <v>1</v>
      </c>
      <c r="P43" s="165">
        <f>IF('Indicator Data'!W47="No Data",1,IF('Indicator Data imputation'!Q46&lt;&gt;"",1,0))</f>
        <v>0</v>
      </c>
      <c r="Q43" s="165">
        <f>IF('Indicator Data'!X47="No Data",1,IF('Indicator Data imputation'!R46&lt;&gt;"",1,0))</f>
        <v>1</v>
      </c>
      <c r="R43" s="165">
        <f>IF('Indicator Data'!Y47="No Data",1,IF('Indicator Data imputation'!S46&lt;&gt;"",1,0))</f>
        <v>0</v>
      </c>
      <c r="S43" s="165">
        <f>IF('Indicator Data'!Z47="No Data",1,IF('Indicator Data imputation'!T46&lt;&gt;"",1,0))</f>
        <v>0</v>
      </c>
      <c r="T43" s="165">
        <f>IF('Indicator Data'!AA47="No Data",1,IF('Indicator Data imputation'!U46&lt;&gt;"",1,0))</f>
        <v>0</v>
      </c>
      <c r="U43" s="165">
        <f>IF('Indicator Data'!AB47="No Data",1,IF('Indicator Data imputation'!V46&lt;&gt;"",1,0))</f>
        <v>0</v>
      </c>
      <c r="V43" s="165">
        <f>IF('Indicator Data'!AC47="No Data",1,IF('Indicator Data imputation'!W46&lt;&gt;"",1,0))</f>
        <v>0</v>
      </c>
      <c r="W43" s="165">
        <f>IF('Indicator Data'!AD47="No Data",1,IF('Indicator Data imputation'!X46&lt;&gt;"",1,0))</f>
        <v>0</v>
      </c>
      <c r="X43" s="165">
        <f>IF('Indicator Data'!AE47="No Data",1,IF('Indicator Data imputation'!Y46&lt;&gt;"",1,0))</f>
        <v>1</v>
      </c>
      <c r="Y43" s="165">
        <f>IF('Indicator Data'!AF47="No Data",1,IF('Indicator Data imputation'!Z46&lt;&gt;"",1,0))</f>
        <v>0</v>
      </c>
      <c r="Z43" s="165">
        <f>IF('Indicator Data'!AG47="No Data",1,IF('Indicator Data imputation'!AA46&lt;&gt;"",1,0))</f>
        <v>0</v>
      </c>
      <c r="AA43" s="165">
        <f>IF('Indicator Data'!AH47="No Data",1,IF('Indicator Data imputation'!AB46&lt;&gt;"",1,0))</f>
        <v>0</v>
      </c>
      <c r="AB43" s="165">
        <f>IF('Indicator Data'!AI47="No Data",1,IF('Indicator Data imputation'!AC46&lt;&gt;"",1,0))</f>
        <v>0</v>
      </c>
      <c r="AC43" s="165">
        <f>IF('Indicator Data'!AJ47="No Data",1,IF('Indicator Data imputation'!AD46&lt;&gt;"",1,0))</f>
        <v>0</v>
      </c>
      <c r="AD43" s="165">
        <f>IF('Indicator Data'!AK47="No Data",1,IF('Indicator Data imputation'!AE46&lt;&gt;"",1,0))</f>
        <v>0</v>
      </c>
      <c r="AE43" s="165">
        <f>IF('Indicator Data'!AL47="No Data",1,IF('Indicator Data imputation'!AF46&lt;&gt;"",1,0))</f>
        <v>0</v>
      </c>
      <c r="AF43" s="165">
        <f>IF('Indicator Data'!AM47="No Data",1,IF('Indicator Data imputation'!AG46&lt;&gt;"",1,0))</f>
        <v>0</v>
      </c>
      <c r="AG43" s="165">
        <f>IF('Indicator Data'!AN47="No Data",1,IF('Indicator Data imputation'!AH46&lt;&gt;"",1,0))</f>
        <v>0</v>
      </c>
      <c r="AH43" s="165">
        <f>IF('Indicator Data'!AO47="No Data",1,IF('Indicator Data imputation'!AI46&lt;&gt;"",1,0))</f>
        <v>0</v>
      </c>
      <c r="AI43" s="165">
        <f>IF('Indicator Data'!AP47="No Data",1,IF('Indicator Data imputation'!AJ46&lt;&gt;"",1,0))</f>
        <v>0</v>
      </c>
      <c r="AJ43" s="165">
        <f>IF('Indicator Data'!AQ47="No Data",1,IF('Indicator Data imputation'!AK46&lt;&gt;"",1,0))</f>
        <v>0</v>
      </c>
      <c r="AK43" s="165">
        <f>IF('Indicator Data'!AR47="No Data",1,IF('Indicator Data imputation'!AL46&lt;&gt;"",1,0))</f>
        <v>0</v>
      </c>
      <c r="AL43" s="165">
        <f>IF('Indicator Data'!AS47="No Data",1,IF('Indicator Data imputation'!AM46&lt;&gt;"",1,0))</f>
        <v>0</v>
      </c>
      <c r="AM43" s="165">
        <f>IF('Indicator Data'!AT47="No Data",1,IF('Indicator Data imputation'!AN46&lt;&gt;"",1,0))</f>
        <v>0</v>
      </c>
      <c r="AN43" s="165">
        <f>IF('Indicator Data'!AU47="No Data",1,IF('Indicator Data imputation'!AO46&lt;&gt;"",1,0))</f>
        <v>0</v>
      </c>
      <c r="AO43" s="165">
        <f>IF('Indicator Data'!AV47="No Data",1,IF('Indicator Data imputation'!AP46&lt;&gt;"",1,0))</f>
        <v>0</v>
      </c>
      <c r="AP43" s="165">
        <f>IF('Indicator Data'!AW47="No Data",1,IF('Indicator Data imputation'!AQ46&lt;&gt;"",1,0))</f>
        <v>0</v>
      </c>
      <c r="AQ43" s="165">
        <f>IF('Indicator Data'!AX47="No Data",1,IF('Indicator Data imputation'!AR46&lt;&gt;"",1,0))</f>
        <v>0</v>
      </c>
      <c r="AR43" s="165">
        <f>IF('Indicator Data'!AY47="No Data",1,IF('Indicator Data imputation'!AS46&lt;&gt;"",1,0))</f>
        <v>0</v>
      </c>
      <c r="AS43" s="165">
        <f>IF('Indicator Data'!AZ47="No Data",1,IF('Indicator Data imputation'!AT46&lt;&gt;"",1,0))</f>
        <v>0</v>
      </c>
      <c r="AT43" s="165">
        <f>IF('Indicator Data'!BA47="No Data",1,IF('Indicator Data imputation'!AU46&lt;&gt;"",1,0))</f>
        <v>0</v>
      </c>
      <c r="AU43" s="165">
        <f>IF('Indicator Data'!BB47="No Data",1,IF('Indicator Data imputation'!AV46&lt;&gt;"",1,0))</f>
        <v>0</v>
      </c>
      <c r="AV43" s="165">
        <f>IF('Indicator Data'!BC47="No Data",1,IF('Indicator Data imputation'!AW46&lt;&gt;"",1,0))</f>
        <v>0</v>
      </c>
      <c r="AW43" s="165">
        <f>IF('Indicator Data'!BD47="No Data",1,IF('Indicator Data imputation'!AX46&lt;&gt;"",1,0))</f>
        <v>0</v>
      </c>
      <c r="AX43" s="165">
        <f>IF('Indicator Data'!BE47="No Data",1,IF('Indicator Data imputation'!AY46&lt;&gt;"",1,0))</f>
        <v>0</v>
      </c>
      <c r="AY43" s="165">
        <f>IF('Indicator Data'!BF47="No Data",1,IF('Indicator Data imputation'!AZ46&lt;&gt;"",1,0))</f>
        <v>0</v>
      </c>
      <c r="AZ43" s="165">
        <f>IF('Indicator Data'!BG47="No Data",1,IF('Indicator Data imputation'!BA46&lt;&gt;"",1,0))</f>
        <v>0</v>
      </c>
      <c r="BA43" s="5">
        <f t="shared" si="0"/>
        <v>4</v>
      </c>
      <c r="BB43" s="167">
        <f t="shared" si="1"/>
        <v>7.8431372549019607E-2</v>
      </c>
    </row>
    <row r="44" spans="1:54" x14ac:dyDescent="0.25">
      <c r="A44" s="5" t="s">
        <v>77</v>
      </c>
      <c r="B44" s="165">
        <f>IF('Indicator Data'!I48="No Data",1,IF('Indicator Data imputation'!C47&lt;&gt;"",1,0))</f>
        <v>0</v>
      </c>
      <c r="C44" s="165">
        <f>IF('Indicator Data'!J48="No Data",1,IF('Indicator Data imputation'!D47&lt;&gt;"",1,0))</f>
        <v>0</v>
      </c>
      <c r="D44" s="165">
        <f>IF('Indicator Data'!K48="No Data",1,IF('Indicator Data imputation'!E47&lt;&gt;"",1,0))</f>
        <v>0</v>
      </c>
      <c r="E44" s="165">
        <f>IF('Indicator Data'!L48="No Data",1,IF('Indicator Data imputation'!F47&lt;&gt;"",1,0))</f>
        <v>0</v>
      </c>
      <c r="F44" s="165">
        <f>IF('Indicator Data'!M48="No Data",1,IF('Indicator Data imputation'!G47&lt;&gt;"",1,0))</f>
        <v>0</v>
      </c>
      <c r="G44" s="165">
        <f>IF('Indicator Data'!N48="No Data",1,IF('Indicator Data imputation'!H47&lt;&gt;"",1,0))</f>
        <v>0</v>
      </c>
      <c r="H44" s="165">
        <f>IF('Indicator Data'!O48="No Data",1,IF('Indicator Data imputation'!I47&lt;&gt;"",1,0))</f>
        <v>0</v>
      </c>
      <c r="I44" s="165">
        <f>IF('Indicator Data'!P48="No Data",1,IF('Indicator Data imputation'!J47&lt;&gt;"",1,0))</f>
        <v>0</v>
      </c>
      <c r="J44" s="165">
        <f>IF('Indicator Data'!Q48="No Data",1,IF('Indicator Data imputation'!K47&lt;&gt;"",1,0))</f>
        <v>0</v>
      </c>
      <c r="K44" s="165">
        <f>IF('Indicator Data'!R48="No Data",1,IF('Indicator Data imputation'!L47&lt;&gt;"",1,0))</f>
        <v>1</v>
      </c>
      <c r="L44" s="165">
        <f>IF('Indicator Data'!S48="No Data",1,IF('Indicator Data imputation'!M47&lt;&gt;"",1,0))</f>
        <v>0</v>
      </c>
      <c r="M44" s="165">
        <f>IF('Indicator Data'!T48="No Data",1,IF('Indicator Data imputation'!N47&lt;&gt;"",1,0))</f>
        <v>0</v>
      </c>
      <c r="N44" s="165">
        <f>IF('Indicator Data'!U48="No Data",1,IF('Indicator Data imputation'!O47&lt;&gt;"",1,0))</f>
        <v>0</v>
      </c>
      <c r="O44" s="165">
        <f>IF('Indicator Data'!V48="No Data",1,IF('Indicator Data imputation'!P47&lt;&gt;"",1,0))</f>
        <v>1</v>
      </c>
      <c r="P44" s="165">
        <f>IF('Indicator Data'!W48="No Data",1,IF('Indicator Data imputation'!Q47&lt;&gt;"",1,0))</f>
        <v>0</v>
      </c>
      <c r="Q44" s="165">
        <f>IF('Indicator Data'!X48="No Data",1,IF('Indicator Data imputation'!R47&lt;&gt;"",1,0))</f>
        <v>1</v>
      </c>
      <c r="R44" s="165">
        <f>IF('Indicator Data'!Y48="No Data",1,IF('Indicator Data imputation'!S47&lt;&gt;"",1,0))</f>
        <v>0</v>
      </c>
      <c r="S44" s="165">
        <f>IF('Indicator Data'!Z48="No Data",1,IF('Indicator Data imputation'!T47&lt;&gt;"",1,0))</f>
        <v>0</v>
      </c>
      <c r="T44" s="165">
        <f>IF('Indicator Data'!AA48="No Data",1,IF('Indicator Data imputation'!U47&lt;&gt;"",1,0))</f>
        <v>0</v>
      </c>
      <c r="U44" s="165">
        <f>IF('Indicator Data'!AB48="No Data",1,IF('Indicator Data imputation'!V47&lt;&gt;"",1,0))</f>
        <v>0</v>
      </c>
      <c r="V44" s="165">
        <f>IF('Indicator Data'!AC48="No Data",1,IF('Indicator Data imputation'!W47&lt;&gt;"",1,0))</f>
        <v>1</v>
      </c>
      <c r="W44" s="165">
        <f>IF('Indicator Data'!AD48="No Data",1,IF('Indicator Data imputation'!X47&lt;&gt;"",1,0))</f>
        <v>0</v>
      </c>
      <c r="X44" s="165">
        <f>IF('Indicator Data'!AE48="No Data",1,IF('Indicator Data imputation'!Y47&lt;&gt;"",1,0))</f>
        <v>1</v>
      </c>
      <c r="Y44" s="165">
        <f>IF('Indicator Data'!AF48="No Data",1,IF('Indicator Data imputation'!Z47&lt;&gt;"",1,0))</f>
        <v>0</v>
      </c>
      <c r="Z44" s="165">
        <f>IF('Indicator Data'!AG48="No Data",1,IF('Indicator Data imputation'!AA47&lt;&gt;"",1,0))</f>
        <v>1</v>
      </c>
      <c r="AA44" s="165">
        <f>IF('Indicator Data'!AH48="No Data",1,IF('Indicator Data imputation'!AB47&lt;&gt;"",1,0))</f>
        <v>0</v>
      </c>
      <c r="AB44" s="165">
        <f>IF('Indicator Data'!AI48="No Data",1,IF('Indicator Data imputation'!AC47&lt;&gt;"",1,0))</f>
        <v>0</v>
      </c>
      <c r="AC44" s="165">
        <f>IF('Indicator Data'!AJ48="No Data",1,IF('Indicator Data imputation'!AD47&lt;&gt;"",1,0))</f>
        <v>0</v>
      </c>
      <c r="AD44" s="165">
        <f>IF('Indicator Data'!AK48="No Data",1,IF('Indicator Data imputation'!AE47&lt;&gt;"",1,0))</f>
        <v>0</v>
      </c>
      <c r="AE44" s="165">
        <f>IF('Indicator Data'!AL48="No Data",1,IF('Indicator Data imputation'!AF47&lt;&gt;"",1,0))</f>
        <v>0</v>
      </c>
      <c r="AF44" s="165">
        <f>IF('Indicator Data'!AM48="No Data",1,IF('Indicator Data imputation'!AG47&lt;&gt;"",1,0))</f>
        <v>0</v>
      </c>
      <c r="AG44" s="165">
        <f>IF('Indicator Data'!AN48="No Data",1,IF('Indicator Data imputation'!AH47&lt;&gt;"",1,0))</f>
        <v>0</v>
      </c>
      <c r="AH44" s="165">
        <f>IF('Indicator Data'!AO48="No Data",1,IF('Indicator Data imputation'!AI47&lt;&gt;"",1,0))</f>
        <v>0</v>
      </c>
      <c r="AI44" s="165">
        <f>IF('Indicator Data'!AP48="No Data",1,IF('Indicator Data imputation'!AJ47&lt;&gt;"",1,0))</f>
        <v>1</v>
      </c>
      <c r="AJ44" s="165">
        <f>IF('Indicator Data'!AQ48="No Data",1,IF('Indicator Data imputation'!AK47&lt;&gt;"",1,0))</f>
        <v>1</v>
      </c>
      <c r="AK44" s="165">
        <f>IF('Indicator Data'!AR48="No Data",1,IF('Indicator Data imputation'!AL47&lt;&gt;"",1,0))</f>
        <v>0</v>
      </c>
      <c r="AL44" s="165">
        <f>IF('Indicator Data'!AS48="No Data",1,IF('Indicator Data imputation'!AM47&lt;&gt;"",1,0))</f>
        <v>0</v>
      </c>
      <c r="AM44" s="165">
        <f>IF('Indicator Data'!AT48="No Data",1,IF('Indicator Data imputation'!AN47&lt;&gt;"",1,0))</f>
        <v>0</v>
      </c>
      <c r="AN44" s="165">
        <f>IF('Indicator Data'!AU48="No Data",1,IF('Indicator Data imputation'!AO47&lt;&gt;"",1,0))</f>
        <v>0</v>
      </c>
      <c r="AO44" s="165">
        <f>IF('Indicator Data'!AV48="No Data",1,IF('Indicator Data imputation'!AP47&lt;&gt;"",1,0))</f>
        <v>0</v>
      </c>
      <c r="AP44" s="165">
        <f>IF('Indicator Data'!AW48="No Data",1,IF('Indicator Data imputation'!AQ47&lt;&gt;"",1,0))</f>
        <v>0</v>
      </c>
      <c r="AQ44" s="165">
        <f>IF('Indicator Data'!AX48="No Data",1,IF('Indicator Data imputation'!AR47&lt;&gt;"",1,0))</f>
        <v>0</v>
      </c>
      <c r="AR44" s="165">
        <f>IF('Indicator Data'!AY48="No Data",1,IF('Indicator Data imputation'!AS47&lt;&gt;"",1,0))</f>
        <v>0</v>
      </c>
      <c r="AS44" s="165">
        <f>IF('Indicator Data'!AZ48="No Data",1,IF('Indicator Data imputation'!AT47&lt;&gt;"",1,0))</f>
        <v>0</v>
      </c>
      <c r="AT44" s="165">
        <f>IF('Indicator Data'!BA48="No Data",1,IF('Indicator Data imputation'!AU47&lt;&gt;"",1,0))</f>
        <v>0</v>
      </c>
      <c r="AU44" s="165">
        <f>IF('Indicator Data'!BB48="No Data",1,IF('Indicator Data imputation'!AV47&lt;&gt;"",1,0))</f>
        <v>0</v>
      </c>
      <c r="AV44" s="165">
        <f>IF('Indicator Data'!BC48="No Data",1,IF('Indicator Data imputation'!AW47&lt;&gt;"",1,0))</f>
        <v>0</v>
      </c>
      <c r="AW44" s="165">
        <f>IF('Indicator Data'!BD48="No Data",1,IF('Indicator Data imputation'!AX47&lt;&gt;"",1,0))</f>
        <v>0</v>
      </c>
      <c r="AX44" s="165">
        <f>IF('Indicator Data'!BE48="No Data",1,IF('Indicator Data imputation'!AY47&lt;&gt;"",1,0))</f>
        <v>0</v>
      </c>
      <c r="AY44" s="165">
        <f>IF('Indicator Data'!BF48="No Data",1,IF('Indicator Data imputation'!AZ47&lt;&gt;"",1,0))</f>
        <v>0</v>
      </c>
      <c r="AZ44" s="165">
        <f>IF('Indicator Data'!BG48="No Data",1,IF('Indicator Data imputation'!BA47&lt;&gt;"",1,0))</f>
        <v>0</v>
      </c>
      <c r="BA44" s="5">
        <f t="shared" si="0"/>
        <v>8</v>
      </c>
      <c r="BB44" s="167">
        <f t="shared" si="1"/>
        <v>0.15686274509803921</v>
      </c>
    </row>
    <row r="45" spans="1:54" x14ac:dyDescent="0.25">
      <c r="A45" s="5" t="s">
        <v>79</v>
      </c>
      <c r="B45" s="165">
        <f>IF('Indicator Data'!I49="No Data",1,IF('Indicator Data imputation'!C48&lt;&gt;"",1,0))</f>
        <v>0</v>
      </c>
      <c r="C45" s="165">
        <f>IF('Indicator Data'!J49="No Data",1,IF('Indicator Data imputation'!D48&lt;&gt;"",1,0))</f>
        <v>0</v>
      </c>
      <c r="D45" s="165">
        <f>IF('Indicator Data'!K49="No Data",1,IF('Indicator Data imputation'!E48&lt;&gt;"",1,0))</f>
        <v>0</v>
      </c>
      <c r="E45" s="165">
        <f>IF('Indicator Data'!L49="No Data",1,IF('Indicator Data imputation'!F48&lt;&gt;"",1,0))</f>
        <v>0</v>
      </c>
      <c r="F45" s="165">
        <f>IF('Indicator Data'!M49="No Data",1,IF('Indicator Data imputation'!G48&lt;&gt;"",1,0))</f>
        <v>0</v>
      </c>
      <c r="G45" s="165">
        <f>IF('Indicator Data'!N49="No Data",1,IF('Indicator Data imputation'!H48&lt;&gt;"",1,0))</f>
        <v>0</v>
      </c>
      <c r="H45" s="165">
        <f>IF('Indicator Data'!O49="No Data",1,IF('Indicator Data imputation'!I48&lt;&gt;"",1,0))</f>
        <v>0</v>
      </c>
      <c r="I45" s="165">
        <f>IF('Indicator Data'!P49="No Data",1,IF('Indicator Data imputation'!J48&lt;&gt;"",1,0))</f>
        <v>0</v>
      </c>
      <c r="J45" s="165">
        <f>IF('Indicator Data'!Q49="No Data",1,IF('Indicator Data imputation'!K48&lt;&gt;"",1,0))</f>
        <v>0</v>
      </c>
      <c r="K45" s="165">
        <f>IF('Indicator Data'!R49="No Data",1,IF('Indicator Data imputation'!L48&lt;&gt;"",1,0))</f>
        <v>1</v>
      </c>
      <c r="L45" s="165">
        <f>IF('Indicator Data'!S49="No Data",1,IF('Indicator Data imputation'!M48&lt;&gt;"",1,0))</f>
        <v>0</v>
      </c>
      <c r="M45" s="165">
        <f>IF('Indicator Data'!T49="No Data",1,IF('Indicator Data imputation'!N48&lt;&gt;"",1,0))</f>
        <v>0</v>
      </c>
      <c r="N45" s="165">
        <f>IF('Indicator Data'!U49="No Data",1,IF('Indicator Data imputation'!O48&lt;&gt;"",1,0))</f>
        <v>0</v>
      </c>
      <c r="O45" s="165">
        <f>IF('Indicator Data'!V49="No Data",1,IF('Indicator Data imputation'!P48&lt;&gt;"",1,0))</f>
        <v>1</v>
      </c>
      <c r="P45" s="165">
        <f>IF('Indicator Data'!W49="No Data",1,IF('Indicator Data imputation'!Q48&lt;&gt;"",1,0))</f>
        <v>0</v>
      </c>
      <c r="Q45" s="165">
        <f>IF('Indicator Data'!X49="No Data",1,IF('Indicator Data imputation'!R48&lt;&gt;"",1,0))</f>
        <v>1</v>
      </c>
      <c r="R45" s="165">
        <f>IF('Indicator Data'!Y49="No Data",1,IF('Indicator Data imputation'!S48&lt;&gt;"",1,0))</f>
        <v>0</v>
      </c>
      <c r="S45" s="165">
        <f>IF('Indicator Data'!Z49="No Data",1,IF('Indicator Data imputation'!T48&lt;&gt;"",1,0))</f>
        <v>0</v>
      </c>
      <c r="T45" s="165">
        <f>IF('Indicator Data'!AA49="No Data",1,IF('Indicator Data imputation'!U48&lt;&gt;"",1,0))</f>
        <v>0</v>
      </c>
      <c r="U45" s="165">
        <f>IF('Indicator Data'!AB49="No Data",1,IF('Indicator Data imputation'!V48&lt;&gt;"",1,0))</f>
        <v>0</v>
      </c>
      <c r="V45" s="165">
        <f>IF('Indicator Data'!AC49="No Data",1,IF('Indicator Data imputation'!W48&lt;&gt;"",1,0))</f>
        <v>0</v>
      </c>
      <c r="W45" s="165">
        <f>IF('Indicator Data'!AD49="No Data",1,IF('Indicator Data imputation'!X48&lt;&gt;"",1,0))</f>
        <v>0</v>
      </c>
      <c r="X45" s="165">
        <f>IF('Indicator Data'!AE49="No Data",1,IF('Indicator Data imputation'!Y48&lt;&gt;"",1,0))</f>
        <v>1</v>
      </c>
      <c r="Y45" s="165">
        <f>IF('Indicator Data'!AF49="No Data",1,IF('Indicator Data imputation'!Z48&lt;&gt;"",1,0))</f>
        <v>0</v>
      </c>
      <c r="Z45" s="165">
        <f>IF('Indicator Data'!AG49="No Data",1,IF('Indicator Data imputation'!AA48&lt;&gt;"",1,0))</f>
        <v>0</v>
      </c>
      <c r="AA45" s="165">
        <f>IF('Indicator Data'!AH49="No Data",1,IF('Indicator Data imputation'!AB48&lt;&gt;"",1,0))</f>
        <v>0</v>
      </c>
      <c r="AB45" s="165">
        <f>IF('Indicator Data'!AI49="No Data",1,IF('Indicator Data imputation'!AC48&lt;&gt;"",1,0))</f>
        <v>0</v>
      </c>
      <c r="AC45" s="165">
        <f>IF('Indicator Data'!AJ49="No Data",1,IF('Indicator Data imputation'!AD48&lt;&gt;"",1,0))</f>
        <v>0</v>
      </c>
      <c r="AD45" s="165">
        <f>IF('Indicator Data'!AK49="No Data",1,IF('Indicator Data imputation'!AE48&lt;&gt;"",1,0))</f>
        <v>0</v>
      </c>
      <c r="AE45" s="165">
        <f>IF('Indicator Data'!AL49="No Data",1,IF('Indicator Data imputation'!AF48&lt;&gt;"",1,0))</f>
        <v>0</v>
      </c>
      <c r="AF45" s="165">
        <f>IF('Indicator Data'!AM49="No Data",1,IF('Indicator Data imputation'!AG48&lt;&gt;"",1,0))</f>
        <v>0</v>
      </c>
      <c r="AG45" s="165">
        <f>IF('Indicator Data'!AN49="No Data",1,IF('Indicator Data imputation'!AH48&lt;&gt;"",1,0))</f>
        <v>0</v>
      </c>
      <c r="AH45" s="165">
        <f>IF('Indicator Data'!AO49="No Data",1,IF('Indicator Data imputation'!AI48&lt;&gt;"",1,0))</f>
        <v>0</v>
      </c>
      <c r="AI45" s="165">
        <f>IF('Indicator Data'!AP49="No Data",1,IF('Indicator Data imputation'!AJ48&lt;&gt;"",1,0))</f>
        <v>0</v>
      </c>
      <c r="AJ45" s="165">
        <f>IF('Indicator Data'!AQ49="No Data",1,IF('Indicator Data imputation'!AK48&lt;&gt;"",1,0))</f>
        <v>0</v>
      </c>
      <c r="AK45" s="165">
        <f>IF('Indicator Data'!AR49="No Data",1,IF('Indicator Data imputation'!AL48&lt;&gt;"",1,0))</f>
        <v>1</v>
      </c>
      <c r="AL45" s="165">
        <f>IF('Indicator Data'!AS49="No Data",1,IF('Indicator Data imputation'!AM48&lt;&gt;"",1,0))</f>
        <v>0</v>
      </c>
      <c r="AM45" s="165">
        <f>IF('Indicator Data'!AT49="No Data",1,IF('Indicator Data imputation'!AN48&lt;&gt;"",1,0))</f>
        <v>0</v>
      </c>
      <c r="AN45" s="165">
        <f>IF('Indicator Data'!AU49="No Data",1,IF('Indicator Data imputation'!AO48&lt;&gt;"",1,0))</f>
        <v>0</v>
      </c>
      <c r="AO45" s="165">
        <f>IF('Indicator Data'!AV49="No Data",1,IF('Indicator Data imputation'!AP48&lt;&gt;"",1,0))</f>
        <v>0</v>
      </c>
      <c r="AP45" s="165">
        <f>IF('Indicator Data'!AW49="No Data",1,IF('Indicator Data imputation'!AQ48&lt;&gt;"",1,0))</f>
        <v>0</v>
      </c>
      <c r="AQ45" s="165">
        <f>IF('Indicator Data'!AX49="No Data",1,IF('Indicator Data imputation'!AR48&lt;&gt;"",1,0))</f>
        <v>0</v>
      </c>
      <c r="AR45" s="165">
        <f>IF('Indicator Data'!AY49="No Data",1,IF('Indicator Data imputation'!AS48&lt;&gt;"",1,0))</f>
        <v>0</v>
      </c>
      <c r="AS45" s="165">
        <f>IF('Indicator Data'!AZ49="No Data",1,IF('Indicator Data imputation'!AT48&lt;&gt;"",1,0))</f>
        <v>0</v>
      </c>
      <c r="AT45" s="165">
        <f>IF('Indicator Data'!BA49="No Data",1,IF('Indicator Data imputation'!AU48&lt;&gt;"",1,0))</f>
        <v>0</v>
      </c>
      <c r="AU45" s="165">
        <f>IF('Indicator Data'!BB49="No Data",1,IF('Indicator Data imputation'!AV48&lt;&gt;"",1,0))</f>
        <v>0</v>
      </c>
      <c r="AV45" s="165">
        <f>IF('Indicator Data'!BC49="No Data",1,IF('Indicator Data imputation'!AW48&lt;&gt;"",1,0))</f>
        <v>0</v>
      </c>
      <c r="AW45" s="165">
        <f>IF('Indicator Data'!BD49="No Data",1,IF('Indicator Data imputation'!AX48&lt;&gt;"",1,0))</f>
        <v>0</v>
      </c>
      <c r="AX45" s="165">
        <f>IF('Indicator Data'!BE49="No Data",1,IF('Indicator Data imputation'!AY48&lt;&gt;"",1,0))</f>
        <v>0</v>
      </c>
      <c r="AY45" s="165">
        <f>IF('Indicator Data'!BF49="No Data",1,IF('Indicator Data imputation'!AZ48&lt;&gt;"",1,0))</f>
        <v>0</v>
      </c>
      <c r="AZ45" s="165">
        <f>IF('Indicator Data'!BG49="No Data",1,IF('Indicator Data imputation'!BA48&lt;&gt;"",1,0))</f>
        <v>0</v>
      </c>
      <c r="BA45" s="5">
        <f t="shared" si="0"/>
        <v>5</v>
      </c>
      <c r="BB45" s="167">
        <f t="shared" si="1"/>
        <v>9.8039215686274508E-2</v>
      </c>
    </row>
    <row r="46" spans="1:54" x14ac:dyDescent="0.25">
      <c r="A46" s="5" t="s">
        <v>81</v>
      </c>
      <c r="B46" s="165">
        <f>IF('Indicator Data'!I50="No Data",1,IF('Indicator Data imputation'!C49&lt;&gt;"",1,0))</f>
        <v>0</v>
      </c>
      <c r="C46" s="165">
        <f>IF('Indicator Data'!J50="No Data",1,IF('Indicator Data imputation'!D49&lt;&gt;"",1,0))</f>
        <v>0</v>
      </c>
      <c r="D46" s="165">
        <f>IF('Indicator Data'!K50="No Data",1,IF('Indicator Data imputation'!E49&lt;&gt;"",1,0))</f>
        <v>0</v>
      </c>
      <c r="E46" s="165">
        <f>IF('Indicator Data'!L50="No Data",1,IF('Indicator Data imputation'!F49&lt;&gt;"",1,0))</f>
        <v>0</v>
      </c>
      <c r="F46" s="165">
        <f>IF('Indicator Data'!M50="No Data",1,IF('Indicator Data imputation'!G49&lt;&gt;"",1,0))</f>
        <v>0</v>
      </c>
      <c r="G46" s="165">
        <f>IF('Indicator Data'!N50="No Data",1,IF('Indicator Data imputation'!H49&lt;&gt;"",1,0))</f>
        <v>0</v>
      </c>
      <c r="H46" s="165">
        <f>IF('Indicator Data'!O50="No Data",1,IF('Indicator Data imputation'!I49&lt;&gt;"",1,0))</f>
        <v>0</v>
      </c>
      <c r="I46" s="165">
        <f>IF('Indicator Data'!P50="No Data",1,IF('Indicator Data imputation'!J49&lt;&gt;"",1,0))</f>
        <v>0</v>
      </c>
      <c r="J46" s="165">
        <f>IF('Indicator Data'!Q50="No Data",1,IF('Indicator Data imputation'!K49&lt;&gt;"",1,0))</f>
        <v>0</v>
      </c>
      <c r="K46" s="165">
        <f>IF('Indicator Data'!R50="No Data",1,IF('Indicator Data imputation'!L49&lt;&gt;"",1,0))</f>
        <v>1</v>
      </c>
      <c r="L46" s="165">
        <f>IF('Indicator Data'!S50="No Data",1,IF('Indicator Data imputation'!M49&lt;&gt;"",1,0))</f>
        <v>0</v>
      </c>
      <c r="M46" s="165">
        <f>IF('Indicator Data'!T50="No Data",1,IF('Indicator Data imputation'!N49&lt;&gt;"",1,0))</f>
        <v>0</v>
      </c>
      <c r="N46" s="165">
        <f>IF('Indicator Data'!U50="No Data",1,IF('Indicator Data imputation'!O49&lt;&gt;"",1,0))</f>
        <v>0</v>
      </c>
      <c r="O46" s="165">
        <f>IF('Indicator Data'!V50="No Data",1,IF('Indicator Data imputation'!P49&lt;&gt;"",1,0))</f>
        <v>1</v>
      </c>
      <c r="P46" s="165">
        <f>IF('Indicator Data'!W50="No Data",1,IF('Indicator Data imputation'!Q49&lt;&gt;"",1,0))</f>
        <v>0</v>
      </c>
      <c r="Q46" s="165">
        <f>IF('Indicator Data'!X50="No Data",1,IF('Indicator Data imputation'!R49&lt;&gt;"",1,0))</f>
        <v>1</v>
      </c>
      <c r="R46" s="165">
        <f>IF('Indicator Data'!Y50="No Data",1,IF('Indicator Data imputation'!S49&lt;&gt;"",1,0))</f>
        <v>0</v>
      </c>
      <c r="S46" s="165">
        <f>IF('Indicator Data'!Z50="No Data",1,IF('Indicator Data imputation'!T49&lt;&gt;"",1,0))</f>
        <v>0</v>
      </c>
      <c r="T46" s="165">
        <f>IF('Indicator Data'!AA50="No Data",1,IF('Indicator Data imputation'!U49&lt;&gt;"",1,0))</f>
        <v>0</v>
      </c>
      <c r="U46" s="165">
        <f>IF('Indicator Data'!AB50="No Data",1,IF('Indicator Data imputation'!V49&lt;&gt;"",1,0))</f>
        <v>0</v>
      </c>
      <c r="V46" s="165">
        <f>IF('Indicator Data'!AC50="No Data",1,IF('Indicator Data imputation'!W49&lt;&gt;"",1,0))</f>
        <v>0</v>
      </c>
      <c r="W46" s="165">
        <f>IF('Indicator Data'!AD50="No Data",1,IF('Indicator Data imputation'!X49&lt;&gt;"",1,0))</f>
        <v>0</v>
      </c>
      <c r="X46" s="165">
        <f>IF('Indicator Data'!AE50="No Data",1,IF('Indicator Data imputation'!Y49&lt;&gt;"",1,0))</f>
        <v>1</v>
      </c>
      <c r="Y46" s="165">
        <f>IF('Indicator Data'!AF50="No Data",1,IF('Indicator Data imputation'!Z49&lt;&gt;"",1,0))</f>
        <v>0</v>
      </c>
      <c r="Z46" s="165">
        <f>IF('Indicator Data'!AG50="No Data",1,IF('Indicator Data imputation'!AA49&lt;&gt;"",1,0))</f>
        <v>0</v>
      </c>
      <c r="AA46" s="165">
        <f>IF('Indicator Data'!AH50="No Data",1,IF('Indicator Data imputation'!AB49&lt;&gt;"",1,0))</f>
        <v>0</v>
      </c>
      <c r="AB46" s="165">
        <f>IF('Indicator Data'!AI50="No Data",1,IF('Indicator Data imputation'!AC49&lt;&gt;"",1,0))</f>
        <v>0</v>
      </c>
      <c r="AC46" s="165">
        <f>IF('Indicator Data'!AJ50="No Data",1,IF('Indicator Data imputation'!AD49&lt;&gt;"",1,0))</f>
        <v>0</v>
      </c>
      <c r="AD46" s="165">
        <f>IF('Indicator Data'!AK50="No Data",1,IF('Indicator Data imputation'!AE49&lt;&gt;"",1,0))</f>
        <v>0</v>
      </c>
      <c r="AE46" s="165">
        <f>IF('Indicator Data'!AL50="No Data",1,IF('Indicator Data imputation'!AF49&lt;&gt;"",1,0))</f>
        <v>0</v>
      </c>
      <c r="AF46" s="165">
        <f>IF('Indicator Data'!AM50="No Data",1,IF('Indicator Data imputation'!AG49&lt;&gt;"",1,0))</f>
        <v>0</v>
      </c>
      <c r="AG46" s="165">
        <f>IF('Indicator Data'!AN50="No Data",1,IF('Indicator Data imputation'!AH49&lt;&gt;"",1,0))</f>
        <v>0</v>
      </c>
      <c r="AH46" s="165">
        <f>IF('Indicator Data'!AO50="No Data",1,IF('Indicator Data imputation'!AI49&lt;&gt;"",1,0))</f>
        <v>0</v>
      </c>
      <c r="AI46" s="165">
        <f>IF('Indicator Data'!AP50="No Data",1,IF('Indicator Data imputation'!AJ49&lt;&gt;"",1,0))</f>
        <v>0</v>
      </c>
      <c r="AJ46" s="165">
        <f>IF('Indicator Data'!AQ50="No Data",1,IF('Indicator Data imputation'!AK49&lt;&gt;"",1,0))</f>
        <v>0</v>
      </c>
      <c r="AK46" s="165">
        <f>IF('Indicator Data'!AR50="No Data",1,IF('Indicator Data imputation'!AL49&lt;&gt;"",1,0))</f>
        <v>0</v>
      </c>
      <c r="AL46" s="165">
        <f>IF('Indicator Data'!AS50="No Data",1,IF('Indicator Data imputation'!AM49&lt;&gt;"",1,0))</f>
        <v>0</v>
      </c>
      <c r="AM46" s="165">
        <f>IF('Indicator Data'!AT50="No Data",1,IF('Indicator Data imputation'!AN49&lt;&gt;"",1,0))</f>
        <v>0</v>
      </c>
      <c r="AN46" s="165">
        <f>IF('Indicator Data'!AU50="No Data",1,IF('Indicator Data imputation'!AO49&lt;&gt;"",1,0))</f>
        <v>0</v>
      </c>
      <c r="AO46" s="165">
        <f>IF('Indicator Data'!AV50="No Data",1,IF('Indicator Data imputation'!AP49&lt;&gt;"",1,0))</f>
        <v>1</v>
      </c>
      <c r="AP46" s="165">
        <f>IF('Indicator Data'!AW50="No Data",1,IF('Indicator Data imputation'!AQ49&lt;&gt;"",1,0))</f>
        <v>0</v>
      </c>
      <c r="AQ46" s="165">
        <f>IF('Indicator Data'!AX50="No Data",1,IF('Indicator Data imputation'!AR49&lt;&gt;"",1,0))</f>
        <v>0</v>
      </c>
      <c r="AR46" s="165">
        <f>IF('Indicator Data'!AY50="No Data",1,IF('Indicator Data imputation'!AS49&lt;&gt;"",1,0))</f>
        <v>0</v>
      </c>
      <c r="AS46" s="165">
        <f>IF('Indicator Data'!AZ50="No Data",1,IF('Indicator Data imputation'!AT49&lt;&gt;"",1,0))</f>
        <v>0</v>
      </c>
      <c r="AT46" s="165">
        <f>IF('Indicator Data'!BA50="No Data",1,IF('Indicator Data imputation'!AU49&lt;&gt;"",1,0))</f>
        <v>0</v>
      </c>
      <c r="AU46" s="165">
        <f>IF('Indicator Data'!BB50="No Data",1,IF('Indicator Data imputation'!AV49&lt;&gt;"",1,0))</f>
        <v>0</v>
      </c>
      <c r="AV46" s="165">
        <f>IF('Indicator Data'!BC50="No Data",1,IF('Indicator Data imputation'!AW49&lt;&gt;"",1,0))</f>
        <v>0</v>
      </c>
      <c r="AW46" s="165">
        <f>IF('Indicator Data'!BD50="No Data",1,IF('Indicator Data imputation'!AX49&lt;&gt;"",1,0))</f>
        <v>0</v>
      </c>
      <c r="AX46" s="165">
        <f>IF('Indicator Data'!BE50="No Data",1,IF('Indicator Data imputation'!AY49&lt;&gt;"",1,0))</f>
        <v>0</v>
      </c>
      <c r="AY46" s="165">
        <f>IF('Indicator Data'!BF50="No Data",1,IF('Indicator Data imputation'!AZ49&lt;&gt;"",1,0))</f>
        <v>0</v>
      </c>
      <c r="AZ46" s="165">
        <f>IF('Indicator Data'!BG50="No Data",1,IF('Indicator Data imputation'!BA49&lt;&gt;"",1,0))</f>
        <v>0</v>
      </c>
      <c r="BA46" s="5">
        <f t="shared" si="0"/>
        <v>5</v>
      </c>
      <c r="BB46" s="167">
        <f t="shared" si="1"/>
        <v>9.8039215686274508E-2</v>
      </c>
    </row>
    <row r="47" spans="1:54" x14ac:dyDescent="0.25">
      <c r="A47" s="5" t="s">
        <v>83</v>
      </c>
      <c r="B47" s="165">
        <f>IF('Indicator Data'!I51="No Data",1,IF('Indicator Data imputation'!C50&lt;&gt;"",1,0))</f>
        <v>0</v>
      </c>
      <c r="C47" s="165">
        <f>IF('Indicator Data'!J51="No Data",1,IF('Indicator Data imputation'!D50&lt;&gt;"",1,0))</f>
        <v>0</v>
      </c>
      <c r="D47" s="165">
        <f>IF('Indicator Data'!K51="No Data",1,IF('Indicator Data imputation'!E50&lt;&gt;"",1,0))</f>
        <v>0</v>
      </c>
      <c r="E47" s="165">
        <f>IF('Indicator Data'!L51="No Data",1,IF('Indicator Data imputation'!F50&lt;&gt;"",1,0))</f>
        <v>0</v>
      </c>
      <c r="F47" s="165">
        <f>IF('Indicator Data'!M51="No Data",1,IF('Indicator Data imputation'!G50&lt;&gt;"",1,0))</f>
        <v>0</v>
      </c>
      <c r="G47" s="165">
        <f>IF('Indicator Data'!N51="No Data",1,IF('Indicator Data imputation'!H50&lt;&gt;"",1,0))</f>
        <v>0</v>
      </c>
      <c r="H47" s="165">
        <f>IF('Indicator Data'!O51="No Data",1,IF('Indicator Data imputation'!I50&lt;&gt;"",1,0))</f>
        <v>0</v>
      </c>
      <c r="I47" s="165">
        <f>IF('Indicator Data'!P51="No Data",1,IF('Indicator Data imputation'!J50&lt;&gt;"",1,0))</f>
        <v>0</v>
      </c>
      <c r="J47" s="165">
        <f>IF('Indicator Data'!Q51="No Data",1,IF('Indicator Data imputation'!K50&lt;&gt;"",1,0))</f>
        <v>0</v>
      </c>
      <c r="K47" s="165">
        <f>IF('Indicator Data'!R51="No Data",1,IF('Indicator Data imputation'!L50&lt;&gt;"",1,0))</f>
        <v>1</v>
      </c>
      <c r="L47" s="165">
        <f>IF('Indicator Data'!S51="No Data",1,IF('Indicator Data imputation'!M50&lt;&gt;"",1,0))</f>
        <v>0</v>
      </c>
      <c r="M47" s="165">
        <f>IF('Indicator Data'!T51="No Data",1,IF('Indicator Data imputation'!N50&lt;&gt;"",1,0))</f>
        <v>0</v>
      </c>
      <c r="N47" s="165">
        <f>IF('Indicator Data'!U51="No Data",1,IF('Indicator Data imputation'!O50&lt;&gt;"",1,0))</f>
        <v>0</v>
      </c>
      <c r="O47" s="165">
        <f>IF('Indicator Data'!V51="No Data",1,IF('Indicator Data imputation'!P50&lt;&gt;"",1,0))</f>
        <v>1</v>
      </c>
      <c r="P47" s="165">
        <f>IF('Indicator Data'!W51="No Data",1,IF('Indicator Data imputation'!Q50&lt;&gt;"",1,0))</f>
        <v>0</v>
      </c>
      <c r="Q47" s="165">
        <f>IF('Indicator Data'!X51="No Data",1,IF('Indicator Data imputation'!R50&lt;&gt;"",1,0))</f>
        <v>1</v>
      </c>
      <c r="R47" s="165">
        <f>IF('Indicator Data'!Y51="No Data",1,IF('Indicator Data imputation'!S50&lt;&gt;"",1,0))</f>
        <v>0</v>
      </c>
      <c r="S47" s="165">
        <f>IF('Indicator Data'!Z51="No Data",1,IF('Indicator Data imputation'!T50&lt;&gt;"",1,0))</f>
        <v>0</v>
      </c>
      <c r="T47" s="165">
        <f>IF('Indicator Data'!AA51="No Data",1,IF('Indicator Data imputation'!U50&lt;&gt;"",1,0))</f>
        <v>0</v>
      </c>
      <c r="U47" s="165">
        <f>IF('Indicator Data'!AB51="No Data",1,IF('Indicator Data imputation'!V50&lt;&gt;"",1,0))</f>
        <v>0</v>
      </c>
      <c r="V47" s="165">
        <f>IF('Indicator Data'!AC51="No Data",1,IF('Indicator Data imputation'!W50&lt;&gt;"",1,0))</f>
        <v>0</v>
      </c>
      <c r="W47" s="165">
        <f>IF('Indicator Data'!AD51="No Data",1,IF('Indicator Data imputation'!X50&lt;&gt;"",1,0))</f>
        <v>0</v>
      </c>
      <c r="X47" s="165">
        <f>IF('Indicator Data'!AE51="No Data",1,IF('Indicator Data imputation'!Y50&lt;&gt;"",1,0))</f>
        <v>1</v>
      </c>
      <c r="Y47" s="165">
        <f>IF('Indicator Data'!AF51="No Data",1,IF('Indicator Data imputation'!Z50&lt;&gt;"",1,0))</f>
        <v>0</v>
      </c>
      <c r="Z47" s="165">
        <f>IF('Indicator Data'!AG51="No Data",1,IF('Indicator Data imputation'!AA50&lt;&gt;"",1,0))</f>
        <v>0</v>
      </c>
      <c r="AA47" s="165">
        <f>IF('Indicator Data'!AH51="No Data",1,IF('Indicator Data imputation'!AB50&lt;&gt;"",1,0))</f>
        <v>0</v>
      </c>
      <c r="AB47" s="165">
        <f>IF('Indicator Data'!AI51="No Data",1,IF('Indicator Data imputation'!AC50&lt;&gt;"",1,0))</f>
        <v>0</v>
      </c>
      <c r="AC47" s="165">
        <f>IF('Indicator Data'!AJ51="No Data",1,IF('Indicator Data imputation'!AD50&lt;&gt;"",1,0))</f>
        <v>0</v>
      </c>
      <c r="AD47" s="165">
        <f>IF('Indicator Data'!AK51="No Data",1,IF('Indicator Data imputation'!AE50&lt;&gt;"",1,0))</f>
        <v>0</v>
      </c>
      <c r="AE47" s="165">
        <f>IF('Indicator Data'!AL51="No Data",1,IF('Indicator Data imputation'!AF50&lt;&gt;"",1,0))</f>
        <v>0</v>
      </c>
      <c r="AF47" s="165">
        <f>IF('Indicator Data'!AM51="No Data",1,IF('Indicator Data imputation'!AG50&lt;&gt;"",1,0))</f>
        <v>0</v>
      </c>
      <c r="AG47" s="165">
        <f>IF('Indicator Data'!AN51="No Data",1,IF('Indicator Data imputation'!AH50&lt;&gt;"",1,0))</f>
        <v>0</v>
      </c>
      <c r="AH47" s="165">
        <f>IF('Indicator Data'!AO51="No Data",1,IF('Indicator Data imputation'!AI50&lt;&gt;"",1,0))</f>
        <v>0</v>
      </c>
      <c r="AI47" s="165">
        <f>IF('Indicator Data'!AP51="No Data",1,IF('Indicator Data imputation'!AJ50&lt;&gt;"",1,0))</f>
        <v>0</v>
      </c>
      <c r="AJ47" s="165">
        <f>IF('Indicator Data'!AQ51="No Data",1,IF('Indicator Data imputation'!AK50&lt;&gt;"",1,0))</f>
        <v>0</v>
      </c>
      <c r="AK47" s="165">
        <f>IF('Indicator Data'!AR51="No Data",1,IF('Indicator Data imputation'!AL50&lt;&gt;"",1,0))</f>
        <v>0</v>
      </c>
      <c r="AL47" s="165">
        <f>IF('Indicator Data'!AS51="No Data",1,IF('Indicator Data imputation'!AM50&lt;&gt;"",1,0))</f>
        <v>0</v>
      </c>
      <c r="AM47" s="165">
        <f>IF('Indicator Data'!AT51="No Data",1,IF('Indicator Data imputation'!AN50&lt;&gt;"",1,0))</f>
        <v>0</v>
      </c>
      <c r="AN47" s="165">
        <f>IF('Indicator Data'!AU51="No Data",1,IF('Indicator Data imputation'!AO50&lt;&gt;"",1,0))</f>
        <v>0</v>
      </c>
      <c r="AO47" s="165">
        <f>IF('Indicator Data'!AV51="No Data",1,IF('Indicator Data imputation'!AP50&lt;&gt;"",1,0))</f>
        <v>1</v>
      </c>
      <c r="AP47" s="165">
        <f>IF('Indicator Data'!AW51="No Data",1,IF('Indicator Data imputation'!AQ50&lt;&gt;"",1,0))</f>
        <v>0</v>
      </c>
      <c r="AQ47" s="165">
        <f>IF('Indicator Data'!AX51="No Data",1,IF('Indicator Data imputation'!AR50&lt;&gt;"",1,0))</f>
        <v>0</v>
      </c>
      <c r="AR47" s="165">
        <f>IF('Indicator Data'!AY51="No Data",1,IF('Indicator Data imputation'!AS50&lt;&gt;"",1,0))</f>
        <v>0</v>
      </c>
      <c r="AS47" s="165">
        <f>IF('Indicator Data'!AZ51="No Data",1,IF('Indicator Data imputation'!AT50&lt;&gt;"",1,0))</f>
        <v>0</v>
      </c>
      <c r="AT47" s="165">
        <f>IF('Indicator Data'!BA51="No Data",1,IF('Indicator Data imputation'!AU50&lt;&gt;"",1,0))</f>
        <v>0</v>
      </c>
      <c r="AU47" s="165">
        <f>IF('Indicator Data'!BB51="No Data",1,IF('Indicator Data imputation'!AV50&lt;&gt;"",1,0))</f>
        <v>0</v>
      </c>
      <c r="AV47" s="165">
        <f>IF('Indicator Data'!BC51="No Data",1,IF('Indicator Data imputation'!AW50&lt;&gt;"",1,0))</f>
        <v>0</v>
      </c>
      <c r="AW47" s="165">
        <f>IF('Indicator Data'!BD51="No Data",1,IF('Indicator Data imputation'!AX50&lt;&gt;"",1,0))</f>
        <v>0</v>
      </c>
      <c r="AX47" s="165">
        <f>IF('Indicator Data'!BE51="No Data",1,IF('Indicator Data imputation'!AY50&lt;&gt;"",1,0))</f>
        <v>0</v>
      </c>
      <c r="AY47" s="165">
        <f>IF('Indicator Data'!BF51="No Data",1,IF('Indicator Data imputation'!AZ50&lt;&gt;"",1,0))</f>
        <v>0</v>
      </c>
      <c r="AZ47" s="165">
        <f>IF('Indicator Data'!BG51="No Data",1,IF('Indicator Data imputation'!BA50&lt;&gt;"",1,0))</f>
        <v>0</v>
      </c>
      <c r="BA47" s="5">
        <f t="shared" si="0"/>
        <v>5</v>
      </c>
      <c r="BB47" s="167">
        <f t="shared" si="1"/>
        <v>9.8039215686274508E-2</v>
      </c>
    </row>
    <row r="48" spans="1:54" x14ac:dyDescent="0.25">
      <c r="A48" s="5" t="s">
        <v>85</v>
      </c>
      <c r="B48" s="165">
        <f>IF('Indicator Data'!I52="No Data",1,IF('Indicator Data imputation'!C51&lt;&gt;"",1,0))</f>
        <v>0</v>
      </c>
      <c r="C48" s="165">
        <f>IF('Indicator Data'!J52="No Data",1,IF('Indicator Data imputation'!D51&lt;&gt;"",1,0))</f>
        <v>0</v>
      </c>
      <c r="D48" s="165">
        <f>IF('Indicator Data'!K52="No Data",1,IF('Indicator Data imputation'!E51&lt;&gt;"",1,0))</f>
        <v>0</v>
      </c>
      <c r="E48" s="165">
        <f>IF('Indicator Data'!L52="No Data",1,IF('Indicator Data imputation'!F51&lt;&gt;"",1,0))</f>
        <v>0</v>
      </c>
      <c r="F48" s="165">
        <f>IF('Indicator Data'!M52="No Data",1,IF('Indicator Data imputation'!G51&lt;&gt;"",1,0))</f>
        <v>0</v>
      </c>
      <c r="G48" s="165">
        <f>IF('Indicator Data'!N52="No Data",1,IF('Indicator Data imputation'!H51&lt;&gt;"",1,0))</f>
        <v>0</v>
      </c>
      <c r="H48" s="165">
        <f>IF('Indicator Data'!O52="No Data",1,IF('Indicator Data imputation'!I51&lt;&gt;"",1,0))</f>
        <v>0</v>
      </c>
      <c r="I48" s="165">
        <f>IF('Indicator Data'!P52="No Data",1,IF('Indicator Data imputation'!J51&lt;&gt;"",1,0))</f>
        <v>0</v>
      </c>
      <c r="J48" s="165">
        <f>IF('Indicator Data'!Q52="No Data",1,IF('Indicator Data imputation'!K51&lt;&gt;"",1,0))</f>
        <v>0</v>
      </c>
      <c r="K48" s="165">
        <f>IF('Indicator Data'!R52="No Data",1,IF('Indicator Data imputation'!L51&lt;&gt;"",1,0))</f>
        <v>1</v>
      </c>
      <c r="L48" s="165">
        <f>IF('Indicator Data'!S52="No Data",1,IF('Indicator Data imputation'!M51&lt;&gt;"",1,0))</f>
        <v>0</v>
      </c>
      <c r="M48" s="165">
        <f>IF('Indicator Data'!T52="No Data",1,IF('Indicator Data imputation'!N51&lt;&gt;"",1,0))</f>
        <v>0</v>
      </c>
      <c r="N48" s="165">
        <f>IF('Indicator Data'!U52="No Data",1,IF('Indicator Data imputation'!O51&lt;&gt;"",1,0))</f>
        <v>0</v>
      </c>
      <c r="O48" s="165">
        <f>IF('Indicator Data'!V52="No Data",1,IF('Indicator Data imputation'!P51&lt;&gt;"",1,0))</f>
        <v>0</v>
      </c>
      <c r="P48" s="165">
        <f>IF('Indicator Data'!W52="No Data",1,IF('Indicator Data imputation'!Q51&lt;&gt;"",1,0))</f>
        <v>0</v>
      </c>
      <c r="Q48" s="165">
        <f>IF('Indicator Data'!X52="No Data",1,IF('Indicator Data imputation'!R51&lt;&gt;"",1,0))</f>
        <v>0</v>
      </c>
      <c r="R48" s="165">
        <f>IF('Indicator Data'!Y52="No Data",1,IF('Indicator Data imputation'!S51&lt;&gt;"",1,0))</f>
        <v>0</v>
      </c>
      <c r="S48" s="165">
        <f>IF('Indicator Data'!Z52="No Data",1,IF('Indicator Data imputation'!T51&lt;&gt;"",1,0))</f>
        <v>0</v>
      </c>
      <c r="T48" s="165">
        <f>IF('Indicator Data'!AA52="No Data",1,IF('Indicator Data imputation'!U51&lt;&gt;"",1,0))</f>
        <v>0</v>
      </c>
      <c r="U48" s="165">
        <f>IF('Indicator Data'!AB52="No Data",1,IF('Indicator Data imputation'!V51&lt;&gt;"",1,0))</f>
        <v>0</v>
      </c>
      <c r="V48" s="165">
        <f>IF('Indicator Data'!AC52="No Data",1,IF('Indicator Data imputation'!W51&lt;&gt;"",1,0))</f>
        <v>0</v>
      </c>
      <c r="W48" s="165">
        <f>IF('Indicator Data'!AD52="No Data",1,IF('Indicator Data imputation'!X51&lt;&gt;"",1,0))</f>
        <v>0</v>
      </c>
      <c r="X48" s="165">
        <f>IF('Indicator Data'!AE52="No Data",1,IF('Indicator Data imputation'!Y51&lt;&gt;"",1,0))</f>
        <v>0</v>
      </c>
      <c r="Y48" s="165">
        <f>IF('Indicator Data'!AF52="No Data",1,IF('Indicator Data imputation'!Z51&lt;&gt;"",1,0))</f>
        <v>1</v>
      </c>
      <c r="Z48" s="165">
        <f>IF('Indicator Data'!AG52="No Data",1,IF('Indicator Data imputation'!AA51&lt;&gt;"",1,0))</f>
        <v>0</v>
      </c>
      <c r="AA48" s="165">
        <f>IF('Indicator Data'!AH52="No Data",1,IF('Indicator Data imputation'!AB51&lt;&gt;"",1,0))</f>
        <v>0</v>
      </c>
      <c r="AB48" s="165">
        <f>IF('Indicator Data'!AI52="No Data",1,IF('Indicator Data imputation'!AC51&lt;&gt;"",1,0))</f>
        <v>0</v>
      </c>
      <c r="AC48" s="165">
        <f>IF('Indicator Data'!AJ52="No Data",1,IF('Indicator Data imputation'!AD51&lt;&gt;"",1,0))</f>
        <v>0</v>
      </c>
      <c r="AD48" s="165">
        <f>IF('Indicator Data'!AK52="No Data",1,IF('Indicator Data imputation'!AE51&lt;&gt;"",1,0))</f>
        <v>0</v>
      </c>
      <c r="AE48" s="165">
        <f>IF('Indicator Data'!AL52="No Data",1,IF('Indicator Data imputation'!AF51&lt;&gt;"",1,0))</f>
        <v>0</v>
      </c>
      <c r="AF48" s="165">
        <f>IF('Indicator Data'!AM52="No Data",1,IF('Indicator Data imputation'!AG51&lt;&gt;"",1,0))</f>
        <v>0</v>
      </c>
      <c r="AG48" s="165">
        <f>IF('Indicator Data'!AN52="No Data",1,IF('Indicator Data imputation'!AH51&lt;&gt;"",1,0))</f>
        <v>0</v>
      </c>
      <c r="AH48" s="165">
        <f>IF('Indicator Data'!AO52="No Data",1,IF('Indicator Data imputation'!AI51&lt;&gt;"",1,0))</f>
        <v>0</v>
      </c>
      <c r="AI48" s="165">
        <f>IF('Indicator Data'!AP52="No Data",1,IF('Indicator Data imputation'!AJ51&lt;&gt;"",1,0))</f>
        <v>1</v>
      </c>
      <c r="AJ48" s="165">
        <f>IF('Indicator Data'!AQ52="No Data",1,IF('Indicator Data imputation'!AK51&lt;&gt;"",1,0))</f>
        <v>1</v>
      </c>
      <c r="AK48" s="165">
        <f>IF('Indicator Data'!AR52="No Data",1,IF('Indicator Data imputation'!AL51&lt;&gt;"",1,0))</f>
        <v>0</v>
      </c>
      <c r="AL48" s="165">
        <f>IF('Indicator Data'!AS52="No Data",1,IF('Indicator Data imputation'!AM51&lt;&gt;"",1,0))</f>
        <v>0</v>
      </c>
      <c r="AM48" s="165">
        <f>IF('Indicator Data'!AT52="No Data",1,IF('Indicator Data imputation'!AN51&lt;&gt;"",1,0))</f>
        <v>0</v>
      </c>
      <c r="AN48" s="165">
        <f>IF('Indicator Data'!AU52="No Data",1,IF('Indicator Data imputation'!AO51&lt;&gt;"",1,0))</f>
        <v>0</v>
      </c>
      <c r="AO48" s="165">
        <f>IF('Indicator Data'!AV52="No Data",1,IF('Indicator Data imputation'!AP51&lt;&gt;"",1,0))</f>
        <v>1</v>
      </c>
      <c r="AP48" s="165">
        <f>IF('Indicator Data'!AW52="No Data",1,IF('Indicator Data imputation'!AQ51&lt;&gt;"",1,0))</f>
        <v>0</v>
      </c>
      <c r="AQ48" s="165">
        <f>IF('Indicator Data'!AX52="No Data",1,IF('Indicator Data imputation'!AR51&lt;&gt;"",1,0))</f>
        <v>0</v>
      </c>
      <c r="AR48" s="165">
        <f>IF('Indicator Data'!AY52="No Data",1,IF('Indicator Data imputation'!AS51&lt;&gt;"",1,0))</f>
        <v>0</v>
      </c>
      <c r="AS48" s="165">
        <f>IF('Indicator Data'!AZ52="No Data",1,IF('Indicator Data imputation'!AT51&lt;&gt;"",1,0))</f>
        <v>0</v>
      </c>
      <c r="AT48" s="165">
        <f>IF('Indicator Data'!BA52="No Data",1,IF('Indicator Data imputation'!AU51&lt;&gt;"",1,0))</f>
        <v>0</v>
      </c>
      <c r="AU48" s="165">
        <f>IF('Indicator Data'!BB52="No Data",1,IF('Indicator Data imputation'!AV51&lt;&gt;"",1,0))</f>
        <v>0</v>
      </c>
      <c r="AV48" s="165">
        <f>IF('Indicator Data'!BC52="No Data",1,IF('Indicator Data imputation'!AW51&lt;&gt;"",1,0))</f>
        <v>0</v>
      </c>
      <c r="AW48" s="165">
        <f>IF('Indicator Data'!BD52="No Data",1,IF('Indicator Data imputation'!AX51&lt;&gt;"",1,0))</f>
        <v>0</v>
      </c>
      <c r="AX48" s="165">
        <f>IF('Indicator Data'!BE52="No Data",1,IF('Indicator Data imputation'!AY51&lt;&gt;"",1,0))</f>
        <v>0</v>
      </c>
      <c r="AY48" s="165">
        <f>IF('Indicator Data'!BF52="No Data",1,IF('Indicator Data imputation'!AZ51&lt;&gt;"",1,0))</f>
        <v>0</v>
      </c>
      <c r="AZ48" s="165">
        <f>IF('Indicator Data'!BG52="No Data",1,IF('Indicator Data imputation'!BA51&lt;&gt;"",1,0))</f>
        <v>0</v>
      </c>
      <c r="BA48" s="5">
        <f t="shared" si="0"/>
        <v>5</v>
      </c>
      <c r="BB48" s="167">
        <f t="shared" si="1"/>
        <v>9.8039215686274508E-2</v>
      </c>
    </row>
    <row r="49" spans="1:54" x14ac:dyDescent="0.25">
      <c r="A49" s="5" t="s">
        <v>87</v>
      </c>
      <c r="B49" s="165">
        <f>IF('Indicator Data'!I53="No Data",1,IF('Indicator Data imputation'!C52&lt;&gt;"",1,0))</f>
        <v>0</v>
      </c>
      <c r="C49" s="165">
        <f>IF('Indicator Data'!J53="No Data",1,IF('Indicator Data imputation'!D52&lt;&gt;"",1,0))</f>
        <v>0</v>
      </c>
      <c r="D49" s="165">
        <f>IF('Indicator Data'!K53="No Data",1,IF('Indicator Data imputation'!E52&lt;&gt;"",1,0))</f>
        <v>0</v>
      </c>
      <c r="E49" s="165">
        <f>IF('Indicator Data'!L53="No Data",1,IF('Indicator Data imputation'!F52&lt;&gt;"",1,0))</f>
        <v>0</v>
      </c>
      <c r="F49" s="165">
        <f>IF('Indicator Data'!M53="No Data",1,IF('Indicator Data imputation'!G52&lt;&gt;"",1,0))</f>
        <v>0</v>
      </c>
      <c r="G49" s="165">
        <f>IF('Indicator Data'!N53="No Data",1,IF('Indicator Data imputation'!H52&lt;&gt;"",1,0))</f>
        <v>0</v>
      </c>
      <c r="H49" s="165">
        <f>IF('Indicator Data'!O53="No Data",1,IF('Indicator Data imputation'!I52&lt;&gt;"",1,0))</f>
        <v>0</v>
      </c>
      <c r="I49" s="165">
        <f>IF('Indicator Data'!P53="No Data",1,IF('Indicator Data imputation'!J52&lt;&gt;"",1,0))</f>
        <v>0</v>
      </c>
      <c r="J49" s="165">
        <f>IF('Indicator Data'!Q53="No Data",1,IF('Indicator Data imputation'!K52&lt;&gt;"",1,0))</f>
        <v>0</v>
      </c>
      <c r="K49" s="165">
        <f>IF('Indicator Data'!R53="No Data",1,IF('Indicator Data imputation'!L52&lt;&gt;"",1,0))</f>
        <v>1</v>
      </c>
      <c r="L49" s="165">
        <f>IF('Indicator Data'!S53="No Data",1,IF('Indicator Data imputation'!M52&lt;&gt;"",1,0))</f>
        <v>0</v>
      </c>
      <c r="M49" s="165">
        <f>IF('Indicator Data'!T53="No Data",1,IF('Indicator Data imputation'!N52&lt;&gt;"",1,0))</f>
        <v>0</v>
      </c>
      <c r="N49" s="165">
        <f>IF('Indicator Data'!U53="No Data",1,IF('Indicator Data imputation'!O52&lt;&gt;"",1,0))</f>
        <v>0</v>
      </c>
      <c r="O49" s="165">
        <f>IF('Indicator Data'!V53="No Data",1,IF('Indicator Data imputation'!P52&lt;&gt;"",1,0))</f>
        <v>0</v>
      </c>
      <c r="P49" s="165">
        <f>IF('Indicator Data'!W53="No Data",1,IF('Indicator Data imputation'!Q52&lt;&gt;"",1,0))</f>
        <v>0</v>
      </c>
      <c r="Q49" s="165">
        <f>IF('Indicator Data'!X53="No Data",1,IF('Indicator Data imputation'!R52&lt;&gt;"",1,0))</f>
        <v>1</v>
      </c>
      <c r="R49" s="165">
        <f>IF('Indicator Data'!Y53="No Data",1,IF('Indicator Data imputation'!S52&lt;&gt;"",1,0))</f>
        <v>0</v>
      </c>
      <c r="S49" s="165">
        <f>IF('Indicator Data'!Z53="No Data",1,IF('Indicator Data imputation'!T52&lt;&gt;"",1,0))</f>
        <v>0</v>
      </c>
      <c r="T49" s="165">
        <f>IF('Indicator Data'!AA53="No Data",1,IF('Indicator Data imputation'!U52&lt;&gt;"",1,0))</f>
        <v>0</v>
      </c>
      <c r="U49" s="165">
        <f>IF('Indicator Data'!AB53="No Data",1,IF('Indicator Data imputation'!V52&lt;&gt;"",1,0))</f>
        <v>1</v>
      </c>
      <c r="V49" s="165">
        <f>IF('Indicator Data'!AC53="No Data",1,IF('Indicator Data imputation'!W52&lt;&gt;"",1,0))</f>
        <v>0</v>
      </c>
      <c r="W49" s="165">
        <f>IF('Indicator Data'!AD53="No Data",1,IF('Indicator Data imputation'!X52&lt;&gt;"",1,0))</f>
        <v>1</v>
      </c>
      <c r="X49" s="165">
        <f>IF('Indicator Data'!AE53="No Data",1,IF('Indicator Data imputation'!Y52&lt;&gt;"",1,0))</f>
        <v>1</v>
      </c>
      <c r="Y49" s="165">
        <f>IF('Indicator Data'!AF53="No Data",1,IF('Indicator Data imputation'!Z52&lt;&gt;"",1,0))</f>
        <v>1</v>
      </c>
      <c r="Z49" s="165">
        <f>IF('Indicator Data'!AG53="No Data",1,IF('Indicator Data imputation'!AA52&lt;&gt;"",1,0))</f>
        <v>0</v>
      </c>
      <c r="AA49" s="165">
        <f>IF('Indicator Data'!AH53="No Data",1,IF('Indicator Data imputation'!AB52&lt;&gt;"",1,0))</f>
        <v>0</v>
      </c>
      <c r="AB49" s="165">
        <f>IF('Indicator Data'!AI53="No Data",1,IF('Indicator Data imputation'!AC52&lt;&gt;"",1,0))</f>
        <v>0</v>
      </c>
      <c r="AC49" s="165">
        <f>IF('Indicator Data'!AJ53="No Data",1,IF('Indicator Data imputation'!AD52&lt;&gt;"",1,0))</f>
        <v>0</v>
      </c>
      <c r="AD49" s="165">
        <f>IF('Indicator Data'!AK53="No Data",1,IF('Indicator Data imputation'!AE52&lt;&gt;"",1,0))</f>
        <v>0</v>
      </c>
      <c r="AE49" s="165">
        <f>IF('Indicator Data'!AL53="No Data",1,IF('Indicator Data imputation'!AF52&lt;&gt;"",1,0))</f>
        <v>0</v>
      </c>
      <c r="AF49" s="165">
        <f>IF('Indicator Data'!AM53="No Data",1,IF('Indicator Data imputation'!AG52&lt;&gt;"",1,0))</f>
        <v>0</v>
      </c>
      <c r="AG49" s="165">
        <f>IF('Indicator Data'!AN53="No Data",1,IF('Indicator Data imputation'!AH52&lt;&gt;"",1,0))</f>
        <v>0</v>
      </c>
      <c r="AH49" s="165">
        <f>IF('Indicator Data'!AO53="No Data",1,IF('Indicator Data imputation'!AI52&lt;&gt;"",1,0))</f>
        <v>0</v>
      </c>
      <c r="AI49" s="165">
        <f>IF('Indicator Data'!AP53="No Data",1,IF('Indicator Data imputation'!AJ52&lt;&gt;"",1,0))</f>
        <v>1</v>
      </c>
      <c r="AJ49" s="165">
        <f>IF('Indicator Data'!AQ53="No Data",1,IF('Indicator Data imputation'!AK52&lt;&gt;"",1,0))</f>
        <v>1</v>
      </c>
      <c r="AK49" s="165">
        <f>IF('Indicator Data'!AR53="No Data",1,IF('Indicator Data imputation'!AL52&lt;&gt;"",1,0))</f>
        <v>1</v>
      </c>
      <c r="AL49" s="165">
        <f>IF('Indicator Data'!AS53="No Data",1,IF('Indicator Data imputation'!AM52&lt;&gt;"",1,0))</f>
        <v>0</v>
      </c>
      <c r="AM49" s="165">
        <f>IF('Indicator Data'!AT53="No Data",1,IF('Indicator Data imputation'!AN52&lt;&gt;"",1,0))</f>
        <v>1</v>
      </c>
      <c r="AN49" s="165">
        <f>IF('Indicator Data'!AU53="No Data",1,IF('Indicator Data imputation'!AO52&lt;&gt;"",1,0))</f>
        <v>1</v>
      </c>
      <c r="AO49" s="165">
        <f>IF('Indicator Data'!AV53="No Data",1,IF('Indicator Data imputation'!AP52&lt;&gt;"",1,0))</f>
        <v>1</v>
      </c>
      <c r="AP49" s="165">
        <f>IF('Indicator Data'!AW53="No Data",1,IF('Indicator Data imputation'!AQ52&lt;&gt;"",1,0))</f>
        <v>0</v>
      </c>
      <c r="AQ49" s="165">
        <f>IF('Indicator Data'!AX53="No Data",1,IF('Indicator Data imputation'!AR52&lt;&gt;"",1,0))</f>
        <v>0</v>
      </c>
      <c r="AR49" s="165">
        <f>IF('Indicator Data'!AY53="No Data",1,IF('Indicator Data imputation'!AS52&lt;&gt;"",1,0))</f>
        <v>0</v>
      </c>
      <c r="AS49" s="165">
        <f>IF('Indicator Data'!AZ53="No Data",1,IF('Indicator Data imputation'!AT52&lt;&gt;"",1,0))</f>
        <v>0</v>
      </c>
      <c r="AT49" s="165">
        <f>IF('Indicator Data'!BA53="No Data",1,IF('Indicator Data imputation'!AU52&lt;&gt;"",1,0))</f>
        <v>0</v>
      </c>
      <c r="AU49" s="165">
        <f>IF('Indicator Data'!BB53="No Data",1,IF('Indicator Data imputation'!AV52&lt;&gt;"",1,0))</f>
        <v>0</v>
      </c>
      <c r="AV49" s="165">
        <f>IF('Indicator Data'!BC53="No Data",1,IF('Indicator Data imputation'!AW52&lt;&gt;"",1,0))</f>
        <v>0</v>
      </c>
      <c r="AW49" s="165">
        <f>IF('Indicator Data'!BD53="No Data",1,IF('Indicator Data imputation'!AX52&lt;&gt;"",1,0))</f>
        <v>0</v>
      </c>
      <c r="AX49" s="165">
        <f>IF('Indicator Data'!BE53="No Data",1,IF('Indicator Data imputation'!AY52&lt;&gt;"",1,0))</f>
        <v>0</v>
      </c>
      <c r="AY49" s="165">
        <f>IF('Indicator Data'!BF53="No Data",1,IF('Indicator Data imputation'!AZ52&lt;&gt;"",1,0))</f>
        <v>0</v>
      </c>
      <c r="AZ49" s="165">
        <f>IF('Indicator Data'!BG53="No Data",1,IF('Indicator Data imputation'!BA52&lt;&gt;"",1,0))</f>
        <v>0</v>
      </c>
      <c r="BA49" s="5">
        <f t="shared" si="0"/>
        <v>12</v>
      </c>
      <c r="BB49" s="167">
        <f t="shared" si="1"/>
        <v>0.23529411764705882</v>
      </c>
    </row>
    <row r="50" spans="1:54" x14ac:dyDescent="0.25">
      <c r="A50" s="5" t="s">
        <v>89</v>
      </c>
      <c r="B50" s="165">
        <f>IF('Indicator Data'!I54="No Data",1,IF('Indicator Data imputation'!C53&lt;&gt;"",1,0))</f>
        <v>0</v>
      </c>
      <c r="C50" s="165">
        <f>IF('Indicator Data'!J54="No Data",1,IF('Indicator Data imputation'!D53&lt;&gt;"",1,0))</f>
        <v>0</v>
      </c>
      <c r="D50" s="165">
        <f>IF('Indicator Data'!K54="No Data",1,IF('Indicator Data imputation'!E53&lt;&gt;"",1,0))</f>
        <v>0</v>
      </c>
      <c r="E50" s="165">
        <f>IF('Indicator Data'!L54="No Data",1,IF('Indicator Data imputation'!F53&lt;&gt;"",1,0))</f>
        <v>0</v>
      </c>
      <c r="F50" s="165">
        <f>IF('Indicator Data'!M54="No Data",1,IF('Indicator Data imputation'!G53&lt;&gt;"",1,0))</f>
        <v>0</v>
      </c>
      <c r="G50" s="165">
        <f>IF('Indicator Data'!N54="No Data",1,IF('Indicator Data imputation'!H53&lt;&gt;"",1,0))</f>
        <v>0</v>
      </c>
      <c r="H50" s="165">
        <f>IF('Indicator Data'!O54="No Data",1,IF('Indicator Data imputation'!I53&lt;&gt;"",1,0))</f>
        <v>0</v>
      </c>
      <c r="I50" s="165">
        <f>IF('Indicator Data'!P54="No Data",1,IF('Indicator Data imputation'!J53&lt;&gt;"",1,0))</f>
        <v>0</v>
      </c>
      <c r="J50" s="165">
        <f>IF('Indicator Data'!Q54="No Data",1,IF('Indicator Data imputation'!K53&lt;&gt;"",1,0))</f>
        <v>0</v>
      </c>
      <c r="K50" s="165">
        <f>IF('Indicator Data'!R54="No Data",1,IF('Indicator Data imputation'!L53&lt;&gt;"",1,0))</f>
        <v>0</v>
      </c>
      <c r="L50" s="165">
        <f>IF('Indicator Data'!S54="No Data",1,IF('Indicator Data imputation'!M53&lt;&gt;"",1,0))</f>
        <v>0</v>
      </c>
      <c r="M50" s="165">
        <f>IF('Indicator Data'!T54="No Data",1,IF('Indicator Data imputation'!N53&lt;&gt;"",1,0))</f>
        <v>0</v>
      </c>
      <c r="N50" s="165">
        <f>IF('Indicator Data'!U54="No Data",1,IF('Indicator Data imputation'!O53&lt;&gt;"",1,0))</f>
        <v>0</v>
      </c>
      <c r="O50" s="165">
        <f>IF('Indicator Data'!V54="No Data",1,IF('Indicator Data imputation'!P53&lt;&gt;"",1,0))</f>
        <v>0</v>
      </c>
      <c r="P50" s="165">
        <f>IF('Indicator Data'!W54="No Data",1,IF('Indicator Data imputation'!Q53&lt;&gt;"",1,0))</f>
        <v>0</v>
      </c>
      <c r="Q50" s="165">
        <f>IF('Indicator Data'!X54="No Data",1,IF('Indicator Data imputation'!R53&lt;&gt;"",1,0))</f>
        <v>0</v>
      </c>
      <c r="R50" s="165">
        <f>IF('Indicator Data'!Y54="No Data",1,IF('Indicator Data imputation'!S53&lt;&gt;"",1,0))</f>
        <v>0</v>
      </c>
      <c r="S50" s="165">
        <f>IF('Indicator Data'!Z54="No Data",1,IF('Indicator Data imputation'!T53&lt;&gt;"",1,0))</f>
        <v>0</v>
      </c>
      <c r="T50" s="165">
        <f>IF('Indicator Data'!AA54="No Data",1,IF('Indicator Data imputation'!U53&lt;&gt;"",1,0))</f>
        <v>0</v>
      </c>
      <c r="U50" s="165">
        <f>IF('Indicator Data'!AB54="No Data",1,IF('Indicator Data imputation'!V53&lt;&gt;"",1,0))</f>
        <v>0</v>
      </c>
      <c r="V50" s="165">
        <f>IF('Indicator Data'!AC54="No Data",1,IF('Indicator Data imputation'!W53&lt;&gt;"",1,0))</f>
        <v>0</v>
      </c>
      <c r="W50" s="165">
        <f>IF('Indicator Data'!AD54="No Data",1,IF('Indicator Data imputation'!X53&lt;&gt;"",1,0))</f>
        <v>0</v>
      </c>
      <c r="X50" s="165">
        <f>IF('Indicator Data'!AE54="No Data",1,IF('Indicator Data imputation'!Y53&lt;&gt;"",1,0))</f>
        <v>0</v>
      </c>
      <c r="Y50" s="165">
        <f>IF('Indicator Data'!AF54="No Data",1,IF('Indicator Data imputation'!Z53&lt;&gt;"",1,0))</f>
        <v>0</v>
      </c>
      <c r="Z50" s="165">
        <f>IF('Indicator Data'!AG54="No Data",1,IF('Indicator Data imputation'!AA53&lt;&gt;"",1,0))</f>
        <v>0</v>
      </c>
      <c r="AA50" s="165">
        <f>IF('Indicator Data'!AH54="No Data",1,IF('Indicator Data imputation'!AB53&lt;&gt;"",1,0))</f>
        <v>0</v>
      </c>
      <c r="AB50" s="165">
        <f>IF('Indicator Data'!AI54="No Data",1,IF('Indicator Data imputation'!AC53&lt;&gt;"",1,0))</f>
        <v>0</v>
      </c>
      <c r="AC50" s="165">
        <f>IF('Indicator Data'!AJ54="No Data",1,IF('Indicator Data imputation'!AD53&lt;&gt;"",1,0))</f>
        <v>0</v>
      </c>
      <c r="AD50" s="165">
        <f>IF('Indicator Data'!AK54="No Data",1,IF('Indicator Data imputation'!AE53&lt;&gt;"",1,0))</f>
        <v>0</v>
      </c>
      <c r="AE50" s="165">
        <f>IF('Indicator Data'!AL54="No Data",1,IF('Indicator Data imputation'!AF53&lt;&gt;"",1,0))</f>
        <v>0</v>
      </c>
      <c r="AF50" s="165">
        <f>IF('Indicator Data'!AM54="No Data",1,IF('Indicator Data imputation'!AG53&lt;&gt;"",1,0))</f>
        <v>0</v>
      </c>
      <c r="AG50" s="165">
        <f>IF('Indicator Data'!AN54="No Data",1,IF('Indicator Data imputation'!AH53&lt;&gt;"",1,0))</f>
        <v>0</v>
      </c>
      <c r="AH50" s="165">
        <f>IF('Indicator Data'!AO54="No Data",1,IF('Indicator Data imputation'!AI53&lt;&gt;"",1,0))</f>
        <v>0</v>
      </c>
      <c r="AI50" s="165">
        <f>IF('Indicator Data'!AP54="No Data",1,IF('Indicator Data imputation'!AJ53&lt;&gt;"",1,0))</f>
        <v>0</v>
      </c>
      <c r="AJ50" s="165">
        <f>IF('Indicator Data'!AQ54="No Data",1,IF('Indicator Data imputation'!AK53&lt;&gt;"",1,0))</f>
        <v>0</v>
      </c>
      <c r="AK50" s="165">
        <f>IF('Indicator Data'!AR54="No Data",1,IF('Indicator Data imputation'!AL53&lt;&gt;"",1,0))</f>
        <v>0</v>
      </c>
      <c r="AL50" s="165">
        <f>IF('Indicator Data'!AS54="No Data",1,IF('Indicator Data imputation'!AM53&lt;&gt;"",1,0))</f>
        <v>0</v>
      </c>
      <c r="AM50" s="165">
        <f>IF('Indicator Data'!AT54="No Data",1,IF('Indicator Data imputation'!AN53&lt;&gt;"",1,0))</f>
        <v>0</v>
      </c>
      <c r="AN50" s="165">
        <f>IF('Indicator Data'!AU54="No Data",1,IF('Indicator Data imputation'!AO53&lt;&gt;"",1,0))</f>
        <v>0</v>
      </c>
      <c r="AO50" s="165">
        <f>IF('Indicator Data'!AV54="No Data",1,IF('Indicator Data imputation'!AP53&lt;&gt;"",1,0))</f>
        <v>0</v>
      </c>
      <c r="AP50" s="165">
        <f>IF('Indicator Data'!AW54="No Data",1,IF('Indicator Data imputation'!AQ53&lt;&gt;"",1,0))</f>
        <v>0</v>
      </c>
      <c r="AQ50" s="165">
        <f>IF('Indicator Data'!AX54="No Data",1,IF('Indicator Data imputation'!AR53&lt;&gt;"",1,0))</f>
        <v>0</v>
      </c>
      <c r="AR50" s="165">
        <f>IF('Indicator Data'!AY54="No Data",1,IF('Indicator Data imputation'!AS53&lt;&gt;"",1,0))</f>
        <v>0</v>
      </c>
      <c r="AS50" s="165">
        <f>IF('Indicator Data'!AZ54="No Data",1,IF('Indicator Data imputation'!AT53&lt;&gt;"",1,0))</f>
        <v>0</v>
      </c>
      <c r="AT50" s="165">
        <f>IF('Indicator Data'!BA54="No Data",1,IF('Indicator Data imputation'!AU53&lt;&gt;"",1,0))</f>
        <v>0</v>
      </c>
      <c r="AU50" s="165">
        <f>IF('Indicator Data'!BB54="No Data",1,IF('Indicator Data imputation'!AV53&lt;&gt;"",1,0))</f>
        <v>0</v>
      </c>
      <c r="AV50" s="165">
        <f>IF('Indicator Data'!BC54="No Data",1,IF('Indicator Data imputation'!AW53&lt;&gt;"",1,0))</f>
        <v>0</v>
      </c>
      <c r="AW50" s="165">
        <f>IF('Indicator Data'!BD54="No Data",1,IF('Indicator Data imputation'!AX53&lt;&gt;"",1,0))</f>
        <v>0</v>
      </c>
      <c r="AX50" s="165">
        <f>IF('Indicator Data'!BE54="No Data",1,IF('Indicator Data imputation'!AY53&lt;&gt;"",1,0))</f>
        <v>0</v>
      </c>
      <c r="AY50" s="165">
        <f>IF('Indicator Data'!BF54="No Data",1,IF('Indicator Data imputation'!AZ53&lt;&gt;"",1,0))</f>
        <v>0</v>
      </c>
      <c r="AZ50" s="165">
        <f>IF('Indicator Data'!BG54="No Data",1,IF('Indicator Data imputation'!BA53&lt;&gt;"",1,0))</f>
        <v>0</v>
      </c>
      <c r="BA50" s="5">
        <f t="shared" si="0"/>
        <v>0</v>
      </c>
      <c r="BB50" s="167">
        <f t="shared" si="1"/>
        <v>0</v>
      </c>
    </row>
    <row r="51" spans="1:54" x14ac:dyDescent="0.25">
      <c r="A51" s="5" t="s">
        <v>92</v>
      </c>
      <c r="B51" s="165">
        <f>IF('Indicator Data'!I55="No Data",1,IF('Indicator Data imputation'!C54&lt;&gt;"",1,0))</f>
        <v>0</v>
      </c>
      <c r="C51" s="165">
        <f>IF('Indicator Data'!J55="No Data",1,IF('Indicator Data imputation'!D54&lt;&gt;"",1,0))</f>
        <v>0</v>
      </c>
      <c r="D51" s="165">
        <f>IF('Indicator Data'!K55="No Data",1,IF('Indicator Data imputation'!E54&lt;&gt;"",1,0))</f>
        <v>0</v>
      </c>
      <c r="E51" s="165">
        <f>IF('Indicator Data'!L55="No Data",1,IF('Indicator Data imputation'!F54&lt;&gt;"",1,0))</f>
        <v>0</v>
      </c>
      <c r="F51" s="165">
        <f>IF('Indicator Data'!M55="No Data",1,IF('Indicator Data imputation'!G54&lt;&gt;"",1,0))</f>
        <v>0</v>
      </c>
      <c r="G51" s="165">
        <f>IF('Indicator Data'!N55="No Data",1,IF('Indicator Data imputation'!H54&lt;&gt;"",1,0))</f>
        <v>0</v>
      </c>
      <c r="H51" s="165">
        <f>IF('Indicator Data'!O55="No Data",1,IF('Indicator Data imputation'!I54&lt;&gt;"",1,0))</f>
        <v>0</v>
      </c>
      <c r="I51" s="165">
        <f>IF('Indicator Data'!P55="No Data",1,IF('Indicator Data imputation'!J54&lt;&gt;"",1,0))</f>
        <v>0</v>
      </c>
      <c r="J51" s="165">
        <f>IF('Indicator Data'!Q55="No Data",1,IF('Indicator Data imputation'!K54&lt;&gt;"",1,0))</f>
        <v>0</v>
      </c>
      <c r="K51" s="165">
        <f>IF('Indicator Data'!R55="No Data",1,IF('Indicator Data imputation'!L54&lt;&gt;"",1,0))</f>
        <v>0</v>
      </c>
      <c r="L51" s="165">
        <f>IF('Indicator Data'!S55="No Data",1,IF('Indicator Data imputation'!M54&lt;&gt;"",1,0))</f>
        <v>0</v>
      </c>
      <c r="M51" s="165">
        <f>IF('Indicator Data'!T55="No Data",1,IF('Indicator Data imputation'!N54&lt;&gt;"",1,0))</f>
        <v>0</v>
      </c>
      <c r="N51" s="165">
        <f>IF('Indicator Data'!U55="No Data",1,IF('Indicator Data imputation'!O54&lt;&gt;"",1,0))</f>
        <v>0</v>
      </c>
      <c r="O51" s="165">
        <f>IF('Indicator Data'!V55="No Data",1,IF('Indicator Data imputation'!P54&lt;&gt;"",1,0))</f>
        <v>0</v>
      </c>
      <c r="P51" s="165">
        <f>IF('Indicator Data'!W55="No Data",1,IF('Indicator Data imputation'!Q54&lt;&gt;"",1,0))</f>
        <v>0</v>
      </c>
      <c r="Q51" s="165">
        <f>IF('Indicator Data'!X55="No Data",1,IF('Indicator Data imputation'!R54&lt;&gt;"",1,0))</f>
        <v>0</v>
      </c>
      <c r="R51" s="165">
        <f>IF('Indicator Data'!Y55="No Data",1,IF('Indicator Data imputation'!S54&lt;&gt;"",1,0))</f>
        <v>0</v>
      </c>
      <c r="S51" s="165">
        <f>IF('Indicator Data'!Z55="No Data",1,IF('Indicator Data imputation'!T54&lt;&gt;"",1,0))</f>
        <v>0</v>
      </c>
      <c r="T51" s="165">
        <f>IF('Indicator Data'!AA55="No Data",1,IF('Indicator Data imputation'!U54&lt;&gt;"",1,0))</f>
        <v>0</v>
      </c>
      <c r="U51" s="165">
        <f>IF('Indicator Data'!AB55="No Data",1,IF('Indicator Data imputation'!V54&lt;&gt;"",1,0))</f>
        <v>0</v>
      </c>
      <c r="V51" s="165">
        <f>IF('Indicator Data'!AC55="No Data",1,IF('Indicator Data imputation'!W54&lt;&gt;"",1,0))</f>
        <v>0</v>
      </c>
      <c r="W51" s="165">
        <f>IF('Indicator Data'!AD55="No Data",1,IF('Indicator Data imputation'!X54&lt;&gt;"",1,0))</f>
        <v>0</v>
      </c>
      <c r="X51" s="165">
        <f>IF('Indicator Data'!AE55="No Data",1,IF('Indicator Data imputation'!Y54&lt;&gt;"",1,0))</f>
        <v>0</v>
      </c>
      <c r="Y51" s="165">
        <f>IF('Indicator Data'!AF55="No Data",1,IF('Indicator Data imputation'!Z54&lt;&gt;"",1,0))</f>
        <v>0</v>
      </c>
      <c r="Z51" s="165">
        <f>IF('Indicator Data'!AG55="No Data",1,IF('Indicator Data imputation'!AA54&lt;&gt;"",1,0))</f>
        <v>0</v>
      </c>
      <c r="AA51" s="165">
        <f>IF('Indicator Data'!AH55="No Data",1,IF('Indicator Data imputation'!AB54&lt;&gt;"",1,0))</f>
        <v>0</v>
      </c>
      <c r="AB51" s="165">
        <f>IF('Indicator Data'!AI55="No Data",1,IF('Indicator Data imputation'!AC54&lt;&gt;"",1,0))</f>
        <v>0</v>
      </c>
      <c r="AC51" s="165">
        <f>IF('Indicator Data'!AJ55="No Data",1,IF('Indicator Data imputation'!AD54&lt;&gt;"",1,0))</f>
        <v>0</v>
      </c>
      <c r="AD51" s="165">
        <f>IF('Indicator Data'!AK55="No Data",1,IF('Indicator Data imputation'!AE54&lt;&gt;"",1,0))</f>
        <v>0</v>
      </c>
      <c r="AE51" s="165">
        <f>IF('Indicator Data'!AL55="No Data",1,IF('Indicator Data imputation'!AF54&lt;&gt;"",1,0))</f>
        <v>0</v>
      </c>
      <c r="AF51" s="165">
        <f>IF('Indicator Data'!AM55="No Data",1,IF('Indicator Data imputation'!AG54&lt;&gt;"",1,0))</f>
        <v>0</v>
      </c>
      <c r="AG51" s="165">
        <f>IF('Indicator Data'!AN55="No Data",1,IF('Indicator Data imputation'!AH54&lt;&gt;"",1,0))</f>
        <v>0</v>
      </c>
      <c r="AH51" s="165">
        <f>IF('Indicator Data'!AO55="No Data",1,IF('Indicator Data imputation'!AI54&lt;&gt;"",1,0))</f>
        <v>0</v>
      </c>
      <c r="AI51" s="165">
        <f>IF('Indicator Data'!AP55="No Data",1,IF('Indicator Data imputation'!AJ54&lt;&gt;"",1,0))</f>
        <v>0</v>
      </c>
      <c r="AJ51" s="165">
        <f>IF('Indicator Data'!AQ55="No Data",1,IF('Indicator Data imputation'!AK54&lt;&gt;"",1,0))</f>
        <v>0</v>
      </c>
      <c r="AK51" s="165">
        <f>IF('Indicator Data'!AR55="No Data",1,IF('Indicator Data imputation'!AL54&lt;&gt;"",1,0))</f>
        <v>0</v>
      </c>
      <c r="AL51" s="165">
        <f>IF('Indicator Data'!AS55="No Data",1,IF('Indicator Data imputation'!AM54&lt;&gt;"",1,0))</f>
        <v>0</v>
      </c>
      <c r="AM51" s="165">
        <f>IF('Indicator Data'!AT55="No Data",1,IF('Indicator Data imputation'!AN54&lt;&gt;"",1,0))</f>
        <v>0</v>
      </c>
      <c r="AN51" s="165">
        <f>IF('Indicator Data'!AU55="No Data",1,IF('Indicator Data imputation'!AO54&lt;&gt;"",1,0))</f>
        <v>0</v>
      </c>
      <c r="AO51" s="165">
        <f>IF('Indicator Data'!AV55="No Data",1,IF('Indicator Data imputation'!AP54&lt;&gt;"",1,0))</f>
        <v>0</v>
      </c>
      <c r="AP51" s="165">
        <f>IF('Indicator Data'!AW55="No Data",1,IF('Indicator Data imputation'!AQ54&lt;&gt;"",1,0))</f>
        <v>0</v>
      </c>
      <c r="AQ51" s="165">
        <f>IF('Indicator Data'!AX55="No Data",1,IF('Indicator Data imputation'!AR54&lt;&gt;"",1,0))</f>
        <v>0</v>
      </c>
      <c r="AR51" s="165">
        <f>IF('Indicator Data'!AY55="No Data",1,IF('Indicator Data imputation'!AS54&lt;&gt;"",1,0))</f>
        <v>0</v>
      </c>
      <c r="AS51" s="165">
        <f>IF('Indicator Data'!AZ55="No Data",1,IF('Indicator Data imputation'!AT54&lt;&gt;"",1,0))</f>
        <v>0</v>
      </c>
      <c r="AT51" s="165">
        <f>IF('Indicator Data'!BA55="No Data",1,IF('Indicator Data imputation'!AU54&lt;&gt;"",1,0))</f>
        <v>0</v>
      </c>
      <c r="AU51" s="165">
        <f>IF('Indicator Data'!BB55="No Data",1,IF('Indicator Data imputation'!AV54&lt;&gt;"",1,0))</f>
        <v>0</v>
      </c>
      <c r="AV51" s="165">
        <f>IF('Indicator Data'!BC55="No Data",1,IF('Indicator Data imputation'!AW54&lt;&gt;"",1,0))</f>
        <v>0</v>
      </c>
      <c r="AW51" s="165">
        <f>IF('Indicator Data'!BD55="No Data",1,IF('Indicator Data imputation'!AX54&lt;&gt;"",1,0))</f>
        <v>0</v>
      </c>
      <c r="AX51" s="165">
        <f>IF('Indicator Data'!BE55="No Data",1,IF('Indicator Data imputation'!AY54&lt;&gt;"",1,0))</f>
        <v>0</v>
      </c>
      <c r="AY51" s="165">
        <f>IF('Indicator Data'!BF55="No Data",1,IF('Indicator Data imputation'!AZ54&lt;&gt;"",1,0))</f>
        <v>0</v>
      </c>
      <c r="AZ51" s="165">
        <f>IF('Indicator Data'!BG55="No Data",1,IF('Indicator Data imputation'!BA54&lt;&gt;"",1,0))</f>
        <v>0</v>
      </c>
      <c r="BA51" s="5">
        <f t="shared" si="0"/>
        <v>0</v>
      </c>
      <c r="BB51" s="167">
        <f t="shared" si="1"/>
        <v>0</v>
      </c>
    </row>
    <row r="52" spans="1:54" x14ac:dyDescent="0.25">
      <c r="A52" s="5" t="s">
        <v>94</v>
      </c>
      <c r="B52" s="165">
        <f>IF('Indicator Data'!I56="No Data",1,IF('Indicator Data imputation'!C55&lt;&gt;"",1,0))</f>
        <v>0</v>
      </c>
      <c r="C52" s="165">
        <f>IF('Indicator Data'!J56="No Data",1,IF('Indicator Data imputation'!D55&lt;&gt;"",1,0))</f>
        <v>0</v>
      </c>
      <c r="D52" s="165">
        <f>IF('Indicator Data'!K56="No Data",1,IF('Indicator Data imputation'!E55&lt;&gt;"",1,0))</f>
        <v>0</v>
      </c>
      <c r="E52" s="165">
        <f>IF('Indicator Data'!L56="No Data",1,IF('Indicator Data imputation'!F55&lt;&gt;"",1,0))</f>
        <v>0</v>
      </c>
      <c r="F52" s="165">
        <f>IF('Indicator Data'!M56="No Data",1,IF('Indicator Data imputation'!G55&lt;&gt;"",1,0))</f>
        <v>0</v>
      </c>
      <c r="G52" s="165">
        <f>IF('Indicator Data'!N56="No Data",1,IF('Indicator Data imputation'!H55&lt;&gt;"",1,0))</f>
        <v>0</v>
      </c>
      <c r="H52" s="165">
        <f>IF('Indicator Data'!O56="No Data",1,IF('Indicator Data imputation'!I55&lt;&gt;"",1,0))</f>
        <v>0</v>
      </c>
      <c r="I52" s="165">
        <f>IF('Indicator Data'!P56="No Data",1,IF('Indicator Data imputation'!J55&lt;&gt;"",1,0))</f>
        <v>0</v>
      </c>
      <c r="J52" s="165">
        <f>IF('Indicator Data'!Q56="No Data",1,IF('Indicator Data imputation'!K55&lt;&gt;"",1,0))</f>
        <v>0</v>
      </c>
      <c r="K52" s="165">
        <f>IF('Indicator Data'!R56="No Data",1,IF('Indicator Data imputation'!L55&lt;&gt;"",1,0))</f>
        <v>0</v>
      </c>
      <c r="L52" s="165">
        <f>IF('Indicator Data'!S56="No Data",1,IF('Indicator Data imputation'!M55&lt;&gt;"",1,0))</f>
        <v>0</v>
      </c>
      <c r="M52" s="165">
        <f>IF('Indicator Data'!T56="No Data",1,IF('Indicator Data imputation'!N55&lt;&gt;"",1,0))</f>
        <v>0</v>
      </c>
      <c r="N52" s="165">
        <f>IF('Indicator Data'!U56="No Data",1,IF('Indicator Data imputation'!O55&lt;&gt;"",1,0))</f>
        <v>0</v>
      </c>
      <c r="O52" s="165">
        <f>IF('Indicator Data'!V56="No Data",1,IF('Indicator Data imputation'!P55&lt;&gt;"",1,0))</f>
        <v>0</v>
      </c>
      <c r="P52" s="165">
        <f>IF('Indicator Data'!W56="No Data",1,IF('Indicator Data imputation'!Q55&lt;&gt;"",1,0))</f>
        <v>0</v>
      </c>
      <c r="Q52" s="165">
        <f>IF('Indicator Data'!X56="No Data",1,IF('Indicator Data imputation'!R55&lt;&gt;"",1,0))</f>
        <v>0</v>
      </c>
      <c r="R52" s="165">
        <f>IF('Indicator Data'!Y56="No Data",1,IF('Indicator Data imputation'!S55&lt;&gt;"",1,0))</f>
        <v>0</v>
      </c>
      <c r="S52" s="165">
        <f>IF('Indicator Data'!Z56="No Data",1,IF('Indicator Data imputation'!T55&lt;&gt;"",1,0))</f>
        <v>0</v>
      </c>
      <c r="T52" s="165">
        <f>IF('Indicator Data'!AA56="No Data",1,IF('Indicator Data imputation'!U55&lt;&gt;"",1,0))</f>
        <v>0</v>
      </c>
      <c r="U52" s="165">
        <f>IF('Indicator Data'!AB56="No Data",1,IF('Indicator Data imputation'!V55&lt;&gt;"",1,0))</f>
        <v>0</v>
      </c>
      <c r="V52" s="165">
        <f>IF('Indicator Data'!AC56="No Data",1,IF('Indicator Data imputation'!W55&lt;&gt;"",1,0))</f>
        <v>0</v>
      </c>
      <c r="W52" s="165">
        <f>IF('Indicator Data'!AD56="No Data",1,IF('Indicator Data imputation'!X55&lt;&gt;"",1,0))</f>
        <v>0</v>
      </c>
      <c r="X52" s="165">
        <f>IF('Indicator Data'!AE56="No Data",1,IF('Indicator Data imputation'!Y55&lt;&gt;"",1,0))</f>
        <v>1</v>
      </c>
      <c r="Y52" s="165">
        <f>IF('Indicator Data'!AF56="No Data",1,IF('Indicator Data imputation'!Z55&lt;&gt;"",1,0))</f>
        <v>0</v>
      </c>
      <c r="Z52" s="165">
        <f>IF('Indicator Data'!AG56="No Data",1,IF('Indicator Data imputation'!AA55&lt;&gt;"",1,0))</f>
        <v>0</v>
      </c>
      <c r="AA52" s="165">
        <f>IF('Indicator Data'!AH56="No Data",1,IF('Indicator Data imputation'!AB55&lt;&gt;"",1,0))</f>
        <v>0</v>
      </c>
      <c r="AB52" s="165">
        <f>IF('Indicator Data'!AI56="No Data",1,IF('Indicator Data imputation'!AC55&lt;&gt;"",1,0))</f>
        <v>0</v>
      </c>
      <c r="AC52" s="165">
        <f>IF('Indicator Data'!AJ56="No Data",1,IF('Indicator Data imputation'!AD55&lt;&gt;"",1,0))</f>
        <v>0</v>
      </c>
      <c r="AD52" s="165">
        <f>IF('Indicator Data'!AK56="No Data",1,IF('Indicator Data imputation'!AE55&lt;&gt;"",1,0))</f>
        <v>0</v>
      </c>
      <c r="AE52" s="165">
        <f>IF('Indicator Data'!AL56="No Data",1,IF('Indicator Data imputation'!AF55&lt;&gt;"",1,0))</f>
        <v>0</v>
      </c>
      <c r="AF52" s="165">
        <f>IF('Indicator Data'!AM56="No Data",1,IF('Indicator Data imputation'!AG55&lt;&gt;"",1,0))</f>
        <v>0</v>
      </c>
      <c r="AG52" s="165">
        <f>IF('Indicator Data'!AN56="No Data",1,IF('Indicator Data imputation'!AH55&lt;&gt;"",1,0))</f>
        <v>0</v>
      </c>
      <c r="AH52" s="165">
        <f>IF('Indicator Data'!AO56="No Data",1,IF('Indicator Data imputation'!AI55&lt;&gt;"",1,0))</f>
        <v>0</v>
      </c>
      <c r="AI52" s="165">
        <f>IF('Indicator Data'!AP56="No Data",1,IF('Indicator Data imputation'!AJ55&lt;&gt;"",1,0))</f>
        <v>0</v>
      </c>
      <c r="AJ52" s="165">
        <f>IF('Indicator Data'!AQ56="No Data",1,IF('Indicator Data imputation'!AK55&lt;&gt;"",1,0))</f>
        <v>0</v>
      </c>
      <c r="AK52" s="165">
        <f>IF('Indicator Data'!AR56="No Data",1,IF('Indicator Data imputation'!AL55&lt;&gt;"",1,0))</f>
        <v>0</v>
      </c>
      <c r="AL52" s="165">
        <f>IF('Indicator Data'!AS56="No Data",1,IF('Indicator Data imputation'!AM55&lt;&gt;"",1,0))</f>
        <v>0</v>
      </c>
      <c r="AM52" s="165">
        <f>IF('Indicator Data'!AT56="No Data",1,IF('Indicator Data imputation'!AN55&lt;&gt;"",1,0))</f>
        <v>0</v>
      </c>
      <c r="AN52" s="165">
        <f>IF('Indicator Data'!AU56="No Data",1,IF('Indicator Data imputation'!AO55&lt;&gt;"",1,0))</f>
        <v>0</v>
      </c>
      <c r="AO52" s="165">
        <f>IF('Indicator Data'!AV56="No Data",1,IF('Indicator Data imputation'!AP55&lt;&gt;"",1,0))</f>
        <v>0</v>
      </c>
      <c r="AP52" s="165">
        <f>IF('Indicator Data'!AW56="No Data",1,IF('Indicator Data imputation'!AQ55&lt;&gt;"",1,0))</f>
        <v>0</v>
      </c>
      <c r="AQ52" s="165">
        <f>IF('Indicator Data'!AX56="No Data",1,IF('Indicator Data imputation'!AR55&lt;&gt;"",1,0))</f>
        <v>0</v>
      </c>
      <c r="AR52" s="165">
        <f>IF('Indicator Data'!AY56="No Data",1,IF('Indicator Data imputation'!AS55&lt;&gt;"",1,0))</f>
        <v>0</v>
      </c>
      <c r="AS52" s="165">
        <f>IF('Indicator Data'!AZ56="No Data",1,IF('Indicator Data imputation'!AT55&lt;&gt;"",1,0))</f>
        <v>0</v>
      </c>
      <c r="AT52" s="165">
        <f>IF('Indicator Data'!BA56="No Data",1,IF('Indicator Data imputation'!AU55&lt;&gt;"",1,0))</f>
        <v>0</v>
      </c>
      <c r="AU52" s="165">
        <f>IF('Indicator Data'!BB56="No Data",1,IF('Indicator Data imputation'!AV55&lt;&gt;"",1,0))</f>
        <v>0</v>
      </c>
      <c r="AV52" s="165">
        <f>IF('Indicator Data'!BC56="No Data",1,IF('Indicator Data imputation'!AW55&lt;&gt;"",1,0))</f>
        <v>0</v>
      </c>
      <c r="AW52" s="165">
        <f>IF('Indicator Data'!BD56="No Data",1,IF('Indicator Data imputation'!AX55&lt;&gt;"",1,0))</f>
        <v>0</v>
      </c>
      <c r="AX52" s="165">
        <f>IF('Indicator Data'!BE56="No Data",1,IF('Indicator Data imputation'!AY55&lt;&gt;"",1,0))</f>
        <v>0</v>
      </c>
      <c r="AY52" s="165">
        <f>IF('Indicator Data'!BF56="No Data",1,IF('Indicator Data imputation'!AZ55&lt;&gt;"",1,0))</f>
        <v>0</v>
      </c>
      <c r="AZ52" s="165">
        <f>IF('Indicator Data'!BG56="No Data",1,IF('Indicator Data imputation'!BA55&lt;&gt;"",1,0))</f>
        <v>0</v>
      </c>
      <c r="BA52" s="5">
        <f t="shared" si="0"/>
        <v>1</v>
      </c>
      <c r="BB52" s="167">
        <f t="shared" si="1"/>
        <v>1.9607843137254902E-2</v>
      </c>
    </row>
    <row r="53" spans="1:54" x14ac:dyDescent="0.25">
      <c r="A53" s="5" t="s">
        <v>96</v>
      </c>
      <c r="B53" s="165">
        <f>IF('Indicator Data'!I57="No Data",1,IF('Indicator Data imputation'!C56&lt;&gt;"",1,0))</f>
        <v>0</v>
      </c>
      <c r="C53" s="165">
        <f>IF('Indicator Data'!J57="No Data",1,IF('Indicator Data imputation'!D56&lt;&gt;"",1,0))</f>
        <v>0</v>
      </c>
      <c r="D53" s="165">
        <f>IF('Indicator Data'!K57="No Data",1,IF('Indicator Data imputation'!E56&lt;&gt;"",1,0))</f>
        <v>0</v>
      </c>
      <c r="E53" s="165">
        <f>IF('Indicator Data'!L57="No Data",1,IF('Indicator Data imputation'!F56&lt;&gt;"",1,0))</f>
        <v>0</v>
      </c>
      <c r="F53" s="165">
        <f>IF('Indicator Data'!M57="No Data",1,IF('Indicator Data imputation'!G56&lt;&gt;"",1,0))</f>
        <v>0</v>
      </c>
      <c r="G53" s="165">
        <f>IF('Indicator Data'!N57="No Data",1,IF('Indicator Data imputation'!H56&lt;&gt;"",1,0))</f>
        <v>0</v>
      </c>
      <c r="H53" s="165">
        <f>IF('Indicator Data'!O57="No Data",1,IF('Indicator Data imputation'!I56&lt;&gt;"",1,0))</f>
        <v>0</v>
      </c>
      <c r="I53" s="165">
        <f>IF('Indicator Data'!P57="No Data",1,IF('Indicator Data imputation'!J56&lt;&gt;"",1,0))</f>
        <v>0</v>
      </c>
      <c r="J53" s="165">
        <f>IF('Indicator Data'!Q57="No Data",1,IF('Indicator Data imputation'!K56&lt;&gt;"",1,0))</f>
        <v>0</v>
      </c>
      <c r="K53" s="165">
        <f>IF('Indicator Data'!R57="No Data",1,IF('Indicator Data imputation'!L56&lt;&gt;"",1,0))</f>
        <v>1</v>
      </c>
      <c r="L53" s="165">
        <f>IF('Indicator Data'!S57="No Data",1,IF('Indicator Data imputation'!M56&lt;&gt;"",1,0))</f>
        <v>0</v>
      </c>
      <c r="M53" s="165">
        <f>IF('Indicator Data'!T57="No Data",1,IF('Indicator Data imputation'!N56&lt;&gt;"",1,0))</f>
        <v>0</v>
      </c>
      <c r="N53" s="165">
        <f>IF('Indicator Data'!U57="No Data",1,IF('Indicator Data imputation'!O56&lt;&gt;"",1,0))</f>
        <v>0</v>
      </c>
      <c r="O53" s="165">
        <f>IF('Indicator Data'!V57="No Data",1,IF('Indicator Data imputation'!P56&lt;&gt;"",1,0))</f>
        <v>0</v>
      </c>
      <c r="P53" s="165">
        <f>IF('Indicator Data'!W57="No Data",1,IF('Indicator Data imputation'!Q56&lt;&gt;"",1,0))</f>
        <v>0</v>
      </c>
      <c r="Q53" s="165">
        <f>IF('Indicator Data'!X57="No Data",1,IF('Indicator Data imputation'!R56&lt;&gt;"",1,0))</f>
        <v>0</v>
      </c>
      <c r="R53" s="165">
        <f>IF('Indicator Data'!Y57="No Data",1,IF('Indicator Data imputation'!S56&lt;&gt;"",1,0))</f>
        <v>0</v>
      </c>
      <c r="S53" s="165">
        <f>IF('Indicator Data'!Z57="No Data",1,IF('Indicator Data imputation'!T56&lt;&gt;"",1,0))</f>
        <v>0</v>
      </c>
      <c r="T53" s="165">
        <f>IF('Indicator Data'!AA57="No Data",1,IF('Indicator Data imputation'!U56&lt;&gt;"",1,0))</f>
        <v>0</v>
      </c>
      <c r="U53" s="165">
        <f>IF('Indicator Data'!AB57="No Data",1,IF('Indicator Data imputation'!V56&lt;&gt;"",1,0))</f>
        <v>0</v>
      </c>
      <c r="V53" s="165">
        <f>IF('Indicator Data'!AC57="No Data",1,IF('Indicator Data imputation'!W56&lt;&gt;"",1,0))</f>
        <v>0</v>
      </c>
      <c r="W53" s="165">
        <f>IF('Indicator Data'!AD57="No Data",1,IF('Indicator Data imputation'!X56&lt;&gt;"",1,0))</f>
        <v>0</v>
      </c>
      <c r="X53" s="165">
        <f>IF('Indicator Data'!AE57="No Data",1,IF('Indicator Data imputation'!Y56&lt;&gt;"",1,0))</f>
        <v>0</v>
      </c>
      <c r="Y53" s="165">
        <f>IF('Indicator Data'!AF57="No Data",1,IF('Indicator Data imputation'!Z56&lt;&gt;"",1,0))</f>
        <v>0</v>
      </c>
      <c r="Z53" s="165">
        <f>IF('Indicator Data'!AG57="No Data",1,IF('Indicator Data imputation'!AA56&lt;&gt;"",1,0))</f>
        <v>0</v>
      </c>
      <c r="AA53" s="165">
        <f>IF('Indicator Data'!AH57="No Data",1,IF('Indicator Data imputation'!AB56&lt;&gt;"",1,0))</f>
        <v>0</v>
      </c>
      <c r="AB53" s="165">
        <f>IF('Indicator Data'!AI57="No Data",1,IF('Indicator Data imputation'!AC56&lt;&gt;"",1,0))</f>
        <v>0</v>
      </c>
      <c r="AC53" s="165">
        <f>IF('Indicator Data'!AJ57="No Data",1,IF('Indicator Data imputation'!AD56&lt;&gt;"",1,0))</f>
        <v>0</v>
      </c>
      <c r="AD53" s="165">
        <f>IF('Indicator Data'!AK57="No Data",1,IF('Indicator Data imputation'!AE56&lt;&gt;"",1,0))</f>
        <v>0</v>
      </c>
      <c r="AE53" s="165">
        <f>IF('Indicator Data'!AL57="No Data",1,IF('Indicator Data imputation'!AF56&lt;&gt;"",1,0))</f>
        <v>0</v>
      </c>
      <c r="AF53" s="165">
        <f>IF('Indicator Data'!AM57="No Data",1,IF('Indicator Data imputation'!AG56&lt;&gt;"",1,0))</f>
        <v>0</v>
      </c>
      <c r="AG53" s="165">
        <f>IF('Indicator Data'!AN57="No Data",1,IF('Indicator Data imputation'!AH56&lt;&gt;"",1,0))</f>
        <v>0</v>
      </c>
      <c r="AH53" s="165">
        <f>IF('Indicator Data'!AO57="No Data",1,IF('Indicator Data imputation'!AI56&lt;&gt;"",1,0))</f>
        <v>0</v>
      </c>
      <c r="AI53" s="165">
        <f>IF('Indicator Data'!AP57="No Data",1,IF('Indicator Data imputation'!AJ56&lt;&gt;"",1,0))</f>
        <v>0</v>
      </c>
      <c r="AJ53" s="165">
        <f>IF('Indicator Data'!AQ57="No Data",1,IF('Indicator Data imputation'!AK56&lt;&gt;"",1,0))</f>
        <v>0</v>
      </c>
      <c r="AK53" s="165">
        <f>IF('Indicator Data'!AR57="No Data",1,IF('Indicator Data imputation'!AL56&lt;&gt;"",1,0))</f>
        <v>0</v>
      </c>
      <c r="AL53" s="165">
        <f>IF('Indicator Data'!AS57="No Data",1,IF('Indicator Data imputation'!AM56&lt;&gt;"",1,0))</f>
        <v>0</v>
      </c>
      <c r="AM53" s="165">
        <f>IF('Indicator Data'!AT57="No Data",1,IF('Indicator Data imputation'!AN56&lt;&gt;"",1,0))</f>
        <v>0</v>
      </c>
      <c r="AN53" s="165">
        <f>IF('Indicator Data'!AU57="No Data",1,IF('Indicator Data imputation'!AO56&lt;&gt;"",1,0))</f>
        <v>0</v>
      </c>
      <c r="AO53" s="165">
        <f>IF('Indicator Data'!AV57="No Data",1,IF('Indicator Data imputation'!AP56&lt;&gt;"",1,0))</f>
        <v>0</v>
      </c>
      <c r="AP53" s="165">
        <f>IF('Indicator Data'!AW57="No Data",1,IF('Indicator Data imputation'!AQ56&lt;&gt;"",1,0))</f>
        <v>0</v>
      </c>
      <c r="AQ53" s="165">
        <f>IF('Indicator Data'!AX57="No Data",1,IF('Indicator Data imputation'!AR56&lt;&gt;"",1,0))</f>
        <v>0</v>
      </c>
      <c r="AR53" s="165">
        <f>IF('Indicator Data'!AY57="No Data",1,IF('Indicator Data imputation'!AS56&lt;&gt;"",1,0))</f>
        <v>0</v>
      </c>
      <c r="AS53" s="165">
        <f>IF('Indicator Data'!AZ57="No Data",1,IF('Indicator Data imputation'!AT56&lt;&gt;"",1,0))</f>
        <v>0</v>
      </c>
      <c r="AT53" s="165">
        <f>IF('Indicator Data'!BA57="No Data",1,IF('Indicator Data imputation'!AU56&lt;&gt;"",1,0))</f>
        <v>0</v>
      </c>
      <c r="AU53" s="165">
        <f>IF('Indicator Data'!BB57="No Data",1,IF('Indicator Data imputation'!AV56&lt;&gt;"",1,0))</f>
        <v>0</v>
      </c>
      <c r="AV53" s="165">
        <f>IF('Indicator Data'!BC57="No Data",1,IF('Indicator Data imputation'!AW56&lt;&gt;"",1,0))</f>
        <v>0</v>
      </c>
      <c r="AW53" s="165">
        <f>IF('Indicator Data'!BD57="No Data",1,IF('Indicator Data imputation'!AX56&lt;&gt;"",1,0))</f>
        <v>0</v>
      </c>
      <c r="AX53" s="165">
        <f>IF('Indicator Data'!BE57="No Data",1,IF('Indicator Data imputation'!AY56&lt;&gt;"",1,0))</f>
        <v>0</v>
      </c>
      <c r="AY53" s="165">
        <f>IF('Indicator Data'!BF57="No Data",1,IF('Indicator Data imputation'!AZ56&lt;&gt;"",1,0))</f>
        <v>0</v>
      </c>
      <c r="AZ53" s="165">
        <f>IF('Indicator Data'!BG57="No Data",1,IF('Indicator Data imputation'!BA56&lt;&gt;"",1,0))</f>
        <v>0</v>
      </c>
      <c r="BA53" s="5">
        <f t="shared" si="0"/>
        <v>1</v>
      </c>
      <c r="BB53" s="167">
        <f t="shared" si="1"/>
        <v>1.9607843137254902E-2</v>
      </c>
    </row>
    <row r="54" spans="1:54" x14ac:dyDescent="0.25">
      <c r="A54" s="5" t="s">
        <v>98</v>
      </c>
      <c r="B54" s="165">
        <f>IF('Indicator Data'!I58="No Data",1,IF('Indicator Data imputation'!C57&lt;&gt;"",1,0))</f>
        <v>0</v>
      </c>
      <c r="C54" s="165">
        <f>IF('Indicator Data'!J58="No Data",1,IF('Indicator Data imputation'!D57&lt;&gt;"",1,0))</f>
        <v>0</v>
      </c>
      <c r="D54" s="165">
        <f>IF('Indicator Data'!K58="No Data",1,IF('Indicator Data imputation'!E57&lt;&gt;"",1,0))</f>
        <v>0</v>
      </c>
      <c r="E54" s="165">
        <f>IF('Indicator Data'!L58="No Data",1,IF('Indicator Data imputation'!F57&lt;&gt;"",1,0))</f>
        <v>0</v>
      </c>
      <c r="F54" s="165">
        <f>IF('Indicator Data'!M58="No Data",1,IF('Indicator Data imputation'!G57&lt;&gt;"",1,0))</f>
        <v>0</v>
      </c>
      <c r="G54" s="165">
        <f>IF('Indicator Data'!N58="No Data",1,IF('Indicator Data imputation'!H57&lt;&gt;"",1,0))</f>
        <v>0</v>
      </c>
      <c r="H54" s="165">
        <f>IF('Indicator Data'!O58="No Data",1,IF('Indicator Data imputation'!I57&lt;&gt;"",1,0))</f>
        <v>0</v>
      </c>
      <c r="I54" s="165">
        <f>IF('Indicator Data'!P58="No Data",1,IF('Indicator Data imputation'!J57&lt;&gt;"",1,0))</f>
        <v>0</v>
      </c>
      <c r="J54" s="165">
        <f>IF('Indicator Data'!Q58="No Data",1,IF('Indicator Data imputation'!K57&lt;&gt;"",1,0))</f>
        <v>0</v>
      </c>
      <c r="K54" s="165">
        <f>IF('Indicator Data'!R58="No Data",1,IF('Indicator Data imputation'!L57&lt;&gt;"",1,0))</f>
        <v>1</v>
      </c>
      <c r="L54" s="165">
        <f>IF('Indicator Data'!S58="No Data",1,IF('Indicator Data imputation'!M57&lt;&gt;"",1,0))</f>
        <v>0</v>
      </c>
      <c r="M54" s="165">
        <f>IF('Indicator Data'!T58="No Data",1,IF('Indicator Data imputation'!N57&lt;&gt;"",1,0))</f>
        <v>0</v>
      </c>
      <c r="N54" s="165">
        <f>IF('Indicator Data'!U58="No Data",1,IF('Indicator Data imputation'!O57&lt;&gt;"",1,0))</f>
        <v>0</v>
      </c>
      <c r="O54" s="165">
        <f>IF('Indicator Data'!V58="No Data",1,IF('Indicator Data imputation'!P57&lt;&gt;"",1,0))</f>
        <v>0</v>
      </c>
      <c r="P54" s="165">
        <f>IF('Indicator Data'!W58="No Data",1,IF('Indicator Data imputation'!Q57&lt;&gt;"",1,0))</f>
        <v>0</v>
      </c>
      <c r="Q54" s="165">
        <f>IF('Indicator Data'!X58="No Data",1,IF('Indicator Data imputation'!R57&lt;&gt;"",1,0))</f>
        <v>0</v>
      </c>
      <c r="R54" s="165">
        <f>IF('Indicator Data'!Y58="No Data",1,IF('Indicator Data imputation'!S57&lt;&gt;"",1,0))</f>
        <v>1</v>
      </c>
      <c r="S54" s="165">
        <f>IF('Indicator Data'!Z58="No Data",1,IF('Indicator Data imputation'!T57&lt;&gt;"",1,0))</f>
        <v>0</v>
      </c>
      <c r="T54" s="165">
        <f>IF('Indicator Data'!AA58="No Data",1,IF('Indicator Data imputation'!U57&lt;&gt;"",1,0))</f>
        <v>0</v>
      </c>
      <c r="U54" s="165">
        <f>IF('Indicator Data'!AB58="No Data",1,IF('Indicator Data imputation'!V57&lt;&gt;"",1,0))</f>
        <v>0</v>
      </c>
      <c r="V54" s="165">
        <f>IF('Indicator Data'!AC58="No Data",1,IF('Indicator Data imputation'!W57&lt;&gt;"",1,0))</f>
        <v>0</v>
      </c>
      <c r="W54" s="165">
        <f>IF('Indicator Data'!AD58="No Data",1,IF('Indicator Data imputation'!X57&lt;&gt;"",1,0))</f>
        <v>0</v>
      </c>
      <c r="X54" s="165">
        <f>IF('Indicator Data'!AE58="No Data",1,IF('Indicator Data imputation'!Y57&lt;&gt;"",1,0))</f>
        <v>0</v>
      </c>
      <c r="Y54" s="165">
        <f>IF('Indicator Data'!AF58="No Data",1,IF('Indicator Data imputation'!Z57&lt;&gt;"",1,0))</f>
        <v>1</v>
      </c>
      <c r="Z54" s="165">
        <f>IF('Indicator Data'!AG58="No Data",1,IF('Indicator Data imputation'!AA57&lt;&gt;"",1,0))</f>
        <v>1</v>
      </c>
      <c r="AA54" s="165">
        <f>IF('Indicator Data'!AH58="No Data",1,IF('Indicator Data imputation'!AB57&lt;&gt;"",1,0))</f>
        <v>0</v>
      </c>
      <c r="AB54" s="165">
        <f>IF('Indicator Data'!AI58="No Data",1,IF('Indicator Data imputation'!AC57&lt;&gt;"",1,0))</f>
        <v>0</v>
      </c>
      <c r="AC54" s="165">
        <f>IF('Indicator Data'!AJ58="No Data",1,IF('Indicator Data imputation'!AD57&lt;&gt;"",1,0))</f>
        <v>0</v>
      </c>
      <c r="AD54" s="165">
        <f>IF('Indicator Data'!AK58="No Data",1,IF('Indicator Data imputation'!AE57&lt;&gt;"",1,0))</f>
        <v>0</v>
      </c>
      <c r="AE54" s="165">
        <f>IF('Indicator Data'!AL58="No Data",1,IF('Indicator Data imputation'!AF57&lt;&gt;"",1,0))</f>
        <v>0</v>
      </c>
      <c r="AF54" s="165">
        <f>IF('Indicator Data'!AM58="No Data",1,IF('Indicator Data imputation'!AG57&lt;&gt;"",1,0))</f>
        <v>0</v>
      </c>
      <c r="AG54" s="165">
        <f>IF('Indicator Data'!AN58="No Data",1,IF('Indicator Data imputation'!AH57&lt;&gt;"",1,0))</f>
        <v>0</v>
      </c>
      <c r="AH54" s="165">
        <f>IF('Indicator Data'!AO58="No Data",1,IF('Indicator Data imputation'!AI57&lt;&gt;"",1,0))</f>
        <v>0</v>
      </c>
      <c r="AI54" s="165">
        <f>IF('Indicator Data'!AP58="No Data",1,IF('Indicator Data imputation'!AJ57&lt;&gt;"",1,0))</f>
        <v>1</v>
      </c>
      <c r="AJ54" s="165">
        <f>IF('Indicator Data'!AQ58="No Data",1,IF('Indicator Data imputation'!AK57&lt;&gt;"",1,0))</f>
        <v>1</v>
      </c>
      <c r="AK54" s="165">
        <f>IF('Indicator Data'!AR58="No Data",1,IF('Indicator Data imputation'!AL57&lt;&gt;"",1,0))</f>
        <v>1</v>
      </c>
      <c r="AL54" s="165">
        <f>IF('Indicator Data'!AS58="No Data",1,IF('Indicator Data imputation'!AM57&lt;&gt;"",1,0))</f>
        <v>0</v>
      </c>
      <c r="AM54" s="165">
        <f>IF('Indicator Data'!AT58="No Data",1,IF('Indicator Data imputation'!AN57&lt;&gt;"",1,0))</f>
        <v>1</v>
      </c>
      <c r="AN54" s="165">
        <f>IF('Indicator Data'!AU58="No Data",1,IF('Indicator Data imputation'!AO57&lt;&gt;"",1,0))</f>
        <v>1</v>
      </c>
      <c r="AO54" s="165">
        <f>IF('Indicator Data'!AV58="No Data",1,IF('Indicator Data imputation'!AP57&lt;&gt;"",1,0))</f>
        <v>0</v>
      </c>
      <c r="AP54" s="165">
        <f>IF('Indicator Data'!AW58="No Data",1,IF('Indicator Data imputation'!AQ57&lt;&gt;"",1,0))</f>
        <v>0</v>
      </c>
      <c r="AQ54" s="165">
        <f>IF('Indicator Data'!AX58="No Data",1,IF('Indicator Data imputation'!AR57&lt;&gt;"",1,0))</f>
        <v>0</v>
      </c>
      <c r="AR54" s="165">
        <f>IF('Indicator Data'!AY58="No Data",1,IF('Indicator Data imputation'!AS57&lt;&gt;"",1,0))</f>
        <v>0</v>
      </c>
      <c r="AS54" s="165">
        <f>IF('Indicator Data'!AZ58="No Data",1,IF('Indicator Data imputation'!AT57&lt;&gt;"",1,0))</f>
        <v>0</v>
      </c>
      <c r="AT54" s="165">
        <f>IF('Indicator Data'!BA58="No Data",1,IF('Indicator Data imputation'!AU57&lt;&gt;"",1,0))</f>
        <v>0</v>
      </c>
      <c r="AU54" s="165">
        <f>IF('Indicator Data'!BB58="No Data",1,IF('Indicator Data imputation'!AV57&lt;&gt;"",1,0))</f>
        <v>0</v>
      </c>
      <c r="AV54" s="165">
        <f>IF('Indicator Data'!BC58="No Data",1,IF('Indicator Data imputation'!AW57&lt;&gt;"",1,0))</f>
        <v>0</v>
      </c>
      <c r="AW54" s="165">
        <f>IF('Indicator Data'!BD58="No Data",1,IF('Indicator Data imputation'!AX57&lt;&gt;"",1,0))</f>
        <v>0</v>
      </c>
      <c r="AX54" s="165">
        <f>IF('Indicator Data'!BE58="No Data",1,IF('Indicator Data imputation'!AY57&lt;&gt;"",1,0))</f>
        <v>0</v>
      </c>
      <c r="AY54" s="165">
        <f>IF('Indicator Data'!BF58="No Data",1,IF('Indicator Data imputation'!AZ57&lt;&gt;"",1,0))</f>
        <v>0</v>
      </c>
      <c r="AZ54" s="165">
        <f>IF('Indicator Data'!BG58="No Data",1,IF('Indicator Data imputation'!BA57&lt;&gt;"",1,0))</f>
        <v>0</v>
      </c>
      <c r="BA54" s="5">
        <f t="shared" si="0"/>
        <v>9</v>
      </c>
      <c r="BB54" s="167">
        <f t="shared" si="1"/>
        <v>0.17647058823529413</v>
      </c>
    </row>
    <row r="55" spans="1:54" x14ac:dyDescent="0.25">
      <c r="A55" s="5" t="s">
        <v>100</v>
      </c>
      <c r="B55" s="165">
        <f>IF('Indicator Data'!I59="No Data",1,IF('Indicator Data imputation'!C58&lt;&gt;"",1,0))</f>
        <v>0</v>
      </c>
      <c r="C55" s="165">
        <f>IF('Indicator Data'!J59="No Data",1,IF('Indicator Data imputation'!D58&lt;&gt;"",1,0))</f>
        <v>0</v>
      </c>
      <c r="D55" s="165">
        <f>IF('Indicator Data'!K59="No Data",1,IF('Indicator Data imputation'!E58&lt;&gt;"",1,0))</f>
        <v>0</v>
      </c>
      <c r="E55" s="165">
        <f>IF('Indicator Data'!L59="No Data",1,IF('Indicator Data imputation'!F58&lt;&gt;"",1,0))</f>
        <v>0</v>
      </c>
      <c r="F55" s="165">
        <f>IF('Indicator Data'!M59="No Data",1,IF('Indicator Data imputation'!G58&lt;&gt;"",1,0))</f>
        <v>0</v>
      </c>
      <c r="G55" s="165">
        <f>IF('Indicator Data'!N59="No Data",1,IF('Indicator Data imputation'!H58&lt;&gt;"",1,0))</f>
        <v>0</v>
      </c>
      <c r="H55" s="165">
        <f>IF('Indicator Data'!O59="No Data",1,IF('Indicator Data imputation'!I58&lt;&gt;"",1,0))</f>
        <v>0</v>
      </c>
      <c r="I55" s="165">
        <f>IF('Indicator Data'!P59="No Data",1,IF('Indicator Data imputation'!J58&lt;&gt;"",1,0))</f>
        <v>0</v>
      </c>
      <c r="J55" s="165">
        <f>IF('Indicator Data'!Q59="No Data",1,IF('Indicator Data imputation'!K58&lt;&gt;"",1,0))</f>
        <v>0</v>
      </c>
      <c r="K55" s="165">
        <f>IF('Indicator Data'!R59="No Data",1,IF('Indicator Data imputation'!L58&lt;&gt;"",1,0))</f>
        <v>1</v>
      </c>
      <c r="L55" s="165">
        <f>IF('Indicator Data'!S59="No Data",1,IF('Indicator Data imputation'!M58&lt;&gt;"",1,0))</f>
        <v>0</v>
      </c>
      <c r="M55" s="165">
        <f>IF('Indicator Data'!T59="No Data",1,IF('Indicator Data imputation'!N58&lt;&gt;"",1,0))</f>
        <v>0</v>
      </c>
      <c r="N55" s="165">
        <f>IF('Indicator Data'!U59="No Data",1,IF('Indicator Data imputation'!O58&lt;&gt;"",1,0))</f>
        <v>0</v>
      </c>
      <c r="O55" s="165">
        <f>IF('Indicator Data'!V59="No Data",1,IF('Indicator Data imputation'!P58&lt;&gt;"",1,0))</f>
        <v>1</v>
      </c>
      <c r="P55" s="165">
        <f>IF('Indicator Data'!W59="No Data",1,IF('Indicator Data imputation'!Q58&lt;&gt;"",1,0))</f>
        <v>0</v>
      </c>
      <c r="Q55" s="165">
        <f>IF('Indicator Data'!X59="No Data",1,IF('Indicator Data imputation'!R58&lt;&gt;"",1,0))</f>
        <v>0</v>
      </c>
      <c r="R55" s="165">
        <f>IF('Indicator Data'!Y59="No Data",1,IF('Indicator Data imputation'!S58&lt;&gt;"",1,0))</f>
        <v>1</v>
      </c>
      <c r="S55" s="165">
        <f>IF('Indicator Data'!Z59="No Data",1,IF('Indicator Data imputation'!T58&lt;&gt;"",1,0))</f>
        <v>0</v>
      </c>
      <c r="T55" s="165">
        <f>IF('Indicator Data'!AA59="No Data",1,IF('Indicator Data imputation'!U58&lt;&gt;"",1,0))</f>
        <v>0</v>
      </c>
      <c r="U55" s="165">
        <f>IF('Indicator Data'!AB59="No Data",1,IF('Indicator Data imputation'!V58&lt;&gt;"",1,0))</f>
        <v>0</v>
      </c>
      <c r="V55" s="165">
        <f>IF('Indicator Data'!AC59="No Data",1,IF('Indicator Data imputation'!W58&lt;&gt;"",1,0))</f>
        <v>0</v>
      </c>
      <c r="W55" s="165">
        <f>IF('Indicator Data'!AD59="No Data",1,IF('Indicator Data imputation'!X58&lt;&gt;"",1,0))</f>
        <v>0</v>
      </c>
      <c r="X55" s="165">
        <f>IF('Indicator Data'!AE59="No Data",1,IF('Indicator Data imputation'!Y58&lt;&gt;"",1,0))</f>
        <v>0</v>
      </c>
      <c r="Y55" s="165">
        <f>IF('Indicator Data'!AF59="No Data",1,IF('Indicator Data imputation'!Z58&lt;&gt;"",1,0))</f>
        <v>1</v>
      </c>
      <c r="Z55" s="165">
        <f>IF('Indicator Data'!AG59="No Data",1,IF('Indicator Data imputation'!AA58&lt;&gt;"",1,0))</f>
        <v>1</v>
      </c>
      <c r="AA55" s="165">
        <f>IF('Indicator Data'!AH59="No Data",1,IF('Indicator Data imputation'!AB58&lt;&gt;"",1,0))</f>
        <v>0</v>
      </c>
      <c r="AB55" s="165">
        <f>IF('Indicator Data'!AI59="No Data",1,IF('Indicator Data imputation'!AC58&lt;&gt;"",1,0))</f>
        <v>0</v>
      </c>
      <c r="AC55" s="165">
        <f>IF('Indicator Data'!AJ59="No Data",1,IF('Indicator Data imputation'!AD58&lt;&gt;"",1,0))</f>
        <v>0</v>
      </c>
      <c r="AD55" s="165">
        <f>IF('Indicator Data'!AK59="No Data",1,IF('Indicator Data imputation'!AE58&lt;&gt;"",1,0))</f>
        <v>0</v>
      </c>
      <c r="AE55" s="165">
        <f>IF('Indicator Data'!AL59="No Data",1,IF('Indicator Data imputation'!AF58&lt;&gt;"",1,0))</f>
        <v>0</v>
      </c>
      <c r="AF55" s="165">
        <f>IF('Indicator Data'!AM59="No Data",1,IF('Indicator Data imputation'!AG58&lt;&gt;"",1,0))</f>
        <v>0</v>
      </c>
      <c r="AG55" s="165">
        <f>IF('Indicator Data'!AN59="No Data",1,IF('Indicator Data imputation'!AH58&lt;&gt;"",1,0))</f>
        <v>0</v>
      </c>
      <c r="AH55" s="165">
        <f>IF('Indicator Data'!AO59="No Data",1,IF('Indicator Data imputation'!AI58&lt;&gt;"",1,0))</f>
        <v>0</v>
      </c>
      <c r="AI55" s="165">
        <f>IF('Indicator Data'!AP59="No Data",1,IF('Indicator Data imputation'!AJ58&lt;&gt;"",1,0))</f>
        <v>1</v>
      </c>
      <c r="AJ55" s="165">
        <f>IF('Indicator Data'!AQ59="No Data",1,IF('Indicator Data imputation'!AK58&lt;&gt;"",1,0))</f>
        <v>1</v>
      </c>
      <c r="AK55" s="165">
        <f>IF('Indicator Data'!AR59="No Data",1,IF('Indicator Data imputation'!AL58&lt;&gt;"",1,0))</f>
        <v>1</v>
      </c>
      <c r="AL55" s="165">
        <f>IF('Indicator Data'!AS59="No Data",1,IF('Indicator Data imputation'!AM58&lt;&gt;"",1,0))</f>
        <v>0</v>
      </c>
      <c r="AM55" s="165">
        <f>IF('Indicator Data'!AT59="No Data",1,IF('Indicator Data imputation'!AN58&lt;&gt;"",1,0))</f>
        <v>1</v>
      </c>
      <c r="AN55" s="165">
        <f>IF('Indicator Data'!AU59="No Data",1,IF('Indicator Data imputation'!AO58&lt;&gt;"",1,0))</f>
        <v>1</v>
      </c>
      <c r="AO55" s="165">
        <f>IF('Indicator Data'!AV59="No Data",1,IF('Indicator Data imputation'!AP58&lt;&gt;"",1,0))</f>
        <v>0</v>
      </c>
      <c r="AP55" s="165">
        <f>IF('Indicator Data'!AW59="No Data",1,IF('Indicator Data imputation'!AQ58&lt;&gt;"",1,0))</f>
        <v>0</v>
      </c>
      <c r="AQ55" s="165">
        <f>IF('Indicator Data'!AX59="No Data",1,IF('Indicator Data imputation'!AR58&lt;&gt;"",1,0))</f>
        <v>0</v>
      </c>
      <c r="AR55" s="165">
        <f>IF('Indicator Data'!AY59="No Data",1,IF('Indicator Data imputation'!AS58&lt;&gt;"",1,0))</f>
        <v>0</v>
      </c>
      <c r="AS55" s="165">
        <f>IF('Indicator Data'!AZ59="No Data",1,IF('Indicator Data imputation'!AT58&lt;&gt;"",1,0))</f>
        <v>0</v>
      </c>
      <c r="AT55" s="165">
        <f>IF('Indicator Data'!BA59="No Data",1,IF('Indicator Data imputation'!AU58&lt;&gt;"",1,0))</f>
        <v>0</v>
      </c>
      <c r="AU55" s="165">
        <f>IF('Indicator Data'!BB59="No Data",1,IF('Indicator Data imputation'!AV58&lt;&gt;"",1,0))</f>
        <v>0</v>
      </c>
      <c r="AV55" s="165">
        <f>IF('Indicator Data'!BC59="No Data",1,IF('Indicator Data imputation'!AW58&lt;&gt;"",1,0))</f>
        <v>0</v>
      </c>
      <c r="AW55" s="165">
        <f>IF('Indicator Data'!BD59="No Data",1,IF('Indicator Data imputation'!AX58&lt;&gt;"",1,0))</f>
        <v>0</v>
      </c>
      <c r="AX55" s="165">
        <f>IF('Indicator Data'!BE59="No Data",1,IF('Indicator Data imputation'!AY58&lt;&gt;"",1,0))</f>
        <v>0</v>
      </c>
      <c r="AY55" s="165">
        <f>IF('Indicator Data'!BF59="No Data",1,IF('Indicator Data imputation'!AZ58&lt;&gt;"",1,0))</f>
        <v>0</v>
      </c>
      <c r="AZ55" s="165">
        <f>IF('Indicator Data'!BG59="No Data",1,IF('Indicator Data imputation'!BA58&lt;&gt;"",1,0))</f>
        <v>0</v>
      </c>
      <c r="BA55" s="5">
        <f t="shared" si="0"/>
        <v>10</v>
      </c>
      <c r="BB55" s="167">
        <f t="shared" si="1"/>
        <v>0.19607843137254902</v>
      </c>
    </row>
    <row r="56" spans="1:54" x14ac:dyDescent="0.25">
      <c r="A56" s="5" t="s">
        <v>102</v>
      </c>
      <c r="B56" s="165">
        <f>IF('Indicator Data'!I60="No Data",1,IF('Indicator Data imputation'!C59&lt;&gt;"",1,0))</f>
        <v>0</v>
      </c>
      <c r="C56" s="165">
        <f>IF('Indicator Data'!J60="No Data",1,IF('Indicator Data imputation'!D59&lt;&gt;"",1,0))</f>
        <v>0</v>
      </c>
      <c r="D56" s="165">
        <f>IF('Indicator Data'!K60="No Data",1,IF('Indicator Data imputation'!E59&lt;&gt;"",1,0))</f>
        <v>0</v>
      </c>
      <c r="E56" s="165">
        <f>IF('Indicator Data'!L60="No Data",1,IF('Indicator Data imputation'!F59&lt;&gt;"",1,0))</f>
        <v>0</v>
      </c>
      <c r="F56" s="165">
        <f>IF('Indicator Data'!M60="No Data",1,IF('Indicator Data imputation'!G59&lt;&gt;"",1,0))</f>
        <v>0</v>
      </c>
      <c r="G56" s="165">
        <f>IF('Indicator Data'!N60="No Data",1,IF('Indicator Data imputation'!H59&lt;&gt;"",1,0))</f>
        <v>0</v>
      </c>
      <c r="H56" s="165">
        <f>IF('Indicator Data'!O60="No Data",1,IF('Indicator Data imputation'!I59&lt;&gt;"",1,0))</f>
        <v>0</v>
      </c>
      <c r="I56" s="165">
        <f>IF('Indicator Data'!P60="No Data",1,IF('Indicator Data imputation'!J59&lt;&gt;"",1,0))</f>
        <v>0</v>
      </c>
      <c r="J56" s="165">
        <f>IF('Indicator Data'!Q60="No Data",1,IF('Indicator Data imputation'!K59&lt;&gt;"",1,0))</f>
        <v>0</v>
      </c>
      <c r="K56" s="165">
        <f>IF('Indicator Data'!R60="No Data",1,IF('Indicator Data imputation'!L59&lt;&gt;"",1,0))</f>
        <v>1</v>
      </c>
      <c r="L56" s="165">
        <f>IF('Indicator Data'!S60="No Data",1,IF('Indicator Data imputation'!M59&lt;&gt;"",1,0))</f>
        <v>0</v>
      </c>
      <c r="M56" s="165">
        <f>IF('Indicator Data'!T60="No Data",1,IF('Indicator Data imputation'!N59&lt;&gt;"",1,0))</f>
        <v>0</v>
      </c>
      <c r="N56" s="165">
        <f>IF('Indicator Data'!U60="No Data",1,IF('Indicator Data imputation'!O59&lt;&gt;"",1,0))</f>
        <v>0</v>
      </c>
      <c r="O56" s="165">
        <f>IF('Indicator Data'!V60="No Data",1,IF('Indicator Data imputation'!P59&lt;&gt;"",1,0))</f>
        <v>1</v>
      </c>
      <c r="P56" s="165">
        <f>IF('Indicator Data'!W60="No Data",1,IF('Indicator Data imputation'!Q59&lt;&gt;"",1,0))</f>
        <v>0</v>
      </c>
      <c r="Q56" s="165">
        <f>IF('Indicator Data'!X60="No Data",1,IF('Indicator Data imputation'!R59&lt;&gt;"",1,0))</f>
        <v>1</v>
      </c>
      <c r="R56" s="165">
        <f>IF('Indicator Data'!Y60="No Data",1,IF('Indicator Data imputation'!S59&lt;&gt;"",1,0))</f>
        <v>0</v>
      </c>
      <c r="S56" s="165">
        <f>IF('Indicator Data'!Z60="No Data",1,IF('Indicator Data imputation'!T59&lt;&gt;"",1,0))</f>
        <v>0</v>
      </c>
      <c r="T56" s="165">
        <f>IF('Indicator Data'!AA60="No Data",1,IF('Indicator Data imputation'!U59&lt;&gt;"",1,0))</f>
        <v>0</v>
      </c>
      <c r="U56" s="165">
        <f>IF('Indicator Data'!AB60="No Data",1,IF('Indicator Data imputation'!V59&lt;&gt;"",1,0))</f>
        <v>0</v>
      </c>
      <c r="V56" s="165">
        <f>IF('Indicator Data'!AC60="No Data",1,IF('Indicator Data imputation'!W59&lt;&gt;"",1,0))</f>
        <v>0</v>
      </c>
      <c r="W56" s="165">
        <f>IF('Indicator Data'!AD60="No Data",1,IF('Indicator Data imputation'!X59&lt;&gt;"",1,0))</f>
        <v>0</v>
      </c>
      <c r="X56" s="165">
        <f>IF('Indicator Data'!AE60="No Data",1,IF('Indicator Data imputation'!Y59&lt;&gt;"",1,0))</f>
        <v>1</v>
      </c>
      <c r="Y56" s="165">
        <f>IF('Indicator Data'!AF60="No Data",1,IF('Indicator Data imputation'!Z59&lt;&gt;"",1,0))</f>
        <v>0</v>
      </c>
      <c r="Z56" s="165">
        <f>IF('Indicator Data'!AG60="No Data",1,IF('Indicator Data imputation'!AA59&lt;&gt;"",1,0))</f>
        <v>0</v>
      </c>
      <c r="AA56" s="165">
        <f>IF('Indicator Data'!AH60="No Data",1,IF('Indicator Data imputation'!AB59&lt;&gt;"",1,0))</f>
        <v>0</v>
      </c>
      <c r="AB56" s="165">
        <f>IF('Indicator Data'!AI60="No Data",1,IF('Indicator Data imputation'!AC59&lt;&gt;"",1,0))</f>
        <v>0</v>
      </c>
      <c r="AC56" s="165">
        <f>IF('Indicator Data'!AJ60="No Data",1,IF('Indicator Data imputation'!AD59&lt;&gt;"",1,0))</f>
        <v>0</v>
      </c>
      <c r="AD56" s="165">
        <f>IF('Indicator Data'!AK60="No Data",1,IF('Indicator Data imputation'!AE59&lt;&gt;"",1,0))</f>
        <v>0</v>
      </c>
      <c r="AE56" s="165">
        <f>IF('Indicator Data'!AL60="No Data",1,IF('Indicator Data imputation'!AF59&lt;&gt;"",1,0))</f>
        <v>0</v>
      </c>
      <c r="AF56" s="165">
        <f>IF('Indicator Data'!AM60="No Data",1,IF('Indicator Data imputation'!AG59&lt;&gt;"",1,0))</f>
        <v>0</v>
      </c>
      <c r="AG56" s="165">
        <f>IF('Indicator Data'!AN60="No Data",1,IF('Indicator Data imputation'!AH59&lt;&gt;"",1,0))</f>
        <v>0</v>
      </c>
      <c r="AH56" s="165">
        <f>IF('Indicator Data'!AO60="No Data",1,IF('Indicator Data imputation'!AI59&lt;&gt;"",1,0))</f>
        <v>0</v>
      </c>
      <c r="AI56" s="165">
        <f>IF('Indicator Data'!AP60="No Data",1,IF('Indicator Data imputation'!AJ59&lt;&gt;"",1,0))</f>
        <v>0</v>
      </c>
      <c r="AJ56" s="165">
        <f>IF('Indicator Data'!AQ60="No Data",1,IF('Indicator Data imputation'!AK59&lt;&gt;"",1,0))</f>
        <v>0</v>
      </c>
      <c r="AK56" s="165">
        <f>IF('Indicator Data'!AR60="No Data",1,IF('Indicator Data imputation'!AL59&lt;&gt;"",1,0))</f>
        <v>1</v>
      </c>
      <c r="AL56" s="165">
        <f>IF('Indicator Data'!AS60="No Data",1,IF('Indicator Data imputation'!AM59&lt;&gt;"",1,0))</f>
        <v>0</v>
      </c>
      <c r="AM56" s="165">
        <f>IF('Indicator Data'!AT60="No Data",1,IF('Indicator Data imputation'!AN59&lt;&gt;"",1,0))</f>
        <v>0</v>
      </c>
      <c r="AN56" s="165">
        <f>IF('Indicator Data'!AU60="No Data",1,IF('Indicator Data imputation'!AO59&lt;&gt;"",1,0))</f>
        <v>0</v>
      </c>
      <c r="AO56" s="165">
        <f>IF('Indicator Data'!AV60="No Data",1,IF('Indicator Data imputation'!AP59&lt;&gt;"",1,0))</f>
        <v>0</v>
      </c>
      <c r="AP56" s="165">
        <f>IF('Indicator Data'!AW60="No Data",1,IF('Indicator Data imputation'!AQ59&lt;&gt;"",1,0))</f>
        <v>0</v>
      </c>
      <c r="AQ56" s="165">
        <f>IF('Indicator Data'!AX60="No Data",1,IF('Indicator Data imputation'!AR59&lt;&gt;"",1,0))</f>
        <v>0</v>
      </c>
      <c r="AR56" s="165">
        <f>IF('Indicator Data'!AY60="No Data",1,IF('Indicator Data imputation'!AS59&lt;&gt;"",1,0))</f>
        <v>0</v>
      </c>
      <c r="AS56" s="165">
        <f>IF('Indicator Data'!AZ60="No Data",1,IF('Indicator Data imputation'!AT59&lt;&gt;"",1,0))</f>
        <v>0</v>
      </c>
      <c r="AT56" s="165">
        <f>IF('Indicator Data'!BA60="No Data",1,IF('Indicator Data imputation'!AU59&lt;&gt;"",1,0))</f>
        <v>0</v>
      </c>
      <c r="AU56" s="165">
        <f>IF('Indicator Data'!BB60="No Data",1,IF('Indicator Data imputation'!AV59&lt;&gt;"",1,0))</f>
        <v>0</v>
      </c>
      <c r="AV56" s="165">
        <f>IF('Indicator Data'!BC60="No Data",1,IF('Indicator Data imputation'!AW59&lt;&gt;"",1,0))</f>
        <v>0</v>
      </c>
      <c r="AW56" s="165">
        <f>IF('Indicator Data'!BD60="No Data",1,IF('Indicator Data imputation'!AX59&lt;&gt;"",1,0))</f>
        <v>0</v>
      </c>
      <c r="AX56" s="165">
        <f>IF('Indicator Data'!BE60="No Data",1,IF('Indicator Data imputation'!AY59&lt;&gt;"",1,0))</f>
        <v>0</v>
      </c>
      <c r="AY56" s="165">
        <f>IF('Indicator Data'!BF60="No Data",1,IF('Indicator Data imputation'!AZ59&lt;&gt;"",1,0))</f>
        <v>0</v>
      </c>
      <c r="AZ56" s="165">
        <f>IF('Indicator Data'!BG60="No Data",1,IF('Indicator Data imputation'!BA59&lt;&gt;"",1,0))</f>
        <v>0</v>
      </c>
      <c r="BA56" s="5">
        <f t="shared" si="0"/>
        <v>5</v>
      </c>
      <c r="BB56" s="167">
        <f t="shared" si="1"/>
        <v>9.8039215686274508E-2</v>
      </c>
    </row>
    <row r="57" spans="1:54" x14ac:dyDescent="0.25">
      <c r="A57" s="5" t="s">
        <v>104</v>
      </c>
      <c r="B57" s="165">
        <f>IF('Indicator Data'!I61="No Data",1,IF('Indicator Data imputation'!C60&lt;&gt;"",1,0))</f>
        <v>0</v>
      </c>
      <c r="C57" s="165">
        <f>IF('Indicator Data'!J61="No Data",1,IF('Indicator Data imputation'!D60&lt;&gt;"",1,0))</f>
        <v>0</v>
      </c>
      <c r="D57" s="165">
        <f>IF('Indicator Data'!K61="No Data",1,IF('Indicator Data imputation'!E60&lt;&gt;"",1,0))</f>
        <v>0</v>
      </c>
      <c r="E57" s="165">
        <f>IF('Indicator Data'!L61="No Data",1,IF('Indicator Data imputation'!F60&lt;&gt;"",1,0))</f>
        <v>0</v>
      </c>
      <c r="F57" s="165">
        <f>IF('Indicator Data'!M61="No Data",1,IF('Indicator Data imputation'!G60&lt;&gt;"",1,0))</f>
        <v>0</v>
      </c>
      <c r="G57" s="165">
        <f>IF('Indicator Data'!N61="No Data",1,IF('Indicator Data imputation'!H60&lt;&gt;"",1,0))</f>
        <v>0</v>
      </c>
      <c r="H57" s="165">
        <f>IF('Indicator Data'!O61="No Data",1,IF('Indicator Data imputation'!I60&lt;&gt;"",1,0))</f>
        <v>0</v>
      </c>
      <c r="I57" s="165">
        <f>IF('Indicator Data'!P61="No Data",1,IF('Indicator Data imputation'!J60&lt;&gt;"",1,0))</f>
        <v>0</v>
      </c>
      <c r="J57" s="165">
        <f>IF('Indicator Data'!Q61="No Data",1,IF('Indicator Data imputation'!K60&lt;&gt;"",1,0))</f>
        <v>0</v>
      </c>
      <c r="K57" s="165">
        <f>IF('Indicator Data'!R61="No Data",1,IF('Indicator Data imputation'!L60&lt;&gt;"",1,0))</f>
        <v>0</v>
      </c>
      <c r="L57" s="165">
        <f>IF('Indicator Data'!S61="No Data",1,IF('Indicator Data imputation'!M60&lt;&gt;"",1,0))</f>
        <v>0</v>
      </c>
      <c r="M57" s="165">
        <f>IF('Indicator Data'!T61="No Data",1,IF('Indicator Data imputation'!N60&lt;&gt;"",1,0))</f>
        <v>0</v>
      </c>
      <c r="N57" s="165">
        <f>IF('Indicator Data'!U61="No Data",1,IF('Indicator Data imputation'!O60&lt;&gt;"",1,0))</f>
        <v>0</v>
      </c>
      <c r="O57" s="165">
        <f>IF('Indicator Data'!V61="No Data",1,IF('Indicator Data imputation'!P60&lt;&gt;"",1,0))</f>
        <v>1</v>
      </c>
      <c r="P57" s="165">
        <f>IF('Indicator Data'!W61="No Data",1,IF('Indicator Data imputation'!Q60&lt;&gt;"",1,0))</f>
        <v>0</v>
      </c>
      <c r="Q57" s="165">
        <f>IF('Indicator Data'!X61="No Data",1,IF('Indicator Data imputation'!R60&lt;&gt;"",1,0))</f>
        <v>0</v>
      </c>
      <c r="R57" s="165">
        <f>IF('Indicator Data'!Y61="No Data",1,IF('Indicator Data imputation'!S60&lt;&gt;"",1,0))</f>
        <v>0</v>
      </c>
      <c r="S57" s="165">
        <f>IF('Indicator Data'!Z61="No Data",1,IF('Indicator Data imputation'!T60&lt;&gt;"",1,0))</f>
        <v>0</v>
      </c>
      <c r="T57" s="165">
        <f>IF('Indicator Data'!AA61="No Data",1,IF('Indicator Data imputation'!U60&lt;&gt;"",1,0))</f>
        <v>0</v>
      </c>
      <c r="U57" s="165">
        <f>IF('Indicator Data'!AB61="No Data",1,IF('Indicator Data imputation'!V60&lt;&gt;"",1,0))</f>
        <v>0</v>
      </c>
      <c r="V57" s="165">
        <f>IF('Indicator Data'!AC61="No Data",1,IF('Indicator Data imputation'!W60&lt;&gt;"",1,0))</f>
        <v>1</v>
      </c>
      <c r="W57" s="165">
        <f>IF('Indicator Data'!AD61="No Data",1,IF('Indicator Data imputation'!X60&lt;&gt;"",1,0))</f>
        <v>0</v>
      </c>
      <c r="X57" s="165">
        <f>IF('Indicator Data'!AE61="No Data",1,IF('Indicator Data imputation'!Y60&lt;&gt;"",1,0))</f>
        <v>0</v>
      </c>
      <c r="Y57" s="165">
        <f>IF('Indicator Data'!AF61="No Data",1,IF('Indicator Data imputation'!Z60&lt;&gt;"",1,0))</f>
        <v>0</v>
      </c>
      <c r="Z57" s="165">
        <f>IF('Indicator Data'!AG61="No Data",1,IF('Indicator Data imputation'!AA60&lt;&gt;"",1,0))</f>
        <v>0</v>
      </c>
      <c r="AA57" s="165">
        <f>IF('Indicator Data'!AH61="No Data",1,IF('Indicator Data imputation'!AB60&lt;&gt;"",1,0))</f>
        <v>0</v>
      </c>
      <c r="AB57" s="165">
        <f>IF('Indicator Data'!AI61="No Data",1,IF('Indicator Data imputation'!AC60&lt;&gt;"",1,0))</f>
        <v>0</v>
      </c>
      <c r="AC57" s="165">
        <f>IF('Indicator Data'!AJ61="No Data",1,IF('Indicator Data imputation'!AD60&lt;&gt;"",1,0))</f>
        <v>0</v>
      </c>
      <c r="AD57" s="165">
        <f>IF('Indicator Data'!AK61="No Data",1,IF('Indicator Data imputation'!AE60&lt;&gt;"",1,0))</f>
        <v>0</v>
      </c>
      <c r="AE57" s="165">
        <f>IF('Indicator Data'!AL61="No Data",1,IF('Indicator Data imputation'!AF60&lt;&gt;"",1,0))</f>
        <v>0</v>
      </c>
      <c r="AF57" s="165">
        <f>IF('Indicator Data'!AM61="No Data",1,IF('Indicator Data imputation'!AG60&lt;&gt;"",1,0))</f>
        <v>0</v>
      </c>
      <c r="AG57" s="165">
        <f>IF('Indicator Data'!AN61="No Data",1,IF('Indicator Data imputation'!AH60&lt;&gt;"",1,0))</f>
        <v>0</v>
      </c>
      <c r="AH57" s="165">
        <f>IF('Indicator Data'!AO61="No Data",1,IF('Indicator Data imputation'!AI60&lt;&gt;"",1,0))</f>
        <v>0</v>
      </c>
      <c r="AI57" s="165">
        <f>IF('Indicator Data'!AP61="No Data",1,IF('Indicator Data imputation'!AJ60&lt;&gt;"",1,0))</f>
        <v>1</v>
      </c>
      <c r="AJ57" s="165">
        <f>IF('Indicator Data'!AQ61="No Data",1,IF('Indicator Data imputation'!AK60&lt;&gt;"",1,0))</f>
        <v>1</v>
      </c>
      <c r="AK57" s="165">
        <f>IF('Indicator Data'!AR61="No Data",1,IF('Indicator Data imputation'!AL60&lt;&gt;"",1,0))</f>
        <v>0</v>
      </c>
      <c r="AL57" s="165">
        <f>IF('Indicator Data'!AS61="No Data",1,IF('Indicator Data imputation'!AM60&lt;&gt;"",1,0))</f>
        <v>0</v>
      </c>
      <c r="AM57" s="165">
        <f>IF('Indicator Data'!AT61="No Data",1,IF('Indicator Data imputation'!AN60&lt;&gt;"",1,0))</f>
        <v>0</v>
      </c>
      <c r="AN57" s="165">
        <f>IF('Indicator Data'!AU61="No Data",1,IF('Indicator Data imputation'!AO60&lt;&gt;"",1,0))</f>
        <v>0</v>
      </c>
      <c r="AO57" s="165">
        <f>IF('Indicator Data'!AV61="No Data",1,IF('Indicator Data imputation'!AP60&lt;&gt;"",1,0))</f>
        <v>0</v>
      </c>
      <c r="AP57" s="165">
        <f>IF('Indicator Data'!AW61="No Data",1,IF('Indicator Data imputation'!AQ60&lt;&gt;"",1,0))</f>
        <v>0</v>
      </c>
      <c r="AQ57" s="165">
        <f>IF('Indicator Data'!AX61="No Data",1,IF('Indicator Data imputation'!AR60&lt;&gt;"",1,0))</f>
        <v>0</v>
      </c>
      <c r="AR57" s="165">
        <f>IF('Indicator Data'!AY61="No Data",1,IF('Indicator Data imputation'!AS60&lt;&gt;"",1,0))</f>
        <v>0</v>
      </c>
      <c r="AS57" s="165">
        <f>IF('Indicator Data'!AZ61="No Data",1,IF('Indicator Data imputation'!AT60&lt;&gt;"",1,0))</f>
        <v>0</v>
      </c>
      <c r="AT57" s="165">
        <f>IF('Indicator Data'!BA61="No Data",1,IF('Indicator Data imputation'!AU60&lt;&gt;"",1,0))</f>
        <v>0</v>
      </c>
      <c r="AU57" s="165">
        <f>IF('Indicator Data'!BB61="No Data",1,IF('Indicator Data imputation'!AV60&lt;&gt;"",1,0))</f>
        <v>0</v>
      </c>
      <c r="AV57" s="165">
        <f>IF('Indicator Data'!BC61="No Data",1,IF('Indicator Data imputation'!AW60&lt;&gt;"",1,0))</f>
        <v>0</v>
      </c>
      <c r="AW57" s="165">
        <f>IF('Indicator Data'!BD61="No Data",1,IF('Indicator Data imputation'!AX60&lt;&gt;"",1,0))</f>
        <v>0</v>
      </c>
      <c r="AX57" s="165">
        <f>IF('Indicator Data'!BE61="No Data",1,IF('Indicator Data imputation'!AY60&lt;&gt;"",1,0))</f>
        <v>0</v>
      </c>
      <c r="AY57" s="165">
        <f>IF('Indicator Data'!BF61="No Data",1,IF('Indicator Data imputation'!AZ60&lt;&gt;"",1,0))</f>
        <v>0</v>
      </c>
      <c r="AZ57" s="165">
        <f>IF('Indicator Data'!BG61="No Data",1,IF('Indicator Data imputation'!BA60&lt;&gt;"",1,0))</f>
        <v>0</v>
      </c>
      <c r="BA57" s="5">
        <f t="shared" si="0"/>
        <v>4</v>
      </c>
      <c r="BB57" s="167">
        <f t="shared" si="1"/>
        <v>7.8431372549019607E-2</v>
      </c>
    </row>
    <row r="58" spans="1:54" x14ac:dyDescent="0.25">
      <c r="A58" s="5" t="s">
        <v>106</v>
      </c>
      <c r="B58" s="165">
        <f>IF('Indicator Data'!I62="No Data",1,IF('Indicator Data imputation'!C61&lt;&gt;"",1,0))</f>
        <v>0</v>
      </c>
      <c r="C58" s="165">
        <f>IF('Indicator Data'!J62="No Data",1,IF('Indicator Data imputation'!D61&lt;&gt;"",1,0))</f>
        <v>0</v>
      </c>
      <c r="D58" s="165">
        <f>IF('Indicator Data'!K62="No Data",1,IF('Indicator Data imputation'!E61&lt;&gt;"",1,0))</f>
        <v>0</v>
      </c>
      <c r="E58" s="165">
        <f>IF('Indicator Data'!L62="No Data",1,IF('Indicator Data imputation'!F61&lt;&gt;"",1,0))</f>
        <v>0</v>
      </c>
      <c r="F58" s="165">
        <f>IF('Indicator Data'!M62="No Data",1,IF('Indicator Data imputation'!G61&lt;&gt;"",1,0))</f>
        <v>0</v>
      </c>
      <c r="G58" s="165">
        <f>IF('Indicator Data'!N62="No Data",1,IF('Indicator Data imputation'!H61&lt;&gt;"",1,0))</f>
        <v>0</v>
      </c>
      <c r="H58" s="165">
        <f>IF('Indicator Data'!O62="No Data",1,IF('Indicator Data imputation'!I61&lt;&gt;"",1,0))</f>
        <v>0</v>
      </c>
      <c r="I58" s="165">
        <f>IF('Indicator Data'!P62="No Data",1,IF('Indicator Data imputation'!J61&lt;&gt;"",1,0))</f>
        <v>0</v>
      </c>
      <c r="J58" s="165">
        <f>IF('Indicator Data'!Q62="No Data",1,IF('Indicator Data imputation'!K61&lt;&gt;"",1,0))</f>
        <v>0</v>
      </c>
      <c r="K58" s="165">
        <f>IF('Indicator Data'!R62="No Data",1,IF('Indicator Data imputation'!L61&lt;&gt;"",1,0))</f>
        <v>0</v>
      </c>
      <c r="L58" s="165">
        <f>IF('Indicator Data'!S62="No Data",1,IF('Indicator Data imputation'!M61&lt;&gt;"",1,0))</f>
        <v>0</v>
      </c>
      <c r="M58" s="165">
        <f>IF('Indicator Data'!T62="No Data",1,IF('Indicator Data imputation'!N61&lt;&gt;"",1,0))</f>
        <v>0</v>
      </c>
      <c r="N58" s="165">
        <f>IF('Indicator Data'!U62="No Data",1,IF('Indicator Data imputation'!O61&lt;&gt;"",1,0))</f>
        <v>0</v>
      </c>
      <c r="O58" s="165">
        <f>IF('Indicator Data'!V62="No Data",1,IF('Indicator Data imputation'!P61&lt;&gt;"",1,0))</f>
        <v>0</v>
      </c>
      <c r="P58" s="165">
        <f>IF('Indicator Data'!W62="No Data",1,IF('Indicator Data imputation'!Q61&lt;&gt;"",1,0))</f>
        <v>0</v>
      </c>
      <c r="Q58" s="165">
        <f>IF('Indicator Data'!X62="No Data",1,IF('Indicator Data imputation'!R61&lt;&gt;"",1,0))</f>
        <v>0</v>
      </c>
      <c r="R58" s="165">
        <f>IF('Indicator Data'!Y62="No Data",1,IF('Indicator Data imputation'!S61&lt;&gt;"",1,0))</f>
        <v>0</v>
      </c>
      <c r="S58" s="165">
        <f>IF('Indicator Data'!Z62="No Data",1,IF('Indicator Data imputation'!T61&lt;&gt;"",1,0))</f>
        <v>0</v>
      </c>
      <c r="T58" s="165">
        <f>IF('Indicator Data'!AA62="No Data",1,IF('Indicator Data imputation'!U61&lt;&gt;"",1,0))</f>
        <v>0</v>
      </c>
      <c r="U58" s="165">
        <f>IF('Indicator Data'!AB62="No Data",1,IF('Indicator Data imputation'!V61&lt;&gt;"",1,0))</f>
        <v>0</v>
      </c>
      <c r="V58" s="165">
        <f>IF('Indicator Data'!AC62="No Data",1,IF('Indicator Data imputation'!W61&lt;&gt;"",1,0))</f>
        <v>0</v>
      </c>
      <c r="W58" s="165">
        <f>IF('Indicator Data'!AD62="No Data",1,IF('Indicator Data imputation'!X61&lt;&gt;"",1,0))</f>
        <v>0</v>
      </c>
      <c r="X58" s="165">
        <f>IF('Indicator Data'!AE62="No Data",1,IF('Indicator Data imputation'!Y61&lt;&gt;"",1,0))</f>
        <v>0</v>
      </c>
      <c r="Y58" s="165">
        <f>IF('Indicator Data'!AF62="No Data",1,IF('Indicator Data imputation'!Z61&lt;&gt;"",1,0))</f>
        <v>0</v>
      </c>
      <c r="Z58" s="165">
        <f>IF('Indicator Data'!AG62="No Data",1,IF('Indicator Data imputation'!AA61&lt;&gt;"",1,0))</f>
        <v>0</v>
      </c>
      <c r="AA58" s="165">
        <f>IF('Indicator Data'!AH62="No Data",1,IF('Indicator Data imputation'!AB61&lt;&gt;"",1,0))</f>
        <v>0</v>
      </c>
      <c r="AB58" s="165">
        <f>IF('Indicator Data'!AI62="No Data",1,IF('Indicator Data imputation'!AC61&lt;&gt;"",1,0))</f>
        <v>0</v>
      </c>
      <c r="AC58" s="165">
        <f>IF('Indicator Data'!AJ62="No Data",1,IF('Indicator Data imputation'!AD61&lt;&gt;"",1,0))</f>
        <v>0</v>
      </c>
      <c r="AD58" s="165">
        <f>IF('Indicator Data'!AK62="No Data",1,IF('Indicator Data imputation'!AE61&lt;&gt;"",1,0))</f>
        <v>0</v>
      </c>
      <c r="AE58" s="165">
        <f>IF('Indicator Data'!AL62="No Data",1,IF('Indicator Data imputation'!AF61&lt;&gt;"",1,0))</f>
        <v>0</v>
      </c>
      <c r="AF58" s="165">
        <f>IF('Indicator Data'!AM62="No Data",1,IF('Indicator Data imputation'!AG61&lt;&gt;"",1,0))</f>
        <v>0</v>
      </c>
      <c r="AG58" s="165">
        <f>IF('Indicator Data'!AN62="No Data",1,IF('Indicator Data imputation'!AH61&lt;&gt;"",1,0))</f>
        <v>0</v>
      </c>
      <c r="AH58" s="165">
        <f>IF('Indicator Data'!AO62="No Data",1,IF('Indicator Data imputation'!AI61&lt;&gt;"",1,0))</f>
        <v>0</v>
      </c>
      <c r="AI58" s="165">
        <f>IF('Indicator Data'!AP62="No Data",1,IF('Indicator Data imputation'!AJ61&lt;&gt;"",1,0))</f>
        <v>0</v>
      </c>
      <c r="AJ58" s="165">
        <f>IF('Indicator Data'!AQ62="No Data",1,IF('Indicator Data imputation'!AK61&lt;&gt;"",1,0))</f>
        <v>0</v>
      </c>
      <c r="AK58" s="165">
        <f>IF('Indicator Data'!AR62="No Data",1,IF('Indicator Data imputation'!AL61&lt;&gt;"",1,0))</f>
        <v>0</v>
      </c>
      <c r="AL58" s="165">
        <f>IF('Indicator Data'!AS62="No Data",1,IF('Indicator Data imputation'!AM61&lt;&gt;"",1,0))</f>
        <v>0</v>
      </c>
      <c r="AM58" s="165">
        <f>IF('Indicator Data'!AT62="No Data",1,IF('Indicator Data imputation'!AN61&lt;&gt;"",1,0))</f>
        <v>0</v>
      </c>
      <c r="AN58" s="165">
        <f>IF('Indicator Data'!AU62="No Data",1,IF('Indicator Data imputation'!AO61&lt;&gt;"",1,0))</f>
        <v>0</v>
      </c>
      <c r="AO58" s="165">
        <f>IF('Indicator Data'!AV62="No Data",1,IF('Indicator Data imputation'!AP61&lt;&gt;"",1,0))</f>
        <v>0</v>
      </c>
      <c r="AP58" s="165">
        <f>IF('Indicator Data'!AW62="No Data",1,IF('Indicator Data imputation'!AQ61&lt;&gt;"",1,0))</f>
        <v>0</v>
      </c>
      <c r="AQ58" s="165">
        <f>IF('Indicator Data'!AX62="No Data",1,IF('Indicator Data imputation'!AR61&lt;&gt;"",1,0))</f>
        <v>0</v>
      </c>
      <c r="AR58" s="165">
        <f>IF('Indicator Data'!AY62="No Data",1,IF('Indicator Data imputation'!AS61&lt;&gt;"",1,0))</f>
        <v>0</v>
      </c>
      <c r="AS58" s="165">
        <f>IF('Indicator Data'!AZ62="No Data",1,IF('Indicator Data imputation'!AT61&lt;&gt;"",1,0))</f>
        <v>0</v>
      </c>
      <c r="AT58" s="165">
        <f>IF('Indicator Data'!BA62="No Data",1,IF('Indicator Data imputation'!AU61&lt;&gt;"",1,0))</f>
        <v>0</v>
      </c>
      <c r="AU58" s="165">
        <f>IF('Indicator Data'!BB62="No Data",1,IF('Indicator Data imputation'!AV61&lt;&gt;"",1,0))</f>
        <v>0</v>
      </c>
      <c r="AV58" s="165">
        <f>IF('Indicator Data'!BC62="No Data",1,IF('Indicator Data imputation'!AW61&lt;&gt;"",1,0))</f>
        <v>0</v>
      </c>
      <c r="AW58" s="165">
        <f>IF('Indicator Data'!BD62="No Data",1,IF('Indicator Data imputation'!AX61&lt;&gt;"",1,0))</f>
        <v>0</v>
      </c>
      <c r="AX58" s="165">
        <f>IF('Indicator Data'!BE62="No Data",1,IF('Indicator Data imputation'!AY61&lt;&gt;"",1,0))</f>
        <v>0</v>
      </c>
      <c r="AY58" s="165">
        <f>IF('Indicator Data'!BF62="No Data",1,IF('Indicator Data imputation'!AZ61&lt;&gt;"",1,0))</f>
        <v>0</v>
      </c>
      <c r="AZ58" s="165">
        <f>IF('Indicator Data'!BG62="No Data",1,IF('Indicator Data imputation'!BA61&lt;&gt;"",1,0))</f>
        <v>0</v>
      </c>
      <c r="BA58" s="5">
        <f t="shared" si="0"/>
        <v>0</v>
      </c>
      <c r="BB58" s="167">
        <f t="shared" si="1"/>
        <v>0</v>
      </c>
    </row>
    <row r="59" spans="1:54" x14ac:dyDescent="0.25">
      <c r="A59" s="5" t="s">
        <v>108</v>
      </c>
      <c r="B59" s="165">
        <f>IF('Indicator Data'!I63="No Data",1,IF('Indicator Data imputation'!C62&lt;&gt;"",1,0))</f>
        <v>0</v>
      </c>
      <c r="C59" s="165">
        <f>IF('Indicator Data'!J63="No Data",1,IF('Indicator Data imputation'!D62&lt;&gt;"",1,0))</f>
        <v>0</v>
      </c>
      <c r="D59" s="165">
        <f>IF('Indicator Data'!K63="No Data",1,IF('Indicator Data imputation'!E62&lt;&gt;"",1,0))</f>
        <v>0</v>
      </c>
      <c r="E59" s="165">
        <f>IF('Indicator Data'!L63="No Data",1,IF('Indicator Data imputation'!F62&lt;&gt;"",1,0))</f>
        <v>0</v>
      </c>
      <c r="F59" s="165">
        <f>IF('Indicator Data'!M63="No Data",1,IF('Indicator Data imputation'!G62&lt;&gt;"",1,0))</f>
        <v>0</v>
      </c>
      <c r="G59" s="165">
        <f>IF('Indicator Data'!N63="No Data",1,IF('Indicator Data imputation'!H62&lt;&gt;"",1,0))</f>
        <v>0</v>
      </c>
      <c r="H59" s="165">
        <f>IF('Indicator Data'!O63="No Data",1,IF('Indicator Data imputation'!I62&lt;&gt;"",1,0))</f>
        <v>0</v>
      </c>
      <c r="I59" s="165">
        <f>IF('Indicator Data'!P63="No Data",1,IF('Indicator Data imputation'!J62&lt;&gt;"",1,0))</f>
        <v>0</v>
      </c>
      <c r="J59" s="165">
        <f>IF('Indicator Data'!Q63="No Data",1,IF('Indicator Data imputation'!K62&lt;&gt;"",1,0))</f>
        <v>0</v>
      </c>
      <c r="K59" s="165">
        <f>IF('Indicator Data'!R63="No Data",1,IF('Indicator Data imputation'!L62&lt;&gt;"",1,0))</f>
        <v>1</v>
      </c>
      <c r="L59" s="165">
        <f>IF('Indicator Data'!S63="No Data",1,IF('Indicator Data imputation'!M62&lt;&gt;"",1,0))</f>
        <v>0</v>
      </c>
      <c r="M59" s="165">
        <f>IF('Indicator Data'!T63="No Data",1,IF('Indicator Data imputation'!N62&lt;&gt;"",1,0))</f>
        <v>0</v>
      </c>
      <c r="N59" s="165">
        <f>IF('Indicator Data'!U63="No Data",1,IF('Indicator Data imputation'!O62&lt;&gt;"",1,0))</f>
        <v>0</v>
      </c>
      <c r="O59" s="165">
        <f>IF('Indicator Data'!V63="No Data",1,IF('Indicator Data imputation'!P62&lt;&gt;"",1,0))</f>
        <v>0</v>
      </c>
      <c r="P59" s="165">
        <f>IF('Indicator Data'!W63="No Data",1,IF('Indicator Data imputation'!Q62&lt;&gt;"",1,0))</f>
        <v>0</v>
      </c>
      <c r="Q59" s="165">
        <f>IF('Indicator Data'!X63="No Data",1,IF('Indicator Data imputation'!R62&lt;&gt;"",1,0))</f>
        <v>1</v>
      </c>
      <c r="R59" s="165">
        <f>IF('Indicator Data'!Y63="No Data",1,IF('Indicator Data imputation'!S62&lt;&gt;"",1,0))</f>
        <v>0</v>
      </c>
      <c r="S59" s="165">
        <f>IF('Indicator Data'!Z63="No Data",1,IF('Indicator Data imputation'!T62&lt;&gt;"",1,0))</f>
        <v>0</v>
      </c>
      <c r="T59" s="165">
        <f>IF('Indicator Data'!AA63="No Data",1,IF('Indicator Data imputation'!U62&lt;&gt;"",1,0))</f>
        <v>0</v>
      </c>
      <c r="U59" s="165">
        <f>IF('Indicator Data'!AB63="No Data",1,IF('Indicator Data imputation'!V62&lt;&gt;"",1,0))</f>
        <v>0</v>
      </c>
      <c r="V59" s="165">
        <f>IF('Indicator Data'!AC63="No Data",1,IF('Indicator Data imputation'!W62&lt;&gt;"",1,0))</f>
        <v>0</v>
      </c>
      <c r="W59" s="165">
        <f>IF('Indicator Data'!AD63="No Data",1,IF('Indicator Data imputation'!X62&lt;&gt;"",1,0))</f>
        <v>0</v>
      </c>
      <c r="X59" s="165">
        <f>IF('Indicator Data'!AE63="No Data",1,IF('Indicator Data imputation'!Y62&lt;&gt;"",1,0))</f>
        <v>1</v>
      </c>
      <c r="Y59" s="165">
        <f>IF('Indicator Data'!AF63="No Data",1,IF('Indicator Data imputation'!Z62&lt;&gt;"",1,0))</f>
        <v>0</v>
      </c>
      <c r="Z59" s="165">
        <f>IF('Indicator Data'!AG63="No Data",1,IF('Indicator Data imputation'!AA62&lt;&gt;"",1,0))</f>
        <v>0</v>
      </c>
      <c r="AA59" s="165">
        <f>IF('Indicator Data'!AH63="No Data",1,IF('Indicator Data imputation'!AB62&lt;&gt;"",1,0))</f>
        <v>0</v>
      </c>
      <c r="AB59" s="165">
        <f>IF('Indicator Data'!AI63="No Data",1,IF('Indicator Data imputation'!AC62&lt;&gt;"",1,0))</f>
        <v>0</v>
      </c>
      <c r="AC59" s="165">
        <f>IF('Indicator Data'!AJ63="No Data",1,IF('Indicator Data imputation'!AD62&lt;&gt;"",1,0))</f>
        <v>0</v>
      </c>
      <c r="AD59" s="165">
        <f>IF('Indicator Data'!AK63="No Data",1,IF('Indicator Data imputation'!AE62&lt;&gt;"",1,0))</f>
        <v>0</v>
      </c>
      <c r="AE59" s="165">
        <f>IF('Indicator Data'!AL63="No Data",1,IF('Indicator Data imputation'!AF62&lt;&gt;"",1,0))</f>
        <v>0</v>
      </c>
      <c r="AF59" s="165">
        <f>IF('Indicator Data'!AM63="No Data",1,IF('Indicator Data imputation'!AG62&lt;&gt;"",1,0))</f>
        <v>0</v>
      </c>
      <c r="AG59" s="165">
        <f>IF('Indicator Data'!AN63="No Data",1,IF('Indicator Data imputation'!AH62&lt;&gt;"",1,0))</f>
        <v>0</v>
      </c>
      <c r="AH59" s="165">
        <f>IF('Indicator Data'!AO63="No Data",1,IF('Indicator Data imputation'!AI62&lt;&gt;"",1,0))</f>
        <v>0</v>
      </c>
      <c r="AI59" s="165">
        <f>IF('Indicator Data'!AP63="No Data",1,IF('Indicator Data imputation'!AJ62&lt;&gt;"",1,0))</f>
        <v>0</v>
      </c>
      <c r="AJ59" s="165">
        <f>IF('Indicator Data'!AQ63="No Data",1,IF('Indicator Data imputation'!AK62&lt;&gt;"",1,0))</f>
        <v>0</v>
      </c>
      <c r="AK59" s="165">
        <f>IF('Indicator Data'!AR63="No Data",1,IF('Indicator Data imputation'!AL62&lt;&gt;"",1,0))</f>
        <v>0</v>
      </c>
      <c r="AL59" s="165">
        <f>IF('Indicator Data'!AS63="No Data",1,IF('Indicator Data imputation'!AM62&lt;&gt;"",1,0))</f>
        <v>0</v>
      </c>
      <c r="AM59" s="165">
        <f>IF('Indicator Data'!AT63="No Data",1,IF('Indicator Data imputation'!AN62&lt;&gt;"",1,0))</f>
        <v>1</v>
      </c>
      <c r="AN59" s="165">
        <f>IF('Indicator Data'!AU63="No Data",1,IF('Indicator Data imputation'!AO62&lt;&gt;"",1,0))</f>
        <v>0</v>
      </c>
      <c r="AO59" s="165">
        <f>IF('Indicator Data'!AV63="No Data",1,IF('Indicator Data imputation'!AP62&lt;&gt;"",1,0))</f>
        <v>1</v>
      </c>
      <c r="AP59" s="165">
        <f>IF('Indicator Data'!AW63="No Data",1,IF('Indicator Data imputation'!AQ62&lt;&gt;"",1,0))</f>
        <v>0</v>
      </c>
      <c r="AQ59" s="165">
        <f>IF('Indicator Data'!AX63="No Data",1,IF('Indicator Data imputation'!AR62&lt;&gt;"",1,0))</f>
        <v>0</v>
      </c>
      <c r="AR59" s="165">
        <f>IF('Indicator Data'!AY63="No Data",1,IF('Indicator Data imputation'!AS62&lt;&gt;"",1,0))</f>
        <v>0</v>
      </c>
      <c r="AS59" s="165">
        <f>IF('Indicator Data'!AZ63="No Data",1,IF('Indicator Data imputation'!AT62&lt;&gt;"",1,0))</f>
        <v>0</v>
      </c>
      <c r="AT59" s="165">
        <f>IF('Indicator Data'!BA63="No Data",1,IF('Indicator Data imputation'!AU62&lt;&gt;"",1,0))</f>
        <v>0</v>
      </c>
      <c r="AU59" s="165">
        <f>IF('Indicator Data'!BB63="No Data",1,IF('Indicator Data imputation'!AV62&lt;&gt;"",1,0))</f>
        <v>0</v>
      </c>
      <c r="AV59" s="165">
        <f>IF('Indicator Data'!BC63="No Data",1,IF('Indicator Data imputation'!AW62&lt;&gt;"",1,0))</f>
        <v>0</v>
      </c>
      <c r="AW59" s="165">
        <f>IF('Indicator Data'!BD63="No Data",1,IF('Indicator Data imputation'!AX62&lt;&gt;"",1,0))</f>
        <v>0</v>
      </c>
      <c r="AX59" s="165">
        <f>IF('Indicator Data'!BE63="No Data",1,IF('Indicator Data imputation'!AY62&lt;&gt;"",1,0))</f>
        <v>0</v>
      </c>
      <c r="AY59" s="165">
        <f>IF('Indicator Data'!BF63="No Data",1,IF('Indicator Data imputation'!AZ62&lt;&gt;"",1,0))</f>
        <v>0</v>
      </c>
      <c r="AZ59" s="165">
        <f>IF('Indicator Data'!BG63="No Data",1,IF('Indicator Data imputation'!BA62&lt;&gt;"",1,0))</f>
        <v>0</v>
      </c>
      <c r="BA59" s="5">
        <f t="shared" si="0"/>
        <v>5</v>
      </c>
      <c r="BB59" s="167">
        <f t="shared" si="1"/>
        <v>9.8039215686274508E-2</v>
      </c>
    </row>
    <row r="60" spans="1:54" x14ac:dyDescent="0.25">
      <c r="A60" s="5" t="s">
        <v>110</v>
      </c>
      <c r="B60" s="165">
        <f>IF('Indicator Data'!I64="No Data",1,IF('Indicator Data imputation'!C63&lt;&gt;"",1,0))</f>
        <v>0</v>
      </c>
      <c r="C60" s="165">
        <f>IF('Indicator Data'!J64="No Data",1,IF('Indicator Data imputation'!D63&lt;&gt;"",1,0))</f>
        <v>0</v>
      </c>
      <c r="D60" s="165">
        <f>IF('Indicator Data'!K64="No Data",1,IF('Indicator Data imputation'!E63&lt;&gt;"",1,0))</f>
        <v>0</v>
      </c>
      <c r="E60" s="165">
        <f>IF('Indicator Data'!L64="No Data",1,IF('Indicator Data imputation'!F63&lt;&gt;"",1,0))</f>
        <v>0</v>
      </c>
      <c r="F60" s="165">
        <f>IF('Indicator Data'!M64="No Data",1,IF('Indicator Data imputation'!G63&lt;&gt;"",1,0))</f>
        <v>0</v>
      </c>
      <c r="G60" s="165">
        <f>IF('Indicator Data'!N64="No Data",1,IF('Indicator Data imputation'!H63&lt;&gt;"",1,0))</f>
        <v>0</v>
      </c>
      <c r="H60" s="165">
        <f>IF('Indicator Data'!O64="No Data",1,IF('Indicator Data imputation'!I63&lt;&gt;"",1,0))</f>
        <v>0</v>
      </c>
      <c r="I60" s="165">
        <f>IF('Indicator Data'!P64="No Data",1,IF('Indicator Data imputation'!J63&lt;&gt;"",1,0))</f>
        <v>0</v>
      </c>
      <c r="J60" s="165">
        <f>IF('Indicator Data'!Q64="No Data",1,IF('Indicator Data imputation'!K63&lt;&gt;"",1,0))</f>
        <v>0</v>
      </c>
      <c r="K60" s="165">
        <f>IF('Indicator Data'!R64="No Data",1,IF('Indicator Data imputation'!L63&lt;&gt;"",1,0))</f>
        <v>1</v>
      </c>
      <c r="L60" s="165">
        <f>IF('Indicator Data'!S64="No Data",1,IF('Indicator Data imputation'!M63&lt;&gt;"",1,0))</f>
        <v>0</v>
      </c>
      <c r="M60" s="165">
        <f>IF('Indicator Data'!T64="No Data",1,IF('Indicator Data imputation'!N63&lt;&gt;"",1,0))</f>
        <v>0</v>
      </c>
      <c r="N60" s="165">
        <f>IF('Indicator Data'!U64="No Data",1,IF('Indicator Data imputation'!O63&lt;&gt;"",1,0))</f>
        <v>0</v>
      </c>
      <c r="O60" s="165">
        <f>IF('Indicator Data'!V64="No Data",1,IF('Indicator Data imputation'!P63&lt;&gt;"",1,0))</f>
        <v>1</v>
      </c>
      <c r="P60" s="165">
        <f>IF('Indicator Data'!W64="No Data",1,IF('Indicator Data imputation'!Q63&lt;&gt;"",1,0))</f>
        <v>0</v>
      </c>
      <c r="Q60" s="165">
        <f>IF('Indicator Data'!X64="No Data",1,IF('Indicator Data imputation'!R63&lt;&gt;"",1,0))</f>
        <v>1</v>
      </c>
      <c r="R60" s="165">
        <f>IF('Indicator Data'!Y64="No Data",1,IF('Indicator Data imputation'!S63&lt;&gt;"",1,0))</f>
        <v>0</v>
      </c>
      <c r="S60" s="165">
        <f>IF('Indicator Data'!Z64="No Data",1,IF('Indicator Data imputation'!T63&lt;&gt;"",1,0))</f>
        <v>0</v>
      </c>
      <c r="T60" s="165">
        <f>IF('Indicator Data'!AA64="No Data",1,IF('Indicator Data imputation'!U63&lt;&gt;"",1,0))</f>
        <v>0</v>
      </c>
      <c r="U60" s="165">
        <f>IF('Indicator Data'!AB64="No Data",1,IF('Indicator Data imputation'!V63&lt;&gt;"",1,0))</f>
        <v>1</v>
      </c>
      <c r="V60" s="165">
        <f>IF('Indicator Data'!AC64="No Data",1,IF('Indicator Data imputation'!W63&lt;&gt;"",1,0))</f>
        <v>0</v>
      </c>
      <c r="W60" s="165">
        <f>IF('Indicator Data'!AD64="No Data",1,IF('Indicator Data imputation'!X63&lt;&gt;"",1,0))</f>
        <v>0</v>
      </c>
      <c r="X60" s="165">
        <f>IF('Indicator Data'!AE64="No Data",1,IF('Indicator Data imputation'!Y63&lt;&gt;"",1,0))</f>
        <v>1</v>
      </c>
      <c r="Y60" s="165">
        <f>IF('Indicator Data'!AF64="No Data",1,IF('Indicator Data imputation'!Z63&lt;&gt;"",1,0))</f>
        <v>0</v>
      </c>
      <c r="Z60" s="165">
        <f>IF('Indicator Data'!AG64="No Data",1,IF('Indicator Data imputation'!AA63&lt;&gt;"",1,0))</f>
        <v>0</v>
      </c>
      <c r="AA60" s="165">
        <f>IF('Indicator Data'!AH64="No Data",1,IF('Indicator Data imputation'!AB63&lt;&gt;"",1,0))</f>
        <v>0</v>
      </c>
      <c r="AB60" s="165">
        <f>IF('Indicator Data'!AI64="No Data",1,IF('Indicator Data imputation'!AC63&lt;&gt;"",1,0))</f>
        <v>0</v>
      </c>
      <c r="AC60" s="165">
        <f>IF('Indicator Data'!AJ64="No Data",1,IF('Indicator Data imputation'!AD63&lt;&gt;"",1,0))</f>
        <v>0</v>
      </c>
      <c r="AD60" s="165">
        <f>IF('Indicator Data'!AK64="No Data",1,IF('Indicator Data imputation'!AE63&lt;&gt;"",1,0))</f>
        <v>0</v>
      </c>
      <c r="AE60" s="165">
        <f>IF('Indicator Data'!AL64="No Data",1,IF('Indicator Data imputation'!AF63&lt;&gt;"",1,0))</f>
        <v>0</v>
      </c>
      <c r="AF60" s="165">
        <f>IF('Indicator Data'!AM64="No Data",1,IF('Indicator Data imputation'!AG63&lt;&gt;"",1,0))</f>
        <v>0</v>
      </c>
      <c r="AG60" s="165">
        <f>IF('Indicator Data'!AN64="No Data",1,IF('Indicator Data imputation'!AH63&lt;&gt;"",1,0))</f>
        <v>0</v>
      </c>
      <c r="AH60" s="165">
        <f>IF('Indicator Data'!AO64="No Data",1,IF('Indicator Data imputation'!AI63&lt;&gt;"",1,0))</f>
        <v>0</v>
      </c>
      <c r="AI60" s="165">
        <f>IF('Indicator Data'!AP64="No Data",1,IF('Indicator Data imputation'!AJ63&lt;&gt;"",1,0))</f>
        <v>0</v>
      </c>
      <c r="AJ60" s="165">
        <f>IF('Indicator Data'!AQ64="No Data",1,IF('Indicator Data imputation'!AK63&lt;&gt;"",1,0))</f>
        <v>0</v>
      </c>
      <c r="AK60" s="165">
        <f>IF('Indicator Data'!AR64="No Data",1,IF('Indicator Data imputation'!AL63&lt;&gt;"",1,0))</f>
        <v>0</v>
      </c>
      <c r="AL60" s="165">
        <f>IF('Indicator Data'!AS64="No Data",1,IF('Indicator Data imputation'!AM63&lt;&gt;"",1,0))</f>
        <v>0</v>
      </c>
      <c r="AM60" s="165">
        <f>IF('Indicator Data'!AT64="No Data",1,IF('Indicator Data imputation'!AN63&lt;&gt;"",1,0))</f>
        <v>0</v>
      </c>
      <c r="AN60" s="165">
        <f>IF('Indicator Data'!AU64="No Data",1,IF('Indicator Data imputation'!AO63&lt;&gt;"",1,0))</f>
        <v>0</v>
      </c>
      <c r="AO60" s="165">
        <f>IF('Indicator Data'!AV64="No Data",1,IF('Indicator Data imputation'!AP63&lt;&gt;"",1,0))</f>
        <v>1</v>
      </c>
      <c r="AP60" s="165">
        <f>IF('Indicator Data'!AW64="No Data",1,IF('Indicator Data imputation'!AQ63&lt;&gt;"",1,0))</f>
        <v>0</v>
      </c>
      <c r="AQ60" s="165">
        <f>IF('Indicator Data'!AX64="No Data",1,IF('Indicator Data imputation'!AR63&lt;&gt;"",1,0))</f>
        <v>0</v>
      </c>
      <c r="AR60" s="165">
        <f>IF('Indicator Data'!AY64="No Data",1,IF('Indicator Data imputation'!AS63&lt;&gt;"",1,0))</f>
        <v>0</v>
      </c>
      <c r="AS60" s="165">
        <f>IF('Indicator Data'!AZ64="No Data",1,IF('Indicator Data imputation'!AT63&lt;&gt;"",1,0))</f>
        <v>0</v>
      </c>
      <c r="AT60" s="165">
        <f>IF('Indicator Data'!BA64="No Data",1,IF('Indicator Data imputation'!AU63&lt;&gt;"",1,0))</f>
        <v>0</v>
      </c>
      <c r="AU60" s="165">
        <f>IF('Indicator Data'!BB64="No Data",1,IF('Indicator Data imputation'!AV63&lt;&gt;"",1,0))</f>
        <v>0</v>
      </c>
      <c r="AV60" s="165">
        <f>IF('Indicator Data'!BC64="No Data",1,IF('Indicator Data imputation'!AW63&lt;&gt;"",1,0))</f>
        <v>0</v>
      </c>
      <c r="AW60" s="165">
        <f>IF('Indicator Data'!BD64="No Data",1,IF('Indicator Data imputation'!AX63&lt;&gt;"",1,0))</f>
        <v>0</v>
      </c>
      <c r="AX60" s="165">
        <f>IF('Indicator Data'!BE64="No Data",1,IF('Indicator Data imputation'!AY63&lt;&gt;"",1,0))</f>
        <v>0</v>
      </c>
      <c r="AY60" s="165">
        <f>IF('Indicator Data'!BF64="No Data",1,IF('Indicator Data imputation'!AZ63&lt;&gt;"",1,0))</f>
        <v>0</v>
      </c>
      <c r="AZ60" s="165">
        <f>IF('Indicator Data'!BG64="No Data",1,IF('Indicator Data imputation'!BA63&lt;&gt;"",1,0))</f>
        <v>0</v>
      </c>
      <c r="BA60" s="5">
        <f t="shared" si="0"/>
        <v>6</v>
      </c>
      <c r="BB60" s="167">
        <f t="shared" si="1"/>
        <v>0.11764705882352941</v>
      </c>
    </row>
    <row r="61" spans="1:54" x14ac:dyDescent="0.25">
      <c r="A61" s="5" t="s">
        <v>112</v>
      </c>
      <c r="B61" s="165">
        <f>IF('Indicator Data'!I65="No Data",1,IF('Indicator Data imputation'!C64&lt;&gt;"",1,0))</f>
        <v>0</v>
      </c>
      <c r="C61" s="165">
        <f>IF('Indicator Data'!J65="No Data",1,IF('Indicator Data imputation'!D64&lt;&gt;"",1,0))</f>
        <v>0</v>
      </c>
      <c r="D61" s="165">
        <f>IF('Indicator Data'!K65="No Data",1,IF('Indicator Data imputation'!E64&lt;&gt;"",1,0))</f>
        <v>0</v>
      </c>
      <c r="E61" s="165">
        <f>IF('Indicator Data'!L65="No Data",1,IF('Indicator Data imputation'!F64&lt;&gt;"",1,0))</f>
        <v>0</v>
      </c>
      <c r="F61" s="165">
        <f>IF('Indicator Data'!M65="No Data",1,IF('Indicator Data imputation'!G64&lt;&gt;"",1,0))</f>
        <v>0</v>
      </c>
      <c r="G61" s="165">
        <f>IF('Indicator Data'!N65="No Data",1,IF('Indicator Data imputation'!H64&lt;&gt;"",1,0))</f>
        <v>0</v>
      </c>
      <c r="H61" s="165">
        <f>IF('Indicator Data'!O65="No Data",1,IF('Indicator Data imputation'!I64&lt;&gt;"",1,0))</f>
        <v>0</v>
      </c>
      <c r="I61" s="165">
        <f>IF('Indicator Data'!P65="No Data",1,IF('Indicator Data imputation'!J64&lt;&gt;"",1,0))</f>
        <v>0</v>
      </c>
      <c r="J61" s="165">
        <f>IF('Indicator Data'!Q65="No Data",1,IF('Indicator Data imputation'!K64&lt;&gt;"",1,0))</f>
        <v>0</v>
      </c>
      <c r="K61" s="165">
        <f>IF('Indicator Data'!R65="No Data",1,IF('Indicator Data imputation'!L64&lt;&gt;"",1,0))</f>
        <v>1</v>
      </c>
      <c r="L61" s="165">
        <f>IF('Indicator Data'!S65="No Data",1,IF('Indicator Data imputation'!M64&lt;&gt;"",1,0))</f>
        <v>0</v>
      </c>
      <c r="M61" s="165">
        <f>IF('Indicator Data'!T65="No Data",1,IF('Indicator Data imputation'!N64&lt;&gt;"",1,0))</f>
        <v>0</v>
      </c>
      <c r="N61" s="165">
        <f>IF('Indicator Data'!U65="No Data",1,IF('Indicator Data imputation'!O64&lt;&gt;"",1,0))</f>
        <v>0</v>
      </c>
      <c r="O61" s="165">
        <f>IF('Indicator Data'!V65="No Data",1,IF('Indicator Data imputation'!P64&lt;&gt;"",1,0))</f>
        <v>1</v>
      </c>
      <c r="P61" s="165">
        <f>IF('Indicator Data'!W65="No Data",1,IF('Indicator Data imputation'!Q64&lt;&gt;"",1,0))</f>
        <v>0</v>
      </c>
      <c r="Q61" s="165">
        <f>IF('Indicator Data'!X65="No Data",1,IF('Indicator Data imputation'!R64&lt;&gt;"",1,0))</f>
        <v>1</v>
      </c>
      <c r="R61" s="165">
        <f>IF('Indicator Data'!Y65="No Data",1,IF('Indicator Data imputation'!S64&lt;&gt;"",1,0))</f>
        <v>0</v>
      </c>
      <c r="S61" s="165">
        <f>IF('Indicator Data'!Z65="No Data",1,IF('Indicator Data imputation'!T64&lt;&gt;"",1,0))</f>
        <v>0</v>
      </c>
      <c r="T61" s="165">
        <f>IF('Indicator Data'!AA65="No Data",1,IF('Indicator Data imputation'!U64&lt;&gt;"",1,0))</f>
        <v>0</v>
      </c>
      <c r="U61" s="165">
        <f>IF('Indicator Data'!AB65="No Data",1,IF('Indicator Data imputation'!V64&lt;&gt;"",1,0))</f>
        <v>0</v>
      </c>
      <c r="V61" s="165">
        <f>IF('Indicator Data'!AC65="No Data",1,IF('Indicator Data imputation'!W64&lt;&gt;"",1,0))</f>
        <v>0</v>
      </c>
      <c r="W61" s="165">
        <f>IF('Indicator Data'!AD65="No Data",1,IF('Indicator Data imputation'!X64&lt;&gt;"",1,0))</f>
        <v>0</v>
      </c>
      <c r="X61" s="165">
        <f>IF('Indicator Data'!AE65="No Data",1,IF('Indicator Data imputation'!Y64&lt;&gt;"",1,0))</f>
        <v>1</v>
      </c>
      <c r="Y61" s="165">
        <f>IF('Indicator Data'!AF65="No Data",1,IF('Indicator Data imputation'!Z64&lt;&gt;"",1,0))</f>
        <v>0</v>
      </c>
      <c r="Z61" s="165">
        <f>IF('Indicator Data'!AG65="No Data",1,IF('Indicator Data imputation'!AA64&lt;&gt;"",1,0))</f>
        <v>0</v>
      </c>
      <c r="AA61" s="165">
        <f>IF('Indicator Data'!AH65="No Data",1,IF('Indicator Data imputation'!AB64&lt;&gt;"",1,0))</f>
        <v>0</v>
      </c>
      <c r="AB61" s="165">
        <f>IF('Indicator Data'!AI65="No Data",1,IF('Indicator Data imputation'!AC64&lt;&gt;"",1,0))</f>
        <v>0</v>
      </c>
      <c r="AC61" s="165">
        <f>IF('Indicator Data'!AJ65="No Data",1,IF('Indicator Data imputation'!AD64&lt;&gt;"",1,0))</f>
        <v>0</v>
      </c>
      <c r="AD61" s="165">
        <f>IF('Indicator Data'!AK65="No Data",1,IF('Indicator Data imputation'!AE64&lt;&gt;"",1,0))</f>
        <v>0</v>
      </c>
      <c r="AE61" s="165">
        <f>IF('Indicator Data'!AL65="No Data",1,IF('Indicator Data imputation'!AF64&lt;&gt;"",1,0))</f>
        <v>0</v>
      </c>
      <c r="AF61" s="165">
        <f>IF('Indicator Data'!AM65="No Data",1,IF('Indicator Data imputation'!AG64&lt;&gt;"",1,0))</f>
        <v>0</v>
      </c>
      <c r="AG61" s="165">
        <f>IF('Indicator Data'!AN65="No Data",1,IF('Indicator Data imputation'!AH64&lt;&gt;"",1,0))</f>
        <v>0</v>
      </c>
      <c r="AH61" s="165">
        <f>IF('Indicator Data'!AO65="No Data",1,IF('Indicator Data imputation'!AI64&lt;&gt;"",1,0))</f>
        <v>0</v>
      </c>
      <c r="AI61" s="165">
        <f>IF('Indicator Data'!AP65="No Data",1,IF('Indicator Data imputation'!AJ64&lt;&gt;"",1,0))</f>
        <v>0</v>
      </c>
      <c r="AJ61" s="165">
        <f>IF('Indicator Data'!AQ65="No Data",1,IF('Indicator Data imputation'!AK64&lt;&gt;"",1,0))</f>
        <v>0</v>
      </c>
      <c r="AK61" s="165">
        <f>IF('Indicator Data'!AR65="No Data",1,IF('Indicator Data imputation'!AL64&lt;&gt;"",1,0))</f>
        <v>0</v>
      </c>
      <c r="AL61" s="165">
        <f>IF('Indicator Data'!AS65="No Data",1,IF('Indicator Data imputation'!AM64&lt;&gt;"",1,0))</f>
        <v>0</v>
      </c>
      <c r="AM61" s="165">
        <f>IF('Indicator Data'!AT65="No Data",1,IF('Indicator Data imputation'!AN64&lt;&gt;"",1,0))</f>
        <v>0</v>
      </c>
      <c r="AN61" s="165">
        <f>IF('Indicator Data'!AU65="No Data",1,IF('Indicator Data imputation'!AO64&lt;&gt;"",1,0))</f>
        <v>0</v>
      </c>
      <c r="AO61" s="165">
        <f>IF('Indicator Data'!AV65="No Data",1,IF('Indicator Data imputation'!AP64&lt;&gt;"",1,0))</f>
        <v>1</v>
      </c>
      <c r="AP61" s="165">
        <f>IF('Indicator Data'!AW65="No Data",1,IF('Indicator Data imputation'!AQ64&lt;&gt;"",1,0))</f>
        <v>0</v>
      </c>
      <c r="AQ61" s="165">
        <f>IF('Indicator Data'!AX65="No Data",1,IF('Indicator Data imputation'!AR64&lt;&gt;"",1,0))</f>
        <v>0</v>
      </c>
      <c r="AR61" s="165">
        <f>IF('Indicator Data'!AY65="No Data",1,IF('Indicator Data imputation'!AS64&lt;&gt;"",1,0))</f>
        <v>0</v>
      </c>
      <c r="AS61" s="165">
        <f>IF('Indicator Data'!AZ65="No Data",1,IF('Indicator Data imputation'!AT64&lt;&gt;"",1,0))</f>
        <v>0</v>
      </c>
      <c r="AT61" s="165">
        <f>IF('Indicator Data'!BA65="No Data",1,IF('Indicator Data imputation'!AU64&lt;&gt;"",1,0))</f>
        <v>0</v>
      </c>
      <c r="AU61" s="165">
        <f>IF('Indicator Data'!BB65="No Data",1,IF('Indicator Data imputation'!AV64&lt;&gt;"",1,0))</f>
        <v>0</v>
      </c>
      <c r="AV61" s="165">
        <f>IF('Indicator Data'!BC65="No Data",1,IF('Indicator Data imputation'!AW64&lt;&gt;"",1,0))</f>
        <v>0</v>
      </c>
      <c r="AW61" s="165">
        <f>IF('Indicator Data'!BD65="No Data",1,IF('Indicator Data imputation'!AX64&lt;&gt;"",1,0))</f>
        <v>0</v>
      </c>
      <c r="AX61" s="165">
        <f>IF('Indicator Data'!BE65="No Data",1,IF('Indicator Data imputation'!AY64&lt;&gt;"",1,0))</f>
        <v>0</v>
      </c>
      <c r="AY61" s="165">
        <f>IF('Indicator Data'!BF65="No Data",1,IF('Indicator Data imputation'!AZ64&lt;&gt;"",1,0))</f>
        <v>0</v>
      </c>
      <c r="AZ61" s="165">
        <f>IF('Indicator Data'!BG65="No Data",1,IF('Indicator Data imputation'!BA64&lt;&gt;"",1,0))</f>
        <v>0</v>
      </c>
      <c r="BA61" s="5">
        <f t="shared" si="0"/>
        <v>5</v>
      </c>
      <c r="BB61" s="167">
        <f t="shared" si="1"/>
        <v>9.8039215686274508E-2</v>
      </c>
    </row>
    <row r="62" spans="1:54" x14ac:dyDescent="0.25">
      <c r="A62" s="5" t="s">
        <v>114</v>
      </c>
      <c r="B62" s="165">
        <f>IF('Indicator Data'!I66="No Data",1,IF('Indicator Data imputation'!C65&lt;&gt;"",1,0))</f>
        <v>0</v>
      </c>
      <c r="C62" s="165">
        <f>IF('Indicator Data'!J66="No Data",1,IF('Indicator Data imputation'!D65&lt;&gt;"",1,0))</f>
        <v>0</v>
      </c>
      <c r="D62" s="165">
        <f>IF('Indicator Data'!K66="No Data",1,IF('Indicator Data imputation'!E65&lt;&gt;"",1,0))</f>
        <v>0</v>
      </c>
      <c r="E62" s="165">
        <f>IF('Indicator Data'!L66="No Data",1,IF('Indicator Data imputation'!F65&lt;&gt;"",1,0))</f>
        <v>0</v>
      </c>
      <c r="F62" s="165">
        <f>IF('Indicator Data'!M66="No Data",1,IF('Indicator Data imputation'!G65&lt;&gt;"",1,0))</f>
        <v>0</v>
      </c>
      <c r="G62" s="165">
        <f>IF('Indicator Data'!N66="No Data",1,IF('Indicator Data imputation'!H65&lt;&gt;"",1,0))</f>
        <v>0</v>
      </c>
      <c r="H62" s="165">
        <f>IF('Indicator Data'!O66="No Data",1,IF('Indicator Data imputation'!I65&lt;&gt;"",1,0))</f>
        <v>0</v>
      </c>
      <c r="I62" s="165">
        <f>IF('Indicator Data'!P66="No Data",1,IF('Indicator Data imputation'!J65&lt;&gt;"",1,0))</f>
        <v>0</v>
      </c>
      <c r="J62" s="165">
        <f>IF('Indicator Data'!Q66="No Data",1,IF('Indicator Data imputation'!K65&lt;&gt;"",1,0))</f>
        <v>0</v>
      </c>
      <c r="K62" s="165">
        <f>IF('Indicator Data'!R66="No Data",1,IF('Indicator Data imputation'!L65&lt;&gt;"",1,0))</f>
        <v>0</v>
      </c>
      <c r="L62" s="165">
        <f>IF('Indicator Data'!S66="No Data",1,IF('Indicator Data imputation'!M65&lt;&gt;"",1,0))</f>
        <v>0</v>
      </c>
      <c r="M62" s="165">
        <f>IF('Indicator Data'!T66="No Data",1,IF('Indicator Data imputation'!N65&lt;&gt;"",1,0))</f>
        <v>0</v>
      </c>
      <c r="N62" s="165">
        <f>IF('Indicator Data'!U66="No Data",1,IF('Indicator Data imputation'!O65&lt;&gt;"",1,0))</f>
        <v>0</v>
      </c>
      <c r="O62" s="165">
        <f>IF('Indicator Data'!V66="No Data",1,IF('Indicator Data imputation'!P65&lt;&gt;"",1,0))</f>
        <v>0</v>
      </c>
      <c r="P62" s="165">
        <f>IF('Indicator Data'!W66="No Data",1,IF('Indicator Data imputation'!Q65&lt;&gt;"",1,0))</f>
        <v>0</v>
      </c>
      <c r="Q62" s="165">
        <f>IF('Indicator Data'!X66="No Data",1,IF('Indicator Data imputation'!R65&lt;&gt;"",1,0))</f>
        <v>0</v>
      </c>
      <c r="R62" s="165">
        <f>IF('Indicator Data'!Y66="No Data",1,IF('Indicator Data imputation'!S65&lt;&gt;"",1,0))</f>
        <v>0</v>
      </c>
      <c r="S62" s="165">
        <f>IF('Indicator Data'!Z66="No Data",1,IF('Indicator Data imputation'!T65&lt;&gt;"",1,0))</f>
        <v>0</v>
      </c>
      <c r="T62" s="165">
        <f>IF('Indicator Data'!AA66="No Data",1,IF('Indicator Data imputation'!U65&lt;&gt;"",1,0))</f>
        <v>0</v>
      </c>
      <c r="U62" s="165">
        <f>IF('Indicator Data'!AB66="No Data",1,IF('Indicator Data imputation'!V65&lt;&gt;"",1,0))</f>
        <v>0</v>
      </c>
      <c r="V62" s="165">
        <f>IF('Indicator Data'!AC66="No Data",1,IF('Indicator Data imputation'!W65&lt;&gt;"",1,0))</f>
        <v>0</v>
      </c>
      <c r="W62" s="165">
        <f>IF('Indicator Data'!AD66="No Data",1,IF('Indicator Data imputation'!X65&lt;&gt;"",1,0))</f>
        <v>0</v>
      </c>
      <c r="X62" s="165">
        <f>IF('Indicator Data'!AE66="No Data",1,IF('Indicator Data imputation'!Y65&lt;&gt;"",1,0))</f>
        <v>0</v>
      </c>
      <c r="Y62" s="165">
        <f>IF('Indicator Data'!AF66="No Data",1,IF('Indicator Data imputation'!Z65&lt;&gt;"",1,0))</f>
        <v>0</v>
      </c>
      <c r="Z62" s="165">
        <f>IF('Indicator Data'!AG66="No Data",1,IF('Indicator Data imputation'!AA65&lt;&gt;"",1,0))</f>
        <v>0</v>
      </c>
      <c r="AA62" s="165">
        <f>IF('Indicator Data'!AH66="No Data",1,IF('Indicator Data imputation'!AB65&lt;&gt;"",1,0))</f>
        <v>0</v>
      </c>
      <c r="AB62" s="165">
        <f>IF('Indicator Data'!AI66="No Data",1,IF('Indicator Data imputation'!AC65&lt;&gt;"",1,0))</f>
        <v>0</v>
      </c>
      <c r="AC62" s="165">
        <f>IF('Indicator Data'!AJ66="No Data",1,IF('Indicator Data imputation'!AD65&lt;&gt;"",1,0))</f>
        <v>0</v>
      </c>
      <c r="AD62" s="165">
        <f>IF('Indicator Data'!AK66="No Data",1,IF('Indicator Data imputation'!AE65&lt;&gt;"",1,0))</f>
        <v>0</v>
      </c>
      <c r="AE62" s="165">
        <f>IF('Indicator Data'!AL66="No Data",1,IF('Indicator Data imputation'!AF65&lt;&gt;"",1,0))</f>
        <v>0</v>
      </c>
      <c r="AF62" s="165">
        <f>IF('Indicator Data'!AM66="No Data",1,IF('Indicator Data imputation'!AG65&lt;&gt;"",1,0))</f>
        <v>0</v>
      </c>
      <c r="AG62" s="165">
        <f>IF('Indicator Data'!AN66="No Data",1,IF('Indicator Data imputation'!AH65&lt;&gt;"",1,0))</f>
        <v>0</v>
      </c>
      <c r="AH62" s="165">
        <f>IF('Indicator Data'!AO66="No Data",1,IF('Indicator Data imputation'!AI65&lt;&gt;"",1,0))</f>
        <v>0</v>
      </c>
      <c r="AI62" s="165">
        <f>IF('Indicator Data'!AP66="No Data",1,IF('Indicator Data imputation'!AJ65&lt;&gt;"",1,0))</f>
        <v>0</v>
      </c>
      <c r="AJ62" s="165">
        <f>IF('Indicator Data'!AQ66="No Data",1,IF('Indicator Data imputation'!AK65&lt;&gt;"",1,0))</f>
        <v>0</v>
      </c>
      <c r="AK62" s="165">
        <f>IF('Indicator Data'!AR66="No Data",1,IF('Indicator Data imputation'!AL65&lt;&gt;"",1,0))</f>
        <v>0</v>
      </c>
      <c r="AL62" s="165">
        <f>IF('Indicator Data'!AS66="No Data",1,IF('Indicator Data imputation'!AM65&lt;&gt;"",1,0))</f>
        <v>0</v>
      </c>
      <c r="AM62" s="165">
        <f>IF('Indicator Data'!AT66="No Data",1,IF('Indicator Data imputation'!AN65&lt;&gt;"",1,0))</f>
        <v>0</v>
      </c>
      <c r="AN62" s="165">
        <f>IF('Indicator Data'!AU66="No Data",1,IF('Indicator Data imputation'!AO65&lt;&gt;"",1,0))</f>
        <v>0</v>
      </c>
      <c r="AO62" s="165">
        <f>IF('Indicator Data'!AV66="No Data",1,IF('Indicator Data imputation'!AP65&lt;&gt;"",1,0))</f>
        <v>0</v>
      </c>
      <c r="AP62" s="165">
        <f>IF('Indicator Data'!AW66="No Data",1,IF('Indicator Data imputation'!AQ65&lt;&gt;"",1,0))</f>
        <v>0</v>
      </c>
      <c r="AQ62" s="165">
        <f>IF('Indicator Data'!AX66="No Data",1,IF('Indicator Data imputation'!AR65&lt;&gt;"",1,0))</f>
        <v>0</v>
      </c>
      <c r="AR62" s="165">
        <f>IF('Indicator Data'!AY66="No Data",1,IF('Indicator Data imputation'!AS65&lt;&gt;"",1,0))</f>
        <v>0</v>
      </c>
      <c r="AS62" s="165">
        <f>IF('Indicator Data'!AZ66="No Data",1,IF('Indicator Data imputation'!AT65&lt;&gt;"",1,0))</f>
        <v>0</v>
      </c>
      <c r="AT62" s="165">
        <f>IF('Indicator Data'!BA66="No Data",1,IF('Indicator Data imputation'!AU65&lt;&gt;"",1,0))</f>
        <v>0</v>
      </c>
      <c r="AU62" s="165">
        <f>IF('Indicator Data'!BB66="No Data",1,IF('Indicator Data imputation'!AV65&lt;&gt;"",1,0))</f>
        <v>0</v>
      </c>
      <c r="AV62" s="165">
        <f>IF('Indicator Data'!BC66="No Data",1,IF('Indicator Data imputation'!AW65&lt;&gt;"",1,0))</f>
        <v>0</v>
      </c>
      <c r="AW62" s="165">
        <f>IF('Indicator Data'!BD66="No Data",1,IF('Indicator Data imputation'!AX65&lt;&gt;"",1,0))</f>
        <v>0</v>
      </c>
      <c r="AX62" s="165">
        <f>IF('Indicator Data'!BE66="No Data",1,IF('Indicator Data imputation'!AY65&lt;&gt;"",1,0))</f>
        <v>0</v>
      </c>
      <c r="AY62" s="165">
        <f>IF('Indicator Data'!BF66="No Data",1,IF('Indicator Data imputation'!AZ65&lt;&gt;"",1,0))</f>
        <v>0</v>
      </c>
      <c r="AZ62" s="165">
        <f>IF('Indicator Data'!BG66="No Data",1,IF('Indicator Data imputation'!BA65&lt;&gt;"",1,0))</f>
        <v>0</v>
      </c>
      <c r="BA62" s="5">
        <f t="shared" si="0"/>
        <v>0</v>
      </c>
      <c r="BB62" s="167">
        <f t="shared" si="1"/>
        <v>0</v>
      </c>
    </row>
    <row r="63" spans="1:54" x14ac:dyDescent="0.25">
      <c r="A63" s="5" t="s">
        <v>116</v>
      </c>
      <c r="B63" s="165">
        <f>IF('Indicator Data'!I67="No Data",1,IF('Indicator Data imputation'!C66&lt;&gt;"",1,0))</f>
        <v>0</v>
      </c>
      <c r="C63" s="165">
        <f>IF('Indicator Data'!J67="No Data",1,IF('Indicator Data imputation'!D66&lt;&gt;"",1,0))</f>
        <v>0</v>
      </c>
      <c r="D63" s="165">
        <f>IF('Indicator Data'!K67="No Data",1,IF('Indicator Data imputation'!E66&lt;&gt;"",1,0))</f>
        <v>0</v>
      </c>
      <c r="E63" s="165">
        <f>IF('Indicator Data'!L67="No Data",1,IF('Indicator Data imputation'!F66&lt;&gt;"",1,0))</f>
        <v>0</v>
      </c>
      <c r="F63" s="165">
        <f>IF('Indicator Data'!M67="No Data",1,IF('Indicator Data imputation'!G66&lt;&gt;"",1,0))</f>
        <v>0</v>
      </c>
      <c r="G63" s="165">
        <f>IF('Indicator Data'!N67="No Data",1,IF('Indicator Data imputation'!H66&lt;&gt;"",1,0))</f>
        <v>0</v>
      </c>
      <c r="H63" s="165">
        <f>IF('Indicator Data'!O67="No Data",1,IF('Indicator Data imputation'!I66&lt;&gt;"",1,0))</f>
        <v>0</v>
      </c>
      <c r="I63" s="165">
        <f>IF('Indicator Data'!P67="No Data",1,IF('Indicator Data imputation'!J66&lt;&gt;"",1,0))</f>
        <v>0</v>
      </c>
      <c r="J63" s="165">
        <f>IF('Indicator Data'!Q67="No Data",1,IF('Indicator Data imputation'!K66&lt;&gt;"",1,0))</f>
        <v>0</v>
      </c>
      <c r="K63" s="165">
        <f>IF('Indicator Data'!R67="No Data",1,IF('Indicator Data imputation'!L66&lt;&gt;"",1,0))</f>
        <v>0</v>
      </c>
      <c r="L63" s="165">
        <f>IF('Indicator Data'!S67="No Data",1,IF('Indicator Data imputation'!M66&lt;&gt;"",1,0))</f>
        <v>0</v>
      </c>
      <c r="M63" s="165">
        <f>IF('Indicator Data'!T67="No Data",1,IF('Indicator Data imputation'!N66&lt;&gt;"",1,0))</f>
        <v>0</v>
      </c>
      <c r="N63" s="165">
        <f>IF('Indicator Data'!U67="No Data",1,IF('Indicator Data imputation'!O66&lt;&gt;"",1,0))</f>
        <v>0</v>
      </c>
      <c r="O63" s="165">
        <f>IF('Indicator Data'!V67="No Data",1,IF('Indicator Data imputation'!P66&lt;&gt;"",1,0))</f>
        <v>0</v>
      </c>
      <c r="P63" s="165">
        <f>IF('Indicator Data'!W67="No Data",1,IF('Indicator Data imputation'!Q66&lt;&gt;"",1,0))</f>
        <v>0</v>
      </c>
      <c r="Q63" s="165">
        <f>IF('Indicator Data'!X67="No Data",1,IF('Indicator Data imputation'!R66&lt;&gt;"",1,0))</f>
        <v>0</v>
      </c>
      <c r="R63" s="165">
        <f>IF('Indicator Data'!Y67="No Data",1,IF('Indicator Data imputation'!S66&lt;&gt;"",1,0))</f>
        <v>0</v>
      </c>
      <c r="S63" s="165">
        <f>IF('Indicator Data'!Z67="No Data",1,IF('Indicator Data imputation'!T66&lt;&gt;"",1,0))</f>
        <v>0</v>
      </c>
      <c r="T63" s="165">
        <f>IF('Indicator Data'!AA67="No Data",1,IF('Indicator Data imputation'!U66&lt;&gt;"",1,0))</f>
        <v>0</v>
      </c>
      <c r="U63" s="165">
        <f>IF('Indicator Data'!AB67="No Data",1,IF('Indicator Data imputation'!V66&lt;&gt;"",1,0))</f>
        <v>0</v>
      </c>
      <c r="V63" s="165">
        <f>IF('Indicator Data'!AC67="No Data",1,IF('Indicator Data imputation'!W66&lt;&gt;"",1,0))</f>
        <v>0</v>
      </c>
      <c r="W63" s="165">
        <f>IF('Indicator Data'!AD67="No Data",1,IF('Indicator Data imputation'!X66&lt;&gt;"",1,0))</f>
        <v>0</v>
      </c>
      <c r="X63" s="165">
        <f>IF('Indicator Data'!AE67="No Data",1,IF('Indicator Data imputation'!Y66&lt;&gt;"",1,0))</f>
        <v>0</v>
      </c>
      <c r="Y63" s="165">
        <f>IF('Indicator Data'!AF67="No Data",1,IF('Indicator Data imputation'!Z66&lt;&gt;"",1,0))</f>
        <v>0</v>
      </c>
      <c r="Z63" s="165">
        <f>IF('Indicator Data'!AG67="No Data",1,IF('Indicator Data imputation'!AA66&lt;&gt;"",1,0))</f>
        <v>1</v>
      </c>
      <c r="AA63" s="165">
        <f>IF('Indicator Data'!AH67="No Data",1,IF('Indicator Data imputation'!AB66&lt;&gt;"",1,0))</f>
        <v>0</v>
      </c>
      <c r="AB63" s="165">
        <f>IF('Indicator Data'!AI67="No Data",1,IF('Indicator Data imputation'!AC66&lt;&gt;"",1,0))</f>
        <v>0</v>
      </c>
      <c r="AC63" s="165">
        <f>IF('Indicator Data'!AJ67="No Data",1,IF('Indicator Data imputation'!AD66&lt;&gt;"",1,0))</f>
        <v>0</v>
      </c>
      <c r="AD63" s="165">
        <f>IF('Indicator Data'!AK67="No Data",1,IF('Indicator Data imputation'!AE66&lt;&gt;"",1,0))</f>
        <v>0</v>
      </c>
      <c r="AE63" s="165">
        <f>IF('Indicator Data'!AL67="No Data",1,IF('Indicator Data imputation'!AF66&lt;&gt;"",1,0))</f>
        <v>0</v>
      </c>
      <c r="AF63" s="165">
        <f>IF('Indicator Data'!AM67="No Data",1,IF('Indicator Data imputation'!AG66&lt;&gt;"",1,0))</f>
        <v>0</v>
      </c>
      <c r="AG63" s="165">
        <f>IF('Indicator Data'!AN67="No Data",1,IF('Indicator Data imputation'!AH66&lt;&gt;"",1,0))</f>
        <v>0</v>
      </c>
      <c r="AH63" s="165">
        <f>IF('Indicator Data'!AO67="No Data",1,IF('Indicator Data imputation'!AI66&lt;&gt;"",1,0))</f>
        <v>0</v>
      </c>
      <c r="AI63" s="165">
        <f>IF('Indicator Data'!AP67="No Data",1,IF('Indicator Data imputation'!AJ66&lt;&gt;"",1,0))</f>
        <v>0</v>
      </c>
      <c r="AJ63" s="165">
        <f>IF('Indicator Data'!AQ67="No Data",1,IF('Indicator Data imputation'!AK66&lt;&gt;"",1,0))</f>
        <v>0</v>
      </c>
      <c r="AK63" s="165">
        <f>IF('Indicator Data'!AR67="No Data",1,IF('Indicator Data imputation'!AL66&lt;&gt;"",1,0))</f>
        <v>0</v>
      </c>
      <c r="AL63" s="165">
        <f>IF('Indicator Data'!AS67="No Data",1,IF('Indicator Data imputation'!AM66&lt;&gt;"",1,0))</f>
        <v>0</v>
      </c>
      <c r="AM63" s="165">
        <f>IF('Indicator Data'!AT67="No Data",1,IF('Indicator Data imputation'!AN66&lt;&gt;"",1,0))</f>
        <v>0</v>
      </c>
      <c r="AN63" s="165">
        <f>IF('Indicator Data'!AU67="No Data",1,IF('Indicator Data imputation'!AO66&lt;&gt;"",1,0))</f>
        <v>0</v>
      </c>
      <c r="AO63" s="165">
        <f>IF('Indicator Data'!AV67="No Data",1,IF('Indicator Data imputation'!AP66&lt;&gt;"",1,0))</f>
        <v>0</v>
      </c>
      <c r="AP63" s="165">
        <f>IF('Indicator Data'!AW67="No Data",1,IF('Indicator Data imputation'!AQ66&lt;&gt;"",1,0))</f>
        <v>0</v>
      </c>
      <c r="AQ63" s="165">
        <f>IF('Indicator Data'!AX67="No Data",1,IF('Indicator Data imputation'!AR66&lt;&gt;"",1,0))</f>
        <v>0</v>
      </c>
      <c r="AR63" s="165">
        <f>IF('Indicator Data'!AY67="No Data",1,IF('Indicator Data imputation'!AS66&lt;&gt;"",1,0))</f>
        <v>0</v>
      </c>
      <c r="AS63" s="165">
        <f>IF('Indicator Data'!AZ67="No Data",1,IF('Indicator Data imputation'!AT66&lt;&gt;"",1,0))</f>
        <v>0</v>
      </c>
      <c r="AT63" s="165">
        <f>IF('Indicator Data'!BA67="No Data",1,IF('Indicator Data imputation'!AU66&lt;&gt;"",1,0))</f>
        <v>0</v>
      </c>
      <c r="AU63" s="165">
        <f>IF('Indicator Data'!BB67="No Data",1,IF('Indicator Data imputation'!AV66&lt;&gt;"",1,0))</f>
        <v>0</v>
      </c>
      <c r="AV63" s="165">
        <f>IF('Indicator Data'!BC67="No Data",1,IF('Indicator Data imputation'!AW66&lt;&gt;"",1,0))</f>
        <v>0</v>
      </c>
      <c r="AW63" s="165">
        <f>IF('Indicator Data'!BD67="No Data",1,IF('Indicator Data imputation'!AX66&lt;&gt;"",1,0))</f>
        <v>0</v>
      </c>
      <c r="AX63" s="165">
        <f>IF('Indicator Data'!BE67="No Data",1,IF('Indicator Data imputation'!AY66&lt;&gt;"",1,0))</f>
        <v>0</v>
      </c>
      <c r="AY63" s="165">
        <f>IF('Indicator Data'!BF67="No Data",1,IF('Indicator Data imputation'!AZ66&lt;&gt;"",1,0))</f>
        <v>0</v>
      </c>
      <c r="AZ63" s="165">
        <f>IF('Indicator Data'!BG67="No Data",1,IF('Indicator Data imputation'!BA66&lt;&gt;"",1,0))</f>
        <v>0</v>
      </c>
      <c r="BA63" s="5">
        <f t="shared" si="0"/>
        <v>1</v>
      </c>
      <c r="BB63" s="167">
        <f t="shared" si="1"/>
        <v>1.9607843137254902E-2</v>
      </c>
    </row>
    <row r="64" spans="1:54" x14ac:dyDescent="0.25">
      <c r="A64" s="5" t="s">
        <v>118</v>
      </c>
      <c r="B64" s="165">
        <f>IF('Indicator Data'!I68="No Data",1,IF('Indicator Data imputation'!C67&lt;&gt;"",1,0))</f>
        <v>0</v>
      </c>
      <c r="C64" s="165">
        <f>IF('Indicator Data'!J68="No Data",1,IF('Indicator Data imputation'!D67&lt;&gt;"",1,0))</f>
        <v>0</v>
      </c>
      <c r="D64" s="165">
        <f>IF('Indicator Data'!K68="No Data",1,IF('Indicator Data imputation'!E67&lt;&gt;"",1,0))</f>
        <v>0</v>
      </c>
      <c r="E64" s="165">
        <f>IF('Indicator Data'!L68="No Data",1,IF('Indicator Data imputation'!F67&lt;&gt;"",1,0))</f>
        <v>0</v>
      </c>
      <c r="F64" s="165">
        <f>IF('Indicator Data'!M68="No Data",1,IF('Indicator Data imputation'!G67&lt;&gt;"",1,0))</f>
        <v>0</v>
      </c>
      <c r="G64" s="165">
        <f>IF('Indicator Data'!N68="No Data",1,IF('Indicator Data imputation'!H67&lt;&gt;"",1,0))</f>
        <v>0</v>
      </c>
      <c r="H64" s="165">
        <f>IF('Indicator Data'!O68="No Data",1,IF('Indicator Data imputation'!I67&lt;&gt;"",1,0))</f>
        <v>0</v>
      </c>
      <c r="I64" s="165">
        <f>IF('Indicator Data'!P68="No Data",1,IF('Indicator Data imputation'!J67&lt;&gt;"",1,0))</f>
        <v>0</v>
      </c>
      <c r="J64" s="165">
        <f>IF('Indicator Data'!Q68="No Data",1,IF('Indicator Data imputation'!K67&lt;&gt;"",1,0))</f>
        <v>0</v>
      </c>
      <c r="K64" s="165">
        <f>IF('Indicator Data'!R68="No Data",1,IF('Indicator Data imputation'!L67&lt;&gt;"",1,0))</f>
        <v>1</v>
      </c>
      <c r="L64" s="165">
        <f>IF('Indicator Data'!S68="No Data",1,IF('Indicator Data imputation'!M67&lt;&gt;"",1,0))</f>
        <v>0</v>
      </c>
      <c r="M64" s="165">
        <f>IF('Indicator Data'!T68="No Data",1,IF('Indicator Data imputation'!N67&lt;&gt;"",1,0))</f>
        <v>0</v>
      </c>
      <c r="N64" s="165">
        <f>IF('Indicator Data'!U68="No Data",1,IF('Indicator Data imputation'!O67&lt;&gt;"",1,0))</f>
        <v>0</v>
      </c>
      <c r="O64" s="165">
        <f>IF('Indicator Data'!V68="No Data",1,IF('Indicator Data imputation'!P67&lt;&gt;"",1,0))</f>
        <v>0</v>
      </c>
      <c r="P64" s="165">
        <f>IF('Indicator Data'!W68="No Data",1,IF('Indicator Data imputation'!Q67&lt;&gt;"",1,0))</f>
        <v>0</v>
      </c>
      <c r="Q64" s="165">
        <f>IF('Indicator Data'!X68="No Data",1,IF('Indicator Data imputation'!R67&lt;&gt;"",1,0))</f>
        <v>0</v>
      </c>
      <c r="R64" s="165">
        <f>IF('Indicator Data'!Y68="No Data",1,IF('Indicator Data imputation'!S67&lt;&gt;"",1,0))</f>
        <v>0</v>
      </c>
      <c r="S64" s="165">
        <f>IF('Indicator Data'!Z68="No Data",1,IF('Indicator Data imputation'!T67&lt;&gt;"",1,0))</f>
        <v>0</v>
      </c>
      <c r="T64" s="165">
        <f>IF('Indicator Data'!AA68="No Data",1,IF('Indicator Data imputation'!U67&lt;&gt;"",1,0))</f>
        <v>0</v>
      </c>
      <c r="U64" s="165">
        <f>IF('Indicator Data'!AB68="No Data",1,IF('Indicator Data imputation'!V67&lt;&gt;"",1,0))</f>
        <v>0</v>
      </c>
      <c r="V64" s="165">
        <f>IF('Indicator Data'!AC68="No Data",1,IF('Indicator Data imputation'!W67&lt;&gt;"",1,0))</f>
        <v>0</v>
      </c>
      <c r="W64" s="165">
        <f>IF('Indicator Data'!AD68="No Data",1,IF('Indicator Data imputation'!X67&lt;&gt;"",1,0))</f>
        <v>0</v>
      </c>
      <c r="X64" s="165">
        <f>IF('Indicator Data'!AE68="No Data",1,IF('Indicator Data imputation'!Y67&lt;&gt;"",1,0))</f>
        <v>0</v>
      </c>
      <c r="Y64" s="165">
        <f>IF('Indicator Data'!AF68="No Data",1,IF('Indicator Data imputation'!Z67&lt;&gt;"",1,0))</f>
        <v>0</v>
      </c>
      <c r="Z64" s="165">
        <f>IF('Indicator Data'!AG68="No Data",1,IF('Indicator Data imputation'!AA67&lt;&gt;"",1,0))</f>
        <v>0</v>
      </c>
      <c r="AA64" s="165">
        <f>IF('Indicator Data'!AH68="No Data",1,IF('Indicator Data imputation'!AB67&lt;&gt;"",1,0))</f>
        <v>0</v>
      </c>
      <c r="AB64" s="165">
        <f>IF('Indicator Data'!AI68="No Data",1,IF('Indicator Data imputation'!AC67&lt;&gt;"",1,0))</f>
        <v>0</v>
      </c>
      <c r="AC64" s="165">
        <f>IF('Indicator Data'!AJ68="No Data",1,IF('Indicator Data imputation'!AD67&lt;&gt;"",1,0))</f>
        <v>0</v>
      </c>
      <c r="AD64" s="165">
        <f>IF('Indicator Data'!AK68="No Data",1,IF('Indicator Data imputation'!AE67&lt;&gt;"",1,0))</f>
        <v>0</v>
      </c>
      <c r="AE64" s="165">
        <f>IF('Indicator Data'!AL68="No Data",1,IF('Indicator Data imputation'!AF67&lt;&gt;"",1,0))</f>
        <v>0</v>
      </c>
      <c r="AF64" s="165">
        <f>IF('Indicator Data'!AM68="No Data",1,IF('Indicator Data imputation'!AG67&lt;&gt;"",1,0))</f>
        <v>0</v>
      </c>
      <c r="AG64" s="165">
        <f>IF('Indicator Data'!AN68="No Data",1,IF('Indicator Data imputation'!AH67&lt;&gt;"",1,0))</f>
        <v>0</v>
      </c>
      <c r="AH64" s="165">
        <f>IF('Indicator Data'!AO68="No Data",1,IF('Indicator Data imputation'!AI67&lt;&gt;"",1,0))</f>
        <v>0</v>
      </c>
      <c r="AI64" s="165">
        <f>IF('Indicator Data'!AP68="No Data",1,IF('Indicator Data imputation'!AJ67&lt;&gt;"",1,0))</f>
        <v>1</v>
      </c>
      <c r="AJ64" s="165">
        <f>IF('Indicator Data'!AQ68="No Data",1,IF('Indicator Data imputation'!AK67&lt;&gt;"",1,0))</f>
        <v>1</v>
      </c>
      <c r="AK64" s="165">
        <f>IF('Indicator Data'!AR68="No Data",1,IF('Indicator Data imputation'!AL67&lt;&gt;"",1,0))</f>
        <v>0</v>
      </c>
      <c r="AL64" s="165">
        <f>IF('Indicator Data'!AS68="No Data",1,IF('Indicator Data imputation'!AM67&lt;&gt;"",1,0))</f>
        <v>0</v>
      </c>
      <c r="AM64" s="165">
        <f>IF('Indicator Data'!AT68="No Data",1,IF('Indicator Data imputation'!AN67&lt;&gt;"",1,0))</f>
        <v>0</v>
      </c>
      <c r="AN64" s="165">
        <f>IF('Indicator Data'!AU68="No Data",1,IF('Indicator Data imputation'!AO67&lt;&gt;"",1,0))</f>
        <v>0</v>
      </c>
      <c r="AO64" s="165">
        <f>IF('Indicator Data'!AV68="No Data",1,IF('Indicator Data imputation'!AP67&lt;&gt;"",1,0))</f>
        <v>0</v>
      </c>
      <c r="AP64" s="165">
        <f>IF('Indicator Data'!AW68="No Data",1,IF('Indicator Data imputation'!AQ67&lt;&gt;"",1,0))</f>
        <v>0</v>
      </c>
      <c r="AQ64" s="165">
        <f>IF('Indicator Data'!AX68="No Data",1,IF('Indicator Data imputation'!AR67&lt;&gt;"",1,0))</f>
        <v>0</v>
      </c>
      <c r="AR64" s="165">
        <f>IF('Indicator Data'!AY68="No Data",1,IF('Indicator Data imputation'!AS67&lt;&gt;"",1,0))</f>
        <v>0</v>
      </c>
      <c r="AS64" s="165">
        <f>IF('Indicator Data'!AZ68="No Data",1,IF('Indicator Data imputation'!AT67&lt;&gt;"",1,0))</f>
        <v>0</v>
      </c>
      <c r="AT64" s="165">
        <f>IF('Indicator Data'!BA68="No Data",1,IF('Indicator Data imputation'!AU67&lt;&gt;"",1,0))</f>
        <v>0</v>
      </c>
      <c r="AU64" s="165">
        <f>IF('Indicator Data'!BB68="No Data",1,IF('Indicator Data imputation'!AV67&lt;&gt;"",1,0))</f>
        <v>0</v>
      </c>
      <c r="AV64" s="165">
        <f>IF('Indicator Data'!BC68="No Data",1,IF('Indicator Data imputation'!AW67&lt;&gt;"",1,0))</f>
        <v>0</v>
      </c>
      <c r="AW64" s="165">
        <f>IF('Indicator Data'!BD68="No Data",1,IF('Indicator Data imputation'!AX67&lt;&gt;"",1,0))</f>
        <v>0</v>
      </c>
      <c r="AX64" s="165">
        <f>IF('Indicator Data'!BE68="No Data",1,IF('Indicator Data imputation'!AY67&lt;&gt;"",1,0))</f>
        <v>0</v>
      </c>
      <c r="AY64" s="165">
        <f>IF('Indicator Data'!BF68="No Data",1,IF('Indicator Data imputation'!AZ67&lt;&gt;"",1,0))</f>
        <v>0</v>
      </c>
      <c r="AZ64" s="165">
        <f>IF('Indicator Data'!BG68="No Data",1,IF('Indicator Data imputation'!BA67&lt;&gt;"",1,0))</f>
        <v>0</v>
      </c>
      <c r="BA64" s="5">
        <f t="shared" si="0"/>
        <v>3</v>
      </c>
      <c r="BB64" s="167">
        <f t="shared" si="1"/>
        <v>5.8823529411764705E-2</v>
      </c>
    </row>
    <row r="65" spans="1:54" x14ac:dyDescent="0.25">
      <c r="A65" s="5" t="s">
        <v>120</v>
      </c>
      <c r="B65" s="165">
        <f>IF('Indicator Data'!I69="No Data",1,IF('Indicator Data imputation'!C68&lt;&gt;"",1,0))</f>
        <v>0</v>
      </c>
      <c r="C65" s="165">
        <f>IF('Indicator Data'!J69="No Data",1,IF('Indicator Data imputation'!D68&lt;&gt;"",1,0))</f>
        <v>0</v>
      </c>
      <c r="D65" s="165">
        <f>IF('Indicator Data'!K69="No Data",1,IF('Indicator Data imputation'!E68&lt;&gt;"",1,0))</f>
        <v>0</v>
      </c>
      <c r="E65" s="165">
        <f>IF('Indicator Data'!L69="No Data",1,IF('Indicator Data imputation'!F68&lt;&gt;"",1,0))</f>
        <v>0</v>
      </c>
      <c r="F65" s="165">
        <f>IF('Indicator Data'!M69="No Data",1,IF('Indicator Data imputation'!G68&lt;&gt;"",1,0))</f>
        <v>0</v>
      </c>
      <c r="G65" s="165">
        <f>IF('Indicator Data'!N69="No Data",1,IF('Indicator Data imputation'!H68&lt;&gt;"",1,0))</f>
        <v>0</v>
      </c>
      <c r="H65" s="165">
        <f>IF('Indicator Data'!O69="No Data",1,IF('Indicator Data imputation'!I68&lt;&gt;"",1,0))</f>
        <v>0</v>
      </c>
      <c r="I65" s="165">
        <f>IF('Indicator Data'!P69="No Data",1,IF('Indicator Data imputation'!J68&lt;&gt;"",1,0))</f>
        <v>0</v>
      </c>
      <c r="J65" s="165">
        <f>IF('Indicator Data'!Q69="No Data",1,IF('Indicator Data imputation'!K68&lt;&gt;"",1,0))</f>
        <v>0</v>
      </c>
      <c r="K65" s="165">
        <f>IF('Indicator Data'!R69="No Data",1,IF('Indicator Data imputation'!L68&lt;&gt;"",1,0))</f>
        <v>1</v>
      </c>
      <c r="L65" s="165">
        <f>IF('Indicator Data'!S69="No Data",1,IF('Indicator Data imputation'!M68&lt;&gt;"",1,0))</f>
        <v>0</v>
      </c>
      <c r="M65" s="165">
        <f>IF('Indicator Data'!T69="No Data",1,IF('Indicator Data imputation'!N68&lt;&gt;"",1,0))</f>
        <v>0</v>
      </c>
      <c r="N65" s="165">
        <f>IF('Indicator Data'!U69="No Data",1,IF('Indicator Data imputation'!O68&lt;&gt;"",1,0))</f>
        <v>0</v>
      </c>
      <c r="O65" s="165">
        <f>IF('Indicator Data'!V69="No Data",1,IF('Indicator Data imputation'!P68&lt;&gt;"",1,0))</f>
        <v>1</v>
      </c>
      <c r="P65" s="165">
        <f>IF('Indicator Data'!W69="No Data",1,IF('Indicator Data imputation'!Q68&lt;&gt;"",1,0))</f>
        <v>0</v>
      </c>
      <c r="Q65" s="165">
        <f>IF('Indicator Data'!X69="No Data",1,IF('Indicator Data imputation'!R68&lt;&gt;"",1,0))</f>
        <v>1</v>
      </c>
      <c r="R65" s="165">
        <f>IF('Indicator Data'!Y69="No Data",1,IF('Indicator Data imputation'!S68&lt;&gt;"",1,0))</f>
        <v>0</v>
      </c>
      <c r="S65" s="165">
        <f>IF('Indicator Data'!Z69="No Data",1,IF('Indicator Data imputation'!T68&lt;&gt;"",1,0))</f>
        <v>0</v>
      </c>
      <c r="T65" s="165">
        <f>IF('Indicator Data'!AA69="No Data",1,IF('Indicator Data imputation'!U68&lt;&gt;"",1,0))</f>
        <v>0</v>
      </c>
      <c r="U65" s="165">
        <f>IF('Indicator Data'!AB69="No Data",1,IF('Indicator Data imputation'!V68&lt;&gt;"",1,0))</f>
        <v>1</v>
      </c>
      <c r="V65" s="165">
        <f>IF('Indicator Data'!AC69="No Data",1,IF('Indicator Data imputation'!W68&lt;&gt;"",1,0))</f>
        <v>0</v>
      </c>
      <c r="W65" s="165">
        <f>IF('Indicator Data'!AD69="No Data",1,IF('Indicator Data imputation'!X68&lt;&gt;"",1,0))</f>
        <v>0</v>
      </c>
      <c r="X65" s="165">
        <f>IF('Indicator Data'!AE69="No Data",1,IF('Indicator Data imputation'!Y68&lt;&gt;"",1,0))</f>
        <v>1</v>
      </c>
      <c r="Y65" s="165">
        <f>IF('Indicator Data'!AF69="No Data",1,IF('Indicator Data imputation'!Z68&lt;&gt;"",1,0))</f>
        <v>0</v>
      </c>
      <c r="Z65" s="165">
        <f>IF('Indicator Data'!AG69="No Data",1,IF('Indicator Data imputation'!AA68&lt;&gt;"",1,0))</f>
        <v>0</v>
      </c>
      <c r="AA65" s="165">
        <f>IF('Indicator Data'!AH69="No Data",1,IF('Indicator Data imputation'!AB68&lt;&gt;"",1,0))</f>
        <v>0</v>
      </c>
      <c r="AB65" s="165">
        <f>IF('Indicator Data'!AI69="No Data",1,IF('Indicator Data imputation'!AC68&lt;&gt;"",1,0))</f>
        <v>0</v>
      </c>
      <c r="AC65" s="165">
        <f>IF('Indicator Data'!AJ69="No Data",1,IF('Indicator Data imputation'!AD68&lt;&gt;"",1,0))</f>
        <v>0</v>
      </c>
      <c r="AD65" s="165">
        <f>IF('Indicator Data'!AK69="No Data",1,IF('Indicator Data imputation'!AE68&lt;&gt;"",1,0))</f>
        <v>0</v>
      </c>
      <c r="AE65" s="165">
        <f>IF('Indicator Data'!AL69="No Data",1,IF('Indicator Data imputation'!AF68&lt;&gt;"",1,0))</f>
        <v>0</v>
      </c>
      <c r="AF65" s="165">
        <f>IF('Indicator Data'!AM69="No Data",1,IF('Indicator Data imputation'!AG68&lt;&gt;"",1,0))</f>
        <v>0</v>
      </c>
      <c r="AG65" s="165">
        <f>IF('Indicator Data'!AN69="No Data",1,IF('Indicator Data imputation'!AH68&lt;&gt;"",1,0))</f>
        <v>0</v>
      </c>
      <c r="AH65" s="165">
        <f>IF('Indicator Data'!AO69="No Data",1,IF('Indicator Data imputation'!AI68&lt;&gt;"",1,0))</f>
        <v>0</v>
      </c>
      <c r="AI65" s="165">
        <f>IF('Indicator Data'!AP69="No Data",1,IF('Indicator Data imputation'!AJ68&lt;&gt;"",1,0))</f>
        <v>0</v>
      </c>
      <c r="AJ65" s="165">
        <f>IF('Indicator Data'!AQ69="No Data",1,IF('Indicator Data imputation'!AK68&lt;&gt;"",1,0))</f>
        <v>0</v>
      </c>
      <c r="AK65" s="165">
        <f>IF('Indicator Data'!AR69="No Data",1,IF('Indicator Data imputation'!AL68&lt;&gt;"",1,0))</f>
        <v>0</v>
      </c>
      <c r="AL65" s="165">
        <f>IF('Indicator Data'!AS69="No Data",1,IF('Indicator Data imputation'!AM68&lt;&gt;"",1,0))</f>
        <v>0</v>
      </c>
      <c r="AM65" s="165">
        <f>IF('Indicator Data'!AT69="No Data",1,IF('Indicator Data imputation'!AN68&lt;&gt;"",1,0))</f>
        <v>0</v>
      </c>
      <c r="AN65" s="165">
        <f>IF('Indicator Data'!AU69="No Data",1,IF('Indicator Data imputation'!AO68&lt;&gt;"",1,0))</f>
        <v>0</v>
      </c>
      <c r="AO65" s="165">
        <f>IF('Indicator Data'!AV69="No Data",1,IF('Indicator Data imputation'!AP68&lt;&gt;"",1,0))</f>
        <v>1</v>
      </c>
      <c r="AP65" s="165">
        <f>IF('Indicator Data'!AW69="No Data",1,IF('Indicator Data imputation'!AQ68&lt;&gt;"",1,0))</f>
        <v>0</v>
      </c>
      <c r="AQ65" s="165">
        <f>IF('Indicator Data'!AX69="No Data",1,IF('Indicator Data imputation'!AR68&lt;&gt;"",1,0))</f>
        <v>0</v>
      </c>
      <c r="AR65" s="165">
        <f>IF('Indicator Data'!AY69="No Data",1,IF('Indicator Data imputation'!AS68&lt;&gt;"",1,0))</f>
        <v>0</v>
      </c>
      <c r="AS65" s="165">
        <f>IF('Indicator Data'!AZ69="No Data",1,IF('Indicator Data imputation'!AT68&lt;&gt;"",1,0))</f>
        <v>0</v>
      </c>
      <c r="AT65" s="165">
        <f>IF('Indicator Data'!BA69="No Data",1,IF('Indicator Data imputation'!AU68&lt;&gt;"",1,0))</f>
        <v>0</v>
      </c>
      <c r="AU65" s="165">
        <f>IF('Indicator Data'!BB69="No Data",1,IF('Indicator Data imputation'!AV68&lt;&gt;"",1,0))</f>
        <v>0</v>
      </c>
      <c r="AV65" s="165">
        <f>IF('Indicator Data'!BC69="No Data",1,IF('Indicator Data imputation'!AW68&lt;&gt;"",1,0))</f>
        <v>0</v>
      </c>
      <c r="AW65" s="165">
        <f>IF('Indicator Data'!BD69="No Data",1,IF('Indicator Data imputation'!AX68&lt;&gt;"",1,0))</f>
        <v>0</v>
      </c>
      <c r="AX65" s="165">
        <f>IF('Indicator Data'!BE69="No Data",1,IF('Indicator Data imputation'!AY68&lt;&gt;"",1,0))</f>
        <v>0</v>
      </c>
      <c r="AY65" s="165">
        <f>IF('Indicator Data'!BF69="No Data",1,IF('Indicator Data imputation'!AZ68&lt;&gt;"",1,0))</f>
        <v>0</v>
      </c>
      <c r="AZ65" s="165">
        <f>IF('Indicator Data'!BG69="No Data",1,IF('Indicator Data imputation'!BA68&lt;&gt;"",1,0))</f>
        <v>0</v>
      </c>
      <c r="BA65" s="5">
        <f t="shared" si="0"/>
        <v>6</v>
      </c>
      <c r="BB65" s="167">
        <f t="shared" si="1"/>
        <v>0.11764705882352941</v>
      </c>
    </row>
    <row r="66" spans="1:54" x14ac:dyDescent="0.25">
      <c r="A66" s="5" t="s">
        <v>122</v>
      </c>
      <c r="B66" s="165">
        <f>IF('Indicator Data'!I70="No Data",1,IF('Indicator Data imputation'!C69&lt;&gt;"",1,0))</f>
        <v>0</v>
      </c>
      <c r="C66" s="165">
        <f>IF('Indicator Data'!J70="No Data",1,IF('Indicator Data imputation'!D69&lt;&gt;"",1,0))</f>
        <v>0</v>
      </c>
      <c r="D66" s="165">
        <f>IF('Indicator Data'!K70="No Data",1,IF('Indicator Data imputation'!E69&lt;&gt;"",1,0))</f>
        <v>0</v>
      </c>
      <c r="E66" s="165">
        <f>IF('Indicator Data'!L70="No Data",1,IF('Indicator Data imputation'!F69&lt;&gt;"",1,0))</f>
        <v>0</v>
      </c>
      <c r="F66" s="165">
        <f>IF('Indicator Data'!M70="No Data",1,IF('Indicator Data imputation'!G69&lt;&gt;"",1,0))</f>
        <v>0</v>
      </c>
      <c r="G66" s="165">
        <f>IF('Indicator Data'!N70="No Data",1,IF('Indicator Data imputation'!H69&lt;&gt;"",1,0))</f>
        <v>0</v>
      </c>
      <c r="H66" s="165">
        <f>IF('Indicator Data'!O70="No Data",1,IF('Indicator Data imputation'!I69&lt;&gt;"",1,0))</f>
        <v>0</v>
      </c>
      <c r="I66" s="165">
        <f>IF('Indicator Data'!P70="No Data",1,IF('Indicator Data imputation'!J69&lt;&gt;"",1,0))</f>
        <v>0</v>
      </c>
      <c r="J66" s="165">
        <f>IF('Indicator Data'!Q70="No Data",1,IF('Indicator Data imputation'!K69&lt;&gt;"",1,0))</f>
        <v>0</v>
      </c>
      <c r="K66" s="165">
        <f>IF('Indicator Data'!R70="No Data",1,IF('Indicator Data imputation'!L69&lt;&gt;"",1,0))</f>
        <v>0</v>
      </c>
      <c r="L66" s="165">
        <f>IF('Indicator Data'!S70="No Data",1,IF('Indicator Data imputation'!M69&lt;&gt;"",1,0))</f>
        <v>0</v>
      </c>
      <c r="M66" s="165">
        <f>IF('Indicator Data'!T70="No Data",1,IF('Indicator Data imputation'!N69&lt;&gt;"",1,0))</f>
        <v>0</v>
      </c>
      <c r="N66" s="165">
        <f>IF('Indicator Data'!U70="No Data",1,IF('Indicator Data imputation'!O69&lt;&gt;"",1,0))</f>
        <v>0</v>
      </c>
      <c r="O66" s="165">
        <f>IF('Indicator Data'!V70="No Data",1,IF('Indicator Data imputation'!P69&lt;&gt;"",1,0))</f>
        <v>0</v>
      </c>
      <c r="P66" s="165">
        <f>IF('Indicator Data'!W70="No Data",1,IF('Indicator Data imputation'!Q69&lt;&gt;"",1,0))</f>
        <v>0</v>
      </c>
      <c r="Q66" s="165">
        <f>IF('Indicator Data'!X70="No Data",1,IF('Indicator Data imputation'!R69&lt;&gt;"",1,0))</f>
        <v>0</v>
      </c>
      <c r="R66" s="165">
        <f>IF('Indicator Data'!Y70="No Data",1,IF('Indicator Data imputation'!S69&lt;&gt;"",1,0))</f>
        <v>0</v>
      </c>
      <c r="S66" s="165">
        <f>IF('Indicator Data'!Z70="No Data",1,IF('Indicator Data imputation'!T69&lt;&gt;"",1,0))</f>
        <v>0</v>
      </c>
      <c r="T66" s="165">
        <f>IF('Indicator Data'!AA70="No Data",1,IF('Indicator Data imputation'!U69&lt;&gt;"",1,0))</f>
        <v>0</v>
      </c>
      <c r="U66" s="165">
        <f>IF('Indicator Data'!AB70="No Data",1,IF('Indicator Data imputation'!V69&lt;&gt;"",1,0))</f>
        <v>0</v>
      </c>
      <c r="V66" s="165">
        <f>IF('Indicator Data'!AC70="No Data",1,IF('Indicator Data imputation'!W69&lt;&gt;"",1,0))</f>
        <v>0</v>
      </c>
      <c r="W66" s="165">
        <f>IF('Indicator Data'!AD70="No Data",1,IF('Indicator Data imputation'!X69&lt;&gt;"",1,0))</f>
        <v>0</v>
      </c>
      <c r="X66" s="165">
        <f>IF('Indicator Data'!AE70="No Data",1,IF('Indicator Data imputation'!Y69&lt;&gt;"",1,0))</f>
        <v>0</v>
      </c>
      <c r="Y66" s="165">
        <f>IF('Indicator Data'!AF70="No Data",1,IF('Indicator Data imputation'!Z69&lt;&gt;"",1,0))</f>
        <v>0</v>
      </c>
      <c r="Z66" s="165">
        <f>IF('Indicator Data'!AG70="No Data",1,IF('Indicator Data imputation'!AA69&lt;&gt;"",1,0))</f>
        <v>0</v>
      </c>
      <c r="AA66" s="165">
        <f>IF('Indicator Data'!AH70="No Data",1,IF('Indicator Data imputation'!AB69&lt;&gt;"",1,0))</f>
        <v>0</v>
      </c>
      <c r="AB66" s="165">
        <f>IF('Indicator Data'!AI70="No Data",1,IF('Indicator Data imputation'!AC69&lt;&gt;"",1,0))</f>
        <v>0</v>
      </c>
      <c r="AC66" s="165">
        <f>IF('Indicator Data'!AJ70="No Data",1,IF('Indicator Data imputation'!AD69&lt;&gt;"",1,0))</f>
        <v>0</v>
      </c>
      <c r="AD66" s="165">
        <f>IF('Indicator Data'!AK70="No Data",1,IF('Indicator Data imputation'!AE69&lt;&gt;"",1,0))</f>
        <v>0</v>
      </c>
      <c r="AE66" s="165">
        <f>IF('Indicator Data'!AL70="No Data",1,IF('Indicator Data imputation'!AF69&lt;&gt;"",1,0))</f>
        <v>0</v>
      </c>
      <c r="AF66" s="165">
        <f>IF('Indicator Data'!AM70="No Data",1,IF('Indicator Data imputation'!AG69&lt;&gt;"",1,0))</f>
        <v>0</v>
      </c>
      <c r="AG66" s="165">
        <f>IF('Indicator Data'!AN70="No Data",1,IF('Indicator Data imputation'!AH69&lt;&gt;"",1,0))</f>
        <v>0</v>
      </c>
      <c r="AH66" s="165">
        <f>IF('Indicator Data'!AO70="No Data",1,IF('Indicator Data imputation'!AI69&lt;&gt;"",1,0))</f>
        <v>0</v>
      </c>
      <c r="AI66" s="165">
        <f>IF('Indicator Data'!AP70="No Data",1,IF('Indicator Data imputation'!AJ69&lt;&gt;"",1,0))</f>
        <v>0</v>
      </c>
      <c r="AJ66" s="165">
        <f>IF('Indicator Data'!AQ70="No Data",1,IF('Indicator Data imputation'!AK69&lt;&gt;"",1,0))</f>
        <v>0</v>
      </c>
      <c r="AK66" s="165">
        <f>IF('Indicator Data'!AR70="No Data",1,IF('Indicator Data imputation'!AL69&lt;&gt;"",1,0))</f>
        <v>0</v>
      </c>
      <c r="AL66" s="165">
        <f>IF('Indicator Data'!AS70="No Data",1,IF('Indicator Data imputation'!AM69&lt;&gt;"",1,0))</f>
        <v>0</v>
      </c>
      <c r="AM66" s="165">
        <f>IF('Indicator Data'!AT70="No Data",1,IF('Indicator Data imputation'!AN69&lt;&gt;"",1,0))</f>
        <v>0</v>
      </c>
      <c r="AN66" s="165">
        <f>IF('Indicator Data'!AU70="No Data",1,IF('Indicator Data imputation'!AO69&lt;&gt;"",1,0))</f>
        <v>0</v>
      </c>
      <c r="AO66" s="165">
        <f>IF('Indicator Data'!AV70="No Data",1,IF('Indicator Data imputation'!AP69&lt;&gt;"",1,0))</f>
        <v>0</v>
      </c>
      <c r="AP66" s="165">
        <f>IF('Indicator Data'!AW70="No Data",1,IF('Indicator Data imputation'!AQ69&lt;&gt;"",1,0))</f>
        <v>0</v>
      </c>
      <c r="AQ66" s="165">
        <f>IF('Indicator Data'!AX70="No Data",1,IF('Indicator Data imputation'!AR69&lt;&gt;"",1,0))</f>
        <v>0</v>
      </c>
      <c r="AR66" s="165">
        <f>IF('Indicator Data'!AY70="No Data",1,IF('Indicator Data imputation'!AS69&lt;&gt;"",1,0))</f>
        <v>0</v>
      </c>
      <c r="AS66" s="165">
        <f>IF('Indicator Data'!AZ70="No Data",1,IF('Indicator Data imputation'!AT69&lt;&gt;"",1,0))</f>
        <v>0</v>
      </c>
      <c r="AT66" s="165">
        <f>IF('Indicator Data'!BA70="No Data",1,IF('Indicator Data imputation'!AU69&lt;&gt;"",1,0))</f>
        <v>0</v>
      </c>
      <c r="AU66" s="165">
        <f>IF('Indicator Data'!BB70="No Data",1,IF('Indicator Data imputation'!AV69&lt;&gt;"",1,0))</f>
        <v>0</v>
      </c>
      <c r="AV66" s="165">
        <f>IF('Indicator Data'!BC70="No Data",1,IF('Indicator Data imputation'!AW69&lt;&gt;"",1,0))</f>
        <v>0</v>
      </c>
      <c r="AW66" s="165">
        <f>IF('Indicator Data'!BD70="No Data",1,IF('Indicator Data imputation'!AX69&lt;&gt;"",1,0))</f>
        <v>0</v>
      </c>
      <c r="AX66" s="165">
        <f>IF('Indicator Data'!BE70="No Data",1,IF('Indicator Data imputation'!AY69&lt;&gt;"",1,0))</f>
        <v>0</v>
      </c>
      <c r="AY66" s="165">
        <f>IF('Indicator Data'!BF70="No Data",1,IF('Indicator Data imputation'!AZ69&lt;&gt;"",1,0))</f>
        <v>0</v>
      </c>
      <c r="AZ66" s="165">
        <f>IF('Indicator Data'!BG70="No Data",1,IF('Indicator Data imputation'!BA69&lt;&gt;"",1,0))</f>
        <v>0</v>
      </c>
      <c r="BA66" s="5">
        <f t="shared" si="0"/>
        <v>0</v>
      </c>
      <c r="BB66" s="167">
        <f t="shared" si="1"/>
        <v>0</v>
      </c>
    </row>
    <row r="67" spans="1:54" x14ac:dyDescent="0.25">
      <c r="A67" s="5" t="s">
        <v>124</v>
      </c>
      <c r="B67" s="165">
        <f>IF('Indicator Data'!I71="No Data",1,IF('Indicator Data imputation'!C70&lt;&gt;"",1,0))</f>
        <v>0</v>
      </c>
      <c r="C67" s="165">
        <f>IF('Indicator Data'!J71="No Data",1,IF('Indicator Data imputation'!D70&lt;&gt;"",1,0))</f>
        <v>0</v>
      </c>
      <c r="D67" s="165">
        <f>IF('Indicator Data'!K71="No Data",1,IF('Indicator Data imputation'!E70&lt;&gt;"",1,0))</f>
        <v>0</v>
      </c>
      <c r="E67" s="165">
        <f>IF('Indicator Data'!L71="No Data",1,IF('Indicator Data imputation'!F70&lt;&gt;"",1,0))</f>
        <v>0</v>
      </c>
      <c r="F67" s="165">
        <f>IF('Indicator Data'!M71="No Data",1,IF('Indicator Data imputation'!G70&lt;&gt;"",1,0))</f>
        <v>0</v>
      </c>
      <c r="G67" s="165">
        <f>IF('Indicator Data'!N71="No Data",1,IF('Indicator Data imputation'!H70&lt;&gt;"",1,0))</f>
        <v>0</v>
      </c>
      <c r="H67" s="165">
        <f>IF('Indicator Data'!O71="No Data",1,IF('Indicator Data imputation'!I70&lt;&gt;"",1,0))</f>
        <v>0</v>
      </c>
      <c r="I67" s="165">
        <f>IF('Indicator Data'!P71="No Data",1,IF('Indicator Data imputation'!J70&lt;&gt;"",1,0))</f>
        <v>0</v>
      </c>
      <c r="J67" s="165">
        <f>IF('Indicator Data'!Q71="No Data",1,IF('Indicator Data imputation'!K70&lt;&gt;"",1,0))</f>
        <v>0</v>
      </c>
      <c r="K67" s="165">
        <f>IF('Indicator Data'!R71="No Data",1,IF('Indicator Data imputation'!L70&lt;&gt;"",1,0))</f>
        <v>1</v>
      </c>
      <c r="L67" s="165">
        <f>IF('Indicator Data'!S71="No Data",1,IF('Indicator Data imputation'!M70&lt;&gt;"",1,0))</f>
        <v>0</v>
      </c>
      <c r="M67" s="165">
        <f>IF('Indicator Data'!T71="No Data",1,IF('Indicator Data imputation'!N70&lt;&gt;"",1,0))</f>
        <v>0</v>
      </c>
      <c r="N67" s="165">
        <f>IF('Indicator Data'!U71="No Data",1,IF('Indicator Data imputation'!O70&lt;&gt;"",1,0))</f>
        <v>0</v>
      </c>
      <c r="O67" s="165">
        <f>IF('Indicator Data'!V71="No Data",1,IF('Indicator Data imputation'!P70&lt;&gt;"",1,0))</f>
        <v>1</v>
      </c>
      <c r="P67" s="165">
        <f>IF('Indicator Data'!W71="No Data",1,IF('Indicator Data imputation'!Q70&lt;&gt;"",1,0))</f>
        <v>0</v>
      </c>
      <c r="Q67" s="165">
        <f>IF('Indicator Data'!X71="No Data",1,IF('Indicator Data imputation'!R70&lt;&gt;"",1,0))</f>
        <v>1</v>
      </c>
      <c r="R67" s="165">
        <f>IF('Indicator Data'!Y71="No Data",1,IF('Indicator Data imputation'!S70&lt;&gt;"",1,0))</f>
        <v>0</v>
      </c>
      <c r="S67" s="165">
        <f>IF('Indicator Data'!Z71="No Data",1,IF('Indicator Data imputation'!T70&lt;&gt;"",1,0))</f>
        <v>0</v>
      </c>
      <c r="T67" s="165">
        <f>IF('Indicator Data'!AA71="No Data",1,IF('Indicator Data imputation'!U70&lt;&gt;"",1,0))</f>
        <v>0</v>
      </c>
      <c r="U67" s="165">
        <f>IF('Indicator Data'!AB71="No Data",1,IF('Indicator Data imputation'!V70&lt;&gt;"",1,0))</f>
        <v>0</v>
      </c>
      <c r="V67" s="165">
        <f>IF('Indicator Data'!AC71="No Data",1,IF('Indicator Data imputation'!W70&lt;&gt;"",1,0))</f>
        <v>0</v>
      </c>
      <c r="W67" s="165">
        <f>IF('Indicator Data'!AD71="No Data",1,IF('Indicator Data imputation'!X70&lt;&gt;"",1,0))</f>
        <v>0</v>
      </c>
      <c r="X67" s="165">
        <f>IF('Indicator Data'!AE71="No Data",1,IF('Indicator Data imputation'!Y70&lt;&gt;"",1,0))</f>
        <v>1</v>
      </c>
      <c r="Y67" s="165">
        <f>IF('Indicator Data'!AF71="No Data",1,IF('Indicator Data imputation'!Z70&lt;&gt;"",1,0))</f>
        <v>0</v>
      </c>
      <c r="Z67" s="165">
        <f>IF('Indicator Data'!AG71="No Data",1,IF('Indicator Data imputation'!AA70&lt;&gt;"",1,0))</f>
        <v>0</v>
      </c>
      <c r="AA67" s="165">
        <f>IF('Indicator Data'!AH71="No Data",1,IF('Indicator Data imputation'!AB70&lt;&gt;"",1,0))</f>
        <v>0</v>
      </c>
      <c r="AB67" s="165">
        <f>IF('Indicator Data'!AI71="No Data",1,IF('Indicator Data imputation'!AC70&lt;&gt;"",1,0))</f>
        <v>0</v>
      </c>
      <c r="AC67" s="165">
        <f>IF('Indicator Data'!AJ71="No Data",1,IF('Indicator Data imputation'!AD70&lt;&gt;"",1,0))</f>
        <v>0</v>
      </c>
      <c r="AD67" s="165">
        <f>IF('Indicator Data'!AK71="No Data",1,IF('Indicator Data imputation'!AE70&lt;&gt;"",1,0))</f>
        <v>0</v>
      </c>
      <c r="AE67" s="165">
        <f>IF('Indicator Data'!AL71="No Data",1,IF('Indicator Data imputation'!AF70&lt;&gt;"",1,0))</f>
        <v>0</v>
      </c>
      <c r="AF67" s="165">
        <f>IF('Indicator Data'!AM71="No Data",1,IF('Indicator Data imputation'!AG70&lt;&gt;"",1,0))</f>
        <v>0</v>
      </c>
      <c r="AG67" s="165">
        <f>IF('Indicator Data'!AN71="No Data",1,IF('Indicator Data imputation'!AH70&lt;&gt;"",1,0))</f>
        <v>0</v>
      </c>
      <c r="AH67" s="165">
        <f>IF('Indicator Data'!AO71="No Data",1,IF('Indicator Data imputation'!AI70&lt;&gt;"",1,0))</f>
        <v>0</v>
      </c>
      <c r="AI67" s="165">
        <f>IF('Indicator Data'!AP71="No Data",1,IF('Indicator Data imputation'!AJ70&lt;&gt;"",1,0))</f>
        <v>0</v>
      </c>
      <c r="AJ67" s="165">
        <f>IF('Indicator Data'!AQ71="No Data",1,IF('Indicator Data imputation'!AK70&lt;&gt;"",1,0))</f>
        <v>0</v>
      </c>
      <c r="AK67" s="165">
        <f>IF('Indicator Data'!AR71="No Data",1,IF('Indicator Data imputation'!AL70&lt;&gt;"",1,0))</f>
        <v>0</v>
      </c>
      <c r="AL67" s="165">
        <f>IF('Indicator Data'!AS71="No Data",1,IF('Indicator Data imputation'!AM70&lt;&gt;"",1,0))</f>
        <v>0</v>
      </c>
      <c r="AM67" s="165">
        <f>IF('Indicator Data'!AT71="No Data",1,IF('Indicator Data imputation'!AN70&lt;&gt;"",1,0))</f>
        <v>1</v>
      </c>
      <c r="AN67" s="165">
        <f>IF('Indicator Data'!AU71="No Data",1,IF('Indicator Data imputation'!AO70&lt;&gt;"",1,0))</f>
        <v>1</v>
      </c>
      <c r="AO67" s="165">
        <f>IF('Indicator Data'!AV71="No Data",1,IF('Indicator Data imputation'!AP70&lt;&gt;"",1,0))</f>
        <v>0</v>
      </c>
      <c r="AP67" s="165">
        <f>IF('Indicator Data'!AW71="No Data",1,IF('Indicator Data imputation'!AQ70&lt;&gt;"",1,0))</f>
        <v>0</v>
      </c>
      <c r="AQ67" s="165">
        <f>IF('Indicator Data'!AX71="No Data",1,IF('Indicator Data imputation'!AR70&lt;&gt;"",1,0))</f>
        <v>0</v>
      </c>
      <c r="AR67" s="165">
        <f>IF('Indicator Data'!AY71="No Data",1,IF('Indicator Data imputation'!AS70&lt;&gt;"",1,0))</f>
        <v>0</v>
      </c>
      <c r="AS67" s="165">
        <f>IF('Indicator Data'!AZ71="No Data",1,IF('Indicator Data imputation'!AT70&lt;&gt;"",1,0))</f>
        <v>0</v>
      </c>
      <c r="AT67" s="165">
        <f>IF('Indicator Data'!BA71="No Data",1,IF('Indicator Data imputation'!AU70&lt;&gt;"",1,0))</f>
        <v>0</v>
      </c>
      <c r="AU67" s="165">
        <f>IF('Indicator Data'!BB71="No Data",1,IF('Indicator Data imputation'!AV70&lt;&gt;"",1,0))</f>
        <v>0</v>
      </c>
      <c r="AV67" s="165">
        <f>IF('Indicator Data'!BC71="No Data",1,IF('Indicator Data imputation'!AW70&lt;&gt;"",1,0))</f>
        <v>0</v>
      </c>
      <c r="AW67" s="165">
        <f>IF('Indicator Data'!BD71="No Data",1,IF('Indicator Data imputation'!AX70&lt;&gt;"",1,0))</f>
        <v>0</v>
      </c>
      <c r="AX67" s="165">
        <f>IF('Indicator Data'!BE71="No Data",1,IF('Indicator Data imputation'!AY70&lt;&gt;"",1,0))</f>
        <v>0</v>
      </c>
      <c r="AY67" s="165">
        <f>IF('Indicator Data'!BF71="No Data",1,IF('Indicator Data imputation'!AZ70&lt;&gt;"",1,0))</f>
        <v>0</v>
      </c>
      <c r="AZ67" s="165">
        <f>IF('Indicator Data'!BG71="No Data",1,IF('Indicator Data imputation'!BA70&lt;&gt;"",1,0))</f>
        <v>0</v>
      </c>
      <c r="BA67" s="5">
        <f t="shared" ref="BA67:BA130" si="2">SUM(B67:AZ67)</f>
        <v>6</v>
      </c>
      <c r="BB67" s="167">
        <f t="shared" ref="BB67:BB130" si="3">BA67/51</f>
        <v>0.11764705882352941</v>
      </c>
    </row>
    <row r="68" spans="1:54" x14ac:dyDescent="0.25">
      <c r="A68" s="5" t="s">
        <v>126</v>
      </c>
      <c r="B68" s="165">
        <f>IF('Indicator Data'!I72="No Data",1,IF('Indicator Data imputation'!C71&lt;&gt;"",1,0))</f>
        <v>0</v>
      </c>
      <c r="C68" s="165">
        <f>IF('Indicator Data'!J72="No Data",1,IF('Indicator Data imputation'!D71&lt;&gt;"",1,0))</f>
        <v>0</v>
      </c>
      <c r="D68" s="165">
        <f>IF('Indicator Data'!K72="No Data",1,IF('Indicator Data imputation'!E71&lt;&gt;"",1,0))</f>
        <v>0</v>
      </c>
      <c r="E68" s="165">
        <f>IF('Indicator Data'!L72="No Data",1,IF('Indicator Data imputation'!F71&lt;&gt;"",1,0))</f>
        <v>1</v>
      </c>
      <c r="F68" s="165">
        <f>IF('Indicator Data'!M72="No Data",1,IF('Indicator Data imputation'!G71&lt;&gt;"",1,0))</f>
        <v>0</v>
      </c>
      <c r="G68" s="165">
        <f>IF('Indicator Data'!N72="No Data",1,IF('Indicator Data imputation'!H71&lt;&gt;"",1,0))</f>
        <v>0</v>
      </c>
      <c r="H68" s="165">
        <f>IF('Indicator Data'!O72="No Data",1,IF('Indicator Data imputation'!I71&lt;&gt;"",1,0))</f>
        <v>0</v>
      </c>
      <c r="I68" s="165">
        <f>IF('Indicator Data'!P72="No Data",1,IF('Indicator Data imputation'!J71&lt;&gt;"",1,0))</f>
        <v>0</v>
      </c>
      <c r="J68" s="165">
        <f>IF('Indicator Data'!Q72="No Data",1,IF('Indicator Data imputation'!K71&lt;&gt;"",1,0))</f>
        <v>0</v>
      </c>
      <c r="K68" s="165">
        <f>IF('Indicator Data'!R72="No Data",1,IF('Indicator Data imputation'!L71&lt;&gt;"",1,0))</f>
        <v>1</v>
      </c>
      <c r="L68" s="165">
        <f>IF('Indicator Data'!S72="No Data",1,IF('Indicator Data imputation'!M71&lt;&gt;"",1,0))</f>
        <v>0</v>
      </c>
      <c r="M68" s="165">
        <f>IF('Indicator Data'!T72="No Data",1,IF('Indicator Data imputation'!N71&lt;&gt;"",1,0))</f>
        <v>0</v>
      </c>
      <c r="N68" s="165">
        <f>IF('Indicator Data'!U72="No Data",1,IF('Indicator Data imputation'!O71&lt;&gt;"",1,0))</f>
        <v>0</v>
      </c>
      <c r="O68" s="165">
        <f>IF('Indicator Data'!V72="No Data",1,IF('Indicator Data imputation'!P71&lt;&gt;"",1,0))</f>
        <v>0</v>
      </c>
      <c r="P68" s="165">
        <f>IF('Indicator Data'!W72="No Data",1,IF('Indicator Data imputation'!Q71&lt;&gt;"",1,0))</f>
        <v>0</v>
      </c>
      <c r="Q68" s="165">
        <f>IF('Indicator Data'!X72="No Data",1,IF('Indicator Data imputation'!R71&lt;&gt;"",1,0))</f>
        <v>1</v>
      </c>
      <c r="R68" s="165">
        <f>IF('Indicator Data'!Y72="No Data",1,IF('Indicator Data imputation'!S71&lt;&gt;"",1,0))</f>
        <v>1</v>
      </c>
      <c r="S68" s="165">
        <f>IF('Indicator Data'!Z72="No Data",1,IF('Indicator Data imputation'!T71&lt;&gt;"",1,0))</f>
        <v>0</v>
      </c>
      <c r="T68" s="165">
        <f>IF('Indicator Data'!AA72="No Data",1,IF('Indicator Data imputation'!U71&lt;&gt;"",1,0))</f>
        <v>0</v>
      </c>
      <c r="U68" s="165">
        <f>IF('Indicator Data'!AB72="No Data",1,IF('Indicator Data imputation'!V71&lt;&gt;"",1,0))</f>
        <v>1</v>
      </c>
      <c r="V68" s="165">
        <f>IF('Indicator Data'!AC72="No Data",1,IF('Indicator Data imputation'!W71&lt;&gt;"",1,0))</f>
        <v>0</v>
      </c>
      <c r="W68" s="165">
        <f>IF('Indicator Data'!AD72="No Data",1,IF('Indicator Data imputation'!X71&lt;&gt;"",1,0))</f>
        <v>0</v>
      </c>
      <c r="X68" s="165">
        <f>IF('Indicator Data'!AE72="No Data",1,IF('Indicator Data imputation'!Y71&lt;&gt;"",1,0))</f>
        <v>1</v>
      </c>
      <c r="Y68" s="165">
        <f>IF('Indicator Data'!AF72="No Data",1,IF('Indicator Data imputation'!Z71&lt;&gt;"",1,0))</f>
        <v>1</v>
      </c>
      <c r="Z68" s="165">
        <f>IF('Indicator Data'!AG72="No Data",1,IF('Indicator Data imputation'!AA71&lt;&gt;"",1,0))</f>
        <v>0</v>
      </c>
      <c r="AA68" s="165">
        <f>IF('Indicator Data'!AH72="No Data",1,IF('Indicator Data imputation'!AB71&lt;&gt;"",1,0))</f>
        <v>0</v>
      </c>
      <c r="AB68" s="165">
        <f>IF('Indicator Data'!AI72="No Data",1,IF('Indicator Data imputation'!AC71&lt;&gt;"",1,0))</f>
        <v>0</v>
      </c>
      <c r="AC68" s="165">
        <f>IF('Indicator Data'!AJ72="No Data",1,IF('Indicator Data imputation'!AD71&lt;&gt;"",1,0))</f>
        <v>0</v>
      </c>
      <c r="AD68" s="165">
        <f>IF('Indicator Data'!AK72="No Data",1,IF('Indicator Data imputation'!AE71&lt;&gt;"",1,0))</f>
        <v>0</v>
      </c>
      <c r="AE68" s="165">
        <f>IF('Indicator Data'!AL72="No Data",1,IF('Indicator Data imputation'!AF71&lt;&gt;"",1,0))</f>
        <v>0</v>
      </c>
      <c r="AF68" s="165">
        <f>IF('Indicator Data'!AM72="No Data",1,IF('Indicator Data imputation'!AG71&lt;&gt;"",1,0))</f>
        <v>0</v>
      </c>
      <c r="AG68" s="165">
        <f>IF('Indicator Data'!AN72="No Data",1,IF('Indicator Data imputation'!AH71&lt;&gt;"",1,0))</f>
        <v>0</v>
      </c>
      <c r="AH68" s="165">
        <f>IF('Indicator Data'!AO72="No Data",1,IF('Indicator Data imputation'!AI71&lt;&gt;"",1,0))</f>
        <v>0</v>
      </c>
      <c r="AI68" s="165">
        <f>IF('Indicator Data'!AP72="No Data",1,IF('Indicator Data imputation'!AJ71&lt;&gt;"",1,0))</f>
        <v>0</v>
      </c>
      <c r="AJ68" s="165">
        <f>IF('Indicator Data'!AQ72="No Data",1,IF('Indicator Data imputation'!AK71&lt;&gt;"",1,0))</f>
        <v>1</v>
      </c>
      <c r="AK68" s="165">
        <f>IF('Indicator Data'!AR72="No Data",1,IF('Indicator Data imputation'!AL71&lt;&gt;"",1,0))</f>
        <v>0</v>
      </c>
      <c r="AL68" s="165">
        <f>IF('Indicator Data'!AS72="No Data",1,IF('Indicator Data imputation'!AM71&lt;&gt;"",1,0))</f>
        <v>0</v>
      </c>
      <c r="AM68" s="165">
        <f>IF('Indicator Data'!AT72="No Data",1,IF('Indicator Data imputation'!AN71&lt;&gt;"",1,0))</f>
        <v>0</v>
      </c>
      <c r="AN68" s="165">
        <f>IF('Indicator Data'!AU72="No Data",1,IF('Indicator Data imputation'!AO71&lt;&gt;"",1,0))</f>
        <v>0</v>
      </c>
      <c r="AO68" s="165">
        <f>IF('Indicator Data'!AV72="No Data",1,IF('Indicator Data imputation'!AP71&lt;&gt;"",1,0))</f>
        <v>1</v>
      </c>
      <c r="AP68" s="165">
        <f>IF('Indicator Data'!AW72="No Data",1,IF('Indicator Data imputation'!AQ71&lt;&gt;"",1,0))</f>
        <v>0</v>
      </c>
      <c r="AQ68" s="165">
        <f>IF('Indicator Data'!AX72="No Data",1,IF('Indicator Data imputation'!AR71&lt;&gt;"",1,0))</f>
        <v>0</v>
      </c>
      <c r="AR68" s="165">
        <f>IF('Indicator Data'!AY72="No Data",1,IF('Indicator Data imputation'!AS71&lt;&gt;"",1,0))</f>
        <v>0</v>
      </c>
      <c r="AS68" s="165">
        <f>IF('Indicator Data'!AZ72="No Data",1,IF('Indicator Data imputation'!AT71&lt;&gt;"",1,0))</f>
        <v>0</v>
      </c>
      <c r="AT68" s="165">
        <f>IF('Indicator Data'!BA72="No Data",1,IF('Indicator Data imputation'!AU71&lt;&gt;"",1,0))</f>
        <v>0</v>
      </c>
      <c r="AU68" s="165">
        <f>IF('Indicator Data'!BB72="No Data",1,IF('Indicator Data imputation'!AV71&lt;&gt;"",1,0))</f>
        <v>0</v>
      </c>
      <c r="AV68" s="165">
        <f>IF('Indicator Data'!BC72="No Data",1,IF('Indicator Data imputation'!AW71&lt;&gt;"",1,0))</f>
        <v>0</v>
      </c>
      <c r="AW68" s="165">
        <f>IF('Indicator Data'!BD72="No Data",1,IF('Indicator Data imputation'!AX71&lt;&gt;"",1,0))</f>
        <v>0</v>
      </c>
      <c r="AX68" s="165">
        <f>IF('Indicator Data'!BE72="No Data",1,IF('Indicator Data imputation'!AY71&lt;&gt;"",1,0))</f>
        <v>0</v>
      </c>
      <c r="AY68" s="165">
        <f>IF('Indicator Data'!BF72="No Data",1,IF('Indicator Data imputation'!AZ71&lt;&gt;"",1,0))</f>
        <v>0</v>
      </c>
      <c r="AZ68" s="165">
        <f>IF('Indicator Data'!BG72="No Data",1,IF('Indicator Data imputation'!BA71&lt;&gt;"",1,0))</f>
        <v>0</v>
      </c>
      <c r="BA68" s="5">
        <f t="shared" si="2"/>
        <v>9</v>
      </c>
      <c r="BB68" s="167">
        <f t="shared" si="3"/>
        <v>0.17647058823529413</v>
      </c>
    </row>
    <row r="69" spans="1:54" x14ac:dyDescent="0.25">
      <c r="A69" s="5" t="s">
        <v>128</v>
      </c>
      <c r="B69" s="165">
        <f>IF('Indicator Data'!I73="No Data",1,IF('Indicator Data imputation'!C72&lt;&gt;"",1,0))</f>
        <v>0</v>
      </c>
      <c r="C69" s="165">
        <f>IF('Indicator Data'!J73="No Data",1,IF('Indicator Data imputation'!D72&lt;&gt;"",1,0))</f>
        <v>0</v>
      </c>
      <c r="D69" s="165">
        <f>IF('Indicator Data'!K73="No Data",1,IF('Indicator Data imputation'!E72&lt;&gt;"",1,0))</f>
        <v>0</v>
      </c>
      <c r="E69" s="165">
        <f>IF('Indicator Data'!L73="No Data",1,IF('Indicator Data imputation'!F72&lt;&gt;"",1,0))</f>
        <v>0</v>
      </c>
      <c r="F69" s="165">
        <f>IF('Indicator Data'!M73="No Data",1,IF('Indicator Data imputation'!G72&lt;&gt;"",1,0))</f>
        <v>0</v>
      </c>
      <c r="G69" s="165">
        <f>IF('Indicator Data'!N73="No Data",1,IF('Indicator Data imputation'!H72&lt;&gt;"",1,0))</f>
        <v>0</v>
      </c>
      <c r="H69" s="165">
        <f>IF('Indicator Data'!O73="No Data",1,IF('Indicator Data imputation'!I72&lt;&gt;"",1,0))</f>
        <v>0</v>
      </c>
      <c r="I69" s="165">
        <f>IF('Indicator Data'!P73="No Data",1,IF('Indicator Data imputation'!J72&lt;&gt;"",1,0))</f>
        <v>0</v>
      </c>
      <c r="J69" s="165">
        <f>IF('Indicator Data'!Q73="No Data",1,IF('Indicator Data imputation'!K72&lt;&gt;"",1,0))</f>
        <v>0</v>
      </c>
      <c r="K69" s="165">
        <f>IF('Indicator Data'!R73="No Data",1,IF('Indicator Data imputation'!L72&lt;&gt;"",1,0))</f>
        <v>0</v>
      </c>
      <c r="L69" s="165">
        <f>IF('Indicator Data'!S73="No Data",1,IF('Indicator Data imputation'!M72&lt;&gt;"",1,0))</f>
        <v>0</v>
      </c>
      <c r="M69" s="165">
        <f>IF('Indicator Data'!T73="No Data",1,IF('Indicator Data imputation'!N72&lt;&gt;"",1,0))</f>
        <v>0</v>
      </c>
      <c r="N69" s="165">
        <f>IF('Indicator Data'!U73="No Data",1,IF('Indicator Data imputation'!O72&lt;&gt;"",1,0))</f>
        <v>0</v>
      </c>
      <c r="O69" s="165">
        <f>IF('Indicator Data'!V73="No Data",1,IF('Indicator Data imputation'!P72&lt;&gt;"",1,0))</f>
        <v>0</v>
      </c>
      <c r="P69" s="165">
        <f>IF('Indicator Data'!W73="No Data",1,IF('Indicator Data imputation'!Q72&lt;&gt;"",1,0))</f>
        <v>0</v>
      </c>
      <c r="Q69" s="165">
        <f>IF('Indicator Data'!X73="No Data",1,IF('Indicator Data imputation'!R72&lt;&gt;"",1,0))</f>
        <v>0</v>
      </c>
      <c r="R69" s="165">
        <f>IF('Indicator Data'!Y73="No Data",1,IF('Indicator Data imputation'!S72&lt;&gt;"",1,0))</f>
        <v>0</v>
      </c>
      <c r="S69" s="165">
        <f>IF('Indicator Data'!Z73="No Data",1,IF('Indicator Data imputation'!T72&lt;&gt;"",1,0))</f>
        <v>0</v>
      </c>
      <c r="T69" s="165">
        <f>IF('Indicator Data'!AA73="No Data",1,IF('Indicator Data imputation'!U72&lt;&gt;"",1,0))</f>
        <v>0</v>
      </c>
      <c r="U69" s="165">
        <f>IF('Indicator Data'!AB73="No Data",1,IF('Indicator Data imputation'!V72&lt;&gt;"",1,0))</f>
        <v>0</v>
      </c>
      <c r="V69" s="165">
        <f>IF('Indicator Data'!AC73="No Data",1,IF('Indicator Data imputation'!W72&lt;&gt;"",1,0))</f>
        <v>0</v>
      </c>
      <c r="W69" s="165">
        <f>IF('Indicator Data'!AD73="No Data",1,IF('Indicator Data imputation'!X72&lt;&gt;"",1,0))</f>
        <v>0</v>
      </c>
      <c r="X69" s="165">
        <f>IF('Indicator Data'!AE73="No Data",1,IF('Indicator Data imputation'!Y72&lt;&gt;"",1,0))</f>
        <v>0</v>
      </c>
      <c r="Y69" s="165">
        <f>IF('Indicator Data'!AF73="No Data",1,IF('Indicator Data imputation'!Z72&lt;&gt;"",1,0))</f>
        <v>0</v>
      </c>
      <c r="Z69" s="165">
        <f>IF('Indicator Data'!AG73="No Data",1,IF('Indicator Data imputation'!AA72&lt;&gt;"",1,0))</f>
        <v>0</v>
      </c>
      <c r="AA69" s="165">
        <f>IF('Indicator Data'!AH73="No Data",1,IF('Indicator Data imputation'!AB72&lt;&gt;"",1,0))</f>
        <v>0</v>
      </c>
      <c r="AB69" s="165">
        <f>IF('Indicator Data'!AI73="No Data",1,IF('Indicator Data imputation'!AC72&lt;&gt;"",1,0))</f>
        <v>0</v>
      </c>
      <c r="AC69" s="165">
        <f>IF('Indicator Data'!AJ73="No Data",1,IF('Indicator Data imputation'!AD72&lt;&gt;"",1,0))</f>
        <v>0</v>
      </c>
      <c r="AD69" s="165">
        <f>IF('Indicator Data'!AK73="No Data",1,IF('Indicator Data imputation'!AE72&lt;&gt;"",1,0))</f>
        <v>0</v>
      </c>
      <c r="AE69" s="165">
        <f>IF('Indicator Data'!AL73="No Data",1,IF('Indicator Data imputation'!AF72&lt;&gt;"",1,0))</f>
        <v>0</v>
      </c>
      <c r="AF69" s="165">
        <f>IF('Indicator Data'!AM73="No Data",1,IF('Indicator Data imputation'!AG72&lt;&gt;"",1,0))</f>
        <v>0</v>
      </c>
      <c r="AG69" s="165">
        <f>IF('Indicator Data'!AN73="No Data",1,IF('Indicator Data imputation'!AH72&lt;&gt;"",1,0))</f>
        <v>0</v>
      </c>
      <c r="AH69" s="165">
        <f>IF('Indicator Data'!AO73="No Data",1,IF('Indicator Data imputation'!AI72&lt;&gt;"",1,0))</f>
        <v>0</v>
      </c>
      <c r="AI69" s="165">
        <f>IF('Indicator Data'!AP73="No Data",1,IF('Indicator Data imputation'!AJ72&lt;&gt;"",1,0))</f>
        <v>0</v>
      </c>
      <c r="AJ69" s="165">
        <f>IF('Indicator Data'!AQ73="No Data",1,IF('Indicator Data imputation'!AK72&lt;&gt;"",1,0))</f>
        <v>0</v>
      </c>
      <c r="AK69" s="165">
        <f>IF('Indicator Data'!AR73="No Data",1,IF('Indicator Data imputation'!AL72&lt;&gt;"",1,0))</f>
        <v>0</v>
      </c>
      <c r="AL69" s="165">
        <f>IF('Indicator Data'!AS73="No Data",1,IF('Indicator Data imputation'!AM72&lt;&gt;"",1,0))</f>
        <v>0</v>
      </c>
      <c r="AM69" s="165">
        <f>IF('Indicator Data'!AT73="No Data",1,IF('Indicator Data imputation'!AN72&lt;&gt;"",1,0))</f>
        <v>0</v>
      </c>
      <c r="AN69" s="165">
        <f>IF('Indicator Data'!AU73="No Data",1,IF('Indicator Data imputation'!AO72&lt;&gt;"",1,0))</f>
        <v>0</v>
      </c>
      <c r="AO69" s="165">
        <f>IF('Indicator Data'!AV73="No Data",1,IF('Indicator Data imputation'!AP72&lt;&gt;"",1,0))</f>
        <v>0</v>
      </c>
      <c r="AP69" s="165">
        <f>IF('Indicator Data'!AW73="No Data",1,IF('Indicator Data imputation'!AQ72&lt;&gt;"",1,0))</f>
        <v>0</v>
      </c>
      <c r="AQ69" s="165">
        <f>IF('Indicator Data'!AX73="No Data",1,IF('Indicator Data imputation'!AR72&lt;&gt;"",1,0))</f>
        <v>0</v>
      </c>
      <c r="AR69" s="165">
        <f>IF('Indicator Data'!AY73="No Data",1,IF('Indicator Data imputation'!AS72&lt;&gt;"",1,0))</f>
        <v>0</v>
      </c>
      <c r="AS69" s="165">
        <f>IF('Indicator Data'!AZ73="No Data",1,IF('Indicator Data imputation'!AT72&lt;&gt;"",1,0))</f>
        <v>0</v>
      </c>
      <c r="AT69" s="165">
        <f>IF('Indicator Data'!BA73="No Data",1,IF('Indicator Data imputation'!AU72&lt;&gt;"",1,0))</f>
        <v>0</v>
      </c>
      <c r="AU69" s="165">
        <f>IF('Indicator Data'!BB73="No Data",1,IF('Indicator Data imputation'!AV72&lt;&gt;"",1,0))</f>
        <v>0</v>
      </c>
      <c r="AV69" s="165">
        <f>IF('Indicator Data'!BC73="No Data",1,IF('Indicator Data imputation'!AW72&lt;&gt;"",1,0))</f>
        <v>0</v>
      </c>
      <c r="AW69" s="165">
        <f>IF('Indicator Data'!BD73="No Data",1,IF('Indicator Data imputation'!AX72&lt;&gt;"",1,0))</f>
        <v>0</v>
      </c>
      <c r="AX69" s="165">
        <f>IF('Indicator Data'!BE73="No Data",1,IF('Indicator Data imputation'!AY72&lt;&gt;"",1,0))</f>
        <v>0</v>
      </c>
      <c r="AY69" s="165">
        <f>IF('Indicator Data'!BF73="No Data",1,IF('Indicator Data imputation'!AZ72&lt;&gt;"",1,0))</f>
        <v>0</v>
      </c>
      <c r="AZ69" s="165">
        <f>IF('Indicator Data'!BG73="No Data",1,IF('Indicator Data imputation'!BA72&lt;&gt;"",1,0))</f>
        <v>0</v>
      </c>
      <c r="BA69" s="5">
        <f t="shared" si="2"/>
        <v>0</v>
      </c>
      <c r="BB69" s="167">
        <f t="shared" si="3"/>
        <v>0</v>
      </c>
    </row>
    <row r="70" spans="1:54" x14ac:dyDescent="0.25">
      <c r="A70" s="5" t="s">
        <v>130</v>
      </c>
      <c r="B70" s="165">
        <f>IF('Indicator Data'!I74="No Data",1,IF('Indicator Data imputation'!C73&lt;&gt;"",1,0))</f>
        <v>0</v>
      </c>
      <c r="C70" s="165">
        <f>IF('Indicator Data'!J74="No Data",1,IF('Indicator Data imputation'!D73&lt;&gt;"",1,0))</f>
        <v>0</v>
      </c>
      <c r="D70" s="165">
        <f>IF('Indicator Data'!K74="No Data",1,IF('Indicator Data imputation'!E73&lt;&gt;"",1,0))</f>
        <v>0</v>
      </c>
      <c r="E70" s="165">
        <f>IF('Indicator Data'!L74="No Data",1,IF('Indicator Data imputation'!F73&lt;&gt;"",1,0))</f>
        <v>0</v>
      </c>
      <c r="F70" s="165">
        <f>IF('Indicator Data'!M74="No Data",1,IF('Indicator Data imputation'!G73&lt;&gt;"",1,0))</f>
        <v>0</v>
      </c>
      <c r="G70" s="165">
        <f>IF('Indicator Data'!N74="No Data",1,IF('Indicator Data imputation'!H73&lt;&gt;"",1,0))</f>
        <v>0</v>
      </c>
      <c r="H70" s="165">
        <f>IF('Indicator Data'!O74="No Data",1,IF('Indicator Data imputation'!I73&lt;&gt;"",1,0))</f>
        <v>0</v>
      </c>
      <c r="I70" s="165">
        <f>IF('Indicator Data'!P74="No Data",1,IF('Indicator Data imputation'!J73&lt;&gt;"",1,0))</f>
        <v>0</v>
      </c>
      <c r="J70" s="165">
        <f>IF('Indicator Data'!Q74="No Data",1,IF('Indicator Data imputation'!K73&lt;&gt;"",1,0))</f>
        <v>0</v>
      </c>
      <c r="K70" s="165">
        <f>IF('Indicator Data'!R74="No Data",1,IF('Indicator Data imputation'!L73&lt;&gt;"",1,0))</f>
        <v>0</v>
      </c>
      <c r="L70" s="165">
        <f>IF('Indicator Data'!S74="No Data",1,IF('Indicator Data imputation'!M73&lt;&gt;"",1,0))</f>
        <v>0</v>
      </c>
      <c r="M70" s="165">
        <f>IF('Indicator Data'!T74="No Data",1,IF('Indicator Data imputation'!N73&lt;&gt;"",1,0))</f>
        <v>0</v>
      </c>
      <c r="N70" s="165">
        <f>IF('Indicator Data'!U74="No Data",1,IF('Indicator Data imputation'!O73&lt;&gt;"",1,0))</f>
        <v>0</v>
      </c>
      <c r="O70" s="165">
        <f>IF('Indicator Data'!V74="No Data",1,IF('Indicator Data imputation'!P73&lt;&gt;"",1,0))</f>
        <v>0</v>
      </c>
      <c r="P70" s="165">
        <f>IF('Indicator Data'!W74="No Data",1,IF('Indicator Data imputation'!Q73&lt;&gt;"",1,0))</f>
        <v>0</v>
      </c>
      <c r="Q70" s="165">
        <f>IF('Indicator Data'!X74="No Data",1,IF('Indicator Data imputation'!R73&lt;&gt;"",1,0))</f>
        <v>0</v>
      </c>
      <c r="R70" s="165">
        <f>IF('Indicator Data'!Y74="No Data",1,IF('Indicator Data imputation'!S73&lt;&gt;"",1,0))</f>
        <v>0</v>
      </c>
      <c r="S70" s="165">
        <f>IF('Indicator Data'!Z74="No Data",1,IF('Indicator Data imputation'!T73&lt;&gt;"",1,0))</f>
        <v>0</v>
      </c>
      <c r="T70" s="165">
        <f>IF('Indicator Data'!AA74="No Data",1,IF('Indicator Data imputation'!U73&lt;&gt;"",1,0))</f>
        <v>0</v>
      </c>
      <c r="U70" s="165">
        <f>IF('Indicator Data'!AB74="No Data",1,IF('Indicator Data imputation'!V73&lt;&gt;"",1,0))</f>
        <v>0</v>
      </c>
      <c r="V70" s="165">
        <f>IF('Indicator Data'!AC74="No Data",1,IF('Indicator Data imputation'!W73&lt;&gt;"",1,0))</f>
        <v>0</v>
      </c>
      <c r="W70" s="165">
        <f>IF('Indicator Data'!AD74="No Data",1,IF('Indicator Data imputation'!X73&lt;&gt;"",1,0))</f>
        <v>0</v>
      </c>
      <c r="X70" s="165">
        <f>IF('Indicator Data'!AE74="No Data",1,IF('Indicator Data imputation'!Y73&lt;&gt;"",1,0))</f>
        <v>0</v>
      </c>
      <c r="Y70" s="165">
        <f>IF('Indicator Data'!AF74="No Data",1,IF('Indicator Data imputation'!Z73&lt;&gt;"",1,0))</f>
        <v>1</v>
      </c>
      <c r="Z70" s="165">
        <f>IF('Indicator Data'!AG74="No Data",1,IF('Indicator Data imputation'!AA73&lt;&gt;"",1,0))</f>
        <v>0</v>
      </c>
      <c r="AA70" s="165">
        <f>IF('Indicator Data'!AH74="No Data",1,IF('Indicator Data imputation'!AB73&lt;&gt;"",1,0))</f>
        <v>0</v>
      </c>
      <c r="AB70" s="165">
        <f>IF('Indicator Data'!AI74="No Data",1,IF('Indicator Data imputation'!AC73&lt;&gt;"",1,0))</f>
        <v>0</v>
      </c>
      <c r="AC70" s="165">
        <f>IF('Indicator Data'!AJ74="No Data",1,IF('Indicator Data imputation'!AD73&lt;&gt;"",1,0))</f>
        <v>0</v>
      </c>
      <c r="AD70" s="165">
        <f>IF('Indicator Data'!AK74="No Data",1,IF('Indicator Data imputation'!AE73&lt;&gt;"",1,0))</f>
        <v>0</v>
      </c>
      <c r="AE70" s="165">
        <f>IF('Indicator Data'!AL74="No Data",1,IF('Indicator Data imputation'!AF73&lt;&gt;"",1,0))</f>
        <v>0</v>
      </c>
      <c r="AF70" s="165">
        <f>IF('Indicator Data'!AM74="No Data",1,IF('Indicator Data imputation'!AG73&lt;&gt;"",1,0))</f>
        <v>0</v>
      </c>
      <c r="AG70" s="165">
        <f>IF('Indicator Data'!AN74="No Data",1,IF('Indicator Data imputation'!AH73&lt;&gt;"",1,0))</f>
        <v>0</v>
      </c>
      <c r="AH70" s="165">
        <f>IF('Indicator Data'!AO74="No Data",1,IF('Indicator Data imputation'!AI73&lt;&gt;"",1,0))</f>
        <v>0</v>
      </c>
      <c r="AI70" s="165">
        <f>IF('Indicator Data'!AP74="No Data",1,IF('Indicator Data imputation'!AJ73&lt;&gt;"",1,0))</f>
        <v>0</v>
      </c>
      <c r="AJ70" s="165">
        <f>IF('Indicator Data'!AQ74="No Data",1,IF('Indicator Data imputation'!AK73&lt;&gt;"",1,0))</f>
        <v>0</v>
      </c>
      <c r="AK70" s="165">
        <f>IF('Indicator Data'!AR74="No Data",1,IF('Indicator Data imputation'!AL73&lt;&gt;"",1,0))</f>
        <v>0</v>
      </c>
      <c r="AL70" s="165">
        <f>IF('Indicator Data'!AS74="No Data",1,IF('Indicator Data imputation'!AM73&lt;&gt;"",1,0))</f>
        <v>0</v>
      </c>
      <c r="AM70" s="165">
        <f>IF('Indicator Data'!AT74="No Data",1,IF('Indicator Data imputation'!AN73&lt;&gt;"",1,0))</f>
        <v>0</v>
      </c>
      <c r="AN70" s="165">
        <f>IF('Indicator Data'!AU74="No Data",1,IF('Indicator Data imputation'!AO73&lt;&gt;"",1,0))</f>
        <v>0</v>
      </c>
      <c r="AO70" s="165">
        <f>IF('Indicator Data'!AV74="No Data",1,IF('Indicator Data imputation'!AP73&lt;&gt;"",1,0))</f>
        <v>0</v>
      </c>
      <c r="AP70" s="165">
        <f>IF('Indicator Data'!AW74="No Data",1,IF('Indicator Data imputation'!AQ73&lt;&gt;"",1,0))</f>
        <v>0</v>
      </c>
      <c r="AQ70" s="165">
        <f>IF('Indicator Data'!AX74="No Data",1,IF('Indicator Data imputation'!AR73&lt;&gt;"",1,0))</f>
        <v>0</v>
      </c>
      <c r="AR70" s="165">
        <f>IF('Indicator Data'!AY74="No Data",1,IF('Indicator Data imputation'!AS73&lt;&gt;"",1,0))</f>
        <v>0</v>
      </c>
      <c r="AS70" s="165">
        <f>IF('Indicator Data'!AZ74="No Data",1,IF('Indicator Data imputation'!AT73&lt;&gt;"",1,0))</f>
        <v>0</v>
      </c>
      <c r="AT70" s="165">
        <f>IF('Indicator Data'!BA74="No Data",1,IF('Indicator Data imputation'!AU73&lt;&gt;"",1,0))</f>
        <v>0</v>
      </c>
      <c r="AU70" s="165">
        <f>IF('Indicator Data'!BB74="No Data",1,IF('Indicator Data imputation'!AV73&lt;&gt;"",1,0))</f>
        <v>0</v>
      </c>
      <c r="AV70" s="165">
        <f>IF('Indicator Data'!BC74="No Data",1,IF('Indicator Data imputation'!AW73&lt;&gt;"",1,0))</f>
        <v>0</v>
      </c>
      <c r="AW70" s="165">
        <f>IF('Indicator Data'!BD74="No Data",1,IF('Indicator Data imputation'!AX73&lt;&gt;"",1,0))</f>
        <v>0</v>
      </c>
      <c r="AX70" s="165">
        <f>IF('Indicator Data'!BE74="No Data",1,IF('Indicator Data imputation'!AY73&lt;&gt;"",1,0))</f>
        <v>0</v>
      </c>
      <c r="AY70" s="165">
        <f>IF('Indicator Data'!BF74="No Data",1,IF('Indicator Data imputation'!AZ73&lt;&gt;"",1,0))</f>
        <v>0</v>
      </c>
      <c r="AZ70" s="165">
        <f>IF('Indicator Data'!BG74="No Data",1,IF('Indicator Data imputation'!BA73&lt;&gt;"",1,0))</f>
        <v>0</v>
      </c>
      <c r="BA70" s="5">
        <f t="shared" si="2"/>
        <v>1</v>
      </c>
      <c r="BB70" s="167">
        <f t="shared" si="3"/>
        <v>1.9607843137254902E-2</v>
      </c>
    </row>
    <row r="71" spans="1:54" x14ac:dyDescent="0.25">
      <c r="A71" s="5" t="s">
        <v>131</v>
      </c>
      <c r="B71" s="165">
        <f>IF('Indicator Data'!I75="No Data",1,IF('Indicator Data imputation'!C74&lt;&gt;"",1,0))</f>
        <v>0</v>
      </c>
      <c r="C71" s="165">
        <f>IF('Indicator Data'!J75="No Data",1,IF('Indicator Data imputation'!D74&lt;&gt;"",1,0))</f>
        <v>0</v>
      </c>
      <c r="D71" s="165">
        <f>IF('Indicator Data'!K75="No Data",1,IF('Indicator Data imputation'!E74&lt;&gt;"",1,0))</f>
        <v>0</v>
      </c>
      <c r="E71" s="165">
        <f>IF('Indicator Data'!L75="No Data",1,IF('Indicator Data imputation'!F74&lt;&gt;"",1,0))</f>
        <v>0</v>
      </c>
      <c r="F71" s="165">
        <f>IF('Indicator Data'!M75="No Data",1,IF('Indicator Data imputation'!G74&lt;&gt;"",1,0))</f>
        <v>0</v>
      </c>
      <c r="G71" s="165">
        <f>IF('Indicator Data'!N75="No Data",1,IF('Indicator Data imputation'!H74&lt;&gt;"",1,0))</f>
        <v>0</v>
      </c>
      <c r="H71" s="165">
        <f>IF('Indicator Data'!O75="No Data",1,IF('Indicator Data imputation'!I74&lt;&gt;"",1,0))</f>
        <v>0</v>
      </c>
      <c r="I71" s="165">
        <f>IF('Indicator Data'!P75="No Data",1,IF('Indicator Data imputation'!J74&lt;&gt;"",1,0))</f>
        <v>0</v>
      </c>
      <c r="J71" s="165">
        <f>IF('Indicator Data'!Q75="No Data",1,IF('Indicator Data imputation'!K74&lt;&gt;"",1,0))</f>
        <v>0</v>
      </c>
      <c r="K71" s="165">
        <f>IF('Indicator Data'!R75="No Data",1,IF('Indicator Data imputation'!L74&lt;&gt;"",1,0))</f>
        <v>1</v>
      </c>
      <c r="L71" s="165">
        <f>IF('Indicator Data'!S75="No Data",1,IF('Indicator Data imputation'!M74&lt;&gt;"",1,0))</f>
        <v>0</v>
      </c>
      <c r="M71" s="165">
        <f>IF('Indicator Data'!T75="No Data",1,IF('Indicator Data imputation'!N74&lt;&gt;"",1,0))</f>
        <v>0</v>
      </c>
      <c r="N71" s="165">
        <f>IF('Indicator Data'!U75="No Data",1,IF('Indicator Data imputation'!O74&lt;&gt;"",1,0))</f>
        <v>0</v>
      </c>
      <c r="O71" s="165">
        <f>IF('Indicator Data'!V75="No Data",1,IF('Indicator Data imputation'!P74&lt;&gt;"",1,0))</f>
        <v>0</v>
      </c>
      <c r="P71" s="165">
        <f>IF('Indicator Data'!W75="No Data",1,IF('Indicator Data imputation'!Q74&lt;&gt;"",1,0))</f>
        <v>0</v>
      </c>
      <c r="Q71" s="165">
        <f>IF('Indicator Data'!X75="No Data",1,IF('Indicator Data imputation'!R74&lt;&gt;"",1,0))</f>
        <v>0</v>
      </c>
      <c r="R71" s="165">
        <f>IF('Indicator Data'!Y75="No Data",1,IF('Indicator Data imputation'!S74&lt;&gt;"",1,0))</f>
        <v>0</v>
      </c>
      <c r="S71" s="165">
        <f>IF('Indicator Data'!Z75="No Data",1,IF('Indicator Data imputation'!T74&lt;&gt;"",1,0))</f>
        <v>0</v>
      </c>
      <c r="T71" s="165">
        <f>IF('Indicator Data'!AA75="No Data",1,IF('Indicator Data imputation'!U74&lt;&gt;"",1,0))</f>
        <v>0</v>
      </c>
      <c r="U71" s="165">
        <f>IF('Indicator Data'!AB75="No Data",1,IF('Indicator Data imputation'!V74&lt;&gt;"",1,0))</f>
        <v>0</v>
      </c>
      <c r="V71" s="165">
        <f>IF('Indicator Data'!AC75="No Data",1,IF('Indicator Data imputation'!W74&lt;&gt;"",1,0))</f>
        <v>0</v>
      </c>
      <c r="W71" s="165">
        <f>IF('Indicator Data'!AD75="No Data",1,IF('Indicator Data imputation'!X74&lt;&gt;"",1,0))</f>
        <v>0</v>
      </c>
      <c r="X71" s="165">
        <f>IF('Indicator Data'!AE75="No Data",1,IF('Indicator Data imputation'!Y74&lt;&gt;"",1,0))</f>
        <v>0</v>
      </c>
      <c r="Y71" s="165">
        <f>IF('Indicator Data'!AF75="No Data",1,IF('Indicator Data imputation'!Z74&lt;&gt;"",1,0))</f>
        <v>1</v>
      </c>
      <c r="Z71" s="165">
        <f>IF('Indicator Data'!AG75="No Data",1,IF('Indicator Data imputation'!AA74&lt;&gt;"",1,0))</f>
        <v>0</v>
      </c>
      <c r="AA71" s="165">
        <f>IF('Indicator Data'!AH75="No Data",1,IF('Indicator Data imputation'!AB74&lt;&gt;"",1,0))</f>
        <v>0</v>
      </c>
      <c r="AB71" s="165">
        <f>IF('Indicator Data'!AI75="No Data",1,IF('Indicator Data imputation'!AC74&lt;&gt;"",1,0))</f>
        <v>0</v>
      </c>
      <c r="AC71" s="165">
        <f>IF('Indicator Data'!AJ75="No Data",1,IF('Indicator Data imputation'!AD74&lt;&gt;"",1,0))</f>
        <v>0</v>
      </c>
      <c r="AD71" s="165">
        <f>IF('Indicator Data'!AK75="No Data",1,IF('Indicator Data imputation'!AE74&lt;&gt;"",1,0))</f>
        <v>0</v>
      </c>
      <c r="AE71" s="165">
        <f>IF('Indicator Data'!AL75="No Data",1,IF('Indicator Data imputation'!AF74&lt;&gt;"",1,0))</f>
        <v>0</v>
      </c>
      <c r="AF71" s="165">
        <f>IF('Indicator Data'!AM75="No Data",1,IF('Indicator Data imputation'!AG74&lt;&gt;"",1,0))</f>
        <v>0</v>
      </c>
      <c r="AG71" s="165">
        <f>IF('Indicator Data'!AN75="No Data",1,IF('Indicator Data imputation'!AH74&lt;&gt;"",1,0))</f>
        <v>0</v>
      </c>
      <c r="AH71" s="165">
        <f>IF('Indicator Data'!AO75="No Data",1,IF('Indicator Data imputation'!AI74&lt;&gt;"",1,0))</f>
        <v>0</v>
      </c>
      <c r="AI71" s="165">
        <f>IF('Indicator Data'!AP75="No Data",1,IF('Indicator Data imputation'!AJ74&lt;&gt;"",1,0))</f>
        <v>1</v>
      </c>
      <c r="AJ71" s="165">
        <f>IF('Indicator Data'!AQ75="No Data",1,IF('Indicator Data imputation'!AK74&lt;&gt;"",1,0))</f>
        <v>1</v>
      </c>
      <c r="AK71" s="165">
        <f>IF('Indicator Data'!AR75="No Data",1,IF('Indicator Data imputation'!AL74&lt;&gt;"",1,0))</f>
        <v>0</v>
      </c>
      <c r="AL71" s="165">
        <f>IF('Indicator Data'!AS75="No Data",1,IF('Indicator Data imputation'!AM74&lt;&gt;"",1,0))</f>
        <v>0</v>
      </c>
      <c r="AM71" s="165">
        <f>IF('Indicator Data'!AT75="No Data",1,IF('Indicator Data imputation'!AN74&lt;&gt;"",1,0))</f>
        <v>0</v>
      </c>
      <c r="AN71" s="165">
        <f>IF('Indicator Data'!AU75="No Data",1,IF('Indicator Data imputation'!AO74&lt;&gt;"",1,0))</f>
        <v>0</v>
      </c>
      <c r="AO71" s="165">
        <f>IF('Indicator Data'!AV75="No Data",1,IF('Indicator Data imputation'!AP74&lt;&gt;"",1,0))</f>
        <v>0</v>
      </c>
      <c r="AP71" s="165">
        <f>IF('Indicator Data'!AW75="No Data",1,IF('Indicator Data imputation'!AQ74&lt;&gt;"",1,0))</f>
        <v>0</v>
      </c>
      <c r="AQ71" s="165">
        <f>IF('Indicator Data'!AX75="No Data",1,IF('Indicator Data imputation'!AR74&lt;&gt;"",1,0))</f>
        <v>0</v>
      </c>
      <c r="AR71" s="165">
        <f>IF('Indicator Data'!AY75="No Data",1,IF('Indicator Data imputation'!AS74&lt;&gt;"",1,0))</f>
        <v>0</v>
      </c>
      <c r="AS71" s="165">
        <f>IF('Indicator Data'!AZ75="No Data",1,IF('Indicator Data imputation'!AT74&lt;&gt;"",1,0))</f>
        <v>0</v>
      </c>
      <c r="AT71" s="165">
        <f>IF('Indicator Data'!BA75="No Data",1,IF('Indicator Data imputation'!AU74&lt;&gt;"",1,0))</f>
        <v>0</v>
      </c>
      <c r="AU71" s="165">
        <f>IF('Indicator Data'!BB75="No Data",1,IF('Indicator Data imputation'!AV74&lt;&gt;"",1,0))</f>
        <v>0</v>
      </c>
      <c r="AV71" s="165">
        <f>IF('Indicator Data'!BC75="No Data",1,IF('Indicator Data imputation'!AW74&lt;&gt;"",1,0))</f>
        <v>0</v>
      </c>
      <c r="AW71" s="165">
        <f>IF('Indicator Data'!BD75="No Data",1,IF('Indicator Data imputation'!AX74&lt;&gt;"",1,0))</f>
        <v>0</v>
      </c>
      <c r="AX71" s="165">
        <f>IF('Indicator Data'!BE75="No Data",1,IF('Indicator Data imputation'!AY74&lt;&gt;"",1,0))</f>
        <v>0</v>
      </c>
      <c r="AY71" s="165">
        <f>IF('Indicator Data'!BF75="No Data",1,IF('Indicator Data imputation'!AZ74&lt;&gt;"",1,0))</f>
        <v>0</v>
      </c>
      <c r="AZ71" s="165">
        <f>IF('Indicator Data'!BG75="No Data",1,IF('Indicator Data imputation'!BA74&lt;&gt;"",1,0))</f>
        <v>0</v>
      </c>
      <c r="BA71" s="5">
        <f t="shared" si="2"/>
        <v>4</v>
      </c>
      <c r="BB71" s="167">
        <f t="shared" si="3"/>
        <v>7.8431372549019607E-2</v>
      </c>
    </row>
    <row r="72" spans="1:54" x14ac:dyDescent="0.25">
      <c r="A72" s="5" t="s">
        <v>133</v>
      </c>
      <c r="B72" s="165">
        <f>IF('Indicator Data'!I76="No Data",1,IF('Indicator Data imputation'!C75&lt;&gt;"",1,0))</f>
        <v>0</v>
      </c>
      <c r="C72" s="165">
        <f>IF('Indicator Data'!J76="No Data",1,IF('Indicator Data imputation'!D75&lt;&gt;"",1,0))</f>
        <v>0</v>
      </c>
      <c r="D72" s="165">
        <f>IF('Indicator Data'!K76="No Data",1,IF('Indicator Data imputation'!E75&lt;&gt;"",1,0))</f>
        <v>0</v>
      </c>
      <c r="E72" s="165">
        <f>IF('Indicator Data'!L76="No Data",1,IF('Indicator Data imputation'!F75&lt;&gt;"",1,0))</f>
        <v>0</v>
      </c>
      <c r="F72" s="165">
        <f>IF('Indicator Data'!M76="No Data",1,IF('Indicator Data imputation'!G75&lt;&gt;"",1,0))</f>
        <v>0</v>
      </c>
      <c r="G72" s="165">
        <f>IF('Indicator Data'!N76="No Data",1,IF('Indicator Data imputation'!H75&lt;&gt;"",1,0))</f>
        <v>0</v>
      </c>
      <c r="H72" s="165">
        <f>IF('Indicator Data'!O76="No Data",1,IF('Indicator Data imputation'!I75&lt;&gt;"",1,0))</f>
        <v>0</v>
      </c>
      <c r="I72" s="165">
        <f>IF('Indicator Data'!P76="No Data",1,IF('Indicator Data imputation'!J75&lt;&gt;"",1,0))</f>
        <v>0</v>
      </c>
      <c r="J72" s="165">
        <f>IF('Indicator Data'!Q76="No Data",1,IF('Indicator Data imputation'!K75&lt;&gt;"",1,0))</f>
        <v>0</v>
      </c>
      <c r="K72" s="165">
        <f>IF('Indicator Data'!R76="No Data",1,IF('Indicator Data imputation'!L75&lt;&gt;"",1,0))</f>
        <v>0</v>
      </c>
      <c r="L72" s="165">
        <f>IF('Indicator Data'!S76="No Data",1,IF('Indicator Data imputation'!M75&lt;&gt;"",1,0))</f>
        <v>0</v>
      </c>
      <c r="M72" s="165">
        <f>IF('Indicator Data'!T76="No Data",1,IF('Indicator Data imputation'!N75&lt;&gt;"",1,0))</f>
        <v>0</v>
      </c>
      <c r="N72" s="165">
        <f>IF('Indicator Data'!U76="No Data",1,IF('Indicator Data imputation'!O75&lt;&gt;"",1,0))</f>
        <v>0</v>
      </c>
      <c r="O72" s="165">
        <f>IF('Indicator Data'!V76="No Data",1,IF('Indicator Data imputation'!P75&lt;&gt;"",1,0))</f>
        <v>0</v>
      </c>
      <c r="P72" s="165">
        <f>IF('Indicator Data'!W76="No Data",1,IF('Indicator Data imputation'!Q75&lt;&gt;"",1,0))</f>
        <v>0</v>
      </c>
      <c r="Q72" s="165">
        <f>IF('Indicator Data'!X76="No Data",1,IF('Indicator Data imputation'!R75&lt;&gt;"",1,0))</f>
        <v>0</v>
      </c>
      <c r="R72" s="165">
        <f>IF('Indicator Data'!Y76="No Data",1,IF('Indicator Data imputation'!S75&lt;&gt;"",1,0))</f>
        <v>0</v>
      </c>
      <c r="S72" s="165">
        <f>IF('Indicator Data'!Z76="No Data",1,IF('Indicator Data imputation'!T75&lt;&gt;"",1,0))</f>
        <v>0</v>
      </c>
      <c r="T72" s="165">
        <f>IF('Indicator Data'!AA76="No Data",1,IF('Indicator Data imputation'!U75&lt;&gt;"",1,0))</f>
        <v>0</v>
      </c>
      <c r="U72" s="165">
        <f>IF('Indicator Data'!AB76="No Data",1,IF('Indicator Data imputation'!V75&lt;&gt;"",1,0))</f>
        <v>0</v>
      </c>
      <c r="V72" s="165">
        <f>IF('Indicator Data'!AC76="No Data",1,IF('Indicator Data imputation'!W75&lt;&gt;"",1,0))</f>
        <v>0</v>
      </c>
      <c r="W72" s="165">
        <f>IF('Indicator Data'!AD76="No Data",1,IF('Indicator Data imputation'!X75&lt;&gt;"",1,0))</f>
        <v>0</v>
      </c>
      <c r="X72" s="165">
        <f>IF('Indicator Data'!AE76="No Data",1,IF('Indicator Data imputation'!Y75&lt;&gt;"",1,0))</f>
        <v>0</v>
      </c>
      <c r="Y72" s="165">
        <f>IF('Indicator Data'!AF76="No Data",1,IF('Indicator Data imputation'!Z75&lt;&gt;"",1,0))</f>
        <v>0</v>
      </c>
      <c r="Z72" s="165">
        <f>IF('Indicator Data'!AG76="No Data",1,IF('Indicator Data imputation'!AA75&lt;&gt;"",1,0))</f>
        <v>0</v>
      </c>
      <c r="AA72" s="165">
        <f>IF('Indicator Data'!AH76="No Data",1,IF('Indicator Data imputation'!AB75&lt;&gt;"",1,0))</f>
        <v>0</v>
      </c>
      <c r="AB72" s="165">
        <f>IF('Indicator Data'!AI76="No Data",1,IF('Indicator Data imputation'!AC75&lt;&gt;"",1,0))</f>
        <v>0</v>
      </c>
      <c r="AC72" s="165">
        <f>IF('Indicator Data'!AJ76="No Data",1,IF('Indicator Data imputation'!AD75&lt;&gt;"",1,0))</f>
        <v>0</v>
      </c>
      <c r="AD72" s="165">
        <f>IF('Indicator Data'!AK76="No Data",1,IF('Indicator Data imputation'!AE75&lt;&gt;"",1,0))</f>
        <v>0</v>
      </c>
      <c r="AE72" s="165">
        <f>IF('Indicator Data'!AL76="No Data",1,IF('Indicator Data imputation'!AF75&lt;&gt;"",1,0))</f>
        <v>0</v>
      </c>
      <c r="AF72" s="165">
        <f>IF('Indicator Data'!AM76="No Data",1,IF('Indicator Data imputation'!AG75&lt;&gt;"",1,0))</f>
        <v>0</v>
      </c>
      <c r="AG72" s="165">
        <f>IF('Indicator Data'!AN76="No Data",1,IF('Indicator Data imputation'!AH75&lt;&gt;"",1,0))</f>
        <v>0</v>
      </c>
      <c r="AH72" s="165">
        <f>IF('Indicator Data'!AO76="No Data",1,IF('Indicator Data imputation'!AI75&lt;&gt;"",1,0))</f>
        <v>0</v>
      </c>
      <c r="AI72" s="165">
        <f>IF('Indicator Data'!AP76="No Data",1,IF('Indicator Data imputation'!AJ75&lt;&gt;"",1,0))</f>
        <v>1</v>
      </c>
      <c r="AJ72" s="165">
        <f>IF('Indicator Data'!AQ76="No Data",1,IF('Indicator Data imputation'!AK75&lt;&gt;"",1,0))</f>
        <v>1</v>
      </c>
      <c r="AK72" s="165">
        <f>IF('Indicator Data'!AR76="No Data",1,IF('Indicator Data imputation'!AL75&lt;&gt;"",1,0))</f>
        <v>1</v>
      </c>
      <c r="AL72" s="165">
        <f>IF('Indicator Data'!AS76="No Data",1,IF('Indicator Data imputation'!AM75&lt;&gt;"",1,0))</f>
        <v>0</v>
      </c>
      <c r="AM72" s="165">
        <f>IF('Indicator Data'!AT76="No Data",1,IF('Indicator Data imputation'!AN75&lt;&gt;"",1,0))</f>
        <v>0</v>
      </c>
      <c r="AN72" s="165">
        <f>IF('Indicator Data'!AU76="No Data",1,IF('Indicator Data imputation'!AO75&lt;&gt;"",1,0))</f>
        <v>0</v>
      </c>
      <c r="AO72" s="165">
        <f>IF('Indicator Data'!AV76="No Data",1,IF('Indicator Data imputation'!AP75&lt;&gt;"",1,0))</f>
        <v>0</v>
      </c>
      <c r="AP72" s="165">
        <f>IF('Indicator Data'!AW76="No Data",1,IF('Indicator Data imputation'!AQ75&lt;&gt;"",1,0))</f>
        <v>0</v>
      </c>
      <c r="AQ72" s="165">
        <f>IF('Indicator Data'!AX76="No Data",1,IF('Indicator Data imputation'!AR75&lt;&gt;"",1,0))</f>
        <v>0</v>
      </c>
      <c r="AR72" s="165">
        <f>IF('Indicator Data'!AY76="No Data",1,IF('Indicator Data imputation'!AS75&lt;&gt;"",1,0))</f>
        <v>0</v>
      </c>
      <c r="AS72" s="165">
        <f>IF('Indicator Data'!AZ76="No Data",1,IF('Indicator Data imputation'!AT75&lt;&gt;"",1,0))</f>
        <v>0</v>
      </c>
      <c r="AT72" s="165">
        <f>IF('Indicator Data'!BA76="No Data",1,IF('Indicator Data imputation'!AU75&lt;&gt;"",1,0))</f>
        <v>0</v>
      </c>
      <c r="AU72" s="165">
        <f>IF('Indicator Data'!BB76="No Data",1,IF('Indicator Data imputation'!AV75&lt;&gt;"",1,0))</f>
        <v>0</v>
      </c>
      <c r="AV72" s="165">
        <f>IF('Indicator Data'!BC76="No Data",1,IF('Indicator Data imputation'!AW75&lt;&gt;"",1,0))</f>
        <v>0</v>
      </c>
      <c r="AW72" s="165">
        <f>IF('Indicator Data'!BD76="No Data",1,IF('Indicator Data imputation'!AX75&lt;&gt;"",1,0))</f>
        <v>0</v>
      </c>
      <c r="AX72" s="165">
        <f>IF('Indicator Data'!BE76="No Data",1,IF('Indicator Data imputation'!AY75&lt;&gt;"",1,0))</f>
        <v>0</v>
      </c>
      <c r="AY72" s="165">
        <f>IF('Indicator Data'!BF76="No Data",1,IF('Indicator Data imputation'!AZ75&lt;&gt;"",1,0))</f>
        <v>0</v>
      </c>
      <c r="AZ72" s="165">
        <f>IF('Indicator Data'!BG76="No Data",1,IF('Indicator Data imputation'!BA75&lt;&gt;"",1,0))</f>
        <v>0</v>
      </c>
      <c r="BA72" s="5">
        <f t="shared" si="2"/>
        <v>3</v>
      </c>
      <c r="BB72" s="167">
        <f t="shared" si="3"/>
        <v>5.8823529411764705E-2</v>
      </c>
    </row>
    <row r="73" spans="1:54" x14ac:dyDescent="0.25">
      <c r="A73" s="5" t="s">
        <v>135</v>
      </c>
      <c r="B73" s="165">
        <f>IF('Indicator Data'!I77="No Data",1,IF('Indicator Data imputation'!C76&lt;&gt;"",1,0))</f>
        <v>0</v>
      </c>
      <c r="C73" s="165">
        <f>IF('Indicator Data'!J77="No Data",1,IF('Indicator Data imputation'!D76&lt;&gt;"",1,0))</f>
        <v>0</v>
      </c>
      <c r="D73" s="165">
        <f>IF('Indicator Data'!K77="No Data",1,IF('Indicator Data imputation'!E76&lt;&gt;"",1,0))</f>
        <v>0</v>
      </c>
      <c r="E73" s="165">
        <f>IF('Indicator Data'!L77="No Data",1,IF('Indicator Data imputation'!F76&lt;&gt;"",1,0))</f>
        <v>0</v>
      </c>
      <c r="F73" s="165">
        <f>IF('Indicator Data'!M77="No Data",1,IF('Indicator Data imputation'!G76&lt;&gt;"",1,0))</f>
        <v>0</v>
      </c>
      <c r="G73" s="165">
        <f>IF('Indicator Data'!N77="No Data",1,IF('Indicator Data imputation'!H76&lt;&gt;"",1,0))</f>
        <v>0</v>
      </c>
      <c r="H73" s="165">
        <f>IF('Indicator Data'!O77="No Data",1,IF('Indicator Data imputation'!I76&lt;&gt;"",1,0))</f>
        <v>0</v>
      </c>
      <c r="I73" s="165">
        <f>IF('Indicator Data'!P77="No Data",1,IF('Indicator Data imputation'!J76&lt;&gt;"",1,0))</f>
        <v>0</v>
      </c>
      <c r="J73" s="165">
        <f>IF('Indicator Data'!Q77="No Data",1,IF('Indicator Data imputation'!K76&lt;&gt;"",1,0))</f>
        <v>0</v>
      </c>
      <c r="K73" s="165">
        <f>IF('Indicator Data'!R77="No Data",1,IF('Indicator Data imputation'!L76&lt;&gt;"",1,0))</f>
        <v>0</v>
      </c>
      <c r="L73" s="165">
        <f>IF('Indicator Data'!S77="No Data",1,IF('Indicator Data imputation'!M76&lt;&gt;"",1,0))</f>
        <v>0</v>
      </c>
      <c r="M73" s="165">
        <f>IF('Indicator Data'!T77="No Data",1,IF('Indicator Data imputation'!N76&lt;&gt;"",1,0))</f>
        <v>0</v>
      </c>
      <c r="N73" s="165">
        <f>IF('Indicator Data'!U77="No Data",1,IF('Indicator Data imputation'!O76&lt;&gt;"",1,0))</f>
        <v>0</v>
      </c>
      <c r="O73" s="165">
        <f>IF('Indicator Data'!V77="No Data",1,IF('Indicator Data imputation'!P76&lt;&gt;"",1,0))</f>
        <v>0</v>
      </c>
      <c r="P73" s="165">
        <f>IF('Indicator Data'!W77="No Data",1,IF('Indicator Data imputation'!Q76&lt;&gt;"",1,0))</f>
        <v>0</v>
      </c>
      <c r="Q73" s="165">
        <f>IF('Indicator Data'!X77="No Data",1,IF('Indicator Data imputation'!R76&lt;&gt;"",1,0))</f>
        <v>0</v>
      </c>
      <c r="R73" s="165">
        <f>IF('Indicator Data'!Y77="No Data",1,IF('Indicator Data imputation'!S76&lt;&gt;"",1,0))</f>
        <v>0</v>
      </c>
      <c r="S73" s="165">
        <f>IF('Indicator Data'!Z77="No Data",1,IF('Indicator Data imputation'!T76&lt;&gt;"",1,0))</f>
        <v>0</v>
      </c>
      <c r="T73" s="165">
        <f>IF('Indicator Data'!AA77="No Data",1,IF('Indicator Data imputation'!U76&lt;&gt;"",1,0))</f>
        <v>0</v>
      </c>
      <c r="U73" s="165">
        <f>IF('Indicator Data'!AB77="No Data",1,IF('Indicator Data imputation'!V76&lt;&gt;"",1,0))</f>
        <v>0</v>
      </c>
      <c r="V73" s="165">
        <f>IF('Indicator Data'!AC77="No Data",1,IF('Indicator Data imputation'!W76&lt;&gt;"",1,0))</f>
        <v>0</v>
      </c>
      <c r="W73" s="165">
        <f>IF('Indicator Data'!AD77="No Data",1,IF('Indicator Data imputation'!X76&lt;&gt;"",1,0))</f>
        <v>0</v>
      </c>
      <c r="X73" s="165">
        <f>IF('Indicator Data'!AE77="No Data",1,IF('Indicator Data imputation'!Y76&lt;&gt;"",1,0))</f>
        <v>0</v>
      </c>
      <c r="Y73" s="165">
        <f>IF('Indicator Data'!AF77="No Data",1,IF('Indicator Data imputation'!Z76&lt;&gt;"",1,0))</f>
        <v>0</v>
      </c>
      <c r="Z73" s="165">
        <f>IF('Indicator Data'!AG77="No Data",1,IF('Indicator Data imputation'!AA76&lt;&gt;"",1,0))</f>
        <v>0</v>
      </c>
      <c r="AA73" s="165">
        <f>IF('Indicator Data'!AH77="No Data",1,IF('Indicator Data imputation'!AB76&lt;&gt;"",1,0))</f>
        <v>0</v>
      </c>
      <c r="AB73" s="165">
        <f>IF('Indicator Data'!AI77="No Data",1,IF('Indicator Data imputation'!AC76&lt;&gt;"",1,0))</f>
        <v>0</v>
      </c>
      <c r="AC73" s="165">
        <f>IF('Indicator Data'!AJ77="No Data",1,IF('Indicator Data imputation'!AD76&lt;&gt;"",1,0))</f>
        <v>0</v>
      </c>
      <c r="AD73" s="165">
        <f>IF('Indicator Data'!AK77="No Data",1,IF('Indicator Data imputation'!AE76&lt;&gt;"",1,0))</f>
        <v>0</v>
      </c>
      <c r="AE73" s="165">
        <f>IF('Indicator Data'!AL77="No Data",1,IF('Indicator Data imputation'!AF76&lt;&gt;"",1,0))</f>
        <v>0</v>
      </c>
      <c r="AF73" s="165">
        <f>IF('Indicator Data'!AM77="No Data",1,IF('Indicator Data imputation'!AG76&lt;&gt;"",1,0))</f>
        <v>0</v>
      </c>
      <c r="AG73" s="165">
        <f>IF('Indicator Data'!AN77="No Data",1,IF('Indicator Data imputation'!AH76&lt;&gt;"",1,0))</f>
        <v>0</v>
      </c>
      <c r="AH73" s="165">
        <f>IF('Indicator Data'!AO77="No Data",1,IF('Indicator Data imputation'!AI76&lt;&gt;"",1,0))</f>
        <v>0</v>
      </c>
      <c r="AI73" s="165">
        <f>IF('Indicator Data'!AP77="No Data",1,IF('Indicator Data imputation'!AJ76&lt;&gt;"",1,0))</f>
        <v>0</v>
      </c>
      <c r="AJ73" s="165">
        <f>IF('Indicator Data'!AQ77="No Data",1,IF('Indicator Data imputation'!AK76&lt;&gt;"",1,0))</f>
        <v>0</v>
      </c>
      <c r="AK73" s="165">
        <f>IF('Indicator Data'!AR77="No Data",1,IF('Indicator Data imputation'!AL76&lt;&gt;"",1,0))</f>
        <v>0</v>
      </c>
      <c r="AL73" s="165">
        <f>IF('Indicator Data'!AS77="No Data",1,IF('Indicator Data imputation'!AM76&lt;&gt;"",1,0))</f>
        <v>0</v>
      </c>
      <c r="AM73" s="165">
        <f>IF('Indicator Data'!AT77="No Data",1,IF('Indicator Data imputation'!AN76&lt;&gt;"",1,0))</f>
        <v>0</v>
      </c>
      <c r="AN73" s="165">
        <f>IF('Indicator Data'!AU77="No Data",1,IF('Indicator Data imputation'!AO76&lt;&gt;"",1,0))</f>
        <v>0</v>
      </c>
      <c r="AO73" s="165">
        <f>IF('Indicator Data'!AV77="No Data",1,IF('Indicator Data imputation'!AP76&lt;&gt;"",1,0))</f>
        <v>0</v>
      </c>
      <c r="AP73" s="165">
        <f>IF('Indicator Data'!AW77="No Data",1,IF('Indicator Data imputation'!AQ76&lt;&gt;"",1,0))</f>
        <v>0</v>
      </c>
      <c r="AQ73" s="165">
        <f>IF('Indicator Data'!AX77="No Data",1,IF('Indicator Data imputation'!AR76&lt;&gt;"",1,0))</f>
        <v>0</v>
      </c>
      <c r="AR73" s="165">
        <f>IF('Indicator Data'!AY77="No Data",1,IF('Indicator Data imputation'!AS76&lt;&gt;"",1,0))</f>
        <v>0</v>
      </c>
      <c r="AS73" s="165">
        <f>IF('Indicator Data'!AZ77="No Data",1,IF('Indicator Data imputation'!AT76&lt;&gt;"",1,0))</f>
        <v>0</v>
      </c>
      <c r="AT73" s="165">
        <f>IF('Indicator Data'!BA77="No Data",1,IF('Indicator Data imputation'!AU76&lt;&gt;"",1,0))</f>
        <v>0</v>
      </c>
      <c r="AU73" s="165">
        <f>IF('Indicator Data'!BB77="No Data",1,IF('Indicator Data imputation'!AV76&lt;&gt;"",1,0))</f>
        <v>0</v>
      </c>
      <c r="AV73" s="165">
        <f>IF('Indicator Data'!BC77="No Data",1,IF('Indicator Data imputation'!AW76&lt;&gt;"",1,0))</f>
        <v>0</v>
      </c>
      <c r="AW73" s="165">
        <f>IF('Indicator Data'!BD77="No Data",1,IF('Indicator Data imputation'!AX76&lt;&gt;"",1,0))</f>
        <v>0</v>
      </c>
      <c r="AX73" s="165">
        <f>IF('Indicator Data'!BE77="No Data",1,IF('Indicator Data imputation'!AY76&lt;&gt;"",1,0))</f>
        <v>0</v>
      </c>
      <c r="AY73" s="165">
        <f>IF('Indicator Data'!BF77="No Data",1,IF('Indicator Data imputation'!AZ76&lt;&gt;"",1,0))</f>
        <v>0</v>
      </c>
      <c r="AZ73" s="165">
        <f>IF('Indicator Data'!BG77="No Data",1,IF('Indicator Data imputation'!BA76&lt;&gt;"",1,0))</f>
        <v>0</v>
      </c>
      <c r="BA73" s="5">
        <f t="shared" si="2"/>
        <v>0</v>
      </c>
      <c r="BB73" s="167">
        <f t="shared" si="3"/>
        <v>0</v>
      </c>
    </row>
    <row r="74" spans="1:54" x14ac:dyDescent="0.25">
      <c r="A74" s="5" t="s">
        <v>137</v>
      </c>
      <c r="B74" s="165">
        <f>IF('Indicator Data'!I78="No Data",1,IF('Indicator Data imputation'!C77&lt;&gt;"",1,0))</f>
        <v>0</v>
      </c>
      <c r="C74" s="165">
        <f>IF('Indicator Data'!J78="No Data",1,IF('Indicator Data imputation'!D77&lt;&gt;"",1,0))</f>
        <v>0</v>
      </c>
      <c r="D74" s="165">
        <f>IF('Indicator Data'!K78="No Data",1,IF('Indicator Data imputation'!E77&lt;&gt;"",1,0))</f>
        <v>0</v>
      </c>
      <c r="E74" s="165">
        <f>IF('Indicator Data'!L78="No Data",1,IF('Indicator Data imputation'!F77&lt;&gt;"",1,0))</f>
        <v>0</v>
      </c>
      <c r="F74" s="165">
        <f>IF('Indicator Data'!M78="No Data",1,IF('Indicator Data imputation'!G77&lt;&gt;"",1,0))</f>
        <v>0</v>
      </c>
      <c r="G74" s="165">
        <f>IF('Indicator Data'!N78="No Data",1,IF('Indicator Data imputation'!H77&lt;&gt;"",1,0))</f>
        <v>0</v>
      </c>
      <c r="H74" s="165">
        <f>IF('Indicator Data'!O78="No Data",1,IF('Indicator Data imputation'!I77&lt;&gt;"",1,0))</f>
        <v>0</v>
      </c>
      <c r="I74" s="165">
        <f>IF('Indicator Data'!P78="No Data",1,IF('Indicator Data imputation'!J77&lt;&gt;"",1,0))</f>
        <v>0</v>
      </c>
      <c r="J74" s="165">
        <f>IF('Indicator Data'!Q78="No Data",1,IF('Indicator Data imputation'!K77&lt;&gt;"",1,0))</f>
        <v>0</v>
      </c>
      <c r="K74" s="165">
        <f>IF('Indicator Data'!R78="No Data",1,IF('Indicator Data imputation'!L77&lt;&gt;"",1,0))</f>
        <v>0</v>
      </c>
      <c r="L74" s="165">
        <f>IF('Indicator Data'!S78="No Data",1,IF('Indicator Data imputation'!M77&lt;&gt;"",1,0))</f>
        <v>0</v>
      </c>
      <c r="M74" s="165">
        <f>IF('Indicator Data'!T78="No Data",1,IF('Indicator Data imputation'!N77&lt;&gt;"",1,0))</f>
        <v>0</v>
      </c>
      <c r="N74" s="165">
        <f>IF('Indicator Data'!U78="No Data",1,IF('Indicator Data imputation'!O77&lt;&gt;"",1,0))</f>
        <v>0</v>
      </c>
      <c r="O74" s="165">
        <f>IF('Indicator Data'!V78="No Data",1,IF('Indicator Data imputation'!P77&lt;&gt;"",1,0))</f>
        <v>0</v>
      </c>
      <c r="P74" s="165">
        <f>IF('Indicator Data'!W78="No Data",1,IF('Indicator Data imputation'!Q77&lt;&gt;"",1,0))</f>
        <v>0</v>
      </c>
      <c r="Q74" s="165">
        <f>IF('Indicator Data'!X78="No Data",1,IF('Indicator Data imputation'!R77&lt;&gt;"",1,0))</f>
        <v>0</v>
      </c>
      <c r="R74" s="165">
        <f>IF('Indicator Data'!Y78="No Data",1,IF('Indicator Data imputation'!S77&lt;&gt;"",1,0))</f>
        <v>1</v>
      </c>
      <c r="S74" s="165">
        <f>IF('Indicator Data'!Z78="No Data",1,IF('Indicator Data imputation'!T77&lt;&gt;"",1,0))</f>
        <v>0</v>
      </c>
      <c r="T74" s="165">
        <f>IF('Indicator Data'!AA78="No Data",1,IF('Indicator Data imputation'!U77&lt;&gt;"",1,0))</f>
        <v>0</v>
      </c>
      <c r="U74" s="165">
        <f>IF('Indicator Data'!AB78="No Data",1,IF('Indicator Data imputation'!V77&lt;&gt;"",1,0))</f>
        <v>0</v>
      </c>
      <c r="V74" s="165">
        <f>IF('Indicator Data'!AC78="No Data",1,IF('Indicator Data imputation'!W77&lt;&gt;"",1,0))</f>
        <v>0</v>
      </c>
      <c r="W74" s="165">
        <f>IF('Indicator Data'!AD78="No Data",1,IF('Indicator Data imputation'!X77&lt;&gt;"",1,0))</f>
        <v>0</v>
      </c>
      <c r="X74" s="165">
        <f>IF('Indicator Data'!AE78="No Data",1,IF('Indicator Data imputation'!Y77&lt;&gt;"",1,0))</f>
        <v>0</v>
      </c>
      <c r="Y74" s="165">
        <f>IF('Indicator Data'!AF78="No Data",1,IF('Indicator Data imputation'!Z77&lt;&gt;"",1,0))</f>
        <v>0</v>
      </c>
      <c r="Z74" s="165">
        <f>IF('Indicator Data'!AG78="No Data",1,IF('Indicator Data imputation'!AA77&lt;&gt;"",1,0))</f>
        <v>0</v>
      </c>
      <c r="AA74" s="165">
        <f>IF('Indicator Data'!AH78="No Data",1,IF('Indicator Data imputation'!AB77&lt;&gt;"",1,0))</f>
        <v>0</v>
      </c>
      <c r="AB74" s="165">
        <f>IF('Indicator Data'!AI78="No Data",1,IF('Indicator Data imputation'!AC77&lt;&gt;"",1,0))</f>
        <v>0</v>
      </c>
      <c r="AC74" s="165">
        <f>IF('Indicator Data'!AJ78="No Data",1,IF('Indicator Data imputation'!AD77&lt;&gt;"",1,0))</f>
        <v>0</v>
      </c>
      <c r="AD74" s="165">
        <f>IF('Indicator Data'!AK78="No Data",1,IF('Indicator Data imputation'!AE77&lt;&gt;"",1,0))</f>
        <v>0</v>
      </c>
      <c r="AE74" s="165">
        <f>IF('Indicator Data'!AL78="No Data",1,IF('Indicator Data imputation'!AF77&lt;&gt;"",1,0))</f>
        <v>0</v>
      </c>
      <c r="AF74" s="165">
        <f>IF('Indicator Data'!AM78="No Data",1,IF('Indicator Data imputation'!AG77&lt;&gt;"",1,0))</f>
        <v>0</v>
      </c>
      <c r="AG74" s="165">
        <f>IF('Indicator Data'!AN78="No Data",1,IF('Indicator Data imputation'!AH77&lt;&gt;"",1,0))</f>
        <v>0</v>
      </c>
      <c r="AH74" s="165">
        <f>IF('Indicator Data'!AO78="No Data",1,IF('Indicator Data imputation'!AI77&lt;&gt;"",1,0))</f>
        <v>0</v>
      </c>
      <c r="AI74" s="165">
        <f>IF('Indicator Data'!AP78="No Data",1,IF('Indicator Data imputation'!AJ77&lt;&gt;"",1,0))</f>
        <v>0</v>
      </c>
      <c r="AJ74" s="165">
        <f>IF('Indicator Data'!AQ78="No Data",1,IF('Indicator Data imputation'!AK77&lt;&gt;"",1,0))</f>
        <v>0</v>
      </c>
      <c r="AK74" s="165">
        <f>IF('Indicator Data'!AR78="No Data",1,IF('Indicator Data imputation'!AL77&lt;&gt;"",1,0))</f>
        <v>0</v>
      </c>
      <c r="AL74" s="165">
        <f>IF('Indicator Data'!AS78="No Data",1,IF('Indicator Data imputation'!AM77&lt;&gt;"",1,0))</f>
        <v>0</v>
      </c>
      <c r="AM74" s="165">
        <f>IF('Indicator Data'!AT78="No Data",1,IF('Indicator Data imputation'!AN77&lt;&gt;"",1,0))</f>
        <v>0</v>
      </c>
      <c r="AN74" s="165">
        <f>IF('Indicator Data'!AU78="No Data",1,IF('Indicator Data imputation'!AO77&lt;&gt;"",1,0))</f>
        <v>0</v>
      </c>
      <c r="AO74" s="165">
        <f>IF('Indicator Data'!AV78="No Data",1,IF('Indicator Data imputation'!AP77&lt;&gt;"",1,0))</f>
        <v>0</v>
      </c>
      <c r="AP74" s="165">
        <f>IF('Indicator Data'!AW78="No Data",1,IF('Indicator Data imputation'!AQ77&lt;&gt;"",1,0))</f>
        <v>0</v>
      </c>
      <c r="AQ74" s="165">
        <f>IF('Indicator Data'!AX78="No Data",1,IF('Indicator Data imputation'!AR77&lt;&gt;"",1,0))</f>
        <v>0</v>
      </c>
      <c r="AR74" s="165">
        <f>IF('Indicator Data'!AY78="No Data",1,IF('Indicator Data imputation'!AS77&lt;&gt;"",1,0))</f>
        <v>0</v>
      </c>
      <c r="AS74" s="165">
        <f>IF('Indicator Data'!AZ78="No Data",1,IF('Indicator Data imputation'!AT77&lt;&gt;"",1,0))</f>
        <v>0</v>
      </c>
      <c r="AT74" s="165">
        <f>IF('Indicator Data'!BA78="No Data",1,IF('Indicator Data imputation'!AU77&lt;&gt;"",1,0))</f>
        <v>0</v>
      </c>
      <c r="AU74" s="165">
        <f>IF('Indicator Data'!BB78="No Data",1,IF('Indicator Data imputation'!AV77&lt;&gt;"",1,0))</f>
        <v>0</v>
      </c>
      <c r="AV74" s="165">
        <f>IF('Indicator Data'!BC78="No Data",1,IF('Indicator Data imputation'!AW77&lt;&gt;"",1,0))</f>
        <v>0</v>
      </c>
      <c r="AW74" s="165">
        <f>IF('Indicator Data'!BD78="No Data",1,IF('Indicator Data imputation'!AX77&lt;&gt;"",1,0))</f>
        <v>0</v>
      </c>
      <c r="AX74" s="165">
        <f>IF('Indicator Data'!BE78="No Data",1,IF('Indicator Data imputation'!AY77&lt;&gt;"",1,0))</f>
        <v>0</v>
      </c>
      <c r="AY74" s="165">
        <f>IF('Indicator Data'!BF78="No Data",1,IF('Indicator Data imputation'!AZ77&lt;&gt;"",1,0))</f>
        <v>0</v>
      </c>
      <c r="AZ74" s="165">
        <f>IF('Indicator Data'!BG78="No Data",1,IF('Indicator Data imputation'!BA77&lt;&gt;"",1,0))</f>
        <v>0</v>
      </c>
      <c r="BA74" s="5">
        <f t="shared" si="2"/>
        <v>1</v>
      </c>
      <c r="BB74" s="167">
        <f t="shared" si="3"/>
        <v>1.9607843137254902E-2</v>
      </c>
    </row>
    <row r="75" spans="1:54" x14ac:dyDescent="0.25">
      <c r="A75" s="5" t="s">
        <v>139</v>
      </c>
      <c r="B75" s="165">
        <f>IF('Indicator Data'!I79="No Data",1,IF('Indicator Data imputation'!C78&lt;&gt;"",1,0))</f>
        <v>0</v>
      </c>
      <c r="C75" s="165">
        <f>IF('Indicator Data'!J79="No Data",1,IF('Indicator Data imputation'!D78&lt;&gt;"",1,0))</f>
        <v>0</v>
      </c>
      <c r="D75" s="165">
        <f>IF('Indicator Data'!K79="No Data",1,IF('Indicator Data imputation'!E78&lt;&gt;"",1,0))</f>
        <v>0</v>
      </c>
      <c r="E75" s="165">
        <f>IF('Indicator Data'!L79="No Data",1,IF('Indicator Data imputation'!F78&lt;&gt;"",1,0))</f>
        <v>0</v>
      </c>
      <c r="F75" s="165">
        <f>IF('Indicator Data'!M79="No Data",1,IF('Indicator Data imputation'!G78&lt;&gt;"",1,0))</f>
        <v>0</v>
      </c>
      <c r="G75" s="165">
        <f>IF('Indicator Data'!N79="No Data",1,IF('Indicator Data imputation'!H78&lt;&gt;"",1,0))</f>
        <v>0</v>
      </c>
      <c r="H75" s="165">
        <f>IF('Indicator Data'!O79="No Data",1,IF('Indicator Data imputation'!I78&lt;&gt;"",1,0))</f>
        <v>0</v>
      </c>
      <c r="I75" s="165">
        <f>IF('Indicator Data'!P79="No Data",1,IF('Indicator Data imputation'!J78&lt;&gt;"",1,0))</f>
        <v>0</v>
      </c>
      <c r="J75" s="165">
        <f>IF('Indicator Data'!Q79="No Data",1,IF('Indicator Data imputation'!K78&lt;&gt;"",1,0))</f>
        <v>0</v>
      </c>
      <c r="K75" s="165">
        <f>IF('Indicator Data'!R79="No Data",1,IF('Indicator Data imputation'!L78&lt;&gt;"",1,0))</f>
        <v>1</v>
      </c>
      <c r="L75" s="165">
        <f>IF('Indicator Data'!S79="No Data",1,IF('Indicator Data imputation'!M78&lt;&gt;"",1,0))</f>
        <v>0</v>
      </c>
      <c r="M75" s="165">
        <f>IF('Indicator Data'!T79="No Data",1,IF('Indicator Data imputation'!N78&lt;&gt;"",1,0))</f>
        <v>0</v>
      </c>
      <c r="N75" s="165">
        <f>IF('Indicator Data'!U79="No Data",1,IF('Indicator Data imputation'!O78&lt;&gt;"",1,0))</f>
        <v>0</v>
      </c>
      <c r="O75" s="165">
        <f>IF('Indicator Data'!V79="No Data",1,IF('Indicator Data imputation'!P78&lt;&gt;"",1,0))</f>
        <v>1</v>
      </c>
      <c r="P75" s="165">
        <f>IF('Indicator Data'!W79="No Data",1,IF('Indicator Data imputation'!Q78&lt;&gt;"",1,0))</f>
        <v>0</v>
      </c>
      <c r="Q75" s="165">
        <f>IF('Indicator Data'!X79="No Data",1,IF('Indicator Data imputation'!R78&lt;&gt;"",1,0))</f>
        <v>1</v>
      </c>
      <c r="R75" s="165">
        <f>IF('Indicator Data'!Y79="No Data",1,IF('Indicator Data imputation'!S78&lt;&gt;"",1,0))</f>
        <v>0</v>
      </c>
      <c r="S75" s="165">
        <f>IF('Indicator Data'!Z79="No Data",1,IF('Indicator Data imputation'!T78&lt;&gt;"",1,0))</f>
        <v>0</v>
      </c>
      <c r="T75" s="165">
        <f>IF('Indicator Data'!AA79="No Data",1,IF('Indicator Data imputation'!U78&lt;&gt;"",1,0))</f>
        <v>0</v>
      </c>
      <c r="U75" s="165">
        <f>IF('Indicator Data'!AB79="No Data",1,IF('Indicator Data imputation'!V78&lt;&gt;"",1,0))</f>
        <v>1</v>
      </c>
      <c r="V75" s="165">
        <f>IF('Indicator Data'!AC79="No Data",1,IF('Indicator Data imputation'!W78&lt;&gt;"",1,0))</f>
        <v>0</v>
      </c>
      <c r="W75" s="165">
        <f>IF('Indicator Data'!AD79="No Data",1,IF('Indicator Data imputation'!X78&lt;&gt;"",1,0))</f>
        <v>0</v>
      </c>
      <c r="X75" s="165">
        <f>IF('Indicator Data'!AE79="No Data",1,IF('Indicator Data imputation'!Y78&lt;&gt;"",1,0))</f>
        <v>1</v>
      </c>
      <c r="Y75" s="165">
        <f>IF('Indicator Data'!AF79="No Data",1,IF('Indicator Data imputation'!Z78&lt;&gt;"",1,0))</f>
        <v>0</v>
      </c>
      <c r="Z75" s="165">
        <f>IF('Indicator Data'!AG79="No Data",1,IF('Indicator Data imputation'!AA78&lt;&gt;"",1,0))</f>
        <v>0</v>
      </c>
      <c r="AA75" s="165">
        <f>IF('Indicator Data'!AH79="No Data",1,IF('Indicator Data imputation'!AB78&lt;&gt;"",1,0))</f>
        <v>0</v>
      </c>
      <c r="AB75" s="165">
        <f>IF('Indicator Data'!AI79="No Data",1,IF('Indicator Data imputation'!AC78&lt;&gt;"",1,0))</f>
        <v>0</v>
      </c>
      <c r="AC75" s="165">
        <f>IF('Indicator Data'!AJ79="No Data",1,IF('Indicator Data imputation'!AD78&lt;&gt;"",1,0))</f>
        <v>0</v>
      </c>
      <c r="AD75" s="165">
        <f>IF('Indicator Data'!AK79="No Data",1,IF('Indicator Data imputation'!AE78&lt;&gt;"",1,0))</f>
        <v>0</v>
      </c>
      <c r="AE75" s="165">
        <f>IF('Indicator Data'!AL79="No Data",1,IF('Indicator Data imputation'!AF78&lt;&gt;"",1,0))</f>
        <v>0</v>
      </c>
      <c r="AF75" s="165">
        <f>IF('Indicator Data'!AM79="No Data",1,IF('Indicator Data imputation'!AG78&lt;&gt;"",1,0))</f>
        <v>0</v>
      </c>
      <c r="AG75" s="165">
        <f>IF('Indicator Data'!AN79="No Data",1,IF('Indicator Data imputation'!AH78&lt;&gt;"",1,0))</f>
        <v>0</v>
      </c>
      <c r="AH75" s="165">
        <f>IF('Indicator Data'!AO79="No Data",1,IF('Indicator Data imputation'!AI78&lt;&gt;"",1,0))</f>
        <v>0</v>
      </c>
      <c r="AI75" s="165">
        <f>IF('Indicator Data'!AP79="No Data",1,IF('Indicator Data imputation'!AJ78&lt;&gt;"",1,0))</f>
        <v>0</v>
      </c>
      <c r="AJ75" s="165">
        <f>IF('Indicator Data'!AQ79="No Data",1,IF('Indicator Data imputation'!AK78&lt;&gt;"",1,0))</f>
        <v>0</v>
      </c>
      <c r="AK75" s="165">
        <f>IF('Indicator Data'!AR79="No Data",1,IF('Indicator Data imputation'!AL78&lt;&gt;"",1,0))</f>
        <v>0</v>
      </c>
      <c r="AL75" s="165">
        <f>IF('Indicator Data'!AS79="No Data",1,IF('Indicator Data imputation'!AM78&lt;&gt;"",1,0))</f>
        <v>0</v>
      </c>
      <c r="AM75" s="165">
        <f>IF('Indicator Data'!AT79="No Data",1,IF('Indicator Data imputation'!AN78&lt;&gt;"",1,0))</f>
        <v>0</v>
      </c>
      <c r="AN75" s="165">
        <f>IF('Indicator Data'!AU79="No Data",1,IF('Indicator Data imputation'!AO78&lt;&gt;"",1,0))</f>
        <v>0</v>
      </c>
      <c r="AO75" s="165">
        <f>IF('Indicator Data'!AV79="No Data",1,IF('Indicator Data imputation'!AP78&lt;&gt;"",1,0))</f>
        <v>0</v>
      </c>
      <c r="AP75" s="165">
        <f>IF('Indicator Data'!AW79="No Data",1,IF('Indicator Data imputation'!AQ78&lt;&gt;"",1,0))</f>
        <v>0</v>
      </c>
      <c r="AQ75" s="165">
        <f>IF('Indicator Data'!AX79="No Data",1,IF('Indicator Data imputation'!AR78&lt;&gt;"",1,0))</f>
        <v>0</v>
      </c>
      <c r="AR75" s="165">
        <f>IF('Indicator Data'!AY79="No Data",1,IF('Indicator Data imputation'!AS78&lt;&gt;"",1,0))</f>
        <v>0</v>
      </c>
      <c r="AS75" s="165">
        <f>IF('Indicator Data'!AZ79="No Data",1,IF('Indicator Data imputation'!AT78&lt;&gt;"",1,0))</f>
        <v>0</v>
      </c>
      <c r="AT75" s="165">
        <f>IF('Indicator Data'!BA79="No Data",1,IF('Indicator Data imputation'!AU78&lt;&gt;"",1,0))</f>
        <v>0</v>
      </c>
      <c r="AU75" s="165">
        <f>IF('Indicator Data'!BB79="No Data",1,IF('Indicator Data imputation'!AV78&lt;&gt;"",1,0))</f>
        <v>0</v>
      </c>
      <c r="AV75" s="165">
        <f>IF('Indicator Data'!BC79="No Data",1,IF('Indicator Data imputation'!AW78&lt;&gt;"",1,0))</f>
        <v>0</v>
      </c>
      <c r="AW75" s="165">
        <f>IF('Indicator Data'!BD79="No Data",1,IF('Indicator Data imputation'!AX78&lt;&gt;"",1,0))</f>
        <v>0</v>
      </c>
      <c r="AX75" s="165">
        <f>IF('Indicator Data'!BE79="No Data",1,IF('Indicator Data imputation'!AY78&lt;&gt;"",1,0))</f>
        <v>0</v>
      </c>
      <c r="AY75" s="165">
        <f>IF('Indicator Data'!BF79="No Data",1,IF('Indicator Data imputation'!AZ78&lt;&gt;"",1,0))</f>
        <v>0</v>
      </c>
      <c r="AZ75" s="165">
        <f>IF('Indicator Data'!BG79="No Data",1,IF('Indicator Data imputation'!BA78&lt;&gt;"",1,0))</f>
        <v>0</v>
      </c>
      <c r="BA75" s="5">
        <f t="shared" si="2"/>
        <v>5</v>
      </c>
      <c r="BB75" s="167">
        <f t="shared" si="3"/>
        <v>9.8039215686274508E-2</v>
      </c>
    </row>
    <row r="76" spans="1:54" x14ac:dyDescent="0.25">
      <c r="A76" s="5" t="s">
        <v>141</v>
      </c>
      <c r="B76" s="165">
        <f>IF('Indicator Data'!I80="No Data",1,IF('Indicator Data imputation'!C79&lt;&gt;"",1,0))</f>
        <v>0</v>
      </c>
      <c r="C76" s="165">
        <f>IF('Indicator Data'!J80="No Data",1,IF('Indicator Data imputation'!D79&lt;&gt;"",1,0))</f>
        <v>0</v>
      </c>
      <c r="D76" s="165">
        <f>IF('Indicator Data'!K80="No Data",1,IF('Indicator Data imputation'!E79&lt;&gt;"",1,0))</f>
        <v>0</v>
      </c>
      <c r="E76" s="165">
        <f>IF('Indicator Data'!L80="No Data",1,IF('Indicator Data imputation'!F79&lt;&gt;"",1,0))</f>
        <v>1</v>
      </c>
      <c r="F76" s="165">
        <f>IF('Indicator Data'!M80="No Data",1,IF('Indicator Data imputation'!G79&lt;&gt;"",1,0))</f>
        <v>0</v>
      </c>
      <c r="G76" s="165">
        <f>IF('Indicator Data'!N80="No Data",1,IF('Indicator Data imputation'!H79&lt;&gt;"",1,0))</f>
        <v>0</v>
      </c>
      <c r="H76" s="165">
        <f>IF('Indicator Data'!O80="No Data",1,IF('Indicator Data imputation'!I79&lt;&gt;"",1,0))</f>
        <v>0</v>
      </c>
      <c r="I76" s="165">
        <f>IF('Indicator Data'!P80="No Data",1,IF('Indicator Data imputation'!J79&lt;&gt;"",1,0))</f>
        <v>0</v>
      </c>
      <c r="J76" s="165">
        <f>IF('Indicator Data'!Q80="No Data",1,IF('Indicator Data imputation'!K79&lt;&gt;"",1,0))</f>
        <v>0</v>
      </c>
      <c r="K76" s="165">
        <f>IF('Indicator Data'!R80="No Data",1,IF('Indicator Data imputation'!L79&lt;&gt;"",1,0))</f>
        <v>1</v>
      </c>
      <c r="L76" s="165">
        <f>IF('Indicator Data'!S80="No Data",1,IF('Indicator Data imputation'!M79&lt;&gt;"",1,0))</f>
        <v>0</v>
      </c>
      <c r="M76" s="165">
        <f>IF('Indicator Data'!T80="No Data",1,IF('Indicator Data imputation'!N79&lt;&gt;"",1,0))</f>
        <v>0</v>
      </c>
      <c r="N76" s="165">
        <f>IF('Indicator Data'!U80="No Data",1,IF('Indicator Data imputation'!O79&lt;&gt;"",1,0))</f>
        <v>0</v>
      </c>
      <c r="O76" s="165">
        <f>IF('Indicator Data'!V80="No Data",1,IF('Indicator Data imputation'!P79&lt;&gt;"",1,0))</f>
        <v>1</v>
      </c>
      <c r="P76" s="165">
        <f>IF('Indicator Data'!W80="No Data",1,IF('Indicator Data imputation'!Q79&lt;&gt;"",1,0))</f>
        <v>0</v>
      </c>
      <c r="Q76" s="165">
        <f>IF('Indicator Data'!X80="No Data",1,IF('Indicator Data imputation'!R79&lt;&gt;"",1,0))</f>
        <v>1</v>
      </c>
      <c r="R76" s="165">
        <f>IF('Indicator Data'!Y80="No Data",1,IF('Indicator Data imputation'!S79&lt;&gt;"",1,0))</f>
        <v>0</v>
      </c>
      <c r="S76" s="165">
        <f>IF('Indicator Data'!Z80="No Data",1,IF('Indicator Data imputation'!T79&lt;&gt;"",1,0))</f>
        <v>0</v>
      </c>
      <c r="T76" s="165">
        <f>IF('Indicator Data'!AA80="No Data",1,IF('Indicator Data imputation'!U79&lt;&gt;"",1,0))</f>
        <v>0</v>
      </c>
      <c r="U76" s="165">
        <f>IF('Indicator Data'!AB80="No Data",1,IF('Indicator Data imputation'!V79&lt;&gt;"",1,0))</f>
        <v>1</v>
      </c>
      <c r="V76" s="165">
        <f>IF('Indicator Data'!AC80="No Data",1,IF('Indicator Data imputation'!W79&lt;&gt;"",1,0))</f>
        <v>0</v>
      </c>
      <c r="W76" s="165">
        <f>IF('Indicator Data'!AD80="No Data",1,IF('Indicator Data imputation'!X79&lt;&gt;"",1,0))</f>
        <v>0</v>
      </c>
      <c r="X76" s="165">
        <f>IF('Indicator Data'!AE80="No Data",1,IF('Indicator Data imputation'!Y79&lt;&gt;"",1,0))</f>
        <v>1</v>
      </c>
      <c r="Y76" s="165">
        <f>IF('Indicator Data'!AF80="No Data",1,IF('Indicator Data imputation'!Z79&lt;&gt;"",1,0))</f>
        <v>0</v>
      </c>
      <c r="Z76" s="165">
        <f>IF('Indicator Data'!AG80="No Data",1,IF('Indicator Data imputation'!AA79&lt;&gt;"",1,0))</f>
        <v>0</v>
      </c>
      <c r="AA76" s="165">
        <f>IF('Indicator Data'!AH80="No Data",1,IF('Indicator Data imputation'!AB79&lt;&gt;"",1,0))</f>
        <v>0</v>
      </c>
      <c r="AB76" s="165">
        <f>IF('Indicator Data'!AI80="No Data",1,IF('Indicator Data imputation'!AC79&lt;&gt;"",1,0))</f>
        <v>0</v>
      </c>
      <c r="AC76" s="165">
        <f>IF('Indicator Data'!AJ80="No Data",1,IF('Indicator Data imputation'!AD79&lt;&gt;"",1,0))</f>
        <v>0</v>
      </c>
      <c r="AD76" s="165">
        <f>IF('Indicator Data'!AK80="No Data",1,IF('Indicator Data imputation'!AE79&lt;&gt;"",1,0))</f>
        <v>0</v>
      </c>
      <c r="AE76" s="165">
        <f>IF('Indicator Data'!AL80="No Data",1,IF('Indicator Data imputation'!AF79&lt;&gt;"",1,0))</f>
        <v>0</v>
      </c>
      <c r="AF76" s="165">
        <f>IF('Indicator Data'!AM80="No Data",1,IF('Indicator Data imputation'!AG79&lt;&gt;"",1,0))</f>
        <v>0</v>
      </c>
      <c r="AG76" s="165">
        <f>IF('Indicator Data'!AN80="No Data",1,IF('Indicator Data imputation'!AH79&lt;&gt;"",1,0))</f>
        <v>0</v>
      </c>
      <c r="AH76" s="165">
        <f>IF('Indicator Data'!AO80="No Data",1,IF('Indicator Data imputation'!AI79&lt;&gt;"",1,0))</f>
        <v>0</v>
      </c>
      <c r="AI76" s="165">
        <f>IF('Indicator Data'!AP80="No Data",1,IF('Indicator Data imputation'!AJ79&lt;&gt;"",1,0))</f>
        <v>0</v>
      </c>
      <c r="AJ76" s="165">
        <f>IF('Indicator Data'!AQ80="No Data",1,IF('Indicator Data imputation'!AK79&lt;&gt;"",1,0))</f>
        <v>0</v>
      </c>
      <c r="AK76" s="165">
        <f>IF('Indicator Data'!AR80="No Data",1,IF('Indicator Data imputation'!AL79&lt;&gt;"",1,0))</f>
        <v>1</v>
      </c>
      <c r="AL76" s="165">
        <f>IF('Indicator Data'!AS80="No Data",1,IF('Indicator Data imputation'!AM79&lt;&gt;"",1,0))</f>
        <v>0</v>
      </c>
      <c r="AM76" s="165">
        <f>IF('Indicator Data'!AT80="No Data",1,IF('Indicator Data imputation'!AN79&lt;&gt;"",1,0))</f>
        <v>0</v>
      </c>
      <c r="AN76" s="165">
        <f>IF('Indicator Data'!AU80="No Data",1,IF('Indicator Data imputation'!AO79&lt;&gt;"",1,0))</f>
        <v>0</v>
      </c>
      <c r="AO76" s="165">
        <f>IF('Indicator Data'!AV80="No Data",1,IF('Indicator Data imputation'!AP79&lt;&gt;"",1,0))</f>
        <v>1</v>
      </c>
      <c r="AP76" s="165">
        <f>IF('Indicator Data'!AW80="No Data",1,IF('Indicator Data imputation'!AQ79&lt;&gt;"",1,0))</f>
        <v>0</v>
      </c>
      <c r="AQ76" s="165">
        <f>IF('Indicator Data'!AX80="No Data",1,IF('Indicator Data imputation'!AR79&lt;&gt;"",1,0))</f>
        <v>0</v>
      </c>
      <c r="AR76" s="165">
        <f>IF('Indicator Data'!AY80="No Data",1,IF('Indicator Data imputation'!AS79&lt;&gt;"",1,0))</f>
        <v>0</v>
      </c>
      <c r="AS76" s="165">
        <f>IF('Indicator Data'!AZ80="No Data",1,IF('Indicator Data imputation'!AT79&lt;&gt;"",1,0))</f>
        <v>0</v>
      </c>
      <c r="AT76" s="165">
        <f>IF('Indicator Data'!BA80="No Data",1,IF('Indicator Data imputation'!AU79&lt;&gt;"",1,0))</f>
        <v>0</v>
      </c>
      <c r="AU76" s="165">
        <f>IF('Indicator Data'!BB80="No Data",1,IF('Indicator Data imputation'!AV79&lt;&gt;"",1,0))</f>
        <v>0</v>
      </c>
      <c r="AV76" s="165">
        <f>IF('Indicator Data'!BC80="No Data",1,IF('Indicator Data imputation'!AW79&lt;&gt;"",1,0))</f>
        <v>0</v>
      </c>
      <c r="AW76" s="165">
        <f>IF('Indicator Data'!BD80="No Data",1,IF('Indicator Data imputation'!AX79&lt;&gt;"",1,0))</f>
        <v>0</v>
      </c>
      <c r="AX76" s="165">
        <f>IF('Indicator Data'!BE80="No Data",1,IF('Indicator Data imputation'!AY79&lt;&gt;"",1,0))</f>
        <v>0</v>
      </c>
      <c r="AY76" s="165">
        <f>IF('Indicator Data'!BF80="No Data",1,IF('Indicator Data imputation'!AZ79&lt;&gt;"",1,0))</f>
        <v>0</v>
      </c>
      <c r="AZ76" s="165">
        <f>IF('Indicator Data'!BG80="No Data",1,IF('Indicator Data imputation'!BA79&lt;&gt;"",1,0))</f>
        <v>0</v>
      </c>
      <c r="BA76" s="5">
        <f t="shared" si="2"/>
        <v>8</v>
      </c>
      <c r="BB76" s="167">
        <f t="shared" si="3"/>
        <v>0.15686274509803921</v>
      </c>
    </row>
    <row r="77" spans="1:54" x14ac:dyDescent="0.25">
      <c r="A77" s="5" t="s">
        <v>143</v>
      </c>
      <c r="B77" s="165">
        <f>IF('Indicator Data'!I81="No Data",1,IF('Indicator Data imputation'!C80&lt;&gt;"",1,0))</f>
        <v>0</v>
      </c>
      <c r="C77" s="165">
        <f>IF('Indicator Data'!J81="No Data",1,IF('Indicator Data imputation'!D80&lt;&gt;"",1,0))</f>
        <v>0</v>
      </c>
      <c r="D77" s="165">
        <f>IF('Indicator Data'!K81="No Data",1,IF('Indicator Data imputation'!E80&lt;&gt;"",1,0))</f>
        <v>0</v>
      </c>
      <c r="E77" s="165">
        <f>IF('Indicator Data'!L81="No Data",1,IF('Indicator Data imputation'!F80&lt;&gt;"",1,0))</f>
        <v>0</v>
      </c>
      <c r="F77" s="165">
        <f>IF('Indicator Data'!M81="No Data",1,IF('Indicator Data imputation'!G80&lt;&gt;"",1,0))</f>
        <v>0</v>
      </c>
      <c r="G77" s="165">
        <f>IF('Indicator Data'!N81="No Data",1,IF('Indicator Data imputation'!H80&lt;&gt;"",1,0))</f>
        <v>0</v>
      </c>
      <c r="H77" s="165">
        <f>IF('Indicator Data'!O81="No Data",1,IF('Indicator Data imputation'!I80&lt;&gt;"",1,0))</f>
        <v>0</v>
      </c>
      <c r="I77" s="165">
        <f>IF('Indicator Data'!P81="No Data",1,IF('Indicator Data imputation'!J80&lt;&gt;"",1,0))</f>
        <v>0</v>
      </c>
      <c r="J77" s="165">
        <f>IF('Indicator Data'!Q81="No Data",1,IF('Indicator Data imputation'!K80&lt;&gt;"",1,0))</f>
        <v>0</v>
      </c>
      <c r="K77" s="165">
        <f>IF('Indicator Data'!R81="No Data",1,IF('Indicator Data imputation'!L80&lt;&gt;"",1,0))</f>
        <v>0</v>
      </c>
      <c r="L77" s="165">
        <f>IF('Indicator Data'!S81="No Data",1,IF('Indicator Data imputation'!M80&lt;&gt;"",1,0))</f>
        <v>0</v>
      </c>
      <c r="M77" s="165">
        <f>IF('Indicator Data'!T81="No Data",1,IF('Indicator Data imputation'!N80&lt;&gt;"",1,0))</f>
        <v>0</v>
      </c>
      <c r="N77" s="165">
        <f>IF('Indicator Data'!U81="No Data",1,IF('Indicator Data imputation'!O80&lt;&gt;"",1,0))</f>
        <v>0</v>
      </c>
      <c r="O77" s="165">
        <f>IF('Indicator Data'!V81="No Data",1,IF('Indicator Data imputation'!P80&lt;&gt;"",1,0))</f>
        <v>0</v>
      </c>
      <c r="P77" s="165">
        <f>IF('Indicator Data'!W81="No Data",1,IF('Indicator Data imputation'!Q80&lt;&gt;"",1,0))</f>
        <v>0</v>
      </c>
      <c r="Q77" s="165">
        <f>IF('Indicator Data'!X81="No Data",1,IF('Indicator Data imputation'!R80&lt;&gt;"",1,0))</f>
        <v>0</v>
      </c>
      <c r="R77" s="165">
        <f>IF('Indicator Data'!Y81="No Data",1,IF('Indicator Data imputation'!S80&lt;&gt;"",1,0))</f>
        <v>0</v>
      </c>
      <c r="S77" s="165">
        <f>IF('Indicator Data'!Z81="No Data",1,IF('Indicator Data imputation'!T80&lt;&gt;"",1,0))</f>
        <v>0</v>
      </c>
      <c r="T77" s="165">
        <f>IF('Indicator Data'!AA81="No Data",1,IF('Indicator Data imputation'!U80&lt;&gt;"",1,0))</f>
        <v>0</v>
      </c>
      <c r="U77" s="165">
        <f>IF('Indicator Data'!AB81="No Data",1,IF('Indicator Data imputation'!V80&lt;&gt;"",1,0))</f>
        <v>0</v>
      </c>
      <c r="V77" s="165">
        <f>IF('Indicator Data'!AC81="No Data",1,IF('Indicator Data imputation'!W80&lt;&gt;"",1,0))</f>
        <v>0</v>
      </c>
      <c r="W77" s="165">
        <f>IF('Indicator Data'!AD81="No Data",1,IF('Indicator Data imputation'!X80&lt;&gt;"",1,0))</f>
        <v>0</v>
      </c>
      <c r="X77" s="165">
        <f>IF('Indicator Data'!AE81="No Data",1,IF('Indicator Data imputation'!Y80&lt;&gt;"",1,0))</f>
        <v>0</v>
      </c>
      <c r="Y77" s="165">
        <f>IF('Indicator Data'!AF81="No Data",1,IF('Indicator Data imputation'!Z80&lt;&gt;"",1,0))</f>
        <v>0</v>
      </c>
      <c r="Z77" s="165">
        <f>IF('Indicator Data'!AG81="No Data",1,IF('Indicator Data imputation'!AA80&lt;&gt;"",1,0))</f>
        <v>0</v>
      </c>
      <c r="AA77" s="165">
        <f>IF('Indicator Data'!AH81="No Data",1,IF('Indicator Data imputation'!AB80&lt;&gt;"",1,0))</f>
        <v>0</v>
      </c>
      <c r="AB77" s="165">
        <f>IF('Indicator Data'!AI81="No Data",1,IF('Indicator Data imputation'!AC80&lt;&gt;"",1,0))</f>
        <v>0</v>
      </c>
      <c r="AC77" s="165">
        <f>IF('Indicator Data'!AJ81="No Data",1,IF('Indicator Data imputation'!AD80&lt;&gt;"",1,0))</f>
        <v>0</v>
      </c>
      <c r="AD77" s="165">
        <f>IF('Indicator Data'!AK81="No Data",1,IF('Indicator Data imputation'!AE80&lt;&gt;"",1,0))</f>
        <v>0</v>
      </c>
      <c r="AE77" s="165">
        <f>IF('Indicator Data'!AL81="No Data",1,IF('Indicator Data imputation'!AF80&lt;&gt;"",1,0))</f>
        <v>0</v>
      </c>
      <c r="AF77" s="165">
        <f>IF('Indicator Data'!AM81="No Data",1,IF('Indicator Data imputation'!AG80&lt;&gt;"",1,0))</f>
        <v>0</v>
      </c>
      <c r="AG77" s="165">
        <f>IF('Indicator Data'!AN81="No Data",1,IF('Indicator Data imputation'!AH80&lt;&gt;"",1,0))</f>
        <v>0</v>
      </c>
      <c r="AH77" s="165">
        <f>IF('Indicator Data'!AO81="No Data",1,IF('Indicator Data imputation'!AI80&lt;&gt;"",1,0))</f>
        <v>0</v>
      </c>
      <c r="AI77" s="165">
        <f>IF('Indicator Data'!AP81="No Data",1,IF('Indicator Data imputation'!AJ80&lt;&gt;"",1,0))</f>
        <v>0</v>
      </c>
      <c r="AJ77" s="165">
        <f>IF('Indicator Data'!AQ81="No Data",1,IF('Indicator Data imputation'!AK80&lt;&gt;"",1,0))</f>
        <v>0</v>
      </c>
      <c r="AK77" s="165">
        <f>IF('Indicator Data'!AR81="No Data",1,IF('Indicator Data imputation'!AL80&lt;&gt;"",1,0))</f>
        <v>0</v>
      </c>
      <c r="AL77" s="165">
        <f>IF('Indicator Data'!AS81="No Data",1,IF('Indicator Data imputation'!AM80&lt;&gt;"",1,0))</f>
        <v>0</v>
      </c>
      <c r="AM77" s="165">
        <f>IF('Indicator Data'!AT81="No Data",1,IF('Indicator Data imputation'!AN80&lt;&gt;"",1,0))</f>
        <v>0</v>
      </c>
      <c r="AN77" s="165">
        <f>IF('Indicator Data'!AU81="No Data",1,IF('Indicator Data imputation'!AO80&lt;&gt;"",1,0))</f>
        <v>0</v>
      </c>
      <c r="AO77" s="165">
        <f>IF('Indicator Data'!AV81="No Data",1,IF('Indicator Data imputation'!AP80&lt;&gt;"",1,0))</f>
        <v>0</v>
      </c>
      <c r="AP77" s="165">
        <f>IF('Indicator Data'!AW81="No Data",1,IF('Indicator Data imputation'!AQ80&lt;&gt;"",1,0))</f>
        <v>0</v>
      </c>
      <c r="AQ77" s="165">
        <f>IF('Indicator Data'!AX81="No Data",1,IF('Indicator Data imputation'!AR80&lt;&gt;"",1,0))</f>
        <v>0</v>
      </c>
      <c r="AR77" s="165">
        <f>IF('Indicator Data'!AY81="No Data",1,IF('Indicator Data imputation'!AS80&lt;&gt;"",1,0))</f>
        <v>0</v>
      </c>
      <c r="AS77" s="165">
        <f>IF('Indicator Data'!AZ81="No Data",1,IF('Indicator Data imputation'!AT80&lt;&gt;"",1,0))</f>
        <v>0</v>
      </c>
      <c r="AT77" s="165">
        <f>IF('Indicator Data'!BA81="No Data",1,IF('Indicator Data imputation'!AU80&lt;&gt;"",1,0))</f>
        <v>0</v>
      </c>
      <c r="AU77" s="165">
        <f>IF('Indicator Data'!BB81="No Data",1,IF('Indicator Data imputation'!AV80&lt;&gt;"",1,0))</f>
        <v>0</v>
      </c>
      <c r="AV77" s="165">
        <f>IF('Indicator Data'!BC81="No Data",1,IF('Indicator Data imputation'!AW80&lt;&gt;"",1,0))</f>
        <v>0</v>
      </c>
      <c r="AW77" s="165">
        <f>IF('Indicator Data'!BD81="No Data",1,IF('Indicator Data imputation'!AX80&lt;&gt;"",1,0))</f>
        <v>0</v>
      </c>
      <c r="AX77" s="165">
        <f>IF('Indicator Data'!BE81="No Data",1,IF('Indicator Data imputation'!AY80&lt;&gt;"",1,0))</f>
        <v>0</v>
      </c>
      <c r="AY77" s="165">
        <f>IF('Indicator Data'!BF81="No Data",1,IF('Indicator Data imputation'!AZ80&lt;&gt;"",1,0))</f>
        <v>0</v>
      </c>
      <c r="AZ77" s="165">
        <f>IF('Indicator Data'!BG81="No Data",1,IF('Indicator Data imputation'!BA80&lt;&gt;"",1,0))</f>
        <v>0</v>
      </c>
      <c r="BA77" s="5">
        <f t="shared" si="2"/>
        <v>0</v>
      </c>
      <c r="BB77" s="167">
        <f t="shared" si="3"/>
        <v>0</v>
      </c>
    </row>
    <row r="78" spans="1:54" x14ac:dyDescent="0.25">
      <c r="A78" s="5" t="s">
        <v>145</v>
      </c>
      <c r="B78" s="165">
        <f>IF('Indicator Data'!I82="No Data",1,IF('Indicator Data imputation'!C81&lt;&gt;"",1,0))</f>
        <v>0</v>
      </c>
      <c r="C78" s="165">
        <f>IF('Indicator Data'!J82="No Data",1,IF('Indicator Data imputation'!D81&lt;&gt;"",1,0))</f>
        <v>0</v>
      </c>
      <c r="D78" s="165">
        <f>IF('Indicator Data'!K82="No Data",1,IF('Indicator Data imputation'!E81&lt;&gt;"",1,0))</f>
        <v>0</v>
      </c>
      <c r="E78" s="165">
        <f>IF('Indicator Data'!L82="No Data",1,IF('Indicator Data imputation'!F81&lt;&gt;"",1,0))</f>
        <v>0</v>
      </c>
      <c r="F78" s="165">
        <f>IF('Indicator Data'!M82="No Data",1,IF('Indicator Data imputation'!G81&lt;&gt;"",1,0))</f>
        <v>0</v>
      </c>
      <c r="G78" s="165">
        <f>IF('Indicator Data'!N82="No Data",1,IF('Indicator Data imputation'!H81&lt;&gt;"",1,0))</f>
        <v>0</v>
      </c>
      <c r="H78" s="165">
        <f>IF('Indicator Data'!O82="No Data",1,IF('Indicator Data imputation'!I81&lt;&gt;"",1,0))</f>
        <v>0</v>
      </c>
      <c r="I78" s="165">
        <f>IF('Indicator Data'!P82="No Data",1,IF('Indicator Data imputation'!J81&lt;&gt;"",1,0))</f>
        <v>0</v>
      </c>
      <c r="J78" s="165">
        <f>IF('Indicator Data'!Q82="No Data",1,IF('Indicator Data imputation'!K81&lt;&gt;"",1,0))</f>
        <v>0</v>
      </c>
      <c r="K78" s="165">
        <f>IF('Indicator Data'!R82="No Data",1,IF('Indicator Data imputation'!L81&lt;&gt;"",1,0))</f>
        <v>0</v>
      </c>
      <c r="L78" s="165">
        <f>IF('Indicator Data'!S82="No Data",1,IF('Indicator Data imputation'!M81&lt;&gt;"",1,0))</f>
        <v>0</v>
      </c>
      <c r="M78" s="165">
        <f>IF('Indicator Data'!T82="No Data",1,IF('Indicator Data imputation'!N81&lt;&gt;"",1,0))</f>
        <v>0</v>
      </c>
      <c r="N78" s="165">
        <f>IF('Indicator Data'!U82="No Data",1,IF('Indicator Data imputation'!O81&lt;&gt;"",1,0))</f>
        <v>0</v>
      </c>
      <c r="O78" s="165">
        <f>IF('Indicator Data'!V82="No Data",1,IF('Indicator Data imputation'!P81&lt;&gt;"",1,0))</f>
        <v>0</v>
      </c>
      <c r="P78" s="165">
        <f>IF('Indicator Data'!W82="No Data",1,IF('Indicator Data imputation'!Q81&lt;&gt;"",1,0))</f>
        <v>0</v>
      </c>
      <c r="Q78" s="165">
        <f>IF('Indicator Data'!X82="No Data",1,IF('Indicator Data imputation'!R81&lt;&gt;"",1,0))</f>
        <v>0</v>
      </c>
      <c r="R78" s="165">
        <f>IF('Indicator Data'!Y82="No Data",1,IF('Indicator Data imputation'!S81&lt;&gt;"",1,0))</f>
        <v>0</v>
      </c>
      <c r="S78" s="165">
        <f>IF('Indicator Data'!Z82="No Data",1,IF('Indicator Data imputation'!T81&lt;&gt;"",1,0))</f>
        <v>0</v>
      </c>
      <c r="T78" s="165">
        <f>IF('Indicator Data'!AA82="No Data",1,IF('Indicator Data imputation'!U81&lt;&gt;"",1,0))</f>
        <v>0</v>
      </c>
      <c r="U78" s="165">
        <f>IF('Indicator Data'!AB82="No Data",1,IF('Indicator Data imputation'!V81&lt;&gt;"",1,0))</f>
        <v>0</v>
      </c>
      <c r="V78" s="165">
        <f>IF('Indicator Data'!AC82="No Data",1,IF('Indicator Data imputation'!W81&lt;&gt;"",1,0))</f>
        <v>0</v>
      </c>
      <c r="W78" s="165">
        <f>IF('Indicator Data'!AD82="No Data",1,IF('Indicator Data imputation'!X81&lt;&gt;"",1,0))</f>
        <v>0</v>
      </c>
      <c r="X78" s="165">
        <f>IF('Indicator Data'!AE82="No Data",1,IF('Indicator Data imputation'!Y81&lt;&gt;"",1,0))</f>
        <v>0</v>
      </c>
      <c r="Y78" s="165">
        <f>IF('Indicator Data'!AF82="No Data",1,IF('Indicator Data imputation'!Z81&lt;&gt;"",1,0))</f>
        <v>0</v>
      </c>
      <c r="Z78" s="165">
        <f>IF('Indicator Data'!AG82="No Data",1,IF('Indicator Data imputation'!AA81&lt;&gt;"",1,0))</f>
        <v>0</v>
      </c>
      <c r="AA78" s="165">
        <f>IF('Indicator Data'!AH82="No Data",1,IF('Indicator Data imputation'!AB81&lt;&gt;"",1,0))</f>
        <v>0</v>
      </c>
      <c r="AB78" s="165">
        <f>IF('Indicator Data'!AI82="No Data",1,IF('Indicator Data imputation'!AC81&lt;&gt;"",1,0))</f>
        <v>0</v>
      </c>
      <c r="AC78" s="165">
        <f>IF('Indicator Data'!AJ82="No Data",1,IF('Indicator Data imputation'!AD81&lt;&gt;"",1,0))</f>
        <v>0</v>
      </c>
      <c r="AD78" s="165">
        <f>IF('Indicator Data'!AK82="No Data",1,IF('Indicator Data imputation'!AE81&lt;&gt;"",1,0))</f>
        <v>0</v>
      </c>
      <c r="AE78" s="165">
        <f>IF('Indicator Data'!AL82="No Data",1,IF('Indicator Data imputation'!AF81&lt;&gt;"",1,0))</f>
        <v>0</v>
      </c>
      <c r="AF78" s="165">
        <f>IF('Indicator Data'!AM82="No Data",1,IF('Indicator Data imputation'!AG81&lt;&gt;"",1,0))</f>
        <v>0</v>
      </c>
      <c r="AG78" s="165">
        <f>IF('Indicator Data'!AN82="No Data",1,IF('Indicator Data imputation'!AH81&lt;&gt;"",1,0))</f>
        <v>0</v>
      </c>
      <c r="AH78" s="165">
        <f>IF('Indicator Data'!AO82="No Data",1,IF('Indicator Data imputation'!AI81&lt;&gt;"",1,0))</f>
        <v>0</v>
      </c>
      <c r="AI78" s="165">
        <f>IF('Indicator Data'!AP82="No Data",1,IF('Indicator Data imputation'!AJ81&lt;&gt;"",1,0))</f>
        <v>0</v>
      </c>
      <c r="AJ78" s="165">
        <f>IF('Indicator Data'!AQ82="No Data",1,IF('Indicator Data imputation'!AK81&lt;&gt;"",1,0))</f>
        <v>0</v>
      </c>
      <c r="AK78" s="165">
        <f>IF('Indicator Data'!AR82="No Data",1,IF('Indicator Data imputation'!AL81&lt;&gt;"",1,0))</f>
        <v>0</v>
      </c>
      <c r="AL78" s="165">
        <f>IF('Indicator Data'!AS82="No Data",1,IF('Indicator Data imputation'!AM81&lt;&gt;"",1,0))</f>
        <v>0</v>
      </c>
      <c r="AM78" s="165">
        <f>IF('Indicator Data'!AT82="No Data",1,IF('Indicator Data imputation'!AN81&lt;&gt;"",1,0))</f>
        <v>0</v>
      </c>
      <c r="AN78" s="165">
        <f>IF('Indicator Data'!AU82="No Data",1,IF('Indicator Data imputation'!AO81&lt;&gt;"",1,0))</f>
        <v>0</v>
      </c>
      <c r="AO78" s="165">
        <f>IF('Indicator Data'!AV82="No Data",1,IF('Indicator Data imputation'!AP81&lt;&gt;"",1,0))</f>
        <v>0</v>
      </c>
      <c r="AP78" s="165">
        <f>IF('Indicator Data'!AW82="No Data",1,IF('Indicator Data imputation'!AQ81&lt;&gt;"",1,0))</f>
        <v>0</v>
      </c>
      <c r="AQ78" s="165">
        <f>IF('Indicator Data'!AX82="No Data",1,IF('Indicator Data imputation'!AR81&lt;&gt;"",1,0))</f>
        <v>0</v>
      </c>
      <c r="AR78" s="165">
        <f>IF('Indicator Data'!AY82="No Data",1,IF('Indicator Data imputation'!AS81&lt;&gt;"",1,0))</f>
        <v>0</v>
      </c>
      <c r="AS78" s="165">
        <f>IF('Indicator Data'!AZ82="No Data",1,IF('Indicator Data imputation'!AT81&lt;&gt;"",1,0))</f>
        <v>0</v>
      </c>
      <c r="AT78" s="165">
        <f>IF('Indicator Data'!BA82="No Data",1,IF('Indicator Data imputation'!AU81&lt;&gt;"",1,0))</f>
        <v>0</v>
      </c>
      <c r="AU78" s="165">
        <f>IF('Indicator Data'!BB82="No Data",1,IF('Indicator Data imputation'!AV81&lt;&gt;"",1,0))</f>
        <v>0</v>
      </c>
      <c r="AV78" s="165">
        <f>IF('Indicator Data'!BC82="No Data",1,IF('Indicator Data imputation'!AW81&lt;&gt;"",1,0))</f>
        <v>0</v>
      </c>
      <c r="AW78" s="165">
        <f>IF('Indicator Data'!BD82="No Data",1,IF('Indicator Data imputation'!AX81&lt;&gt;"",1,0))</f>
        <v>0</v>
      </c>
      <c r="AX78" s="165">
        <f>IF('Indicator Data'!BE82="No Data",1,IF('Indicator Data imputation'!AY81&lt;&gt;"",1,0))</f>
        <v>0</v>
      </c>
      <c r="AY78" s="165">
        <f>IF('Indicator Data'!BF82="No Data",1,IF('Indicator Data imputation'!AZ81&lt;&gt;"",1,0))</f>
        <v>0</v>
      </c>
      <c r="AZ78" s="165">
        <f>IF('Indicator Data'!BG82="No Data",1,IF('Indicator Data imputation'!BA81&lt;&gt;"",1,0))</f>
        <v>0</v>
      </c>
      <c r="BA78" s="5">
        <f t="shared" si="2"/>
        <v>0</v>
      </c>
      <c r="BB78" s="167">
        <f t="shared" si="3"/>
        <v>0</v>
      </c>
    </row>
    <row r="79" spans="1:54" x14ac:dyDescent="0.25">
      <c r="A79" s="5" t="s">
        <v>146</v>
      </c>
      <c r="B79" s="165">
        <f>IF('Indicator Data'!I83="No Data",1,IF('Indicator Data imputation'!C82&lt;&gt;"",1,0))</f>
        <v>0</v>
      </c>
      <c r="C79" s="165">
        <f>IF('Indicator Data'!J83="No Data",1,IF('Indicator Data imputation'!D82&lt;&gt;"",1,0))</f>
        <v>0</v>
      </c>
      <c r="D79" s="165">
        <f>IF('Indicator Data'!K83="No Data",1,IF('Indicator Data imputation'!E82&lt;&gt;"",1,0))</f>
        <v>0</v>
      </c>
      <c r="E79" s="165">
        <f>IF('Indicator Data'!L83="No Data",1,IF('Indicator Data imputation'!F82&lt;&gt;"",1,0))</f>
        <v>0</v>
      </c>
      <c r="F79" s="165">
        <f>IF('Indicator Data'!M83="No Data",1,IF('Indicator Data imputation'!G82&lt;&gt;"",1,0))</f>
        <v>0</v>
      </c>
      <c r="G79" s="165">
        <f>IF('Indicator Data'!N83="No Data",1,IF('Indicator Data imputation'!H82&lt;&gt;"",1,0))</f>
        <v>0</v>
      </c>
      <c r="H79" s="165">
        <f>IF('Indicator Data'!O83="No Data",1,IF('Indicator Data imputation'!I82&lt;&gt;"",1,0))</f>
        <v>0</v>
      </c>
      <c r="I79" s="165">
        <f>IF('Indicator Data'!P83="No Data",1,IF('Indicator Data imputation'!J82&lt;&gt;"",1,0))</f>
        <v>0</v>
      </c>
      <c r="J79" s="165">
        <f>IF('Indicator Data'!Q83="No Data",1,IF('Indicator Data imputation'!K82&lt;&gt;"",1,0))</f>
        <v>0</v>
      </c>
      <c r="K79" s="165">
        <f>IF('Indicator Data'!R83="No Data",1,IF('Indicator Data imputation'!L82&lt;&gt;"",1,0))</f>
        <v>1</v>
      </c>
      <c r="L79" s="165">
        <f>IF('Indicator Data'!S83="No Data",1,IF('Indicator Data imputation'!M82&lt;&gt;"",1,0))</f>
        <v>0</v>
      </c>
      <c r="M79" s="165">
        <f>IF('Indicator Data'!T83="No Data",1,IF('Indicator Data imputation'!N82&lt;&gt;"",1,0))</f>
        <v>0</v>
      </c>
      <c r="N79" s="165">
        <f>IF('Indicator Data'!U83="No Data",1,IF('Indicator Data imputation'!O82&lt;&gt;"",1,0))</f>
        <v>0</v>
      </c>
      <c r="O79" s="165">
        <f>IF('Indicator Data'!V83="No Data",1,IF('Indicator Data imputation'!P82&lt;&gt;"",1,0))</f>
        <v>0</v>
      </c>
      <c r="P79" s="165">
        <f>IF('Indicator Data'!W83="No Data",1,IF('Indicator Data imputation'!Q82&lt;&gt;"",1,0))</f>
        <v>0</v>
      </c>
      <c r="Q79" s="165">
        <f>IF('Indicator Data'!X83="No Data",1,IF('Indicator Data imputation'!R82&lt;&gt;"",1,0))</f>
        <v>1</v>
      </c>
      <c r="R79" s="165">
        <f>IF('Indicator Data'!Y83="No Data",1,IF('Indicator Data imputation'!S82&lt;&gt;"",1,0))</f>
        <v>0</v>
      </c>
      <c r="S79" s="165">
        <f>IF('Indicator Data'!Z83="No Data",1,IF('Indicator Data imputation'!T82&lt;&gt;"",1,0))</f>
        <v>0</v>
      </c>
      <c r="T79" s="165">
        <f>IF('Indicator Data'!AA83="No Data",1,IF('Indicator Data imputation'!U82&lt;&gt;"",1,0))</f>
        <v>0</v>
      </c>
      <c r="U79" s="165">
        <f>IF('Indicator Data'!AB83="No Data",1,IF('Indicator Data imputation'!V82&lt;&gt;"",1,0))</f>
        <v>0</v>
      </c>
      <c r="V79" s="165">
        <f>IF('Indicator Data'!AC83="No Data",1,IF('Indicator Data imputation'!W82&lt;&gt;"",1,0))</f>
        <v>0</v>
      </c>
      <c r="W79" s="165">
        <f>IF('Indicator Data'!AD83="No Data",1,IF('Indicator Data imputation'!X82&lt;&gt;"",1,0))</f>
        <v>0</v>
      </c>
      <c r="X79" s="165">
        <f>IF('Indicator Data'!AE83="No Data",1,IF('Indicator Data imputation'!Y82&lt;&gt;"",1,0))</f>
        <v>0</v>
      </c>
      <c r="Y79" s="165">
        <f>IF('Indicator Data'!AF83="No Data",1,IF('Indicator Data imputation'!Z82&lt;&gt;"",1,0))</f>
        <v>0</v>
      </c>
      <c r="Z79" s="165">
        <f>IF('Indicator Data'!AG83="No Data",1,IF('Indicator Data imputation'!AA82&lt;&gt;"",1,0))</f>
        <v>0</v>
      </c>
      <c r="AA79" s="165">
        <f>IF('Indicator Data'!AH83="No Data",1,IF('Indicator Data imputation'!AB82&lt;&gt;"",1,0))</f>
        <v>0</v>
      </c>
      <c r="AB79" s="165">
        <f>IF('Indicator Data'!AI83="No Data",1,IF('Indicator Data imputation'!AC82&lt;&gt;"",1,0))</f>
        <v>0</v>
      </c>
      <c r="AC79" s="165">
        <f>IF('Indicator Data'!AJ83="No Data",1,IF('Indicator Data imputation'!AD82&lt;&gt;"",1,0))</f>
        <v>0</v>
      </c>
      <c r="AD79" s="165">
        <f>IF('Indicator Data'!AK83="No Data",1,IF('Indicator Data imputation'!AE82&lt;&gt;"",1,0))</f>
        <v>0</v>
      </c>
      <c r="AE79" s="165">
        <f>IF('Indicator Data'!AL83="No Data",1,IF('Indicator Data imputation'!AF82&lt;&gt;"",1,0))</f>
        <v>0</v>
      </c>
      <c r="AF79" s="165">
        <f>IF('Indicator Data'!AM83="No Data",1,IF('Indicator Data imputation'!AG82&lt;&gt;"",1,0))</f>
        <v>0</v>
      </c>
      <c r="AG79" s="165">
        <f>IF('Indicator Data'!AN83="No Data",1,IF('Indicator Data imputation'!AH82&lt;&gt;"",1,0))</f>
        <v>0</v>
      </c>
      <c r="AH79" s="165">
        <f>IF('Indicator Data'!AO83="No Data",1,IF('Indicator Data imputation'!AI82&lt;&gt;"",1,0))</f>
        <v>0</v>
      </c>
      <c r="AI79" s="165">
        <f>IF('Indicator Data'!AP83="No Data",1,IF('Indicator Data imputation'!AJ82&lt;&gt;"",1,0))</f>
        <v>0</v>
      </c>
      <c r="AJ79" s="165">
        <f>IF('Indicator Data'!AQ83="No Data",1,IF('Indicator Data imputation'!AK82&lt;&gt;"",1,0))</f>
        <v>0</v>
      </c>
      <c r="AK79" s="165">
        <f>IF('Indicator Data'!AR83="No Data",1,IF('Indicator Data imputation'!AL82&lt;&gt;"",1,0))</f>
        <v>0</v>
      </c>
      <c r="AL79" s="165">
        <f>IF('Indicator Data'!AS83="No Data",1,IF('Indicator Data imputation'!AM82&lt;&gt;"",1,0))</f>
        <v>0</v>
      </c>
      <c r="AM79" s="165">
        <f>IF('Indicator Data'!AT83="No Data",1,IF('Indicator Data imputation'!AN82&lt;&gt;"",1,0))</f>
        <v>0</v>
      </c>
      <c r="AN79" s="165">
        <f>IF('Indicator Data'!AU83="No Data",1,IF('Indicator Data imputation'!AO82&lt;&gt;"",1,0))</f>
        <v>0</v>
      </c>
      <c r="AO79" s="165">
        <f>IF('Indicator Data'!AV83="No Data",1,IF('Indicator Data imputation'!AP82&lt;&gt;"",1,0))</f>
        <v>0</v>
      </c>
      <c r="AP79" s="165">
        <f>IF('Indicator Data'!AW83="No Data",1,IF('Indicator Data imputation'!AQ82&lt;&gt;"",1,0))</f>
        <v>0</v>
      </c>
      <c r="AQ79" s="165">
        <f>IF('Indicator Data'!AX83="No Data",1,IF('Indicator Data imputation'!AR82&lt;&gt;"",1,0))</f>
        <v>0</v>
      </c>
      <c r="AR79" s="165">
        <f>IF('Indicator Data'!AY83="No Data",1,IF('Indicator Data imputation'!AS82&lt;&gt;"",1,0))</f>
        <v>0</v>
      </c>
      <c r="AS79" s="165">
        <f>IF('Indicator Data'!AZ83="No Data",1,IF('Indicator Data imputation'!AT82&lt;&gt;"",1,0))</f>
        <v>0</v>
      </c>
      <c r="AT79" s="165">
        <f>IF('Indicator Data'!BA83="No Data",1,IF('Indicator Data imputation'!AU82&lt;&gt;"",1,0))</f>
        <v>0</v>
      </c>
      <c r="AU79" s="165">
        <f>IF('Indicator Data'!BB83="No Data",1,IF('Indicator Data imputation'!AV82&lt;&gt;"",1,0))</f>
        <v>0</v>
      </c>
      <c r="AV79" s="165">
        <f>IF('Indicator Data'!BC83="No Data",1,IF('Indicator Data imputation'!AW82&lt;&gt;"",1,0))</f>
        <v>0</v>
      </c>
      <c r="AW79" s="165">
        <f>IF('Indicator Data'!BD83="No Data",1,IF('Indicator Data imputation'!AX82&lt;&gt;"",1,0))</f>
        <v>0</v>
      </c>
      <c r="AX79" s="165">
        <f>IF('Indicator Data'!BE83="No Data",1,IF('Indicator Data imputation'!AY82&lt;&gt;"",1,0))</f>
        <v>0</v>
      </c>
      <c r="AY79" s="165">
        <f>IF('Indicator Data'!BF83="No Data",1,IF('Indicator Data imputation'!AZ82&lt;&gt;"",1,0))</f>
        <v>0</v>
      </c>
      <c r="AZ79" s="165">
        <f>IF('Indicator Data'!BG83="No Data",1,IF('Indicator Data imputation'!BA82&lt;&gt;"",1,0))</f>
        <v>0</v>
      </c>
      <c r="BA79" s="5">
        <f t="shared" si="2"/>
        <v>2</v>
      </c>
      <c r="BB79" s="167">
        <f t="shared" si="3"/>
        <v>3.9215686274509803E-2</v>
      </c>
    </row>
    <row r="80" spans="1:54" x14ac:dyDescent="0.25">
      <c r="A80" s="5" t="s">
        <v>148</v>
      </c>
      <c r="B80" s="165">
        <f>IF('Indicator Data'!I84="No Data",1,IF('Indicator Data imputation'!C83&lt;&gt;"",1,0))</f>
        <v>0</v>
      </c>
      <c r="C80" s="165">
        <f>IF('Indicator Data'!J84="No Data",1,IF('Indicator Data imputation'!D83&lt;&gt;"",1,0))</f>
        <v>0</v>
      </c>
      <c r="D80" s="165">
        <f>IF('Indicator Data'!K84="No Data",1,IF('Indicator Data imputation'!E83&lt;&gt;"",1,0))</f>
        <v>0</v>
      </c>
      <c r="E80" s="165">
        <f>IF('Indicator Data'!L84="No Data",1,IF('Indicator Data imputation'!F83&lt;&gt;"",1,0))</f>
        <v>0</v>
      </c>
      <c r="F80" s="165">
        <f>IF('Indicator Data'!M84="No Data",1,IF('Indicator Data imputation'!G83&lt;&gt;"",1,0))</f>
        <v>0</v>
      </c>
      <c r="G80" s="165">
        <f>IF('Indicator Data'!N84="No Data",1,IF('Indicator Data imputation'!H83&lt;&gt;"",1,0))</f>
        <v>0</v>
      </c>
      <c r="H80" s="165">
        <f>IF('Indicator Data'!O84="No Data",1,IF('Indicator Data imputation'!I83&lt;&gt;"",1,0))</f>
        <v>0</v>
      </c>
      <c r="I80" s="165">
        <f>IF('Indicator Data'!P84="No Data",1,IF('Indicator Data imputation'!J83&lt;&gt;"",1,0))</f>
        <v>0</v>
      </c>
      <c r="J80" s="165">
        <f>IF('Indicator Data'!Q84="No Data",1,IF('Indicator Data imputation'!K83&lt;&gt;"",1,0))</f>
        <v>0</v>
      </c>
      <c r="K80" s="165">
        <f>IF('Indicator Data'!R84="No Data",1,IF('Indicator Data imputation'!L83&lt;&gt;"",1,0))</f>
        <v>0</v>
      </c>
      <c r="L80" s="165">
        <f>IF('Indicator Data'!S84="No Data",1,IF('Indicator Data imputation'!M83&lt;&gt;"",1,0))</f>
        <v>0</v>
      </c>
      <c r="M80" s="165">
        <f>IF('Indicator Data'!T84="No Data",1,IF('Indicator Data imputation'!N83&lt;&gt;"",1,0))</f>
        <v>0</v>
      </c>
      <c r="N80" s="165">
        <f>IF('Indicator Data'!U84="No Data",1,IF('Indicator Data imputation'!O83&lt;&gt;"",1,0))</f>
        <v>0</v>
      </c>
      <c r="O80" s="165">
        <f>IF('Indicator Data'!V84="No Data",1,IF('Indicator Data imputation'!P83&lt;&gt;"",1,0))</f>
        <v>0</v>
      </c>
      <c r="P80" s="165">
        <f>IF('Indicator Data'!W84="No Data",1,IF('Indicator Data imputation'!Q83&lt;&gt;"",1,0))</f>
        <v>0</v>
      </c>
      <c r="Q80" s="165">
        <f>IF('Indicator Data'!X84="No Data",1,IF('Indicator Data imputation'!R83&lt;&gt;"",1,0))</f>
        <v>0</v>
      </c>
      <c r="R80" s="165">
        <f>IF('Indicator Data'!Y84="No Data",1,IF('Indicator Data imputation'!S83&lt;&gt;"",1,0))</f>
        <v>0</v>
      </c>
      <c r="S80" s="165">
        <f>IF('Indicator Data'!Z84="No Data",1,IF('Indicator Data imputation'!T83&lt;&gt;"",1,0))</f>
        <v>0</v>
      </c>
      <c r="T80" s="165">
        <f>IF('Indicator Data'!AA84="No Data",1,IF('Indicator Data imputation'!U83&lt;&gt;"",1,0))</f>
        <v>0</v>
      </c>
      <c r="U80" s="165">
        <f>IF('Indicator Data'!AB84="No Data",1,IF('Indicator Data imputation'!V83&lt;&gt;"",1,0))</f>
        <v>1</v>
      </c>
      <c r="V80" s="165">
        <f>IF('Indicator Data'!AC84="No Data",1,IF('Indicator Data imputation'!W83&lt;&gt;"",1,0))</f>
        <v>0</v>
      </c>
      <c r="W80" s="165">
        <f>IF('Indicator Data'!AD84="No Data",1,IF('Indicator Data imputation'!X83&lt;&gt;"",1,0))</f>
        <v>0</v>
      </c>
      <c r="X80" s="165">
        <f>IF('Indicator Data'!AE84="No Data",1,IF('Indicator Data imputation'!Y83&lt;&gt;"",1,0))</f>
        <v>1</v>
      </c>
      <c r="Y80" s="165">
        <f>IF('Indicator Data'!AF84="No Data",1,IF('Indicator Data imputation'!Z83&lt;&gt;"",1,0))</f>
        <v>0</v>
      </c>
      <c r="Z80" s="165">
        <f>IF('Indicator Data'!AG84="No Data",1,IF('Indicator Data imputation'!AA83&lt;&gt;"",1,0))</f>
        <v>0</v>
      </c>
      <c r="AA80" s="165">
        <f>IF('Indicator Data'!AH84="No Data",1,IF('Indicator Data imputation'!AB83&lt;&gt;"",1,0))</f>
        <v>0</v>
      </c>
      <c r="AB80" s="165">
        <f>IF('Indicator Data'!AI84="No Data",1,IF('Indicator Data imputation'!AC83&lt;&gt;"",1,0))</f>
        <v>0</v>
      </c>
      <c r="AC80" s="165">
        <f>IF('Indicator Data'!AJ84="No Data",1,IF('Indicator Data imputation'!AD83&lt;&gt;"",1,0))</f>
        <v>0</v>
      </c>
      <c r="AD80" s="165">
        <f>IF('Indicator Data'!AK84="No Data",1,IF('Indicator Data imputation'!AE83&lt;&gt;"",1,0))</f>
        <v>0</v>
      </c>
      <c r="AE80" s="165">
        <f>IF('Indicator Data'!AL84="No Data",1,IF('Indicator Data imputation'!AF83&lt;&gt;"",1,0))</f>
        <v>0</v>
      </c>
      <c r="AF80" s="165">
        <f>IF('Indicator Data'!AM84="No Data",1,IF('Indicator Data imputation'!AG83&lt;&gt;"",1,0))</f>
        <v>0</v>
      </c>
      <c r="AG80" s="165">
        <f>IF('Indicator Data'!AN84="No Data",1,IF('Indicator Data imputation'!AH83&lt;&gt;"",1,0))</f>
        <v>0</v>
      </c>
      <c r="AH80" s="165">
        <f>IF('Indicator Data'!AO84="No Data",1,IF('Indicator Data imputation'!AI83&lt;&gt;"",1,0))</f>
        <v>0</v>
      </c>
      <c r="AI80" s="165">
        <f>IF('Indicator Data'!AP84="No Data",1,IF('Indicator Data imputation'!AJ83&lt;&gt;"",1,0))</f>
        <v>0</v>
      </c>
      <c r="AJ80" s="165">
        <f>IF('Indicator Data'!AQ84="No Data",1,IF('Indicator Data imputation'!AK83&lt;&gt;"",1,0))</f>
        <v>0</v>
      </c>
      <c r="AK80" s="165">
        <f>IF('Indicator Data'!AR84="No Data",1,IF('Indicator Data imputation'!AL83&lt;&gt;"",1,0))</f>
        <v>0</v>
      </c>
      <c r="AL80" s="165">
        <f>IF('Indicator Data'!AS84="No Data",1,IF('Indicator Data imputation'!AM83&lt;&gt;"",1,0))</f>
        <v>0</v>
      </c>
      <c r="AM80" s="165">
        <f>IF('Indicator Data'!AT84="No Data",1,IF('Indicator Data imputation'!AN83&lt;&gt;"",1,0))</f>
        <v>0</v>
      </c>
      <c r="AN80" s="165">
        <f>IF('Indicator Data'!AU84="No Data",1,IF('Indicator Data imputation'!AO83&lt;&gt;"",1,0))</f>
        <v>0</v>
      </c>
      <c r="AO80" s="165">
        <f>IF('Indicator Data'!AV84="No Data",1,IF('Indicator Data imputation'!AP83&lt;&gt;"",1,0))</f>
        <v>0</v>
      </c>
      <c r="AP80" s="165">
        <f>IF('Indicator Data'!AW84="No Data",1,IF('Indicator Data imputation'!AQ83&lt;&gt;"",1,0))</f>
        <v>0</v>
      </c>
      <c r="AQ80" s="165">
        <f>IF('Indicator Data'!AX84="No Data",1,IF('Indicator Data imputation'!AR83&lt;&gt;"",1,0))</f>
        <v>0</v>
      </c>
      <c r="AR80" s="165">
        <f>IF('Indicator Data'!AY84="No Data",1,IF('Indicator Data imputation'!AS83&lt;&gt;"",1,0))</f>
        <v>0</v>
      </c>
      <c r="AS80" s="165">
        <f>IF('Indicator Data'!AZ84="No Data",1,IF('Indicator Data imputation'!AT83&lt;&gt;"",1,0))</f>
        <v>0</v>
      </c>
      <c r="AT80" s="165">
        <f>IF('Indicator Data'!BA84="No Data",1,IF('Indicator Data imputation'!AU83&lt;&gt;"",1,0))</f>
        <v>0</v>
      </c>
      <c r="AU80" s="165">
        <f>IF('Indicator Data'!BB84="No Data",1,IF('Indicator Data imputation'!AV83&lt;&gt;"",1,0))</f>
        <v>0</v>
      </c>
      <c r="AV80" s="165">
        <f>IF('Indicator Data'!BC84="No Data",1,IF('Indicator Data imputation'!AW83&lt;&gt;"",1,0))</f>
        <v>0</v>
      </c>
      <c r="AW80" s="165">
        <f>IF('Indicator Data'!BD84="No Data",1,IF('Indicator Data imputation'!AX83&lt;&gt;"",1,0))</f>
        <v>0</v>
      </c>
      <c r="AX80" s="165">
        <f>IF('Indicator Data'!BE84="No Data",1,IF('Indicator Data imputation'!AY83&lt;&gt;"",1,0))</f>
        <v>0</v>
      </c>
      <c r="AY80" s="165">
        <f>IF('Indicator Data'!BF84="No Data",1,IF('Indicator Data imputation'!AZ83&lt;&gt;"",1,0))</f>
        <v>0</v>
      </c>
      <c r="AZ80" s="165">
        <f>IF('Indicator Data'!BG84="No Data",1,IF('Indicator Data imputation'!BA83&lt;&gt;"",1,0))</f>
        <v>0</v>
      </c>
      <c r="BA80" s="5">
        <f t="shared" si="2"/>
        <v>2</v>
      </c>
      <c r="BB80" s="167">
        <f t="shared" si="3"/>
        <v>3.9215686274509803E-2</v>
      </c>
    </row>
    <row r="81" spans="1:54" x14ac:dyDescent="0.25">
      <c r="A81" s="5" t="s">
        <v>150</v>
      </c>
      <c r="B81" s="165">
        <f>IF('Indicator Data'!I85="No Data",1,IF('Indicator Data imputation'!C84&lt;&gt;"",1,0))</f>
        <v>0</v>
      </c>
      <c r="C81" s="165">
        <f>IF('Indicator Data'!J85="No Data",1,IF('Indicator Data imputation'!D84&lt;&gt;"",1,0))</f>
        <v>0</v>
      </c>
      <c r="D81" s="165">
        <f>IF('Indicator Data'!K85="No Data",1,IF('Indicator Data imputation'!E84&lt;&gt;"",1,0))</f>
        <v>0</v>
      </c>
      <c r="E81" s="165">
        <f>IF('Indicator Data'!L85="No Data",1,IF('Indicator Data imputation'!F84&lt;&gt;"",1,0))</f>
        <v>0</v>
      </c>
      <c r="F81" s="165">
        <f>IF('Indicator Data'!M85="No Data",1,IF('Indicator Data imputation'!G84&lt;&gt;"",1,0))</f>
        <v>0</v>
      </c>
      <c r="G81" s="165">
        <f>IF('Indicator Data'!N85="No Data",1,IF('Indicator Data imputation'!H84&lt;&gt;"",1,0))</f>
        <v>0</v>
      </c>
      <c r="H81" s="165">
        <f>IF('Indicator Data'!O85="No Data",1,IF('Indicator Data imputation'!I84&lt;&gt;"",1,0))</f>
        <v>0</v>
      </c>
      <c r="I81" s="165">
        <f>IF('Indicator Data'!P85="No Data",1,IF('Indicator Data imputation'!J84&lt;&gt;"",1,0))</f>
        <v>0</v>
      </c>
      <c r="J81" s="165">
        <f>IF('Indicator Data'!Q85="No Data",1,IF('Indicator Data imputation'!K84&lt;&gt;"",1,0))</f>
        <v>0</v>
      </c>
      <c r="K81" s="165">
        <f>IF('Indicator Data'!R85="No Data",1,IF('Indicator Data imputation'!L84&lt;&gt;"",1,0))</f>
        <v>1</v>
      </c>
      <c r="L81" s="165">
        <f>IF('Indicator Data'!S85="No Data",1,IF('Indicator Data imputation'!M84&lt;&gt;"",1,0))</f>
        <v>0</v>
      </c>
      <c r="M81" s="165">
        <f>IF('Indicator Data'!T85="No Data",1,IF('Indicator Data imputation'!N84&lt;&gt;"",1,0))</f>
        <v>0</v>
      </c>
      <c r="N81" s="165">
        <f>IF('Indicator Data'!U85="No Data",1,IF('Indicator Data imputation'!O84&lt;&gt;"",1,0))</f>
        <v>0</v>
      </c>
      <c r="O81" s="165">
        <f>IF('Indicator Data'!V85="No Data",1,IF('Indicator Data imputation'!P84&lt;&gt;"",1,0))</f>
        <v>1</v>
      </c>
      <c r="P81" s="165">
        <f>IF('Indicator Data'!W85="No Data",1,IF('Indicator Data imputation'!Q84&lt;&gt;"",1,0))</f>
        <v>0</v>
      </c>
      <c r="Q81" s="165">
        <f>IF('Indicator Data'!X85="No Data",1,IF('Indicator Data imputation'!R84&lt;&gt;"",1,0))</f>
        <v>1</v>
      </c>
      <c r="R81" s="165">
        <f>IF('Indicator Data'!Y85="No Data",1,IF('Indicator Data imputation'!S84&lt;&gt;"",1,0))</f>
        <v>0</v>
      </c>
      <c r="S81" s="165">
        <f>IF('Indicator Data'!Z85="No Data",1,IF('Indicator Data imputation'!T84&lt;&gt;"",1,0))</f>
        <v>0</v>
      </c>
      <c r="T81" s="165">
        <f>IF('Indicator Data'!AA85="No Data",1,IF('Indicator Data imputation'!U84&lt;&gt;"",1,0))</f>
        <v>0</v>
      </c>
      <c r="U81" s="165">
        <f>IF('Indicator Data'!AB85="No Data",1,IF('Indicator Data imputation'!V84&lt;&gt;"",1,0))</f>
        <v>0</v>
      </c>
      <c r="V81" s="165">
        <f>IF('Indicator Data'!AC85="No Data",1,IF('Indicator Data imputation'!W84&lt;&gt;"",1,0))</f>
        <v>0</v>
      </c>
      <c r="W81" s="165">
        <f>IF('Indicator Data'!AD85="No Data",1,IF('Indicator Data imputation'!X84&lt;&gt;"",1,0))</f>
        <v>0</v>
      </c>
      <c r="X81" s="165">
        <f>IF('Indicator Data'!AE85="No Data",1,IF('Indicator Data imputation'!Y84&lt;&gt;"",1,0))</f>
        <v>1</v>
      </c>
      <c r="Y81" s="165">
        <f>IF('Indicator Data'!AF85="No Data",1,IF('Indicator Data imputation'!Z84&lt;&gt;"",1,0))</f>
        <v>0</v>
      </c>
      <c r="Z81" s="165">
        <f>IF('Indicator Data'!AG85="No Data",1,IF('Indicator Data imputation'!AA84&lt;&gt;"",1,0))</f>
        <v>0</v>
      </c>
      <c r="AA81" s="165">
        <f>IF('Indicator Data'!AH85="No Data",1,IF('Indicator Data imputation'!AB84&lt;&gt;"",1,0))</f>
        <v>0</v>
      </c>
      <c r="AB81" s="165">
        <f>IF('Indicator Data'!AI85="No Data",1,IF('Indicator Data imputation'!AC84&lt;&gt;"",1,0))</f>
        <v>0</v>
      </c>
      <c r="AC81" s="165">
        <f>IF('Indicator Data'!AJ85="No Data",1,IF('Indicator Data imputation'!AD84&lt;&gt;"",1,0))</f>
        <v>0</v>
      </c>
      <c r="AD81" s="165">
        <f>IF('Indicator Data'!AK85="No Data",1,IF('Indicator Data imputation'!AE84&lt;&gt;"",1,0))</f>
        <v>0</v>
      </c>
      <c r="AE81" s="165">
        <f>IF('Indicator Data'!AL85="No Data",1,IF('Indicator Data imputation'!AF84&lt;&gt;"",1,0))</f>
        <v>0</v>
      </c>
      <c r="AF81" s="165">
        <f>IF('Indicator Data'!AM85="No Data",1,IF('Indicator Data imputation'!AG84&lt;&gt;"",1,0))</f>
        <v>0</v>
      </c>
      <c r="AG81" s="165">
        <f>IF('Indicator Data'!AN85="No Data",1,IF('Indicator Data imputation'!AH84&lt;&gt;"",1,0))</f>
        <v>0</v>
      </c>
      <c r="AH81" s="165">
        <f>IF('Indicator Data'!AO85="No Data",1,IF('Indicator Data imputation'!AI84&lt;&gt;"",1,0))</f>
        <v>0</v>
      </c>
      <c r="AI81" s="165">
        <f>IF('Indicator Data'!AP85="No Data",1,IF('Indicator Data imputation'!AJ84&lt;&gt;"",1,0))</f>
        <v>0</v>
      </c>
      <c r="AJ81" s="165">
        <f>IF('Indicator Data'!AQ85="No Data",1,IF('Indicator Data imputation'!AK84&lt;&gt;"",1,0))</f>
        <v>0</v>
      </c>
      <c r="AK81" s="165">
        <f>IF('Indicator Data'!AR85="No Data",1,IF('Indicator Data imputation'!AL84&lt;&gt;"",1,0))</f>
        <v>1</v>
      </c>
      <c r="AL81" s="165">
        <f>IF('Indicator Data'!AS85="No Data",1,IF('Indicator Data imputation'!AM84&lt;&gt;"",1,0))</f>
        <v>0</v>
      </c>
      <c r="AM81" s="165">
        <f>IF('Indicator Data'!AT85="No Data",1,IF('Indicator Data imputation'!AN84&lt;&gt;"",1,0))</f>
        <v>0</v>
      </c>
      <c r="AN81" s="165">
        <f>IF('Indicator Data'!AU85="No Data",1,IF('Indicator Data imputation'!AO84&lt;&gt;"",1,0))</f>
        <v>0</v>
      </c>
      <c r="AO81" s="165">
        <f>IF('Indicator Data'!AV85="No Data",1,IF('Indicator Data imputation'!AP84&lt;&gt;"",1,0))</f>
        <v>1</v>
      </c>
      <c r="AP81" s="165">
        <f>IF('Indicator Data'!AW85="No Data",1,IF('Indicator Data imputation'!AQ84&lt;&gt;"",1,0))</f>
        <v>0</v>
      </c>
      <c r="AQ81" s="165">
        <f>IF('Indicator Data'!AX85="No Data",1,IF('Indicator Data imputation'!AR84&lt;&gt;"",1,0))</f>
        <v>0</v>
      </c>
      <c r="AR81" s="165">
        <f>IF('Indicator Data'!AY85="No Data",1,IF('Indicator Data imputation'!AS84&lt;&gt;"",1,0))</f>
        <v>0</v>
      </c>
      <c r="AS81" s="165">
        <f>IF('Indicator Data'!AZ85="No Data",1,IF('Indicator Data imputation'!AT84&lt;&gt;"",1,0))</f>
        <v>0</v>
      </c>
      <c r="AT81" s="165">
        <f>IF('Indicator Data'!BA85="No Data",1,IF('Indicator Data imputation'!AU84&lt;&gt;"",1,0))</f>
        <v>0</v>
      </c>
      <c r="AU81" s="165">
        <f>IF('Indicator Data'!BB85="No Data",1,IF('Indicator Data imputation'!AV84&lt;&gt;"",1,0))</f>
        <v>0</v>
      </c>
      <c r="AV81" s="165">
        <f>IF('Indicator Data'!BC85="No Data",1,IF('Indicator Data imputation'!AW84&lt;&gt;"",1,0))</f>
        <v>0</v>
      </c>
      <c r="AW81" s="165">
        <f>IF('Indicator Data'!BD85="No Data",1,IF('Indicator Data imputation'!AX84&lt;&gt;"",1,0))</f>
        <v>0</v>
      </c>
      <c r="AX81" s="165">
        <f>IF('Indicator Data'!BE85="No Data",1,IF('Indicator Data imputation'!AY84&lt;&gt;"",1,0))</f>
        <v>0</v>
      </c>
      <c r="AY81" s="165">
        <f>IF('Indicator Data'!BF85="No Data",1,IF('Indicator Data imputation'!AZ84&lt;&gt;"",1,0))</f>
        <v>0</v>
      </c>
      <c r="AZ81" s="165">
        <f>IF('Indicator Data'!BG85="No Data",1,IF('Indicator Data imputation'!BA84&lt;&gt;"",1,0))</f>
        <v>0</v>
      </c>
      <c r="BA81" s="5">
        <f t="shared" si="2"/>
        <v>6</v>
      </c>
      <c r="BB81" s="167">
        <f t="shared" si="3"/>
        <v>0.11764705882352941</v>
      </c>
    </row>
    <row r="82" spans="1:54" x14ac:dyDescent="0.25">
      <c r="A82" s="5" t="s">
        <v>152</v>
      </c>
      <c r="B82" s="165">
        <f>IF('Indicator Data'!I86="No Data",1,IF('Indicator Data imputation'!C85&lt;&gt;"",1,0))</f>
        <v>0</v>
      </c>
      <c r="C82" s="165">
        <f>IF('Indicator Data'!J86="No Data",1,IF('Indicator Data imputation'!D85&lt;&gt;"",1,0))</f>
        <v>0</v>
      </c>
      <c r="D82" s="165">
        <f>IF('Indicator Data'!K86="No Data",1,IF('Indicator Data imputation'!E85&lt;&gt;"",1,0))</f>
        <v>0</v>
      </c>
      <c r="E82" s="165">
        <f>IF('Indicator Data'!L86="No Data",1,IF('Indicator Data imputation'!F85&lt;&gt;"",1,0))</f>
        <v>0</v>
      </c>
      <c r="F82" s="165">
        <f>IF('Indicator Data'!M86="No Data",1,IF('Indicator Data imputation'!G85&lt;&gt;"",1,0))</f>
        <v>0</v>
      </c>
      <c r="G82" s="165">
        <f>IF('Indicator Data'!N86="No Data",1,IF('Indicator Data imputation'!H85&lt;&gt;"",1,0))</f>
        <v>0</v>
      </c>
      <c r="H82" s="165">
        <f>IF('Indicator Data'!O86="No Data",1,IF('Indicator Data imputation'!I85&lt;&gt;"",1,0))</f>
        <v>0</v>
      </c>
      <c r="I82" s="165">
        <f>IF('Indicator Data'!P86="No Data",1,IF('Indicator Data imputation'!J85&lt;&gt;"",1,0))</f>
        <v>0</v>
      </c>
      <c r="J82" s="165">
        <f>IF('Indicator Data'!Q86="No Data",1,IF('Indicator Data imputation'!K85&lt;&gt;"",1,0))</f>
        <v>0</v>
      </c>
      <c r="K82" s="165">
        <f>IF('Indicator Data'!R86="No Data",1,IF('Indicator Data imputation'!L85&lt;&gt;"",1,0))</f>
        <v>1</v>
      </c>
      <c r="L82" s="165">
        <f>IF('Indicator Data'!S86="No Data",1,IF('Indicator Data imputation'!M85&lt;&gt;"",1,0))</f>
        <v>0</v>
      </c>
      <c r="M82" s="165">
        <f>IF('Indicator Data'!T86="No Data",1,IF('Indicator Data imputation'!N85&lt;&gt;"",1,0))</f>
        <v>0</v>
      </c>
      <c r="N82" s="165">
        <f>IF('Indicator Data'!U86="No Data",1,IF('Indicator Data imputation'!O85&lt;&gt;"",1,0))</f>
        <v>0</v>
      </c>
      <c r="O82" s="165">
        <f>IF('Indicator Data'!V86="No Data",1,IF('Indicator Data imputation'!P85&lt;&gt;"",1,0))</f>
        <v>1</v>
      </c>
      <c r="P82" s="165">
        <f>IF('Indicator Data'!W86="No Data",1,IF('Indicator Data imputation'!Q85&lt;&gt;"",1,0))</f>
        <v>0</v>
      </c>
      <c r="Q82" s="165">
        <f>IF('Indicator Data'!X86="No Data",1,IF('Indicator Data imputation'!R85&lt;&gt;"",1,0))</f>
        <v>1</v>
      </c>
      <c r="R82" s="165">
        <f>IF('Indicator Data'!Y86="No Data",1,IF('Indicator Data imputation'!S85&lt;&gt;"",1,0))</f>
        <v>0</v>
      </c>
      <c r="S82" s="165">
        <f>IF('Indicator Data'!Z86="No Data",1,IF('Indicator Data imputation'!T85&lt;&gt;"",1,0))</f>
        <v>0</v>
      </c>
      <c r="T82" s="165">
        <f>IF('Indicator Data'!AA86="No Data",1,IF('Indicator Data imputation'!U85&lt;&gt;"",1,0))</f>
        <v>0</v>
      </c>
      <c r="U82" s="165">
        <f>IF('Indicator Data'!AB86="No Data",1,IF('Indicator Data imputation'!V85&lt;&gt;"",1,0))</f>
        <v>1</v>
      </c>
      <c r="V82" s="165">
        <f>IF('Indicator Data'!AC86="No Data",1,IF('Indicator Data imputation'!W85&lt;&gt;"",1,0))</f>
        <v>0</v>
      </c>
      <c r="W82" s="165">
        <f>IF('Indicator Data'!AD86="No Data",1,IF('Indicator Data imputation'!X85&lt;&gt;"",1,0))</f>
        <v>0</v>
      </c>
      <c r="X82" s="165">
        <f>IF('Indicator Data'!AE86="No Data",1,IF('Indicator Data imputation'!Y85&lt;&gt;"",1,0))</f>
        <v>1</v>
      </c>
      <c r="Y82" s="165">
        <f>IF('Indicator Data'!AF86="No Data",1,IF('Indicator Data imputation'!Z85&lt;&gt;"",1,0))</f>
        <v>0</v>
      </c>
      <c r="Z82" s="165">
        <f>IF('Indicator Data'!AG86="No Data",1,IF('Indicator Data imputation'!AA85&lt;&gt;"",1,0))</f>
        <v>0</v>
      </c>
      <c r="AA82" s="165">
        <f>IF('Indicator Data'!AH86="No Data",1,IF('Indicator Data imputation'!AB85&lt;&gt;"",1,0))</f>
        <v>0</v>
      </c>
      <c r="AB82" s="165">
        <f>IF('Indicator Data'!AI86="No Data",1,IF('Indicator Data imputation'!AC85&lt;&gt;"",1,0))</f>
        <v>0</v>
      </c>
      <c r="AC82" s="165">
        <f>IF('Indicator Data'!AJ86="No Data",1,IF('Indicator Data imputation'!AD85&lt;&gt;"",1,0))</f>
        <v>0</v>
      </c>
      <c r="AD82" s="165">
        <f>IF('Indicator Data'!AK86="No Data",1,IF('Indicator Data imputation'!AE85&lt;&gt;"",1,0))</f>
        <v>0</v>
      </c>
      <c r="AE82" s="165">
        <f>IF('Indicator Data'!AL86="No Data",1,IF('Indicator Data imputation'!AF85&lt;&gt;"",1,0))</f>
        <v>0</v>
      </c>
      <c r="AF82" s="165">
        <f>IF('Indicator Data'!AM86="No Data",1,IF('Indicator Data imputation'!AG85&lt;&gt;"",1,0))</f>
        <v>0</v>
      </c>
      <c r="AG82" s="165">
        <f>IF('Indicator Data'!AN86="No Data",1,IF('Indicator Data imputation'!AH85&lt;&gt;"",1,0))</f>
        <v>0</v>
      </c>
      <c r="AH82" s="165">
        <f>IF('Indicator Data'!AO86="No Data",1,IF('Indicator Data imputation'!AI85&lt;&gt;"",1,0))</f>
        <v>0</v>
      </c>
      <c r="AI82" s="165">
        <f>IF('Indicator Data'!AP86="No Data",1,IF('Indicator Data imputation'!AJ85&lt;&gt;"",1,0))</f>
        <v>0</v>
      </c>
      <c r="AJ82" s="165">
        <f>IF('Indicator Data'!AQ86="No Data",1,IF('Indicator Data imputation'!AK85&lt;&gt;"",1,0))</f>
        <v>0</v>
      </c>
      <c r="AK82" s="165">
        <f>IF('Indicator Data'!AR86="No Data",1,IF('Indicator Data imputation'!AL85&lt;&gt;"",1,0))</f>
        <v>1</v>
      </c>
      <c r="AL82" s="165">
        <f>IF('Indicator Data'!AS86="No Data",1,IF('Indicator Data imputation'!AM85&lt;&gt;"",1,0))</f>
        <v>0</v>
      </c>
      <c r="AM82" s="165">
        <f>IF('Indicator Data'!AT86="No Data",1,IF('Indicator Data imputation'!AN85&lt;&gt;"",1,0))</f>
        <v>0</v>
      </c>
      <c r="AN82" s="165">
        <f>IF('Indicator Data'!AU86="No Data",1,IF('Indicator Data imputation'!AO85&lt;&gt;"",1,0))</f>
        <v>0</v>
      </c>
      <c r="AO82" s="165">
        <f>IF('Indicator Data'!AV86="No Data",1,IF('Indicator Data imputation'!AP85&lt;&gt;"",1,0))</f>
        <v>1</v>
      </c>
      <c r="AP82" s="165">
        <f>IF('Indicator Data'!AW86="No Data",1,IF('Indicator Data imputation'!AQ85&lt;&gt;"",1,0))</f>
        <v>0</v>
      </c>
      <c r="AQ82" s="165">
        <f>IF('Indicator Data'!AX86="No Data",1,IF('Indicator Data imputation'!AR85&lt;&gt;"",1,0))</f>
        <v>0</v>
      </c>
      <c r="AR82" s="165">
        <f>IF('Indicator Data'!AY86="No Data",1,IF('Indicator Data imputation'!AS85&lt;&gt;"",1,0))</f>
        <v>0</v>
      </c>
      <c r="AS82" s="165">
        <f>IF('Indicator Data'!AZ86="No Data",1,IF('Indicator Data imputation'!AT85&lt;&gt;"",1,0))</f>
        <v>0</v>
      </c>
      <c r="AT82" s="165">
        <f>IF('Indicator Data'!BA86="No Data",1,IF('Indicator Data imputation'!AU85&lt;&gt;"",1,0))</f>
        <v>0</v>
      </c>
      <c r="AU82" s="165">
        <f>IF('Indicator Data'!BB86="No Data",1,IF('Indicator Data imputation'!AV85&lt;&gt;"",1,0))</f>
        <v>0</v>
      </c>
      <c r="AV82" s="165">
        <f>IF('Indicator Data'!BC86="No Data",1,IF('Indicator Data imputation'!AW85&lt;&gt;"",1,0))</f>
        <v>0</v>
      </c>
      <c r="AW82" s="165">
        <f>IF('Indicator Data'!BD86="No Data",1,IF('Indicator Data imputation'!AX85&lt;&gt;"",1,0))</f>
        <v>0</v>
      </c>
      <c r="AX82" s="165">
        <f>IF('Indicator Data'!BE86="No Data",1,IF('Indicator Data imputation'!AY85&lt;&gt;"",1,0))</f>
        <v>0</v>
      </c>
      <c r="AY82" s="165">
        <f>IF('Indicator Data'!BF86="No Data",1,IF('Indicator Data imputation'!AZ85&lt;&gt;"",1,0))</f>
        <v>0</v>
      </c>
      <c r="AZ82" s="165">
        <f>IF('Indicator Data'!BG86="No Data",1,IF('Indicator Data imputation'!BA85&lt;&gt;"",1,0))</f>
        <v>0</v>
      </c>
      <c r="BA82" s="5">
        <f t="shared" si="2"/>
        <v>7</v>
      </c>
      <c r="BB82" s="167">
        <f t="shared" si="3"/>
        <v>0.13725490196078433</v>
      </c>
    </row>
    <row r="83" spans="1:54" x14ac:dyDescent="0.25">
      <c r="A83" s="5" t="s">
        <v>154</v>
      </c>
      <c r="B83" s="165">
        <f>IF('Indicator Data'!I87="No Data",1,IF('Indicator Data imputation'!C86&lt;&gt;"",1,0))</f>
        <v>0</v>
      </c>
      <c r="C83" s="165">
        <f>IF('Indicator Data'!J87="No Data",1,IF('Indicator Data imputation'!D86&lt;&gt;"",1,0))</f>
        <v>0</v>
      </c>
      <c r="D83" s="165">
        <f>IF('Indicator Data'!K87="No Data",1,IF('Indicator Data imputation'!E86&lt;&gt;"",1,0))</f>
        <v>0</v>
      </c>
      <c r="E83" s="165">
        <f>IF('Indicator Data'!L87="No Data",1,IF('Indicator Data imputation'!F86&lt;&gt;"",1,0))</f>
        <v>0</v>
      </c>
      <c r="F83" s="165">
        <f>IF('Indicator Data'!M87="No Data",1,IF('Indicator Data imputation'!G86&lt;&gt;"",1,0))</f>
        <v>0</v>
      </c>
      <c r="G83" s="165">
        <f>IF('Indicator Data'!N87="No Data",1,IF('Indicator Data imputation'!H86&lt;&gt;"",1,0))</f>
        <v>0</v>
      </c>
      <c r="H83" s="165">
        <f>IF('Indicator Data'!O87="No Data",1,IF('Indicator Data imputation'!I86&lt;&gt;"",1,0))</f>
        <v>0</v>
      </c>
      <c r="I83" s="165">
        <f>IF('Indicator Data'!P87="No Data",1,IF('Indicator Data imputation'!J86&lt;&gt;"",1,0))</f>
        <v>0</v>
      </c>
      <c r="J83" s="165">
        <f>IF('Indicator Data'!Q87="No Data",1,IF('Indicator Data imputation'!K86&lt;&gt;"",1,0))</f>
        <v>0</v>
      </c>
      <c r="K83" s="165">
        <f>IF('Indicator Data'!R87="No Data",1,IF('Indicator Data imputation'!L86&lt;&gt;"",1,0))</f>
        <v>1</v>
      </c>
      <c r="L83" s="165">
        <f>IF('Indicator Data'!S87="No Data",1,IF('Indicator Data imputation'!M86&lt;&gt;"",1,0))</f>
        <v>0</v>
      </c>
      <c r="M83" s="165">
        <f>IF('Indicator Data'!T87="No Data",1,IF('Indicator Data imputation'!N86&lt;&gt;"",1,0))</f>
        <v>0</v>
      </c>
      <c r="N83" s="165">
        <f>IF('Indicator Data'!U87="No Data",1,IF('Indicator Data imputation'!O86&lt;&gt;"",1,0))</f>
        <v>0</v>
      </c>
      <c r="O83" s="165">
        <f>IF('Indicator Data'!V87="No Data",1,IF('Indicator Data imputation'!P86&lt;&gt;"",1,0))</f>
        <v>1</v>
      </c>
      <c r="P83" s="165">
        <f>IF('Indicator Data'!W87="No Data",1,IF('Indicator Data imputation'!Q86&lt;&gt;"",1,0))</f>
        <v>0</v>
      </c>
      <c r="Q83" s="165">
        <f>IF('Indicator Data'!X87="No Data",1,IF('Indicator Data imputation'!R86&lt;&gt;"",1,0))</f>
        <v>1</v>
      </c>
      <c r="R83" s="165">
        <f>IF('Indicator Data'!Y87="No Data",1,IF('Indicator Data imputation'!S86&lt;&gt;"",1,0))</f>
        <v>0</v>
      </c>
      <c r="S83" s="165">
        <f>IF('Indicator Data'!Z87="No Data",1,IF('Indicator Data imputation'!T86&lt;&gt;"",1,0))</f>
        <v>0</v>
      </c>
      <c r="T83" s="165">
        <f>IF('Indicator Data'!AA87="No Data",1,IF('Indicator Data imputation'!U86&lt;&gt;"",1,0))</f>
        <v>0</v>
      </c>
      <c r="U83" s="165">
        <f>IF('Indicator Data'!AB87="No Data",1,IF('Indicator Data imputation'!V86&lt;&gt;"",1,0))</f>
        <v>0</v>
      </c>
      <c r="V83" s="165">
        <f>IF('Indicator Data'!AC87="No Data",1,IF('Indicator Data imputation'!W86&lt;&gt;"",1,0))</f>
        <v>0</v>
      </c>
      <c r="W83" s="165">
        <f>IF('Indicator Data'!AD87="No Data",1,IF('Indicator Data imputation'!X86&lt;&gt;"",1,0))</f>
        <v>0</v>
      </c>
      <c r="X83" s="165">
        <f>IF('Indicator Data'!AE87="No Data",1,IF('Indicator Data imputation'!Y86&lt;&gt;"",1,0))</f>
        <v>1</v>
      </c>
      <c r="Y83" s="165">
        <f>IF('Indicator Data'!AF87="No Data",1,IF('Indicator Data imputation'!Z86&lt;&gt;"",1,0))</f>
        <v>0</v>
      </c>
      <c r="Z83" s="165">
        <f>IF('Indicator Data'!AG87="No Data",1,IF('Indicator Data imputation'!AA86&lt;&gt;"",1,0))</f>
        <v>0</v>
      </c>
      <c r="AA83" s="165">
        <f>IF('Indicator Data'!AH87="No Data",1,IF('Indicator Data imputation'!AB86&lt;&gt;"",1,0))</f>
        <v>0</v>
      </c>
      <c r="AB83" s="165">
        <f>IF('Indicator Data'!AI87="No Data",1,IF('Indicator Data imputation'!AC86&lt;&gt;"",1,0))</f>
        <v>0</v>
      </c>
      <c r="AC83" s="165">
        <f>IF('Indicator Data'!AJ87="No Data",1,IF('Indicator Data imputation'!AD86&lt;&gt;"",1,0))</f>
        <v>0</v>
      </c>
      <c r="AD83" s="165">
        <f>IF('Indicator Data'!AK87="No Data",1,IF('Indicator Data imputation'!AE86&lt;&gt;"",1,0))</f>
        <v>0</v>
      </c>
      <c r="AE83" s="165">
        <f>IF('Indicator Data'!AL87="No Data",1,IF('Indicator Data imputation'!AF86&lt;&gt;"",1,0))</f>
        <v>0</v>
      </c>
      <c r="AF83" s="165">
        <f>IF('Indicator Data'!AM87="No Data",1,IF('Indicator Data imputation'!AG86&lt;&gt;"",1,0))</f>
        <v>0</v>
      </c>
      <c r="AG83" s="165">
        <f>IF('Indicator Data'!AN87="No Data",1,IF('Indicator Data imputation'!AH86&lt;&gt;"",1,0))</f>
        <v>0</v>
      </c>
      <c r="AH83" s="165">
        <f>IF('Indicator Data'!AO87="No Data",1,IF('Indicator Data imputation'!AI86&lt;&gt;"",1,0))</f>
        <v>0</v>
      </c>
      <c r="AI83" s="165">
        <f>IF('Indicator Data'!AP87="No Data",1,IF('Indicator Data imputation'!AJ86&lt;&gt;"",1,0))</f>
        <v>0</v>
      </c>
      <c r="AJ83" s="165">
        <f>IF('Indicator Data'!AQ87="No Data",1,IF('Indicator Data imputation'!AK86&lt;&gt;"",1,0))</f>
        <v>0</v>
      </c>
      <c r="AK83" s="165">
        <f>IF('Indicator Data'!AR87="No Data",1,IF('Indicator Data imputation'!AL86&lt;&gt;"",1,0))</f>
        <v>0</v>
      </c>
      <c r="AL83" s="165">
        <f>IF('Indicator Data'!AS87="No Data",1,IF('Indicator Data imputation'!AM86&lt;&gt;"",1,0))</f>
        <v>0</v>
      </c>
      <c r="AM83" s="165">
        <f>IF('Indicator Data'!AT87="No Data",1,IF('Indicator Data imputation'!AN86&lt;&gt;"",1,0))</f>
        <v>0</v>
      </c>
      <c r="AN83" s="165">
        <f>IF('Indicator Data'!AU87="No Data",1,IF('Indicator Data imputation'!AO86&lt;&gt;"",1,0))</f>
        <v>0</v>
      </c>
      <c r="AO83" s="165">
        <f>IF('Indicator Data'!AV87="No Data",1,IF('Indicator Data imputation'!AP86&lt;&gt;"",1,0))</f>
        <v>0</v>
      </c>
      <c r="AP83" s="165">
        <f>IF('Indicator Data'!AW87="No Data",1,IF('Indicator Data imputation'!AQ86&lt;&gt;"",1,0))</f>
        <v>0</v>
      </c>
      <c r="AQ83" s="165">
        <f>IF('Indicator Data'!AX87="No Data",1,IF('Indicator Data imputation'!AR86&lt;&gt;"",1,0))</f>
        <v>0</v>
      </c>
      <c r="AR83" s="165">
        <f>IF('Indicator Data'!AY87="No Data",1,IF('Indicator Data imputation'!AS86&lt;&gt;"",1,0))</f>
        <v>0</v>
      </c>
      <c r="AS83" s="165">
        <f>IF('Indicator Data'!AZ87="No Data",1,IF('Indicator Data imputation'!AT86&lt;&gt;"",1,0))</f>
        <v>0</v>
      </c>
      <c r="AT83" s="165">
        <f>IF('Indicator Data'!BA87="No Data",1,IF('Indicator Data imputation'!AU86&lt;&gt;"",1,0))</f>
        <v>0</v>
      </c>
      <c r="AU83" s="165">
        <f>IF('Indicator Data'!BB87="No Data",1,IF('Indicator Data imputation'!AV86&lt;&gt;"",1,0))</f>
        <v>0</v>
      </c>
      <c r="AV83" s="165">
        <f>IF('Indicator Data'!BC87="No Data",1,IF('Indicator Data imputation'!AW86&lt;&gt;"",1,0))</f>
        <v>0</v>
      </c>
      <c r="AW83" s="165">
        <f>IF('Indicator Data'!BD87="No Data",1,IF('Indicator Data imputation'!AX86&lt;&gt;"",1,0))</f>
        <v>0</v>
      </c>
      <c r="AX83" s="165">
        <f>IF('Indicator Data'!BE87="No Data",1,IF('Indicator Data imputation'!AY86&lt;&gt;"",1,0))</f>
        <v>0</v>
      </c>
      <c r="AY83" s="165">
        <f>IF('Indicator Data'!BF87="No Data",1,IF('Indicator Data imputation'!AZ86&lt;&gt;"",1,0))</f>
        <v>0</v>
      </c>
      <c r="AZ83" s="165">
        <f>IF('Indicator Data'!BG87="No Data",1,IF('Indicator Data imputation'!BA86&lt;&gt;"",1,0))</f>
        <v>0</v>
      </c>
      <c r="BA83" s="5">
        <f t="shared" si="2"/>
        <v>4</v>
      </c>
      <c r="BB83" s="167">
        <f t="shared" si="3"/>
        <v>7.8431372549019607E-2</v>
      </c>
    </row>
    <row r="84" spans="1:54" x14ac:dyDescent="0.25">
      <c r="A84" s="5" t="s">
        <v>156</v>
      </c>
      <c r="B84" s="165">
        <f>IF('Indicator Data'!I88="No Data",1,IF('Indicator Data imputation'!C87&lt;&gt;"",1,0))</f>
        <v>0</v>
      </c>
      <c r="C84" s="165">
        <f>IF('Indicator Data'!J88="No Data",1,IF('Indicator Data imputation'!D87&lt;&gt;"",1,0))</f>
        <v>0</v>
      </c>
      <c r="D84" s="165">
        <f>IF('Indicator Data'!K88="No Data",1,IF('Indicator Data imputation'!E87&lt;&gt;"",1,0))</f>
        <v>0</v>
      </c>
      <c r="E84" s="165">
        <f>IF('Indicator Data'!L88="No Data",1,IF('Indicator Data imputation'!F87&lt;&gt;"",1,0))</f>
        <v>0</v>
      </c>
      <c r="F84" s="165">
        <f>IF('Indicator Data'!M88="No Data",1,IF('Indicator Data imputation'!G87&lt;&gt;"",1,0))</f>
        <v>0</v>
      </c>
      <c r="G84" s="165">
        <f>IF('Indicator Data'!N88="No Data",1,IF('Indicator Data imputation'!H87&lt;&gt;"",1,0))</f>
        <v>0</v>
      </c>
      <c r="H84" s="165">
        <f>IF('Indicator Data'!O88="No Data",1,IF('Indicator Data imputation'!I87&lt;&gt;"",1,0))</f>
        <v>0</v>
      </c>
      <c r="I84" s="165">
        <f>IF('Indicator Data'!P88="No Data",1,IF('Indicator Data imputation'!J87&lt;&gt;"",1,0))</f>
        <v>0</v>
      </c>
      <c r="J84" s="165">
        <f>IF('Indicator Data'!Q88="No Data",1,IF('Indicator Data imputation'!K87&lt;&gt;"",1,0))</f>
        <v>0</v>
      </c>
      <c r="K84" s="165">
        <f>IF('Indicator Data'!R88="No Data",1,IF('Indicator Data imputation'!L87&lt;&gt;"",1,0))</f>
        <v>0</v>
      </c>
      <c r="L84" s="165">
        <f>IF('Indicator Data'!S88="No Data",1,IF('Indicator Data imputation'!M87&lt;&gt;"",1,0))</f>
        <v>0</v>
      </c>
      <c r="M84" s="165">
        <f>IF('Indicator Data'!T88="No Data",1,IF('Indicator Data imputation'!N87&lt;&gt;"",1,0))</f>
        <v>0</v>
      </c>
      <c r="N84" s="165">
        <f>IF('Indicator Data'!U88="No Data",1,IF('Indicator Data imputation'!O87&lt;&gt;"",1,0))</f>
        <v>0</v>
      </c>
      <c r="O84" s="165">
        <f>IF('Indicator Data'!V88="No Data",1,IF('Indicator Data imputation'!P87&lt;&gt;"",1,0))</f>
        <v>0</v>
      </c>
      <c r="P84" s="165">
        <f>IF('Indicator Data'!W88="No Data",1,IF('Indicator Data imputation'!Q87&lt;&gt;"",1,0))</f>
        <v>0</v>
      </c>
      <c r="Q84" s="165">
        <f>IF('Indicator Data'!X88="No Data",1,IF('Indicator Data imputation'!R87&lt;&gt;"",1,0))</f>
        <v>0</v>
      </c>
      <c r="R84" s="165">
        <f>IF('Indicator Data'!Y88="No Data",1,IF('Indicator Data imputation'!S87&lt;&gt;"",1,0))</f>
        <v>0</v>
      </c>
      <c r="S84" s="165">
        <f>IF('Indicator Data'!Z88="No Data",1,IF('Indicator Data imputation'!T87&lt;&gt;"",1,0))</f>
        <v>0</v>
      </c>
      <c r="T84" s="165">
        <f>IF('Indicator Data'!AA88="No Data",1,IF('Indicator Data imputation'!U87&lt;&gt;"",1,0))</f>
        <v>0</v>
      </c>
      <c r="U84" s="165">
        <f>IF('Indicator Data'!AB88="No Data",1,IF('Indicator Data imputation'!V87&lt;&gt;"",1,0))</f>
        <v>0</v>
      </c>
      <c r="V84" s="165">
        <f>IF('Indicator Data'!AC88="No Data",1,IF('Indicator Data imputation'!W87&lt;&gt;"",1,0))</f>
        <v>0</v>
      </c>
      <c r="W84" s="165">
        <f>IF('Indicator Data'!AD88="No Data",1,IF('Indicator Data imputation'!X87&lt;&gt;"",1,0))</f>
        <v>0</v>
      </c>
      <c r="X84" s="165">
        <f>IF('Indicator Data'!AE88="No Data",1,IF('Indicator Data imputation'!Y87&lt;&gt;"",1,0))</f>
        <v>1</v>
      </c>
      <c r="Y84" s="165">
        <f>IF('Indicator Data'!AF88="No Data",1,IF('Indicator Data imputation'!Z87&lt;&gt;"",1,0))</f>
        <v>0</v>
      </c>
      <c r="Z84" s="165">
        <f>IF('Indicator Data'!AG88="No Data",1,IF('Indicator Data imputation'!AA87&lt;&gt;"",1,0))</f>
        <v>1</v>
      </c>
      <c r="AA84" s="165">
        <f>IF('Indicator Data'!AH88="No Data",1,IF('Indicator Data imputation'!AB87&lt;&gt;"",1,0))</f>
        <v>0</v>
      </c>
      <c r="AB84" s="165">
        <f>IF('Indicator Data'!AI88="No Data",1,IF('Indicator Data imputation'!AC87&lt;&gt;"",1,0))</f>
        <v>0</v>
      </c>
      <c r="AC84" s="165">
        <f>IF('Indicator Data'!AJ88="No Data",1,IF('Indicator Data imputation'!AD87&lt;&gt;"",1,0))</f>
        <v>0</v>
      </c>
      <c r="AD84" s="165">
        <f>IF('Indicator Data'!AK88="No Data",1,IF('Indicator Data imputation'!AE87&lt;&gt;"",1,0))</f>
        <v>0</v>
      </c>
      <c r="AE84" s="165">
        <f>IF('Indicator Data'!AL88="No Data",1,IF('Indicator Data imputation'!AF87&lt;&gt;"",1,0))</f>
        <v>0</v>
      </c>
      <c r="AF84" s="165">
        <f>IF('Indicator Data'!AM88="No Data",1,IF('Indicator Data imputation'!AG87&lt;&gt;"",1,0))</f>
        <v>0</v>
      </c>
      <c r="AG84" s="165">
        <f>IF('Indicator Data'!AN88="No Data",1,IF('Indicator Data imputation'!AH87&lt;&gt;"",1,0))</f>
        <v>0</v>
      </c>
      <c r="AH84" s="165">
        <f>IF('Indicator Data'!AO88="No Data",1,IF('Indicator Data imputation'!AI87&lt;&gt;"",1,0))</f>
        <v>0</v>
      </c>
      <c r="AI84" s="165">
        <f>IF('Indicator Data'!AP88="No Data",1,IF('Indicator Data imputation'!AJ87&lt;&gt;"",1,0))</f>
        <v>0</v>
      </c>
      <c r="AJ84" s="165">
        <f>IF('Indicator Data'!AQ88="No Data",1,IF('Indicator Data imputation'!AK87&lt;&gt;"",1,0))</f>
        <v>0</v>
      </c>
      <c r="AK84" s="165">
        <f>IF('Indicator Data'!AR88="No Data",1,IF('Indicator Data imputation'!AL87&lt;&gt;"",1,0))</f>
        <v>0</v>
      </c>
      <c r="AL84" s="165">
        <f>IF('Indicator Data'!AS88="No Data",1,IF('Indicator Data imputation'!AM87&lt;&gt;"",1,0))</f>
        <v>0</v>
      </c>
      <c r="AM84" s="165">
        <f>IF('Indicator Data'!AT88="No Data",1,IF('Indicator Data imputation'!AN87&lt;&gt;"",1,0))</f>
        <v>0</v>
      </c>
      <c r="AN84" s="165">
        <f>IF('Indicator Data'!AU88="No Data",1,IF('Indicator Data imputation'!AO87&lt;&gt;"",1,0))</f>
        <v>0</v>
      </c>
      <c r="AO84" s="165">
        <f>IF('Indicator Data'!AV88="No Data",1,IF('Indicator Data imputation'!AP87&lt;&gt;"",1,0))</f>
        <v>0</v>
      </c>
      <c r="AP84" s="165">
        <f>IF('Indicator Data'!AW88="No Data",1,IF('Indicator Data imputation'!AQ87&lt;&gt;"",1,0))</f>
        <v>0</v>
      </c>
      <c r="AQ84" s="165">
        <f>IF('Indicator Data'!AX88="No Data",1,IF('Indicator Data imputation'!AR87&lt;&gt;"",1,0))</f>
        <v>0</v>
      </c>
      <c r="AR84" s="165">
        <f>IF('Indicator Data'!AY88="No Data",1,IF('Indicator Data imputation'!AS87&lt;&gt;"",1,0))</f>
        <v>0</v>
      </c>
      <c r="AS84" s="165">
        <f>IF('Indicator Data'!AZ88="No Data",1,IF('Indicator Data imputation'!AT87&lt;&gt;"",1,0))</f>
        <v>0</v>
      </c>
      <c r="AT84" s="165">
        <f>IF('Indicator Data'!BA88="No Data",1,IF('Indicator Data imputation'!AU87&lt;&gt;"",1,0))</f>
        <v>0</v>
      </c>
      <c r="AU84" s="165">
        <f>IF('Indicator Data'!BB88="No Data",1,IF('Indicator Data imputation'!AV87&lt;&gt;"",1,0))</f>
        <v>0</v>
      </c>
      <c r="AV84" s="165">
        <f>IF('Indicator Data'!BC88="No Data",1,IF('Indicator Data imputation'!AW87&lt;&gt;"",1,0))</f>
        <v>0</v>
      </c>
      <c r="AW84" s="165">
        <f>IF('Indicator Data'!BD88="No Data",1,IF('Indicator Data imputation'!AX87&lt;&gt;"",1,0))</f>
        <v>0</v>
      </c>
      <c r="AX84" s="165">
        <f>IF('Indicator Data'!BE88="No Data",1,IF('Indicator Data imputation'!AY87&lt;&gt;"",1,0))</f>
        <v>0</v>
      </c>
      <c r="AY84" s="165">
        <f>IF('Indicator Data'!BF88="No Data",1,IF('Indicator Data imputation'!AZ87&lt;&gt;"",1,0))</f>
        <v>0</v>
      </c>
      <c r="AZ84" s="165">
        <f>IF('Indicator Data'!BG88="No Data",1,IF('Indicator Data imputation'!BA87&lt;&gt;"",1,0))</f>
        <v>0</v>
      </c>
      <c r="BA84" s="5">
        <f t="shared" si="2"/>
        <v>2</v>
      </c>
      <c r="BB84" s="167">
        <f t="shared" si="3"/>
        <v>3.9215686274509803E-2</v>
      </c>
    </row>
    <row r="85" spans="1:54" x14ac:dyDescent="0.25">
      <c r="A85" s="5" t="s">
        <v>158</v>
      </c>
      <c r="B85" s="165">
        <f>IF('Indicator Data'!I89="No Data",1,IF('Indicator Data imputation'!C88&lt;&gt;"",1,0))</f>
        <v>0</v>
      </c>
      <c r="C85" s="165">
        <f>IF('Indicator Data'!J89="No Data",1,IF('Indicator Data imputation'!D88&lt;&gt;"",1,0))</f>
        <v>0</v>
      </c>
      <c r="D85" s="165">
        <f>IF('Indicator Data'!K89="No Data",1,IF('Indicator Data imputation'!E88&lt;&gt;"",1,0))</f>
        <v>0</v>
      </c>
      <c r="E85" s="165">
        <f>IF('Indicator Data'!L89="No Data",1,IF('Indicator Data imputation'!F88&lt;&gt;"",1,0))</f>
        <v>0</v>
      </c>
      <c r="F85" s="165">
        <f>IF('Indicator Data'!M89="No Data",1,IF('Indicator Data imputation'!G88&lt;&gt;"",1,0))</f>
        <v>0</v>
      </c>
      <c r="G85" s="165">
        <f>IF('Indicator Data'!N89="No Data",1,IF('Indicator Data imputation'!H88&lt;&gt;"",1,0))</f>
        <v>0</v>
      </c>
      <c r="H85" s="165">
        <f>IF('Indicator Data'!O89="No Data",1,IF('Indicator Data imputation'!I88&lt;&gt;"",1,0))</f>
        <v>0</v>
      </c>
      <c r="I85" s="165">
        <f>IF('Indicator Data'!P89="No Data",1,IF('Indicator Data imputation'!J88&lt;&gt;"",1,0))</f>
        <v>0</v>
      </c>
      <c r="J85" s="165">
        <f>IF('Indicator Data'!Q89="No Data",1,IF('Indicator Data imputation'!K88&lt;&gt;"",1,0))</f>
        <v>0</v>
      </c>
      <c r="K85" s="165">
        <f>IF('Indicator Data'!R89="No Data",1,IF('Indicator Data imputation'!L88&lt;&gt;"",1,0))</f>
        <v>1</v>
      </c>
      <c r="L85" s="165">
        <f>IF('Indicator Data'!S89="No Data",1,IF('Indicator Data imputation'!M88&lt;&gt;"",1,0))</f>
        <v>0</v>
      </c>
      <c r="M85" s="165">
        <f>IF('Indicator Data'!T89="No Data",1,IF('Indicator Data imputation'!N88&lt;&gt;"",1,0))</f>
        <v>0</v>
      </c>
      <c r="N85" s="165">
        <f>IF('Indicator Data'!U89="No Data",1,IF('Indicator Data imputation'!O88&lt;&gt;"",1,0))</f>
        <v>0</v>
      </c>
      <c r="O85" s="165">
        <f>IF('Indicator Data'!V89="No Data",1,IF('Indicator Data imputation'!P88&lt;&gt;"",1,0))</f>
        <v>1</v>
      </c>
      <c r="P85" s="165">
        <f>IF('Indicator Data'!W89="No Data",1,IF('Indicator Data imputation'!Q88&lt;&gt;"",1,0))</f>
        <v>0</v>
      </c>
      <c r="Q85" s="165">
        <f>IF('Indicator Data'!X89="No Data",1,IF('Indicator Data imputation'!R88&lt;&gt;"",1,0))</f>
        <v>0</v>
      </c>
      <c r="R85" s="165">
        <f>IF('Indicator Data'!Y89="No Data",1,IF('Indicator Data imputation'!S88&lt;&gt;"",1,0))</f>
        <v>0</v>
      </c>
      <c r="S85" s="165">
        <f>IF('Indicator Data'!Z89="No Data",1,IF('Indicator Data imputation'!T88&lt;&gt;"",1,0))</f>
        <v>0</v>
      </c>
      <c r="T85" s="165">
        <f>IF('Indicator Data'!AA89="No Data",1,IF('Indicator Data imputation'!U88&lt;&gt;"",1,0))</f>
        <v>0</v>
      </c>
      <c r="U85" s="165">
        <f>IF('Indicator Data'!AB89="No Data",1,IF('Indicator Data imputation'!V88&lt;&gt;"",1,0))</f>
        <v>0</v>
      </c>
      <c r="V85" s="165">
        <f>IF('Indicator Data'!AC89="No Data",1,IF('Indicator Data imputation'!W88&lt;&gt;"",1,0))</f>
        <v>0</v>
      </c>
      <c r="W85" s="165">
        <f>IF('Indicator Data'!AD89="No Data",1,IF('Indicator Data imputation'!X88&lt;&gt;"",1,0))</f>
        <v>0</v>
      </c>
      <c r="X85" s="165">
        <f>IF('Indicator Data'!AE89="No Data",1,IF('Indicator Data imputation'!Y88&lt;&gt;"",1,0))</f>
        <v>1</v>
      </c>
      <c r="Y85" s="165">
        <f>IF('Indicator Data'!AF89="No Data",1,IF('Indicator Data imputation'!Z88&lt;&gt;"",1,0))</f>
        <v>0</v>
      </c>
      <c r="Z85" s="165">
        <f>IF('Indicator Data'!AG89="No Data",1,IF('Indicator Data imputation'!AA88&lt;&gt;"",1,0))</f>
        <v>0</v>
      </c>
      <c r="AA85" s="165">
        <f>IF('Indicator Data'!AH89="No Data",1,IF('Indicator Data imputation'!AB88&lt;&gt;"",1,0))</f>
        <v>0</v>
      </c>
      <c r="AB85" s="165">
        <f>IF('Indicator Data'!AI89="No Data",1,IF('Indicator Data imputation'!AC88&lt;&gt;"",1,0))</f>
        <v>0</v>
      </c>
      <c r="AC85" s="165">
        <f>IF('Indicator Data'!AJ89="No Data",1,IF('Indicator Data imputation'!AD88&lt;&gt;"",1,0))</f>
        <v>0</v>
      </c>
      <c r="AD85" s="165">
        <f>IF('Indicator Data'!AK89="No Data",1,IF('Indicator Data imputation'!AE88&lt;&gt;"",1,0))</f>
        <v>0</v>
      </c>
      <c r="AE85" s="165">
        <f>IF('Indicator Data'!AL89="No Data",1,IF('Indicator Data imputation'!AF88&lt;&gt;"",1,0))</f>
        <v>0</v>
      </c>
      <c r="AF85" s="165">
        <f>IF('Indicator Data'!AM89="No Data",1,IF('Indicator Data imputation'!AG88&lt;&gt;"",1,0))</f>
        <v>0</v>
      </c>
      <c r="AG85" s="165">
        <f>IF('Indicator Data'!AN89="No Data",1,IF('Indicator Data imputation'!AH88&lt;&gt;"",1,0))</f>
        <v>0</v>
      </c>
      <c r="AH85" s="165">
        <f>IF('Indicator Data'!AO89="No Data",1,IF('Indicator Data imputation'!AI88&lt;&gt;"",1,0))</f>
        <v>0</v>
      </c>
      <c r="AI85" s="165">
        <f>IF('Indicator Data'!AP89="No Data",1,IF('Indicator Data imputation'!AJ88&lt;&gt;"",1,0))</f>
        <v>0</v>
      </c>
      <c r="AJ85" s="165">
        <f>IF('Indicator Data'!AQ89="No Data",1,IF('Indicator Data imputation'!AK88&lt;&gt;"",1,0))</f>
        <v>0</v>
      </c>
      <c r="AK85" s="165">
        <f>IF('Indicator Data'!AR89="No Data",1,IF('Indicator Data imputation'!AL88&lt;&gt;"",1,0))</f>
        <v>0</v>
      </c>
      <c r="AL85" s="165">
        <f>IF('Indicator Data'!AS89="No Data",1,IF('Indicator Data imputation'!AM88&lt;&gt;"",1,0))</f>
        <v>0</v>
      </c>
      <c r="AM85" s="165">
        <f>IF('Indicator Data'!AT89="No Data",1,IF('Indicator Data imputation'!AN88&lt;&gt;"",1,0))</f>
        <v>0</v>
      </c>
      <c r="AN85" s="165">
        <f>IF('Indicator Data'!AU89="No Data",1,IF('Indicator Data imputation'!AO88&lt;&gt;"",1,0))</f>
        <v>0</v>
      </c>
      <c r="AO85" s="165">
        <f>IF('Indicator Data'!AV89="No Data",1,IF('Indicator Data imputation'!AP88&lt;&gt;"",1,0))</f>
        <v>1</v>
      </c>
      <c r="AP85" s="165">
        <f>IF('Indicator Data'!AW89="No Data",1,IF('Indicator Data imputation'!AQ88&lt;&gt;"",1,0))</f>
        <v>0</v>
      </c>
      <c r="AQ85" s="165">
        <f>IF('Indicator Data'!AX89="No Data",1,IF('Indicator Data imputation'!AR88&lt;&gt;"",1,0))</f>
        <v>0</v>
      </c>
      <c r="AR85" s="165">
        <f>IF('Indicator Data'!AY89="No Data",1,IF('Indicator Data imputation'!AS88&lt;&gt;"",1,0))</f>
        <v>0</v>
      </c>
      <c r="AS85" s="165">
        <f>IF('Indicator Data'!AZ89="No Data",1,IF('Indicator Data imputation'!AT88&lt;&gt;"",1,0))</f>
        <v>0</v>
      </c>
      <c r="AT85" s="165">
        <f>IF('Indicator Data'!BA89="No Data",1,IF('Indicator Data imputation'!AU88&lt;&gt;"",1,0))</f>
        <v>0</v>
      </c>
      <c r="AU85" s="165">
        <f>IF('Indicator Data'!BB89="No Data",1,IF('Indicator Data imputation'!AV88&lt;&gt;"",1,0))</f>
        <v>0</v>
      </c>
      <c r="AV85" s="165">
        <f>IF('Indicator Data'!BC89="No Data",1,IF('Indicator Data imputation'!AW88&lt;&gt;"",1,0))</f>
        <v>0</v>
      </c>
      <c r="AW85" s="165">
        <f>IF('Indicator Data'!BD89="No Data",1,IF('Indicator Data imputation'!AX88&lt;&gt;"",1,0))</f>
        <v>0</v>
      </c>
      <c r="AX85" s="165">
        <f>IF('Indicator Data'!BE89="No Data",1,IF('Indicator Data imputation'!AY88&lt;&gt;"",1,0))</f>
        <v>0</v>
      </c>
      <c r="AY85" s="165">
        <f>IF('Indicator Data'!BF89="No Data",1,IF('Indicator Data imputation'!AZ88&lt;&gt;"",1,0))</f>
        <v>0</v>
      </c>
      <c r="AZ85" s="165">
        <f>IF('Indicator Data'!BG89="No Data",1,IF('Indicator Data imputation'!BA88&lt;&gt;"",1,0))</f>
        <v>0</v>
      </c>
      <c r="BA85" s="5">
        <f t="shared" si="2"/>
        <v>4</v>
      </c>
      <c r="BB85" s="167">
        <f t="shared" si="3"/>
        <v>7.8431372549019607E-2</v>
      </c>
    </row>
    <row r="86" spans="1:54" x14ac:dyDescent="0.25">
      <c r="A86" s="5" t="s">
        <v>160</v>
      </c>
      <c r="B86" s="165">
        <f>IF('Indicator Data'!I90="No Data",1,IF('Indicator Data imputation'!C89&lt;&gt;"",1,0))</f>
        <v>0</v>
      </c>
      <c r="C86" s="165">
        <f>IF('Indicator Data'!J90="No Data",1,IF('Indicator Data imputation'!D89&lt;&gt;"",1,0))</f>
        <v>0</v>
      </c>
      <c r="D86" s="165">
        <f>IF('Indicator Data'!K90="No Data",1,IF('Indicator Data imputation'!E89&lt;&gt;"",1,0))</f>
        <v>0</v>
      </c>
      <c r="E86" s="165">
        <f>IF('Indicator Data'!L90="No Data",1,IF('Indicator Data imputation'!F89&lt;&gt;"",1,0))</f>
        <v>0</v>
      </c>
      <c r="F86" s="165">
        <f>IF('Indicator Data'!M90="No Data",1,IF('Indicator Data imputation'!G89&lt;&gt;"",1,0))</f>
        <v>0</v>
      </c>
      <c r="G86" s="165">
        <f>IF('Indicator Data'!N90="No Data",1,IF('Indicator Data imputation'!H89&lt;&gt;"",1,0))</f>
        <v>0</v>
      </c>
      <c r="H86" s="165">
        <f>IF('Indicator Data'!O90="No Data",1,IF('Indicator Data imputation'!I89&lt;&gt;"",1,0))</f>
        <v>0</v>
      </c>
      <c r="I86" s="165">
        <f>IF('Indicator Data'!P90="No Data",1,IF('Indicator Data imputation'!J89&lt;&gt;"",1,0))</f>
        <v>0</v>
      </c>
      <c r="J86" s="165">
        <f>IF('Indicator Data'!Q90="No Data",1,IF('Indicator Data imputation'!K89&lt;&gt;"",1,0))</f>
        <v>0</v>
      </c>
      <c r="K86" s="165">
        <f>IF('Indicator Data'!R90="No Data",1,IF('Indicator Data imputation'!L89&lt;&gt;"",1,0))</f>
        <v>0</v>
      </c>
      <c r="L86" s="165">
        <f>IF('Indicator Data'!S90="No Data",1,IF('Indicator Data imputation'!M89&lt;&gt;"",1,0))</f>
        <v>0</v>
      </c>
      <c r="M86" s="165">
        <f>IF('Indicator Data'!T90="No Data",1,IF('Indicator Data imputation'!N89&lt;&gt;"",1,0))</f>
        <v>0</v>
      </c>
      <c r="N86" s="165">
        <f>IF('Indicator Data'!U90="No Data",1,IF('Indicator Data imputation'!O89&lt;&gt;"",1,0))</f>
        <v>0</v>
      </c>
      <c r="O86" s="165">
        <f>IF('Indicator Data'!V90="No Data",1,IF('Indicator Data imputation'!P89&lt;&gt;"",1,0))</f>
        <v>0</v>
      </c>
      <c r="P86" s="165">
        <f>IF('Indicator Data'!W90="No Data",1,IF('Indicator Data imputation'!Q89&lt;&gt;"",1,0))</f>
        <v>0</v>
      </c>
      <c r="Q86" s="165">
        <f>IF('Indicator Data'!X90="No Data",1,IF('Indicator Data imputation'!R89&lt;&gt;"",1,0))</f>
        <v>0</v>
      </c>
      <c r="R86" s="165">
        <f>IF('Indicator Data'!Y90="No Data",1,IF('Indicator Data imputation'!S89&lt;&gt;"",1,0))</f>
        <v>0</v>
      </c>
      <c r="S86" s="165">
        <f>IF('Indicator Data'!Z90="No Data",1,IF('Indicator Data imputation'!T89&lt;&gt;"",1,0))</f>
        <v>0</v>
      </c>
      <c r="T86" s="165">
        <f>IF('Indicator Data'!AA90="No Data",1,IF('Indicator Data imputation'!U89&lt;&gt;"",1,0))</f>
        <v>0</v>
      </c>
      <c r="U86" s="165">
        <f>IF('Indicator Data'!AB90="No Data",1,IF('Indicator Data imputation'!V89&lt;&gt;"",1,0))</f>
        <v>0</v>
      </c>
      <c r="V86" s="165">
        <f>IF('Indicator Data'!AC90="No Data",1,IF('Indicator Data imputation'!W89&lt;&gt;"",1,0))</f>
        <v>0</v>
      </c>
      <c r="W86" s="165">
        <f>IF('Indicator Data'!AD90="No Data",1,IF('Indicator Data imputation'!X89&lt;&gt;"",1,0))</f>
        <v>0</v>
      </c>
      <c r="X86" s="165">
        <f>IF('Indicator Data'!AE90="No Data",1,IF('Indicator Data imputation'!Y89&lt;&gt;"",1,0))</f>
        <v>1</v>
      </c>
      <c r="Y86" s="165">
        <f>IF('Indicator Data'!AF90="No Data",1,IF('Indicator Data imputation'!Z89&lt;&gt;"",1,0))</f>
        <v>0</v>
      </c>
      <c r="Z86" s="165">
        <f>IF('Indicator Data'!AG90="No Data",1,IF('Indicator Data imputation'!AA89&lt;&gt;"",1,0))</f>
        <v>0</v>
      </c>
      <c r="AA86" s="165">
        <f>IF('Indicator Data'!AH90="No Data",1,IF('Indicator Data imputation'!AB89&lt;&gt;"",1,0))</f>
        <v>0</v>
      </c>
      <c r="AB86" s="165">
        <f>IF('Indicator Data'!AI90="No Data",1,IF('Indicator Data imputation'!AC89&lt;&gt;"",1,0))</f>
        <v>0</v>
      </c>
      <c r="AC86" s="165">
        <f>IF('Indicator Data'!AJ90="No Data",1,IF('Indicator Data imputation'!AD89&lt;&gt;"",1,0))</f>
        <v>0</v>
      </c>
      <c r="AD86" s="165">
        <f>IF('Indicator Data'!AK90="No Data",1,IF('Indicator Data imputation'!AE89&lt;&gt;"",1,0))</f>
        <v>0</v>
      </c>
      <c r="AE86" s="165">
        <f>IF('Indicator Data'!AL90="No Data",1,IF('Indicator Data imputation'!AF89&lt;&gt;"",1,0))</f>
        <v>0</v>
      </c>
      <c r="AF86" s="165">
        <f>IF('Indicator Data'!AM90="No Data",1,IF('Indicator Data imputation'!AG89&lt;&gt;"",1,0))</f>
        <v>0</v>
      </c>
      <c r="AG86" s="165">
        <f>IF('Indicator Data'!AN90="No Data",1,IF('Indicator Data imputation'!AH89&lt;&gt;"",1,0))</f>
        <v>0</v>
      </c>
      <c r="AH86" s="165">
        <f>IF('Indicator Data'!AO90="No Data",1,IF('Indicator Data imputation'!AI89&lt;&gt;"",1,0))</f>
        <v>0</v>
      </c>
      <c r="AI86" s="165">
        <f>IF('Indicator Data'!AP90="No Data",1,IF('Indicator Data imputation'!AJ89&lt;&gt;"",1,0))</f>
        <v>0</v>
      </c>
      <c r="AJ86" s="165">
        <f>IF('Indicator Data'!AQ90="No Data",1,IF('Indicator Data imputation'!AK89&lt;&gt;"",1,0))</f>
        <v>0</v>
      </c>
      <c r="AK86" s="165">
        <f>IF('Indicator Data'!AR90="No Data",1,IF('Indicator Data imputation'!AL89&lt;&gt;"",1,0))</f>
        <v>0</v>
      </c>
      <c r="AL86" s="165">
        <f>IF('Indicator Data'!AS90="No Data",1,IF('Indicator Data imputation'!AM89&lt;&gt;"",1,0))</f>
        <v>0</v>
      </c>
      <c r="AM86" s="165">
        <f>IF('Indicator Data'!AT90="No Data",1,IF('Indicator Data imputation'!AN89&lt;&gt;"",1,0))</f>
        <v>0</v>
      </c>
      <c r="AN86" s="165">
        <f>IF('Indicator Data'!AU90="No Data",1,IF('Indicator Data imputation'!AO89&lt;&gt;"",1,0))</f>
        <v>0</v>
      </c>
      <c r="AO86" s="165">
        <f>IF('Indicator Data'!AV90="No Data",1,IF('Indicator Data imputation'!AP89&lt;&gt;"",1,0))</f>
        <v>0</v>
      </c>
      <c r="AP86" s="165">
        <f>IF('Indicator Data'!AW90="No Data",1,IF('Indicator Data imputation'!AQ89&lt;&gt;"",1,0))</f>
        <v>0</v>
      </c>
      <c r="AQ86" s="165">
        <f>IF('Indicator Data'!AX90="No Data",1,IF('Indicator Data imputation'!AR89&lt;&gt;"",1,0))</f>
        <v>0</v>
      </c>
      <c r="AR86" s="165">
        <f>IF('Indicator Data'!AY90="No Data",1,IF('Indicator Data imputation'!AS89&lt;&gt;"",1,0))</f>
        <v>0</v>
      </c>
      <c r="AS86" s="165">
        <f>IF('Indicator Data'!AZ90="No Data",1,IF('Indicator Data imputation'!AT89&lt;&gt;"",1,0))</f>
        <v>0</v>
      </c>
      <c r="AT86" s="165">
        <f>IF('Indicator Data'!BA90="No Data",1,IF('Indicator Data imputation'!AU89&lt;&gt;"",1,0))</f>
        <v>0</v>
      </c>
      <c r="AU86" s="165">
        <f>IF('Indicator Data'!BB90="No Data",1,IF('Indicator Data imputation'!AV89&lt;&gt;"",1,0))</f>
        <v>0</v>
      </c>
      <c r="AV86" s="165">
        <f>IF('Indicator Data'!BC90="No Data",1,IF('Indicator Data imputation'!AW89&lt;&gt;"",1,0))</f>
        <v>0</v>
      </c>
      <c r="AW86" s="165">
        <f>IF('Indicator Data'!BD90="No Data",1,IF('Indicator Data imputation'!AX89&lt;&gt;"",1,0))</f>
        <v>0</v>
      </c>
      <c r="AX86" s="165">
        <f>IF('Indicator Data'!BE90="No Data",1,IF('Indicator Data imputation'!AY89&lt;&gt;"",1,0))</f>
        <v>0</v>
      </c>
      <c r="AY86" s="165">
        <f>IF('Indicator Data'!BF90="No Data",1,IF('Indicator Data imputation'!AZ89&lt;&gt;"",1,0))</f>
        <v>0</v>
      </c>
      <c r="AZ86" s="165">
        <f>IF('Indicator Data'!BG90="No Data",1,IF('Indicator Data imputation'!BA89&lt;&gt;"",1,0))</f>
        <v>0</v>
      </c>
      <c r="BA86" s="5">
        <f t="shared" si="2"/>
        <v>1</v>
      </c>
      <c r="BB86" s="167">
        <f t="shared" si="3"/>
        <v>1.9607843137254902E-2</v>
      </c>
    </row>
    <row r="87" spans="1:54" x14ac:dyDescent="0.25">
      <c r="A87" s="5" t="s">
        <v>162</v>
      </c>
      <c r="B87" s="165">
        <f>IF('Indicator Data'!I91="No Data",1,IF('Indicator Data imputation'!C90&lt;&gt;"",1,0))</f>
        <v>0</v>
      </c>
      <c r="C87" s="165">
        <f>IF('Indicator Data'!J91="No Data",1,IF('Indicator Data imputation'!D90&lt;&gt;"",1,0))</f>
        <v>0</v>
      </c>
      <c r="D87" s="165">
        <f>IF('Indicator Data'!K91="No Data",1,IF('Indicator Data imputation'!E90&lt;&gt;"",1,0))</f>
        <v>0</v>
      </c>
      <c r="E87" s="165">
        <f>IF('Indicator Data'!L91="No Data",1,IF('Indicator Data imputation'!F90&lt;&gt;"",1,0))</f>
        <v>0</v>
      </c>
      <c r="F87" s="165">
        <f>IF('Indicator Data'!M91="No Data",1,IF('Indicator Data imputation'!G90&lt;&gt;"",1,0))</f>
        <v>0</v>
      </c>
      <c r="G87" s="165">
        <f>IF('Indicator Data'!N91="No Data",1,IF('Indicator Data imputation'!H90&lt;&gt;"",1,0))</f>
        <v>0</v>
      </c>
      <c r="H87" s="165">
        <f>IF('Indicator Data'!O91="No Data",1,IF('Indicator Data imputation'!I90&lt;&gt;"",1,0))</f>
        <v>0</v>
      </c>
      <c r="I87" s="165">
        <f>IF('Indicator Data'!P91="No Data",1,IF('Indicator Data imputation'!J90&lt;&gt;"",1,0))</f>
        <v>0</v>
      </c>
      <c r="J87" s="165">
        <f>IF('Indicator Data'!Q91="No Data",1,IF('Indicator Data imputation'!K90&lt;&gt;"",1,0))</f>
        <v>0</v>
      </c>
      <c r="K87" s="165">
        <f>IF('Indicator Data'!R91="No Data",1,IF('Indicator Data imputation'!L90&lt;&gt;"",1,0))</f>
        <v>0</v>
      </c>
      <c r="L87" s="165">
        <f>IF('Indicator Data'!S91="No Data",1,IF('Indicator Data imputation'!M90&lt;&gt;"",1,0))</f>
        <v>0</v>
      </c>
      <c r="M87" s="165">
        <f>IF('Indicator Data'!T91="No Data",1,IF('Indicator Data imputation'!N90&lt;&gt;"",1,0))</f>
        <v>0</v>
      </c>
      <c r="N87" s="165">
        <f>IF('Indicator Data'!U91="No Data",1,IF('Indicator Data imputation'!O90&lt;&gt;"",1,0))</f>
        <v>0</v>
      </c>
      <c r="O87" s="165">
        <f>IF('Indicator Data'!V91="No Data",1,IF('Indicator Data imputation'!P90&lt;&gt;"",1,0))</f>
        <v>0</v>
      </c>
      <c r="P87" s="165">
        <f>IF('Indicator Data'!W91="No Data",1,IF('Indicator Data imputation'!Q90&lt;&gt;"",1,0))</f>
        <v>0</v>
      </c>
      <c r="Q87" s="165">
        <f>IF('Indicator Data'!X91="No Data",1,IF('Indicator Data imputation'!R90&lt;&gt;"",1,0))</f>
        <v>0</v>
      </c>
      <c r="R87" s="165">
        <f>IF('Indicator Data'!Y91="No Data",1,IF('Indicator Data imputation'!S90&lt;&gt;"",1,0))</f>
        <v>0</v>
      </c>
      <c r="S87" s="165">
        <f>IF('Indicator Data'!Z91="No Data",1,IF('Indicator Data imputation'!T90&lt;&gt;"",1,0))</f>
        <v>0</v>
      </c>
      <c r="T87" s="165">
        <f>IF('Indicator Data'!AA91="No Data",1,IF('Indicator Data imputation'!U90&lt;&gt;"",1,0))</f>
        <v>0</v>
      </c>
      <c r="U87" s="165">
        <f>IF('Indicator Data'!AB91="No Data",1,IF('Indicator Data imputation'!V90&lt;&gt;"",1,0))</f>
        <v>0</v>
      </c>
      <c r="V87" s="165">
        <f>IF('Indicator Data'!AC91="No Data",1,IF('Indicator Data imputation'!W90&lt;&gt;"",1,0))</f>
        <v>0</v>
      </c>
      <c r="W87" s="165">
        <f>IF('Indicator Data'!AD91="No Data",1,IF('Indicator Data imputation'!X90&lt;&gt;"",1,0))</f>
        <v>0</v>
      </c>
      <c r="X87" s="165">
        <f>IF('Indicator Data'!AE91="No Data",1,IF('Indicator Data imputation'!Y90&lt;&gt;"",1,0))</f>
        <v>1</v>
      </c>
      <c r="Y87" s="165">
        <f>IF('Indicator Data'!AF91="No Data",1,IF('Indicator Data imputation'!Z90&lt;&gt;"",1,0))</f>
        <v>0</v>
      </c>
      <c r="Z87" s="165">
        <f>IF('Indicator Data'!AG91="No Data",1,IF('Indicator Data imputation'!AA90&lt;&gt;"",1,0))</f>
        <v>0</v>
      </c>
      <c r="AA87" s="165">
        <f>IF('Indicator Data'!AH91="No Data",1,IF('Indicator Data imputation'!AB90&lt;&gt;"",1,0))</f>
        <v>0</v>
      </c>
      <c r="AB87" s="165">
        <f>IF('Indicator Data'!AI91="No Data",1,IF('Indicator Data imputation'!AC90&lt;&gt;"",1,0))</f>
        <v>0</v>
      </c>
      <c r="AC87" s="165">
        <f>IF('Indicator Data'!AJ91="No Data",1,IF('Indicator Data imputation'!AD90&lt;&gt;"",1,0))</f>
        <v>0</v>
      </c>
      <c r="AD87" s="165">
        <f>IF('Indicator Data'!AK91="No Data",1,IF('Indicator Data imputation'!AE90&lt;&gt;"",1,0))</f>
        <v>0</v>
      </c>
      <c r="AE87" s="165">
        <f>IF('Indicator Data'!AL91="No Data",1,IF('Indicator Data imputation'!AF90&lt;&gt;"",1,0))</f>
        <v>0</v>
      </c>
      <c r="AF87" s="165">
        <f>IF('Indicator Data'!AM91="No Data",1,IF('Indicator Data imputation'!AG90&lt;&gt;"",1,0))</f>
        <v>0</v>
      </c>
      <c r="AG87" s="165">
        <f>IF('Indicator Data'!AN91="No Data",1,IF('Indicator Data imputation'!AH90&lt;&gt;"",1,0))</f>
        <v>0</v>
      </c>
      <c r="AH87" s="165">
        <f>IF('Indicator Data'!AO91="No Data",1,IF('Indicator Data imputation'!AI90&lt;&gt;"",1,0))</f>
        <v>0</v>
      </c>
      <c r="AI87" s="165">
        <f>IF('Indicator Data'!AP91="No Data",1,IF('Indicator Data imputation'!AJ90&lt;&gt;"",1,0))</f>
        <v>1</v>
      </c>
      <c r="AJ87" s="165">
        <f>IF('Indicator Data'!AQ91="No Data",1,IF('Indicator Data imputation'!AK90&lt;&gt;"",1,0))</f>
        <v>1</v>
      </c>
      <c r="AK87" s="165">
        <f>IF('Indicator Data'!AR91="No Data",1,IF('Indicator Data imputation'!AL90&lt;&gt;"",1,0))</f>
        <v>0</v>
      </c>
      <c r="AL87" s="165">
        <f>IF('Indicator Data'!AS91="No Data",1,IF('Indicator Data imputation'!AM90&lt;&gt;"",1,0))</f>
        <v>0</v>
      </c>
      <c r="AM87" s="165">
        <f>IF('Indicator Data'!AT91="No Data",1,IF('Indicator Data imputation'!AN90&lt;&gt;"",1,0))</f>
        <v>0</v>
      </c>
      <c r="AN87" s="165">
        <f>IF('Indicator Data'!AU91="No Data",1,IF('Indicator Data imputation'!AO90&lt;&gt;"",1,0))</f>
        <v>0</v>
      </c>
      <c r="AO87" s="165">
        <f>IF('Indicator Data'!AV91="No Data",1,IF('Indicator Data imputation'!AP90&lt;&gt;"",1,0))</f>
        <v>0</v>
      </c>
      <c r="AP87" s="165">
        <f>IF('Indicator Data'!AW91="No Data",1,IF('Indicator Data imputation'!AQ90&lt;&gt;"",1,0))</f>
        <v>0</v>
      </c>
      <c r="AQ87" s="165">
        <f>IF('Indicator Data'!AX91="No Data",1,IF('Indicator Data imputation'!AR90&lt;&gt;"",1,0))</f>
        <v>0</v>
      </c>
      <c r="AR87" s="165">
        <f>IF('Indicator Data'!AY91="No Data",1,IF('Indicator Data imputation'!AS90&lt;&gt;"",1,0))</f>
        <v>0</v>
      </c>
      <c r="AS87" s="165">
        <f>IF('Indicator Data'!AZ91="No Data",1,IF('Indicator Data imputation'!AT90&lt;&gt;"",1,0))</f>
        <v>0</v>
      </c>
      <c r="AT87" s="165">
        <f>IF('Indicator Data'!BA91="No Data",1,IF('Indicator Data imputation'!AU90&lt;&gt;"",1,0))</f>
        <v>0</v>
      </c>
      <c r="AU87" s="165">
        <f>IF('Indicator Data'!BB91="No Data",1,IF('Indicator Data imputation'!AV90&lt;&gt;"",1,0))</f>
        <v>0</v>
      </c>
      <c r="AV87" s="165">
        <f>IF('Indicator Data'!BC91="No Data",1,IF('Indicator Data imputation'!AW90&lt;&gt;"",1,0))</f>
        <v>0</v>
      </c>
      <c r="AW87" s="165">
        <f>IF('Indicator Data'!BD91="No Data",1,IF('Indicator Data imputation'!AX90&lt;&gt;"",1,0))</f>
        <v>0</v>
      </c>
      <c r="AX87" s="165">
        <f>IF('Indicator Data'!BE91="No Data",1,IF('Indicator Data imputation'!AY90&lt;&gt;"",1,0))</f>
        <v>0</v>
      </c>
      <c r="AY87" s="165">
        <f>IF('Indicator Data'!BF91="No Data",1,IF('Indicator Data imputation'!AZ90&lt;&gt;"",1,0))</f>
        <v>0</v>
      </c>
      <c r="AZ87" s="165">
        <f>IF('Indicator Data'!BG91="No Data",1,IF('Indicator Data imputation'!BA90&lt;&gt;"",1,0))</f>
        <v>0</v>
      </c>
      <c r="BA87" s="5">
        <f t="shared" si="2"/>
        <v>3</v>
      </c>
      <c r="BB87" s="167">
        <f t="shared" si="3"/>
        <v>5.8823529411764705E-2</v>
      </c>
    </row>
    <row r="88" spans="1:54" x14ac:dyDescent="0.25">
      <c r="A88" s="5" t="s">
        <v>164</v>
      </c>
      <c r="B88" s="165">
        <f>IF('Indicator Data'!I92="No Data",1,IF('Indicator Data imputation'!C91&lt;&gt;"",1,0))</f>
        <v>0</v>
      </c>
      <c r="C88" s="165">
        <f>IF('Indicator Data'!J92="No Data",1,IF('Indicator Data imputation'!D91&lt;&gt;"",1,0))</f>
        <v>0</v>
      </c>
      <c r="D88" s="165">
        <f>IF('Indicator Data'!K92="No Data",1,IF('Indicator Data imputation'!E91&lt;&gt;"",1,0))</f>
        <v>0</v>
      </c>
      <c r="E88" s="165">
        <f>IF('Indicator Data'!L92="No Data",1,IF('Indicator Data imputation'!F91&lt;&gt;"",1,0))</f>
        <v>0</v>
      </c>
      <c r="F88" s="165">
        <f>IF('Indicator Data'!M92="No Data",1,IF('Indicator Data imputation'!G91&lt;&gt;"",1,0))</f>
        <v>0</v>
      </c>
      <c r="G88" s="165">
        <f>IF('Indicator Data'!N92="No Data",1,IF('Indicator Data imputation'!H91&lt;&gt;"",1,0))</f>
        <v>0</v>
      </c>
      <c r="H88" s="165">
        <f>IF('Indicator Data'!O92="No Data",1,IF('Indicator Data imputation'!I91&lt;&gt;"",1,0))</f>
        <v>0</v>
      </c>
      <c r="I88" s="165">
        <f>IF('Indicator Data'!P92="No Data",1,IF('Indicator Data imputation'!J91&lt;&gt;"",1,0))</f>
        <v>0</v>
      </c>
      <c r="J88" s="165">
        <f>IF('Indicator Data'!Q92="No Data",1,IF('Indicator Data imputation'!K91&lt;&gt;"",1,0))</f>
        <v>0</v>
      </c>
      <c r="K88" s="165">
        <f>IF('Indicator Data'!R92="No Data",1,IF('Indicator Data imputation'!L91&lt;&gt;"",1,0))</f>
        <v>0</v>
      </c>
      <c r="L88" s="165">
        <f>IF('Indicator Data'!S92="No Data",1,IF('Indicator Data imputation'!M91&lt;&gt;"",1,0))</f>
        <v>0</v>
      </c>
      <c r="M88" s="165">
        <f>IF('Indicator Data'!T92="No Data",1,IF('Indicator Data imputation'!N91&lt;&gt;"",1,0))</f>
        <v>0</v>
      </c>
      <c r="N88" s="165">
        <f>IF('Indicator Data'!U92="No Data",1,IF('Indicator Data imputation'!O91&lt;&gt;"",1,0))</f>
        <v>0</v>
      </c>
      <c r="O88" s="165">
        <f>IF('Indicator Data'!V92="No Data",1,IF('Indicator Data imputation'!P91&lt;&gt;"",1,0))</f>
        <v>0</v>
      </c>
      <c r="P88" s="165">
        <f>IF('Indicator Data'!W92="No Data",1,IF('Indicator Data imputation'!Q91&lt;&gt;"",1,0))</f>
        <v>0</v>
      </c>
      <c r="Q88" s="165">
        <f>IF('Indicator Data'!X92="No Data",1,IF('Indicator Data imputation'!R91&lt;&gt;"",1,0))</f>
        <v>0</v>
      </c>
      <c r="R88" s="165">
        <f>IF('Indicator Data'!Y92="No Data",1,IF('Indicator Data imputation'!S91&lt;&gt;"",1,0))</f>
        <v>0</v>
      </c>
      <c r="S88" s="165">
        <f>IF('Indicator Data'!Z92="No Data",1,IF('Indicator Data imputation'!T91&lt;&gt;"",1,0))</f>
        <v>0</v>
      </c>
      <c r="T88" s="165">
        <f>IF('Indicator Data'!AA92="No Data",1,IF('Indicator Data imputation'!U91&lt;&gt;"",1,0))</f>
        <v>0</v>
      </c>
      <c r="U88" s="165">
        <f>IF('Indicator Data'!AB92="No Data",1,IF('Indicator Data imputation'!V91&lt;&gt;"",1,0))</f>
        <v>0</v>
      </c>
      <c r="V88" s="165">
        <f>IF('Indicator Data'!AC92="No Data",1,IF('Indicator Data imputation'!W91&lt;&gt;"",1,0))</f>
        <v>0</v>
      </c>
      <c r="W88" s="165">
        <f>IF('Indicator Data'!AD92="No Data",1,IF('Indicator Data imputation'!X91&lt;&gt;"",1,0))</f>
        <v>0</v>
      </c>
      <c r="X88" s="165">
        <f>IF('Indicator Data'!AE92="No Data",1,IF('Indicator Data imputation'!Y91&lt;&gt;"",1,0))</f>
        <v>0</v>
      </c>
      <c r="Y88" s="165">
        <f>IF('Indicator Data'!AF92="No Data",1,IF('Indicator Data imputation'!Z91&lt;&gt;"",1,0))</f>
        <v>0</v>
      </c>
      <c r="Z88" s="165">
        <f>IF('Indicator Data'!AG92="No Data",1,IF('Indicator Data imputation'!AA91&lt;&gt;"",1,0))</f>
        <v>0</v>
      </c>
      <c r="AA88" s="165">
        <f>IF('Indicator Data'!AH92="No Data",1,IF('Indicator Data imputation'!AB91&lt;&gt;"",1,0))</f>
        <v>0</v>
      </c>
      <c r="AB88" s="165">
        <f>IF('Indicator Data'!AI92="No Data",1,IF('Indicator Data imputation'!AC91&lt;&gt;"",1,0))</f>
        <v>0</v>
      </c>
      <c r="AC88" s="165">
        <f>IF('Indicator Data'!AJ92="No Data",1,IF('Indicator Data imputation'!AD91&lt;&gt;"",1,0))</f>
        <v>0</v>
      </c>
      <c r="AD88" s="165">
        <f>IF('Indicator Data'!AK92="No Data",1,IF('Indicator Data imputation'!AE91&lt;&gt;"",1,0))</f>
        <v>0</v>
      </c>
      <c r="AE88" s="165">
        <f>IF('Indicator Data'!AL92="No Data",1,IF('Indicator Data imputation'!AF91&lt;&gt;"",1,0))</f>
        <v>0</v>
      </c>
      <c r="AF88" s="165">
        <f>IF('Indicator Data'!AM92="No Data",1,IF('Indicator Data imputation'!AG91&lt;&gt;"",1,0))</f>
        <v>0</v>
      </c>
      <c r="AG88" s="165">
        <f>IF('Indicator Data'!AN92="No Data",1,IF('Indicator Data imputation'!AH91&lt;&gt;"",1,0))</f>
        <v>0</v>
      </c>
      <c r="AH88" s="165">
        <f>IF('Indicator Data'!AO92="No Data",1,IF('Indicator Data imputation'!AI91&lt;&gt;"",1,0))</f>
        <v>0</v>
      </c>
      <c r="AI88" s="165">
        <f>IF('Indicator Data'!AP92="No Data",1,IF('Indicator Data imputation'!AJ91&lt;&gt;"",1,0))</f>
        <v>0</v>
      </c>
      <c r="AJ88" s="165">
        <f>IF('Indicator Data'!AQ92="No Data",1,IF('Indicator Data imputation'!AK91&lt;&gt;"",1,0))</f>
        <v>0</v>
      </c>
      <c r="AK88" s="165">
        <f>IF('Indicator Data'!AR92="No Data",1,IF('Indicator Data imputation'!AL91&lt;&gt;"",1,0))</f>
        <v>0</v>
      </c>
      <c r="AL88" s="165">
        <f>IF('Indicator Data'!AS92="No Data",1,IF('Indicator Data imputation'!AM91&lt;&gt;"",1,0))</f>
        <v>0</v>
      </c>
      <c r="AM88" s="165">
        <f>IF('Indicator Data'!AT92="No Data",1,IF('Indicator Data imputation'!AN91&lt;&gt;"",1,0))</f>
        <v>0</v>
      </c>
      <c r="AN88" s="165">
        <f>IF('Indicator Data'!AU92="No Data",1,IF('Indicator Data imputation'!AO91&lt;&gt;"",1,0))</f>
        <v>0</v>
      </c>
      <c r="AO88" s="165">
        <f>IF('Indicator Data'!AV92="No Data",1,IF('Indicator Data imputation'!AP91&lt;&gt;"",1,0))</f>
        <v>0</v>
      </c>
      <c r="AP88" s="165">
        <f>IF('Indicator Data'!AW92="No Data",1,IF('Indicator Data imputation'!AQ91&lt;&gt;"",1,0))</f>
        <v>0</v>
      </c>
      <c r="AQ88" s="165">
        <f>IF('Indicator Data'!AX92="No Data",1,IF('Indicator Data imputation'!AR91&lt;&gt;"",1,0))</f>
        <v>0</v>
      </c>
      <c r="AR88" s="165">
        <f>IF('Indicator Data'!AY92="No Data",1,IF('Indicator Data imputation'!AS91&lt;&gt;"",1,0))</f>
        <v>0</v>
      </c>
      <c r="AS88" s="165">
        <f>IF('Indicator Data'!AZ92="No Data",1,IF('Indicator Data imputation'!AT91&lt;&gt;"",1,0))</f>
        <v>0</v>
      </c>
      <c r="AT88" s="165">
        <f>IF('Indicator Data'!BA92="No Data",1,IF('Indicator Data imputation'!AU91&lt;&gt;"",1,0))</f>
        <v>0</v>
      </c>
      <c r="AU88" s="165">
        <f>IF('Indicator Data'!BB92="No Data",1,IF('Indicator Data imputation'!AV91&lt;&gt;"",1,0))</f>
        <v>0</v>
      </c>
      <c r="AV88" s="165">
        <f>IF('Indicator Data'!BC92="No Data",1,IF('Indicator Data imputation'!AW91&lt;&gt;"",1,0))</f>
        <v>0</v>
      </c>
      <c r="AW88" s="165">
        <f>IF('Indicator Data'!BD92="No Data",1,IF('Indicator Data imputation'!AX91&lt;&gt;"",1,0))</f>
        <v>0</v>
      </c>
      <c r="AX88" s="165">
        <f>IF('Indicator Data'!BE92="No Data",1,IF('Indicator Data imputation'!AY91&lt;&gt;"",1,0))</f>
        <v>0</v>
      </c>
      <c r="AY88" s="165">
        <f>IF('Indicator Data'!BF92="No Data",1,IF('Indicator Data imputation'!AZ91&lt;&gt;"",1,0))</f>
        <v>0</v>
      </c>
      <c r="AZ88" s="165">
        <f>IF('Indicator Data'!BG92="No Data",1,IF('Indicator Data imputation'!BA91&lt;&gt;"",1,0))</f>
        <v>0</v>
      </c>
      <c r="BA88" s="5">
        <f t="shared" si="2"/>
        <v>0</v>
      </c>
      <c r="BB88" s="167">
        <f t="shared" si="3"/>
        <v>0</v>
      </c>
    </row>
    <row r="89" spans="1:54" x14ac:dyDescent="0.25">
      <c r="A89" s="5" t="s">
        <v>166</v>
      </c>
      <c r="B89" s="165">
        <f>IF('Indicator Data'!I93="No Data",1,IF('Indicator Data imputation'!C92&lt;&gt;"",1,0))</f>
        <v>0</v>
      </c>
      <c r="C89" s="165">
        <f>IF('Indicator Data'!J93="No Data",1,IF('Indicator Data imputation'!D92&lt;&gt;"",1,0))</f>
        <v>0</v>
      </c>
      <c r="D89" s="165">
        <f>IF('Indicator Data'!K93="No Data",1,IF('Indicator Data imputation'!E92&lt;&gt;"",1,0))</f>
        <v>0</v>
      </c>
      <c r="E89" s="165">
        <f>IF('Indicator Data'!L93="No Data",1,IF('Indicator Data imputation'!F92&lt;&gt;"",1,0))</f>
        <v>1</v>
      </c>
      <c r="F89" s="165">
        <f>IF('Indicator Data'!M93="No Data",1,IF('Indicator Data imputation'!G92&lt;&gt;"",1,0))</f>
        <v>0</v>
      </c>
      <c r="G89" s="165">
        <f>IF('Indicator Data'!N93="No Data",1,IF('Indicator Data imputation'!H92&lt;&gt;"",1,0))</f>
        <v>0</v>
      </c>
      <c r="H89" s="165">
        <f>IF('Indicator Data'!O93="No Data",1,IF('Indicator Data imputation'!I92&lt;&gt;"",1,0))</f>
        <v>0</v>
      </c>
      <c r="I89" s="165">
        <f>IF('Indicator Data'!P93="No Data",1,IF('Indicator Data imputation'!J92&lt;&gt;"",1,0))</f>
        <v>0</v>
      </c>
      <c r="J89" s="165">
        <f>IF('Indicator Data'!Q93="No Data",1,IF('Indicator Data imputation'!K92&lt;&gt;"",1,0))</f>
        <v>0</v>
      </c>
      <c r="K89" s="165">
        <f>IF('Indicator Data'!R93="No Data",1,IF('Indicator Data imputation'!L92&lt;&gt;"",1,0))</f>
        <v>1</v>
      </c>
      <c r="L89" s="165">
        <f>IF('Indicator Data'!S93="No Data",1,IF('Indicator Data imputation'!M92&lt;&gt;"",1,0))</f>
        <v>0</v>
      </c>
      <c r="M89" s="165">
        <f>IF('Indicator Data'!T93="No Data",1,IF('Indicator Data imputation'!N92&lt;&gt;"",1,0))</f>
        <v>0</v>
      </c>
      <c r="N89" s="165">
        <f>IF('Indicator Data'!U93="No Data",1,IF('Indicator Data imputation'!O92&lt;&gt;"",1,0))</f>
        <v>0</v>
      </c>
      <c r="O89" s="165">
        <f>IF('Indicator Data'!V93="No Data",1,IF('Indicator Data imputation'!P92&lt;&gt;"",1,0))</f>
        <v>0</v>
      </c>
      <c r="P89" s="165">
        <f>IF('Indicator Data'!W93="No Data",1,IF('Indicator Data imputation'!Q92&lt;&gt;"",1,0))</f>
        <v>0</v>
      </c>
      <c r="Q89" s="165">
        <f>IF('Indicator Data'!X93="No Data",1,IF('Indicator Data imputation'!R92&lt;&gt;"",1,0))</f>
        <v>0</v>
      </c>
      <c r="R89" s="165">
        <f>IF('Indicator Data'!Y93="No Data",1,IF('Indicator Data imputation'!S92&lt;&gt;"",1,0))</f>
        <v>0</v>
      </c>
      <c r="S89" s="165">
        <f>IF('Indicator Data'!Z93="No Data",1,IF('Indicator Data imputation'!T92&lt;&gt;"",1,0))</f>
        <v>0</v>
      </c>
      <c r="T89" s="165">
        <f>IF('Indicator Data'!AA93="No Data",1,IF('Indicator Data imputation'!U92&lt;&gt;"",1,0))</f>
        <v>0</v>
      </c>
      <c r="U89" s="165">
        <f>IF('Indicator Data'!AB93="No Data",1,IF('Indicator Data imputation'!V92&lt;&gt;"",1,0))</f>
        <v>1</v>
      </c>
      <c r="V89" s="165">
        <f>IF('Indicator Data'!AC93="No Data",1,IF('Indicator Data imputation'!W92&lt;&gt;"",1,0))</f>
        <v>0</v>
      </c>
      <c r="W89" s="165">
        <f>IF('Indicator Data'!AD93="No Data",1,IF('Indicator Data imputation'!X92&lt;&gt;"",1,0))</f>
        <v>0</v>
      </c>
      <c r="X89" s="165">
        <f>IF('Indicator Data'!AE93="No Data",1,IF('Indicator Data imputation'!Y92&lt;&gt;"",1,0))</f>
        <v>1</v>
      </c>
      <c r="Y89" s="165">
        <f>IF('Indicator Data'!AF93="No Data",1,IF('Indicator Data imputation'!Z92&lt;&gt;"",1,0))</f>
        <v>1</v>
      </c>
      <c r="Z89" s="165">
        <f>IF('Indicator Data'!AG93="No Data",1,IF('Indicator Data imputation'!AA92&lt;&gt;"",1,0))</f>
        <v>0</v>
      </c>
      <c r="AA89" s="165">
        <f>IF('Indicator Data'!AH93="No Data",1,IF('Indicator Data imputation'!AB92&lt;&gt;"",1,0))</f>
        <v>0</v>
      </c>
      <c r="AB89" s="165">
        <f>IF('Indicator Data'!AI93="No Data",1,IF('Indicator Data imputation'!AC92&lt;&gt;"",1,0))</f>
        <v>0</v>
      </c>
      <c r="AC89" s="165">
        <f>IF('Indicator Data'!AJ93="No Data",1,IF('Indicator Data imputation'!AD92&lt;&gt;"",1,0))</f>
        <v>0</v>
      </c>
      <c r="AD89" s="165">
        <f>IF('Indicator Data'!AK93="No Data",1,IF('Indicator Data imputation'!AE92&lt;&gt;"",1,0))</f>
        <v>0</v>
      </c>
      <c r="AE89" s="165">
        <f>IF('Indicator Data'!AL93="No Data",1,IF('Indicator Data imputation'!AF92&lt;&gt;"",1,0))</f>
        <v>0</v>
      </c>
      <c r="AF89" s="165">
        <f>IF('Indicator Data'!AM93="No Data",1,IF('Indicator Data imputation'!AG92&lt;&gt;"",1,0))</f>
        <v>0</v>
      </c>
      <c r="AG89" s="165">
        <f>IF('Indicator Data'!AN93="No Data",1,IF('Indicator Data imputation'!AH92&lt;&gt;"",1,0))</f>
        <v>0</v>
      </c>
      <c r="AH89" s="165">
        <f>IF('Indicator Data'!AO93="No Data",1,IF('Indicator Data imputation'!AI92&lt;&gt;"",1,0))</f>
        <v>0</v>
      </c>
      <c r="AI89" s="165">
        <f>IF('Indicator Data'!AP93="No Data",1,IF('Indicator Data imputation'!AJ92&lt;&gt;"",1,0))</f>
        <v>1</v>
      </c>
      <c r="AJ89" s="165">
        <f>IF('Indicator Data'!AQ93="No Data",1,IF('Indicator Data imputation'!AK92&lt;&gt;"",1,0))</f>
        <v>1</v>
      </c>
      <c r="AK89" s="165">
        <f>IF('Indicator Data'!AR93="No Data",1,IF('Indicator Data imputation'!AL92&lt;&gt;"",1,0))</f>
        <v>1</v>
      </c>
      <c r="AL89" s="165">
        <f>IF('Indicator Data'!AS93="No Data",1,IF('Indicator Data imputation'!AM92&lt;&gt;"",1,0))</f>
        <v>0</v>
      </c>
      <c r="AM89" s="165">
        <f>IF('Indicator Data'!AT93="No Data",1,IF('Indicator Data imputation'!AN92&lt;&gt;"",1,0))</f>
        <v>1</v>
      </c>
      <c r="AN89" s="165">
        <f>IF('Indicator Data'!AU93="No Data",1,IF('Indicator Data imputation'!AO92&lt;&gt;"",1,0))</f>
        <v>0</v>
      </c>
      <c r="AO89" s="165">
        <f>IF('Indicator Data'!AV93="No Data",1,IF('Indicator Data imputation'!AP92&lt;&gt;"",1,0))</f>
        <v>1</v>
      </c>
      <c r="AP89" s="165">
        <f>IF('Indicator Data'!AW93="No Data",1,IF('Indicator Data imputation'!AQ92&lt;&gt;"",1,0))</f>
        <v>0</v>
      </c>
      <c r="AQ89" s="165">
        <f>IF('Indicator Data'!AX93="No Data",1,IF('Indicator Data imputation'!AR92&lt;&gt;"",1,0))</f>
        <v>0</v>
      </c>
      <c r="AR89" s="165">
        <f>IF('Indicator Data'!AY93="No Data",1,IF('Indicator Data imputation'!AS92&lt;&gt;"",1,0))</f>
        <v>0</v>
      </c>
      <c r="AS89" s="165">
        <f>IF('Indicator Data'!AZ93="No Data",1,IF('Indicator Data imputation'!AT92&lt;&gt;"",1,0))</f>
        <v>0</v>
      </c>
      <c r="AT89" s="165">
        <f>IF('Indicator Data'!BA93="No Data",1,IF('Indicator Data imputation'!AU92&lt;&gt;"",1,0))</f>
        <v>0</v>
      </c>
      <c r="AU89" s="165">
        <f>IF('Indicator Data'!BB93="No Data",1,IF('Indicator Data imputation'!AV92&lt;&gt;"",1,0))</f>
        <v>0</v>
      </c>
      <c r="AV89" s="165">
        <f>IF('Indicator Data'!BC93="No Data",1,IF('Indicator Data imputation'!AW92&lt;&gt;"",1,0))</f>
        <v>0</v>
      </c>
      <c r="AW89" s="165">
        <f>IF('Indicator Data'!BD93="No Data",1,IF('Indicator Data imputation'!AX92&lt;&gt;"",1,0))</f>
        <v>0</v>
      </c>
      <c r="AX89" s="165">
        <f>IF('Indicator Data'!BE93="No Data",1,IF('Indicator Data imputation'!AY92&lt;&gt;"",1,0))</f>
        <v>0</v>
      </c>
      <c r="AY89" s="165">
        <f>IF('Indicator Data'!BF93="No Data",1,IF('Indicator Data imputation'!AZ92&lt;&gt;"",1,0))</f>
        <v>0</v>
      </c>
      <c r="AZ89" s="165">
        <f>IF('Indicator Data'!BG93="No Data",1,IF('Indicator Data imputation'!BA92&lt;&gt;"",1,0))</f>
        <v>0</v>
      </c>
      <c r="BA89" s="5">
        <f t="shared" si="2"/>
        <v>10</v>
      </c>
      <c r="BB89" s="167">
        <f t="shared" si="3"/>
        <v>0.19607843137254902</v>
      </c>
    </row>
    <row r="90" spans="1:54" x14ac:dyDescent="0.25">
      <c r="A90" s="5" t="s">
        <v>297</v>
      </c>
      <c r="B90" s="165">
        <f>IF('Indicator Data'!I94="No Data",1,IF('Indicator Data imputation'!C93&lt;&gt;"",1,0))</f>
        <v>0</v>
      </c>
      <c r="C90" s="165">
        <f>IF('Indicator Data'!J94="No Data",1,IF('Indicator Data imputation'!D93&lt;&gt;"",1,0))</f>
        <v>0</v>
      </c>
      <c r="D90" s="165">
        <f>IF('Indicator Data'!K94="No Data",1,IF('Indicator Data imputation'!E93&lt;&gt;"",1,0))</f>
        <v>0</v>
      </c>
      <c r="E90" s="165">
        <f>IF('Indicator Data'!L94="No Data",1,IF('Indicator Data imputation'!F93&lt;&gt;"",1,0))</f>
        <v>0</v>
      </c>
      <c r="F90" s="165">
        <f>IF('Indicator Data'!M94="No Data",1,IF('Indicator Data imputation'!G93&lt;&gt;"",1,0))</f>
        <v>0</v>
      </c>
      <c r="G90" s="165">
        <f>IF('Indicator Data'!N94="No Data",1,IF('Indicator Data imputation'!H93&lt;&gt;"",1,0))</f>
        <v>0</v>
      </c>
      <c r="H90" s="165">
        <f>IF('Indicator Data'!O94="No Data",1,IF('Indicator Data imputation'!I93&lt;&gt;"",1,0))</f>
        <v>0</v>
      </c>
      <c r="I90" s="165">
        <f>IF('Indicator Data'!P94="No Data",1,IF('Indicator Data imputation'!J93&lt;&gt;"",1,0))</f>
        <v>0</v>
      </c>
      <c r="J90" s="165">
        <f>IF('Indicator Data'!Q94="No Data",1,IF('Indicator Data imputation'!K93&lt;&gt;"",1,0))</f>
        <v>1</v>
      </c>
      <c r="K90" s="165">
        <f>IF('Indicator Data'!R94="No Data",1,IF('Indicator Data imputation'!L93&lt;&gt;"",1,0))</f>
        <v>1</v>
      </c>
      <c r="L90" s="165">
        <f>IF('Indicator Data'!S94="No Data",1,IF('Indicator Data imputation'!M93&lt;&gt;"",1,0))</f>
        <v>0</v>
      </c>
      <c r="M90" s="165">
        <f>IF('Indicator Data'!T94="No Data",1,IF('Indicator Data imputation'!N93&lt;&gt;"",1,0))</f>
        <v>0</v>
      </c>
      <c r="N90" s="165">
        <f>IF('Indicator Data'!U94="No Data",1,IF('Indicator Data imputation'!O93&lt;&gt;"",1,0))</f>
        <v>0</v>
      </c>
      <c r="O90" s="165">
        <f>IF('Indicator Data'!V94="No Data",1,IF('Indicator Data imputation'!P93&lt;&gt;"",1,0))</f>
        <v>1</v>
      </c>
      <c r="P90" s="165">
        <f>IF('Indicator Data'!W94="No Data",1,IF('Indicator Data imputation'!Q93&lt;&gt;"",1,0))</f>
        <v>1</v>
      </c>
      <c r="Q90" s="165">
        <f>IF('Indicator Data'!X94="No Data",1,IF('Indicator Data imputation'!R93&lt;&gt;"",1,0))</f>
        <v>0</v>
      </c>
      <c r="R90" s="165">
        <f>IF('Indicator Data'!Y94="No Data",1,IF('Indicator Data imputation'!S93&lt;&gt;"",1,0))</f>
        <v>1</v>
      </c>
      <c r="S90" s="165">
        <f>IF('Indicator Data'!Z94="No Data",1,IF('Indicator Data imputation'!T93&lt;&gt;"",1,0))</f>
        <v>0</v>
      </c>
      <c r="T90" s="165">
        <f>IF('Indicator Data'!AA94="No Data",1,IF('Indicator Data imputation'!U93&lt;&gt;"",1,0))</f>
        <v>0</v>
      </c>
      <c r="U90" s="165">
        <f>IF('Indicator Data'!AB94="No Data",1,IF('Indicator Data imputation'!V93&lt;&gt;"",1,0))</f>
        <v>1</v>
      </c>
      <c r="V90" s="165">
        <f>IF('Indicator Data'!AC94="No Data",1,IF('Indicator Data imputation'!W93&lt;&gt;"",1,0))</f>
        <v>1</v>
      </c>
      <c r="W90" s="165">
        <f>IF('Indicator Data'!AD94="No Data",1,IF('Indicator Data imputation'!X93&lt;&gt;"",1,0))</f>
        <v>0</v>
      </c>
      <c r="X90" s="165">
        <f>IF('Indicator Data'!AE94="No Data",1,IF('Indicator Data imputation'!Y93&lt;&gt;"",1,0))</f>
        <v>0</v>
      </c>
      <c r="Y90" s="165">
        <f>IF('Indicator Data'!AF94="No Data",1,IF('Indicator Data imputation'!Z93&lt;&gt;"",1,0))</f>
        <v>0</v>
      </c>
      <c r="Z90" s="165">
        <f>IF('Indicator Data'!AG94="No Data",1,IF('Indicator Data imputation'!AA93&lt;&gt;"",1,0))</f>
        <v>1</v>
      </c>
      <c r="AA90" s="165">
        <f>IF('Indicator Data'!AH94="No Data",1,IF('Indicator Data imputation'!AB93&lt;&gt;"",1,0))</f>
        <v>0</v>
      </c>
      <c r="AB90" s="165">
        <f>IF('Indicator Data'!AI94="No Data",1,IF('Indicator Data imputation'!AC93&lt;&gt;"",1,0))</f>
        <v>0</v>
      </c>
      <c r="AC90" s="165">
        <f>IF('Indicator Data'!AJ94="No Data",1,IF('Indicator Data imputation'!AD93&lt;&gt;"",1,0))</f>
        <v>0</v>
      </c>
      <c r="AD90" s="165">
        <f>IF('Indicator Data'!AK94="No Data",1,IF('Indicator Data imputation'!AE93&lt;&gt;"",1,0))</f>
        <v>0</v>
      </c>
      <c r="AE90" s="165">
        <f>IF('Indicator Data'!AL94="No Data",1,IF('Indicator Data imputation'!AF93&lt;&gt;"",1,0))</f>
        <v>0</v>
      </c>
      <c r="AF90" s="165">
        <f>IF('Indicator Data'!AM94="No Data",1,IF('Indicator Data imputation'!AG93&lt;&gt;"",1,0))</f>
        <v>0</v>
      </c>
      <c r="AG90" s="165">
        <f>IF('Indicator Data'!AN94="No Data",1,IF('Indicator Data imputation'!AH93&lt;&gt;"",1,0))</f>
        <v>0</v>
      </c>
      <c r="AH90" s="165">
        <f>IF('Indicator Data'!AO94="No Data",1,IF('Indicator Data imputation'!AI93&lt;&gt;"",1,0))</f>
        <v>0</v>
      </c>
      <c r="AI90" s="165">
        <f>IF('Indicator Data'!AP94="No Data",1,IF('Indicator Data imputation'!AJ93&lt;&gt;"",1,0))</f>
        <v>1</v>
      </c>
      <c r="AJ90" s="165">
        <f>IF('Indicator Data'!AQ94="No Data",1,IF('Indicator Data imputation'!AK93&lt;&gt;"",1,0))</f>
        <v>1</v>
      </c>
      <c r="AK90" s="165">
        <f>IF('Indicator Data'!AR94="No Data",1,IF('Indicator Data imputation'!AL93&lt;&gt;"",1,0))</f>
        <v>1</v>
      </c>
      <c r="AL90" s="165">
        <f>IF('Indicator Data'!AS94="No Data",1,IF('Indicator Data imputation'!AM93&lt;&gt;"",1,0))</f>
        <v>0</v>
      </c>
      <c r="AM90" s="165">
        <f>IF('Indicator Data'!AT94="No Data",1,IF('Indicator Data imputation'!AN93&lt;&gt;"",1,0))</f>
        <v>0</v>
      </c>
      <c r="AN90" s="165">
        <f>IF('Indicator Data'!AU94="No Data",1,IF('Indicator Data imputation'!AO93&lt;&gt;"",1,0))</f>
        <v>0</v>
      </c>
      <c r="AO90" s="165">
        <f>IF('Indicator Data'!AV94="No Data",1,IF('Indicator Data imputation'!AP93&lt;&gt;"",1,0))</f>
        <v>0</v>
      </c>
      <c r="AP90" s="165">
        <f>IF('Indicator Data'!AW94="No Data",1,IF('Indicator Data imputation'!AQ93&lt;&gt;"",1,0))</f>
        <v>1</v>
      </c>
      <c r="AQ90" s="165">
        <f>IF('Indicator Data'!AX94="No Data",1,IF('Indicator Data imputation'!AR93&lt;&gt;"",1,0))</f>
        <v>0</v>
      </c>
      <c r="AR90" s="165">
        <f>IF('Indicator Data'!AY94="No Data",1,IF('Indicator Data imputation'!AS93&lt;&gt;"",1,0))</f>
        <v>0</v>
      </c>
      <c r="AS90" s="165">
        <f>IF('Indicator Data'!AZ94="No Data",1,IF('Indicator Data imputation'!AT93&lt;&gt;"",1,0))</f>
        <v>0</v>
      </c>
      <c r="AT90" s="165">
        <f>IF('Indicator Data'!BA94="No Data",1,IF('Indicator Data imputation'!AU93&lt;&gt;"",1,0))</f>
        <v>0</v>
      </c>
      <c r="AU90" s="165">
        <f>IF('Indicator Data'!BB94="No Data",1,IF('Indicator Data imputation'!AV93&lt;&gt;"",1,0))</f>
        <v>0</v>
      </c>
      <c r="AV90" s="165">
        <f>IF('Indicator Data'!BC94="No Data",1,IF('Indicator Data imputation'!AW93&lt;&gt;"",1,0))</f>
        <v>0</v>
      </c>
      <c r="AW90" s="165">
        <f>IF('Indicator Data'!BD94="No Data",1,IF('Indicator Data imputation'!AX93&lt;&gt;"",1,0))</f>
        <v>0</v>
      </c>
      <c r="AX90" s="165">
        <f>IF('Indicator Data'!BE94="No Data",1,IF('Indicator Data imputation'!AY93&lt;&gt;"",1,0))</f>
        <v>0</v>
      </c>
      <c r="AY90" s="165">
        <f>IF('Indicator Data'!BF94="No Data",1,IF('Indicator Data imputation'!AZ93&lt;&gt;"",1,0))</f>
        <v>0</v>
      </c>
      <c r="AZ90" s="165">
        <f>IF('Indicator Data'!BG94="No Data",1,IF('Indicator Data imputation'!BA93&lt;&gt;"",1,0))</f>
        <v>0</v>
      </c>
      <c r="BA90" s="5">
        <f t="shared" si="2"/>
        <v>12</v>
      </c>
      <c r="BB90" s="167">
        <f t="shared" si="3"/>
        <v>0.23529411764705882</v>
      </c>
    </row>
    <row r="91" spans="1:54" x14ac:dyDescent="0.25">
      <c r="A91" s="5" t="s">
        <v>167</v>
      </c>
      <c r="B91" s="165">
        <f>IF('Indicator Data'!I95="No Data",1,IF('Indicator Data imputation'!C94&lt;&gt;"",1,0))</f>
        <v>0</v>
      </c>
      <c r="C91" s="165">
        <f>IF('Indicator Data'!J95="No Data",1,IF('Indicator Data imputation'!D94&lt;&gt;"",1,0))</f>
        <v>0</v>
      </c>
      <c r="D91" s="165">
        <f>IF('Indicator Data'!K95="No Data",1,IF('Indicator Data imputation'!E94&lt;&gt;"",1,0))</f>
        <v>0</v>
      </c>
      <c r="E91" s="165">
        <f>IF('Indicator Data'!L95="No Data",1,IF('Indicator Data imputation'!F94&lt;&gt;"",1,0))</f>
        <v>0</v>
      </c>
      <c r="F91" s="165">
        <f>IF('Indicator Data'!M95="No Data",1,IF('Indicator Data imputation'!G94&lt;&gt;"",1,0))</f>
        <v>0</v>
      </c>
      <c r="G91" s="165">
        <f>IF('Indicator Data'!N95="No Data",1,IF('Indicator Data imputation'!H94&lt;&gt;"",1,0))</f>
        <v>0</v>
      </c>
      <c r="H91" s="165">
        <f>IF('Indicator Data'!O95="No Data",1,IF('Indicator Data imputation'!I94&lt;&gt;"",1,0))</f>
        <v>0</v>
      </c>
      <c r="I91" s="165">
        <f>IF('Indicator Data'!P95="No Data",1,IF('Indicator Data imputation'!J94&lt;&gt;"",1,0))</f>
        <v>0</v>
      </c>
      <c r="J91" s="165">
        <f>IF('Indicator Data'!Q95="No Data",1,IF('Indicator Data imputation'!K94&lt;&gt;"",1,0))</f>
        <v>0</v>
      </c>
      <c r="K91" s="165">
        <f>IF('Indicator Data'!R95="No Data",1,IF('Indicator Data imputation'!L94&lt;&gt;"",1,0))</f>
        <v>1</v>
      </c>
      <c r="L91" s="165">
        <f>IF('Indicator Data'!S95="No Data",1,IF('Indicator Data imputation'!M94&lt;&gt;"",1,0))</f>
        <v>0</v>
      </c>
      <c r="M91" s="165">
        <f>IF('Indicator Data'!T95="No Data",1,IF('Indicator Data imputation'!N94&lt;&gt;"",1,0))</f>
        <v>0</v>
      </c>
      <c r="N91" s="165">
        <f>IF('Indicator Data'!U95="No Data",1,IF('Indicator Data imputation'!O94&lt;&gt;"",1,0))</f>
        <v>0</v>
      </c>
      <c r="O91" s="165">
        <f>IF('Indicator Data'!V95="No Data",1,IF('Indicator Data imputation'!P94&lt;&gt;"",1,0))</f>
        <v>1</v>
      </c>
      <c r="P91" s="165">
        <f>IF('Indicator Data'!W95="No Data",1,IF('Indicator Data imputation'!Q94&lt;&gt;"",1,0))</f>
        <v>0</v>
      </c>
      <c r="Q91" s="165">
        <f>IF('Indicator Data'!X95="No Data",1,IF('Indicator Data imputation'!R94&lt;&gt;"",1,0))</f>
        <v>0</v>
      </c>
      <c r="R91" s="165">
        <f>IF('Indicator Data'!Y95="No Data",1,IF('Indicator Data imputation'!S94&lt;&gt;"",1,0))</f>
        <v>0</v>
      </c>
      <c r="S91" s="165">
        <f>IF('Indicator Data'!Z95="No Data",1,IF('Indicator Data imputation'!T94&lt;&gt;"",1,0))</f>
        <v>0</v>
      </c>
      <c r="T91" s="165">
        <f>IF('Indicator Data'!AA95="No Data",1,IF('Indicator Data imputation'!U94&lt;&gt;"",1,0))</f>
        <v>0</v>
      </c>
      <c r="U91" s="165">
        <f>IF('Indicator Data'!AB95="No Data",1,IF('Indicator Data imputation'!V94&lt;&gt;"",1,0))</f>
        <v>1</v>
      </c>
      <c r="V91" s="165">
        <f>IF('Indicator Data'!AC95="No Data",1,IF('Indicator Data imputation'!W94&lt;&gt;"",1,0))</f>
        <v>0</v>
      </c>
      <c r="W91" s="165">
        <f>IF('Indicator Data'!AD95="No Data",1,IF('Indicator Data imputation'!X94&lt;&gt;"",1,0))</f>
        <v>0</v>
      </c>
      <c r="X91" s="165">
        <f>IF('Indicator Data'!AE95="No Data",1,IF('Indicator Data imputation'!Y94&lt;&gt;"",1,0))</f>
        <v>0</v>
      </c>
      <c r="Y91" s="165">
        <f>IF('Indicator Data'!AF95="No Data",1,IF('Indicator Data imputation'!Z94&lt;&gt;"",1,0))</f>
        <v>0</v>
      </c>
      <c r="Z91" s="165">
        <f>IF('Indicator Data'!AG95="No Data",1,IF('Indicator Data imputation'!AA94&lt;&gt;"",1,0))</f>
        <v>1</v>
      </c>
      <c r="AA91" s="165">
        <f>IF('Indicator Data'!AH95="No Data",1,IF('Indicator Data imputation'!AB94&lt;&gt;"",1,0))</f>
        <v>0</v>
      </c>
      <c r="AB91" s="165">
        <f>IF('Indicator Data'!AI95="No Data",1,IF('Indicator Data imputation'!AC94&lt;&gt;"",1,0))</f>
        <v>0</v>
      </c>
      <c r="AC91" s="165">
        <f>IF('Indicator Data'!AJ95="No Data",1,IF('Indicator Data imputation'!AD94&lt;&gt;"",1,0))</f>
        <v>0</v>
      </c>
      <c r="AD91" s="165">
        <f>IF('Indicator Data'!AK95="No Data",1,IF('Indicator Data imputation'!AE94&lt;&gt;"",1,0))</f>
        <v>0</v>
      </c>
      <c r="AE91" s="165">
        <f>IF('Indicator Data'!AL95="No Data",1,IF('Indicator Data imputation'!AF94&lt;&gt;"",1,0))</f>
        <v>0</v>
      </c>
      <c r="AF91" s="165">
        <f>IF('Indicator Data'!AM95="No Data",1,IF('Indicator Data imputation'!AG94&lt;&gt;"",1,0))</f>
        <v>0</v>
      </c>
      <c r="AG91" s="165">
        <f>IF('Indicator Data'!AN95="No Data",1,IF('Indicator Data imputation'!AH94&lt;&gt;"",1,0))</f>
        <v>0</v>
      </c>
      <c r="AH91" s="165">
        <f>IF('Indicator Data'!AO95="No Data",1,IF('Indicator Data imputation'!AI94&lt;&gt;"",1,0))</f>
        <v>0</v>
      </c>
      <c r="AI91" s="165">
        <f>IF('Indicator Data'!AP95="No Data",1,IF('Indicator Data imputation'!AJ94&lt;&gt;"",1,0))</f>
        <v>0</v>
      </c>
      <c r="AJ91" s="165">
        <f>IF('Indicator Data'!AQ95="No Data",1,IF('Indicator Data imputation'!AK94&lt;&gt;"",1,0))</f>
        <v>0</v>
      </c>
      <c r="AK91" s="165">
        <f>IF('Indicator Data'!AR95="No Data",1,IF('Indicator Data imputation'!AL94&lt;&gt;"",1,0))</f>
        <v>0</v>
      </c>
      <c r="AL91" s="165">
        <f>IF('Indicator Data'!AS95="No Data",1,IF('Indicator Data imputation'!AM94&lt;&gt;"",1,0))</f>
        <v>0</v>
      </c>
      <c r="AM91" s="165">
        <f>IF('Indicator Data'!AT95="No Data",1,IF('Indicator Data imputation'!AN94&lt;&gt;"",1,0))</f>
        <v>0</v>
      </c>
      <c r="AN91" s="165">
        <f>IF('Indicator Data'!AU95="No Data",1,IF('Indicator Data imputation'!AO94&lt;&gt;"",1,0))</f>
        <v>0</v>
      </c>
      <c r="AO91" s="165">
        <f>IF('Indicator Data'!AV95="No Data",1,IF('Indicator Data imputation'!AP94&lt;&gt;"",1,0))</f>
        <v>0</v>
      </c>
      <c r="AP91" s="165">
        <f>IF('Indicator Data'!AW95="No Data",1,IF('Indicator Data imputation'!AQ94&lt;&gt;"",1,0))</f>
        <v>0</v>
      </c>
      <c r="AQ91" s="165">
        <f>IF('Indicator Data'!AX95="No Data",1,IF('Indicator Data imputation'!AR94&lt;&gt;"",1,0))</f>
        <v>0</v>
      </c>
      <c r="AR91" s="165">
        <f>IF('Indicator Data'!AY95="No Data",1,IF('Indicator Data imputation'!AS94&lt;&gt;"",1,0))</f>
        <v>0</v>
      </c>
      <c r="AS91" s="165">
        <f>IF('Indicator Data'!AZ95="No Data",1,IF('Indicator Data imputation'!AT94&lt;&gt;"",1,0))</f>
        <v>0</v>
      </c>
      <c r="AT91" s="165">
        <f>IF('Indicator Data'!BA95="No Data",1,IF('Indicator Data imputation'!AU94&lt;&gt;"",1,0))</f>
        <v>0</v>
      </c>
      <c r="AU91" s="165">
        <f>IF('Indicator Data'!BB95="No Data",1,IF('Indicator Data imputation'!AV94&lt;&gt;"",1,0))</f>
        <v>0</v>
      </c>
      <c r="AV91" s="165">
        <f>IF('Indicator Data'!BC95="No Data",1,IF('Indicator Data imputation'!AW94&lt;&gt;"",1,0))</f>
        <v>0</v>
      </c>
      <c r="AW91" s="165">
        <f>IF('Indicator Data'!BD95="No Data",1,IF('Indicator Data imputation'!AX94&lt;&gt;"",1,0))</f>
        <v>0</v>
      </c>
      <c r="AX91" s="165">
        <f>IF('Indicator Data'!BE95="No Data",1,IF('Indicator Data imputation'!AY94&lt;&gt;"",1,0))</f>
        <v>0</v>
      </c>
      <c r="AY91" s="165">
        <f>IF('Indicator Data'!BF95="No Data",1,IF('Indicator Data imputation'!AZ94&lt;&gt;"",1,0))</f>
        <v>0</v>
      </c>
      <c r="AZ91" s="165">
        <f>IF('Indicator Data'!BG95="No Data",1,IF('Indicator Data imputation'!BA94&lt;&gt;"",1,0))</f>
        <v>0</v>
      </c>
      <c r="BA91" s="5">
        <f t="shared" si="2"/>
        <v>4</v>
      </c>
      <c r="BB91" s="167">
        <f t="shared" si="3"/>
        <v>7.8431372549019607E-2</v>
      </c>
    </row>
    <row r="92" spans="1:54" x14ac:dyDescent="0.25">
      <c r="A92" s="5" t="s">
        <v>169</v>
      </c>
      <c r="B92" s="165">
        <f>IF('Indicator Data'!I96="No Data",1,IF('Indicator Data imputation'!C95&lt;&gt;"",1,0))</f>
        <v>0</v>
      </c>
      <c r="C92" s="165">
        <f>IF('Indicator Data'!J96="No Data",1,IF('Indicator Data imputation'!D95&lt;&gt;"",1,0))</f>
        <v>0</v>
      </c>
      <c r="D92" s="165">
        <f>IF('Indicator Data'!K96="No Data",1,IF('Indicator Data imputation'!E95&lt;&gt;"",1,0))</f>
        <v>0</v>
      </c>
      <c r="E92" s="165">
        <f>IF('Indicator Data'!L96="No Data",1,IF('Indicator Data imputation'!F95&lt;&gt;"",1,0))</f>
        <v>0</v>
      </c>
      <c r="F92" s="165">
        <f>IF('Indicator Data'!M96="No Data",1,IF('Indicator Data imputation'!G95&lt;&gt;"",1,0))</f>
        <v>0</v>
      </c>
      <c r="G92" s="165">
        <f>IF('Indicator Data'!N96="No Data",1,IF('Indicator Data imputation'!H95&lt;&gt;"",1,0))</f>
        <v>0</v>
      </c>
      <c r="H92" s="165">
        <f>IF('Indicator Data'!O96="No Data",1,IF('Indicator Data imputation'!I95&lt;&gt;"",1,0))</f>
        <v>0</v>
      </c>
      <c r="I92" s="165">
        <f>IF('Indicator Data'!P96="No Data",1,IF('Indicator Data imputation'!J95&lt;&gt;"",1,0))</f>
        <v>0</v>
      </c>
      <c r="J92" s="165">
        <f>IF('Indicator Data'!Q96="No Data",1,IF('Indicator Data imputation'!K95&lt;&gt;"",1,0))</f>
        <v>0</v>
      </c>
      <c r="K92" s="165">
        <f>IF('Indicator Data'!R96="No Data",1,IF('Indicator Data imputation'!L95&lt;&gt;"",1,0))</f>
        <v>1</v>
      </c>
      <c r="L92" s="165">
        <f>IF('Indicator Data'!S96="No Data",1,IF('Indicator Data imputation'!M95&lt;&gt;"",1,0))</f>
        <v>0</v>
      </c>
      <c r="M92" s="165">
        <f>IF('Indicator Data'!T96="No Data",1,IF('Indicator Data imputation'!N95&lt;&gt;"",1,0))</f>
        <v>0</v>
      </c>
      <c r="N92" s="165">
        <f>IF('Indicator Data'!U96="No Data",1,IF('Indicator Data imputation'!O95&lt;&gt;"",1,0))</f>
        <v>0</v>
      </c>
      <c r="O92" s="165">
        <f>IF('Indicator Data'!V96="No Data",1,IF('Indicator Data imputation'!P95&lt;&gt;"",1,0))</f>
        <v>1</v>
      </c>
      <c r="P92" s="165">
        <f>IF('Indicator Data'!W96="No Data",1,IF('Indicator Data imputation'!Q95&lt;&gt;"",1,0))</f>
        <v>0</v>
      </c>
      <c r="Q92" s="165">
        <f>IF('Indicator Data'!X96="No Data",1,IF('Indicator Data imputation'!R95&lt;&gt;"",1,0))</f>
        <v>0</v>
      </c>
      <c r="R92" s="165">
        <f>IF('Indicator Data'!Y96="No Data",1,IF('Indicator Data imputation'!S95&lt;&gt;"",1,0))</f>
        <v>0</v>
      </c>
      <c r="S92" s="165">
        <f>IF('Indicator Data'!Z96="No Data",1,IF('Indicator Data imputation'!T95&lt;&gt;"",1,0))</f>
        <v>0</v>
      </c>
      <c r="T92" s="165">
        <f>IF('Indicator Data'!AA96="No Data",1,IF('Indicator Data imputation'!U95&lt;&gt;"",1,0))</f>
        <v>0</v>
      </c>
      <c r="U92" s="165">
        <f>IF('Indicator Data'!AB96="No Data",1,IF('Indicator Data imputation'!V95&lt;&gt;"",1,0))</f>
        <v>0</v>
      </c>
      <c r="V92" s="165">
        <f>IF('Indicator Data'!AC96="No Data",1,IF('Indicator Data imputation'!W95&lt;&gt;"",1,0))</f>
        <v>0</v>
      </c>
      <c r="W92" s="165">
        <f>IF('Indicator Data'!AD96="No Data",1,IF('Indicator Data imputation'!X95&lt;&gt;"",1,0))</f>
        <v>0</v>
      </c>
      <c r="X92" s="165">
        <f>IF('Indicator Data'!AE96="No Data",1,IF('Indicator Data imputation'!Y95&lt;&gt;"",1,0))</f>
        <v>1</v>
      </c>
      <c r="Y92" s="165">
        <f>IF('Indicator Data'!AF96="No Data",1,IF('Indicator Data imputation'!Z95&lt;&gt;"",1,0))</f>
        <v>0</v>
      </c>
      <c r="Z92" s="165">
        <f>IF('Indicator Data'!AG96="No Data",1,IF('Indicator Data imputation'!AA95&lt;&gt;"",1,0))</f>
        <v>1</v>
      </c>
      <c r="AA92" s="165">
        <f>IF('Indicator Data'!AH96="No Data",1,IF('Indicator Data imputation'!AB95&lt;&gt;"",1,0))</f>
        <v>0</v>
      </c>
      <c r="AB92" s="165">
        <f>IF('Indicator Data'!AI96="No Data",1,IF('Indicator Data imputation'!AC95&lt;&gt;"",1,0))</f>
        <v>0</v>
      </c>
      <c r="AC92" s="165">
        <f>IF('Indicator Data'!AJ96="No Data",1,IF('Indicator Data imputation'!AD95&lt;&gt;"",1,0))</f>
        <v>0</v>
      </c>
      <c r="AD92" s="165">
        <f>IF('Indicator Data'!AK96="No Data",1,IF('Indicator Data imputation'!AE95&lt;&gt;"",1,0))</f>
        <v>0</v>
      </c>
      <c r="AE92" s="165">
        <f>IF('Indicator Data'!AL96="No Data",1,IF('Indicator Data imputation'!AF95&lt;&gt;"",1,0))</f>
        <v>0</v>
      </c>
      <c r="AF92" s="165">
        <f>IF('Indicator Data'!AM96="No Data",1,IF('Indicator Data imputation'!AG95&lt;&gt;"",1,0))</f>
        <v>0</v>
      </c>
      <c r="AG92" s="165">
        <f>IF('Indicator Data'!AN96="No Data",1,IF('Indicator Data imputation'!AH95&lt;&gt;"",1,0))</f>
        <v>0</v>
      </c>
      <c r="AH92" s="165">
        <f>IF('Indicator Data'!AO96="No Data",1,IF('Indicator Data imputation'!AI95&lt;&gt;"",1,0))</f>
        <v>0</v>
      </c>
      <c r="AI92" s="165">
        <f>IF('Indicator Data'!AP96="No Data",1,IF('Indicator Data imputation'!AJ95&lt;&gt;"",1,0))</f>
        <v>0</v>
      </c>
      <c r="AJ92" s="165">
        <f>IF('Indicator Data'!AQ96="No Data",1,IF('Indicator Data imputation'!AK95&lt;&gt;"",1,0))</f>
        <v>0</v>
      </c>
      <c r="AK92" s="165">
        <f>IF('Indicator Data'!AR96="No Data",1,IF('Indicator Data imputation'!AL95&lt;&gt;"",1,0))</f>
        <v>1</v>
      </c>
      <c r="AL92" s="165">
        <f>IF('Indicator Data'!AS96="No Data",1,IF('Indicator Data imputation'!AM95&lt;&gt;"",1,0))</f>
        <v>0</v>
      </c>
      <c r="AM92" s="165">
        <f>IF('Indicator Data'!AT96="No Data",1,IF('Indicator Data imputation'!AN95&lt;&gt;"",1,0))</f>
        <v>0</v>
      </c>
      <c r="AN92" s="165">
        <f>IF('Indicator Data'!AU96="No Data",1,IF('Indicator Data imputation'!AO95&lt;&gt;"",1,0))</f>
        <v>0</v>
      </c>
      <c r="AO92" s="165">
        <f>IF('Indicator Data'!AV96="No Data",1,IF('Indicator Data imputation'!AP95&lt;&gt;"",1,0))</f>
        <v>0</v>
      </c>
      <c r="AP92" s="165">
        <f>IF('Indicator Data'!AW96="No Data",1,IF('Indicator Data imputation'!AQ95&lt;&gt;"",1,0))</f>
        <v>0</v>
      </c>
      <c r="AQ92" s="165">
        <f>IF('Indicator Data'!AX96="No Data",1,IF('Indicator Data imputation'!AR95&lt;&gt;"",1,0))</f>
        <v>0</v>
      </c>
      <c r="AR92" s="165">
        <f>IF('Indicator Data'!AY96="No Data",1,IF('Indicator Data imputation'!AS95&lt;&gt;"",1,0))</f>
        <v>0</v>
      </c>
      <c r="AS92" s="165">
        <f>IF('Indicator Data'!AZ96="No Data",1,IF('Indicator Data imputation'!AT95&lt;&gt;"",1,0))</f>
        <v>0</v>
      </c>
      <c r="AT92" s="165">
        <f>IF('Indicator Data'!BA96="No Data",1,IF('Indicator Data imputation'!AU95&lt;&gt;"",1,0))</f>
        <v>0</v>
      </c>
      <c r="AU92" s="165">
        <f>IF('Indicator Data'!BB96="No Data",1,IF('Indicator Data imputation'!AV95&lt;&gt;"",1,0))</f>
        <v>0</v>
      </c>
      <c r="AV92" s="165">
        <f>IF('Indicator Data'!BC96="No Data",1,IF('Indicator Data imputation'!AW95&lt;&gt;"",1,0))</f>
        <v>0</v>
      </c>
      <c r="AW92" s="165">
        <f>IF('Indicator Data'!BD96="No Data",1,IF('Indicator Data imputation'!AX95&lt;&gt;"",1,0))</f>
        <v>0</v>
      </c>
      <c r="AX92" s="165">
        <f>IF('Indicator Data'!BE96="No Data",1,IF('Indicator Data imputation'!AY95&lt;&gt;"",1,0))</f>
        <v>0</v>
      </c>
      <c r="AY92" s="165">
        <f>IF('Indicator Data'!BF96="No Data",1,IF('Indicator Data imputation'!AZ95&lt;&gt;"",1,0))</f>
        <v>0</v>
      </c>
      <c r="AZ92" s="165">
        <f>IF('Indicator Data'!BG96="No Data",1,IF('Indicator Data imputation'!BA95&lt;&gt;"",1,0))</f>
        <v>0</v>
      </c>
      <c r="BA92" s="5">
        <f t="shared" si="2"/>
        <v>5</v>
      </c>
      <c r="BB92" s="167">
        <f t="shared" si="3"/>
        <v>9.8039215686274508E-2</v>
      </c>
    </row>
    <row r="93" spans="1:54" x14ac:dyDescent="0.25">
      <c r="A93" s="5" t="s">
        <v>171</v>
      </c>
      <c r="B93" s="165">
        <f>IF('Indicator Data'!I97="No Data",1,IF('Indicator Data imputation'!C96&lt;&gt;"",1,0))</f>
        <v>0</v>
      </c>
      <c r="C93" s="165">
        <f>IF('Indicator Data'!J97="No Data",1,IF('Indicator Data imputation'!D96&lt;&gt;"",1,0))</f>
        <v>0</v>
      </c>
      <c r="D93" s="165">
        <f>IF('Indicator Data'!K97="No Data",1,IF('Indicator Data imputation'!E96&lt;&gt;"",1,0))</f>
        <v>0</v>
      </c>
      <c r="E93" s="165">
        <f>IF('Indicator Data'!L97="No Data",1,IF('Indicator Data imputation'!F96&lt;&gt;"",1,0))</f>
        <v>0</v>
      </c>
      <c r="F93" s="165">
        <f>IF('Indicator Data'!M97="No Data",1,IF('Indicator Data imputation'!G96&lt;&gt;"",1,0))</f>
        <v>0</v>
      </c>
      <c r="G93" s="165">
        <f>IF('Indicator Data'!N97="No Data",1,IF('Indicator Data imputation'!H96&lt;&gt;"",1,0))</f>
        <v>0</v>
      </c>
      <c r="H93" s="165">
        <f>IF('Indicator Data'!O97="No Data",1,IF('Indicator Data imputation'!I96&lt;&gt;"",1,0))</f>
        <v>0</v>
      </c>
      <c r="I93" s="165">
        <f>IF('Indicator Data'!P97="No Data",1,IF('Indicator Data imputation'!J96&lt;&gt;"",1,0))</f>
        <v>0</v>
      </c>
      <c r="J93" s="165">
        <f>IF('Indicator Data'!Q97="No Data",1,IF('Indicator Data imputation'!K96&lt;&gt;"",1,0))</f>
        <v>0</v>
      </c>
      <c r="K93" s="165">
        <f>IF('Indicator Data'!R97="No Data",1,IF('Indicator Data imputation'!L96&lt;&gt;"",1,0))</f>
        <v>0</v>
      </c>
      <c r="L93" s="165">
        <f>IF('Indicator Data'!S97="No Data",1,IF('Indicator Data imputation'!M96&lt;&gt;"",1,0))</f>
        <v>0</v>
      </c>
      <c r="M93" s="165">
        <f>IF('Indicator Data'!T97="No Data",1,IF('Indicator Data imputation'!N96&lt;&gt;"",1,0))</f>
        <v>0</v>
      </c>
      <c r="N93" s="165">
        <f>IF('Indicator Data'!U97="No Data",1,IF('Indicator Data imputation'!O96&lt;&gt;"",1,0))</f>
        <v>0</v>
      </c>
      <c r="O93" s="165">
        <f>IF('Indicator Data'!V97="No Data",1,IF('Indicator Data imputation'!P96&lt;&gt;"",1,0))</f>
        <v>0</v>
      </c>
      <c r="P93" s="165">
        <f>IF('Indicator Data'!W97="No Data",1,IF('Indicator Data imputation'!Q96&lt;&gt;"",1,0))</f>
        <v>0</v>
      </c>
      <c r="Q93" s="165">
        <f>IF('Indicator Data'!X97="No Data",1,IF('Indicator Data imputation'!R96&lt;&gt;"",1,0))</f>
        <v>0</v>
      </c>
      <c r="R93" s="165">
        <f>IF('Indicator Data'!Y97="No Data",1,IF('Indicator Data imputation'!S96&lt;&gt;"",1,0))</f>
        <v>0</v>
      </c>
      <c r="S93" s="165">
        <f>IF('Indicator Data'!Z97="No Data",1,IF('Indicator Data imputation'!T96&lt;&gt;"",1,0))</f>
        <v>0</v>
      </c>
      <c r="T93" s="165">
        <f>IF('Indicator Data'!AA97="No Data",1,IF('Indicator Data imputation'!U96&lt;&gt;"",1,0))</f>
        <v>0</v>
      </c>
      <c r="U93" s="165">
        <f>IF('Indicator Data'!AB97="No Data",1,IF('Indicator Data imputation'!V96&lt;&gt;"",1,0))</f>
        <v>0</v>
      </c>
      <c r="V93" s="165">
        <f>IF('Indicator Data'!AC97="No Data",1,IF('Indicator Data imputation'!W96&lt;&gt;"",1,0))</f>
        <v>0</v>
      </c>
      <c r="W93" s="165">
        <f>IF('Indicator Data'!AD97="No Data",1,IF('Indicator Data imputation'!X96&lt;&gt;"",1,0))</f>
        <v>0</v>
      </c>
      <c r="X93" s="165">
        <f>IF('Indicator Data'!AE97="No Data",1,IF('Indicator Data imputation'!Y96&lt;&gt;"",1,0))</f>
        <v>0</v>
      </c>
      <c r="Y93" s="165">
        <f>IF('Indicator Data'!AF97="No Data",1,IF('Indicator Data imputation'!Z96&lt;&gt;"",1,0))</f>
        <v>0</v>
      </c>
      <c r="Z93" s="165">
        <f>IF('Indicator Data'!AG97="No Data",1,IF('Indicator Data imputation'!AA96&lt;&gt;"",1,0))</f>
        <v>0</v>
      </c>
      <c r="AA93" s="165">
        <f>IF('Indicator Data'!AH97="No Data",1,IF('Indicator Data imputation'!AB96&lt;&gt;"",1,0))</f>
        <v>0</v>
      </c>
      <c r="AB93" s="165">
        <f>IF('Indicator Data'!AI97="No Data",1,IF('Indicator Data imputation'!AC96&lt;&gt;"",1,0))</f>
        <v>0</v>
      </c>
      <c r="AC93" s="165">
        <f>IF('Indicator Data'!AJ97="No Data",1,IF('Indicator Data imputation'!AD96&lt;&gt;"",1,0))</f>
        <v>0</v>
      </c>
      <c r="AD93" s="165">
        <f>IF('Indicator Data'!AK97="No Data",1,IF('Indicator Data imputation'!AE96&lt;&gt;"",1,0))</f>
        <v>0</v>
      </c>
      <c r="AE93" s="165">
        <f>IF('Indicator Data'!AL97="No Data",1,IF('Indicator Data imputation'!AF96&lt;&gt;"",1,0))</f>
        <v>0</v>
      </c>
      <c r="AF93" s="165">
        <f>IF('Indicator Data'!AM97="No Data",1,IF('Indicator Data imputation'!AG96&lt;&gt;"",1,0))</f>
        <v>0</v>
      </c>
      <c r="AG93" s="165">
        <f>IF('Indicator Data'!AN97="No Data",1,IF('Indicator Data imputation'!AH96&lt;&gt;"",1,0))</f>
        <v>0</v>
      </c>
      <c r="AH93" s="165">
        <f>IF('Indicator Data'!AO97="No Data",1,IF('Indicator Data imputation'!AI96&lt;&gt;"",1,0))</f>
        <v>0</v>
      </c>
      <c r="AI93" s="165">
        <f>IF('Indicator Data'!AP97="No Data",1,IF('Indicator Data imputation'!AJ96&lt;&gt;"",1,0))</f>
        <v>1</v>
      </c>
      <c r="AJ93" s="165">
        <f>IF('Indicator Data'!AQ97="No Data",1,IF('Indicator Data imputation'!AK96&lt;&gt;"",1,0))</f>
        <v>1</v>
      </c>
      <c r="AK93" s="165">
        <f>IF('Indicator Data'!AR97="No Data",1,IF('Indicator Data imputation'!AL96&lt;&gt;"",1,0))</f>
        <v>0</v>
      </c>
      <c r="AL93" s="165">
        <f>IF('Indicator Data'!AS97="No Data",1,IF('Indicator Data imputation'!AM96&lt;&gt;"",1,0))</f>
        <v>0</v>
      </c>
      <c r="AM93" s="165">
        <f>IF('Indicator Data'!AT97="No Data",1,IF('Indicator Data imputation'!AN96&lt;&gt;"",1,0))</f>
        <v>0</v>
      </c>
      <c r="AN93" s="165">
        <f>IF('Indicator Data'!AU97="No Data",1,IF('Indicator Data imputation'!AO96&lt;&gt;"",1,0))</f>
        <v>0</v>
      </c>
      <c r="AO93" s="165">
        <f>IF('Indicator Data'!AV97="No Data",1,IF('Indicator Data imputation'!AP96&lt;&gt;"",1,0))</f>
        <v>0</v>
      </c>
      <c r="AP93" s="165">
        <f>IF('Indicator Data'!AW97="No Data",1,IF('Indicator Data imputation'!AQ96&lt;&gt;"",1,0))</f>
        <v>0</v>
      </c>
      <c r="AQ93" s="165">
        <f>IF('Indicator Data'!AX97="No Data",1,IF('Indicator Data imputation'!AR96&lt;&gt;"",1,0))</f>
        <v>0</v>
      </c>
      <c r="AR93" s="165">
        <f>IF('Indicator Data'!AY97="No Data",1,IF('Indicator Data imputation'!AS96&lt;&gt;"",1,0))</f>
        <v>0</v>
      </c>
      <c r="AS93" s="165">
        <f>IF('Indicator Data'!AZ97="No Data",1,IF('Indicator Data imputation'!AT96&lt;&gt;"",1,0))</f>
        <v>0</v>
      </c>
      <c r="AT93" s="165">
        <f>IF('Indicator Data'!BA97="No Data",1,IF('Indicator Data imputation'!AU96&lt;&gt;"",1,0))</f>
        <v>0</v>
      </c>
      <c r="AU93" s="165">
        <f>IF('Indicator Data'!BB97="No Data",1,IF('Indicator Data imputation'!AV96&lt;&gt;"",1,0))</f>
        <v>0</v>
      </c>
      <c r="AV93" s="165">
        <f>IF('Indicator Data'!BC97="No Data",1,IF('Indicator Data imputation'!AW96&lt;&gt;"",1,0))</f>
        <v>0</v>
      </c>
      <c r="AW93" s="165">
        <f>IF('Indicator Data'!BD97="No Data",1,IF('Indicator Data imputation'!AX96&lt;&gt;"",1,0))</f>
        <v>0</v>
      </c>
      <c r="AX93" s="165">
        <f>IF('Indicator Data'!BE97="No Data",1,IF('Indicator Data imputation'!AY96&lt;&gt;"",1,0))</f>
        <v>0</v>
      </c>
      <c r="AY93" s="165">
        <f>IF('Indicator Data'!BF97="No Data",1,IF('Indicator Data imputation'!AZ96&lt;&gt;"",1,0))</f>
        <v>0</v>
      </c>
      <c r="AZ93" s="165">
        <f>IF('Indicator Data'!BG97="No Data",1,IF('Indicator Data imputation'!BA96&lt;&gt;"",1,0))</f>
        <v>0</v>
      </c>
      <c r="BA93" s="5">
        <f t="shared" si="2"/>
        <v>2</v>
      </c>
      <c r="BB93" s="167">
        <f t="shared" si="3"/>
        <v>3.9215686274509803E-2</v>
      </c>
    </row>
    <row r="94" spans="1:54" x14ac:dyDescent="0.25">
      <c r="A94" s="5" t="s">
        <v>172</v>
      </c>
      <c r="B94" s="165">
        <f>IF('Indicator Data'!I98="No Data",1,IF('Indicator Data imputation'!C97&lt;&gt;"",1,0))</f>
        <v>0</v>
      </c>
      <c r="C94" s="165">
        <f>IF('Indicator Data'!J98="No Data",1,IF('Indicator Data imputation'!D97&lt;&gt;"",1,0))</f>
        <v>0</v>
      </c>
      <c r="D94" s="165">
        <f>IF('Indicator Data'!K98="No Data",1,IF('Indicator Data imputation'!E97&lt;&gt;"",1,0))</f>
        <v>0</v>
      </c>
      <c r="E94" s="165">
        <f>IF('Indicator Data'!L98="No Data",1,IF('Indicator Data imputation'!F97&lt;&gt;"",1,0))</f>
        <v>0</v>
      </c>
      <c r="F94" s="165">
        <f>IF('Indicator Data'!M98="No Data",1,IF('Indicator Data imputation'!G97&lt;&gt;"",1,0))</f>
        <v>0</v>
      </c>
      <c r="G94" s="165">
        <f>IF('Indicator Data'!N98="No Data",1,IF('Indicator Data imputation'!H97&lt;&gt;"",1,0))</f>
        <v>0</v>
      </c>
      <c r="H94" s="165">
        <f>IF('Indicator Data'!O98="No Data",1,IF('Indicator Data imputation'!I97&lt;&gt;"",1,0))</f>
        <v>0</v>
      </c>
      <c r="I94" s="165">
        <f>IF('Indicator Data'!P98="No Data",1,IF('Indicator Data imputation'!J97&lt;&gt;"",1,0))</f>
        <v>0</v>
      </c>
      <c r="J94" s="165">
        <f>IF('Indicator Data'!Q98="No Data",1,IF('Indicator Data imputation'!K97&lt;&gt;"",1,0))</f>
        <v>0</v>
      </c>
      <c r="K94" s="165">
        <f>IF('Indicator Data'!R98="No Data",1,IF('Indicator Data imputation'!L97&lt;&gt;"",1,0))</f>
        <v>0</v>
      </c>
      <c r="L94" s="165">
        <f>IF('Indicator Data'!S98="No Data",1,IF('Indicator Data imputation'!M97&lt;&gt;"",1,0))</f>
        <v>0</v>
      </c>
      <c r="M94" s="165">
        <f>IF('Indicator Data'!T98="No Data",1,IF('Indicator Data imputation'!N97&lt;&gt;"",1,0))</f>
        <v>0</v>
      </c>
      <c r="N94" s="165">
        <f>IF('Indicator Data'!U98="No Data",1,IF('Indicator Data imputation'!O97&lt;&gt;"",1,0))</f>
        <v>0</v>
      </c>
      <c r="O94" s="165">
        <f>IF('Indicator Data'!V98="No Data",1,IF('Indicator Data imputation'!P97&lt;&gt;"",1,0))</f>
        <v>0</v>
      </c>
      <c r="P94" s="165">
        <f>IF('Indicator Data'!W98="No Data",1,IF('Indicator Data imputation'!Q97&lt;&gt;"",1,0))</f>
        <v>0</v>
      </c>
      <c r="Q94" s="165">
        <f>IF('Indicator Data'!X98="No Data",1,IF('Indicator Data imputation'!R97&lt;&gt;"",1,0))</f>
        <v>0</v>
      </c>
      <c r="R94" s="165">
        <f>IF('Indicator Data'!Y98="No Data",1,IF('Indicator Data imputation'!S97&lt;&gt;"",1,0))</f>
        <v>0</v>
      </c>
      <c r="S94" s="165">
        <f>IF('Indicator Data'!Z98="No Data",1,IF('Indicator Data imputation'!T97&lt;&gt;"",1,0))</f>
        <v>0</v>
      </c>
      <c r="T94" s="165">
        <f>IF('Indicator Data'!AA98="No Data",1,IF('Indicator Data imputation'!U97&lt;&gt;"",1,0))</f>
        <v>0</v>
      </c>
      <c r="U94" s="165">
        <f>IF('Indicator Data'!AB98="No Data",1,IF('Indicator Data imputation'!V97&lt;&gt;"",1,0))</f>
        <v>0</v>
      </c>
      <c r="V94" s="165">
        <f>IF('Indicator Data'!AC98="No Data",1,IF('Indicator Data imputation'!W97&lt;&gt;"",1,0))</f>
        <v>0</v>
      </c>
      <c r="W94" s="165">
        <f>IF('Indicator Data'!AD98="No Data",1,IF('Indicator Data imputation'!X97&lt;&gt;"",1,0))</f>
        <v>0</v>
      </c>
      <c r="X94" s="165">
        <f>IF('Indicator Data'!AE98="No Data",1,IF('Indicator Data imputation'!Y97&lt;&gt;"",1,0))</f>
        <v>0</v>
      </c>
      <c r="Y94" s="165">
        <f>IF('Indicator Data'!AF98="No Data",1,IF('Indicator Data imputation'!Z97&lt;&gt;"",1,0))</f>
        <v>0</v>
      </c>
      <c r="Z94" s="165">
        <f>IF('Indicator Data'!AG98="No Data",1,IF('Indicator Data imputation'!AA97&lt;&gt;"",1,0))</f>
        <v>0</v>
      </c>
      <c r="AA94" s="165">
        <f>IF('Indicator Data'!AH98="No Data",1,IF('Indicator Data imputation'!AB97&lt;&gt;"",1,0))</f>
        <v>0</v>
      </c>
      <c r="AB94" s="165">
        <f>IF('Indicator Data'!AI98="No Data",1,IF('Indicator Data imputation'!AC97&lt;&gt;"",1,0))</f>
        <v>0</v>
      </c>
      <c r="AC94" s="165">
        <f>IF('Indicator Data'!AJ98="No Data",1,IF('Indicator Data imputation'!AD97&lt;&gt;"",1,0))</f>
        <v>0</v>
      </c>
      <c r="AD94" s="165">
        <f>IF('Indicator Data'!AK98="No Data",1,IF('Indicator Data imputation'!AE97&lt;&gt;"",1,0))</f>
        <v>0</v>
      </c>
      <c r="AE94" s="165">
        <f>IF('Indicator Data'!AL98="No Data",1,IF('Indicator Data imputation'!AF97&lt;&gt;"",1,0))</f>
        <v>0</v>
      </c>
      <c r="AF94" s="165">
        <f>IF('Indicator Data'!AM98="No Data",1,IF('Indicator Data imputation'!AG97&lt;&gt;"",1,0))</f>
        <v>0</v>
      </c>
      <c r="AG94" s="165">
        <f>IF('Indicator Data'!AN98="No Data",1,IF('Indicator Data imputation'!AH97&lt;&gt;"",1,0))</f>
        <v>0</v>
      </c>
      <c r="AH94" s="165">
        <f>IF('Indicator Data'!AO98="No Data",1,IF('Indicator Data imputation'!AI97&lt;&gt;"",1,0))</f>
        <v>0</v>
      </c>
      <c r="AI94" s="165">
        <f>IF('Indicator Data'!AP98="No Data",1,IF('Indicator Data imputation'!AJ97&lt;&gt;"",1,0))</f>
        <v>0</v>
      </c>
      <c r="AJ94" s="165">
        <f>IF('Indicator Data'!AQ98="No Data",1,IF('Indicator Data imputation'!AK97&lt;&gt;"",1,0))</f>
        <v>0</v>
      </c>
      <c r="AK94" s="165">
        <f>IF('Indicator Data'!AR98="No Data",1,IF('Indicator Data imputation'!AL97&lt;&gt;"",1,0))</f>
        <v>0</v>
      </c>
      <c r="AL94" s="165">
        <f>IF('Indicator Data'!AS98="No Data",1,IF('Indicator Data imputation'!AM97&lt;&gt;"",1,0))</f>
        <v>0</v>
      </c>
      <c r="AM94" s="165">
        <f>IF('Indicator Data'!AT98="No Data",1,IF('Indicator Data imputation'!AN97&lt;&gt;"",1,0))</f>
        <v>0</v>
      </c>
      <c r="AN94" s="165">
        <f>IF('Indicator Data'!AU98="No Data",1,IF('Indicator Data imputation'!AO97&lt;&gt;"",1,0))</f>
        <v>0</v>
      </c>
      <c r="AO94" s="165">
        <f>IF('Indicator Data'!AV98="No Data",1,IF('Indicator Data imputation'!AP97&lt;&gt;"",1,0))</f>
        <v>0</v>
      </c>
      <c r="AP94" s="165">
        <f>IF('Indicator Data'!AW98="No Data",1,IF('Indicator Data imputation'!AQ97&lt;&gt;"",1,0))</f>
        <v>0</v>
      </c>
      <c r="AQ94" s="165">
        <f>IF('Indicator Data'!AX98="No Data",1,IF('Indicator Data imputation'!AR97&lt;&gt;"",1,0))</f>
        <v>0</v>
      </c>
      <c r="AR94" s="165">
        <f>IF('Indicator Data'!AY98="No Data",1,IF('Indicator Data imputation'!AS97&lt;&gt;"",1,0))</f>
        <v>0</v>
      </c>
      <c r="AS94" s="165">
        <f>IF('Indicator Data'!AZ98="No Data",1,IF('Indicator Data imputation'!AT97&lt;&gt;"",1,0))</f>
        <v>0</v>
      </c>
      <c r="AT94" s="165">
        <f>IF('Indicator Data'!BA98="No Data",1,IF('Indicator Data imputation'!AU97&lt;&gt;"",1,0))</f>
        <v>0</v>
      </c>
      <c r="AU94" s="165">
        <f>IF('Indicator Data'!BB98="No Data",1,IF('Indicator Data imputation'!AV97&lt;&gt;"",1,0))</f>
        <v>0</v>
      </c>
      <c r="AV94" s="165">
        <f>IF('Indicator Data'!BC98="No Data",1,IF('Indicator Data imputation'!AW97&lt;&gt;"",1,0))</f>
        <v>0</v>
      </c>
      <c r="AW94" s="165">
        <f>IF('Indicator Data'!BD98="No Data",1,IF('Indicator Data imputation'!AX97&lt;&gt;"",1,0))</f>
        <v>0</v>
      </c>
      <c r="AX94" s="165">
        <f>IF('Indicator Data'!BE98="No Data",1,IF('Indicator Data imputation'!AY97&lt;&gt;"",1,0))</f>
        <v>0</v>
      </c>
      <c r="AY94" s="165">
        <f>IF('Indicator Data'!BF98="No Data",1,IF('Indicator Data imputation'!AZ97&lt;&gt;"",1,0))</f>
        <v>0</v>
      </c>
      <c r="AZ94" s="165">
        <f>IF('Indicator Data'!BG98="No Data",1,IF('Indicator Data imputation'!BA97&lt;&gt;"",1,0))</f>
        <v>0</v>
      </c>
      <c r="BA94" s="5">
        <f t="shared" si="2"/>
        <v>0</v>
      </c>
      <c r="BB94" s="167">
        <f t="shared" si="3"/>
        <v>0</v>
      </c>
    </row>
    <row r="95" spans="1:54" x14ac:dyDescent="0.25">
      <c r="A95" s="5" t="s">
        <v>173</v>
      </c>
      <c r="B95" s="165">
        <f>IF('Indicator Data'!I99="No Data",1,IF('Indicator Data imputation'!C98&lt;&gt;"",1,0))</f>
        <v>0</v>
      </c>
      <c r="C95" s="165">
        <f>IF('Indicator Data'!J99="No Data",1,IF('Indicator Data imputation'!D98&lt;&gt;"",1,0))</f>
        <v>0</v>
      </c>
      <c r="D95" s="165">
        <f>IF('Indicator Data'!K99="No Data",1,IF('Indicator Data imputation'!E98&lt;&gt;"",1,0))</f>
        <v>0</v>
      </c>
      <c r="E95" s="165">
        <f>IF('Indicator Data'!L99="No Data",1,IF('Indicator Data imputation'!F98&lt;&gt;"",1,0))</f>
        <v>0</v>
      </c>
      <c r="F95" s="165">
        <f>IF('Indicator Data'!M99="No Data",1,IF('Indicator Data imputation'!G98&lt;&gt;"",1,0))</f>
        <v>0</v>
      </c>
      <c r="G95" s="165">
        <f>IF('Indicator Data'!N99="No Data",1,IF('Indicator Data imputation'!H98&lt;&gt;"",1,0))</f>
        <v>0</v>
      </c>
      <c r="H95" s="165">
        <f>IF('Indicator Data'!O99="No Data",1,IF('Indicator Data imputation'!I98&lt;&gt;"",1,0))</f>
        <v>0</v>
      </c>
      <c r="I95" s="165">
        <f>IF('Indicator Data'!P99="No Data",1,IF('Indicator Data imputation'!J98&lt;&gt;"",1,0))</f>
        <v>0</v>
      </c>
      <c r="J95" s="165">
        <f>IF('Indicator Data'!Q99="No Data",1,IF('Indicator Data imputation'!K98&lt;&gt;"",1,0))</f>
        <v>0</v>
      </c>
      <c r="K95" s="165">
        <f>IF('Indicator Data'!R99="No Data",1,IF('Indicator Data imputation'!L98&lt;&gt;"",1,0))</f>
        <v>1</v>
      </c>
      <c r="L95" s="165">
        <f>IF('Indicator Data'!S99="No Data",1,IF('Indicator Data imputation'!M98&lt;&gt;"",1,0))</f>
        <v>0</v>
      </c>
      <c r="M95" s="165">
        <f>IF('Indicator Data'!T99="No Data",1,IF('Indicator Data imputation'!N98&lt;&gt;"",1,0))</f>
        <v>0</v>
      </c>
      <c r="N95" s="165">
        <f>IF('Indicator Data'!U99="No Data",1,IF('Indicator Data imputation'!O98&lt;&gt;"",1,0))</f>
        <v>0</v>
      </c>
      <c r="O95" s="165">
        <f>IF('Indicator Data'!V99="No Data",1,IF('Indicator Data imputation'!P98&lt;&gt;"",1,0))</f>
        <v>1</v>
      </c>
      <c r="P95" s="165">
        <f>IF('Indicator Data'!W99="No Data",1,IF('Indicator Data imputation'!Q98&lt;&gt;"",1,0))</f>
        <v>0</v>
      </c>
      <c r="Q95" s="165">
        <f>IF('Indicator Data'!X99="No Data",1,IF('Indicator Data imputation'!R98&lt;&gt;"",1,0))</f>
        <v>1</v>
      </c>
      <c r="R95" s="165">
        <f>IF('Indicator Data'!Y99="No Data",1,IF('Indicator Data imputation'!S98&lt;&gt;"",1,0))</f>
        <v>0</v>
      </c>
      <c r="S95" s="165">
        <f>IF('Indicator Data'!Z99="No Data",1,IF('Indicator Data imputation'!T98&lt;&gt;"",1,0))</f>
        <v>0</v>
      </c>
      <c r="T95" s="165">
        <f>IF('Indicator Data'!AA99="No Data",1,IF('Indicator Data imputation'!U98&lt;&gt;"",1,0))</f>
        <v>0</v>
      </c>
      <c r="U95" s="165">
        <f>IF('Indicator Data'!AB99="No Data",1,IF('Indicator Data imputation'!V98&lt;&gt;"",1,0))</f>
        <v>0</v>
      </c>
      <c r="V95" s="165">
        <f>IF('Indicator Data'!AC99="No Data",1,IF('Indicator Data imputation'!W98&lt;&gt;"",1,0))</f>
        <v>0</v>
      </c>
      <c r="W95" s="165">
        <f>IF('Indicator Data'!AD99="No Data",1,IF('Indicator Data imputation'!X98&lt;&gt;"",1,0))</f>
        <v>0</v>
      </c>
      <c r="X95" s="165">
        <f>IF('Indicator Data'!AE99="No Data",1,IF('Indicator Data imputation'!Y98&lt;&gt;"",1,0))</f>
        <v>1</v>
      </c>
      <c r="Y95" s="165">
        <f>IF('Indicator Data'!AF99="No Data",1,IF('Indicator Data imputation'!Z98&lt;&gt;"",1,0))</f>
        <v>0</v>
      </c>
      <c r="Z95" s="165">
        <f>IF('Indicator Data'!AG99="No Data",1,IF('Indicator Data imputation'!AA98&lt;&gt;"",1,0))</f>
        <v>0</v>
      </c>
      <c r="AA95" s="165">
        <f>IF('Indicator Data'!AH99="No Data",1,IF('Indicator Data imputation'!AB98&lt;&gt;"",1,0))</f>
        <v>0</v>
      </c>
      <c r="AB95" s="165">
        <f>IF('Indicator Data'!AI99="No Data",1,IF('Indicator Data imputation'!AC98&lt;&gt;"",1,0))</f>
        <v>0</v>
      </c>
      <c r="AC95" s="165">
        <f>IF('Indicator Data'!AJ99="No Data",1,IF('Indicator Data imputation'!AD98&lt;&gt;"",1,0))</f>
        <v>0</v>
      </c>
      <c r="AD95" s="165">
        <f>IF('Indicator Data'!AK99="No Data",1,IF('Indicator Data imputation'!AE98&lt;&gt;"",1,0))</f>
        <v>0</v>
      </c>
      <c r="AE95" s="165">
        <f>IF('Indicator Data'!AL99="No Data",1,IF('Indicator Data imputation'!AF98&lt;&gt;"",1,0))</f>
        <v>0</v>
      </c>
      <c r="AF95" s="165">
        <f>IF('Indicator Data'!AM99="No Data",1,IF('Indicator Data imputation'!AG98&lt;&gt;"",1,0))</f>
        <v>0</v>
      </c>
      <c r="AG95" s="165">
        <f>IF('Indicator Data'!AN99="No Data",1,IF('Indicator Data imputation'!AH98&lt;&gt;"",1,0))</f>
        <v>0</v>
      </c>
      <c r="AH95" s="165">
        <f>IF('Indicator Data'!AO99="No Data",1,IF('Indicator Data imputation'!AI98&lt;&gt;"",1,0))</f>
        <v>0</v>
      </c>
      <c r="AI95" s="165">
        <f>IF('Indicator Data'!AP99="No Data",1,IF('Indicator Data imputation'!AJ98&lt;&gt;"",1,0))</f>
        <v>0</v>
      </c>
      <c r="AJ95" s="165">
        <f>IF('Indicator Data'!AQ99="No Data",1,IF('Indicator Data imputation'!AK98&lt;&gt;"",1,0))</f>
        <v>0</v>
      </c>
      <c r="AK95" s="165">
        <f>IF('Indicator Data'!AR99="No Data",1,IF('Indicator Data imputation'!AL98&lt;&gt;"",1,0))</f>
        <v>1</v>
      </c>
      <c r="AL95" s="165">
        <f>IF('Indicator Data'!AS99="No Data",1,IF('Indicator Data imputation'!AM98&lt;&gt;"",1,0))</f>
        <v>0</v>
      </c>
      <c r="AM95" s="165">
        <f>IF('Indicator Data'!AT99="No Data",1,IF('Indicator Data imputation'!AN98&lt;&gt;"",1,0))</f>
        <v>0</v>
      </c>
      <c r="AN95" s="165">
        <f>IF('Indicator Data'!AU99="No Data",1,IF('Indicator Data imputation'!AO98&lt;&gt;"",1,0))</f>
        <v>0</v>
      </c>
      <c r="AO95" s="165">
        <f>IF('Indicator Data'!AV99="No Data",1,IF('Indicator Data imputation'!AP98&lt;&gt;"",1,0))</f>
        <v>0</v>
      </c>
      <c r="AP95" s="165">
        <f>IF('Indicator Data'!AW99="No Data",1,IF('Indicator Data imputation'!AQ98&lt;&gt;"",1,0))</f>
        <v>0</v>
      </c>
      <c r="AQ95" s="165">
        <f>IF('Indicator Data'!AX99="No Data",1,IF('Indicator Data imputation'!AR98&lt;&gt;"",1,0))</f>
        <v>0</v>
      </c>
      <c r="AR95" s="165">
        <f>IF('Indicator Data'!AY99="No Data",1,IF('Indicator Data imputation'!AS98&lt;&gt;"",1,0))</f>
        <v>0</v>
      </c>
      <c r="AS95" s="165">
        <f>IF('Indicator Data'!AZ99="No Data",1,IF('Indicator Data imputation'!AT98&lt;&gt;"",1,0))</f>
        <v>0</v>
      </c>
      <c r="AT95" s="165">
        <f>IF('Indicator Data'!BA99="No Data",1,IF('Indicator Data imputation'!AU98&lt;&gt;"",1,0))</f>
        <v>0</v>
      </c>
      <c r="AU95" s="165">
        <f>IF('Indicator Data'!BB99="No Data",1,IF('Indicator Data imputation'!AV98&lt;&gt;"",1,0))</f>
        <v>0</v>
      </c>
      <c r="AV95" s="165">
        <f>IF('Indicator Data'!BC99="No Data",1,IF('Indicator Data imputation'!AW98&lt;&gt;"",1,0))</f>
        <v>0</v>
      </c>
      <c r="AW95" s="165">
        <f>IF('Indicator Data'!BD99="No Data",1,IF('Indicator Data imputation'!AX98&lt;&gt;"",1,0))</f>
        <v>0</v>
      </c>
      <c r="AX95" s="165">
        <f>IF('Indicator Data'!BE99="No Data",1,IF('Indicator Data imputation'!AY98&lt;&gt;"",1,0))</f>
        <v>0</v>
      </c>
      <c r="AY95" s="165">
        <f>IF('Indicator Data'!BF99="No Data",1,IF('Indicator Data imputation'!AZ98&lt;&gt;"",1,0))</f>
        <v>0</v>
      </c>
      <c r="AZ95" s="165">
        <f>IF('Indicator Data'!BG99="No Data",1,IF('Indicator Data imputation'!BA98&lt;&gt;"",1,0))</f>
        <v>0</v>
      </c>
      <c r="BA95" s="5">
        <f t="shared" si="2"/>
        <v>5</v>
      </c>
      <c r="BB95" s="167">
        <f t="shared" si="3"/>
        <v>9.8039215686274508E-2</v>
      </c>
    </row>
    <row r="96" spans="1:54" x14ac:dyDescent="0.25">
      <c r="A96" s="5" t="s">
        <v>175</v>
      </c>
      <c r="B96" s="165">
        <f>IF('Indicator Data'!I100="No Data",1,IF('Indicator Data imputation'!C99&lt;&gt;"",1,0))</f>
        <v>0</v>
      </c>
      <c r="C96" s="165">
        <f>IF('Indicator Data'!J100="No Data",1,IF('Indicator Data imputation'!D99&lt;&gt;"",1,0))</f>
        <v>0</v>
      </c>
      <c r="D96" s="165">
        <f>IF('Indicator Data'!K100="No Data",1,IF('Indicator Data imputation'!E99&lt;&gt;"",1,0))</f>
        <v>0</v>
      </c>
      <c r="E96" s="165">
        <f>IF('Indicator Data'!L100="No Data",1,IF('Indicator Data imputation'!F99&lt;&gt;"",1,0))</f>
        <v>0</v>
      </c>
      <c r="F96" s="165">
        <f>IF('Indicator Data'!M100="No Data",1,IF('Indicator Data imputation'!G99&lt;&gt;"",1,0))</f>
        <v>0</v>
      </c>
      <c r="G96" s="165">
        <f>IF('Indicator Data'!N100="No Data",1,IF('Indicator Data imputation'!H99&lt;&gt;"",1,0))</f>
        <v>0</v>
      </c>
      <c r="H96" s="165">
        <f>IF('Indicator Data'!O100="No Data",1,IF('Indicator Data imputation'!I99&lt;&gt;"",1,0))</f>
        <v>0</v>
      </c>
      <c r="I96" s="165">
        <f>IF('Indicator Data'!P100="No Data",1,IF('Indicator Data imputation'!J99&lt;&gt;"",1,0))</f>
        <v>0</v>
      </c>
      <c r="J96" s="165">
        <f>IF('Indicator Data'!Q100="No Data",1,IF('Indicator Data imputation'!K99&lt;&gt;"",1,0))</f>
        <v>0</v>
      </c>
      <c r="K96" s="165">
        <f>IF('Indicator Data'!R100="No Data",1,IF('Indicator Data imputation'!L99&lt;&gt;"",1,0))</f>
        <v>1</v>
      </c>
      <c r="L96" s="165">
        <f>IF('Indicator Data'!S100="No Data",1,IF('Indicator Data imputation'!M99&lt;&gt;"",1,0))</f>
        <v>0</v>
      </c>
      <c r="M96" s="165">
        <f>IF('Indicator Data'!T100="No Data",1,IF('Indicator Data imputation'!N99&lt;&gt;"",1,0))</f>
        <v>0</v>
      </c>
      <c r="N96" s="165">
        <f>IF('Indicator Data'!U100="No Data",1,IF('Indicator Data imputation'!O99&lt;&gt;"",1,0))</f>
        <v>0</v>
      </c>
      <c r="O96" s="165">
        <f>IF('Indicator Data'!V100="No Data",1,IF('Indicator Data imputation'!P99&lt;&gt;"",1,0))</f>
        <v>0</v>
      </c>
      <c r="P96" s="165">
        <f>IF('Indicator Data'!W100="No Data",1,IF('Indicator Data imputation'!Q99&lt;&gt;"",1,0))</f>
        <v>0</v>
      </c>
      <c r="Q96" s="165">
        <f>IF('Indicator Data'!X100="No Data",1,IF('Indicator Data imputation'!R99&lt;&gt;"",1,0))</f>
        <v>1</v>
      </c>
      <c r="R96" s="165">
        <f>IF('Indicator Data'!Y100="No Data",1,IF('Indicator Data imputation'!S99&lt;&gt;"",1,0))</f>
        <v>0</v>
      </c>
      <c r="S96" s="165">
        <f>IF('Indicator Data'!Z100="No Data",1,IF('Indicator Data imputation'!T99&lt;&gt;"",1,0))</f>
        <v>0</v>
      </c>
      <c r="T96" s="165">
        <f>IF('Indicator Data'!AA100="No Data",1,IF('Indicator Data imputation'!U99&lt;&gt;"",1,0))</f>
        <v>0</v>
      </c>
      <c r="U96" s="165">
        <f>IF('Indicator Data'!AB100="No Data",1,IF('Indicator Data imputation'!V99&lt;&gt;"",1,0))</f>
        <v>0</v>
      </c>
      <c r="V96" s="165">
        <f>IF('Indicator Data'!AC100="No Data",1,IF('Indicator Data imputation'!W99&lt;&gt;"",1,0))</f>
        <v>0</v>
      </c>
      <c r="W96" s="165">
        <f>IF('Indicator Data'!AD100="No Data",1,IF('Indicator Data imputation'!X99&lt;&gt;"",1,0))</f>
        <v>0</v>
      </c>
      <c r="X96" s="165">
        <f>IF('Indicator Data'!AE100="No Data",1,IF('Indicator Data imputation'!Y99&lt;&gt;"",1,0))</f>
        <v>1</v>
      </c>
      <c r="Y96" s="165">
        <f>IF('Indicator Data'!AF100="No Data",1,IF('Indicator Data imputation'!Z99&lt;&gt;"",1,0))</f>
        <v>0</v>
      </c>
      <c r="Z96" s="165">
        <f>IF('Indicator Data'!AG100="No Data",1,IF('Indicator Data imputation'!AA99&lt;&gt;"",1,0))</f>
        <v>1</v>
      </c>
      <c r="AA96" s="165">
        <f>IF('Indicator Data'!AH100="No Data",1,IF('Indicator Data imputation'!AB99&lt;&gt;"",1,0))</f>
        <v>0</v>
      </c>
      <c r="AB96" s="165">
        <f>IF('Indicator Data'!AI100="No Data",1,IF('Indicator Data imputation'!AC99&lt;&gt;"",1,0))</f>
        <v>0</v>
      </c>
      <c r="AC96" s="165">
        <f>IF('Indicator Data'!AJ100="No Data",1,IF('Indicator Data imputation'!AD99&lt;&gt;"",1,0))</f>
        <v>0</v>
      </c>
      <c r="AD96" s="165">
        <f>IF('Indicator Data'!AK100="No Data",1,IF('Indicator Data imputation'!AE99&lt;&gt;"",1,0))</f>
        <v>0</v>
      </c>
      <c r="AE96" s="165">
        <f>IF('Indicator Data'!AL100="No Data",1,IF('Indicator Data imputation'!AF99&lt;&gt;"",1,0))</f>
        <v>0</v>
      </c>
      <c r="AF96" s="165">
        <f>IF('Indicator Data'!AM100="No Data",1,IF('Indicator Data imputation'!AG99&lt;&gt;"",1,0))</f>
        <v>0</v>
      </c>
      <c r="AG96" s="165">
        <f>IF('Indicator Data'!AN100="No Data",1,IF('Indicator Data imputation'!AH99&lt;&gt;"",1,0))</f>
        <v>0</v>
      </c>
      <c r="AH96" s="165">
        <f>IF('Indicator Data'!AO100="No Data",1,IF('Indicator Data imputation'!AI99&lt;&gt;"",1,0))</f>
        <v>0</v>
      </c>
      <c r="AI96" s="165">
        <f>IF('Indicator Data'!AP100="No Data",1,IF('Indicator Data imputation'!AJ99&lt;&gt;"",1,0))</f>
        <v>1</v>
      </c>
      <c r="AJ96" s="165">
        <f>IF('Indicator Data'!AQ100="No Data",1,IF('Indicator Data imputation'!AK99&lt;&gt;"",1,0))</f>
        <v>1</v>
      </c>
      <c r="AK96" s="165">
        <f>IF('Indicator Data'!AR100="No Data",1,IF('Indicator Data imputation'!AL99&lt;&gt;"",1,0))</f>
        <v>0</v>
      </c>
      <c r="AL96" s="165">
        <f>IF('Indicator Data'!AS100="No Data",1,IF('Indicator Data imputation'!AM99&lt;&gt;"",1,0))</f>
        <v>0</v>
      </c>
      <c r="AM96" s="165">
        <f>IF('Indicator Data'!AT100="No Data",1,IF('Indicator Data imputation'!AN99&lt;&gt;"",1,0))</f>
        <v>0</v>
      </c>
      <c r="AN96" s="165">
        <f>IF('Indicator Data'!AU100="No Data",1,IF('Indicator Data imputation'!AO99&lt;&gt;"",1,0))</f>
        <v>0</v>
      </c>
      <c r="AO96" s="165">
        <f>IF('Indicator Data'!AV100="No Data",1,IF('Indicator Data imputation'!AP99&lt;&gt;"",1,0))</f>
        <v>0</v>
      </c>
      <c r="AP96" s="165">
        <f>IF('Indicator Data'!AW100="No Data",1,IF('Indicator Data imputation'!AQ99&lt;&gt;"",1,0))</f>
        <v>0</v>
      </c>
      <c r="AQ96" s="165">
        <f>IF('Indicator Data'!AX100="No Data",1,IF('Indicator Data imputation'!AR99&lt;&gt;"",1,0))</f>
        <v>0</v>
      </c>
      <c r="AR96" s="165">
        <f>IF('Indicator Data'!AY100="No Data",1,IF('Indicator Data imputation'!AS99&lt;&gt;"",1,0))</f>
        <v>0</v>
      </c>
      <c r="AS96" s="165">
        <f>IF('Indicator Data'!AZ100="No Data",1,IF('Indicator Data imputation'!AT99&lt;&gt;"",1,0))</f>
        <v>0</v>
      </c>
      <c r="AT96" s="165">
        <f>IF('Indicator Data'!BA100="No Data",1,IF('Indicator Data imputation'!AU99&lt;&gt;"",1,0))</f>
        <v>0</v>
      </c>
      <c r="AU96" s="165">
        <f>IF('Indicator Data'!BB100="No Data",1,IF('Indicator Data imputation'!AV99&lt;&gt;"",1,0))</f>
        <v>0</v>
      </c>
      <c r="AV96" s="165">
        <f>IF('Indicator Data'!BC100="No Data",1,IF('Indicator Data imputation'!AW99&lt;&gt;"",1,0))</f>
        <v>0</v>
      </c>
      <c r="AW96" s="165">
        <f>IF('Indicator Data'!BD100="No Data",1,IF('Indicator Data imputation'!AX99&lt;&gt;"",1,0))</f>
        <v>0</v>
      </c>
      <c r="AX96" s="165">
        <f>IF('Indicator Data'!BE100="No Data",1,IF('Indicator Data imputation'!AY99&lt;&gt;"",1,0))</f>
        <v>0</v>
      </c>
      <c r="AY96" s="165">
        <f>IF('Indicator Data'!BF100="No Data",1,IF('Indicator Data imputation'!AZ99&lt;&gt;"",1,0))</f>
        <v>0</v>
      </c>
      <c r="AZ96" s="165">
        <f>IF('Indicator Data'!BG100="No Data",1,IF('Indicator Data imputation'!BA99&lt;&gt;"",1,0))</f>
        <v>0</v>
      </c>
      <c r="BA96" s="5">
        <f t="shared" si="2"/>
        <v>6</v>
      </c>
      <c r="BB96" s="167">
        <f t="shared" si="3"/>
        <v>0.11764705882352941</v>
      </c>
    </row>
    <row r="97" spans="1:54" x14ac:dyDescent="0.25">
      <c r="A97" s="5" t="s">
        <v>177</v>
      </c>
      <c r="B97" s="165">
        <f>IF('Indicator Data'!I101="No Data",1,IF('Indicator Data imputation'!C100&lt;&gt;"",1,0))</f>
        <v>0</v>
      </c>
      <c r="C97" s="165">
        <f>IF('Indicator Data'!J101="No Data",1,IF('Indicator Data imputation'!D100&lt;&gt;"",1,0))</f>
        <v>0</v>
      </c>
      <c r="D97" s="165">
        <f>IF('Indicator Data'!K101="No Data",1,IF('Indicator Data imputation'!E100&lt;&gt;"",1,0))</f>
        <v>0</v>
      </c>
      <c r="E97" s="165">
        <f>IF('Indicator Data'!L101="No Data",1,IF('Indicator Data imputation'!F100&lt;&gt;"",1,0))</f>
        <v>0</v>
      </c>
      <c r="F97" s="165">
        <f>IF('Indicator Data'!M101="No Data",1,IF('Indicator Data imputation'!G100&lt;&gt;"",1,0))</f>
        <v>0</v>
      </c>
      <c r="G97" s="165">
        <f>IF('Indicator Data'!N101="No Data",1,IF('Indicator Data imputation'!H100&lt;&gt;"",1,0))</f>
        <v>0</v>
      </c>
      <c r="H97" s="165">
        <f>IF('Indicator Data'!O101="No Data",1,IF('Indicator Data imputation'!I100&lt;&gt;"",1,0))</f>
        <v>0</v>
      </c>
      <c r="I97" s="165">
        <f>IF('Indicator Data'!P101="No Data",1,IF('Indicator Data imputation'!J100&lt;&gt;"",1,0))</f>
        <v>0</v>
      </c>
      <c r="J97" s="165">
        <f>IF('Indicator Data'!Q101="No Data",1,IF('Indicator Data imputation'!K100&lt;&gt;"",1,0))</f>
        <v>0</v>
      </c>
      <c r="K97" s="165">
        <f>IF('Indicator Data'!R101="No Data",1,IF('Indicator Data imputation'!L100&lt;&gt;"",1,0))</f>
        <v>0</v>
      </c>
      <c r="L97" s="165">
        <f>IF('Indicator Data'!S101="No Data",1,IF('Indicator Data imputation'!M100&lt;&gt;"",1,0))</f>
        <v>0</v>
      </c>
      <c r="M97" s="165">
        <f>IF('Indicator Data'!T101="No Data",1,IF('Indicator Data imputation'!N100&lt;&gt;"",1,0))</f>
        <v>0</v>
      </c>
      <c r="N97" s="165">
        <f>IF('Indicator Data'!U101="No Data",1,IF('Indicator Data imputation'!O100&lt;&gt;"",1,0))</f>
        <v>0</v>
      </c>
      <c r="O97" s="165">
        <f>IF('Indicator Data'!V101="No Data",1,IF('Indicator Data imputation'!P100&lt;&gt;"",1,0))</f>
        <v>0</v>
      </c>
      <c r="P97" s="165">
        <f>IF('Indicator Data'!W101="No Data",1,IF('Indicator Data imputation'!Q100&lt;&gt;"",1,0))</f>
        <v>0</v>
      </c>
      <c r="Q97" s="165">
        <f>IF('Indicator Data'!X101="No Data",1,IF('Indicator Data imputation'!R100&lt;&gt;"",1,0))</f>
        <v>0</v>
      </c>
      <c r="R97" s="165">
        <f>IF('Indicator Data'!Y101="No Data",1,IF('Indicator Data imputation'!S100&lt;&gt;"",1,0))</f>
        <v>1</v>
      </c>
      <c r="S97" s="165">
        <f>IF('Indicator Data'!Z101="No Data",1,IF('Indicator Data imputation'!T100&lt;&gt;"",1,0))</f>
        <v>0</v>
      </c>
      <c r="T97" s="165">
        <f>IF('Indicator Data'!AA101="No Data",1,IF('Indicator Data imputation'!U100&lt;&gt;"",1,0))</f>
        <v>0</v>
      </c>
      <c r="U97" s="165">
        <f>IF('Indicator Data'!AB101="No Data",1,IF('Indicator Data imputation'!V100&lt;&gt;"",1,0))</f>
        <v>0</v>
      </c>
      <c r="V97" s="165">
        <f>IF('Indicator Data'!AC101="No Data",1,IF('Indicator Data imputation'!W100&lt;&gt;"",1,0))</f>
        <v>0</v>
      </c>
      <c r="W97" s="165">
        <f>IF('Indicator Data'!AD101="No Data",1,IF('Indicator Data imputation'!X100&lt;&gt;"",1,0))</f>
        <v>0</v>
      </c>
      <c r="X97" s="165">
        <f>IF('Indicator Data'!AE101="No Data",1,IF('Indicator Data imputation'!Y100&lt;&gt;"",1,0))</f>
        <v>1</v>
      </c>
      <c r="Y97" s="165">
        <f>IF('Indicator Data'!AF101="No Data",1,IF('Indicator Data imputation'!Z100&lt;&gt;"",1,0))</f>
        <v>0</v>
      </c>
      <c r="Z97" s="165">
        <f>IF('Indicator Data'!AG101="No Data",1,IF('Indicator Data imputation'!AA100&lt;&gt;"",1,0))</f>
        <v>0</v>
      </c>
      <c r="AA97" s="165">
        <f>IF('Indicator Data'!AH101="No Data",1,IF('Indicator Data imputation'!AB100&lt;&gt;"",1,0))</f>
        <v>0</v>
      </c>
      <c r="AB97" s="165">
        <f>IF('Indicator Data'!AI101="No Data",1,IF('Indicator Data imputation'!AC100&lt;&gt;"",1,0))</f>
        <v>0</v>
      </c>
      <c r="AC97" s="165">
        <f>IF('Indicator Data'!AJ101="No Data",1,IF('Indicator Data imputation'!AD100&lt;&gt;"",1,0))</f>
        <v>0</v>
      </c>
      <c r="AD97" s="165">
        <f>IF('Indicator Data'!AK101="No Data",1,IF('Indicator Data imputation'!AE100&lt;&gt;"",1,0))</f>
        <v>0</v>
      </c>
      <c r="AE97" s="165">
        <f>IF('Indicator Data'!AL101="No Data",1,IF('Indicator Data imputation'!AF100&lt;&gt;"",1,0))</f>
        <v>0</v>
      </c>
      <c r="AF97" s="165">
        <f>IF('Indicator Data'!AM101="No Data",1,IF('Indicator Data imputation'!AG100&lt;&gt;"",1,0))</f>
        <v>0</v>
      </c>
      <c r="AG97" s="165">
        <f>IF('Indicator Data'!AN101="No Data",1,IF('Indicator Data imputation'!AH100&lt;&gt;"",1,0))</f>
        <v>0</v>
      </c>
      <c r="AH97" s="165">
        <f>IF('Indicator Data'!AO101="No Data",1,IF('Indicator Data imputation'!AI100&lt;&gt;"",1,0))</f>
        <v>0</v>
      </c>
      <c r="AI97" s="165">
        <f>IF('Indicator Data'!AP101="No Data",1,IF('Indicator Data imputation'!AJ100&lt;&gt;"",1,0))</f>
        <v>0</v>
      </c>
      <c r="AJ97" s="165">
        <f>IF('Indicator Data'!AQ101="No Data",1,IF('Indicator Data imputation'!AK100&lt;&gt;"",1,0))</f>
        <v>0</v>
      </c>
      <c r="AK97" s="165">
        <f>IF('Indicator Data'!AR101="No Data",1,IF('Indicator Data imputation'!AL100&lt;&gt;"",1,0))</f>
        <v>0</v>
      </c>
      <c r="AL97" s="165">
        <f>IF('Indicator Data'!AS101="No Data",1,IF('Indicator Data imputation'!AM100&lt;&gt;"",1,0))</f>
        <v>0</v>
      </c>
      <c r="AM97" s="165">
        <f>IF('Indicator Data'!AT101="No Data",1,IF('Indicator Data imputation'!AN100&lt;&gt;"",1,0))</f>
        <v>0</v>
      </c>
      <c r="AN97" s="165">
        <f>IF('Indicator Data'!AU101="No Data",1,IF('Indicator Data imputation'!AO100&lt;&gt;"",1,0))</f>
        <v>0</v>
      </c>
      <c r="AO97" s="165">
        <f>IF('Indicator Data'!AV101="No Data",1,IF('Indicator Data imputation'!AP100&lt;&gt;"",1,0))</f>
        <v>0</v>
      </c>
      <c r="AP97" s="165">
        <f>IF('Indicator Data'!AW101="No Data",1,IF('Indicator Data imputation'!AQ100&lt;&gt;"",1,0))</f>
        <v>0</v>
      </c>
      <c r="AQ97" s="165">
        <f>IF('Indicator Data'!AX101="No Data",1,IF('Indicator Data imputation'!AR100&lt;&gt;"",1,0))</f>
        <v>0</v>
      </c>
      <c r="AR97" s="165">
        <f>IF('Indicator Data'!AY101="No Data",1,IF('Indicator Data imputation'!AS100&lt;&gt;"",1,0))</f>
        <v>0</v>
      </c>
      <c r="AS97" s="165">
        <f>IF('Indicator Data'!AZ101="No Data",1,IF('Indicator Data imputation'!AT100&lt;&gt;"",1,0))</f>
        <v>0</v>
      </c>
      <c r="AT97" s="165">
        <f>IF('Indicator Data'!BA101="No Data",1,IF('Indicator Data imputation'!AU100&lt;&gt;"",1,0))</f>
        <v>0</v>
      </c>
      <c r="AU97" s="165">
        <f>IF('Indicator Data'!BB101="No Data",1,IF('Indicator Data imputation'!AV100&lt;&gt;"",1,0))</f>
        <v>0</v>
      </c>
      <c r="AV97" s="165">
        <f>IF('Indicator Data'!BC101="No Data",1,IF('Indicator Data imputation'!AW100&lt;&gt;"",1,0))</f>
        <v>0</v>
      </c>
      <c r="AW97" s="165">
        <f>IF('Indicator Data'!BD101="No Data",1,IF('Indicator Data imputation'!AX100&lt;&gt;"",1,0))</f>
        <v>0</v>
      </c>
      <c r="AX97" s="165">
        <f>IF('Indicator Data'!BE101="No Data",1,IF('Indicator Data imputation'!AY100&lt;&gt;"",1,0))</f>
        <v>0</v>
      </c>
      <c r="AY97" s="165">
        <f>IF('Indicator Data'!BF101="No Data",1,IF('Indicator Data imputation'!AZ100&lt;&gt;"",1,0))</f>
        <v>0</v>
      </c>
      <c r="AZ97" s="165">
        <f>IF('Indicator Data'!BG101="No Data",1,IF('Indicator Data imputation'!BA100&lt;&gt;"",1,0))</f>
        <v>0</v>
      </c>
      <c r="BA97" s="5">
        <f t="shared" si="2"/>
        <v>2</v>
      </c>
      <c r="BB97" s="167">
        <f t="shared" si="3"/>
        <v>3.9215686274509803E-2</v>
      </c>
    </row>
    <row r="98" spans="1:54" x14ac:dyDescent="0.25">
      <c r="A98" s="5" t="s">
        <v>179</v>
      </c>
      <c r="B98" s="165">
        <f>IF('Indicator Data'!I102="No Data",1,IF('Indicator Data imputation'!C101&lt;&gt;"",1,0))</f>
        <v>0</v>
      </c>
      <c r="C98" s="165">
        <f>IF('Indicator Data'!J102="No Data",1,IF('Indicator Data imputation'!D101&lt;&gt;"",1,0))</f>
        <v>0</v>
      </c>
      <c r="D98" s="165">
        <f>IF('Indicator Data'!K102="No Data",1,IF('Indicator Data imputation'!E101&lt;&gt;"",1,0))</f>
        <v>0</v>
      </c>
      <c r="E98" s="165">
        <f>IF('Indicator Data'!L102="No Data",1,IF('Indicator Data imputation'!F101&lt;&gt;"",1,0))</f>
        <v>0</v>
      </c>
      <c r="F98" s="165">
        <f>IF('Indicator Data'!M102="No Data",1,IF('Indicator Data imputation'!G101&lt;&gt;"",1,0))</f>
        <v>0</v>
      </c>
      <c r="G98" s="165">
        <f>IF('Indicator Data'!N102="No Data",1,IF('Indicator Data imputation'!H101&lt;&gt;"",1,0))</f>
        <v>0</v>
      </c>
      <c r="H98" s="165">
        <f>IF('Indicator Data'!O102="No Data",1,IF('Indicator Data imputation'!I101&lt;&gt;"",1,0))</f>
        <v>0</v>
      </c>
      <c r="I98" s="165">
        <f>IF('Indicator Data'!P102="No Data",1,IF('Indicator Data imputation'!J101&lt;&gt;"",1,0))</f>
        <v>0</v>
      </c>
      <c r="J98" s="165">
        <f>IF('Indicator Data'!Q102="No Data",1,IF('Indicator Data imputation'!K101&lt;&gt;"",1,0))</f>
        <v>0</v>
      </c>
      <c r="K98" s="165">
        <f>IF('Indicator Data'!R102="No Data",1,IF('Indicator Data imputation'!L101&lt;&gt;"",1,0))</f>
        <v>0</v>
      </c>
      <c r="L98" s="165">
        <f>IF('Indicator Data'!S102="No Data",1,IF('Indicator Data imputation'!M101&lt;&gt;"",1,0))</f>
        <v>0</v>
      </c>
      <c r="M98" s="165">
        <f>IF('Indicator Data'!T102="No Data",1,IF('Indicator Data imputation'!N101&lt;&gt;"",1,0))</f>
        <v>0</v>
      </c>
      <c r="N98" s="165">
        <f>IF('Indicator Data'!U102="No Data",1,IF('Indicator Data imputation'!O101&lt;&gt;"",1,0))</f>
        <v>0</v>
      </c>
      <c r="O98" s="165">
        <f>IF('Indicator Data'!V102="No Data",1,IF('Indicator Data imputation'!P101&lt;&gt;"",1,0))</f>
        <v>0</v>
      </c>
      <c r="P98" s="165">
        <f>IF('Indicator Data'!W102="No Data",1,IF('Indicator Data imputation'!Q101&lt;&gt;"",1,0))</f>
        <v>0</v>
      </c>
      <c r="Q98" s="165">
        <f>IF('Indicator Data'!X102="No Data",1,IF('Indicator Data imputation'!R101&lt;&gt;"",1,0))</f>
        <v>0</v>
      </c>
      <c r="R98" s="165">
        <f>IF('Indicator Data'!Y102="No Data",1,IF('Indicator Data imputation'!S101&lt;&gt;"",1,0))</f>
        <v>0</v>
      </c>
      <c r="S98" s="165">
        <f>IF('Indicator Data'!Z102="No Data",1,IF('Indicator Data imputation'!T101&lt;&gt;"",1,0))</f>
        <v>0</v>
      </c>
      <c r="T98" s="165">
        <f>IF('Indicator Data'!AA102="No Data",1,IF('Indicator Data imputation'!U101&lt;&gt;"",1,0))</f>
        <v>0</v>
      </c>
      <c r="U98" s="165">
        <f>IF('Indicator Data'!AB102="No Data",1,IF('Indicator Data imputation'!V101&lt;&gt;"",1,0))</f>
        <v>0</v>
      </c>
      <c r="V98" s="165">
        <f>IF('Indicator Data'!AC102="No Data",1,IF('Indicator Data imputation'!W101&lt;&gt;"",1,0))</f>
        <v>0</v>
      </c>
      <c r="W98" s="165">
        <f>IF('Indicator Data'!AD102="No Data",1,IF('Indicator Data imputation'!X101&lt;&gt;"",1,0))</f>
        <v>0</v>
      </c>
      <c r="X98" s="165">
        <f>IF('Indicator Data'!AE102="No Data",1,IF('Indicator Data imputation'!Y101&lt;&gt;"",1,0))</f>
        <v>0</v>
      </c>
      <c r="Y98" s="165">
        <f>IF('Indicator Data'!AF102="No Data",1,IF('Indicator Data imputation'!Z101&lt;&gt;"",1,0))</f>
        <v>0</v>
      </c>
      <c r="Z98" s="165">
        <f>IF('Indicator Data'!AG102="No Data",1,IF('Indicator Data imputation'!AA101&lt;&gt;"",1,0))</f>
        <v>0</v>
      </c>
      <c r="AA98" s="165">
        <f>IF('Indicator Data'!AH102="No Data",1,IF('Indicator Data imputation'!AB101&lt;&gt;"",1,0))</f>
        <v>0</v>
      </c>
      <c r="AB98" s="165">
        <f>IF('Indicator Data'!AI102="No Data",1,IF('Indicator Data imputation'!AC101&lt;&gt;"",1,0))</f>
        <v>0</v>
      </c>
      <c r="AC98" s="165">
        <f>IF('Indicator Data'!AJ102="No Data",1,IF('Indicator Data imputation'!AD101&lt;&gt;"",1,0))</f>
        <v>0</v>
      </c>
      <c r="AD98" s="165">
        <f>IF('Indicator Data'!AK102="No Data",1,IF('Indicator Data imputation'!AE101&lt;&gt;"",1,0))</f>
        <v>0</v>
      </c>
      <c r="AE98" s="165">
        <f>IF('Indicator Data'!AL102="No Data",1,IF('Indicator Data imputation'!AF101&lt;&gt;"",1,0))</f>
        <v>0</v>
      </c>
      <c r="AF98" s="165">
        <f>IF('Indicator Data'!AM102="No Data",1,IF('Indicator Data imputation'!AG101&lt;&gt;"",1,0))</f>
        <v>0</v>
      </c>
      <c r="AG98" s="165">
        <f>IF('Indicator Data'!AN102="No Data",1,IF('Indicator Data imputation'!AH101&lt;&gt;"",1,0))</f>
        <v>0</v>
      </c>
      <c r="AH98" s="165">
        <f>IF('Indicator Data'!AO102="No Data",1,IF('Indicator Data imputation'!AI101&lt;&gt;"",1,0))</f>
        <v>0</v>
      </c>
      <c r="AI98" s="165">
        <f>IF('Indicator Data'!AP102="No Data",1,IF('Indicator Data imputation'!AJ101&lt;&gt;"",1,0))</f>
        <v>1</v>
      </c>
      <c r="AJ98" s="165">
        <f>IF('Indicator Data'!AQ102="No Data",1,IF('Indicator Data imputation'!AK101&lt;&gt;"",1,0))</f>
        <v>1</v>
      </c>
      <c r="AK98" s="165">
        <f>IF('Indicator Data'!AR102="No Data",1,IF('Indicator Data imputation'!AL101&lt;&gt;"",1,0))</f>
        <v>1</v>
      </c>
      <c r="AL98" s="165">
        <f>IF('Indicator Data'!AS102="No Data",1,IF('Indicator Data imputation'!AM101&lt;&gt;"",1,0))</f>
        <v>0</v>
      </c>
      <c r="AM98" s="165">
        <f>IF('Indicator Data'!AT102="No Data",1,IF('Indicator Data imputation'!AN101&lt;&gt;"",1,0))</f>
        <v>1</v>
      </c>
      <c r="AN98" s="165">
        <f>IF('Indicator Data'!AU102="No Data",1,IF('Indicator Data imputation'!AO101&lt;&gt;"",1,0))</f>
        <v>1</v>
      </c>
      <c r="AO98" s="165">
        <f>IF('Indicator Data'!AV102="No Data",1,IF('Indicator Data imputation'!AP101&lt;&gt;"",1,0))</f>
        <v>0</v>
      </c>
      <c r="AP98" s="165">
        <f>IF('Indicator Data'!AW102="No Data",1,IF('Indicator Data imputation'!AQ101&lt;&gt;"",1,0))</f>
        <v>0</v>
      </c>
      <c r="AQ98" s="165">
        <f>IF('Indicator Data'!AX102="No Data",1,IF('Indicator Data imputation'!AR101&lt;&gt;"",1,0))</f>
        <v>0</v>
      </c>
      <c r="AR98" s="165">
        <f>IF('Indicator Data'!AY102="No Data",1,IF('Indicator Data imputation'!AS101&lt;&gt;"",1,0))</f>
        <v>0</v>
      </c>
      <c r="AS98" s="165">
        <f>IF('Indicator Data'!AZ102="No Data",1,IF('Indicator Data imputation'!AT101&lt;&gt;"",1,0))</f>
        <v>0</v>
      </c>
      <c r="AT98" s="165">
        <f>IF('Indicator Data'!BA102="No Data",1,IF('Indicator Data imputation'!AU101&lt;&gt;"",1,0))</f>
        <v>0</v>
      </c>
      <c r="AU98" s="165">
        <f>IF('Indicator Data'!BB102="No Data",1,IF('Indicator Data imputation'!AV101&lt;&gt;"",1,0))</f>
        <v>0</v>
      </c>
      <c r="AV98" s="165">
        <f>IF('Indicator Data'!BC102="No Data",1,IF('Indicator Data imputation'!AW101&lt;&gt;"",1,0))</f>
        <v>0</v>
      </c>
      <c r="AW98" s="165">
        <f>IF('Indicator Data'!BD102="No Data",1,IF('Indicator Data imputation'!AX101&lt;&gt;"",1,0))</f>
        <v>0</v>
      </c>
      <c r="AX98" s="165">
        <f>IF('Indicator Data'!BE102="No Data",1,IF('Indicator Data imputation'!AY101&lt;&gt;"",1,0))</f>
        <v>0</v>
      </c>
      <c r="AY98" s="165">
        <f>IF('Indicator Data'!BF102="No Data",1,IF('Indicator Data imputation'!AZ101&lt;&gt;"",1,0))</f>
        <v>0</v>
      </c>
      <c r="AZ98" s="165">
        <f>IF('Indicator Data'!BG102="No Data",1,IF('Indicator Data imputation'!BA101&lt;&gt;"",1,0))</f>
        <v>0</v>
      </c>
      <c r="BA98" s="5">
        <f t="shared" si="2"/>
        <v>5</v>
      </c>
      <c r="BB98" s="167">
        <f t="shared" si="3"/>
        <v>9.8039215686274508E-2</v>
      </c>
    </row>
    <row r="99" spans="1:54" x14ac:dyDescent="0.25">
      <c r="A99" s="5" t="s">
        <v>181</v>
      </c>
      <c r="B99" s="165">
        <f>IF('Indicator Data'!I103="No Data",1,IF('Indicator Data imputation'!C102&lt;&gt;"",1,0))</f>
        <v>0</v>
      </c>
      <c r="C99" s="165">
        <f>IF('Indicator Data'!J103="No Data",1,IF('Indicator Data imputation'!D102&lt;&gt;"",1,0))</f>
        <v>0</v>
      </c>
      <c r="D99" s="165">
        <f>IF('Indicator Data'!K103="No Data",1,IF('Indicator Data imputation'!E102&lt;&gt;"",1,0))</f>
        <v>0</v>
      </c>
      <c r="E99" s="165">
        <f>IF('Indicator Data'!L103="No Data",1,IF('Indicator Data imputation'!F102&lt;&gt;"",1,0))</f>
        <v>0</v>
      </c>
      <c r="F99" s="165">
        <f>IF('Indicator Data'!M103="No Data",1,IF('Indicator Data imputation'!G102&lt;&gt;"",1,0))</f>
        <v>0</v>
      </c>
      <c r="G99" s="165">
        <f>IF('Indicator Data'!N103="No Data",1,IF('Indicator Data imputation'!H102&lt;&gt;"",1,0))</f>
        <v>0</v>
      </c>
      <c r="H99" s="165">
        <f>IF('Indicator Data'!O103="No Data",1,IF('Indicator Data imputation'!I102&lt;&gt;"",1,0))</f>
        <v>0</v>
      </c>
      <c r="I99" s="165">
        <f>IF('Indicator Data'!P103="No Data",1,IF('Indicator Data imputation'!J102&lt;&gt;"",1,0))</f>
        <v>0</v>
      </c>
      <c r="J99" s="165">
        <f>IF('Indicator Data'!Q103="No Data",1,IF('Indicator Data imputation'!K102&lt;&gt;"",1,0))</f>
        <v>0</v>
      </c>
      <c r="K99" s="165">
        <f>IF('Indicator Data'!R103="No Data",1,IF('Indicator Data imputation'!L102&lt;&gt;"",1,0))</f>
        <v>0</v>
      </c>
      <c r="L99" s="165">
        <f>IF('Indicator Data'!S103="No Data",1,IF('Indicator Data imputation'!M102&lt;&gt;"",1,0))</f>
        <v>0</v>
      </c>
      <c r="M99" s="165">
        <f>IF('Indicator Data'!T103="No Data",1,IF('Indicator Data imputation'!N102&lt;&gt;"",1,0))</f>
        <v>0</v>
      </c>
      <c r="N99" s="165">
        <f>IF('Indicator Data'!U103="No Data",1,IF('Indicator Data imputation'!O102&lt;&gt;"",1,0))</f>
        <v>0</v>
      </c>
      <c r="O99" s="165">
        <f>IF('Indicator Data'!V103="No Data",1,IF('Indicator Data imputation'!P102&lt;&gt;"",1,0))</f>
        <v>0</v>
      </c>
      <c r="P99" s="165">
        <f>IF('Indicator Data'!W103="No Data",1,IF('Indicator Data imputation'!Q102&lt;&gt;"",1,0))</f>
        <v>0</v>
      </c>
      <c r="Q99" s="165">
        <f>IF('Indicator Data'!X103="No Data",1,IF('Indicator Data imputation'!R102&lt;&gt;"",1,0))</f>
        <v>0</v>
      </c>
      <c r="R99" s="165">
        <f>IF('Indicator Data'!Y103="No Data",1,IF('Indicator Data imputation'!S102&lt;&gt;"",1,0))</f>
        <v>0</v>
      </c>
      <c r="S99" s="165">
        <f>IF('Indicator Data'!Z103="No Data",1,IF('Indicator Data imputation'!T102&lt;&gt;"",1,0))</f>
        <v>0</v>
      </c>
      <c r="T99" s="165">
        <f>IF('Indicator Data'!AA103="No Data",1,IF('Indicator Data imputation'!U102&lt;&gt;"",1,0))</f>
        <v>0</v>
      </c>
      <c r="U99" s="165">
        <f>IF('Indicator Data'!AB103="No Data",1,IF('Indicator Data imputation'!V102&lt;&gt;"",1,0))</f>
        <v>1</v>
      </c>
      <c r="V99" s="165">
        <f>IF('Indicator Data'!AC103="No Data",1,IF('Indicator Data imputation'!W102&lt;&gt;"",1,0))</f>
        <v>0</v>
      </c>
      <c r="W99" s="165">
        <f>IF('Indicator Data'!AD103="No Data",1,IF('Indicator Data imputation'!X102&lt;&gt;"",1,0))</f>
        <v>0</v>
      </c>
      <c r="X99" s="165">
        <f>IF('Indicator Data'!AE103="No Data",1,IF('Indicator Data imputation'!Y102&lt;&gt;"",1,0))</f>
        <v>1</v>
      </c>
      <c r="Y99" s="165">
        <f>IF('Indicator Data'!AF103="No Data",1,IF('Indicator Data imputation'!Z102&lt;&gt;"",1,0))</f>
        <v>0</v>
      </c>
      <c r="Z99" s="165">
        <f>IF('Indicator Data'!AG103="No Data",1,IF('Indicator Data imputation'!AA102&lt;&gt;"",1,0))</f>
        <v>1</v>
      </c>
      <c r="AA99" s="165">
        <f>IF('Indicator Data'!AH103="No Data",1,IF('Indicator Data imputation'!AB102&lt;&gt;"",1,0))</f>
        <v>0</v>
      </c>
      <c r="AB99" s="165">
        <f>IF('Indicator Data'!AI103="No Data",1,IF('Indicator Data imputation'!AC102&lt;&gt;"",1,0))</f>
        <v>0</v>
      </c>
      <c r="AC99" s="165">
        <f>IF('Indicator Data'!AJ103="No Data",1,IF('Indicator Data imputation'!AD102&lt;&gt;"",1,0))</f>
        <v>0</v>
      </c>
      <c r="AD99" s="165">
        <f>IF('Indicator Data'!AK103="No Data",1,IF('Indicator Data imputation'!AE102&lt;&gt;"",1,0))</f>
        <v>0</v>
      </c>
      <c r="AE99" s="165">
        <f>IF('Indicator Data'!AL103="No Data",1,IF('Indicator Data imputation'!AF102&lt;&gt;"",1,0))</f>
        <v>0</v>
      </c>
      <c r="AF99" s="165">
        <f>IF('Indicator Data'!AM103="No Data",1,IF('Indicator Data imputation'!AG102&lt;&gt;"",1,0))</f>
        <v>0</v>
      </c>
      <c r="AG99" s="165">
        <f>IF('Indicator Data'!AN103="No Data",1,IF('Indicator Data imputation'!AH102&lt;&gt;"",1,0))</f>
        <v>0</v>
      </c>
      <c r="AH99" s="165">
        <f>IF('Indicator Data'!AO103="No Data",1,IF('Indicator Data imputation'!AI102&lt;&gt;"",1,0))</f>
        <v>0</v>
      </c>
      <c r="AI99" s="165">
        <f>IF('Indicator Data'!AP103="No Data",1,IF('Indicator Data imputation'!AJ102&lt;&gt;"",1,0))</f>
        <v>1</v>
      </c>
      <c r="AJ99" s="165">
        <f>IF('Indicator Data'!AQ103="No Data",1,IF('Indicator Data imputation'!AK102&lt;&gt;"",1,0))</f>
        <v>1</v>
      </c>
      <c r="AK99" s="165">
        <f>IF('Indicator Data'!AR103="No Data",1,IF('Indicator Data imputation'!AL102&lt;&gt;"",1,0))</f>
        <v>1</v>
      </c>
      <c r="AL99" s="165">
        <f>IF('Indicator Data'!AS103="No Data",1,IF('Indicator Data imputation'!AM102&lt;&gt;"",1,0))</f>
        <v>0</v>
      </c>
      <c r="AM99" s="165">
        <f>IF('Indicator Data'!AT103="No Data",1,IF('Indicator Data imputation'!AN102&lt;&gt;"",1,0))</f>
        <v>0</v>
      </c>
      <c r="AN99" s="165">
        <f>IF('Indicator Data'!AU103="No Data",1,IF('Indicator Data imputation'!AO102&lt;&gt;"",1,0))</f>
        <v>0</v>
      </c>
      <c r="AO99" s="165">
        <f>IF('Indicator Data'!AV103="No Data",1,IF('Indicator Data imputation'!AP102&lt;&gt;"",1,0))</f>
        <v>0</v>
      </c>
      <c r="AP99" s="165">
        <f>IF('Indicator Data'!AW103="No Data",1,IF('Indicator Data imputation'!AQ102&lt;&gt;"",1,0))</f>
        <v>0</v>
      </c>
      <c r="AQ99" s="165">
        <f>IF('Indicator Data'!AX103="No Data",1,IF('Indicator Data imputation'!AR102&lt;&gt;"",1,0))</f>
        <v>0</v>
      </c>
      <c r="AR99" s="165">
        <f>IF('Indicator Data'!AY103="No Data",1,IF('Indicator Data imputation'!AS102&lt;&gt;"",1,0))</f>
        <v>0</v>
      </c>
      <c r="AS99" s="165">
        <f>IF('Indicator Data'!AZ103="No Data",1,IF('Indicator Data imputation'!AT102&lt;&gt;"",1,0))</f>
        <v>0</v>
      </c>
      <c r="AT99" s="165">
        <f>IF('Indicator Data'!BA103="No Data",1,IF('Indicator Data imputation'!AU102&lt;&gt;"",1,0))</f>
        <v>1</v>
      </c>
      <c r="AU99" s="165">
        <f>IF('Indicator Data'!BB103="No Data",1,IF('Indicator Data imputation'!AV102&lt;&gt;"",1,0))</f>
        <v>0</v>
      </c>
      <c r="AV99" s="165">
        <f>IF('Indicator Data'!BC103="No Data",1,IF('Indicator Data imputation'!AW102&lt;&gt;"",1,0))</f>
        <v>0</v>
      </c>
      <c r="AW99" s="165">
        <f>IF('Indicator Data'!BD103="No Data",1,IF('Indicator Data imputation'!AX102&lt;&gt;"",1,0))</f>
        <v>0</v>
      </c>
      <c r="AX99" s="165">
        <f>IF('Indicator Data'!BE103="No Data",1,IF('Indicator Data imputation'!AY102&lt;&gt;"",1,0))</f>
        <v>0</v>
      </c>
      <c r="AY99" s="165">
        <f>IF('Indicator Data'!BF103="No Data",1,IF('Indicator Data imputation'!AZ102&lt;&gt;"",1,0))</f>
        <v>0</v>
      </c>
      <c r="AZ99" s="165">
        <f>IF('Indicator Data'!BG103="No Data",1,IF('Indicator Data imputation'!BA102&lt;&gt;"",1,0))</f>
        <v>0</v>
      </c>
      <c r="BA99" s="5">
        <f t="shared" si="2"/>
        <v>7</v>
      </c>
      <c r="BB99" s="167">
        <f t="shared" si="3"/>
        <v>0.13725490196078433</v>
      </c>
    </row>
    <row r="100" spans="1:54" x14ac:dyDescent="0.25">
      <c r="A100" s="5" t="s">
        <v>183</v>
      </c>
      <c r="B100" s="165">
        <f>IF('Indicator Data'!I104="No Data",1,IF('Indicator Data imputation'!C103&lt;&gt;"",1,0))</f>
        <v>0</v>
      </c>
      <c r="C100" s="165">
        <f>IF('Indicator Data'!J104="No Data",1,IF('Indicator Data imputation'!D103&lt;&gt;"",1,0))</f>
        <v>0</v>
      </c>
      <c r="D100" s="165">
        <f>IF('Indicator Data'!K104="No Data",1,IF('Indicator Data imputation'!E103&lt;&gt;"",1,0))</f>
        <v>0</v>
      </c>
      <c r="E100" s="165">
        <f>IF('Indicator Data'!L104="No Data",1,IF('Indicator Data imputation'!F103&lt;&gt;"",1,0))</f>
        <v>1</v>
      </c>
      <c r="F100" s="165">
        <f>IF('Indicator Data'!M104="No Data",1,IF('Indicator Data imputation'!G103&lt;&gt;"",1,0))</f>
        <v>0</v>
      </c>
      <c r="G100" s="165">
        <f>IF('Indicator Data'!N104="No Data",1,IF('Indicator Data imputation'!H103&lt;&gt;"",1,0))</f>
        <v>0</v>
      </c>
      <c r="H100" s="165">
        <f>IF('Indicator Data'!O104="No Data",1,IF('Indicator Data imputation'!I103&lt;&gt;"",1,0))</f>
        <v>0</v>
      </c>
      <c r="I100" s="165">
        <f>IF('Indicator Data'!P104="No Data",1,IF('Indicator Data imputation'!J103&lt;&gt;"",1,0))</f>
        <v>0</v>
      </c>
      <c r="J100" s="165">
        <f>IF('Indicator Data'!Q104="No Data",1,IF('Indicator Data imputation'!K103&lt;&gt;"",1,0))</f>
        <v>0</v>
      </c>
      <c r="K100" s="165">
        <f>IF('Indicator Data'!R104="No Data",1,IF('Indicator Data imputation'!L103&lt;&gt;"",1,0))</f>
        <v>1</v>
      </c>
      <c r="L100" s="165">
        <f>IF('Indicator Data'!S104="No Data",1,IF('Indicator Data imputation'!M103&lt;&gt;"",1,0))</f>
        <v>0</v>
      </c>
      <c r="M100" s="165">
        <f>IF('Indicator Data'!T104="No Data",1,IF('Indicator Data imputation'!N103&lt;&gt;"",1,0))</f>
        <v>0</v>
      </c>
      <c r="N100" s="165">
        <f>IF('Indicator Data'!U104="No Data",1,IF('Indicator Data imputation'!O103&lt;&gt;"",1,0))</f>
        <v>0</v>
      </c>
      <c r="O100" s="165">
        <f>IF('Indicator Data'!V104="No Data",1,IF('Indicator Data imputation'!P103&lt;&gt;"",1,0))</f>
        <v>1</v>
      </c>
      <c r="P100" s="165">
        <f>IF('Indicator Data'!W104="No Data",1,IF('Indicator Data imputation'!Q103&lt;&gt;"",1,0))</f>
        <v>1</v>
      </c>
      <c r="Q100" s="165">
        <f>IF('Indicator Data'!X104="No Data",1,IF('Indicator Data imputation'!R103&lt;&gt;"",1,0))</f>
        <v>1</v>
      </c>
      <c r="R100" s="165">
        <f>IF('Indicator Data'!Y104="No Data",1,IF('Indicator Data imputation'!S103&lt;&gt;"",1,0))</f>
        <v>1</v>
      </c>
      <c r="S100" s="165">
        <f>IF('Indicator Data'!Z104="No Data",1,IF('Indicator Data imputation'!T103&lt;&gt;"",1,0))</f>
        <v>1</v>
      </c>
      <c r="T100" s="165">
        <f>IF('Indicator Data'!AA104="No Data",1,IF('Indicator Data imputation'!U103&lt;&gt;"",1,0))</f>
        <v>1</v>
      </c>
      <c r="U100" s="165">
        <f>IF('Indicator Data'!AB104="No Data",1,IF('Indicator Data imputation'!V103&lt;&gt;"",1,0))</f>
        <v>1</v>
      </c>
      <c r="V100" s="165">
        <f>IF('Indicator Data'!AC104="No Data",1,IF('Indicator Data imputation'!W103&lt;&gt;"",1,0))</f>
        <v>1</v>
      </c>
      <c r="W100" s="165">
        <f>IF('Indicator Data'!AD104="No Data",1,IF('Indicator Data imputation'!X103&lt;&gt;"",1,0))</f>
        <v>1</v>
      </c>
      <c r="X100" s="165">
        <f>IF('Indicator Data'!AE104="No Data",1,IF('Indicator Data imputation'!Y103&lt;&gt;"",1,0))</f>
        <v>1</v>
      </c>
      <c r="Y100" s="165">
        <f>IF('Indicator Data'!AF104="No Data",1,IF('Indicator Data imputation'!Z103&lt;&gt;"",1,0))</f>
        <v>1</v>
      </c>
      <c r="Z100" s="165">
        <f>IF('Indicator Data'!AG104="No Data",1,IF('Indicator Data imputation'!AA103&lt;&gt;"",1,0))</f>
        <v>1</v>
      </c>
      <c r="AA100" s="165">
        <f>IF('Indicator Data'!AH104="No Data",1,IF('Indicator Data imputation'!AB103&lt;&gt;"",1,0))</f>
        <v>0</v>
      </c>
      <c r="AB100" s="165">
        <f>IF('Indicator Data'!AI104="No Data",1,IF('Indicator Data imputation'!AC103&lt;&gt;"",1,0))</f>
        <v>0</v>
      </c>
      <c r="AC100" s="165">
        <f>IF('Indicator Data'!AJ104="No Data",1,IF('Indicator Data imputation'!AD103&lt;&gt;"",1,0))</f>
        <v>0</v>
      </c>
      <c r="AD100" s="165">
        <f>IF('Indicator Data'!AK104="No Data",1,IF('Indicator Data imputation'!AE103&lt;&gt;"",1,0))</f>
        <v>0</v>
      </c>
      <c r="AE100" s="165">
        <f>IF('Indicator Data'!AL104="No Data",1,IF('Indicator Data imputation'!AF103&lt;&gt;"",1,0))</f>
        <v>0</v>
      </c>
      <c r="AF100" s="165">
        <f>IF('Indicator Data'!AM104="No Data",1,IF('Indicator Data imputation'!AG103&lt;&gt;"",1,0))</f>
        <v>0</v>
      </c>
      <c r="AG100" s="165">
        <f>IF('Indicator Data'!AN104="No Data",1,IF('Indicator Data imputation'!AH103&lt;&gt;"",1,0))</f>
        <v>1</v>
      </c>
      <c r="AH100" s="165">
        <f>IF('Indicator Data'!AO104="No Data",1,IF('Indicator Data imputation'!AI103&lt;&gt;"",1,0))</f>
        <v>0</v>
      </c>
      <c r="AI100" s="165">
        <f>IF('Indicator Data'!AP104="No Data",1,IF('Indicator Data imputation'!AJ103&lt;&gt;"",1,0))</f>
        <v>1</v>
      </c>
      <c r="AJ100" s="165">
        <f>IF('Indicator Data'!AQ104="No Data",1,IF('Indicator Data imputation'!AK103&lt;&gt;"",1,0))</f>
        <v>1</v>
      </c>
      <c r="AK100" s="165">
        <f>IF('Indicator Data'!AR104="No Data",1,IF('Indicator Data imputation'!AL103&lt;&gt;"",1,0))</f>
        <v>1</v>
      </c>
      <c r="AL100" s="165">
        <f>IF('Indicator Data'!AS104="No Data",1,IF('Indicator Data imputation'!AM103&lt;&gt;"",1,0))</f>
        <v>0</v>
      </c>
      <c r="AM100" s="165">
        <f>IF('Indicator Data'!AT104="No Data",1,IF('Indicator Data imputation'!AN103&lt;&gt;"",1,0))</f>
        <v>1</v>
      </c>
      <c r="AN100" s="165">
        <f>IF('Indicator Data'!AU104="No Data",1,IF('Indicator Data imputation'!AO103&lt;&gt;"",1,0))</f>
        <v>0</v>
      </c>
      <c r="AO100" s="165">
        <f>IF('Indicator Data'!AV104="No Data",1,IF('Indicator Data imputation'!AP103&lt;&gt;"",1,0))</f>
        <v>1</v>
      </c>
      <c r="AP100" s="165">
        <f>IF('Indicator Data'!AW104="No Data",1,IF('Indicator Data imputation'!AQ103&lt;&gt;"",1,0))</f>
        <v>0</v>
      </c>
      <c r="AQ100" s="165">
        <f>IF('Indicator Data'!AX104="No Data",1,IF('Indicator Data imputation'!AR103&lt;&gt;"",1,0))</f>
        <v>0</v>
      </c>
      <c r="AR100" s="165">
        <f>IF('Indicator Data'!AY104="No Data",1,IF('Indicator Data imputation'!AS103&lt;&gt;"",1,0))</f>
        <v>0</v>
      </c>
      <c r="AS100" s="165">
        <f>IF('Indicator Data'!AZ104="No Data",1,IF('Indicator Data imputation'!AT103&lt;&gt;"",1,0))</f>
        <v>1</v>
      </c>
      <c r="AT100" s="165">
        <f>IF('Indicator Data'!BA104="No Data",1,IF('Indicator Data imputation'!AU103&lt;&gt;"",1,0))</f>
        <v>1</v>
      </c>
      <c r="AU100" s="165">
        <f>IF('Indicator Data'!BB104="No Data",1,IF('Indicator Data imputation'!AV103&lt;&gt;"",1,0))</f>
        <v>1</v>
      </c>
      <c r="AV100" s="165">
        <f>IF('Indicator Data'!BC104="No Data",1,IF('Indicator Data imputation'!AW103&lt;&gt;"",1,0))</f>
        <v>0</v>
      </c>
      <c r="AW100" s="165">
        <f>IF('Indicator Data'!BD104="No Data",1,IF('Indicator Data imputation'!AX103&lt;&gt;"",1,0))</f>
        <v>0</v>
      </c>
      <c r="AX100" s="165">
        <f>IF('Indicator Data'!BE104="No Data",1,IF('Indicator Data imputation'!AY103&lt;&gt;"",1,0))</f>
        <v>0</v>
      </c>
      <c r="AY100" s="165">
        <f>IF('Indicator Data'!BF104="No Data",1,IF('Indicator Data imputation'!AZ103&lt;&gt;"",1,0))</f>
        <v>0</v>
      </c>
      <c r="AZ100" s="165">
        <f>IF('Indicator Data'!BG104="No Data",1,IF('Indicator Data imputation'!BA103&lt;&gt;"",1,0))</f>
        <v>0</v>
      </c>
      <c r="BA100" s="5">
        <f t="shared" si="2"/>
        <v>23</v>
      </c>
      <c r="BB100" s="167">
        <f t="shared" si="3"/>
        <v>0.45098039215686275</v>
      </c>
    </row>
    <row r="101" spans="1:54" x14ac:dyDescent="0.25">
      <c r="A101" s="5" t="s">
        <v>185</v>
      </c>
      <c r="B101" s="165">
        <f>IF('Indicator Data'!I105="No Data",1,IF('Indicator Data imputation'!C104&lt;&gt;"",1,0))</f>
        <v>0</v>
      </c>
      <c r="C101" s="165">
        <f>IF('Indicator Data'!J105="No Data",1,IF('Indicator Data imputation'!D104&lt;&gt;"",1,0))</f>
        <v>0</v>
      </c>
      <c r="D101" s="165">
        <f>IF('Indicator Data'!K105="No Data",1,IF('Indicator Data imputation'!E104&lt;&gt;"",1,0))</f>
        <v>0</v>
      </c>
      <c r="E101" s="165">
        <f>IF('Indicator Data'!L105="No Data",1,IF('Indicator Data imputation'!F104&lt;&gt;"",1,0))</f>
        <v>0</v>
      </c>
      <c r="F101" s="165">
        <f>IF('Indicator Data'!M105="No Data",1,IF('Indicator Data imputation'!G104&lt;&gt;"",1,0))</f>
        <v>0</v>
      </c>
      <c r="G101" s="165">
        <f>IF('Indicator Data'!N105="No Data",1,IF('Indicator Data imputation'!H104&lt;&gt;"",1,0))</f>
        <v>0</v>
      </c>
      <c r="H101" s="165">
        <f>IF('Indicator Data'!O105="No Data",1,IF('Indicator Data imputation'!I104&lt;&gt;"",1,0))</f>
        <v>0</v>
      </c>
      <c r="I101" s="165">
        <f>IF('Indicator Data'!P105="No Data",1,IF('Indicator Data imputation'!J104&lt;&gt;"",1,0))</f>
        <v>0</v>
      </c>
      <c r="J101" s="165">
        <f>IF('Indicator Data'!Q105="No Data",1,IF('Indicator Data imputation'!K104&lt;&gt;"",1,0))</f>
        <v>0</v>
      </c>
      <c r="K101" s="165">
        <f>IF('Indicator Data'!R105="No Data",1,IF('Indicator Data imputation'!L104&lt;&gt;"",1,0))</f>
        <v>1</v>
      </c>
      <c r="L101" s="165">
        <f>IF('Indicator Data'!S105="No Data",1,IF('Indicator Data imputation'!M104&lt;&gt;"",1,0))</f>
        <v>0</v>
      </c>
      <c r="M101" s="165">
        <f>IF('Indicator Data'!T105="No Data",1,IF('Indicator Data imputation'!N104&lt;&gt;"",1,0))</f>
        <v>0</v>
      </c>
      <c r="N101" s="165">
        <f>IF('Indicator Data'!U105="No Data",1,IF('Indicator Data imputation'!O104&lt;&gt;"",1,0))</f>
        <v>0</v>
      </c>
      <c r="O101" s="165">
        <f>IF('Indicator Data'!V105="No Data",1,IF('Indicator Data imputation'!P104&lt;&gt;"",1,0))</f>
        <v>1</v>
      </c>
      <c r="P101" s="165">
        <f>IF('Indicator Data'!W105="No Data",1,IF('Indicator Data imputation'!Q104&lt;&gt;"",1,0))</f>
        <v>0</v>
      </c>
      <c r="Q101" s="165">
        <f>IF('Indicator Data'!X105="No Data",1,IF('Indicator Data imputation'!R104&lt;&gt;"",1,0))</f>
        <v>1</v>
      </c>
      <c r="R101" s="165">
        <f>IF('Indicator Data'!Y105="No Data",1,IF('Indicator Data imputation'!S104&lt;&gt;"",1,0))</f>
        <v>0</v>
      </c>
      <c r="S101" s="165">
        <f>IF('Indicator Data'!Z105="No Data",1,IF('Indicator Data imputation'!T104&lt;&gt;"",1,0))</f>
        <v>0</v>
      </c>
      <c r="T101" s="165">
        <f>IF('Indicator Data'!AA105="No Data",1,IF('Indicator Data imputation'!U104&lt;&gt;"",1,0))</f>
        <v>0</v>
      </c>
      <c r="U101" s="165">
        <f>IF('Indicator Data'!AB105="No Data",1,IF('Indicator Data imputation'!V104&lt;&gt;"",1,0))</f>
        <v>0</v>
      </c>
      <c r="V101" s="165">
        <f>IF('Indicator Data'!AC105="No Data",1,IF('Indicator Data imputation'!W104&lt;&gt;"",1,0))</f>
        <v>0</v>
      </c>
      <c r="W101" s="165">
        <f>IF('Indicator Data'!AD105="No Data",1,IF('Indicator Data imputation'!X104&lt;&gt;"",1,0))</f>
        <v>0</v>
      </c>
      <c r="X101" s="165">
        <f>IF('Indicator Data'!AE105="No Data",1,IF('Indicator Data imputation'!Y104&lt;&gt;"",1,0))</f>
        <v>1</v>
      </c>
      <c r="Y101" s="165">
        <f>IF('Indicator Data'!AF105="No Data",1,IF('Indicator Data imputation'!Z104&lt;&gt;"",1,0))</f>
        <v>0</v>
      </c>
      <c r="Z101" s="165">
        <f>IF('Indicator Data'!AG105="No Data",1,IF('Indicator Data imputation'!AA104&lt;&gt;"",1,0))</f>
        <v>0</v>
      </c>
      <c r="AA101" s="165">
        <f>IF('Indicator Data'!AH105="No Data",1,IF('Indicator Data imputation'!AB104&lt;&gt;"",1,0))</f>
        <v>0</v>
      </c>
      <c r="AB101" s="165">
        <f>IF('Indicator Data'!AI105="No Data",1,IF('Indicator Data imputation'!AC104&lt;&gt;"",1,0))</f>
        <v>0</v>
      </c>
      <c r="AC101" s="165">
        <f>IF('Indicator Data'!AJ105="No Data",1,IF('Indicator Data imputation'!AD104&lt;&gt;"",1,0))</f>
        <v>0</v>
      </c>
      <c r="AD101" s="165">
        <f>IF('Indicator Data'!AK105="No Data",1,IF('Indicator Data imputation'!AE104&lt;&gt;"",1,0))</f>
        <v>0</v>
      </c>
      <c r="AE101" s="165">
        <f>IF('Indicator Data'!AL105="No Data",1,IF('Indicator Data imputation'!AF104&lt;&gt;"",1,0))</f>
        <v>0</v>
      </c>
      <c r="AF101" s="165">
        <f>IF('Indicator Data'!AM105="No Data",1,IF('Indicator Data imputation'!AG104&lt;&gt;"",1,0))</f>
        <v>0</v>
      </c>
      <c r="AG101" s="165">
        <f>IF('Indicator Data'!AN105="No Data",1,IF('Indicator Data imputation'!AH104&lt;&gt;"",1,0))</f>
        <v>0</v>
      </c>
      <c r="AH101" s="165">
        <f>IF('Indicator Data'!AO105="No Data",1,IF('Indicator Data imputation'!AI104&lt;&gt;"",1,0))</f>
        <v>0</v>
      </c>
      <c r="AI101" s="165">
        <f>IF('Indicator Data'!AP105="No Data",1,IF('Indicator Data imputation'!AJ104&lt;&gt;"",1,0))</f>
        <v>0</v>
      </c>
      <c r="AJ101" s="165">
        <f>IF('Indicator Data'!AQ105="No Data",1,IF('Indicator Data imputation'!AK104&lt;&gt;"",1,0))</f>
        <v>0</v>
      </c>
      <c r="AK101" s="165">
        <f>IF('Indicator Data'!AR105="No Data",1,IF('Indicator Data imputation'!AL104&lt;&gt;"",1,0))</f>
        <v>1</v>
      </c>
      <c r="AL101" s="165">
        <f>IF('Indicator Data'!AS105="No Data",1,IF('Indicator Data imputation'!AM104&lt;&gt;"",1,0))</f>
        <v>0</v>
      </c>
      <c r="AM101" s="165">
        <f>IF('Indicator Data'!AT105="No Data",1,IF('Indicator Data imputation'!AN104&lt;&gt;"",1,0))</f>
        <v>0</v>
      </c>
      <c r="AN101" s="165">
        <f>IF('Indicator Data'!AU105="No Data",1,IF('Indicator Data imputation'!AO104&lt;&gt;"",1,0))</f>
        <v>0</v>
      </c>
      <c r="AO101" s="165">
        <f>IF('Indicator Data'!AV105="No Data",1,IF('Indicator Data imputation'!AP104&lt;&gt;"",1,0))</f>
        <v>0</v>
      </c>
      <c r="AP101" s="165">
        <f>IF('Indicator Data'!AW105="No Data",1,IF('Indicator Data imputation'!AQ104&lt;&gt;"",1,0))</f>
        <v>0</v>
      </c>
      <c r="AQ101" s="165">
        <f>IF('Indicator Data'!AX105="No Data",1,IF('Indicator Data imputation'!AR104&lt;&gt;"",1,0))</f>
        <v>0</v>
      </c>
      <c r="AR101" s="165">
        <f>IF('Indicator Data'!AY105="No Data",1,IF('Indicator Data imputation'!AS104&lt;&gt;"",1,0))</f>
        <v>0</v>
      </c>
      <c r="AS101" s="165">
        <f>IF('Indicator Data'!AZ105="No Data",1,IF('Indicator Data imputation'!AT104&lt;&gt;"",1,0))</f>
        <v>0</v>
      </c>
      <c r="AT101" s="165">
        <f>IF('Indicator Data'!BA105="No Data",1,IF('Indicator Data imputation'!AU104&lt;&gt;"",1,0))</f>
        <v>0</v>
      </c>
      <c r="AU101" s="165">
        <f>IF('Indicator Data'!BB105="No Data",1,IF('Indicator Data imputation'!AV104&lt;&gt;"",1,0))</f>
        <v>0</v>
      </c>
      <c r="AV101" s="165">
        <f>IF('Indicator Data'!BC105="No Data",1,IF('Indicator Data imputation'!AW104&lt;&gt;"",1,0))</f>
        <v>0</v>
      </c>
      <c r="AW101" s="165">
        <f>IF('Indicator Data'!BD105="No Data",1,IF('Indicator Data imputation'!AX104&lt;&gt;"",1,0))</f>
        <v>0</v>
      </c>
      <c r="AX101" s="165">
        <f>IF('Indicator Data'!BE105="No Data",1,IF('Indicator Data imputation'!AY104&lt;&gt;"",1,0))</f>
        <v>0</v>
      </c>
      <c r="AY101" s="165">
        <f>IF('Indicator Data'!BF105="No Data",1,IF('Indicator Data imputation'!AZ104&lt;&gt;"",1,0))</f>
        <v>0</v>
      </c>
      <c r="AZ101" s="165">
        <f>IF('Indicator Data'!BG105="No Data",1,IF('Indicator Data imputation'!BA104&lt;&gt;"",1,0))</f>
        <v>0</v>
      </c>
      <c r="BA101" s="5">
        <f t="shared" si="2"/>
        <v>5</v>
      </c>
      <c r="BB101" s="167">
        <f t="shared" si="3"/>
        <v>9.8039215686274508E-2</v>
      </c>
    </row>
    <row r="102" spans="1:54" x14ac:dyDescent="0.25">
      <c r="A102" s="5" t="s">
        <v>188</v>
      </c>
      <c r="B102" s="165">
        <f>IF('Indicator Data'!I106="No Data",1,IF('Indicator Data imputation'!C105&lt;&gt;"",1,0))</f>
        <v>0</v>
      </c>
      <c r="C102" s="165">
        <f>IF('Indicator Data'!J106="No Data",1,IF('Indicator Data imputation'!D105&lt;&gt;"",1,0))</f>
        <v>0</v>
      </c>
      <c r="D102" s="165">
        <f>IF('Indicator Data'!K106="No Data",1,IF('Indicator Data imputation'!E105&lt;&gt;"",1,0))</f>
        <v>0</v>
      </c>
      <c r="E102" s="165">
        <f>IF('Indicator Data'!L106="No Data",1,IF('Indicator Data imputation'!F105&lt;&gt;"",1,0))</f>
        <v>0</v>
      </c>
      <c r="F102" s="165">
        <f>IF('Indicator Data'!M106="No Data",1,IF('Indicator Data imputation'!G105&lt;&gt;"",1,0))</f>
        <v>0</v>
      </c>
      <c r="G102" s="165">
        <f>IF('Indicator Data'!N106="No Data",1,IF('Indicator Data imputation'!H105&lt;&gt;"",1,0))</f>
        <v>0</v>
      </c>
      <c r="H102" s="165">
        <f>IF('Indicator Data'!O106="No Data",1,IF('Indicator Data imputation'!I105&lt;&gt;"",1,0))</f>
        <v>0</v>
      </c>
      <c r="I102" s="165">
        <f>IF('Indicator Data'!P106="No Data",1,IF('Indicator Data imputation'!J105&lt;&gt;"",1,0))</f>
        <v>0</v>
      </c>
      <c r="J102" s="165">
        <f>IF('Indicator Data'!Q106="No Data",1,IF('Indicator Data imputation'!K105&lt;&gt;"",1,0))</f>
        <v>0</v>
      </c>
      <c r="K102" s="165">
        <f>IF('Indicator Data'!R106="No Data",1,IF('Indicator Data imputation'!L105&lt;&gt;"",1,0))</f>
        <v>1</v>
      </c>
      <c r="L102" s="165">
        <f>IF('Indicator Data'!S106="No Data",1,IF('Indicator Data imputation'!M105&lt;&gt;"",1,0))</f>
        <v>0</v>
      </c>
      <c r="M102" s="165">
        <f>IF('Indicator Data'!T106="No Data",1,IF('Indicator Data imputation'!N105&lt;&gt;"",1,0))</f>
        <v>0</v>
      </c>
      <c r="N102" s="165">
        <f>IF('Indicator Data'!U106="No Data",1,IF('Indicator Data imputation'!O105&lt;&gt;"",1,0))</f>
        <v>0</v>
      </c>
      <c r="O102" s="165">
        <f>IF('Indicator Data'!V106="No Data",1,IF('Indicator Data imputation'!P105&lt;&gt;"",1,0))</f>
        <v>1</v>
      </c>
      <c r="P102" s="165">
        <f>IF('Indicator Data'!W106="No Data",1,IF('Indicator Data imputation'!Q105&lt;&gt;"",1,0))</f>
        <v>0</v>
      </c>
      <c r="Q102" s="165">
        <f>IF('Indicator Data'!X106="No Data",1,IF('Indicator Data imputation'!R105&lt;&gt;"",1,0))</f>
        <v>1</v>
      </c>
      <c r="R102" s="165">
        <f>IF('Indicator Data'!Y106="No Data",1,IF('Indicator Data imputation'!S105&lt;&gt;"",1,0))</f>
        <v>0</v>
      </c>
      <c r="S102" s="165">
        <f>IF('Indicator Data'!Z106="No Data",1,IF('Indicator Data imputation'!T105&lt;&gt;"",1,0))</f>
        <v>0</v>
      </c>
      <c r="T102" s="165">
        <f>IF('Indicator Data'!AA106="No Data",1,IF('Indicator Data imputation'!U105&lt;&gt;"",1,0))</f>
        <v>0</v>
      </c>
      <c r="U102" s="165">
        <f>IF('Indicator Data'!AB106="No Data",1,IF('Indicator Data imputation'!V105&lt;&gt;"",1,0))</f>
        <v>1</v>
      </c>
      <c r="V102" s="165">
        <f>IF('Indicator Data'!AC106="No Data",1,IF('Indicator Data imputation'!W105&lt;&gt;"",1,0))</f>
        <v>0</v>
      </c>
      <c r="W102" s="165">
        <f>IF('Indicator Data'!AD106="No Data",1,IF('Indicator Data imputation'!X105&lt;&gt;"",1,0))</f>
        <v>0</v>
      </c>
      <c r="X102" s="165">
        <f>IF('Indicator Data'!AE106="No Data",1,IF('Indicator Data imputation'!Y105&lt;&gt;"",1,0))</f>
        <v>1</v>
      </c>
      <c r="Y102" s="165">
        <f>IF('Indicator Data'!AF106="No Data",1,IF('Indicator Data imputation'!Z105&lt;&gt;"",1,0))</f>
        <v>0</v>
      </c>
      <c r="Z102" s="165">
        <f>IF('Indicator Data'!AG106="No Data",1,IF('Indicator Data imputation'!AA105&lt;&gt;"",1,0))</f>
        <v>0</v>
      </c>
      <c r="AA102" s="165">
        <f>IF('Indicator Data'!AH106="No Data",1,IF('Indicator Data imputation'!AB105&lt;&gt;"",1,0))</f>
        <v>0</v>
      </c>
      <c r="AB102" s="165">
        <f>IF('Indicator Data'!AI106="No Data",1,IF('Indicator Data imputation'!AC105&lt;&gt;"",1,0))</f>
        <v>0</v>
      </c>
      <c r="AC102" s="165">
        <f>IF('Indicator Data'!AJ106="No Data",1,IF('Indicator Data imputation'!AD105&lt;&gt;"",1,0))</f>
        <v>0</v>
      </c>
      <c r="AD102" s="165">
        <f>IF('Indicator Data'!AK106="No Data",1,IF('Indicator Data imputation'!AE105&lt;&gt;"",1,0))</f>
        <v>0</v>
      </c>
      <c r="AE102" s="165">
        <f>IF('Indicator Data'!AL106="No Data",1,IF('Indicator Data imputation'!AF105&lt;&gt;"",1,0))</f>
        <v>0</v>
      </c>
      <c r="AF102" s="165">
        <f>IF('Indicator Data'!AM106="No Data",1,IF('Indicator Data imputation'!AG105&lt;&gt;"",1,0))</f>
        <v>0</v>
      </c>
      <c r="AG102" s="165">
        <f>IF('Indicator Data'!AN106="No Data",1,IF('Indicator Data imputation'!AH105&lt;&gt;"",1,0))</f>
        <v>0</v>
      </c>
      <c r="AH102" s="165">
        <f>IF('Indicator Data'!AO106="No Data",1,IF('Indicator Data imputation'!AI105&lt;&gt;"",1,0))</f>
        <v>0</v>
      </c>
      <c r="AI102" s="165">
        <f>IF('Indicator Data'!AP106="No Data",1,IF('Indicator Data imputation'!AJ105&lt;&gt;"",1,0))</f>
        <v>0</v>
      </c>
      <c r="AJ102" s="165">
        <f>IF('Indicator Data'!AQ106="No Data",1,IF('Indicator Data imputation'!AK105&lt;&gt;"",1,0))</f>
        <v>0</v>
      </c>
      <c r="AK102" s="165">
        <f>IF('Indicator Data'!AR106="No Data",1,IF('Indicator Data imputation'!AL105&lt;&gt;"",1,0))</f>
        <v>1</v>
      </c>
      <c r="AL102" s="165">
        <f>IF('Indicator Data'!AS106="No Data",1,IF('Indicator Data imputation'!AM105&lt;&gt;"",1,0))</f>
        <v>0</v>
      </c>
      <c r="AM102" s="165">
        <f>IF('Indicator Data'!AT106="No Data",1,IF('Indicator Data imputation'!AN105&lt;&gt;"",1,0))</f>
        <v>0</v>
      </c>
      <c r="AN102" s="165">
        <f>IF('Indicator Data'!AU106="No Data",1,IF('Indicator Data imputation'!AO105&lt;&gt;"",1,0))</f>
        <v>0</v>
      </c>
      <c r="AO102" s="165">
        <f>IF('Indicator Data'!AV106="No Data",1,IF('Indicator Data imputation'!AP105&lt;&gt;"",1,0))</f>
        <v>1</v>
      </c>
      <c r="AP102" s="165">
        <f>IF('Indicator Data'!AW106="No Data",1,IF('Indicator Data imputation'!AQ105&lt;&gt;"",1,0))</f>
        <v>0</v>
      </c>
      <c r="AQ102" s="165">
        <f>IF('Indicator Data'!AX106="No Data",1,IF('Indicator Data imputation'!AR105&lt;&gt;"",1,0))</f>
        <v>0</v>
      </c>
      <c r="AR102" s="165">
        <f>IF('Indicator Data'!AY106="No Data",1,IF('Indicator Data imputation'!AS105&lt;&gt;"",1,0))</f>
        <v>0</v>
      </c>
      <c r="AS102" s="165">
        <f>IF('Indicator Data'!AZ106="No Data",1,IF('Indicator Data imputation'!AT105&lt;&gt;"",1,0))</f>
        <v>0</v>
      </c>
      <c r="AT102" s="165">
        <f>IF('Indicator Data'!BA106="No Data",1,IF('Indicator Data imputation'!AU105&lt;&gt;"",1,0))</f>
        <v>0</v>
      </c>
      <c r="AU102" s="165">
        <f>IF('Indicator Data'!BB106="No Data",1,IF('Indicator Data imputation'!AV105&lt;&gt;"",1,0))</f>
        <v>0</v>
      </c>
      <c r="AV102" s="165">
        <f>IF('Indicator Data'!BC106="No Data",1,IF('Indicator Data imputation'!AW105&lt;&gt;"",1,0))</f>
        <v>0</v>
      </c>
      <c r="AW102" s="165">
        <f>IF('Indicator Data'!BD106="No Data",1,IF('Indicator Data imputation'!AX105&lt;&gt;"",1,0))</f>
        <v>0</v>
      </c>
      <c r="AX102" s="165">
        <f>IF('Indicator Data'!BE106="No Data",1,IF('Indicator Data imputation'!AY105&lt;&gt;"",1,0))</f>
        <v>0</v>
      </c>
      <c r="AY102" s="165">
        <f>IF('Indicator Data'!BF106="No Data",1,IF('Indicator Data imputation'!AZ105&lt;&gt;"",1,0))</f>
        <v>0</v>
      </c>
      <c r="AZ102" s="165">
        <f>IF('Indicator Data'!BG106="No Data",1,IF('Indicator Data imputation'!BA105&lt;&gt;"",1,0))</f>
        <v>0</v>
      </c>
      <c r="BA102" s="5">
        <f t="shared" si="2"/>
        <v>7</v>
      </c>
      <c r="BB102" s="167">
        <f t="shared" si="3"/>
        <v>0.13725490196078433</v>
      </c>
    </row>
    <row r="103" spans="1:54" x14ac:dyDescent="0.25">
      <c r="A103" s="5" t="s">
        <v>190</v>
      </c>
      <c r="B103" s="165">
        <f>IF('Indicator Data'!I107="No Data",1,IF('Indicator Data imputation'!C106&lt;&gt;"",1,0))</f>
        <v>0</v>
      </c>
      <c r="C103" s="165">
        <f>IF('Indicator Data'!J107="No Data",1,IF('Indicator Data imputation'!D106&lt;&gt;"",1,0))</f>
        <v>0</v>
      </c>
      <c r="D103" s="165">
        <f>IF('Indicator Data'!K107="No Data",1,IF('Indicator Data imputation'!E106&lt;&gt;"",1,0))</f>
        <v>0</v>
      </c>
      <c r="E103" s="165">
        <f>IF('Indicator Data'!L107="No Data",1,IF('Indicator Data imputation'!F106&lt;&gt;"",1,0))</f>
        <v>0</v>
      </c>
      <c r="F103" s="165">
        <f>IF('Indicator Data'!M107="No Data",1,IF('Indicator Data imputation'!G106&lt;&gt;"",1,0))</f>
        <v>0</v>
      </c>
      <c r="G103" s="165">
        <f>IF('Indicator Data'!N107="No Data",1,IF('Indicator Data imputation'!H106&lt;&gt;"",1,0))</f>
        <v>0</v>
      </c>
      <c r="H103" s="165">
        <f>IF('Indicator Data'!O107="No Data",1,IF('Indicator Data imputation'!I106&lt;&gt;"",1,0))</f>
        <v>0</v>
      </c>
      <c r="I103" s="165">
        <f>IF('Indicator Data'!P107="No Data",1,IF('Indicator Data imputation'!J106&lt;&gt;"",1,0))</f>
        <v>0</v>
      </c>
      <c r="J103" s="165">
        <f>IF('Indicator Data'!Q107="No Data",1,IF('Indicator Data imputation'!K106&lt;&gt;"",1,0))</f>
        <v>0</v>
      </c>
      <c r="K103" s="165">
        <f>IF('Indicator Data'!R107="No Data",1,IF('Indicator Data imputation'!L106&lt;&gt;"",1,0))</f>
        <v>0</v>
      </c>
      <c r="L103" s="165">
        <f>IF('Indicator Data'!S107="No Data",1,IF('Indicator Data imputation'!M106&lt;&gt;"",1,0))</f>
        <v>0</v>
      </c>
      <c r="M103" s="165">
        <f>IF('Indicator Data'!T107="No Data",1,IF('Indicator Data imputation'!N106&lt;&gt;"",1,0))</f>
        <v>0</v>
      </c>
      <c r="N103" s="165">
        <f>IF('Indicator Data'!U107="No Data",1,IF('Indicator Data imputation'!O106&lt;&gt;"",1,0))</f>
        <v>0</v>
      </c>
      <c r="O103" s="165">
        <f>IF('Indicator Data'!V107="No Data",1,IF('Indicator Data imputation'!P106&lt;&gt;"",1,0))</f>
        <v>0</v>
      </c>
      <c r="P103" s="165">
        <f>IF('Indicator Data'!W107="No Data",1,IF('Indicator Data imputation'!Q106&lt;&gt;"",1,0))</f>
        <v>0</v>
      </c>
      <c r="Q103" s="165">
        <f>IF('Indicator Data'!X107="No Data",1,IF('Indicator Data imputation'!R106&lt;&gt;"",1,0))</f>
        <v>1</v>
      </c>
      <c r="R103" s="165">
        <f>IF('Indicator Data'!Y107="No Data",1,IF('Indicator Data imputation'!S106&lt;&gt;"",1,0))</f>
        <v>0</v>
      </c>
      <c r="S103" s="165">
        <f>IF('Indicator Data'!Z107="No Data",1,IF('Indicator Data imputation'!T106&lt;&gt;"",1,0))</f>
        <v>0</v>
      </c>
      <c r="T103" s="165">
        <f>IF('Indicator Data'!AA107="No Data",1,IF('Indicator Data imputation'!U106&lt;&gt;"",1,0))</f>
        <v>0</v>
      </c>
      <c r="U103" s="165">
        <f>IF('Indicator Data'!AB107="No Data",1,IF('Indicator Data imputation'!V106&lt;&gt;"",1,0))</f>
        <v>0</v>
      </c>
      <c r="V103" s="165">
        <f>IF('Indicator Data'!AC107="No Data",1,IF('Indicator Data imputation'!W106&lt;&gt;"",1,0))</f>
        <v>0</v>
      </c>
      <c r="W103" s="165">
        <f>IF('Indicator Data'!AD107="No Data",1,IF('Indicator Data imputation'!X106&lt;&gt;"",1,0))</f>
        <v>0</v>
      </c>
      <c r="X103" s="165">
        <f>IF('Indicator Data'!AE107="No Data",1,IF('Indicator Data imputation'!Y106&lt;&gt;"",1,0))</f>
        <v>0</v>
      </c>
      <c r="Y103" s="165">
        <f>IF('Indicator Data'!AF107="No Data",1,IF('Indicator Data imputation'!Z106&lt;&gt;"",1,0))</f>
        <v>1</v>
      </c>
      <c r="Z103" s="165">
        <f>IF('Indicator Data'!AG107="No Data",1,IF('Indicator Data imputation'!AA106&lt;&gt;"",1,0))</f>
        <v>0</v>
      </c>
      <c r="AA103" s="165">
        <f>IF('Indicator Data'!AH107="No Data",1,IF('Indicator Data imputation'!AB106&lt;&gt;"",1,0))</f>
        <v>0</v>
      </c>
      <c r="AB103" s="165">
        <f>IF('Indicator Data'!AI107="No Data",1,IF('Indicator Data imputation'!AC106&lt;&gt;"",1,0))</f>
        <v>0</v>
      </c>
      <c r="AC103" s="165">
        <f>IF('Indicator Data'!AJ107="No Data",1,IF('Indicator Data imputation'!AD106&lt;&gt;"",1,0))</f>
        <v>0</v>
      </c>
      <c r="AD103" s="165">
        <f>IF('Indicator Data'!AK107="No Data",1,IF('Indicator Data imputation'!AE106&lt;&gt;"",1,0))</f>
        <v>0</v>
      </c>
      <c r="AE103" s="165">
        <f>IF('Indicator Data'!AL107="No Data",1,IF('Indicator Data imputation'!AF106&lt;&gt;"",1,0))</f>
        <v>0</v>
      </c>
      <c r="AF103" s="165">
        <f>IF('Indicator Data'!AM107="No Data",1,IF('Indicator Data imputation'!AG106&lt;&gt;"",1,0))</f>
        <v>0</v>
      </c>
      <c r="AG103" s="165">
        <f>IF('Indicator Data'!AN107="No Data",1,IF('Indicator Data imputation'!AH106&lt;&gt;"",1,0))</f>
        <v>0</v>
      </c>
      <c r="AH103" s="165">
        <f>IF('Indicator Data'!AO107="No Data",1,IF('Indicator Data imputation'!AI106&lt;&gt;"",1,0))</f>
        <v>0</v>
      </c>
      <c r="AI103" s="165">
        <f>IF('Indicator Data'!AP107="No Data",1,IF('Indicator Data imputation'!AJ106&lt;&gt;"",1,0))</f>
        <v>0</v>
      </c>
      <c r="AJ103" s="165">
        <f>IF('Indicator Data'!AQ107="No Data",1,IF('Indicator Data imputation'!AK106&lt;&gt;"",1,0))</f>
        <v>0</v>
      </c>
      <c r="AK103" s="165">
        <f>IF('Indicator Data'!AR107="No Data",1,IF('Indicator Data imputation'!AL106&lt;&gt;"",1,0))</f>
        <v>0</v>
      </c>
      <c r="AL103" s="165">
        <f>IF('Indicator Data'!AS107="No Data",1,IF('Indicator Data imputation'!AM106&lt;&gt;"",1,0))</f>
        <v>0</v>
      </c>
      <c r="AM103" s="165">
        <f>IF('Indicator Data'!AT107="No Data",1,IF('Indicator Data imputation'!AN106&lt;&gt;"",1,0))</f>
        <v>0</v>
      </c>
      <c r="AN103" s="165">
        <f>IF('Indicator Data'!AU107="No Data",1,IF('Indicator Data imputation'!AO106&lt;&gt;"",1,0))</f>
        <v>0</v>
      </c>
      <c r="AO103" s="165">
        <f>IF('Indicator Data'!AV107="No Data",1,IF('Indicator Data imputation'!AP106&lt;&gt;"",1,0))</f>
        <v>0</v>
      </c>
      <c r="AP103" s="165">
        <f>IF('Indicator Data'!AW107="No Data",1,IF('Indicator Data imputation'!AQ106&lt;&gt;"",1,0))</f>
        <v>0</v>
      </c>
      <c r="AQ103" s="165">
        <f>IF('Indicator Data'!AX107="No Data",1,IF('Indicator Data imputation'!AR106&lt;&gt;"",1,0))</f>
        <v>0</v>
      </c>
      <c r="AR103" s="165">
        <f>IF('Indicator Data'!AY107="No Data",1,IF('Indicator Data imputation'!AS106&lt;&gt;"",1,0))</f>
        <v>0</v>
      </c>
      <c r="AS103" s="165">
        <f>IF('Indicator Data'!AZ107="No Data",1,IF('Indicator Data imputation'!AT106&lt;&gt;"",1,0))</f>
        <v>0</v>
      </c>
      <c r="AT103" s="165">
        <f>IF('Indicator Data'!BA107="No Data",1,IF('Indicator Data imputation'!AU106&lt;&gt;"",1,0))</f>
        <v>0</v>
      </c>
      <c r="AU103" s="165">
        <f>IF('Indicator Data'!BB107="No Data",1,IF('Indicator Data imputation'!AV106&lt;&gt;"",1,0))</f>
        <v>0</v>
      </c>
      <c r="AV103" s="165">
        <f>IF('Indicator Data'!BC107="No Data",1,IF('Indicator Data imputation'!AW106&lt;&gt;"",1,0))</f>
        <v>0</v>
      </c>
      <c r="AW103" s="165">
        <f>IF('Indicator Data'!BD107="No Data",1,IF('Indicator Data imputation'!AX106&lt;&gt;"",1,0))</f>
        <v>0</v>
      </c>
      <c r="AX103" s="165">
        <f>IF('Indicator Data'!BE107="No Data",1,IF('Indicator Data imputation'!AY106&lt;&gt;"",1,0))</f>
        <v>0</v>
      </c>
      <c r="AY103" s="165">
        <f>IF('Indicator Data'!BF107="No Data",1,IF('Indicator Data imputation'!AZ106&lt;&gt;"",1,0))</f>
        <v>0</v>
      </c>
      <c r="AZ103" s="165">
        <f>IF('Indicator Data'!BG107="No Data",1,IF('Indicator Data imputation'!BA106&lt;&gt;"",1,0))</f>
        <v>0</v>
      </c>
      <c r="BA103" s="5">
        <f t="shared" si="2"/>
        <v>2</v>
      </c>
      <c r="BB103" s="167">
        <f t="shared" si="3"/>
        <v>3.9215686274509803E-2</v>
      </c>
    </row>
    <row r="104" spans="1:54" x14ac:dyDescent="0.25">
      <c r="A104" s="5" t="s">
        <v>192</v>
      </c>
      <c r="B104" s="165">
        <f>IF('Indicator Data'!I108="No Data",1,IF('Indicator Data imputation'!C107&lt;&gt;"",1,0))</f>
        <v>0</v>
      </c>
      <c r="C104" s="165">
        <f>IF('Indicator Data'!J108="No Data",1,IF('Indicator Data imputation'!D107&lt;&gt;"",1,0))</f>
        <v>0</v>
      </c>
      <c r="D104" s="165">
        <f>IF('Indicator Data'!K108="No Data",1,IF('Indicator Data imputation'!E107&lt;&gt;"",1,0))</f>
        <v>0</v>
      </c>
      <c r="E104" s="165">
        <f>IF('Indicator Data'!L108="No Data",1,IF('Indicator Data imputation'!F107&lt;&gt;"",1,0))</f>
        <v>0</v>
      </c>
      <c r="F104" s="165">
        <f>IF('Indicator Data'!M108="No Data",1,IF('Indicator Data imputation'!G107&lt;&gt;"",1,0))</f>
        <v>0</v>
      </c>
      <c r="G104" s="165">
        <f>IF('Indicator Data'!N108="No Data",1,IF('Indicator Data imputation'!H107&lt;&gt;"",1,0))</f>
        <v>0</v>
      </c>
      <c r="H104" s="165">
        <f>IF('Indicator Data'!O108="No Data",1,IF('Indicator Data imputation'!I107&lt;&gt;"",1,0))</f>
        <v>0</v>
      </c>
      <c r="I104" s="165">
        <f>IF('Indicator Data'!P108="No Data",1,IF('Indicator Data imputation'!J107&lt;&gt;"",1,0))</f>
        <v>0</v>
      </c>
      <c r="J104" s="165">
        <f>IF('Indicator Data'!Q108="No Data",1,IF('Indicator Data imputation'!K107&lt;&gt;"",1,0))</f>
        <v>0</v>
      </c>
      <c r="K104" s="165">
        <f>IF('Indicator Data'!R108="No Data",1,IF('Indicator Data imputation'!L107&lt;&gt;"",1,0))</f>
        <v>0</v>
      </c>
      <c r="L104" s="165">
        <f>IF('Indicator Data'!S108="No Data",1,IF('Indicator Data imputation'!M107&lt;&gt;"",1,0))</f>
        <v>0</v>
      </c>
      <c r="M104" s="165">
        <f>IF('Indicator Data'!T108="No Data",1,IF('Indicator Data imputation'!N107&lt;&gt;"",1,0))</f>
        <v>0</v>
      </c>
      <c r="N104" s="165">
        <f>IF('Indicator Data'!U108="No Data",1,IF('Indicator Data imputation'!O107&lt;&gt;"",1,0))</f>
        <v>0</v>
      </c>
      <c r="O104" s="165">
        <f>IF('Indicator Data'!V108="No Data",1,IF('Indicator Data imputation'!P107&lt;&gt;"",1,0))</f>
        <v>0</v>
      </c>
      <c r="P104" s="165">
        <f>IF('Indicator Data'!W108="No Data",1,IF('Indicator Data imputation'!Q107&lt;&gt;"",1,0))</f>
        <v>0</v>
      </c>
      <c r="Q104" s="165">
        <f>IF('Indicator Data'!X108="No Data",1,IF('Indicator Data imputation'!R107&lt;&gt;"",1,0))</f>
        <v>0</v>
      </c>
      <c r="R104" s="165">
        <f>IF('Indicator Data'!Y108="No Data",1,IF('Indicator Data imputation'!S107&lt;&gt;"",1,0))</f>
        <v>0</v>
      </c>
      <c r="S104" s="165">
        <f>IF('Indicator Data'!Z108="No Data",1,IF('Indicator Data imputation'!T107&lt;&gt;"",1,0))</f>
        <v>0</v>
      </c>
      <c r="T104" s="165">
        <f>IF('Indicator Data'!AA108="No Data",1,IF('Indicator Data imputation'!U107&lt;&gt;"",1,0))</f>
        <v>0</v>
      </c>
      <c r="U104" s="165">
        <f>IF('Indicator Data'!AB108="No Data",1,IF('Indicator Data imputation'!V107&lt;&gt;"",1,0))</f>
        <v>0</v>
      </c>
      <c r="V104" s="165">
        <f>IF('Indicator Data'!AC108="No Data",1,IF('Indicator Data imputation'!W107&lt;&gt;"",1,0))</f>
        <v>0</v>
      </c>
      <c r="W104" s="165">
        <f>IF('Indicator Data'!AD108="No Data",1,IF('Indicator Data imputation'!X107&lt;&gt;"",1,0))</f>
        <v>0</v>
      </c>
      <c r="X104" s="165">
        <f>IF('Indicator Data'!AE108="No Data",1,IF('Indicator Data imputation'!Y107&lt;&gt;"",1,0))</f>
        <v>0</v>
      </c>
      <c r="Y104" s="165">
        <f>IF('Indicator Data'!AF108="No Data",1,IF('Indicator Data imputation'!Z107&lt;&gt;"",1,0))</f>
        <v>0</v>
      </c>
      <c r="Z104" s="165">
        <f>IF('Indicator Data'!AG108="No Data",1,IF('Indicator Data imputation'!AA107&lt;&gt;"",1,0))</f>
        <v>0</v>
      </c>
      <c r="AA104" s="165">
        <f>IF('Indicator Data'!AH108="No Data",1,IF('Indicator Data imputation'!AB107&lt;&gt;"",1,0))</f>
        <v>0</v>
      </c>
      <c r="AB104" s="165">
        <f>IF('Indicator Data'!AI108="No Data",1,IF('Indicator Data imputation'!AC107&lt;&gt;"",1,0))</f>
        <v>0</v>
      </c>
      <c r="AC104" s="165">
        <f>IF('Indicator Data'!AJ108="No Data",1,IF('Indicator Data imputation'!AD107&lt;&gt;"",1,0))</f>
        <v>0</v>
      </c>
      <c r="AD104" s="165">
        <f>IF('Indicator Data'!AK108="No Data",1,IF('Indicator Data imputation'!AE107&lt;&gt;"",1,0))</f>
        <v>0</v>
      </c>
      <c r="AE104" s="165">
        <f>IF('Indicator Data'!AL108="No Data",1,IF('Indicator Data imputation'!AF107&lt;&gt;"",1,0))</f>
        <v>0</v>
      </c>
      <c r="AF104" s="165">
        <f>IF('Indicator Data'!AM108="No Data",1,IF('Indicator Data imputation'!AG107&lt;&gt;"",1,0))</f>
        <v>0</v>
      </c>
      <c r="AG104" s="165">
        <f>IF('Indicator Data'!AN108="No Data",1,IF('Indicator Data imputation'!AH107&lt;&gt;"",1,0))</f>
        <v>0</v>
      </c>
      <c r="AH104" s="165">
        <f>IF('Indicator Data'!AO108="No Data",1,IF('Indicator Data imputation'!AI107&lt;&gt;"",1,0))</f>
        <v>0</v>
      </c>
      <c r="AI104" s="165">
        <f>IF('Indicator Data'!AP108="No Data",1,IF('Indicator Data imputation'!AJ107&lt;&gt;"",1,0))</f>
        <v>0</v>
      </c>
      <c r="AJ104" s="165">
        <f>IF('Indicator Data'!AQ108="No Data",1,IF('Indicator Data imputation'!AK107&lt;&gt;"",1,0))</f>
        <v>0</v>
      </c>
      <c r="AK104" s="165">
        <f>IF('Indicator Data'!AR108="No Data",1,IF('Indicator Data imputation'!AL107&lt;&gt;"",1,0))</f>
        <v>0</v>
      </c>
      <c r="AL104" s="165">
        <f>IF('Indicator Data'!AS108="No Data",1,IF('Indicator Data imputation'!AM107&lt;&gt;"",1,0))</f>
        <v>0</v>
      </c>
      <c r="AM104" s="165">
        <f>IF('Indicator Data'!AT108="No Data",1,IF('Indicator Data imputation'!AN107&lt;&gt;"",1,0))</f>
        <v>0</v>
      </c>
      <c r="AN104" s="165">
        <f>IF('Indicator Data'!AU108="No Data",1,IF('Indicator Data imputation'!AO107&lt;&gt;"",1,0))</f>
        <v>0</v>
      </c>
      <c r="AO104" s="165">
        <f>IF('Indicator Data'!AV108="No Data",1,IF('Indicator Data imputation'!AP107&lt;&gt;"",1,0))</f>
        <v>0</v>
      </c>
      <c r="AP104" s="165">
        <f>IF('Indicator Data'!AW108="No Data",1,IF('Indicator Data imputation'!AQ107&lt;&gt;"",1,0))</f>
        <v>0</v>
      </c>
      <c r="AQ104" s="165">
        <f>IF('Indicator Data'!AX108="No Data",1,IF('Indicator Data imputation'!AR107&lt;&gt;"",1,0))</f>
        <v>0</v>
      </c>
      <c r="AR104" s="165">
        <f>IF('Indicator Data'!AY108="No Data",1,IF('Indicator Data imputation'!AS107&lt;&gt;"",1,0))</f>
        <v>0</v>
      </c>
      <c r="AS104" s="165">
        <f>IF('Indicator Data'!AZ108="No Data",1,IF('Indicator Data imputation'!AT107&lt;&gt;"",1,0))</f>
        <v>0</v>
      </c>
      <c r="AT104" s="165">
        <f>IF('Indicator Data'!BA108="No Data",1,IF('Indicator Data imputation'!AU107&lt;&gt;"",1,0))</f>
        <v>0</v>
      </c>
      <c r="AU104" s="165">
        <f>IF('Indicator Data'!BB108="No Data",1,IF('Indicator Data imputation'!AV107&lt;&gt;"",1,0))</f>
        <v>0</v>
      </c>
      <c r="AV104" s="165">
        <f>IF('Indicator Data'!BC108="No Data",1,IF('Indicator Data imputation'!AW107&lt;&gt;"",1,0))</f>
        <v>0</v>
      </c>
      <c r="AW104" s="165">
        <f>IF('Indicator Data'!BD108="No Data",1,IF('Indicator Data imputation'!AX107&lt;&gt;"",1,0))</f>
        <v>0</v>
      </c>
      <c r="AX104" s="165">
        <f>IF('Indicator Data'!BE108="No Data",1,IF('Indicator Data imputation'!AY107&lt;&gt;"",1,0))</f>
        <v>0</v>
      </c>
      <c r="AY104" s="165">
        <f>IF('Indicator Data'!BF108="No Data",1,IF('Indicator Data imputation'!AZ107&lt;&gt;"",1,0))</f>
        <v>0</v>
      </c>
      <c r="AZ104" s="165">
        <f>IF('Indicator Data'!BG108="No Data",1,IF('Indicator Data imputation'!BA107&lt;&gt;"",1,0))</f>
        <v>0</v>
      </c>
      <c r="BA104" s="5">
        <f t="shared" si="2"/>
        <v>0</v>
      </c>
      <c r="BB104" s="167">
        <f t="shared" si="3"/>
        <v>0</v>
      </c>
    </row>
    <row r="105" spans="1:54" x14ac:dyDescent="0.25">
      <c r="A105" s="5" t="s">
        <v>194</v>
      </c>
      <c r="B105" s="165">
        <f>IF('Indicator Data'!I109="No Data",1,IF('Indicator Data imputation'!C108&lt;&gt;"",1,0))</f>
        <v>0</v>
      </c>
      <c r="C105" s="165">
        <f>IF('Indicator Data'!J109="No Data",1,IF('Indicator Data imputation'!D108&lt;&gt;"",1,0))</f>
        <v>0</v>
      </c>
      <c r="D105" s="165">
        <f>IF('Indicator Data'!K109="No Data",1,IF('Indicator Data imputation'!E108&lt;&gt;"",1,0))</f>
        <v>0</v>
      </c>
      <c r="E105" s="165">
        <f>IF('Indicator Data'!L109="No Data",1,IF('Indicator Data imputation'!F108&lt;&gt;"",1,0))</f>
        <v>0</v>
      </c>
      <c r="F105" s="165">
        <f>IF('Indicator Data'!M109="No Data",1,IF('Indicator Data imputation'!G108&lt;&gt;"",1,0))</f>
        <v>0</v>
      </c>
      <c r="G105" s="165">
        <f>IF('Indicator Data'!N109="No Data",1,IF('Indicator Data imputation'!H108&lt;&gt;"",1,0))</f>
        <v>0</v>
      </c>
      <c r="H105" s="165">
        <f>IF('Indicator Data'!O109="No Data",1,IF('Indicator Data imputation'!I108&lt;&gt;"",1,0))</f>
        <v>0</v>
      </c>
      <c r="I105" s="165">
        <f>IF('Indicator Data'!P109="No Data",1,IF('Indicator Data imputation'!J108&lt;&gt;"",1,0))</f>
        <v>0</v>
      </c>
      <c r="J105" s="165">
        <f>IF('Indicator Data'!Q109="No Data",1,IF('Indicator Data imputation'!K108&lt;&gt;"",1,0))</f>
        <v>0</v>
      </c>
      <c r="K105" s="165">
        <f>IF('Indicator Data'!R109="No Data",1,IF('Indicator Data imputation'!L108&lt;&gt;"",1,0))</f>
        <v>1</v>
      </c>
      <c r="L105" s="165">
        <f>IF('Indicator Data'!S109="No Data",1,IF('Indicator Data imputation'!M108&lt;&gt;"",1,0))</f>
        <v>0</v>
      </c>
      <c r="M105" s="165">
        <f>IF('Indicator Data'!T109="No Data",1,IF('Indicator Data imputation'!N108&lt;&gt;"",1,0))</f>
        <v>0</v>
      </c>
      <c r="N105" s="165">
        <f>IF('Indicator Data'!U109="No Data",1,IF('Indicator Data imputation'!O108&lt;&gt;"",1,0))</f>
        <v>0</v>
      </c>
      <c r="O105" s="165">
        <f>IF('Indicator Data'!V109="No Data",1,IF('Indicator Data imputation'!P108&lt;&gt;"",1,0))</f>
        <v>0</v>
      </c>
      <c r="P105" s="165">
        <f>IF('Indicator Data'!W109="No Data",1,IF('Indicator Data imputation'!Q108&lt;&gt;"",1,0))</f>
        <v>0</v>
      </c>
      <c r="Q105" s="165">
        <f>IF('Indicator Data'!X109="No Data",1,IF('Indicator Data imputation'!R108&lt;&gt;"",1,0))</f>
        <v>0</v>
      </c>
      <c r="R105" s="165">
        <f>IF('Indicator Data'!Y109="No Data",1,IF('Indicator Data imputation'!S108&lt;&gt;"",1,0))</f>
        <v>0</v>
      </c>
      <c r="S105" s="165">
        <f>IF('Indicator Data'!Z109="No Data",1,IF('Indicator Data imputation'!T108&lt;&gt;"",1,0))</f>
        <v>0</v>
      </c>
      <c r="T105" s="165">
        <f>IF('Indicator Data'!AA109="No Data",1,IF('Indicator Data imputation'!U108&lt;&gt;"",1,0))</f>
        <v>0</v>
      </c>
      <c r="U105" s="165">
        <f>IF('Indicator Data'!AB109="No Data",1,IF('Indicator Data imputation'!V108&lt;&gt;"",1,0))</f>
        <v>0</v>
      </c>
      <c r="V105" s="165">
        <f>IF('Indicator Data'!AC109="No Data",1,IF('Indicator Data imputation'!W108&lt;&gt;"",1,0))</f>
        <v>0</v>
      </c>
      <c r="W105" s="165">
        <f>IF('Indicator Data'!AD109="No Data",1,IF('Indicator Data imputation'!X108&lt;&gt;"",1,0))</f>
        <v>0</v>
      </c>
      <c r="X105" s="165">
        <f>IF('Indicator Data'!AE109="No Data",1,IF('Indicator Data imputation'!Y108&lt;&gt;"",1,0))</f>
        <v>0</v>
      </c>
      <c r="Y105" s="165">
        <f>IF('Indicator Data'!AF109="No Data",1,IF('Indicator Data imputation'!Z108&lt;&gt;"",1,0))</f>
        <v>0</v>
      </c>
      <c r="Z105" s="165">
        <f>IF('Indicator Data'!AG109="No Data",1,IF('Indicator Data imputation'!AA108&lt;&gt;"",1,0))</f>
        <v>0</v>
      </c>
      <c r="AA105" s="165">
        <f>IF('Indicator Data'!AH109="No Data",1,IF('Indicator Data imputation'!AB108&lt;&gt;"",1,0))</f>
        <v>0</v>
      </c>
      <c r="AB105" s="165">
        <f>IF('Indicator Data'!AI109="No Data",1,IF('Indicator Data imputation'!AC108&lt;&gt;"",1,0))</f>
        <v>0</v>
      </c>
      <c r="AC105" s="165">
        <f>IF('Indicator Data'!AJ109="No Data",1,IF('Indicator Data imputation'!AD108&lt;&gt;"",1,0))</f>
        <v>0</v>
      </c>
      <c r="AD105" s="165">
        <f>IF('Indicator Data'!AK109="No Data",1,IF('Indicator Data imputation'!AE108&lt;&gt;"",1,0))</f>
        <v>0</v>
      </c>
      <c r="AE105" s="165">
        <f>IF('Indicator Data'!AL109="No Data",1,IF('Indicator Data imputation'!AF108&lt;&gt;"",1,0))</f>
        <v>0</v>
      </c>
      <c r="AF105" s="165">
        <f>IF('Indicator Data'!AM109="No Data",1,IF('Indicator Data imputation'!AG108&lt;&gt;"",1,0))</f>
        <v>0</v>
      </c>
      <c r="AG105" s="165">
        <f>IF('Indicator Data'!AN109="No Data",1,IF('Indicator Data imputation'!AH108&lt;&gt;"",1,0))</f>
        <v>0</v>
      </c>
      <c r="AH105" s="165">
        <f>IF('Indicator Data'!AO109="No Data",1,IF('Indicator Data imputation'!AI108&lt;&gt;"",1,0))</f>
        <v>0</v>
      </c>
      <c r="AI105" s="165">
        <f>IF('Indicator Data'!AP109="No Data",1,IF('Indicator Data imputation'!AJ108&lt;&gt;"",1,0))</f>
        <v>0</v>
      </c>
      <c r="AJ105" s="165">
        <f>IF('Indicator Data'!AQ109="No Data",1,IF('Indicator Data imputation'!AK108&lt;&gt;"",1,0))</f>
        <v>0</v>
      </c>
      <c r="AK105" s="165">
        <f>IF('Indicator Data'!AR109="No Data",1,IF('Indicator Data imputation'!AL108&lt;&gt;"",1,0))</f>
        <v>0</v>
      </c>
      <c r="AL105" s="165">
        <f>IF('Indicator Data'!AS109="No Data",1,IF('Indicator Data imputation'!AM108&lt;&gt;"",1,0))</f>
        <v>0</v>
      </c>
      <c r="AM105" s="165">
        <f>IF('Indicator Data'!AT109="No Data",1,IF('Indicator Data imputation'!AN108&lt;&gt;"",1,0))</f>
        <v>0</v>
      </c>
      <c r="AN105" s="165">
        <f>IF('Indicator Data'!AU109="No Data",1,IF('Indicator Data imputation'!AO108&lt;&gt;"",1,0))</f>
        <v>0</v>
      </c>
      <c r="AO105" s="165">
        <f>IF('Indicator Data'!AV109="No Data",1,IF('Indicator Data imputation'!AP108&lt;&gt;"",1,0))</f>
        <v>0</v>
      </c>
      <c r="AP105" s="165">
        <f>IF('Indicator Data'!AW109="No Data",1,IF('Indicator Data imputation'!AQ108&lt;&gt;"",1,0))</f>
        <v>0</v>
      </c>
      <c r="AQ105" s="165">
        <f>IF('Indicator Data'!AX109="No Data",1,IF('Indicator Data imputation'!AR108&lt;&gt;"",1,0))</f>
        <v>0</v>
      </c>
      <c r="AR105" s="165">
        <f>IF('Indicator Data'!AY109="No Data",1,IF('Indicator Data imputation'!AS108&lt;&gt;"",1,0))</f>
        <v>0</v>
      </c>
      <c r="AS105" s="165">
        <f>IF('Indicator Data'!AZ109="No Data",1,IF('Indicator Data imputation'!AT108&lt;&gt;"",1,0))</f>
        <v>0</v>
      </c>
      <c r="AT105" s="165">
        <f>IF('Indicator Data'!BA109="No Data",1,IF('Indicator Data imputation'!AU108&lt;&gt;"",1,0))</f>
        <v>0</v>
      </c>
      <c r="AU105" s="165">
        <f>IF('Indicator Data'!BB109="No Data",1,IF('Indicator Data imputation'!AV108&lt;&gt;"",1,0))</f>
        <v>0</v>
      </c>
      <c r="AV105" s="165">
        <f>IF('Indicator Data'!BC109="No Data",1,IF('Indicator Data imputation'!AW108&lt;&gt;"",1,0))</f>
        <v>0</v>
      </c>
      <c r="AW105" s="165">
        <f>IF('Indicator Data'!BD109="No Data",1,IF('Indicator Data imputation'!AX108&lt;&gt;"",1,0))</f>
        <v>0</v>
      </c>
      <c r="AX105" s="165">
        <f>IF('Indicator Data'!BE109="No Data",1,IF('Indicator Data imputation'!AY108&lt;&gt;"",1,0))</f>
        <v>0</v>
      </c>
      <c r="AY105" s="165">
        <f>IF('Indicator Data'!BF109="No Data",1,IF('Indicator Data imputation'!AZ108&lt;&gt;"",1,0))</f>
        <v>0</v>
      </c>
      <c r="AZ105" s="165">
        <f>IF('Indicator Data'!BG109="No Data",1,IF('Indicator Data imputation'!BA108&lt;&gt;"",1,0))</f>
        <v>0</v>
      </c>
      <c r="BA105" s="5">
        <f t="shared" si="2"/>
        <v>1</v>
      </c>
      <c r="BB105" s="167">
        <f t="shared" si="3"/>
        <v>1.9607843137254902E-2</v>
      </c>
    </row>
    <row r="106" spans="1:54" x14ac:dyDescent="0.25">
      <c r="A106" s="5" t="s">
        <v>196</v>
      </c>
      <c r="B106" s="165">
        <f>IF('Indicator Data'!I110="No Data",1,IF('Indicator Data imputation'!C109&lt;&gt;"",1,0))</f>
        <v>0</v>
      </c>
      <c r="C106" s="165">
        <f>IF('Indicator Data'!J110="No Data",1,IF('Indicator Data imputation'!D109&lt;&gt;"",1,0))</f>
        <v>0</v>
      </c>
      <c r="D106" s="165">
        <f>IF('Indicator Data'!K110="No Data",1,IF('Indicator Data imputation'!E109&lt;&gt;"",1,0))</f>
        <v>0</v>
      </c>
      <c r="E106" s="165">
        <f>IF('Indicator Data'!L110="No Data",1,IF('Indicator Data imputation'!F109&lt;&gt;"",1,0))</f>
        <v>1</v>
      </c>
      <c r="F106" s="165">
        <f>IF('Indicator Data'!M110="No Data",1,IF('Indicator Data imputation'!G109&lt;&gt;"",1,0))</f>
        <v>0</v>
      </c>
      <c r="G106" s="165">
        <f>IF('Indicator Data'!N110="No Data",1,IF('Indicator Data imputation'!H109&lt;&gt;"",1,0))</f>
        <v>0</v>
      </c>
      <c r="H106" s="165">
        <f>IF('Indicator Data'!O110="No Data",1,IF('Indicator Data imputation'!I109&lt;&gt;"",1,0))</f>
        <v>0</v>
      </c>
      <c r="I106" s="165">
        <f>IF('Indicator Data'!P110="No Data",1,IF('Indicator Data imputation'!J109&lt;&gt;"",1,0))</f>
        <v>0</v>
      </c>
      <c r="J106" s="165">
        <f>IF('Indicator Data'!Q110="No Data",1,IF('Indicator Data imputation'!K109&lt;&gt;"",1,0))</f>
        <v>0</v>
      </c>
      <c r="K106" s="165">
        <f>IF('Indicator Data'!R110="No Data",1,IF('Indicator Data imputation'!L109&lt;&gt;"",1,0))</f>
        <v>0</v>
      </c>
      <c r="L106" s="165">
        <f>IF('Indicator Data'!S110="No Data",1,IF('Indicator Data imputation'!M109&lt;&gt;"",1,0))</f>
        <v>0</v>
      </c>
      <c r="M106" s="165">
        <f>IF('Indicator Data'!T110="No Data",1,IF('Indicator Data imputation'!N109&lt;&gt;"",1,0))</f>
        <v>0</v>
      </c>
      <c r="N106" s="165">
        <f>IF('Indicator Data'!U110="No Data",1,IF('Indicator Data imputation'!O109&lt;&gt;"",1,0))</f>
        <v>0</v>
      </c>
      <c r="O106" s="165">
        <f>IF('Indicator Data'!V110="No Data",1,IF('Indicator Data imputation'!P109&lt;&gt;"",1,0))</f>
        <v>0</v>
      </c>
      <c r="P106" s="165">
        <f>IF('Indicator Data'!W110="No Data",1,IF('Indicator Data imputation'!Q109&lt;&gt;"",1,0))</f>
        <v>0</v>
      </c>
      <c r="Q106" s="165">
        <f>IF('Indicator Data'!X110="No Data",1,IF('Indicator Data imputation'!R109&lt;&gt;"",1,0))</f>
        <v>0</v>
      </c>
      <c r="R106" s="165">
        <f>IF('Indicator Data'!Y110="No Data",1,IF('Indicator Data imputation'!S109&lt;&gt;"",1,0))</f>
        <v>0</v>
      </c>
      <c r="S106" s="165">
        <f>IF('Indicator Data'!Z110="No Data",1,IF('Indicator Data imputation'!T109&lt;&gt;"",1,0))</f>
        <v>0</v>
      </c>
      <c r="T106" s="165">
        <f>IF('Indicator Data'!AA110="No Data",1,IF('Indicator Data imputation'!U109&lt;&gt;"",1,0))</f>
        <v>0</v>
      </c>
      <c r="U106" s="165">
        <f>IF('Indicator Data'!AB110="No Data",1,IF('Indicator Data imputation'!V109&lt;&gt;"",1,0))</f>
        <v>0</v>
      </c>
      <c r="V106" s="165">
        <f>IF('Indicator Data'!AC110="No Data",1,IF('Indicator Data imputation'!W109&lt;&gt;"",1,0))</f>
        <v>0</v>
      </c>
      <c r="W106" s="165">
        <f>IF('Indicator Data'!AD110="No Data",1,IF('Indicator Data imputation'!X109&lt;&gt;"",1,0))</f>
        <v>0</v>
      </c>
      <c r="X106" s="165">
        <f>IF('Indicator Data'!AE110="No Data",1,IF('Indicator Data imputation'!Y109&lt;&gt;"",1,0))</f>
        <v>1</v>
      </c>
      <c r="Y106" s="165">
        <f>IF('Indicator Data'!AF110="No Data",1,IF('Indicator Data imputation'!Z109&lt;&gt;"",1,0))</f>
        <v>0</v>
      </c>
      <c r="Z106" s="165">
        <f>IF('Indicator Data'!AG110="No Data",1,IF('Indicator Data imputation'!AA109&lt;&gt;"",1,0))</f>
        <v>0</v>
      </c>
      <c r="AA106" s="165">
        <f>IF('Indicator Data'!AH110="No Data",1,IF('Indicator Data imputation'!AB109&lt;&gt;"",1,0))</f>
        <v>0</v>
      </c>
      <c r="AB106" s="165">
        <f>IF('Indicator Data'!AI110="No Data",1,IF('Indicator Data imputation'!AC109&lt;&gt;"",1,0))</f>
        <v>0</v>
      </c>
      <c r="AC106" s="165">
        <f>IF('Indicator Data'!AJ110="No Data",1,IF('Indicator Data imputation'!AD109&lt;&gt;"",1,0))</f>
        <v>0</v>
      </c>
      <c r="AD106" s="165">
        <f>IF('Indicator Data'!AK110="No Data",1,IF('Indicator Data imputation'!AE109&lt;&gt;"",1,0))</f>
        <v>0</v>
      </c>
      <c r="AE106" s="165">
        <f>IF('Indicator Data'!AL110="No Data",1,IF('Indicator Data imputation'!AF109&lt;&gt;"",1,0))</f>
        <v>0</v>
      </c>
      <c r="AF106" s="165">
        <f>IF('Indicator Data'!AM110="No Data",1,IF('Indicator Data imputation'!AG109&lt;&gt;"",1,0))</f>
        <v>0</v>
      </c>
      <c r="AG106" s="165">
        <f>IF('Indicator Data'!AN110="No Data",1,IF('Indicator Data imputation'!AH109&lt;&gt;"",1,0))</f>
        <v>0</v>
      </c>
      <c r="AH106" s="165">
        <f>IF('Indicator Data'!AO110="No Data",1,IF('Indicator Data imputation'!AI109&lt;&gt;"",1,0))</f>
        <v>0</v>
      </c>
      <c r="AI106" s="165">
        <f>IF('Indicator Data'!AP110="No Data",1,IF('Indicator Data imputation'!AJ109&lt;&gt;"",1,0))</f>
        <v>0</v>
      </c>
      <c r="AJ106" s="165">
        <f>IF('Indicator Data'!AQ110="No Data",1,IF('Indicator Data imputation'!AK109&lt;&gt;"",1,0))</f>
        <v>0</v>
      </c>
      <c r="AK106" s="165">
        <f>IF('Indicator Data'!AR110="No Data",1,IF('Indicator Data imputation'!AL109&lt;&gt;"",1,0))</f>
        <v>0</v>
      </c>
      <c r="AL106" s="165">
        <f>IF('Indicator Data'!AS110="No Data",1,IF('Indicator Data imputation'!AM109&lt;&gt;"",1,0))</f>
        <v>0</v>
      </c>
      <c r="AM106" s="165">
        <f>IF('Indicator Data'!AT110="No Data",1,IF('Indicator Data imputation'!AN109&lt;&gt;"",1,0))</f>
        <v>0</v>
      </c>
      <c r="AN106" s="165">
        <f>IF('Indicator Data'!AU110="No Data",1,IF('Indicator Data imputation'!AO109&lt;&gt;"",1,0))</f>
        <v>0</v>
      </c>
      <c r="AO106" s="165">
        <f>IF('Indicator Data'!AV110="No Data",1,IF('Indicator Data imputation'!AP109&lt;&gt;"",1,0))</f>
        <v>0</v>
      </c>
      <c r="AP106" s="165">
        <f>IF('Indicator Data'!AW110="No Data",1,IF('Indicator Data imputation'!AQ109&lt;&gt;"",1,0))</f>
        <v>0</v>
      </c>
      <c r="AQ106" s="165">
        <f>IF('Indicator Data'!AX110="No Data",1,IF('Indicator Data imputation'!AR109&lt;&gt;"",1,0))</f>
        <v>0</v>
      </c>
      <c r="AR106" s="165">
        <f>IF('Indicator Data'!AY110="No Data",1,IF('Indicator Data imputation'!AS109&lt;&gt;"",1,0))</f>
        <v>0</v>
      </c>
      <c r="AS106" s="165">
        <f>IF('Indicator Data'!AZ110="No Data",1,IF('Indicator Data imputation'!AT109&lt;&gt;"",1,0))</f>
        <v>0</v>
      </c>
      <c r="AT106" s="165">
        <f>IF('Indicator Data'!BA110="No Data",1,IF('Indicator Data imputation'!AU109&lt;&gt;"",1,0))</f>
        <v>0</v>
      </c>
      <c r="AU106" s="165">
        <f>IF('Indicator Data'!BB110="No Data",1,IF('Indicator Data imputation'!AV109&lt;&gt;"",1,0))</f>
        <v>0</v>
      </c>
      <c r="AV106" s="165">
        <f>IF('Indicator Data'!BC110="No Data",1,IF('Indicator Data imputation'!AW109&lt;&gt;"",1,0))</f>
        <v>0</v>
      </c>
      <c r="AW106" s="165">
        <f>IF('Indicator Data'!BD110="No Data",1,IF('Indicator Data imputation'!AX109&lt;&gt;"",1,0))</f>
        <v>0</v>
      </c>
      <c r="AX106" s="165">
        <f>IF('Indicator Data'!BE110="No Data",1,IF('Indicator Data imputation'!AY109&lt;&gt;"",1,0))</f>
        <v>0</v>
      </c>
      <c r="AY106" s="165">
        <f>IF('Indicator Data'!BF110="No Data",1,IF('Indicator Data imputation'!AZ109&lt;&gt;"",1,0))</f>
        <v>0</v>
      </c>
      <c r="AZ106" s="165">
        <f>IF('Indicator Data'!BG110="No Data",1,IF('Indicator Data imputation'!BA109&lt;&gt;"",1,0))</f>
        <v>0</v>
      </c>
      <c r="BA106" s="5">
        <f t="shared" si="2"/>
        <v>2</v>
      </c>
      <c r="BB106" s="167">
        <f t="shared" si="3"/>
        <v>3.9215686274509803E-2</v>
      </c>
    </row>
    <row r="107" spans="1:54" x14ac:dyDescent="0.25">
      <c r="A107" s="5" t="s">
        <v>198</v>
      </c>
      <c r="B107" s="165">
        <f>IF('Indicator Data'!I111="No Data",1,IF('Indicator Data imputation'!C110&lt;&gt;"",1,0))</f>
        <v>0</v>
      </c>
      <c r="C107" s="165">
        <f>IF('Indicator Data'!J111="No Data",1,IF('Indicator Data imputation'!D110&lt;&gt;"",1,0))</f>
        <v>0</v>
      </c>
      <c r="D107" s="165">
        <f>IF('Indicator Data'!K111="No Data",1,IF('Indicator Data imputation'!E110&lt;&gt;"",1,0))</f>
        <v>0</v>
      </c>
      <c r="E107" s="165">
        <f>IF('Indicator Data'!L111="No Data",1,IF('Indicator Data imputation'!F110&lt;&gt;"",1,0))</f>
        <v>0</v>
      </c>
      <c r="F107" s="165">
        <f>IF('Indicator Data'!M111="No Data",1,IF('Indicator Data imputation'!G110&lt;&gt;"",1,0))</f>
        <v>0</v>
      </c>
      <c r="G107" s="165">
        <f>IF('Indicator Data'!N111="No Data",1,IF('Indicator Data imputation'!H110&lt;&gt;"",1,0))</f>
        <v>0</v>
      </c>
      <c r="H107" s="165">
        <f>IF('Indicator Data'!O111="No Data",1,IF('Indicator Data imputation'!I110&lt;&gt;"",1,0))</f>
        <v>0</v>
      </c>
      <c r="I107" s="165">
        <f>IF('Indicator Data'!P111="No Data",1,IF('Indicator Data imputation'!J110&lt;&gt;"",1,0))</f>
        <v>0</v>
      </c>
      <c r="J107" s="165">
        <f>IF('Indicator Data'!Q111="No Data",1,IF('Indicator Data imputation'!K110&lt;&gt;"",1,0))</f>
        <v>0</v>
      </c>
      <c r="K107" s="165">
        <f>IF('Indicator Data'!R111="No Data",1,IF('Indicator Data imputation'!L110&lt;&gt;"",1,0))</f>
        <v>0</v>
      </c>
      <c r="L107" s="165">
        <f>IF('Indicator Data'!S111="No Data",1,IF('Indicator Data imputation'!M110&lt;&gt;"",1,0))</f>
        <v>0</v>
      </c>
      <c r="M107" s="165">
        <f>IF('Indicator Data'!T111="No Data",1,IF('Indicator Data imputation'!N110&lt;&gt;"",1,0))</f>
        <v>0</v>
      </c>
      <c r="N107" s="165">
        <f>IF('Indicator Data'!U111="No Data",1,IF('Indicator Data imputation'!O110&lt;&gt;"",1,0))</f>
        <v>0</v>
      </c>
      <c r="O107" s="165">
        <f>IF('Indicator Data'!V111="No Data",1,IF('Indicator Data imputation'!P110&lt;&gt;"",1,0))</f>
        <v>0</v>
      </c>
      <c r="P107" s="165">
        <f>IF('Indicator Data'!W111="No Data",1,IF('Indicator Data imputation'!Q110&lt;&gt;"",1,0))</f>
        <v>0</v>
      </c>
      <c r="Q107" s="165">
        <f>IF('Indicator Data'!X111="No Data",1,IF('Indicator Data imputation'!R110&lt;&gt;"",1,0))</f>
        <v>0</v>
      </c>
      <c r="R107" s="165">
        <f>IF('Indicator Data'!Y111="No Data",1,IF('Indicator Data imputation'!S110&lt;&gt;"",1,0))</f>
        <v>0</v>
      </c>
      <c r="S107" s="165">
        <f>IF('Indicator Data'!Z111="No Data",1,IF('Indicator Data imputation'!T110&lt;&gt;"",1,0))</f>
        <v>0</v>
      </c>
      <c r="T107" s="165">
        <f>IF('Indicator Data'!AA111="No Data",1,IF('Indicator Data imputation'!U110&lt;&gt;"",1,0))</f>
        <v>0</v>
      </c>
      <c r="U107" s="165">
        <f>IF('Indicator Data'!AB111="No Data",1,IF('Indicator Data imputation'!V110&lt;&gt;"",1,0))</f>
        <v>0</v>
      </c>
      <c r="V107" s="165">
        <f>IF('Indicator Data'!AC111="No Data",1,IF('Indicator Data imputation'!W110&lt;&gt;"",1,0))</f>
        <v>0</v>
      </c>
      <c r="W107" s="165">
        <f>IF('Indicator Data'!AD111="No Data",1,IF('Indicator Data imputation'!X110&lt;&gt;"",1,0))</f>
        <v>0</v>
      </c>
      <c r="X107" s="165">
        <f>IF('Indicator Data'!AE111="No Data",1,IF('Indicator Data imputation'!Y110&lt;&gt;"",1,0))</f>
        <v>0</v>
      </c>
      <c r="Y107" s="165">
        <f>IF('Indicator Data'!AF111="No Data",1,IF('Indicator Data imputation'!Z110&lt;&gt;"",1,0))</f>
        <v>0</v>
      </c>
      <c r="Z107" s="165">
        <f>IF('Indicator Data'!AG111="No Data",1,IF('Indicator Data imputation'!AA110&lt;&gt;"",1,0))</f>
        <v>0</v>
      </c>
      <c r="AA107" s="165">
        <f>IF('Indicator Data'!AH111="No Data",1,IF('Indicator Data imputation'!AB110&lt;&gt;"",1,0))</f>
        <v>0</v>
      </c>
      <c r="AB107" s="165">
        <f>IF('Indicator Data'!AI111="No Data",1,IF('Indicator Data imputation'!AC110&lt;&gt;"",1,0))</f>
        <v>0</v>
      </c>
      <c r="AC107" s="165">
        <f>IF('Indicator Data'!AJ111="No Data",1,IF('Indicator Data imputation'!AD110&lt;&gt;"",1,0))</f>
        <v>0</v>
      </c>
      <c r="AD107" s="165">
        <f>IF('Indicator Data'!AK111="No Data",1,IF('Indicator Data imputation'!AE110&lt;&gt;"",1,0))</f>
        <v>0</v>
      </c>
      <c r="AE107" s="165">
        <f>IF('Indicator Data'!AL111="No Data",1,IF('Indicator Data imputation'!AF110&lt;&gt;"",1,0))</f>
        <v>0</v>
      </c>
      <c r="AF107" s="165">
        <f>IF('Indicator Data'!AM111="No Data",1,IF('Indicator Data imputation'!AG110&lt;&gt;"",1,0))</f>
        <v>0</v>
      </c>
      <c r="AG107" s="165">
        <f>IF('Indicator Data'!AN111="No Data",1,IF('Indicator Data imputation'!AH110&lt;&gt;"",1,0))</f>
        <v>0</v>
      </c>
      <c r="AH107" s="165">
        <f>IF('Indicator Data'!AO111="No Data",1,IF('Indicator Data imputation'!AI110&lt;&gt;"",1,0))</f>
        <v>0</v>
      </c>
      <c r="AI107" s="165">
        <f>IF('Indicator Data'!AP111="No Data",1,IF('Indicator Data imputation'!AJ110&lt;&gt;"",1,0))</f>
        <v>0</v>
      </c>
      <c r="AJ107" s="165">
        <f>IF('Indicator Data'!AQ111="No Data",1,IF('Indicator Data imputation'!AK110&lt;&gt;"",1,0))</f>
        <v>0</v>
      </c>
      <c r="AK107" s="165">
        <f>IF('Indicator Data'!AR111="No Data",1,IF('Indicator Data imputation'!AL110&lt;&gt;"",1,0))</f>
        <v>0</v>
      </c>
      <c r="AL107" s="165">
        <f>IF('Indicator Data'!AS111="No Data",1,IF('Indicator Data imputation'!AM110&lt;&gt;"",1,0))</f>
        <v>0</v>
      </c>
      <c r="AM107" s="165">
        <f>IF('Indicator Data'!AT111="No Data",1,IF('Indicator Data imputation'!AN110&lt;&gt;"",1,0))</f>
        <v>0</v>
      </c>
      <c r="AN107" s="165">
        <f>IF('Indicator Data'!AU111="No Data",1,IF('Indicator Data imputation'!AO110&lt;&gt;"",1,0))</f>
        <v>0</v>
      </c>
      <c r="AO107" s="165">
        <f>IF('Indicator Data'!AV111="No Data",1,IF('Indicator Data imputation'!AP110&lt;&gt;"",1,0))</f>
        <v>0</v>
      </c>
      <c r="AP107" s="165">
        <f>IF('Indicator Data'!AW111="No Data",1,IF('Indicator Data imputation'!AQ110&lt;&gt;"",1,0))</f>
        <v>0</v>
      </c>
      <c r="AQ107" s="165">
        <f>IF('Indicator Data'!AX111="No Data",1,IF('Indicator Data imputation'!AR110&lt;&gt;"",1,0))</f>
        <v>0</v>
      </c>
      <c r="AR107" s="165">
        <f>IF('Indicator Data'!AY111="No Data",1,IF('Indicator Data imputation'!AS110&lt;&gt;"",1,0))</f>
        <v>0</v>
      </c>
      <c r="AS107" s="165">
        <f>IF('Indicator Data'!AZ111="No Data",1,IF('Indicator Data imputation'!AT110&lt;&gt;"",1,0))</f>
        <v>0</v>
      </c>
      <c r="AT107" s="165">
        <f>IF('Indicator Data'!BA111="No Data",1,IF('Indicator Data imputation'!AU110&lt;&gt;"",1,0))</f>
        <v>0</v>
      </c>
      <c r="AU107" s="165">
        <f>IF('Indicator Data'!BB111="No Data",1,IF('Indicator Data imputation'!AV110&lt;&gt;"",1,0))</f>
        <v>0</v>
      </c>
      <c r="AV107" s="165">
        <f>IF('Indicator Data'!BC111="No Data",1,IF('Indicator Data imputation'!AW110&lt;&gt;"",1,0))</f>
        <v>0</v>
      </c>
      <c r="AW107" s="165">
        <f>IF('Indicator Data'!BD111="No Data",1,IF('Indicator Data imputation'!AX110&lt;&gt;"",1,0))</f>
        <v>0</v>
      </c>
      <c r="AX107" s="165">
        <f>IF('Indicator Data'!BE111="No Data",1,IF('Indicator Data imputation'!AY110&lt;&gt;"",1,0))</f>
        <v>0</v>
      </c>
      <c r="AY107" s="165">
        <f>IF('Indicator Data'!BF111="No Data",1,IF('Indicator Data imputation'!AZ110&lt;&gt;"",1,0))</f>
        <v>0</v>
      </c>
      <c r="AZ107" s="165">
        <f>IF('Indicator Data'!BG111="No Data",1,IF('Indicator Data imputation'!BA110&lt;&gt;"",1,0))</f>
        <v>0</v>
      </c>
      <c r="BA107" s="5">
        <f t="shared" si="2"/>
        <v>0</v>
      </c>
      <c r="BB107" s="167">
        <f t="shared" si="3"/>
        <v>0</v>
      </c>
    </row>
    <row r="108" spans="1:54" x14ac:dyDescent="0.25">
      <c r="A108" s="5" t="s">
        <v>200</v>
      </c>
      <c r="B108" s="165">
        <f>IF('Indicator Data'!I112="No Data",1,IF('Indicator Data imputation'!C111&lt;&gt;"",1,0))</f>
        <v>0</v>
      </c>
      <c r="C108" s="165">
        <f>IF('Indicator Data'!J112="No Data",1,IF('Indicator Data imputation'!D111&lt;&gt;"",1,0))</f>
        <v>0</v>
      </c>
      <c r="D108" s="165">
        <f>IF('Indicator Data'!K112="No Data",1,IF('Indicator Data imputation'!E111&lt;&gt;"",1,0))</f>
        <v>0</v>
      </c>
      <c r="E108" s="165">
        <f>IF('Indicator Data'!L112="No Data",1,IF('Indicator Data imputation'!F111&lt;&gt;"",1,0))</f>
        <v>0</v>
      </c>
      <c r="F108" s="165">
        <f>IF('Indicator Data'!M112="No Data",1,IF('Indicator Data imputation'!G111&lt;&gt;"",1,0))</f>
        <v>0</v>
      </c>
      <c r="G108" s="165">
        <f>IF('Indicator Data'!N112="No Data",1,IF('Indicator Data imputation'!H111&lt;&gt;"",1,0))</f>
        <v>0</v>
      </c>
      <c r="H108" s="165">
        <f>IF('Indicator Data'!O112="No Data",1,IF('Indicator Data imputation'!I111&lt;&gt;"",1,0))</f>
        <v>0</v>
      </c>
      <c r="I108" s="165">
        <f>IF('Indicator Data'!P112="No Data",1,IF('Indicator Data imputation'!J111&lt;&gt;"",1,0))</f>
        <v>0</v>
      </c>
      <c r="J108" s="165">
        <f>IF('Indicator Data'!Q112="No Data",1,IF('Indicator Data imputation'!K111&lt;&gt;"",1,0))</f>
        <v>0</v>
      </c>
      <c r="K108" s="165">
        <f>IF('Indicator Data'!R112="No Data",1,IF('Indicator Data imputation'!L111&lt;&gt;"",1,0))</f>
        <v>1</v>
      </c>
      <c r="L108" s="165">
        <f>IF('Indicator Data'!S112="No Data",1,IF('Indicator Data imputation'!M111&lt;&gt;"",1,0))</f>
        <v>0</v>
      </c>
      <c r="M108" s="165">
        <f>IF('Indicator Data'!T112="No Data",1,IF('Indicator Data imputation'!N111&lt;&gt;"",1,0))</f>
        <v>0</v>
      </c>
      <c r="N108" s="165">
        <f>IF('Indicator Data'!U112="No Data",1,IF('Indicator Data imputation'!O111&lt;&gt;"",1,0))</f>
        <v>0</v>
      </c>
      <c r="O108" s="165">
        <f>IF('Indicator Data'!V112="No Data",1,IF('Indicator Data imputation'!P111&lt;&gt;"",1,0))</f>
        <v>1</v>
      </c>
      <c r="P108" s="165">
        <f>IF('Indicator Data'!W112="No Data",1,IF('Indicator Data imputation'!Q111&lt;&gt;"",1,0))</f>
        <v>0</v>
      </c>
      <c r="Q108" s="165">
        <f>IF('Indicator Data'!X112="No Data",1,IF('Indicator Data imputation'!R111&lt;&gt;"",1,0))</f>
        <v>1</v>
      </c>
      <c r="R108" s="165">
        <f>IF('Indicator Data'!Y112="No Data",1,IF('Indicator Data imputation'!S111&lt;&gt;"",1,0))</f>
        <v>0</v>
      </c>
      <c r="S108" s="165">
        <f>IF('Indicator Data'!Z112="No Data",1,IF('Indicator Data imputation'!T111&lt;&gt;"",1,0))</f>
        <v>0</v>
      </c>
      <c r="T108" s="165">
        <f>IF('Indicator Data'!AA112="No Data",1,IF('Indicator Data imputation'!U111&lt;&gt;"",1,0))</f>
        <v>0</v>
      </c>
      <c r="U108" s="165">
        <f>IF('Indicator Data'!AB112="No Data",1,IF('Indicator Data imputation'!V111&lt;&gt;"",1,0))</f>
        <v>0</v>
      </c>
      <c r="V108" s="165">
        <f>IF('Indicator Data'!AC112="No Data",1,IF('Indicator Data imputation'!W111&lt;&gt;"",1,0))</f>
        <v>0</v>
      </c>
      <c r="W108" s="165">
        <f>IF('Indicator Data'!AD112="No Data",1,IF('Indicator Data imputation'!X111&lt;&gt;"",1,0))</f>
        <v>0</v>
      </c>
      <c r="X108" s="165">
        <f>IF('Indicator Data'!AE112="No Data",1,IF('Indicator Data imputation'!Y111&lt;&gt;"",1,0))</f>
        <v>1</v>
      </c>
      <c r="Y108" s="165">
        <f>IF('Indicator Data'!AF112="No Data",1,IF('Indicator Data imputation'!Z111&lt;&gt;"",1,0))</f>
        <v>0</v>
      </c>
      <c r="Z108" s="165">
        <f>IF('Indicator Data'!AG112="No Data",1,IF('Indicator Data imputation'!AA111&lt;&gt;"",1,0))</f>
        <v>1</v>
      </c>
      <c r="AA108" s="165">
        <f>IF('Indicator Data'!AH112="No Data",1,IF('Indicator Data imputation'!AB111&lt;&gt;"",1,0))</f>
        <v>0</v>
      </c>
      <c r="AB108" s="165">
        <f>IF('Indicator Data'!AI112="No Data",1,IF('Indicator Data imputation'!AC111&lt;&gt;"",1,0))</f>
        <v>0</v>
      </c>
      <c r="AC108" s="165">
        <f>IF('Indicator Data'!AJ112="No Data",1,IF('Indicator Data imputation'!AD111&lt;&gt;"",1,0))</f>
        <v>0</v>
      </c>
      <c r="AD108" s="165">
        <f>IF('Indicator Data'!AK112="No Data",1,IF('Indicator Data imputation'!AE111&lt;&gt;"",1,0))</f>
        <v>0</v>
      </c>
      <c r="AE108" s="165">
        <f>IF('Indicator Data'!AL112="No Data",1,IF('Indicator Data imputation'!AF111&lt;&gt;"",1,0))</f>
        <v>0</v>
      </c>
      <c r="AF108" s="165">
        <f>IF('Indicator Data'!AM112="No Data",1,IF('Indicator Data imputation'!AG111&lt;&gt;"",1,0))</f>
        <v>0</v>
      </c>
      <c r="AG108" s="165">
        <f>IF('Indicator Data'!AN112="No Data",1,IF('Indicator Data imputation'!AH111&lt;&gt;"",1,0))</f>
        <v>0</v>
      </c>
      <c r="AH108" s="165">
        <f>IF('Indicator Data'!AO112="No Data",1,IF('Indicator Data imputation'!AI111&lt;&gt;"",1,0))</f>
        <v>0</v>
      </c>
      <c r="AI108" s="165">
        <f>IF('Indicator Data'!AP112="No Data",1,IF('Indicator Data imputation'!AJ111&lt;&gt;"",1,0))</f>
        <v>0</v>
      </c>
      <c r="AJ108" s="165">
        <f>IF('Indicator Data'!AQ112="No Data",1,IF('Indicator Data imputation'!AK111&lt;&gt;"",1,0))</f>
        <v>0</v>
      </c>
      <c r="AK108" s="165">
        <f>IF('Indicator Data'!AR112="No Data",1,IF('Indicator Data imputation'!AL111&lt;&gt;"",1,0))</f>
        <v>1</v>
      </c>
      <c r="AL108" s="165">
        <f>IF('Indicator Data'!AS112="No Data",1,IF('Indicator Data imputation'!AM111&lt;&gt;"",1,0))</f>
        <v>0</v>
      </c>
      <c r="AM108" s="165">
        <f>IF('Indicator Data'!AT112="No Data",1,IF('Indicator Data imputation'!AN111&lt;&gt;"",1,0))</f>
        <v>1</v>
      </c>
      <c r="AN108" s="165">
        <f>IF('Indicator Data'!AU112="No Data",1,IF('Indicator Data imputation'!AO111&lt;&gt;"",1,0))</f>
        <v>1</v>
      </c>
      <c r="AO108" s="165">
        <f>IF('Indicator Data'!AV112="No Data",1,IF('Indicator Data imputation'!AP111&lt;&gt;"",1,0))</f>
        <v>0</v>
      </c>
      <c r="AP108" s="165">
        <f>IF('Indicator Data'!AW112="No Data",1,IF('Indicator Data imputation'!AQ111&lt;&gt;"",1,0))</f>
        <v>0</v>
      </c>
      <c r="AQ108" s="165">
        <f>IF('Indicator Data'!AX112="No Data",1,IF('Indicator Data imputation'!AR111&lt;&gt;"",1,0))</f>
        <v>0</v>
      </c>
      <c r="AR108" s="165">
        <f>IF('Indicator Data'!AY112="No Data",1,IF('Indicator Data imputation'!AS111&lt;&gt;"",1,0))</f>
        <v>0</v>
      </c>
      <c r="AS108" s="165">
        <f>IF('Indicator Data'!AZ112="No Data",1,IF('Indicator Data imputation'!AT111&lt;&gt;"",1,0))</f>
        <v>0</v>
      </c>
      <c r="AT108" s="165">
        <f>IF('Indicator Data'!BA112="No Data",1,IF('Indicator Data imputation'!AU111&lt;&gt;"",1,0))</f>
        <v>0</v>
      </c>
      <c r="AU108" s="165">
        <f>IF('Indicator Data'!BB112="No Data",1,IF('Indicator Data imputation'!AV111&lt;&gt;"",1,0))</f>
        <v>0</v>
      </c>
      <c r="AV108" s="165">
        <f>IF('Indicator Data'!BC112="No Data",1,IF('Indicator Data imputation'!AW111&lt;&gt;"",1,0))</f>
        <v>0</v>
      </c>
      <c r="AW108" s="165">
        <f>IF('Indicator Data'!BD112="No Data",1,IF('Indicator Data imputation'!AX111&lt;&gt;"",1,0))</f>
        <v>0</v>
      </c>
      <c r="AX108" s="165">
        <f>IF('Indicator Data'!BE112="No Data",1,IF('Indicator Data imputation'!AY111&lt;&gt;"",1,0))</f>
        <v>0</v>
      </c>
      <c r="AY108" s="165">
        <f>IF('Indicator Data'!BF112="No Data",1,IF('Indicator Data imputation'!AZ111&lt;&gt;"",1,0))</f>
        <v>0</v>
      </c>
      <c r="AZ108" s="165">
        <f>IF('Indicator Data'!BG112="No Data",1,IF('Indicator Data imputation'!BA111&lt;&gt;"",1,0))</f>
        <v>0</v>
      </c>
      <c r="BA108" s="5">
        <f t="shared" si="2"/>
        <v>8</v>
      </c>
      <c r="BB108" s="167">
        <f t="shared" si="3"/>
        <v>0.15686274509803921</v>
      </c>
    </row>
    <row r="109" spans="1:54" x14ac:dyDescent="0.25">
      <c r="A109" s="5" t="s">
        <v>202</v>
      </c>
      <c r="B109" s="165">
        <f>IF('Indicator Data'!I113="No Data",1,IF('Indicator Data imputation'!C112&lt;&gt;"",1,0))</f>
        <v>0</v>
      </c>
      <c r="C109" s="165">
        <f>IF('Indicator Data'!J113="No Data",1,IF('Indicator Data imputation'!D112&lt;&gt;"",1,0))</f>
        <v>0</v>
      </c>
      <c r="D109" s="165">
        <f>IF('Indicator Data'!K113="No Data",1,IF('Indicator Data imputation'!E112&lt;&gt;"",1,0))</f>
        <v>0</v>
      </c>
      <c r="E109" s="165">
        <f>IF('Indicator Data'!L113="No Data",1,IF('Indicator Data imputation'!F112&lt;&gt;"",1,0))</f>
        <v>1</v>
      </c>
      <c r="F109" s="165">
        <f>IF('Indicator Data'!M113="No Data",1,IF('Indicator Data imputation'!G112&lt;&gt;"",1,0))</f>
        <v>0</v>
      </c>
      <c r="G109" s="165">
        <f>IF('Indicator Data'!N113="No Data",1,IF('Indicator Data imputation'!H112&lt;&gt;"",1,0))</f>
        <v>0</v>
      </c>
      <c r="H109" s="165">
        <f>IF('Indicator Data'!O113="No Data",1,IF('Indicator Data imputation'!I112&lt;&gt;"",1,0))</f>
        <v>0</v>
      </c>
      <c r="I109" s="165">
        <f>IF('Indicator Data'!P113="No Data",1,IF('Indicator Data imputation'!J112&lt;&gt;"",1,0))</f>
        <v>0</v>
      </c>
      <c r="J109" s="165">
        <f>IF('Indicator Data'!Q113="No Data",1,IF('Indicator Data imputation'!K112&lt;&gt;"",1,0))</f>
        <v>0</v>
      </c>
      <c r="K109" s="165">
        <f>IF('Indicator Data'!R113="No Data",1,IF('Indicator Data imputation'!L112&lt;&gt;"",1,0))</f>
        <v>1</v>
      </c>
      <c r="L109" s="165">
        <f>IF('Indicator Data'!S113="No Data",1,IF('Indicator Data imputation'!M112&lt;&gt;"",1,0))</f>
        <v>0</v>
      </c>
      <c r="M109" s="165">
        <f>IF('Indicator Data'!T113="No Data",1,IF('Indicator Data imputation'!N112&lt;&gt;"",1,0))</f>
        <v>0</v>
      </c>
      <c r="N109" s="165">
        <f>IF('Indicator Data'!U113="No Data",1,IF('Indicator Data imputation'!O112&lt;&gt;"",1,0))</f>
        <v>0</v>
      </c>
      <c r="O109" s="165">
        <f>IF('Indicator Data'!V113="No Data",1,IF('Indicator Data imputation'!P112&lt;&gt;"",1,0))</f>
        <v>0</v>
      </c>
      <c r="P109" s="165">
        <f>IF('Indicator Data'!W113="No Data",1,IF('Indicator Data imputation'!Q112&lt;&gt;"",1,0))</f>
        <v>0</v>
      </c>
      <c r="Q109" s="165">
        <f>IF('Indicator Data'!X113="No Data",1,IF('Indicator Data imputation'!R112&lt;&gt;"",1,0))</f>
        <v>0</v>
      </c>
      <c r="R109" s="165">
        <f>IF('Indicator Data'!Y113="No Data",1,IF('Indicator Data imputation'!S112&lt;&gt;"",1,0))</f>
        <v>0</v>
      </c>
      <c r="S109" s="165">
        <f>IF('Indicator Data'!Z113="No Data",1,IF('Indicator Data imputation'!T112&lt;&gt;"",1,0))</f>
        <v>0</v>
      </c>
      <c r="T109" s="165">
        <f>IF('Indicator Data'!AA113="No Data",1,IF('Indicator Data imputation'!U112&lt;&gt;"",1,0))</f>
        <v>0</v>
      </c>
      <c r="U109" s="165">
        <f>IF('Indicator Data'!AB113="No Data",1,IF('Indicator Data imputation'!V112&lt;&gt;"",1,0))</f>
        <v>1</v>
      </c>
      <c r="V109" s="165">
        <f>IF('Indicator Data'!AC113="No Data",1,IF('Indicator Data imputation'!W112&lt;&gt;"",1,0))</f>
        <v>0</v>
      </c>
      <c r="W109" s="165">
        <f>IF('Indicator Data'!AD113="No Data",1,IF('Indicator Data imputation'!X112&lt;&gt;"",1,0))</f>
        <v>1</v>
      </c>
      <c r="X109" s="165">
        <f>IF('Indicator Data'!AE113="No Data",1,IF('Indicator Data imputation'!Y112&lt;&gt;"",1,0))</f>
        <v>1</v>
      </c>
      <c r="Y109" s="165">
        <f>IF('Indicator Data'!AF113="No Data",1,IF('Indicator Data imputation'!Z112&lt;&gt;"",1,0))</f>
        <v>1</v>
      </c>
      <c r="Z109" s="165">
        <f>IF('Indicator Data'!AG113="No Data",1,IF('Indicator Data imputation'!AA112&lt;&gt;"",1,0))</f>
        <v>1</v>
      </c>
      <c r="AA109" s="165">
        <f>IF('Indicator Data'!AH113="No Data",1,IF('Indicator Data imputation'!AB112&lt;&gt;"",1,0))</f>
        <v>0</v>
      </c>
      <c r="AB109" s="165">
        <f>IF('Indicator Data'!AI113="No Data",1,IF('Indicator Data imputation'!AC112&lt;&gt;"",1,0))</f>
        <v>0</v>
      </c>
      <c r="AC109" s="165">
        <f>IF('Indicator Data'!AJ113="No Data",1,IF('Indicator Data imputation'!AD112&lt;&gt;"",1,0))</f>
        <v>0</v>
      </c>
      <c r="AD109" s="165">
        <f>IF('Indicator Data'!AK113="No Data",1,IF('Indicator Data imputation'!AE112&lt;&gt;"",1,0))</f>
        <v>0</v>
      </c>
      <c r="AE109" s="165">
        <f>IF('Indicator Data'!AL113="No Data",1,IF('Indicator Data imputation'!AF112&lt;&gt;"",1,0))</f>
        <v>0</v>
      </c>
      <c r="AF109" s="165">
        <f>IF('Indicator Data'!AM113="No Data",1,IF('Indicator Data imputation'!AG112&lt;&gt;"",1,0))</f>
        <v>0</v>
      </c>
      <c r="AG109" s="165">
        <f>IF('Indicator Data'!AN113="No Data",1,IF('Indicator Data imputation'!AH112&lt;&gt;"",1,0))</f>
        <v>0</v>
      </c>
      <c r="AH109" s="165">
        <f>IF('Indicator Data'!AO113="No Data",1,IF('Indicator Data imputation'!AI112&lt;&gt;"",1,0))</f>
        <v>0</v>
      </c>
      <c r="AI109" s="165">
        <f>IF('Indicator Data'!AP113="No Data",1,IF('Indicator Data imputation'!AJ112&lt;&gt;"",1,0))</f>
        <v>1</v>
      </c>
      <c r="AJ109" s="165">
        <f>IF('Indicator Data'!AQ113="No Data",1,IF('Indicator Data imputation'!AK112&lt;&gt;"",1,0))</f>
        <v>1</v>
      </c>
      <c r="AK109" s="165">
        <f>IF('Indicator Data'!AR113="No Data",1,IF('Indicator Data imputation'!AL112&lt;&gt;"",1,0))</f>
        <v>0</v>
      </c>
      <c r="AL109" s="165">
        <f>IF('Indicator Data'!AS113="No Data",1,IF('Indicator Data imputation'!AM112&lt;&gt;"",1,0))</f>
        <v>0</v>
      </c>
      <c r="AM109" s="165">
        <f>IF('Indicator Data'!AT113="No Data",1,IF('Indicator Data imputation'!AN112&lt;&gt;"",1,0))</f>
        <v>1</v>
      </c>
      <c r="AN109" s="165">
        <f>IF('Indicator Data'!AU113="No Data",1,IF('Indicator Data imputation'!AO112&lt;&gt;"",1,0))</f>
        <v>0</v>
      </c>
      <c r="AO109" s="165">
        <f>IF('Indicator Data'!AV113="No Data",1,IF('Indicator Data imputation'!AP112&lt;&gt;"",1,0))</f>
        <v>0</v>
      </c>
      <c r="AP109" s="165">
        <f>IF('Indicator Data'!AW113="No Data",1,IF('Indicator Data imputation'!AQ112&lt;&gt;"",1,0))</f>
        <v>0</v>
      </c>
      <c r="AQ109" s="165">
        <f>IF('Indicator Data'!AX113="No Data",1,IF('Indicator Data imputation'!AR112&lt;&gt;"",1,0))</f>
        <v>0</v>
      </c>
      <c r="AR109" s="165">
        <f>IF('Indicator Data'!AY113="No Data",1,IF('Indicator Data imputation'!AS112&lt;&gt;"",1,0))</f>
        <v>0</v>
      </c>
      <c r="AS109" s="165">
        <f>IF('Indicator Data'!AZ113="No Data",1,IF('Indicator Data imputation'!AT112&lt;&gt;"",1,0))</f>
        <v>0</v>
      </c>
      <c r="AT109" s="165">
        <f>IF('Indicator Data'!BA113="No Data",1,IF('Indicator Data imputation'!AU112&lt;&gt;"",1,0))</f>
        <v>0</v>
      </c>
      <c r="AU109" s="165">
        <f>IF('Indicator Data'!BB113="No Data",1,IF('Indicator Data imputation'!AV112&lt;&gt;"",1,0))</f>
        <v>0</v>
      </c>
      <c r="AV109" s="165">
        <f>IF('Indicator Data'!BC113="No Data",1,IF('Indicator Data imputation'!AW112&lt;&gt;"",1,0))</f>
        <v>0</v>
      </c>
      <c r="AW109" s="165">
        <f>IF('Indicator Data'!BD113="No Data",1,IF('Indicator Data imputation'!AX112&lt;&gt;"",1,0))</f>
        <v>0</v>
      </c>
      <c r="AX109" s="165">
        <f>IF('Indicator Data'!BE113="No Data",1,IF('Indicator Data imputation'!AY112&lt;&gt;"",1,0))</f>
        <v>0</v>
      </c>
      <c r="AY109" s="165">
        <f>IF('Indicator Data'!BF113="No Data",1,IF('Indicator Data imputation'!AZ112&lt;&gt;"",1,0))</f>
        <v>0</v>
      </c>
      <c r="AZ109" s="165">
        <f>IF('Indicator Data'!BG113="No Data",1,IF('Indicator Data imputation'!BA112&lt;&gt;"",1,0))</f>
        <v>0</v>
      </c>
      <c r="BA109" s="5">
        <f t="shared" si="2"/>
        <v>10</v>
      </c>
      <c r="BB109" s="167">
        <f t="shared" si="3"/>
        <v>0.19607843137254902</v>
      </c>
    </row>
    <row r="110" spans="1:54" x14ac:dyDescent="0.25">
      <c r="A110" s="5" t="s">
        <v>204</v>
      </c>
      <c r="B110" s="165">
        <f>IF('Indicator Data'!I114="No Data",1,IF('Indicator Data imputation'!C113&lt;&gt;"",1,0))</f>
        <v>0</v>
      </c>
      <c r="C110" s="165">
        <f>IF('Indicator Data'!J114="No Data",1,IF('Indicator Data imputation'!D113&lt;&gt;"",1,0))</f>
        <v>0</v>
      </c>
      <c r="D110" s="165">
        <f>IF('Indicator Data'!K114="No Data",1,IF('Indicator Data imputation'!E113&lt;&gt;"",1,0))</f>
        <v>0</v>
      </c>
      <c r="E110" s="165">
        <f>IF('Indicator Data'!L114="No Data",1,IF('Indicator Data imputation'!F113&lt;&gt;"",1,0))</f>
        <v>0</v>
      </c>
      <c r="F110" s="165">
        <f>IF('Indicator Data'!M114="No Data",1,IF('Indicator Data imputation'!G113&lt;&gt;"",1,0))</f>
        <v>0</v>
      </c>
      <c r="G110" s="165">
        <f>IF('Indicator Data'!N114="No Data",1,IF('Indicator Data imputation'!H113&lt;&gt;"",1,0))</f>
        <v>0</v>
      </c>
      <c r="H110" s="165">
        <f>IF('Indicator Data'!O114="No Data",1,IF('Indicator Data imputation'!I113&lt;&gt;"",1,0))</f>
        <v>0</v>
      </c>
      <c r="I110" s="165">
        <f>IF('Indicator Data'!P114="No Data",1,IF('Indicator Data imputation'!J113&lt;&gt;"",1,0))</f>
        <v>0</v>
      </c>
      <c r="J110" s="165">
        <f>IF('Indicator Data'!Q114="No Data",1,IF('Indicator Data imputation'!K113&lt;&gt;"",1,0))</f>
        <v>0</v>
      </c>
      <c r="K110" s="165">
        <f>IF('Indicator Data'!R114="No Data",1,IF('Indicator Data imputation'!L113&lt;&gt;"",1,0))</f>
        <v>0</v>
      </c>
      <c r="L110" s="165">
        <f>IF('Indicator Data'!S114="No Data",1,IF('Indicator Data imputation'!M113&lt;&gt;"",1,0))</f>
        <v>0</v>
      </c>
      <c r="M110" s="165">
        <f>IF('Indicator Data'!T114="No Data",1,IF('Indicator Data imputation'!N113&lt;&gt;"",1,0))</f>
        <v>0</v>
      </c>
      <c r="N110" s="165">
        <f>IF('Indicator Data'!U114="No Data",1,IF('Indicator Data imputation'!O113&lt;&gt;"",1,0))</f>
        <v>0</v>
      </c>
      <c r="O110" s="165">
        <f>IF('Indicator Data'!V114="No Data",1,IF('Indicator Data imputation'!P113&lt;&gt;"",1,0))</f>
        <v>0</v>
      </c>
      <c r="P110" s="165">
        <f>IF('Indicator Data'!W114="No Data",1,IF('Indicator Data imputation'!Q113&lt;&gt;"",1,0))</f>
        <v>0</v>
      </c>
      <c r="Q110" s="165">
        <f>IF('Indicator Data'!X114="No Data",1,IF('Indicator Data imputation'!R113&lt;&gt;"",1,0))</f>
        <v>0</v>
      </c>
      <c r="R110" s="165">
        <f>IF('Indicator Data'!Y114="No Data",1,IF('Indicator Data imputation'!S113&lt;&gt;"",1,0))</f>
        <v>0</v>
      </c>
      <c r="S110" s="165">
        <f>IF('Indicator Data'!Z114="No Data",1,IF('Indicator Data imputation'!T113&lt;&gt;"",1,0))</f>
        <v>0</v>
      </c>
      <c r="T110" s="165">
        <f>IF('Indicator Data'!AA114="No Data",1,IF('Indicator Data imputation'!U113&lt;&gt;"",1,0))</f>
        <v>0</v>
      </c>
      <c r="U110" s="165">
        <f>IF('Indicator Data'!AB114="No Data",1,IF('Indicator Data imputation'!V113&lt;&gt;"",1,0))</f>
        <v>0</v>
      </c>
      <c r="V110" s="165">
        <f>IF('Indicator Data'!AC114="No Data",1,IF('Indicator Data imputation'!W113&lt;&gt;"",1,0))</f>
        <v>0</v>
      </c>
      <c r="W110" s="165">
        <f>IF('Indicator Data'!AD114="No Data",1,IF('Indicator Data imputation'!X113&lt;&gt;"",1,0))</f>
        <v>0</v>
      </c>
      <c r="X110" s="165">
        <f>IF('Indicator Data'!AE114="No Data",1,IF('Indicator Data imputation'!Y113&lt;&gt;"",1,0))</f>
        <v>0</v>
      </c>
      <c r="Y110" s="165">
        <f>IF('Indicator Data'!AF114="No Data",1,IF('Indicator Data imputation'!Z113&lt;&gt;"",1,0))</f>
        <v>0</v>
      </c>
      <c r="Z110" s="165">
        <f>IF('Indicator Data'!AG114="No Data",1,IF('Indicator Data imputation'!AA113&lt;&gt;"",1,0))</f>
        <v>0</v>
      </c>
      <c r="AA110" s="165">
        <f>IF('Indicator Data'!AH114="No Data",1,IF('Indicator Data imputation'!AB113&lt;&gt;"",1,0))</f>
        <v>0</v>
      </c>
      <c r="AB110" s="165">
        <f>IF('Indicator Data'!AI114="No Data",1,IF('Indicator Data imputation'!AC113&lt;&gt;"",1,0))</f>
        <v>0</v>
      </c>
      <c r="AC110" s="165">
        <f>IF('Indicator Data'!AJ114="No Data",1,IF('Indicator Data imputation'!AD113&lt;&gt;"",1,0))</f>
        <v>0</v>
      </c>
      <c r="AD110" s="165">
        <f>IF('Indicator Data'!AK114="No Data",1,IF('Indicator Data imputation'!AE113&lt;&gt;"",1,0))</f>
        <v>0</v>
      </c>
      <c r="AE110" s="165">
        <f>IF('Indicator Data'!AL114="No Data",1,IF('Indicator Data imputation'!AF113&lt;&gt;"",1,0))</f>
        <v>0</v>
      </c>
      <c r="AF110" s="165">
        <f>IF('Indicator Data'!AM114="No Data",1,IF('Indicator Data imputation'!AG113&lt;&gt;"",1,0))</f>
        <v>0</v>
      </c>
      <c r="AG110" s="165">
        <f>IF('Indicator Data'!AN114="No Data",1,IF('Indicator Data imputation'!AH113&lt;&gt;"",1,0))</f>
        <v>0</v>
      </c>
      <c r="AH110" s="165">
        <f>IF('Indicator Data'!AO114="No Data",1,IF('Indicator Data imputation'!AI113&lt;&gt;"",1,0))</f>
        <v>0</v>
      </c>
      <c r="AI110" s="165">
        <f>IF('Indicator Data'!AP114="No Data",1,IF('Indicator Data imputation'!AJ113&lt;&gt;"",1,0))</f>
        <v>0</v>
      </c>
      <c r="AJ110" s="165">
        <f>IF('Indicator Data'!AQ114="No Data",1,IF('Indicator Data imputation'!AK113&lt;&gt;"",1,0))</f>
        <v>0</v>
      </c>
      <c r="AK110" s="165">
        <f>IF('Indicator Data'!AR114="No Data",1,IF('Indicator Data imputation'!AL113&lt;&gt;"",1,0))</f>
        <v>0</v>
      </c>
      <c r="AL110" s="165">
        <f>IF('Indicator Data'!AS114="No Data",1,IF('Indicator Data imputation'!AM113&lt;&gt;"",1,0))</f>
        <v>0</v>
      </c>
      <c r="AM110" s="165">
        <f>IF('Indicator Data'!AT114="No Data",1,IF('Indicator Data imputation'!AN113&lt;&gt;"",1,0))</f>
        <v>0</v>
      </c>
      <c r="AN110" s="165">
        <f>IF('Indicator Data'!AU114="No Data",1,IF('Indicator Data imputation'!AO113&lt;&gt;"",1,0))</f>
        <v>0</v>
      </c>
      <c r="AO110" s="165">
        <f>IF('Indicator Data'!AV114="No Data",1,IF('Indicator Data imputation'!AP113&lt;&gt;"",1,0))</f>
        <v>0</v>
      </c>
      <c r="AP110" s="165">
        <f>IF('Indicator Data'!AW114="No Data",1,IF('Indicator Data imputation'!AQ113&lt;&gt;"",1,0))</f>
        <v>0</v>
      </c>
      <c r="AQ110" s="165">
        <f>IF('Indicator Data'!AX114="No Data",1,IF('Indicator Data imputation'!AR113&lt;&gt;"",1,0))</f>
        <v>0</v>
      </c>
      <c r="AR110" s="165">
        <f>IF('Indicator Data'!AY114="No Data",1,IF('Indicator Data imputation'!AS113&lt;&gt;"",1,0))</f>
        <v>0</v>
      </c>
      <c r="AS110" s="165">
        <f>IF('Indicator Data'!AZ114="No Data",1,IF('Indicator Data imputation'!AT113&lt;&gt;"",1,0))</f>
        <v>0</v>
      </c>
      <c r="AT110" s="165">
        <f>IF('Indicator Data'!BA114="No Data",1,IF('Indicator Data imputation'!AU113&lt;&gt;"",1,0))</f>
        <v>0</v>
      </c>
      <c r="AU110" s="165">
        <f>IF('Indicator Data'!BB114="No Data",1,IF('Indicator Data imputation'!AV113&lt;&gt;"",1,0))</f>
        <v>0</v>
      </c>
      <c r="AV110" s="165">
        <f>IF('Indicator Data'!BC114="No Data",1,IF('Indicator Data imputation'!AW113&lt;&gt;"",1,0))</f>
        <v>0</v>
      </c>
      <c r="AW110" s="165">
        <f>IF('Indicator Data'!BD114="No Data",1,IF('Indicator Data imputation'!AX113&lt;&gt;"",1,0))</f>
        <v>0</v>
      </c>
      <c r="AX110" s="165">
        <f>IF('Indicator Data'!BE114="No Data",1,IF('Indicator Data imputation'!AY113&lt;&gt;"",1,0))</f>
        <v>0</v>
      </c>
      <c r="AY110" s="165">
        <f>IF('Indicator Data'!BF114="No Data",1,IF('Indicator Data imputation'!AZ113&lt;&gt;"",1,0))</f>
        <v>0</v>
      </c>
      <c r="AZ110" s="165">
        <f>IF('Indicator Data'!BG114="No Data",1,IF('Indicator Data imputation'!BA113&lt;&gt;"",1,0))</f>
        <v>0</v>
      </c>
      <c r="BA110" s="5">
        <f t="shared" si="2"/>
        <v>0</v>
      </c>
      <c r="BB110" s="167">
        <f t="shared" si="3"/>
        <v>0</v>
      </c>
    </row>
    <row r="111" spans="1:54" x14ac:dyDescent="0.25">
      <c r="A111" s="5" t="s">
        <v>206</v>
      </c>
      <c r="B111" s="165">
        <f>IF('Indicator Data'!I115="No Data",1,IF('Indicator Data imputation'!C114&lt;&gt;"",1,0))</f>
        <v>0</v>
      </c>
      <c r="C111" s="165">
        <f>IF('Indicator Data'!J115="No Data",1,IF('Indicator Data imputation'!D114&lt;&gt;"",1,0))</f>
        <v>0</v>
      </c>
      <c r="D111" s="165">
        <f>IF('Indicator Data'!K115="No Data",1,IF('Indicator Data imputation'!E114&lt;&gt;"",1,0))</f>
        <v>0</v>
      </c>
      <c r="E111" s="165">
        <f>IF('Indicator Data'!L115="No Data",1,IF('Indicator Data imputation'!F114&lt;&gt;"",1,0))</f>
        <v>0</v>
      </c>
      <c r="F111" s="165">
        <f>IF('Indicator Data'!M115="No Data",1,IF('Indicator Data imputation'!G114&lt;&gt;"",1,0))</f>
        <v>0</v>
      </c>
      <c r="G111" s="165">
        <f>IF('Indicator Data'!N115="No Data",1,IF('Indicator Data imputation'!H114&lt;&gt;"",1,0))</f>
        <v>0</v>
      </c>
      <c r="H111" s="165">
        <f>IF('Indicator Data'!O115="No Data",1,IF('Indicator Data imputation'!I114&lt;&gt;"",1,0))</f>
        <v>0</v>
      </c>
      <c r="I111" s="165">
        <f>IF('Indicator Data'!P115="No Data",1,IF('Indicator Data imputation'!J114&lt;&gt;"",1,0))</f>
        <v>0</v>
      </c>
      <c r="J111" s="165">
        <f>IF('Indicator Data'!Q115="No Data",1,IF('Indicator Data imputation'!K114&lt;&gt;"",1,0))</f>
        <v>0</v>
      </c>
      <c r="K111" s="165">
        <f>IF('Indicator Data'!R115="No Data",1,IF('Indicator Data imputation'!L114&lt;&gt;"",1,0))</f>
        <v>1</v>
      </c>
      <c r="L111" s="165">
        <f>IF('Indicator Data'!S115="No Data",1,IF('Indicator Data imputation'!M114&lt;&gt;"",1,0))</f>
        <v>0</v>
      </c>
      <c r="M111" s="165">
        <f>IF('Indicator Data'!T115="No Data",1,IF('Indicator Data imputation'!N114&lt;&gt;"",1,0))</f>
        <v>0</v>
      </c>
      <c r="N111" s="165">
        <f>IF('Indicator Data'!U115="No Data",1,IF('Indicator Data imputation'!O114&lt;&gt;"",1,0))</f>
        <v>0</v>
      </c>
      <c r="O111" s="165">
        <f>IF('Indicator Data'!V115="No Data",1,IF('Indicator Data imputation'!P114&lt;&gt;"",1,0))</f>
        <v>0</v>
      </c>
      <c r="P111" s="165">
        <f>IF('Indicator Data'!W115="No Data",1,IF('Indicator Data imputation'!Q114&lt;&gt;"",1,0))</f>
        <v>0</v>
      </c>
      <c r="Q111" s="165">
        <f>IF('Indicator Data'!X115="No Data",1,IF('Indicator Data imputation'!R114&lt;&gt;"",1,0))</f>
        <v>1</v>
      </c>
      <c r="R111" s="165">
        <f>IF('Indicator Data'!Y115="No Data",1,IF('Indicator Data imputation'!S114&lt;&gt;"",1,0))</f>
        <v>1</v>
      </c>
      <c r="S111" s="165">
        <f>IF('Indicator Data'!Z115="No Data",1,IF('Indicator Data imputation'!T114&lt;&gt;"",1,0))</f>
        <v>0</v>
      </c>
      <c r="T111" s="165">
        <f>IF('Indicator Data'!AA115="No Data",1,IF('Indicator Data imputation'!U114&lt;&gt;"",1,0))</f>
        <v>0</v>
      </c>
      <c r="U111" s="165">
        <f>IF('Indicator Data'!AB115="No Data",1,IF('Indicator Data imputation'!V114&lt;&gt;"",1,0))</f>
        <v>0</v>
      </c>
      <c r="V111" s="165">
        <f>IF('Indicator Data'!AC115="No Data",1,IF('Indicator Data imputation'!W114&lt;&gt;"",1,0))</f>
        <v>0</v>
      </c>
      <c r="W111" s="165">
        <f>IF('Indicator Data'!AD115="No Data",1,IF('Indicator Data imputation'!X114&lt;&gt;"",1,0))</f>
        <v>0</v>
      </c>
      <c r="X111" s="165">
        <f>IF('Indicator Data'!AE115="No Data",1,IF('Indicator Data imputation'!Y114&lt;&gt;"",1,0))</f>
        <v>1</v>
      </c>
      <c r="Y111" s="165">
        <f>IF('Indicator Data'!AF115="No Data",1,IF('Indicator Data imputation'!Z114&lt;&gt;"",1,0))</f>
        <v>0</v>
      </c>
      <c r="Z111" s="165">
        <f>IF('Indicator Data'!AG115="No Data",1,IF('Indicator Data imputation'!AA114&lt;&gt;"",1,0))</f>
        <v>0</v>
      </c>
      <c r="AA111" s="165">
        <f>IF('Indicator Data'!AH115="No Data",1,IF('Indicator Data imputation'!AB114&lt;&gt;"",1,0))</f>
        <v>0</v>
      </c>
      <c r="AB111" s="165">
        <f>IF('Indicator Data'!AI115="No Data",1,IF('Indicator Data imputation'!AC114&lt;&gt;"",1,0))</f>
        <v>0</v>
      </c>
      <c r="AC111" s="165">
        <f>IF('Indicator Data'!AJ115="No Data",1,IF('Indicator Data imputation'!AD114&lt;&gt;"",1,0))</f>
        <v>0</v>
      </c>
      <c r="AD111" s="165">
        <f>IF('Indicator Data'!AK115="No Data",1,IF('Indicator Data imputation'!AE114&lt;&gt;"",1,0))</f>
        <v>0</v>
      </c>
      <c r="AE111" s="165">
        <f>IF('Indicator Data'!AL115="No Data",1,IF('Indicator Data imputation'!AF114&lt;&gt;"",1,0))</f>
        <v>0</v>
      </c>
      <c r="AF111" s="165">
        <f>IF('Indicator Data'!AM115="No Data",1,IF('Indicator Data imputation'!AG114&lt;&gt;"",1,0))</f>
        <v>0</v>
      </c>
      <c r="AG111" s="165">
        <f>IF('Indicator Data'!AN115="No Data",1,IF('Indicator Data imputation'!AH114&lt;&gt;"",1,0))</f>
        <v>0</v>
      </c>
      <c r="AH111" s="165">
        <f>IF('Indicator Data'!AO115="No Data",1,IF('Indicator Data imputation'!AI114&lt;&gt;"",1,0))</f>
        <v>0</v>
      </c>
      <c r="AI111" s="165">
        <f>IF('Indicator Data'!AP115="No Data",1,IF('Indicator Data imputation'!AJ114&lt;&gt;"",1,0))</f>
        <v>0</v>
      </c>
      <c r="AJ111" s="165">
        <f>IF('Indicator Data'!AQ115="No Data",1,IF('Indicator Data imputation'!AK114&lt;&gt;"",1,0))</f>
        <v>0</v>
      </c>
      <c r="AK111" s="165">
        <f>IF('Indicator Data'!AR115="No Data",1,IF('Indicator Data imputation'!AL114&lt;&gt;"",1,0))</f>
        <v>0</v>
      </c>
      <c r="AL111" s="165">
        <f>IF('Indicator Data'!AS115="No Data",1,IF('Indicator Data imputation'!AM114&lt;&gt;"",1,0))</f>
        <v>0</v>
      </c>
      <c r="AM111" s="165">
        <f>IF('Indicator Data'!AT115="No Data",1,IF('Indicator Data imputation'!AN114&lt;&gt;"",1,0))</f>
        <v>0</v>
      </c>
      <c r="AN111" s="165">
        <f>IF('Indicator Data'!AU115="No Data",1,IF('Indicator Data imputation'!AO114&lt;&gt;"",1,0))</f>
        <v>0</v>
      </c>
      <c r="AO111" s="165">
        <f>IF('Indicator Data'!AV115="No Data",1,IF('Indicator Data imputation'!AP114&lt;&gt;"",1,0))</f>
        <v>0</v>
      </c>
      <c r="AP111" s="165">
        <f>IF('Indicator Data'!AW115="No Data",1,IF('Indicator Data imputation'!AQ114&lt;&gt;"",1,0))</f>
        <v>0</v>
      </c>
      <c r="AQ111" s="165">
        <f>IF('Indicator Data'!AX115="No Data",1,IF('Indicator Data imputation'!AR114&lt;&gt;"",1,0))</f>
        <v>0</v>
      </c>
      <c r="AR111" s="165">
        <f>IF('Indicator Data'!AY115="No Data",1,IF('Indicator Data imputation'!AS114&lt;&gt;"",1,0))</f>
        <v>0</v>
      </c>
      <c r="AS111" s="165">
        <f>IF('Indicator Data'!AZ115="No Data",1,IF('Indicator Data imputation'!AT114&lt;&gt;"",1,0))</f>
        <v>0</v>
      </c>
      <c r="AT111" s="165">
        <f>IF('Indicator Data'!BA115="No Data",1,IF('Indicator Data imputation'!AU114&lt;&gt;"",1,0))</f>
        <v>0</v>
      </c>
      <c r="AU111" s="165">
        <f>IF('Indicator Data'!BB115="No Data",1,IF('Indicator Data imputation'!AV114&lt;&gt;"",1,0))</f>
        <v>0</v>
      </c>
      <c r="AV111" s="165">
        <f>IF('Indicator Data'!BC115="No Data",1,IF('Indicator Data imputation'!AW114&lt;&gt;"",1,0))</f>
        <v>0</v>
      </c>
      <c r="AW111" s="165">
        <f>IF('Indicator Data'!BD115="No Data",1,IF('Indicator Data imputation'!AX114&lt;&gt;"",1,0))</f>
        <v>0</v>
      </c>
      <c r="AX111" s="165">
        <f>IF('Indicator Data'!BE115="No Data",1,IF('Indicator Data imputation'!AY114&lt;&gt;"",1,0))</f>
        <v>0</v>
      </c>
      <c r="AY111" s="165">
        <f>IF('Indicator Data'!BF115="No Data",1,IF('Indicator Data imputation'!AZ114&lt;&gt;"",1,0))</f>
        <v>0</v>
      </c>
      <c r="AZ111" s="165">
        <f>IF('Indicator Data'!BG115="No Data",1,IF('Indicator Data imputation'!BA114&lt;&gt;"",1,0))</f>
        <v>0</v>
      </c>
      <c r="BA111" s="5">
        <f t="shared" si="2"/>
        <v>4</v>
      </c>
      <c r="BB111" s="167">
        <f t="shared" si="3"/>
        <v>7.8431372549019607E-2</v>
      </c>
    </row>
    <row r="112" spans="1:54" x14ac:dyDescent="0.25">
      <c r="A112" s="5" t="s">
        <v>208</v>
      </c>
      <c r="B112" s="165">
        <f>IF('Indicator Data'!I116="No Data",1,IF('Indicator Data imputation'!C115&lt;&gt;"",1,0))</f>
        <v>0</v>
      </c>
      <c r="C112" s="165">
        <f>IF('Indicator Data'!J116="No Data",1,IF('Indicator Data imputation'!D115&lt;&gt;"",1,0))</f>
        <v>0</v>
      </c>
      <c r="D112" s="165">
        <f>IF('Indicator Data'!K116="No Data",1,IF('Indicator Data imputation'!E115&lt;&gt;"",1,0))</f>
        <v>0</v>
      </c>
      <c r="E112" s="165">
        <f>IF('Indicator Data'!L116="No Data",1,IF('Indicator Data imputation'!F115&lt;&gt;"",1,0))</f>
        <v>0</v>
      </c>
      <c r="F112" s="165">
        <f>IF('Indicator Data'!M116="No Data",1,IF('Indicator Data imputation'!G115&lt;&gt;"",1,0))</f>
        <v>0</v>
      </c>
      <c r="G112" s="165">
        <f>IF('Indicator Data'!N116="No Data",1,IF('Indicator Data imputation'!H115&lt;&gt;"",1,0))</f>
        <v>0</v>
      </c>
      <c r="H112" s="165">
        <f>IF('Indicator Data'!O116="No Data",1,IF('Indicator Data imputation'!I115&lt;&gt;"",1,0))</f>
        <v>0</v>
      </c>
      <c r="I112" s="165">
        <f>IF('Indicator Data'!P116="No Data",1,IF('Indicator Data imputation'!J115&lt;&gt;"",1,0))</f>
        <v>0</v>
      </c>
      <c r="J112" s="165">
        <f>IF('Indicator Data'!Q116="No Data",1,IF('Indicator Data imputation'!K115&lt;&gt;"",1,0))</f>
        <v>0</v>
      </c>
      <c r="K112" s="165">
        <f>IF('Indicator Data'!R116="No Data",1,IF('Indicator Data imputation'!L115&lt;&gt;"",1,0))</f>
        <v>0</v>
      </c>
      <c r="L112" s="165">
        <f>IF('Indicator Data'!S116="No Data",1,IF('Indicator Data imputation'!M115&lt;&gt;"",1,0))</f>
        <v>0</v>
      </c>
      <c r="M112" s="165">
        <f>IF('Indicator Data'!T116="No Data",1,IF('Indicator Data imputation'!N115&lt;&gt;"",1,0))</f>
        <v>0</v>
      </c>
      <c r="N112" s="165">
        <f>IF('Indicator Data'!U116="No Data",1,IF('Indicator Data imputation'!O115&lt;&gt;"",1,0))</f>
        <v>0</v>
      </c>
      <c r="O112" s="165">
        <f>IF('Indicator Data'!V116="No Data",1,IF('Indicator Data imputation'!P115&lt;&gt;"",1,0))</f>
        <v>0</v>
      </c>
      <c r="P112" s="165">
        <f>IF('Indicator Data'!W116="No Data",1,IF('Indicator Data imputation'!Q115&lt;&gt;"",1,0))</f>
        <v>0</v>
      </c>
      <c r="Q112" s="165">
        <f>IF('Indicator Data'!X116="No Data",1,IF('Indicator Data imputation'!R115&lt;&gt;"",1,0))</f>
        <v>0</v>
      </c>
      <c r="R112" s="165">
        <f>IF('Indicator Data'!Y116="No Data",1,IF('Indicator Data imputation'!S115&lt;&gt;"",1,0))</f>
        <v>0</v>
      </c>
      <c r="S112" s="165">
        <f>IF('Indicator Data'!Z116="No Data",1,IF('Indicator Data imputation'!T115&lt;&gt;"",1,0))</f>
        <v>0</v>
      </c>
      <c r="T112" s="165">
        <f>IF('Indicator Data'!AA116="No Data",1,IF('Indicator Data imputation'!U115&lt;&gt;"",1,0))</f>
        <v>0</v>
      </c>
      <c r="U112" s="165">
        <f>IF('Indicator Data'!AB116="No Data",1,IF('Indicator Data imputation'!V115&lt;&gt;"",1,0))</f>
        <v>0</v>
      </c>
      <c r="V112" s="165">
        <f>IF('Indicator Data'!AC116="No Data",1,IF('Indicator Data imputation'!W115&lt;&gt;"",1,0))</f>
        <v>0</v>
      </c>
      <c r="W112" s="165">
        <f>IF('Indicator Data'!AD116="No Data",1,IF('Indicator Data imputation'!X115&lt;&gt;"",1,0))</f>
        <v>0</v>
      </c>
      <c r="X112" s="165">
        <f>IF('Indicator Data'!AE116="No Data",1,IF('Indicator Data imputation'!Y115&lt;&gt;"",1,0))</f>
        <v>0</v>
      </c>
      <c r="Y112" s="165">
        <f>IF('Indicator Data'!AF116="No Data",1,IF('Indicator Data imputation'!Z115&lt;&gt;"",1,0))</f>
        <v>0</v>
      </c>
      <c r="Z112" s="165">
        <f>IF('Indicator Data'!AG116="No Data",1,IF('Indicator Data imputation'!AA115&lt;&gt;"",1,0))</f>
        <v>0</v>
      </c>
      <c r="AA112" s="165">
        <f>IF('Indicator Data'!AH116="No Data",1,IF('Indicator Data imputation'!AB115&lt;&gt;"",1,0))</f>
        <v>0</v>
      </c>
      <c r="AB112" s="165">
        <f>IF('Indicator Data'!AI116="No Data",1,IF('Indicator Data imputation'!AC115&lt;&gt;"",1,0))</f>
        <v>0</v>
      </c>
      <c r="AC112" s="165">
        <f>IF('Indicator Data'!AJ116="No Data",1,IF('Indicator Data imputation'!AD115&lt;&gt;"",1,0))</f>
        <v>0</v>
      </c>
      <c r="AD112" s="165">
        <f>IF('Indicator Data'!AK116="No Data",1,IF('Indicator Data imputation'!AE115&lt;&gt;"",1,0))</f>
        <v>0</v>
      </c>
      <c r="AE112" s="165">
        <f>IF('Indicator Data'!AL116="No Data",1,IF('Indicator Data imputation'!AF115&lt;&gt;"",1,0))</f>
        <v>0</v>
      </c>
      <c r="AF112" s="165">
        <f>IF('Indicator Data'!AM116="No Data",1,IF('Indicator Data imputation'!AG115&lt;&gt;"",1,0))</f>
        <v>0</v>
      </c>
      <c r="AG112" s="165">
        <f>IF('Indicator Data'!AN116="No Data",1,IF('Indicator Data imputation'!AH115&lt;&gt;"",1,0))</f>
        <v>0</v>
      </c>
      <c r="AH112" s="165">
        <f>IF('Indicator Data'!AO116="No Data",1,IF('Indicator Data imputation'!AI115&lt;&gt;"",1,0))</f>
        <v>0</v>
      </c>
      <c r="AI112" s="165">
        <f>IF('Indicator Data'!AP116="No Data",1,IF('Indicator Data imputation'!AJ115&lt;&gt;"",1,0))</f>
        <v>0</v>
      </c>
      <c r="AJ112" s="165">
        <f>IF('Indicator Data'!AQ116="No Data",1,IF('Indicator Data imputation'!AK115&lt;&gt;"",1,0))</f>
        <v>0</v>
      </c>
      <c r="AK112" s="165">
        <f>IF('Indicator Data'!AR116="No Data",1,IF('Indicator Data imputation'!AL115&lt;&gt;"",1,0))</f>
        <v>0</v>
      </c>
      <c r="AL112" s="165">
        <f>IF('Indicator Data'!AS116="No Data",1,IF('Indicator Data imputation'!AM115&lt;&gt;"",1,0))</f>
        <v>0</v>
      </c>
      <c r="AM112" s="165">
        <f>IF('Indicator Data'!AT116="No Data",1,IF('Indicator Data imputation'!AN115&lt;&gt;"",1,0))</f>
        <v>1</v>
      </c>
      <c r="AN112" s="165">
        <f>IF('Indicator Data'!AU116="No Data",1,IF('Indicator Data imputation'!AO115&lt;&gt;"",1,0))</f>
        <v>1</v>
      </c>
      <c r="AO112" s="165">
        <f>IF('Indicator Data'!AV116="No Data",1,IF('Indicator Data imputation'!AP115&lt;&gt;"",1,0))</f>
        <v>0</v>
      </c>
      <c r="AP112" s="165">
        <f>IF('Indicator Data'!AW116="No Data",1,IF('Indicator Data imputation'!AQ115&lt;&gt;"",1,0))</f>
        <v>0</v>
      </c>
      <c r="AQ112" s="165">
        <f>IF('Indicator Data'!AX116="No Data",1,IF('Indicator Data imputation'!AR115&lt;&gt;"",1,0))</f>
        <v>0</v>
      </c>
      <c r="AR112" s="165">
        <f>IF('Indicator Data'!AY116="No Data",1,IF('Indicator Data imputation'!AS115&lt;&gt;"",1,0))</f>
        <v>0</v>
      </c>
      <c r="AS112" s="165">
        <f>IF('Indicator Data'!AZ116="No Data",1,IF('Indicator Data imputation'!AT115&lt;&gt;"",1,0))</f>
        <v>0</v>
      </c>
      <c r="AT112" s="165">
        <f>IF('Indicator Data'!BA116="No Data",1,IF('Indicator Data imputation'!AU115&lt;&gt;"",1,0))</f>
        <v>0</v>
      </c>
      <c r="AU112" s="165">
        <f>IF('Indicator Data'!BB116="No Data",1,IF('Indicator Data imputation'!AV115&lt;&gt;"",1,0))</f>
        <v>0</v>
      </c>
      <c r="AV112" s="165">
        <f>IF('Indicator Data'!BC116="No Data",1,IF('Indicator Data imputation'!AW115&lt;&gt;"",1,0))</f>
        <v>0</v>
      </c>
      <c r="AW112" s="165">
        <f>IF('Indicator Data'!BD116="No Data",1,IF('Indicator Data imputation'!AX115&lt;&gt;"",1,0))</f>
        <v>0</v>
      </c>
      <c r="AX112" s="165">
        <f>IF('Indicator Data'!BE116="No Data",1,IF('Indicator Data imputation'!AY115&lt;&gt;"",1,0))</f>
        <v>0</v>
      </c>
      <c r="AY112" s="165">
        <f>IF('Indicator Data'!BF116="No Data",1,IF('Indicator Data imputation'!AZ115&lt;&gt;"",1,0))</f>
        <v>0</v>
      </c>
      <c r="AZ112" s="165">
        <f>IF('Indicator Data'!BG116="No Data",1,IF('Indicator Data imputation'!BA115&lt;&gt;"",1,0))</f>
        <v>0</v>
      </c>
      <c r="BA112" s="5">
        <f t="shared" si="2"/>
        <v>2</v>
      </c>
      <c r="BB112" s="167">
        <f t="shared" si="3"/>
        <v>3.9215686274509803E-2</v>
      </c>
    </row>
    <row r="113" spans="1:54" x14ac:dyDescent="0.25">
      <c r="A113" s="5" t="s">
        <v>209</v>
      </c>
      <c r="B113" s="165">
        <f>IF('Indicator Data'!I117="No Data",1,IF('Indicator Data imputation'!C116&lt;&gt;"",1,0))</f>
        <v>0</v>
      </c>
      <c r="C113" s="165">
        <f>IF('Indicator Data'!J117="No Data",1,IF('Indicator Data imputation'!D116&lt;&gt;"",1,0))</f>
        <v>0</v>
      </c>
      <c r="D113" s="165">
        <f>IF('Indicator Data'!K117="No Data",1,IF('Indicator Data imputation'!E116&lt;&gt;"",1,0))</f>
        <v>0</v>
      </c>
      <c r="E113" s="165">
        <f>IF('Indicator Data'!L117="No Data",1,IF('Indicator Data imputation'!F116&lt;&gt;"",1,0))</f>
        <v>0</v>
      </c>
      <c r="F113" s="165">
        <f>IF('Indicator Data'!M117="No Data",1,IF('Indicator Data imputation'!G116&lt;&gt;"",1,0))</f>
        <v>0</v>
      </c>
      <c r="G113" s="165">
        <f>IF('Indicator Data'!N117="No Data",1,IF('Indicator Data imputation'!H116&lt;&gt;"",1,0))</f>
        <v>0</v>
      </c>
      <c r="H113" s="165">
        <f>IF('Indicator Data'!O117="No Data",1,IF('Indicator Data imputation'!I116&lt;&gt;"",1,0))</f>
        <v>0</v>
      </c>
      <c r="I113" s="165">
        <f>IF('Indicator Data'!P117="No Data",1,IF('Indicator Data imputation'!J116&lt;&gt;"",1,0))</f>
        <v>0</v>
      </c>
      <c r="J113" s="165">
        <f>IF('Indicator Data'!Q117="No Data",1,IF('Indicator Data imputation'!K116&lt;&gt;"",1,0))</f>
        <v>0</v>
      </c>
      <c r="K113" s="165">
        <f>IF('Indicator Data'!R117="No Data",1,IF('Indicator Data imputation'!L116&lt;&gt;"",1,0))</f>
        <v>1</v>
      </c>
      <c r="L113" s="165">
        <f>IF('Indicator Data'!S117="No Data",1,IF('Indicator Data imputation'!M116&lt;&gt;"",1,0))</f>
        <v>0</v>
      </c>
      <c r="M113" s="165">
        <f>IF('Indicator Data'!T117="No Data",1,IF('Indicator Data imputation'!N116&lt;&gt;"",1,0))</f>
        <v>0</v>
      </c>
      <c r="N113" s="165">
        <f>IF('Indicator Data'!U117="No Data",1,IF('Indicator Data imputation'!O116&lt;&gt;"",1,0))</f>
        <v>0</v>
      </c>
      <c r="O113" s="165">
        <f>IF('Indicator Data'!V117="No Data",1,IF('Indicator Data imputation'!P116&lt;&gt;"",1,0))</f>
        <v>0</v>
      </c>
      <c r="P113" s="165">
        <f>IF('Indicator Data'!W117="No Data",1,IF('Indicator Data imputation'!Q116&lt;&gt;"",1,0))</f>
        <v>0</v>
      </c>
      <c r="Q113" s="165">
        <f>IF('Indicator Data'!X117="No Data",1,IF('Indicator Data imputation'!R116&lt;&gt;"",1,0))</f>
        <v>1</v>
      </c>
      <c r="R113" s="165">
        <f>IF('Indicator Data'!Y117="No Data",1,IF('Indicator Data imputation'!S116&lt;&gt;"",1,0))</f>
        <v>0</v>
      </c>
      <c r="S113" s="165">
        <f>IF('Indicator Data'!Z117="No Data",1,IF('Indicator Data imputation'!T116&lt;&gt;"",1,0))</f>
        <v>0</v>
      </c>
      <c r="T113" s="165">
        <f>IF('Indicator Data'!AA117="No Data",1,IF('Indicator Data imputation'!U116&lt;&gt;"",1,0))</f>
        <v>0</v>
      </c>
      <c r="U113" s="165">
        <f>IF('Indicator Data'!AB117="No Data",1,IF('Indicator Data imputation'!V116&lt;&gt;"",1,0))</f>
        <v>1</v>
      </c>
      <c r="V113" s="165">
        <f>IF('Indicator Data'!AC117="No Data",1,IF('Indicator Data imputation'!W116&lt;&gt;"",1,0))</f>
        <v>0</v>
      </c>
      <c r="W113" s="165">
        <f>IF('Indicator Data'!AD117="No Data",1,IF('Indicator Data imputation'!X116&lt;&gt;"",1,0))</f>
        <v>0</v>
      </c>
      <c r="X113" s="165">
        <f>IF('Indicator Data'!AE117="No Data",1,IF('Indicator Data imputation'!Y116&lt;&gt;"",1,0))</f>
        <v>1</v>
      </c>
      <c r="Y113" s="165">
        <f>IF('Indicator Data'!AF117="No Data",1,IF('Indicator Data imputation'!Z116&lt;&gt;"",1,0))</f>
        <v>1</v>
      </c>
      <c r="Z113" s="165">
        <f>IF('Indicator Data'!AG117="No Data",1,IF('Indicator Data imputation'!AA116&lt;&gt;"",1,0))</f>
        <v>1</v>
      </c>
      <c r="AA113" s="165">
        <f>IF('Indicator Data'!AH117="No Data",1,IF('Indicator Data imputation'!AB116&lt;&gt;"",1,0))</f>
        <v>0</v>
      </c>
      <c r="AB113" s="165">
        <f>IF('Indicator Data'!AI117="No Data",1,IF('Indicator Data imputation'!AC116&lt;&gt;"",1,0))</f>
        <v>0</v>
      </c>
      <c r="AC113" s="165">
        <f>IF('Indicator Data'!AJ117="No Data",1,IF('Indicator Data imputation'!AD116&lt;&gt;"",1,0))</f>
        <v>0</v>
      </c>
      <c r="AD113" s="165">
        <f>IF('Indicator Data'!AK117="No Data",1,IF('Indicator Data imputation'!AE116&lt;&gt;"",1,0))</f>
        <v>0</v>
      </c>
      <c r="AE113" s="165">
        <f>IF('Indicator Data'!AL117="No Data",1,IF('Indicator Data imputation'!AF116&lt;&gt;"",1,0))</f>
        <v>0</v>
      </c>
      <c r="AF113" s="165">
        <f>IF('Indicator Data'!AM117="No Data",1,IF('Indicator Data imputation'!AG116&lt;&gt;"",1,0))</f>
        <v>0</v>
      </c>
      <c r="AG113" s="165">
        <f>IF('Indicator Data'!AN117="No Data",1,IF('Indicator Data imputation'!AH116&lt;&gt;"",1,0))</f>
        <v>0</v>
      </c>
      <c r="AH113" s="165">
        <f>IF('Indicator Data'!AO117="No Data",1,IF('Indicator Data imputation'!AI116&lt;&gt;"",1,0))</f>
        <v>0</v>
      </c>
      <c r="AI113" s="165">
        <f>IF('Indicator Data'!AP117="No Data",1,IF('Indicator Data imputation'!AJ116&lt;&gt;"",1,0))</f>
        <v>1</v>
      </c>
      <c r="AJ113" s="165">
        <f>IF('Indicator Data'!AQ117="No Data",1,IF('Indicator Data imputation'!AK116&lt;&gt;"",1,0))</f>
        <v>1</v>
      </c>
      <c r="AK113" s="165">
        <f>IF('Indicator Data'!AR117="No Data",1,IF('Indicator Data imputation'!AL116&lt;&gt;"",1,0))</f>
        <v>0</v>
      </c>
      <c r="AL113" s="165">
        <f>IF('Indicator Data'!AS117="No Data",1,IF('Indicator Data imputation'!AM116&lt;&gt;"",1,0))</f>
        <v>0</v>
      </c>
      <c r="AM113" s="165">
        <f>IF('Indicator Data'!AT117="No Data",1,IF('Indicator Data imputation'!AN116&lt;&gt;"",1,0))</f>
        <v>1</v>
      </c>
      <c r="AN113" s="165">
        <f>IF('Indicator Data'!AU117="No Data",1,IF('Indicator Data imputation'!AO116&lt;&gt;"",1,0))</f>
        <v>0</v>
      </c>
      <c r="AO113" s="165">
        <f>IF('Indicator Data'!AV117="No Data",1,IF('Indicator Data imputation'!AP116&lt;&gt;"",1,0))</f>
        <v>1</v>
      </c>
      <c r="AP113" s="165">
        <f>IF('Indicator Data'!AW117="No Data",1,IF('Indicator Data imputation'!AQ116&lt;&gt;"",1,0))</f>
        <v>0</v>
      </c>
      <c r="AQ113" s="165">
        <f>IF('Indicator Data'!AX117="No Data",1,IF('Indicator Data imputation'!AR116&lt;&gt;"",1,0))</f>
        <v>0</v>
      </c>
      <c r="AR113" s="165">
        <f>IF('Indicator Data'!AY117="No Data",1,IF('Indicator Data imputation'!AS116&lt;&gt;"",1,0))</f>
        <v>0</v>
      </c>
      <c r="AS113" s="165">
        <f>IF('Indicator Data'!AZ117="No Data",1,IF('Indicator Data imputation'!AT116&lt;&gt;"",1,0))</f>
        <v>0</v>
      </c>
      <c r="AT113" s="165">
        <f>IF('Indicator Data'!BA117="No Data",1,IF('Indicator Data imputation'!AU116&lt;&gt;"",1,0))</f>
        <v>0</v>
      </c>
      <c r="AU113" s="165">
        <f>IF('Indicator Data'!BB117="No Data",1,IF('Indicator Data imputation'!AV116&lt;&gt;"",1,0))</f>
        <v>0</v>
      </c>
      <c r="AV113" s="165">
        <f>IF('Indicator Data'!BC117="No Data",1,IF('Indicator Data imputation'!AW116&lt;&gt;"",1,0))</f>
        <v>0</v>
      </c>
      <c r="AW113" s="165">
        <f>IF('Indicator Data'!BD117="No Data",1,IF('Indicator Data imputation'!AX116&lt;&gt;"",1,0))</f>
        <v>0</v>
      </c>
      <c r="AX113" s="165">
        <f>IF('Indicator Data'!BE117="No Data",1,IF('Indicator Data imputation'!AY116&lt;&gt;"",1,0))</f>
        <v>0</v>
      </c>
      <c r="AY113" s="165">
        <f>IF('Indicator Data'!BF117="No Data",1,IF('Indicator Data imputation'!AZ116&lt;&gt;"",1,0))</f>
        <v>0</v>
      </c>
      <c r="AZ113" s="165">
        <f>IF('Indicator Data'!BG117="No Data",1,IF('Indicator Data imputation'!BA116&lt;&gt;"",1,0))</f>
        <v>0</v>
      </c>
      <c r="BA113" s="5">
        <f t="shared" si="2"/>
        <v>10</v>
      </c>
      <c r="BB113" s="167">
        <f t="shared" si="3"/>
        <v>0.19607843137254902</v>
      </c>
    </row>
    <row r="114" spans="1:54" x14ac:dyDescent="0.25">
      <c r="A114" s="5" t="s">
        <v>210</v>
      </c>
      <c r="B114" s="165">
        <f>IF('Indicator Data'!I118="No Data",1,IF('Indicator Data imputation'!C117&lt;&gt;"",1,0))</f>
        <v>0</v>
      </c>
      <c r="C114" s="165">
        <f>IF('Indicator Data'!J118="No Data",1,IF('Indicator Data imputation'!D117&lt;&gt;"",1,0))</f>
        <v>0</v>
      </c>
      <c r="D114" s="165">
        <f>IF('Indicator Data'!K118="No Data",1,IF('Indicator Data imputation'!E117&lt;&gt;"",1,0))</f>
        <v>0</v>
      </c>
      <c r="E114" s="165">
        <f>IF('Indicator Data'!L118="No Data",1,IF('Indicator Data imputation'!F117&lt;&gt;"",1,0))</f>
        <v>0</v>
      </c>
      <c r="F114" s="165">
        <f>IF('Indicator Data'!M118="No Data",1,IF('Indicator Data imputation'!G117&lt;&gt;"",1,0))</f>
        <v>0</v>
      </c>
      <c r="G114" s="165">
        <f>IF('Indicator Data'!N118="No Data",1,IF('Indicator Data imputation'!H117&lt;&gt;"",1,0))</f>
        <v>0</v>
      </c>
      <c r="H114" s="165">
        <f>IF('Indicator Data'!O118="No Data",1,IF('Indicator Data imputation'!I117&lt;&gt;"",1,0))</f>
        <v>0</v>
      </c>
      <c r="I114" s="165">
        <f>IF('Indicator Data'!P118="No Data",1,IF('Indicator Data imputation'!J117&lt;&gt;"",1,0))</f>
        <v>0</v>
      </c>
      <c r="J114" s="165">
        <f>IF('Indicator Data'!Q118="No Data",1,IF('Indicator Data imputation'!K117&lt;&gt;"",1,0))</f>
        <v>0</v>
      </c>
      <c r="K114" s="165">
        <f>IF('Indicator Data'!R118="No Data",1,IF('Indicator Data imputation'!L117&lt;&gt;"",1,0))</f>
        <v>0</v>
      </c>
      <c r="L114" s="165">
        <f>IF('Indicator Data'!S118="No Data",1,IF('Indicator Data imputation'!M117&lt;&gt;"",1,0))</f>
        <v>0</v>
      </c>
      <c r="M114" s="165">
        <f>IF('Indicator Data'!T118="No Data",1,IF('Indicator Data imputation'!N117&lt;&gt;"",1,0))</f>
        <v>0</v>
      </c>
      <c r="N114" s="165">
        <f>IF('Indicator Data'!U118="No Data",1,IF('Indicator Data imputation'!O117&lt;&gt;"",1,0))</f>
        <v>0</v>
      </c>
      <c r="O114" s="165">
        <f>IF('Indicator Data'!V118="No Data",1,IF('Indicator Data imputation'!P117&lt;&gt;"",1,0))</f>
        <v>0</v>
      </c>
      <c r="P114" s="165">
        <f>IF('Indicator Data'!W118="No Data",1,IF('Indicator Data imputation'!Q117&lt;&gt;"",1,0))</f>
        <v>0</v>
      </c>
      <c r="Q114" s="165">
        <f>IF('Indicator Data'!X118="No Data",1,IF('Indicator Data imputation'!R117&lt;&gt;"",1,0))</f>
        <v>0</v>
      </c>
      <c r="R114" s="165">
        <f>IF('Indicator Data'!Y118="No Data",1,IF('Indicator Data imputation'!S117&lt;&gt;"",1,0))</f>
        <v>0</v>
      </c>
      <c r="S114" s="165">
        <f>IF('Indicator Data'!Z118="No Data",1,IF('Indicator Data imputation'!T117&lt;&gt;"",1,0))</f>
        <v>0</v>
      </c>
      <c r="T114" s="165">
        <f>IF('Indicator Data'!AA118="No Data",1,IF('Indicator Data imputation'!U117&lt;&gt;"",1,0))</f>
        <v>0</v>
      </c>
      <c r="U114" s="165">
        <f>IF('Indicator Data'!AB118="No Data",1,IF('Indicator Data imputation'!V117&lt;&gt;"",1,0))</f>
        <v>0</v>
      </c>
      <c r="V114" s="165">
        <f>IF('Indicator Data'!AC118="No Data",1,IF('Indicator Data imputation'!W117&lt;&gt;"",1,0))</f>
        <v>0</v>
      </c>
      <c r="W114" s="165">
        <f>IF('Indicator Data'!AD118="No Data",1,IF('Indicator Data imputation'!X117&lt;&gt;"",1,0))</f>
        <v>0</v>
      </c>
      <c r="X114" s="165">
        <f>IF('Indicator Data'!AE118="No Data",1,IF('Indicator Data imputation'!Y117&lt;&gt;"",1,0))</f>
        <v>1</v>
      </c>
      <c r="Y114" s="165">
        <f>IF('Indicator Data'!AF118="No Data",1,IF('Indicator Data imputation'!Z117&lt;&gt;"",1,0))</f>
        <v>0</v>
      </c>
      <c r="Z114" s="165">
        <f>IF('Indicator Data'!AG118="No Data",1,IF('Indicator Data imputation'!AA117&lt;&gt;"",1,0))</f>
        <v>0</v>
      </c>
      <c r="AA114" s="165">
        <f>IF('Indicator Data'!AH118="No Data",1,IF('Indicator Data imputation'!AB117&lt;&gt;"",1,0))</f>
        <v>0</v>
      </c>
      <c r="AB114" s="165">
        <f>IF('Indicator Data'!AI118="No Data",1,IF('Indicator Data imputation'!AC117&lt;&gt;"",1,0))</f>
        <v>0</v>
      </c>
      <c r="AC114" s="165">
        <f>IF('Indicator Data'!AJ118="No Data",1,IF('Indicator Data imputation'!AD117&lt;&gt;"",1,0))</f>
        <v>0</v>
      </c>
      <c r="AD114" s="165">
        <f>IF('Indicator Data'!AK118="No Data",1,IF('Indicator Data imputation'!AE117&lt;&gt;"",1,0))</f>
        <v>0</v>
      </c>
      <c r="AE114" s="165">
        <f>IF('Indicator Data'!AL118="No Data",1,IF('Indicator Data imputation'!AF117&lt;&gt;"",1,0))</f>
        <v>0</v>
      </c>
      <c r="AF114" s="165">
        <f>IF('Indicator Data'!AM118="No Data",1,IF('Indicator Data imputation'!AG117&lt;&gt;"",1,0))</f>
        <v>0</v>
      </c>
      <c r="AG114" s="165">
        <f>IF('Indicator Data'!AN118="No Data",1,IF('Indicator Data imputation'!AH117&lt;&gt;"",1,0))</f>
        <v>0</v>
      </c>
      <c r="AH114" s="165">
        <f>IF('Indicator Data'!AO118="No Data",1,IF('Indicator Data imputation'!AI117&lt;&gt;"",1,0))</f>
        <v>0</v>
      </c>
      <c r="AI114" s="165">
        <f>IF('Indicator Data'!AP118="No Data",1,IF('Indicator Data imputation'!AJ117&lt;&gt;"",1,0))</f>
        <v>0</v>
      </c>
      <c r="AJ114" s="165">
        <f>IF('Indicator Data'!AQ118="No Data",1,IF('Indicator Data imputation'!AK117&lt;&gt;"",1,0))</f>
        <v>0</v>
      </c>
      <c r="AK114" s="165">
        <f>IF('Indicator Data'!AR118="No Data",1,IF('Indicator Data imputation'!AL117&lt;&gt;"",1,0))</f>
        <v>0</v>
      </c>
      <c r="AL114" s="165">
        <f>IF('Indicator Data'!AS118="No Data",1,IF('Indicator Data imputation'!AM117&lt;&gt;"",1,0))</f>
        <v>0</v>
      </c>
      <c r="AM114" s="165">
        <f>IF('Indicator Data'!AT118="No Data",1,IF('Indicator Data imputation'!AN117&lt;&gt;"",1,0))</f>
        <v>0</v>
      </c>
      <c r="AN114" s="165">
        <f>IF('Indicator Data'!AU118="No Data",1,IF('Indicator Data imputation'!AO117&lt;&gt;"",1,0))</f>
        <v>0</v>
      </c>
      <c r="AO114" s="165">
        <f>IF('Indicator Data'!AV118="No Data",1,IF('Indicator Data imputation'!AP117&lt;&gt;"",1,0))</f>
        <v>0</v>
      </c>
      <c r="AP114" s="165">
        <f>IF('Indicator Data'!AW118="No Data",1,IF('Indicator Data imputation'!AQ117&lt;&gt;"",1,0))</f>
        <v>0</v>
      </c>
      <c r="AQ114" s="165">
        <f>IF('Indicator Data'!AX118="No Data",1,IF('Indicator Data imputation'!AR117&lt;&gt;"",1,0))</f>
        <v>0</v>
      </c>
      <c r="AR114" s="165">
        <f>IF('Indicator Data'!AY118="No Data",1,IF('Indicator Data imputation'!AS117&lt;&gt;"",1,0))</f>
        <v>0</v>
      </c>
      <c r="AS114" s="165">
        <f>IF('Indicator Data'!AZ118="No Data",1,IF('Indicator Data imputation'!AT117&lt;&gt;"",1,0))</f>
        <v>0</v>
      </c>
      <c r="AT114" s="165">
        <f>IF('Indicator Data'!BA118="No Data",1,IF('Indicator Data imputation'!AU117&lt;&gt;"",1,0))</f>
        <v>0</v>
      </c>
      <c r="AU114" s="165">
        <f>IF('Indicator Data'!BB118="No Data",1,IF('Indicator Data imputation'!AV117&lt;&gt;"",1,0))</f>
        <v>0</v>
      </c>
      <c r="AV114" s="165">
        <f>IF('Indicator Data'!BC118="No Data",1,IF('Indicator Data imputation'!AW117&lt;&gt;"",1,0))</f>
        <v>0</v>
      </c>
      <c r="AW114" s="165">
        <f>IF('Indicator Data'!BD118="No Data",1,IF('Indicator Data imputation'!AX117&lt;&gt;"",1,0))</f>
        <v>0</v>
      </c>
      <c r="AX114" s="165">
        <f>IF('Indicator Data'!BE118="No Data",1,IF('Indicator Data imputation'!AY117&lt;&gt;"",1,0))</f>
        <v>0</v>
      </c>
      <c r="AY114" s="165">
        <f>IF('Indicator Data'!BF118="No Data",1,IF('Indicator Data imputation'!AZ117&lt;&gt;"",1,0))</f>
        <v>0</v>
      </c>
      <c r="AZ114" s="165">
        <f>IF('Indicator Data'!BG118="No Data",1,IF('Indicator Data imputation'!BA117&lt;&gt;"",1,0))</f>
        <v>0</v>
      </c>
      <c r="BA114" s="5">
        <f t="shared" si="2"/>
        <v>1</v>
      </c>
      <c r="BB114" s="167">
        <f t="shared" si="3"/>
        <v>1.9607843137254902E-2</v>
      </c>
    </row>
    <row r="115" spans="1:54" x14ac:dyDescent="0.25">
      <c r="A115" s="5" t="s">
        <v>212</v>
      </c>
      <c r="B115" s="165">
        <f>IF('Indicator Data'!I119="No Data",1,IF('Indicator Data imputation'!C118&lt;&gt;"",1,0))</f>
        <v>0</v>
      </c>
      <c r="C115" s="165">
        <f>IF('Indicator Data'!J119="No Data",1,IF('Indicator Data imputation'!D118&lt;&gt;"",1,0))</f>
        <v>0</v>
      </c>
      <c r="D115" s="165">
        <f>IF('Indicator Data'!K119="No Data",1,IF('Indicator Data imputation'!E118&lt;&gt;"",1,0))</f>
        <v>0</v>
      </c>
      <c r="E115" s="165">
        <f>IF('Indicator Data'!L119="No Data",1,IF('Indicator Data imputation'!F118&lt;&gt;"",1,0))</f>
        <v>0</v>
      </c>
      <c r="F115" s="165">
        <f>IF('Indicator Data'!M119="No Data",1,IF('Indicator Data imputation'!G118&lt;&gt;"",1,0))</f>
        <v>0</v>
      </c>
      <c r="G115" s="165">
        <f>IF('Indicator Data'!N119="No Data",1,IF('Indicator Data imputation'!H118&lt;&gt;"",1,0))</f>
        <v>0</v>
      </c>
      <c r="H115" s="165">
        <f>IF('Indicator Data'!O119="No Data",1,IF('Indicator Data imputation'!I118&lt;&gt;"",1,0))</f>
        <v>0</v>
      </c>
      <c r="I115" s="165">
        <f>IF('Indicator Data'!P119="No Data",1,IF('Indicator Data imputation'!J118&lt;&gt;"",1,0))</f>
        <v>0</v>
      </c>
      <c r="J115" s="165">
        <f>IF('Indicator Data'!Q119="No Data",1,IF('Indicator Data imputation'!K118&lt;&gt;"",1,0))</f>
        <v>0</v>
      </c>
      <c r="K115" s="165">
        <f>IF('Indicator Data'!R119="No Data",1,IF('Indicator Data imputation'!L118&lt;&gt;"",1,0))</f>
        <v>0</v>
      </c>
      <c r="L115" s="165">
        <f>IF('Indicator Data'!S119="No Data",1,IF('Indicator Data imputation'!M118&lt;&gt;"",1,0))</f>
        <v>0</v>
      </c>
      <c r="M115" s="165">
        <f>IF('Indicator Data'!T119="No Data",1,IF('Indicator Data imputation'!N118&lt;&gt;"",1,0))</f>
        <v>0</v>
      </c>
      <c r="N115" s="165">
        <f>IF('Indicator Data'!U119="No Data",1,IF('Indicator Data imputation'!O118&lt;&gt;"",1,0))</f>
        <v>0</v>
      </c>
      <c r="O115" s="165">
        <f>IF('Indicator Data'!V119="No Data",1,IF('Indicator Data imputation'!P118&lt;&gt;"",1,0))</f>
        <v>0</v>
      </c>
      <c r="P115" s="165">
        <f>IF('Indicator Data'!W119="No Data",1,IF('Indicator Data imputation'!Q118&lt;&gt;"",1,0))</f>
        <v>0</v>
      </c>
      <c r="Q115" s="165">
        <f>IF('Indicator Data'!X119="No Data",1,IF('Indicator Data imputation'!R118&lt;&gt;"",1,0))</f>
        <v>0</v>
      </c>
      <c r="R115" s="165">
        <f>IF('Indicator Data'!Y119="No Data",1,IF('Indicator Data imputation'!S118&lt;&gt;"",1,0))</f>
        <v>0</v>
      </c>
      <c r="S115" s="165">
        <f>IF('Indicator Data'!Z119="No Data",1,IF('Indicator Data imputation'!T118&lt;&gt;"",1,0))</f>
        <v>0</v>
      </c>
      <c r="T115" s="165">
        <f>IF('Indicator Data'!AA119="No Data",1,IF('Indicator Data imputation'!U118&lt;&gt;"",1,0))</f>
        <v>0</v>
      </c>
      <c r="U115" s="165">
        <f>IF('Indicator Data'!AB119="No Data",1,IF('Indicator Data imputation'!V118&lt;&gt;"",1,0))</f>
        <v>0</v>
      </c>
      <c r="V115" s="165">
        <f>IF('Indicator Data'!AC119="No Data",1,IF('Indicator Data imputation'!W118&lt;&gt;"",1,0))</f>
        <v>0</v>
      </c>
      <c r="W115" s="165">
        <f>IF('Indicator Data'!AD119="No Data",1,IF('Indicator Data imputation'!X118&lt;&gt;"",1,0))</f>
        <v>0</v>
      </c>
      <c r="X115" s="165">
        <f>IF('Indicator Data'!AE119="No Data",1,IF('Indicator Data imputation'!Y118&lt;&gt;"",1,0))</f>
        <v>1</v>
      </c>
      <c r="Y115" s="165">
        <f>IF('Indicator Data'!AF119="No Data",1,IF('Indicator Data imputation'!Z118&lt;&gt;"",1,0))</f>
        <v>0</v>
      </c>
      <c r="Z115" s="165">
        <f>IF('Indicator Data'!AG119="No Data",1,IF('Indicator Data imputation'!AA118&lt;&gt;"",1,0))</f>
        <v>0</v>
      </c>
      <c r="AA115" s="165">
        <f>IF('Indicator Data'!AH119="No Data",1,IF('Indicator Data imputation'!AB118&lt;&gt;"",1,0))</f>
        <v>0</v>
      </c>
      <c r="AB115" s="165">
        <f>IF('Indicator Data'!AI119="No Data",1,IF('Indicator Data imputation'!AC118&lt;&gt;"",1,0))</f>
        <v>0</v>
      </c>
      <c r="AC115" s="165">
        <f>IF('Indicator Data'!AJ119="No Data",1,IF('Indicator Data imputation'!AD118&lt;&gt;"",1,0))</f>
        <v>0</v>
      </c>
      <c r="AD115" s="165">
        <f>IF('Indicator Data'!AK119="No Data",1,IF('Indicator Data imputation'!AE118&lt;&gt;"",1,0))</f>
        <v>0</v>
      </c>
      <c r="AE115" s="165">
        <f>IF('Indicator Data'!AL119="No Data",1,IF('Indicator Data imputation'!AF118&lt;&gt;"",1,0))</f>
        <v>0</v>
      </c>
      <c r="AF115" s="165">
        <f>IF('Indicator Data'!AM119="No Data",1,IF('Indicator Data imputation'!AG118&lt;&gt;"",1,0))</f>
        <v>0</v>
      </c>
      <c r="AG115" s="165">
        <f>IF('Indicator Data'!AN119="No Data",1,IF('Indicator Data imputation'!AH118&lt;&gt;"",1,0))</f>
        <v>0</v>
      </c>
      <c r="AH115" s="165">
        <f>IF('Indicator Data'!AO119="No Data",1,IF('Indicator Data imputation'!AI118&lt;&gt;"",1,0))</f>
        <v>0</v>
      </c>
      <c r="AI115" s="165">
        <f>IF('Indicator Data'!AP119="No Data",1,IF('Indicator Data imputation'!AJ118&lt;&gt;"",1,0))</f>
        <v>0</v>
      </c>
      <c r="AJ115" s="165">
        <f>IF('Indicator Data'!AQ119="No Data",1,IF('Indicator Data imputation'!AK118&lt;&gt;"",1,0))</f>
        <v>0</v>
      </c>
      <c r="AK115" s="165">
        <f>IF('Indicator Data'!AR119="No Data",1,IF('Indicator Data imputation'!AL118&lt;&gt;"",1,0))</f>
        <v>0</v>
      </c>
      <c r="AL115" s="165">
        <f>IF('Indicator Data'!AS119="No Data",1,IF('Indicator Data imputation'!AM118&lt;&gt;"",1,0))</f>
        <v>0</v>
      </c>
      <c r="AM115" s="165">
        <f>IF('Indicator Data'!AT119="No Data",1,IF('Indicator Data imputation'!AN118&lt;&gt;"",1,0))</f>
        <v>0</v>
      </c>
      <c r="AN115" s="165">
        <f>IF('Indicator Data'!AU119="No Data",1,IF('Indicator Data imputation'!AO118&lt;&gt;"",1,0))</f>
        <v>0</v>
      </c>
      <c r="AO115" s="165">
        <f>IF('Indicator Data'!AV119="No Data",1,IF('Indicator Data imputation'!AP118&lt;&gt;"",1,0))</f>
        <v>0</v>
      </c>
      <c r="AP115" s="165">
        <f>IF('Indicator Data'!AW119="No Data",1,IF('Indicator Data imputation'!AQ118&lt;&gt;"",1,0))</f>
        <v>0</v>
      </c>
      <c r="AQ115" s="165">
        <f>IF('Indicator Data'!AX119="No Data",1,IF('Indicator Data imputation'!AR118&lt;&gt;"",1,0))</f>
        <v>0</v>
      </c>
      <c r="AR115" s="165">
        <f>IF('Indicator Data'!AY119="No Data",1,IF('Indicator Data imputation'!AS118&lt;&gt;"",1,0))</f>
        <v>0</v>
      </c>
      <c r="AS115" s="165">
        <f>IF('Indicator Data'!AZ119="No Data",1,IF('Indicator Data imputation'!AT118&lt;&gt;"",1,0))</f>
        <v>0</v>
      </c>
      <c r="AT115" s="165">
        <f>IF('Indicator Data'!BA119="No Data",1,IF('Indicator Data imputation'!AU118&lt;&gt;"",1,0))</f>
        <v>0</v>
      </c>
      <c r="AU115" s="165">
        <f>IF('Indicator Data'!BB119="No Data",1,IF('Indicator Data imputation'!AV118&lt;&gt;"",1,0))</f>
        <v>0</v>
      </c>
      <c r="AV115" s="165">
        <f>IF('Indicator Data'!BC119="No Data",1,IF('Indicator Data imputation'!AW118&lt;&gt;"",1,0))</f>
        <v>0</v>
      </c>
      <c r="AW115" s="165">
        <f>IF('Indicator Data'!BD119="No Data",1,IF('Indicator Data imputation'!AX118&lt;&gt;"",1,0))</f>
        <v>0</v>
      </c>
      <c r="AX115" s="165">
        <f>IF('Indicator Data'!BE119="No Data",1,IF('Indicator Data imputation'!AY118&lt;&gt;"",1,0))</f>
        <v>0</v>
      </c>
      <c r="AY115" s="165">
        <f>IF('Indicator Data'!BF119="No Data",1,IF('Indicator Data imputation'!AZ118&lt;&gt;"",1,0))</f>
        <v>0</v>
      </c>
      <c r="AZ115" s="165">
        <f>IF('Indicator Data'!BG119="No Data",1,IF('Indicator Data imputation'!BA118&lt;&gt;"",1,0))</f>
        <v>0</v>
      </c>
      <c r="BA115" s="5">
        <f t="shared" si="2"/>
        <v>1</v>
      </c>
      <c r="BB115" s="167">
        <f t="shared" si="3"/>
        <v>1.9607843137254902E-2</v>
      </c>
    </row>
    <row r="116" spans="1:54" x14ac:dyDescent="0.25">
      <c r="A116" s="5" t="s">
        <v>214</v>
      </c>
      <c r="B116" s="165">
        <f>IF('Indicator Data'!I120="No Data",1,IF('Indicator Data imputation'!C119&lt;&gt;"",1,0))</f>
        <v>0</v>
      </c>
      <c r="C116" s="165">
        <f>IF('Indicator Data'!J120="No Data",1,IF('Indicator Data imputation'!D119&lt;&gt;"",1,0))</f>
        <v>0</v>
      </c>
      <c r="D116" s="165">
        <f>IF('Indicator Data'!K120="No Data",1,IF('Indicator Data imputation'!E119&lt;&gt;"",1,0))</f>
        <v>0</v>
      </c>
      <c r="E116" s="165">
        <f>IF('Indicator Data'!L120="No Data",1,IF('Indicator Data imputation'!F119&lt;&gt;"",1,0))</f>
        <v>0</v>
      </c>
      <c r="F116" s="165">
        <f>IF('Indicator Data'!M120="No Data",1,IF('Indicator Data imputation'!G119&lt;&gt;"",1,0))</f>
        <v>0</v>
      </c>
      <c r="G116" s="165">
        <f>IF('Indicator Data'!N120="No Data",1,IF('Indicator Data imputation'!H119&lt;&gt;"",1,0))</f>
        <v>0</v>
      </c>
      <c r="H116" s="165">
        <f>IF('Indicator Data'!O120="No Data",1,IF('Indicator Data imputation'!I119&lt;&gt;"",1,0))</f>
        <v>0</v>
      </c>
      <c r="I116" s="165">
        <f>IF('Indicator Data'!P120="No Data",1,IF('Indicator Data imputation'!J119&lt;&gt;"",1,0))</f>
        <v>0</v>
      </c>
      <c r="J116" s="165">
        <f>IF('Indicator Data'!Q120="No Data",1,IF('Indicator Data imputation'!K119&lt;&gt;"",1,0))</f>
        <v>0</v>
      </c>
      <c r="K116" s="165">
        <f>IF('Indicator Data'!R120="No Data",1,IF('Indicator Data imputation'!L119&lt;&gt;"",1,0))</f>
        <v>0</v>
      </c>
      <c r="L116" s="165">
        <f>IF('Indicator Data'!S120="No Data",1,IF('Indicator Data imputation'!M119&lt;&gt;"",1,0))</f>
        <v>0</v>
      </c>
      <c r="M116" s="165">
        <f>IF('Indicator Data'!T120="No Data",1,IF('Indicator Data imputation'!N119&lt;&gt;"",1,0))</f>
        <v>0</v>
      </c>
      <c r="N116" s="165">
        <f>IF('Indicator Data'!U120="No Data",1,IF('Indicator Data imputation'!O119&lt;&gt;"",1,0))</f>
        <v>0</v>
      </c>
      <c r="O116" s="165">
        <f>IF('Indicator Data'!V120="No Data",1,IF('Indicator Data imputation'!P119&lt;&gt;"",1,0))</f>
        <v>0</v>
      </c>
      <c r="P116" s="165">
        <f>IF('Indicator Data'!W120="No Data",1,IF('Indicator Data imputation'!Q119&lt;&gt;"",1,0))</f>
        <v>0</v>
      </c>
      <c r="Q116" s="165">
        <f>IF('Indicator Data'!X120="No Data",1,IF('Indicator Data imputation'!R119&lt;&gt;"",1,0))</f>
        <v>0</v>
      </c>
      <c r="R116" s="165">
        <f>IF('Indicator Data'!Y120="No Data",1,IF('Indicator Data imputation'!S119&lt;&gt;"",1,0))</f>
        <v>0</v>
      </c>
      <c r="S116" s="165">
        <f>IF('Indicator Data'!Z120="No Data",1,IF('Indicator Data imputation'!T119&lt;&gt;"",1,0))</f>
        <v>0</v>
      </c>
      <c r="T116" s="165">
        <f>IF('Indicator Data'!AA120="No Data",1,IF('Indicator Data imputation'!U119&lt;&gt;"",1,0))</f>
        <v>0</v>
      </c>
      <c r="U116" s="165">
        <f>IF('Indicator Data'!AB120="No Data",1,IF('Indicator Data imputation'!V119&lt;&gt;"",1,0))</f>
        <v>0</v>
      </c>
      <c r="V116" s="165">
        <f>IF('Indicator Data'!AC120="No Data",1,IF('Indicator Data imputation'!W119&lt;&gt;"",1,0))</f>
        <v>0</v>
      </c>
      <c r="W116" s="165">
        <f>IF('Indicator Data'!AD120="No Data",1,IF('Indicator Data imputation'!X119&lt;&gt;"",1,0))</f>
        <v>0</v>
      </c>
      <c r="X116" s="165">
        <f>IF('Indicator Data'!AE120="No Data",1,IF('Indicator Data imputation'!Y119&lt;&gt;"",1,0))</f>
        <v>1</v>
      </c>
      <c r="Y116" s="165">
        <f>IF('Indicator Data'!AF120="No Data",1,IF('Indicator Data imputation'!Z119&lt;&gt;"",1,0))</f>
        <v>0</v>
      </c>
      <c r="Z116" s="165">
        <f>IF('Indicator Data'!AG120="No Data",1,IF('Indicator Data imputation'!AA119&lt;&gt;"",1,0))</f>
        <v>0</v>
      </c>
      <c r="AA116" s="165">
        <f>IF('Indicator Data'!AH120="No Data",1,IF('Indicator Data imputation'!AB119&lt;&gt;"",1,0))</f>
        <v>0</v>
      </c>
      <c r="AB116" s="165">
        <f>IF('Indicator Data'!AI120="No Data",1,IF('Indicator Data imputation'!AC119&lt;&gt;"",1,0))</f>
        <v>0</v>
      </c>
      <c r="AC116" s="165">
        <f>IF('Indicator Data'!AJ120="No Data",1,IF('Indicator Data imputation'!AD119&lt;&gt;"",1,0))</f>
        <v>0</v>
      </c>
      <c r="AD116" s="165">
        <f>IF('Indicator Data'!AK120="No Data",1,IF('Indicator Data imputation'!AE119&lt;&gt;"",1,0))</f>
        <v>0</v>
      </c>
      <c r="AE116" s="165">
        <f>IF('Indicator Data'!AL120="No Data",1,IF('Indicator Data imputation'!AF119&lt;&gt;"",1,0))</f>
        <v>0</v>
      </c>
      <c r="AF116" s="165">
        <f>IF('Indicator Data'!AM120="No Data",1,IF('Indicator Data imputation'!AG119&lt;&gt;"",1,0))</f>
        <v>0</v>
      </c>
      <c r="AG116" s="165">
        <f>IF('Indicator Data'!AN120="No Data",1,IF('Indicator Data imputation'!AH119&lt;&gt;"",1,0))</f>
        <v>0</v>
      </c>
      <c r="AH116" s="165">
        <f>IF('Indicator Data'!AO120="No Data",1,IF('Indicator Data imputation'!AI119&lt;&gt;"",1,0))</f>
        <v>0</v>
      </c>
      <c r="AI116" s="165">
        <f>IF('Indicator Data'!AP120="No Data",1,IF('Indicator Data imputation'!AJ119&lt;&gt;"",1,0))</f>
        <v>0</v>
      </c>
      <c r="AJ116" s="165">
        <f>IF('Indicator Data'!AQ120="No Data",1,IF('Indicator Data imputation'!AK119&lt;&gt;"",1,0))</f>
        <v>1</v>
      </c>
      <c r="AK116" s="165">
        <f>IF('Indicator Data'!AR120="No Data",1,IF('Indicator Data imputation'!AL119&lt;&gt;"",1,0))</f>
        <v>0</v>
      </c>
      <c r="AL116" s="165">
        <f>IF('Indicator Data'!AS120="No Data",1,IF('Indicator Data imputation'!AM119&lt;&gt;"",1,0))</f>
        <v>0</v>
      </c>
      <c r="AM116" s="165">
        <f>IF('Indicator Data'!AT120="No Data",1,IF('Indicator Data imputation'!AN119&lt;&gt;"",1,0))</f>
        <v>0</v>
      </c>
      <c r="AN116" s="165">
        <f>IF('Indicator Data'!AU120="No Data",1,IF('Indicator Data imputation'!AO119&lt;&gt;"",1,0))</f>
        <v>0</v>
      </c>
      <c r="AO116" s="165">
        <f>IF('Indicator Data'!AV120="No Data",1,IF('Indicator Data imputation'!AP119&lt;&gt;"",1,0))</f>
        <v>0</v>
      </c>
      <c r="AP116" s="165">
        <f>IF('Indicator Data'!AW120="No Data",1,IF('Indicator Data imputation'!AQ119&lt;&gt;"",1,0))</f>
        <v>0</v>
      </c>
      <c r="AQ116" s="165">
        <f>IF('Indicator Data'!AX120="No Data",1,IF('Indicator Data imputation'!AR119&lt;&gt;"",1,0))</f>
        <v>0</v>
      </c>
      <c r="AR116" s="165">
        <f>IF('Indicator Data'!AY120="No Data",1,IF('Indicator Data imputation'!AS119&lt;&gt;"",1,0))</f>
        <v>0</v>
      </c>
      <c r="AS116" s="165">
        <f>IF('Indicator Data'!AZ120="No Data",1,IF('Indicator Data imputation'!AT119&lt;&gt;"",1,0))</f>
        <v>0</v>
      </c>
      <c r="AT116" s="165">
        <f>IF('Indicator Data'!BA120="No Data",1,IF('Indicator Data imputation'!AU119&lt;&gt;"",1,0))</f>
        <v>0</v>
      </c>
      <c r="AU116" s="165">
        <f>IF('Indicator Data'!BB120="No Data",1,IF('Indicator Data imputation'!AV119&lt;&gt;"",1,0))</f>
        <v>0</v>
      </c>
      <c r="AV116" s="165">
        <f>IF('Indicator Data'!BC120="No Data",1,IF('Indicator Data imputation'!AW119&lt;&gt;"",1,0))</f>
        <v>0</v>
      </c>
      <c r="AW116" s="165">
        <f>IF('Indicator Data'!BD120="No Data",1,IF('Indicator Data imputation'!AX119&lt;&gt;"",1,0))</f>
        <v>0</v>
      </c>
      <c r="AX116" s="165">
        <f>IF('Indicator Data'!BE120="No Data",1,IF('Indicator Data imputation'!AY119&lt;&gt;"",1,0))</f>
        <v>0</v>
      </c>
      <c r="AY116" s="165">
        <f>IF('Indicator Data'!BF120="No Data",1,IF('Indicator Data imputation'!AZ119&lt;&gt;"",1,0))</f>
        <v>0</v>
      </c>
      <c r="AZ116" s="165">
        <f>IF('Indicator Data'!BG120="No Data",1,IF('Indicator Data imputation'!BA119&lt;&gt;"",1,0))</f>
        <v>0</v>
      </c>
      <c r="BA116" s="5">
        <f t="shared" si="2"/>
        <v>2</v>
      </c>
      <c r="BB116" s="167">
        <f t="shared" si="3"/>
        <v>3.9215686274509803E-2</v>
      </c>
    </row>
    <row r="117" spans="1:54" x14ac:dyDescent="0.25">
      <c r="A117" s="5" t="s">
        <v>216</v>
      </c>
      <c r="B117" s="165">
        <f>IF('Indicator Data'!I121="No Data",1,IF('Indicator Data imputation'!C120&lt;&gt;"",1,0))</f>
        <v>0</v>
      </c>
      <c r="C117" s="165">
        <f>IF('Indicator Data'!J121="No Data",1,IF('Indicator Data imputation'!D120&lt;&gt;"",1,0))</f>
        <v>0</v>
      </c>
      <c r="D117" s="165">
        <f>IF('Indicator Data'!K121="No Data",1,IF('Indicator Data imputation'!E120&lt;&gt;"",1,0))</f>
        <v>0</v>
      </c>
      <c r="E117" s="165">
        <f>IF('Indicator Data'!L121="No Data",1,IF('Indicator Data imputation'!F120&lt;&gt;"",1,0))</f>
        <v>0</v>
      </c>
      <c r="F117" s="165">
        <f>IF('Indicator Data'!M121="No Data",1,IF('Indicator Data imputation'!G120&lt;&gt;"",1,0))</f>
        <v>0</v>
      </c>
      <c r="G117" s="165">
        <f>IF('Indicator Data'!N121="No Data",1,IF('Indicator Data imputation'!H120&lt;&gt;"",1,0))</f>
        <v>0</v>
      </c>
      <c r="H117" s="165">
        <f>IF('Indicator Data'!O121="No Data",1,IF('Indicator Data imputation'!I120&lt;&gt;"",1,0))</f>
        <v>0</v>
      </c>
      <c r="I117" s="165">
        <f>IF('Indicator Data'!P121="No Data",1,IF('Indicator Data imputation'!J120&lt;&gt;"",1,0))</f>
        <v>0</v>
      </c>
      <c r="J117" s="165">
        <f>IF('Indicator Data'!Q121="No Data",1,IF('Indicator Data imputation'!K120&lt;&gt;"",1,0))</f>
        <v>0</v>
      </c>
      <c r="K117" s="165">
        <f>IF('Indicator Data'!R121="No Data",1,IF('Indicator Data imputation'!L120&lt;&gt;"",1,0))</f>
        <v>0</v>
      </c>
      <c r="L117" s="165">
        <f>IF('Indicator Data'!S121="No Data",1,IF('Indicator Data imputation'!M120&lt;&gt;"",1,0))</f>
        <v>0</v>
      </c>
      <c r="M117" s="165">
        <f>IF('Indicator Data'!T121="No Data",1,IF('Indicator Data imputation'!N120&lt;&gt;"",1,0))</f>
        <v>0</v>
      </c>
      <c r="N117" s="165">
        <f>IF('Indicator Data'!U121="No Data",1,IF('Indicator Data imputation'!O120&lt;&gt;"",1,0))</f>
        <v>0</v>
      </c>
      <c r="O117" s="165">
        <f>IF('Indicator Data'!V121="No Data",1,IF('Indicator Data imputation'!P120&lt;&gt;"",1,0))</f>
        <v>0</v>
      </c>
      <c r="P117" s="165">
        <f>IF('Indicator Data'!W121="No Data",1,IF('Indicator Data imputation'!Q120&lt;&gt;"",1,0))</f>
        <v>0</v>
      </c>
      <c r="Q117" s="165">
        <f>IF('Indicator Data'!X121="No Data",1,IF('Indicator Data imputation'!R120&lt;&gt;"",1,0))</f>
        <v>0</v>
      </c>
      <c r="R117" s="165">
        <f>IF('Indicator Data'!Y121="No Data",1,IF('Indicator Data imputation'!S120&lt;&gt;"",1,0))</f>
        <v>0</v>
      </c>
      <c r="S117" s="165">
        <f>IF('Indicator Data'!Z121="No Data",1,IF('Indicator Data imputation'!T120&lt;&gt;"",1,0))</f>
        <v>0</v>
      </c>
      <c r="T117" s="165">
        <f>IF('Indicator Data'!AA121="No Data",1,IF('Indicator Data imputation'!U120&lt;&gt;"",1,0))</f>
        <v>0</v>
      </c>
      <c r="U117" s="165">
        <f>IF('Indicator Data'!AB121="No Data",1,IF('Indicator Data imputation'!V120&lt;&gt;"",1,0))</f>
        <v>0</v>
      </c>
      <c r="V117" s="165">
        <f>IF('Indicator Data'!AC121="No Data",1,IF('Indicator Data imputation'!W120&lt;&gt;"",1,0))</f>
        <v>0</v>
      </c>
      <c r="W117" s="165">
        <f>IF('Indicator Data'!AD121="No Data",1,IF('Indicator Data imputation'!X120&lt;&gt;"",1,0))</f>
        <v>0</v>
      </c>
      <c r="X117" s="165">
        <f>IF('Indicator Data'!AE121="No Data",1,IF('Indicator Data imputation'!Y120&lt;&gt;"",1,0))</f>
        <v>1</v>
      </c>
      <c r="Y117" s="165">
        <f>IF('Indicator Data'!AF121="No Data",1,IF('Indicator Data imputation'!Z120&lt;&gt;"",1,0))</f>
        <v>0</v>
      </c>
      <c r="Z117" s="165">
        <f>IF('Indicator Data'!AG121="No Data",1,IF('Indicator Data imputation'!AA120&lt;&gt;"",1,0))</f>
        <v>0</v>
      </c>
      <c r="AA117" s="165">
        <f>IF('Indicator Data'!AH121="No Data",1,IF('Indicator Data imputation'!AB120&lt;&gt;"",1,0))</f>
        <v>0</v>
      </c>
      <c r="AB117" s="165">
        <f>IF('Indicator Data'!AI121="No Data",1,IF('Indicator Data imputation'!AC120&lt;&gt;"",1,0))</f>
        <v>0</v>
      </c>
      <c r="AC117" s="165">
        <f>IF('Indicator Data'!AJ121="No Data",1,IF('Indicator Data imputation'!AD120&lt;&gt;"",1,0))</f>
        <v>0</v>
      </c>
      <c r="AD117" s="165">
        <f>IF('Indicator Data'!AK121="No Data",1,IF('Indicator Data imputation'!AE120&lt;&gt;"",1,0))</f>
        <v>0</v>
      </c>
      <c r="AE117" s="165">
        <f>IF('Indicator Data'!AL121="No Data",1,IF('Indicator Data imputation'!AF120&lt;&gt;"",1,0))</f>
        <v>0</v>
      </c>
      <c r="AF117" s="165">
        <f>IF('Indicator Data'!AM121="No Data",1,IF('Indicator Data imputation'!AG120&lt;&gt;"",1,0))</f>
        <v>0</v>
      </c>
      <c r="AG117" s="165">
        <f>IF('Indicator Data'!AN121="No Data",1,IF('Indicator Data imputation'!AH120&lt;&gt;"",1,0))</f>
        <v>0</v>
      </c>
      <c r="AH117" s="165">
        <f>IF('Indicator Data'!AO121="No Data",1,IF('Indicator Data imputation'!AI120&lt;&gt;"",1,0))</f>
        <v>0</v>
      </c>
      <c r="AI117" s="165">
        <f>IF('Indicator Data'!AP121="No Data",1,IF('Indicator Data imputation'!AJ120&lt;&gt;"",1,0))</f>
        <v>0</v>
      </c>
      <c r="AJ117" s="165">
        <f>IF('Indicator Data'!AQ121="No Data",1,IF('Indicator Data imputation'!AK120&lt;&gt;"",1,0))</f>
        <v>0</v>
      </c>
      <c r="AK117" s="165">
        <f>IF('Indicator Data'!AR121="No Data",1,IF('Indicator Data imputation'!AL120&lt;&gt;"",1,0))</f>
        <v>0</v>
      </c>
      <c r="AL117" s="165">
        <f>IF('Indicator Data'!AS121="No Data",1,IF('Indicator Data imputation'!AM120&lt;&gt;"",1,0))</f>
        <v>0</v>
      </c>
      <c r="AM117" s="165">
        <f>IF('Indicator Data'!AT121="No Data",1,IF('Indicator Data imputation'!AN120&lt;&gt;"",1,0))</f>
        <v>0</v>
      </c>
      <c r="AN117" s="165">
        <f>IF('Indicator Data'!AU121="No Data",1,IF('Indicator Data imputation'!AO120&lt;&gt;"",1,0))</f>
        <v>0</v>
      </c>
      <c r="AO117" s="165">
        <f>IF('Indicator Data'!AV121="No Data",1,IF('Indicator Data imputation'!AP120&lt;&gt;"",1,0))</f>
        <v>0</v>
      </c>
      <c r="AP117" s="165">
        <f>IF('Indicator Data'!AW121="No Data",1,IF('Indicator Data imputation'!AQ120&lt;&gt;"",1,0))</f>
        <v>0</v>
      </c>
      <c r="AQ117" s="165">
        <f>IF('Indicator Data'!AX121="No Data",1,IF('Indicator Data imputation'!AR120&lt;&gt;"",1,0))</f>
        <v>0</v>
      </c>
      <c r="AR117" s="165">
        <f>IF('Indicator Data'!AY121="No Data",1,IF('Indicator Data imputation'!AS120&lt;&gt;"",1,0))</f>
        <v>0</v>
      </c>
      <c r="AS117" s="165">
        <f>IF('Indicator Data'!AZ121="No Data",1,IF('Indicator Data imputation'!AT120&lt;&gt;"",1,0))</f>
        <v>0</v>
      </c>
      <c r="AT117" s="165">
        <f>IF('Indicator Data'!BA121="No Data",1,IF('Indicator Data imputation'!AU120&lt;&gt;"",1,0))</f>
        <v>0</v>
      </c>
      <c r="AU117" s="165">
        <f>IF('Indicator Data'!BB121="No Data",1,IF('Indicator Data imputation'!AV120&lt;&gt;"",1,0))</f>
        <v>0</v>
      </c>
      <c r="AV117" s="165">
        <f>IF('Indicator Data'!BC121="No Data",1,IF('Indicator Data imputation'!AW120&lt;&gt;"",1,0))</f>
        <v>0</v>
      </c>
      <c r="AW117" s="165">
        <f>IF('Indicator Data'!BD121="No Data",1,IF('Indicator Data imputation'!AX120&lt;&gt;"",1,0))</f>
        <v>0</v>
      </c>
      <c r="AX117" s="165">
        <f>IF('Indicator Data'!BE121="No Data",1,IF('Indicator Data imputation'!AY120&lt;&gt;"",1,0))</f>
        <v>0</v>
      </c>
      <c r="AY117" s="165">
        <f>IF('Indicator Data'!BF121="No Data",1,IF('Indicator Data imputation'!AZ120&lt;&gt;"",1,0))</f>
        <v>0</v>
      </c>
      <c r="AZ117" s="165">
        <f>IF('Indicator Data'!BG121="No Data",1,IF('Indicator Data imputation'!BA120&lt;&gt;"",1,0))</f>
        <v>0</v>
      </c>
      <c r="BA117" s="5">
        <f t="shared" si="2"/>
        <v>1</v>
      </c>
      <c r="BB117" s="167">
        <f t="shared" si="3"/>
        <v>1.9607843137254902E-2</v>
      </c>
    </row>
    <row r="118" spans="1:54" x14ac:dyDescent="0.25">
      <c r="A118" s="5" t="s">
        <v>218</v>
      </c>
      <c r="B118" s="165">
        <f>IF('Indicator Data'!I122="No Data",1,IF('Indicator Data imputation'!C121&lt;&gt;"",1,0))</f>
        <v>0</v>
      </c>
      <c r="C118" s="165">
        <f>IF('Indicator Data'!J122="No Data",1,IF('Indicator Data imputation'!D121&lt;&gt;"",1,0))</f>
        <v>0</v>
      </c>
      <c r="D118" s="165">
        <f>IF('Indicator Data'!K122="No Data",1,IF('Indicator Data imputation'!E121&lt;&gt;"",1,0))</f>
        <v>0</v>
      </c>
      <c r="E118" s="165">
        <f>IF('Indicator Data'!L122="No Data",1,IF('Indicator Data imputation'!F121&lt;&gt;"",1,0))</f>
        <v>0</v>
      </c>
      <c r="F118" s="165">
        <f>IF('Indicator Data'!M122="No Data",1,IF('Indicator Data imputation'!G121&lt;&gt;"",1,0))</f>
        <v>0</v>
      </c>
      <c r="G118" s="165">
        <f>IF('Indicator Data'!N122="No Data",1,IF('Indicator Data imputation'!H121&lt;&gt;"",1,0))</f>
        <v>0</v>
      </c>
      <c r="H118" s="165">
        <f>IF('Indicator Data'!O122="No Data",1,IF('Indicator Data imputation'!I121&lt;&gt;"",1,0))</f>
        <v>0</v>
      </c>
      <c r="I118" s="165">
        <f>IF('Indicator Data'!P122="No Data",1,IF('Indicator Data imputation'!J121&lt;&gt;"",1,0))</f>
        <v>0</v>
      </c>
      <c r="J118" s="165">
        <f>IF('Indicator Data'!Q122="No Data",1,IF('Indicator Data imputation'!K121&lt;&gt;"",1,0))</f>
        <v>0</v>
      </c>
      <c r="K118" s="165">
        <f>IF('Indicator Data'!R122="No Data",1,IF('Indicator Data imputation'!L121&lt;&gt;"",1,0))</f>
        <v>0</v>
      </c>
      <c r="L118" s="165">
        <f>IF('Indicator Data'!S122="No Data",1,IF('Indicator Data imputation'!M121&lt;&gt;"",1,0))</f>
        <v>0</v>
      </c>
      <c r="M118" s="165">
        <f>IF('Indicator Data'!T122="No Data",1,IF('Indicator Data imputation'!N121&lt;&gt;"",1,0))</f>
        <v>0</v>
      </c>
      <c r="N118" s="165">
        <f>IF('Indicator Data'!U122="No Data",1,IF('Indicator Data imputation'!O121&lt;&gt;"",1,0))</f>
        <v>0</v>
      </c>
      <c r="O118" s="165">
        <f>IF('Indicator Data'!V122="No Data",1,IF('Indicator Data imputation'!P121&lt;&gt;"",1,0))</f>
        <v>0</v>
      </c>
      <c r="P118" s="165">
        <f>IF('Indicator Data'!W122="No Data",1,IF('Indicator Data imputation'!Q121&lt;&gt;"",1,0))</f>
        <v>0</v>
      </c>
      <c r="Q118" s="165">
        <f>IF('Indicator Data'!X122="No Data",1,IF('Indicator Data imputation'!R121&lt;&gt;"",1,0))</f>
        <v>0</v>
      </c>
      <c r="R118" s="165">
        <f>IF('Indicator Data'!Y122="No Data",1,IF('Indicator Data imputation'!S121&lt;&gt;"",1,0))</f>
        <v>0</v>
      </c>
      <c r="S118" s="165">
        <f>IF('Indicator Data'!Z122="No Data",1,IF('Indicator Data imputation'!T121&lt;&gt;"",1,0))</f>
        <v>0</v>
      </c>
      <c r="T118" s="165">
        <f>IF('Indicator Data'!AA122="No Data",1,IF('Indicator Data imputation'!U121&lt;&gt;"",1,0))</f>
        <v>0</v>
      </c>
      <c r="U118" s="165">
        <f>IF('Indicator Data'!AB122="No Data",1,IF('Indicator Data imputation'!V121&lt;&gt;"",1,0))</f>
        <v>0</v>
      </c>
      <c r="V118" s="165">
        <f>IF('Indicator Data'!AC122="No Data",1,IF('Indicator Data imputation'!W121&lt;&gt;"",1,0))</f>
        <v>0</v>
      </c>
      <c r="W118" s="165">
        <f>IF('Indicator Data'!AD122="No Data",1,IF('Indicator Data imputation'!X121&lt;&gt;"",1,0))</f>
        <v>0</v>
      </c>
      <c r="X118" s="165">
        <f>IF('Indicator Data'!AE122="No Data",1,IF('Indicator Data imputation'!Y121&lt;&gt;"",1,0))</f>
        <v>0</v>
      </c>
      <c r="Y118" s="165">
        <f>IF('Indicator Data'!AF122="No Data",1,IF('Indicator Data imputation'!Z121&lt;&gt;"",1,0))</f>
        <v>0</v>
      </c>
      <c r="Z118" s="165">
        <f>IF('Indicator Data'!AG122="No Data",1,IF('Indicator Data imputation'!AA121&lt;&gt;"",1,0))</f>
        <v>0</v>
      </c>
      <c r="AA118" s="165">
        <f>IF('Indicator Data'!AH122="No Data",1,IF('Indicator Data imputation'!AB121&lt;&gt;"",1,0))</f>
        <v>0</v>
      </c>
      <c r="AB118" s="165">
        <f>IF('Indicator Data'!AI122="No Data",1,IF('Indicator Data imputation'!AC121&lt;&gt;"",1,0))</f>
        <v>0</v>
      </c>
      <c r="AC118" s="165">
        <f>IF('Indicator Data'!AJ122="No Data",1,IF('Indicator Data imputation'!AD121&lt;&gt;"",1,0))</f>
        <v>0</v>
      </c>
      <c r="AD118" s="165">
        <f>IF('Indicator Data'!AK122="No Data",1,IF('Indicator Data imputation'!AE121&lt;&gt;"",1,0))</f>
        <v>0</v>
      </c>
      <c r="AE118" s="165">
        <f>IF('Indicator Data'!AL122="No Data",1,IF('Indicator Data imputation'!AF121&lt;&gt;"",1,0))</f>
        <v>0</v>
      </c>
      <c r="AF118" s="165">
        <f>IF('Indicator Data'!AM122="No Data",1,IF('Indicator Data imputation'!AG121&lt;&gt;"",1,0))</f>
        <v>0</v>
      </c>
      <c r="AG118" s="165">
        <f>IF('Indicator Data'!AN122="No Data",1,IF('Indicator Data imputation'!AH121&lt;&gt;"",1,0))</f>
        <v>0</v>
      </c>
      <c r="AH118" s="165">
        <f>IF('Indicator Data'!AO122="No Data",1,IF('Indicator Data imputation'!AI121&lt;&gt;"",1,0))</f>
        <v>0</v>
      </c>
      <c r="AI118" s="165">
        <f>IF('Indicator Data'!AP122="No Data",1,IF('Indicator Data imputation'!AJ121&lt;&gt;"",1,0))</f>
        <v>0</v>
      </c>
      <c r="AJ118" s="165">
        <f>IF('Indicator Data'!AQ122="No Data",1,IF('Indicator Data imputation'!AK121&lt;&gt;"",1,0))</f>
        <v>0</v>
      </c>
      <c r="AK118" s="165">
        <f>IF('Indicator Data'!AR122="No Data",1,IF('Indicator Data imputation'!AL121&lt;&gt;"",1,0))</f>
        <v>0</v>
      </c>
      <c r="AL118" s="165">
        <f>IF('Indicator Data'!AS122="No Data",1,IF('Indicator Data imputation'!AM121&lt;&gt;"",1,0))</f>
        <v>0</v>
      </c>
      <c r="AM118" s="165">
        <f>IF('Indicator Data'!AT122="No Data",1,IF('Indicator Data imputation'!AN121&lt;&gt;"",1,0))</f>
        <v>0</v>
      </c>
      <c r="AN118" s="165">
        <f>IF('Indicator Data'!AU122="No Data",1,IF('Indicator Data imputation'!AO121&lt;&gt;"",1,0))</f>
        <v>0</v>
      </c>
      <c r="AO118" s="165">
        <f>IF('Indicator Data'!AV122="No Data",1,IF('Indicator Data imputation'!AP121&lt;&gt;"",1,0))</f>
        <v>0</v>
      </c>
      <c r="AP118" s="165">
        <f>IF('Indicator Data'!AW122="No Data",1,IF('Indicator Data imputation'!AQ121&lt;&gt;"",1,0))</f>
        <v>0</v>
      </c>
      <c r="AQ118" s="165">
        <f>IF('Indicator Data'!AX122="No Data",1,IF('Indicator Data imputation'!AR121&lt;&gt;"",1,0))</f>
        <v>0</v>
      </c>
      <c r="AR118" s="165">
        <f>IF('Indicator Data'!AY122="No Data",1,IF('Indicator Data imputation'!AS121&lt;&gt;"",1,0))</f>
        <v>0</v>
      </c>
      <c r="AS118" s="165">
        <f>IF('Indicator Data'!AZ122="No Data",1,IF('Indicator Data imputation'!AT121&lt;&gt;"",1,0))</f>
        <v>0</v>
      </c>
      <c r="AT118" s="165">
        <f>IF('Indicator Data'!BA122="No Data",1,IF('Indicator Data imputation'!AU121&lt;&gt;"",1,0))</f>
        <v>0</v>
      </c>
      <c r="AU118" s="165">
        <f>IF('Indicator Data'!BB122="No Data",1,IF('Indicator Data imputation'!AV121&lt;&gt;"",1,0))</f>
        <v>0</v>
      </c>
      <c r="AV118" s="165">
        <f>IF('Indicator Data'!BC122="No Data",1,IF('Indicator Data imputation'!AW121&lt;&gt;"",1,0))</f>
        <v>0</v>
      </c>
      <c r="AW118" s="165">
        <f>IF('Indicator Data'!BD122="No Data",1,IF('Indicator Data imputation'!AX121&lt;&gt;"",1,0))</f>
        <v>0</v>
      </c>
      <c r="AX118" s="165">
        <f>IF('Indicator Data'!BE122="No Data",1,IF('Indicator Data imputation'!AY121&lt;&gt;"",1,0))</f>
        <v>0</v>
      </c>
      <c r="AY118" s="165">
        <f>IF('Indicator Data'!BF122="No Data",1,IF('Indicator Data imputation'!AZ121&lt;&gt;"",1,0))</f>
        <v>0</v>
      </c>
      <c r="AZ118" s="165">
        <f>IF('Indicator Data'!BG122="No Data",1,IF('Indicator Data imputation'!BA121&lt;&gt;"",1,0))</f>
        <v>0</v>
      </c>
      <c r="BA118" s="5">
        <f t="shared" si="2"/>
        <v>0</v>
      </c>
      <c r="BB118" s="167">
        <f t="shared" si="3"/>
        <v>0</v>
      </c>
    </row>
    <row r="119" spans="1:54" x14ac:dyDescent="0.25">
      <c r="A119" s="5" t="s">
        <v>219</v>
      </c>
      <c r="B119" s="165">
        <f>IF('Indicator Data'!I123="No Data",1,IF('Indicator Data imputation'!C122&lt;&gt;"",1,0))</f>
        <v>0</v>
      </c>
      <c r="C119" s="165">
        <f>IF('Indicator Data'!J123="No Data",1,IF('Indicator Data imputation'!D122&lt;&gt;"",1,0))</f>
        <v>0</v>
      </c>
      <c r="D119" s="165">
        <f>IF('Indicator Data'!K123="No Data",1,IF('Indicator Data imputation'!E122&lt;&gt;"",1,0))</f>
        <v>0</v>
      </c>
      <c r="E119" s="165">
        <f>IF('Indicator Data'!L123="No Data",1,IF('Indicator Data imputation'!F122&lt;&gt;"",1,0))</f>
        <v>0</v>
      </c>
      <c r="F119" s="165">
        <f>IF('Indicator Data'!M123="No Data",1,IF('Indicator Data imputation'!G122&lt;&gt;"",1,0))</f>
        <v>0</v>
      </c>
      <c r="G119" s="165">
        <f>IF('Indicator Data'!N123="No Data",1,IF('Indicator Data imputation'!H122&lt;&gt;"",1,0))</f>
        <v>0</v>
      </c>
      <c r="H119" s="165">
        <f>IF('Indicator Data'!O123="No Data",1,IF('Indicator Data imputation'!I122&lt;&gt;"",1,0))</f>
        <v>0</v>
      </c>
      <c r="I119" s="165">
        <f>IF('Indicator Data'!P123="No Data",1,IF('Indicator Data imputation'!J122&lt;&gt;"",1,0))</f>
        <v>0</v>
      </c>
      <c r="J119" s="165">
        <f>IF('Indicator Data'!Q123="No Data",1,IF('Indicator Data imputation'!K122&lt;&gt;"",1,0))</f>
        <v>0</v>
      </c>
      <c r="K119" s="165">
        <f>IF('Indicator Data'!R123="No Data",1,IF('Indicator Data imputation'!L122&lt;&gt;"",1,0))</f>
        <v>0</v>
      </c>
      <c r="L119" s="165">
        <f>IF('Indicator Data'!S123="No Data",1,IF('Indicator Data imputation'!M122&lt;&gt;"",1,0))</f>
        <v>0</v>
      </c>
      <c r="M119" s="165">
        <f>IF('Indicator Data'!T123="No Data",1,IF('Indicator Data imputation'!N122&lt;&gt;"",1,0))</f>
        <v>0</v>
      </c>
      <c r="N119" s="165">
        <f>IF('Indicator Data'!U123="No Data",1,IF('Indicator Data imputation'!O122&lt;&gt;"",1,0))</f>
        <v>0</v>
      </c>
      <c r="O119" s="165">
        <f>IF('Indicator Data'!V123="No Data",1,IF('Indicator Data imputation'!P122&lt;&gt;"",1,0))</f>
        <v>0</v>
      </c>
      <c r="P119" s="165">
        <f>IF('Indicator Data'!W123="No Data",1,IF('Indicator Data imputation'!Q122&lt;&gt;"",1,0))</f>
        <v>0</v>
      </c>
      <c r="Q119" s="165">
        <f>IF('Indicator Data'!X123="No Data",1,IF('Indicator Data imputation'!R122&lt;&gt;"",1,0))</f>
        <v>0</v>
      </c>
      <c r="R119" s="165">
        <f>IF('Indicator Data'!Y123="No Data",1,IF('Indicator Data imputation'!S122&lt;&gt;"",1,0))</f>
        <v>0</v>
      </c>
      <c r="S119" s="165">
        <f>IF('Indicator Data'!Z123="No Data",1,IF('Indicator Data imputation'!T122&lt;&gt;"",1,0))</f>
        <v>0</v>
      </c>
      <c r="T119" s="165">
        <f>IF('Indicator Data'!AA123="No Data",1,IF('Indicator Data imputation'!U122&lt;&gt;"",1,0))</f>
        <v>0</v>
      </c>
      <c r="U119" s="165">
        <f>IF('Indicator Data'!AB123="No Data",1,IF('Indicator Data imputation'!V122&lt;&gt;"",1,0))</f>
        <v>0</v>
      </c>
      <c r="V119" s="165">
        <f>IF('Indicator Data'!AC123="No Data",1,IF('Indicator Data imputation'!W122&lt;&gt;"",1,0))</f>
        <v>0</v>
      </c>
      <c r="W119" s="165">
        <f>IF('Indicator Data'!AD123="No Data",1,IF('Indicator Data imputation'!X122&lt;&gt;"",1,0))</f>
        <v>0</v>
      </c>
      <c r="X119" s="165">
        <f>IF('Indicator Data'!AE123="No Data",1,IF('Indicator Data imputation'!Y122&lt;&gt;"",1,0))</f>
        <v>0</v>
      </c>
      <c r="Y119" s="165">
        <f>IF('Indicator Data'!AF123="No Data",1,IF('Indicator Data imputation'!Z122&lt;&gt;"",1,0))</f>
        <v>0</v>
      </c>
      <c r="Z119" s="165">
        <f>IF('Indicator Data'!AG123="No Data",1,IF('Indicator Data imputation'!AA122&lt;&gt;"",1,0))</f>
        <v>1</v>
      </c>
      <c r="AA119" s="165">
        <f>IF('Indicator Data'!AH123="No Data",1,IF('Indicator Data imputation'!AB122&lt;&gt;"",1,0))</f>
        <v>0</v>
      </c>
      <c r="AB119" s="165">
        <f>IF('Indicator Data'!AI123="No Data",1,IF('Indicator Data imputation'!AC122&lt;&gt;"",1,0))</f>
        <v>0</v>
      </c>
      <c r="AC119" s="165">
        <f>IF('Indicator Data'!AJ123="No Data",1,IF('Indicator Data imputation'!AD122&lt;&gt;"",1,0))</f>
        <v>0</v>
      </c>
      <c r="AD119" s="165">
        <f>IF('Indicator Data'!AK123="No Data",1,IF('Indicator Data imputation'!AE122&lt;&gt;"",1,0))</f>
        <v>0</v>
      </c>
      <c r="AE119" s="165">
        <f>IF('Indicator Data'!AL123="No Data",1,IF('Indicator Data imputation'!AF122&lt;&gt;"",1,0))</f>
        <v>0</v>
      </c>
      <c r="AF119" s="165">
        <f>IF('Indicator Data'!AM123="No Data",1,IF('Indicator Data imputation'!AG122&lt;&gt;"",1,0))</f>
        <v>0</v>
      </c>
      <c r="AG119" s="165">
        <f>IF('Indicator Data'!AN123="No Data",1,IF('Indicator Data imputation'!AH122&lt;&gt;"",1,0))</f>
        <v>0</v>
      </c>
      <c r="AH119" s="165">
        <f>IF('Indicator Data'!AO123="No Data",1,IF('Indicator Data imputation'!AI122&lt;&gt;"",1,0))</f>
        <v>0</v>
      </c>
      <c r="AI119" s="165">
        <f>IF('Indicator Data'!AP123="No Data",1,IF('Indicator Data imputation'!AJ122&lt;&gt;"",1,0))</f>
        <v>0</v>
      </c>
      <c r="AJ119" s="165">
        <f>IF('Indicator Data'!AQ123="No Data",1,IF('Indicator Data imputation'!AK122&lt;&gt;"",1,0))</f>
        <v>0</v>
      </c>
      <c r="AK119" s="165">
        <f>IF('Indicator Data'!AR123="No Data",1,IF('Indicator Data imputation'!AL122&lt;&gt;"",1,0))</f>
        <v>0</v>
      </c>
      <c r="AL119" s="165">
        <f>IF('Indicator Data'!AS123="No Data",1,IF('Indicator Data imputation'!AM122&lt;&gt;"",1,0))</f>
        <v>0</v>
      </c>
      <c r="AM119" s="165">
        <f>IF('Indicator Data'!AT123="No Data",1,IF('Indicator Data imputation'!AN122&lt;&gt;"",1,0))</f>
        <v>0</v>
      </c>
      <c r="AN119" s="165">
        <f>IF('Indicator Data'!AU123="No Data",1,IF('Indicator Data imputation'!AO122&lt;&gt;"",1,0))</f>
        <v>0</v>
      </c>
      <c r="AO119" s="165">
        <f>IF('Indicator Data'!AV123="No Data",1,IF('Indicator Data imputation'!AP122&lt;&gt;"",1,0))</f>
        <v>0</v>
      </c>
      <c r="AP119" s="165">
        <f>IF('Indicator Data'!AW123="No Data",1,IF('Indicator Data imputation'!AQ122&lt;&gt;"",1,0))</f>
        <v>0</v>
      </c>
      <c r="AQ119" s="165">
        <f>IF('Indicator Data'!AX123="No Data",1,IF('Indicator Data imputation'!AR122&lt;&gt;"",1,0))</f>
        <v>0</v>
      </c>
      <c r="AR119" s="165">
        <f>IF('Indicator Data'!AY123="No Data",1,IF('Indicator Data imputation'!AS122&lt;&gt;"",1,0))</f>
        <v>0</v>
      </c>
      <c r="AS119" s="165">
        <f>IF('Indicator Data'!AZ123="No Data",1,IF('Indicator Data imputation'!AT122&lt;&gt;"",1,0))</f>
        <v>0</v>
      </c>
      <c r="AT119" s="165">
        <f>IF('Indicator Data'!BA123="No Data",1,IF('Indicator Data imputation'!AU122&lt;&gt;"",1,0))</f>
        <v>0</v>
      </c>
      <c r="AU119" s="165">
        <f>IF('Indicator Data'!BB123="No Data",1,IF('Indicator Data imputation'!AV122&lt;&gt;"",1,0))</f>
        <v>0</v>
      </c>
      <c r="AV119" s="165">
        <f>IF('Indicator Data'!BC123="No Data",1,IF('Indicator Data imputation'!AW122&lt;&gt;"",1,0))</f>
        <v>0</v>
      </c>
      <c r="AW119" s="165">
        <f>IF('Indicator Data'!BD123="No Data",1,IF('Indicator Data imputation'!AX122&lt;&gt;"",1,0))</f>
        <v>0</v>
      </c>
      <c r="AX119" s="165">
        <f>IF('Indicator Data'!BE123="No Data",1,IF('Indicator Data imputation'!AY122&lt;&gt;"",1,0))</f>
        <v>0</v>
      </c>
      <c r="AY119" s="165">
        <f>IF('Indicator Data'!BF123="No Data",1,IF('Indicator Data imputation'!AZ122&lt;&gt;"",1,0))</f>
        <v>0</v>
      </c>
      <c r="AZ119" s="165">
        <f>IF('Indicator Data'!BG123="No Data",1,IF('Indicator Data imputation'!BA122&lt;&gt;"",1,0))</f>
        <v>0</v>
      </c>
      <c r="BA119" s="5">
        <f t="shared" si="2"/>
        <v>1</v>
      </c>
      <c r="BB119" s="167">
        <f t="shared" si="3"/>
        <v>1.9607843137254902E-2</v>
      </c>
    </row>
    <row r="120" spans="1:54" x14ac:dyDescent="0.25">
      <c r="A120" s="5" t="s">
        <v>221</v>
      </c>
      <c r="B120" s="165">
        <f>IF('Indicator Data'!I124="No Data",1,IF('Indicator Data imputation'!C123&lt;&gt;"",1,0))</f>
        <v>0</v>
      </c>
      <c r="C120" s="165">
        <f>IF('Indicator Data'!J124="No Data",1,IF('Indicator Data imputation'!D123&lt;&gt;"",1,0))</f>
        <v>0</v>
      </c>
      <c r="D120" s="165">
        <f>IF('Indicator Data'!K124="No Data",1,IF('Indicator Data imputation'!E123&lt;&gt;"",1,0))</f>
        <v>0</v>
      </c>
      <c r="E120" s="165">
        <f>IF('Indicator Data'!L124="No Data",1,IF('Indicator Data imputation'!F123&lt;&gt;"",1,0))</f>
        <v>0</v>
      </c>
      <c r="F120" s="165">
        <f>IF('Indicator Data'!M124="No Data",1,IF('Indicator Data imputation'!G123&lt;&gt;"",1,0))</f>
        <v>0</v>
      </c>
      <c r="G120" s="165">
        <f>IF('Indicator Data'!N124="No Data",1,IF('Indicator Data imputation'!H123&lt;&gt;"",1,0))</f>
        <v>0</v>
      </c>
      <c r="H120" s="165">
        <f>IF('Indicator Data'!O124="No Data",1,IF('Indicator Data imputation'!I123&lt;&gt;"",1,0))</f>
        <v>0</v>
      </c>
      <c r="I120" s="165">
        <f>IF('Indicator Data'!P124="No Data",1,IF('Indicator Data imputation'!J123&lt;&gt;"",1,0))</f>
        <v>0</v>
      </c>
      <c r="J120" s="165">
        <f>IF('Indicator Data'!Q124="No Data",1,IF('Indicator Data imputation'!K123&lt;&gt;"",1,0))</f>
        <v>0</v>
      </c>
      <c r="K120" s="165">
        <f>IF('Indicator Data'!R124="No Data",1,IF('Indicator Data imputation'!L123&lt;&gt;"",1,0))</f>
        <v>0</v>
      </c>
      <c r="L120" s="165">
        <f>IF('Indicator Data'!S124="No Data",1,IF('Indicator Data imputation'!M123&lt;&gt;"",1,0))</f>
        <v>0</v>
      </c>
      <c r="M120" s="165">
        <f>IF('Indicator Data'!T124="No Data",1,IF('Indicator Data imputation'!N123&lt;&gt;"",1,0))</f>
        <v>0</v>
      </c>
      <c r="N120" s="165">
        <f>IF('Indicator Data'!U124="No Data",1,IF('Indicator Data imputation'!O123&lt;&gt;"",1,0))</f>
        <v>0</v>
      </c>
      <c r="O120" s="165">
        <f>IF('Indicator Data'!V124="No Data",1,IF('Indicator Data imputation'!P123&lt;&gt;"",1,0))</f>
        <v>0</v>
      </c>
      <c r="P120" s="165">
        <f>IF('Indicator Data'!W124="No Data",1,IF('Indicator Data imputation'!Q123&lt;&gt;"",1,0))</f>
        <v>0</v>
      </c>
      <c r="Q120" s="165">
        <f>IF('Indicator Data'!X124="No Data",1,IF('Indicator Data imputation'!R123&lt;&gt;"",1,0))</f>
        <v>0</v>
      </c>
      <c r="R120" s="165">
        <f>IF('Indicator Data'!Y124="No Data",1,IF('Indicator Data imputation'!S123&lt;&gt;"",1,0))</f>
        <v>0</v>
      </c>
      <c r="S120" s="165">
        <f>IF('Indicator Data'!Z124="No Data",1,IF('Indicator Data imputation'!T123&lt;&gt;"",1,0))</f>
        <v>0</v>
      </c>
      <c r="T120" s="165">
        <f>IF('Indicator Data'!AA124="No Data",1,IF('Indicator Data imputation'!U123&lt;&gt;"",1,0))</f>
        <v>0</v>
      </c>
      <c r="U120" s="165">
        <f>IF('Indicator Data'!AB124="No Data",1,IF('Indicator Data imputation'!V123&lt;&gt;"",1,0))</f>
        <v>0</v>
      </c>
      <c r="V120" s="165">
        <f>IF('Indicator Data'!AC124="No Data",1,IF('Indicator Data imputation'!W123&lt;&gt;"",1,0))</f>
        <v>0</v>
      </c>
      <c r="W120" s="165">
        <f>IF('Indicator Data'!AD124="No Data",1,IF('Indicator Data imputation'!X123&lt;&gt;"",1,0))</f>
        <v>0</v>
      </c>
      <c r="X120" s="165">
        <f>IF('Indicator Data'!AE124="No Data",1,IF('Indicator Data imputation'!Y123&lt;&gt;"",1,0))</f>
        <v>0</v>
      </c>
      <c r="Y120" s="165">
        <f>IF('Indicator Data'!AF124="No Data",1,IF('Indicator Data imputation'!Z123&lt;&gt;"",1,0))</f>
        <v>0</v>
      </c>
      <c r="Z120" s="165">
        <f>IF('Indicator Data'!AG124="No Data",1,IF('Indicator Data imputation'!AA123&lt;&gt;"",1,0))</f>
        <v>0</v>
      </c>
      <c r="AA120" s="165">
        <f>IF('Indicator Data'!AH124="No Data",1,IF('Indicator Data imputation'!AB123&lt;&gt;"",1,0))</f>
        <v>0</v>
      </c>
      <c r="AB120" s="165">
        <f>IF('Indicator Data'!AI124="No Data",1,IF('Indicator Data imputation'!AC123&lt;&gt;"",1,0))</f>
        <v>0</v>
      </c>
      <c r="AC120" s="165">
        <f>IF('Indicator Data'!AJ124="No Data",1,IF('Indicator Data imputation'!AD123&lt;&gt;"",1,0))</f>
        <v>0</v>
      </c>
      <c r="AD120" s="165">
        <f>IF('Indicator Data'!AK124="No Data",1,IF('Indicator Data imputation'!AE123&lt;&gt;"",1,0))</f>
        <v>0</v>
      </c>
      <c r="AE120" s="165">
        <f>IF('Indicator Data'!AL124="No Data",1,IF('Indicator Data imputation'!AF123&lt;&gt;"",1,0))</f>
        <v>0</v>
      </c>
      <c r="AF120" s="165">
        <f>IF('Indicator Data'!AM124="No Data",1,IF('Indicator Data imputation'!AG123&lt;&gt;"",1,0))</f>
        <v>0</v>
      </c>
      <c r="AG120" s="165">
        <f>IF('Indicator Data'!AN124="No Data",1,IF('Indicator Data imputation'!AH123&lt;&gt;"",1,0))</f>
        <v>0</v>
      </c>
      <c r="AH120" s="165">
        <f>IF('Indicator Data'!AO124="No Data",1,IF('Indicator Data imputation'!AI123&lt;&gt;"",1,0))</f>
        <v>0</v>
      </c>
      <c r="AI120" s="165">
        <f>IF('Indicator Data'!AP124="No Data",1,IF('Indicator Data imputation'!AJ123&lt;&gt;"",1,0))</f>
        <v>0</v>
      </c>
      <c r="AJ120" s="165">
        <f>IF('Indicator Data'!AQ124="No Data",1,IF('Indicator Data imputation'!AK123&lt;&gt;"",1,0))</f>
        <v>0</v>
      </c>
      <c r="AK120" s="165">
        <f>IF('Indicator Data'!AR124="No Data",1,IF('Indicator Data imputation'!AL123&lt;&gt;"",1,0))</f>
        <v>0</v>
      </c>
      <c r="AL120" s="165">
        <f>IF('Indicator Data'!AS124="No Data",1,IF('Indicator Data imputation'!AM123&lt;&gt;"",1,0))</f>
        <v>0</v>
      </c>
      <c r="AM120" s="165">
        <f>IF('Indicator Data'!AT124="No Data",1,IF('Indicator Data imputation'!AN123&lt;&gt;"",1,0))</f>
        <v>1</v>
      </c>
      <c r="AN120" s="165">
        <f>IF('Indicator Data'!AU124="No Data",1,IF('Indicator Data imputation'!AO123&lt;&gt;"",1,0))</f>
        <v>1</v>
      </c>
      <c r="AO120" s="165">
        <f>IF('Indicator Data'!AV124="No Data",1,IF('Indicator Data imputation'!AP123&lt;&gt;"",1,0))</f>
        <v>0</v>
      </c>
      <c r="AP120" s="165">
        <f>IF('Indicator Data'!AW124="No Data",1,IF('Indicator Data imputation'!AQ123&lt;&gt;"",1,0))</f>
        <v>0</v>
      </c>
      <c r="AQ120" s="165">
        <f>IF('Indicator Data'!AX124="No Data",1,IF('Indicator Data imputation'!AR123&lt;&gt;"",1,0))</f>
        <v>0</v>
      </c>
      <c r="AR120" s="165">
        <f>IF('Indicator Data'!AY124="No Data",1,IF('Indicator Data imputation'!AS123&lt;&gt;"",1,0))</f>
        <v>0</v>
      </c>
      <c r="AS120" s="165">
        <f>IF('Indicator Data'!AZ124="No Data",1,IF('Indicator Data imputation'!AT123&lt;&gt;"",1,0))</f>
        <v>0</v>
      </c>
      <c r="AT120" s="165">
        <f>IF('Indicator Data'!BA124="No Data",1,IF('Indicator Data imputation'!AU123&lt;&gt;"",1,0))</f>
        <v>0</v>
      </c>
      <c r="AU120" s="165">
        <f>IF('Indicator Data'!BB124="No Data",1,IF('Indicator Data imputation'!AV123&lt;&gt;"",1,0))</f>
        <v>0</v>
      </c>
      <c r="AV120" s="165">
        <f>IF('Indicator Data'!BC124="No Data",1,IF('Indicator Data imputation'!AW123&lt;&gt;"",1,0))</f>
        <v>0</v>
      </c>
      <c r="AW120" s="165">
        <f>IF('Indicator Data'!BD124="No Data",1,IF('Indicator Data imputation'!AX123&lt;&gt;"",1,0))</f>
        <v>0</v>
      </c>
      <c r="AX120" s="165">
        <f>IF('Indicator Data'!BE124="No Data",1,IF('Indicator Data imputation'!AY123&lt;&gt;"",1,0))</f>
        <v>0</v>
      </c>
      <c r="AY120" s="165">
        <f>IF('Indicator Data'!BF124="No Data",1,IF('Indicator Data imputation'!AZ123&lt;&gt;"",1,0))</f>
        <v>0</v>
      </c>
      <c r="AZ120" s="165">
        <f>IF('Indicator Data'!BG124="No Data",1,IF('Indicator Data imputation'!BA123&lt;&gt;"",1,0))</f>
        <v>0</v>
      </c>
      <c r="BA120" s="5">
        <f t="shared" si="2"/>
        <v>2</v>
      </c>
      <c r="BB120" s="167">
        <f t="shared" si="3"/>
        <v>3.9215686274509803E-2</v>
      </c>
    </row>
    <row r="121" spans="1:54" x14ac:dyDescent="0.25">
      <c r="A121" s="5" t="s">
        <v>223</v>
      </c>
      <c r="B121" s="165">
        <f>IF('Indicator Data'!I125="No Data",1,IF('Indicator Data imputation'!C124&lt;&gt;"",1,0))</f>
        <v>0</v>
      </c>
      <c r="C121" s="165">
        <f>IF('Indicator Data'!J125="No Data",1,IF('Indicator Data imputation'!D124&lt;&gt;"",1,0))</f>
        <v>0</v>
      </c>
      <c r="D121" s="165">
        <f>IF('Indicator Data'!K125="No Data",1,IF('Indicator Data imputation'!E124&lt;&gt;"",1,0))</f>
        <v>0</v>
      </c>
      <c r="E121" s="165">
        <f>IF('Indicator Data'!L125="No Data",1,IF('Indicator Data imputation'!F124&lt;&gt;"",1,0))</f>
        <v>1</v>
      </c>
      <c r="F121" s="165">
        <f>IF('Indicator Data'!M125="No Data",1,IF('Indicator Data imputation'!G124&lt;&gt;"",1,0))</f>
        <v>0</v>
      </c>
      <c r="G121" s="165">
        <f>IF('Indicator Data'!N125="No Data",1,IF('Indicator Data imputation'!H124&lt;&gt;"",1,0))</f>
        <v>0</v>
      </c>
      <c r="H121" s="165">
        <f>IF('Indicator Data'!O125="No Data",1,IF('Indicator Data imputation'!I124&lt;&gt;"",1,0))</f>
        <v>0</v>
      </c>
      <c r="I121" s="165">
        <f>IF('Indicator Data'!P125="No Data",1,IF('Indicator Data imputation'!J124&lt;&gt;"",1,0))</f>
        <v>0</v>
      </c>
      <c r="J121" s="165">
        <f>IF('Indicator Data'!Q125="No Data",1,IF('Indicator Data imputation'!K124&lt;&gt;"",1,0))</f>
        <v>1</v>
      </c>
      <c r="K121" s="165">
        <f>IF('Indicator Data'!R125="No Data",1,IF('Indicator Data imputation'!L124&lt;&gt;"",1,0))</f>
        <v>1</v>
      </c>
      <c r="L121" s="165">
        <f>IF('Indicator Data'!S125="No Data",1,IF('Indicator Data imputation'!M124&lt;&gt;"",1,0))</f>
        <v>0</v>
      </c>
      <c r="M121" s="165">
        <f>IF('Indicator Data'!T125="No Data",1,IF('Indicator Data imputation'!N124&lt;&gt;"",1,0))</f>
        <v>0</v>
      </c>
      <c r="N121" s="165">
        <f>IF('Indicator Data'!U125="No Data",1,IF('Indicator Data imputation'!O124&lt;&gt;"",1,0))</f>
        <v>0</v>
      </c>
      <c r="O121" s="165">
        <f>IF('Indicator Data'!V125="No Data",1,IF('Indicator Data imputation'!P124&lt;&gt;"",1,0))</f>
        <v>0</v>
      </c>
      <c r="P121" s="165">
        <f>IF('Indicator Data'!W125="No Data",1,IF('Indicator Data imputation'!Q124&lt;&gt;"",1,0))</f>
        <v>1</v>
      </c>
      <c r="Q121" s="165">
        <f>IF('Indicator Data'!X125="No Data",1,IF('Indicator Data imputation'!R124&lt;&gt;"",1,0))</f>
        <v>0</v>
      </c>
      <c r="R121" s="165">
        <f>IF('Indicator Data'!Y125="No Data",1,IF('Indicator Data imputation'!S124&lt;&gt;"",1,0))</f>
        <v>0</v>
      </c>
      <c r="S121" s="165">
        <f>IF('Indicator Data'!Z125="No Data",1,IF('Indicator Data imputation'!T124&lt;&gt;"",1,0))</f>
        <v>0</v>
      </c>
      <c r="T121" s="165">
        <f>IF('Indicator Data'!AA125="No Data",1,IF('Indicator Data imputation'!U124&lt;&gt;"",1,0))</f>
        <v>0</v>
      </c>
      <c r="U121" s="165">
        <f>IF('Indicator Data'!AB125="No Data",1,IF('Indicator Data imputation'!V124&lt;&gt;"",1,0))</f>
        <v>1</v>
      </c>
      <c r="V121" s="165">
        <f>IF('Indicator Data'!AC125="No Data",1,IF('Indicator Data imputation'!W124&lt;&gt;"",1,0))</f>
        <v>0</v>
      </c>
      <c r="W121" s="165">
        <f>IF('Indicator Data'!AD125="No Data",1,IF('Indicator Data imputation'!X124&lt;&gt;"",1,0))</f>
        <v>1</v>
      </c>
      <c r="X121" s="165">
        <f>IF('Indicator Data'!AE125="No Data",1,IF('Indicator Data imputation'!Y124&lt;&gt;"",1,0))</f>
        <v>1</v>
      </c>
      <c r="Y121" s="165">
        <f>IF('Indicator Data'!AF125="No Data",1,IF('Indicator Data imputation'!Z124&lt;&gt;"",1,0))</f>
        <v>1</v>
      </c>
      <c r="Z121" s="165">
        <f>IF('Indicator Data'!AG125="No Data",1,IF('Indicator Data imputation'!AA124&lt;&gt;"",1,0))</f>
        <v>1</v>
      </c>
      <c r="AA121" s="165">
        <f>IF('Indicator Data'!AH125="No Data",1,IF('Indicator Data imputation'!AB124&lt;&gt;"",1,0))</f>
        <v>0</v>
      </c>
      <c r="AB121" s="165">
        <f>IF('Indicator Data'!AI125="No Data",1,IF('Indicator Data imputation'!AC124&lt;&gt;"",1,0))</f>
        <v>0</v>
      </c>
      <c r="AC121" s="165">
        <f>IF('Indicator Data'!AJ125="No Data",1,IF('Indicator Data imputation'!AD124&lt;&gt;"",1,0))</f>
        <v>0</v>
      </c>
      <c r="AD121" s="165">
        <f>IF('Indicator Data'!AK125="No Data",1,IF('Indicator Data imputation'!AE124&lt;&gt;"",1,0))</f>
        <v>0</v>
      </c>
      <c r="AE121" s="165">
        <f>IF('Indicator Data'!AL125="No Data",1,IF('Indicator Data imputation'!AF124&lt;&gt;"",1,0))</f>
        <v>0</v>
      </c>
      <c r="AF121" s="165">
        <f>IF('Indicator Data'!AM125="No Data",1,IF('Indicator Data imputation'!AG124&lt;&gt;"",1,0))</f>
        <v>0</v>
      </c>
      <c r="AG121" s="165">
        <f>IF('Indicator Data'!AN125="No Data",1,IF('Indicator Data imputation'!AH124&lt;&gt;"",1,0))</f>
        <v>0</v>
      </c>
      <c r="AH121" s="165">
        <f>IF('Indicator Data'!AO125="No Data",1,IF('Indicator Data imputation'!AI124&lt;&gt;"",1,0))</f>
        <v>0</v>
      </c>
      <c r="AI121" s="165">
        <f>IF('Indicator Data'!AP125="No Data",1,IF('Indicator Data imputation'!AJ124&lt;&gt;"",1,0))</f>
        <v>1</v>
      </c>
      <c r="AJ121" s="165">
        <f>IF('Indicator Data'!AQ125="No Data",1,IF('Indicator Data imputation'!AK124&lt;&gt;"",1,0))</f>
        <v>1</v>
      </c>
      <c r="AK121" s="165">
        <f>IF('Indicator Data'!AR125="No Data",1,IF('Indicator Data imputation'!AL124&lt;&gt;"",1,0))</f>
        <v>0</v>
      </c>
      <c r="AL121" s="165">
        <f>IF('Indicator Data'!AS125="No Data",1,IF('Indicator Data imputation'!AM124&lt;&gt;"",1,0))</f>
        <v>0</v>
      </c>
      <c r="AM121" s="165">
        <f>IF('Indicator Data'!AT125="No Data",1,IF('Indicator Data imputation'!AN124&lt;&gt;"",1,0))</f>
        <v>1</v>
      </c>
      <c r="AN121" s="165">
        <f>IF('Indicator Data'!AU125="No Data",1,IF('Indicator Data imputation'!AO124&lt;&gt;"",1,0))</f>
        <v>0</v>
      </c>
      <c r="AO121" s="165">
        <f>IF('Indicator Data'!AV125="No Data",1,IF('Indicator Data imputation'!AP124&lt;&gt;"",1,0))</f>
        <v>1</v>
      </c>
      <c r="AP121" s="165">
        <f>IF('Indicator Data'!AW125="No Data",1,IF('Indicator Data imputation'!AQ124&lt;&gt;"",1,0))</f>
        <v>0</v>
      </c>
      <c r="AQ121" s="165">
        <f>IF('Indicator Data'!AX125="No Data",1,IF('Indicator Data imputation'!AR124&lt;&gt;"",1,0))</f>
        <v>0</v>
      </c>
      <c r="AR121" s="165">
        <f>IF('Indicator Data'!AY125="No Data",1,IF('Indicator Data imputation'!AS124&lt;&gt;"",1,0))</f>
        <v>0</v>
      </c>
      <c r="AS121" s="165">
        <f>IF('Indicator Data'!AZ125="No Data",1,IF('Indicator Data imputation'!AT124&lt;&gt;"",1,0))</f>
        <v>0</v>
      </c>
      <c r="AT121" s="165">
        <f>IF('Indicator Data'!BA125="No Data",1,IF('Indicator Data imputation'!AU124&lt;&gt;"",1,0))</f>
        <v>0</v>
      </c>
      <c r="AU121" s="165">
        <f>IF('Indicator Data'!BB125="No Data",1,IF('Indicator Data imputation'!AV124&lt;&gt;"",1,0))</f>
        <v>0</v>
      </c>
      <c r="AV121" s="165">
        <f>IF('Indicator Data'!BC125="No Data",1,IF('Indicator Data imputation'!AW124&lt;&gt;"",1,0))</f>
        <v>0</v>
      </c>
      <c r="AW121" s="165">
        <f>IF('Indicator Data'!BD125="No Data",1,IF('Indicator Data imputation'!AX124&lt;&gt;"",1,0))</f>
        <v>0</v>
      </c>
      <c r="AX121" s="165">
        <f>IF('Indicator Data'!BE125="No Data",1,IF('Indicator Data imputation'!AY124&lt;&gt;"",1,0))</f>
        <v>0</v>
      </c>
      <c r="AY121" s="165">
        <f>IF('Indicator Data'!BF125="No Data",1,IF('Indicator Data imputation'!AZ124&lt;&gt;"",1,0))</f>
        <v>0</v>
      </c>
      <c r="AZ121" s="165">
        <f>IF('Indicator Data'!BG125="No Data",1,IF('Indicator Data imputation'!BA124&lt;&gt;"",1,0))</f>
        <v>0</v>
      </c>
      <c r="BA121" s="5">
        <f t="shared" si="2"/>
        <v>13</v>
      </c>
      <c r="BB121" s="167">
        <f t="shared" si="3"/>
        <v>0.25490196078431371</v>
      </c>
    </row>
    <row r="122" spans="1:54" x14ac:dyDescent="0.25">
      <c r="A122" s="5" t="s">
        <v>225</v>
      </c>
      <c r="B122" s="165">
        <f>IF('Indicator Data'!I126="No Data",1,IF('Indicator Data imputation'!C125&lt;&gt;"",1,0))</f>
        <v>0</v>
      </c>
      <c r="C122" s="165">
        <f>IF('Indicator Data'!J126="No Data",1,IF('Indicator Data imputation'!D125&lt;&gt;"",1,0))</f>
        <v>0</v>
      </c>
      <c r="D122" s="165">
        <f>IF('Indicator Data'!K126="No Data",1,IF('Indicator Data imputation'!E125&lt;&gt;"",1,0))</f>
        <v>0</v>
      </c>
      <c r="E122" s="165">
        <f>IF('Indicator Data'!L126="No Data",1,IF('Indicator Data imputation'!F125&lt;&gt;"",1,0))</f>
        <v>0</v>
      </c>
      <c r="F122" s="165">
        <f>IF('Indicator Data'!M126="No Data",1,IF('Indicator Data imputation'!G125&lt;&gt;"",1,0))</f>
        <v>0</v>
      </c>
      <c r="G122" s="165">
        <f>IF('Indicator Data'!N126="No Data",1,IF('Indicator Data imputation'!H125&lt;&gt;"",1,0))</f>
        <v>0</v>
      </c>
      <c r="H122" s="165">
        <f>IF('Indicator Data'!O126="No Data",1,IF('Indicator Data imputation'!I125&lt;&gt;"",1,0))</f>
        <v>0</v>
      </c>
      <c r="I122" s="165">
        <f>IF('Indicator Data'!P126="No Data",1,IF('Indicator Data imputation'!J125&lt;&gt;"",1,0))</f>
        <v>0</v>
      </c>
      <c r="J122" s="165">
        <f>IF('Indicator Data'!Q126="No Data",1,IF('Indicator Data imputation'!K125&lt;&gt;"",1,0))</f>
        <v>0</v>
      </c>
      <c r="K122" s="165">
        <f>IF('Indicator Data'!R126="No Data",1,IF('Indicator Data imputation'!L125&lt;&gt;"",1,0))</f>
        <v>0</v>
      </c>
      <c r="L122" s="165">
        <f>IF('Indicator Data'!S126="No Data",1,IF('Indicator Data imputation'!M125&lt;&gt;"",1,0))</f>
        <v>0</v>
      </c>
      <c r="M122" s="165">
        <f>IF('Indicator Data'!T126="No Data",1,IF('Indicator Data imputation'!N125&lt;&gt;"",1,0))</f>
        <v>0</v>
      </c>
      <c r="N122" s="165">
        <f>IF('Indicator Data'!U126="No Data",1,IF('Indicator Data imputation'!O125&lt;&gt;"",1,0))</f>
        <v>0</v>
      </c>
      <c r="O122" s="165">
        <f>IF('Indicator Data'!V126="No Data",1,IF('Indicator Data imputation'!P125&lt;&gt;"",1,0))</f>
        <v>0</v>
      </c>
      <c r="P122" s="165">
        <f>IF('Indicator Data'!W126="No Data",1,IF('Indicator Data imputation'!Q125&lt;&gt;"",1,0))</f>
        <v>0</v>
      </c>
      <c r="Q122" s="165">
        <f>IF('Indicator Data'!X126="No Data",1,IF('Indicator Data imputation'!R125&lt;&gt;"",1,0))</f>
        <v>0</v>
      </c>
      <c r="R122" s="165">
        <f>IF('Indicator Data'!Y126="No Data",1,IF('Indicator Data imputation'!S125&lt;&gt;"",1,0))</f>
        <v>1</v>
      </c>
      <c r="S122" s="165">
        <f>IF('Indicator Data'!Z126="No Data",1,IF('Indicator Data imputation'!T125&lt;&gt;"",1,0))</f>
        <v>0</v>
      </c>
      <c r="T122" s="165">
        <f>IF('Indicator Data'!AA126="No Data",1,IF('Indicator Data imputation'!U125&lt;&gt;"",1,0))</f>
        <v>0</v>
      </c>
      <c r="U122" s="165">
        <f>IF('Indicator Data'!AB126="No Data",1,IF('Indicator Data imputation'!V125&lt;&gt;"",1,0))</f>
        <v>0</v>
      </c>
      <c r="V122" s="165">
        <f>IF('Indicator Data'!AC126="No Data",1,IF('Indicator Data imputation'!W125&lt;&gt;"",1,0))</f>
        <v>0</v>
      </c>
      <c r="W122" s="165">
        <f>IF('Indicator Data'!AD126="No Data",1,IF('Indicator Data imputation'!X125&lt;&gt;"",1,0))</f>
        <v>0</v>
      </c>
      <c r="X122" s="165">
        <f>IF('Indicator Data'!AE126="No Data",1,IF('Indicator Data imputation'!Y125&lt;&gt;"",1,0))</f>
        <v>0</v>
      </c>
      <c r="Y122" s="165">
        <f>IF('Indicator Data'!AF126="No Data",1,IF('Indicator Data imputation'!Z125&lt;&gt;"",1,0))</f>
        <v>0</v>
      </c>
      <c r="Z122" s="165">
        <f>IF('Indicator Data'!AG126="No Data",1,IF('Indicator Data imputation'!AA125&lt;&gt;"",1,0))</f>
        <v>0</v>
      </c>
      <c r="AA122" s="165">
        <f>IF('Indicator Data'!AH126="No Data",1,IF('Indicator Data imputation'!AB125&lt;&gt;"",1,0))</f>
        <v>0</v>
      </c>
      <c r="AB122" s="165">
        <f>IF('Indicator Data'!AI126="No Data",1,IF('Indicator Data imputation'!AC125&lt;&gt;"",1,0))</f>
        <v>0</v>
      </c>
      <c r="AC122" s="165">
        <f>IF('Indicator Data'!AJ126="No Data",1,IF('Indicator Data imputation'!AD125&lt;&gt;"",1,0))</f>
        <v>0</v>
      </c>
      <c r="AD122" s="165">
        <f>IF('Indicator Data'!AK126="No Data",1,IF('Indicator Data imputation'!AE125&lt;&gt;"",1,0))</f>
        <v>0</v>
      </c>
      <c r="AE122" s="165">
        <f>IF('Indicator Data'!AL126="No Data",1,IF('Indicator Data imputation'!AF125&lt;&gt;"",1,0))</f>
        <v>0</v>
      </c>
      <c r="AF122" s="165">
        <f>IF('Indicator Data'!AM126="No Data",1,IF('Indicator Data imputation'!AG125&lt;&gt;"",1,0))</f>
        <v>0</v>
      </c>
      <c r="AG122" s="165">
        <f>IF('Indicator Data'!AN126="No Data",1,IF('Indicator Data imputation'!AH125&lt;&gt;"",1,0))</f>
        <v>0</v>
      </c>
      <c r="AH122" s="165">
        <f>IF('Indicator Data'!AO126="No Data",1,IF('Indicator Data imputation'!AI125&lt;&gt;"",1,0))</f>
        <v>0</v>
      </c>
      <c r="AI122" s="165">
        <f>IF('Indicator Data'!AP126="No Data",1,IF('Indicator Data imputation'!AJ125&lt;&gt;"",1,0))</f>
        <v>0</v>
      </c>
      <c r="AJ122" s="165">
        <f>IF('Indicator Data'!AQ126="No Data",1,IF('Indicator Data imputation'!AK125&lt;&gt;"",1,0))</f>
        <v>0</v>
      </c>
      <c r="AK122" s="165">
        <f>IF('Indicator Data'!AR126="No Data",1,IF('Indicator Data imputation'!AL125&lt;&gt;"",1,0))</f>
        <v>0</v>
      </c>
      <c r="AL122" s="165">
        <f>IF('Indicator Data'!AS126="No Data",1,IF('Indicator Data imputation'!AM125&lt;&gt;"",1,0))</f>
        <v>0</v>
      </c>
      <c r="AM122" s="165">
        <f>IF('Indicator Data'!AT126="No Data",1,IF('Indicator Data imputation'!AN125&lt;&gt;"",1,0))</f>
        <v>0</v>
      </c>
      <c r="AN122" s="165">
        <f>IF('Indicator Data'!AU126="No Data",1,IF('Indicator Data imputation'!AO125&lt;&gt;"",1,0))</f>
        <v>0</v>
      </c>
      <c r="AO122" s="165">
        <f>IF('Indicator Data'!AV126="No Data",1,IF('Indicator Data imputation'!AP125&lt;&gt;"",1,0))</f>
        <v>0</v>
      </c>
      <c r="AP122" s="165">
        <f>IF('Indicator Data'!AW126="No Data",1,IF('Indicator Data imputation'!AQ125&lt;&gt;"",1,0))</f>
        <v>0</v>
      </c>
      <c r="AQ122" s="165">
        <f>IF('Indicator Data'!AX126="No Data",1,IF('Indicator Data imputation'!AR125&lt;&gt;"",1,0))</f>
        <v>0</v>
      </c>
      <c r="AR122" s="165">
        <f>IF('Indicator Data'!AY126="No Data",1,IF('Indicator Data imputation'!AS125&lt;&gt;"",1,0))</f>
        <v>0</v>
      </c>
      <c r="AS122" s="165">
        <f>IF('Indicator Data'!AZ126="No Data",1,IF('Indicator Data imputation'!AT125&lt;&gt;"",1,0))</f>
        <v>0</v>
      </c>
      <c r="AT122" s="165">
        <f>IF('Indicator Data'!BA126="No Data",1,IF('Indicator Data imputation'!AU125&lt;&gt;"",1,0))</f>
        <v>0</v>
      </c>
      <c r="AU122" s="165">
        <f>IF('Indicator Data'!BB126="No Data",1,IF('Indicator Data imputation'!AV125&lt;&gt;"",1,0))</f>
        <v>0</v>
      </c>
      <c r="AV122" s="165">
        <f>IF('Indicator Data'!BC126="No Data",1,IF('Indicator Data imputation'!AW125&lt;&gt;"",1,0))</f>
        <v>0</v>
      </c>
      <c r="AW122" s="165">
        <f>IF('Indicator Data'!BD126="No Data",1,IF('Indicator Data imputation'!AX125&lt;&gt;"",1,0))</f>
        <v>0</v>
      </c>
      <c r="AX122" s="165">
        <f>IF('Indicator Data'!BE126="No Data",1,IF('Indicator Data imputation'!AY125&lt;&gt;"",1,0))</f>
        <v>0</v>
      </c>
      <c r="AY122" s="165">
        <f>IF('Indicator Data'!BF126="No Data",1,IF('Indicator Data imputation'!AZ125&lt;&gt;"",1,0))</f>
        <v>0</v>
      </c>
      <c r="AZ122" s="165">
        <f>IF('Indicator Data'!BG126="No Data",1,IF('Indicator Data imputation'!BA125&lt;&gt;"",1,0))</f>
        <v>0</v>
      </c>
      <c r="BA122" s="5">
        <f t="shared" si="2"/>
        <v>1</v>
      </c>
      <c r="BB122" s="167">
        <f t="shared" si="3"/>
        <v>1.9607843137254902E-2</v>
      </c>
    </row>
    <row r="123" spans="1:54" x14ac:dyDescent="0.25">
      <c r="A123" s="5" t="s">
        <v>227</v>
      </c>
      <c r="B123" s="165">
        <f>IF('Indicator Data'!I127="No Data",1,IF('Indicator Data imputation'!C126&lt;&gt;"",1,0))</f>
        <v>0</v>
      </c>
      <c r="C123" s="165">
        <f>IF('Indicator Data'!J127="No Data",1,IF('Indicator Data imputation'!D126&lt;&gt;"",1,0))</f>
        <v>0</v>
      </c>
      <c r="D123" s="165">
        <f>IF('Indicator Data'!K127="No Data",1,IF('Indicator Data imputation'!E126&lt;&gt;"",1,0))</f>
        <v>0</v>
      </c>
      <c r="E123" s="165">
        <f>IF('Indicator Data'!L127="No Data",1,IF('Indicator Data imputation'!F126&lt;&gt;"",1,0))</f>
        <v>0</v>
      </c>
      <c r="F123" s="165">
        <f>IF('Indicator Data'!M127="No Data",1,IF('Indicator Data imputation'!G126&lt;&gt;"",1,0))</f>
        <v>0</v>
      </c>
      <c r="G123" s="165">
        <f>IF('Indicator Data'!N127="No Data",1,IF('Indicator Data imputation'!H126&lt;&gt;"",1,0))</f>
        <v>0</v>
      </c>
      <c r="H123" s="165">
        <f>IF('Indicator Data'!O127="No Data",1,IF('Indicator Data imputation'!I126&lt;&gt;"",1,0))</f>
        <v>0</v>
      </c>
      <c r="I123" s="165">
        <f>IF('Indicator Data'!P127="No Data",1,IF('Indicator Data imputation'!J126&lt;&gt;"",1,0))</f>
        <v>0</v>
      </c>
      <c r="J123" s="165">
        <f>IF('Indicator Data'!Q127="No Data",1,IF('Indicator Data imputation'!K126&lt;&gt;"",1,0))</f>
        <v>0</v>
      </c>
      <c r="K123" s="165">
        <f>IF('Indicator Data'!R127="No Data",1,IF('Indicator Data imputation'!L126&lt;&gt;"",1,0))</f>
        <v>1</v>
      </c>
      <c r="L123" s="165">
        <f>IF('Indicator Data'!S127="No Data",1,IF('Indicator Data imputation'!M126&lt;&gt;"",1,0))</f>
        <v>0</v>
      </c>
      <c r="M123" s="165">
        <f>IF('Indicator Data'!T127="No Data",1,IF('Indicator Data imputation'!N126&lt;&gt;"",1,0))</f>
        <v>0</v>
      </c>
      <c r="N123" s="165">
        <f>IF('Indicator Data'!U127="No Data",1,IF('Indicator Data imputation'!O126&lt;&gt;"",1,0))</f>
        <v>0</v>
      </c>
      <c r="O123" s="165">
        <f>IF('Indicator Data'!V127="No Data",1,IF('Indicator Data imputation'!P126&lt;&gt;"",1,0))</f>
        <v>1</v>
      </c>
      <c r="P123" s="165">
        <f>IF('Indicator Data'!W127="No Data",1,IF('Indicator Data imputation'!Q126&lt;&gt;"",1,0))</f>
        <v>0</v>
      </c>
      <c r="Q123" s="165">
        <f>IF('Indicator Data'!X127="No Data",1,IF('Indicator Data imputation'!R126&lt;&gt;"",1,0))</f>
        <v>1</v>
      </c>
      <c r="R123" s="165">
        <f>IF('Indicator Data'!Y127="No Data",1,IF('Indicator Data imputation'!S126&lt;&gt;"",1,0))</f>
        <v>0</v>
      </c>
      <c r="S123" s="165">
        <f>IF('Indicator Data'!Z127="No Data",1,IF('Indicator Data imputation'!T126&lt;&gt;"",1,0))</f>
        <v>0</v>
      </c>
      <c r="T123" s="165">
        <f>IF('Indicator Data'!AA127="No Data",1,IF('Indicator Data imputation'!U126&lt;&gt;"",1,0))</f>
        <v>0</v>
      </c>
      <c r="U123" s="165">
        <f>IF('Indicator Data'!AB127="No Data",1,IF('Indicator Data imputation'!V126&lt;&gt;"",1,0))</f>
        <v>0</v>
      </c>
      <c r="V123" s="165">
        <f>IF('Indicator Data'!AC127="No Data",1,IF('Indicator Data imputation'!W126&lt;&gt;"",1,0))</f>
        <v>0</v>
      </c>
      <c r="W123" s="165">
        <f>IF('Indicator Data'!AD127="No Data",1,IF('Indicator Data imputation'!X126&lt;&gt;"",1,0))</f>
        <v>0</v>
      </c>
      <c r="X123" s="165">
        <f>IF('Indicator Data'!AE127="No Data",1,IF('Indicator Data imputation'!Y126&lt;&gt;"",1,0))</f>
        <v>1</v>
      </c>
      <c r="Y123" s="165">
        <f>IF('Indicator Data'!AF127="No Data",1,IF('Indicator Data imputation'!Z126&lt;&gt;"",1,0))</f>
        <v>0</v>
      </c>
      <c r="Z123" s="165">
        <f>IF('Indicator Data'!AG127="No Data",1,IF('Indicator Data imputation'!AA126&lt;&gt;"",1,0))</f>
        <v>0</v>
      </c>
      <c r="AA123" s="165">
        <f>IF('Indicator Data'!AH127="No Data",1,IF('Indicator Data imputation'!AB126&lt;&gt;"",1,0))</f>
        <v>0</v>
      </c>
      <c r="AB123" s="165">
        <f>IF('Indicator Data'!AI127="No Data",1,IF('Indicator Data imputation'!AC126&lt;&gt;"",1,0))</f>
        <v>0</v>
      </c>
      <c r="AC123" s="165">
        <f>IF('Indicator Data'!AJ127="No Data",1,IF('Indicator Data imputation'!AD126&lt;&gt;"",1,0))</f>
        <v>0</v>
      </c>
      <c r="AD123" s="165">
        <f>IF('Indicator Data'!AK127="No Data",1,IF('Indicator Data imputation'!AE126&lt;&gt;"",1,0))</f>
        <v>0</v>
      </c>
      <c r="AE123" s="165">
        <f>IF('Indicator Data'!AL127="No Data",1,IF('Indicator Data imputation'!AF126&lt;&gt;"",1,0))</f>
        <v>0</v>
      </c>
      <c r="AF123" s="165">
        <f>IF('Indicator Data'!AM127="No Data",1,IF('Indicator Data imputation'!AG126&lt;&gt;"",1,0))</f>
        <v>0</v>
      </c>
      <c r="AG123" s="165">
        <f>IF('Indicator Data'!AN127="No Data",1,IF('Indicator Data imputation'!AH126&lt;&gt;"",1,0))</f>
        <v>0</v>
      </c>
      <c r="AH123" s="165">
        <f>IF('Indicator Data'!AO127="No Data",1,IF('Indicator Data imputation'!AI126&lt;&gt;"",1,0))</f>
        <v>0</v>
      </c>
      <c r="AI123" s="165">
        <f>IF('Indicator Data'!AP127="No Data",1,IF('Indicator Data imputation'!AJ126&lt;&gt;"",1,0))</f>
        <v>0</v>
      </c>
      <c r="AJ123" s="165">
        <f>IF('Indicator Data'!AQ127="No Data",1,IF('Indicator Data imputation'!AK126&lt;&gt;"",1,0))</f>
        <v>0</v>
      </c>
      <c r="AK123" s="165">
        <f>IF('Indicator Data'!AR127="No Data",1,IF('Indicator Data imputation'!AL126&lt;&gt;"",1,0))</f>
        <v>0</v>
      </c>
      <c r="AL123" s="165">
        <f>IF('Indicator Data'!AS127="No Data",1,IF('Indicator Data imputation'!AM126&lt;&gt;"",1,0))</f>
        <v>0</v>
      </c>
      <c r="AM123" s="165">
        <f>IF('Indicator Data'!AT127="No Data",1,IF('Indicator Data imputation'!AN126&lt;&gt;"",1,0))</f>
        <v>0</v>
      </c>
      <c r="AN123" s="165">
        <f>IF('Indicator Data'!AU127="No Data",1,IF('Indicator Data imputation'!AO126&lt;&gt;"",1,0))</f>
        <v>0</v>
      </c>
      <c r="AO123" s="165">
        <f>IF('Indicator Data'!AV127="No Data",1,IF('Indicator Data imputation'!AP126&lt;&gt;"",1,0))</f>
        <v>1</v>
      </c>
      <c r="AP123" s="165">
        <f>IF('Indicator Data'!AW127="No Data",1,IF('Indicator Data imputation'!AQ126&lt;&gt;"",1,0))</f>
        <v>0</v>
      </c>
      <c r="AQ123" s="165">
        <f>IF('Indicator Data'!AX127="No Data",1,IF('Indicator Data imputation'!AR126&lt;&gt;"",1,0))</f>
        <v>0</v>
      </c>
      <c r="AR123" s="165">
        <f>IF('Indicator Data'!AY127="No Data",1,IF('Indicator Data imputation'!AS126&lt;&gt;"",1,0))</f>
        <v>0</v>
      </c>
      <c r="AS123" s="165">
        <f>IF('Indicator Data'!AZ127="No Data",1,IF('Indicator Data imputation'!AT126&lt;&gt;"",1,0))</f>
        <v>0</v>
      </c>
      <c r="AT123" s="165">
        <f>IF('Indicator Data'!BA127="No Data",1,IF('Indicator Data imputation'!AU126&lt;&gt;"",1,0))</f>
        <v>0</v>
      </c>
      <c r="AU123" s="165">
        <f>IF('Indicator Data'!BB127="No Data",1,IF('Indicator Data imputation'!AV126&lt;&gt;"",1,0))</f>
        <v>0</v>
      </c>
      <c r="AV123" s="165">
        <f>IF('Indicator Data'!BC127="No Data",1,IF('Indicator Data imputation'!AW126&lt;&gt;"",1,0))</f>
        <v>0</v>
      </c>
      <c r="AW123" s="165">
        <f>IF('Indicator Data'!BD127="No Data",1,IF('Indicator Data imputation'!AX126&lt;&gt;"",1,0))</f>
        <v>0</v>
      </c>
      <c r="AX123" s="165">
        <f>IF('Indicator Data'!BE127="No Data",1,IF('Indicator Data imputation'!AY126&lt;&gt;"",1,0))</f>
        <v>0</v>
      </c>
      <c r="AY123" s="165">
        <f>IF('Indicator Data'!BF127="No Data",1,IF('Indicator Data imputation'!AZ126&lt;&gt;"",1,0))</f>
        <v>0</v>
      </c>
      <c r="AZ123" s="165">
        <f>IF('Indicator Data'!BG127="No Data",1,IF('Indicator Data imputation'!BA126&lt;&gt;"",1,0))</f>
        <v>0</v>
      </c>
      <c r="BA123" s="5">
        <f t="shared" si="2"/>
        <v>5</v>
      </c>
      <c r="BB123" s="167">
        <f t="shared" si="3"/>
        <v>9.8039215686274508E-2</v>
      </c>
    </row>
    <row r="124" spans="1:54" x14ac:dyDescent="0.25">
      <c r="A124" s="5" t="s">
        <v>229</v>
      </c>
      <c r="B124" s="165">
        <f>IF('Indicator Data'!I128="No Data",1,IF('Indicator Data imputation'!C127&lt;&gt;"",1,0))</f>
        <v>0</v>
      </c>
      <c r="C124" s="165">
        <f>IF('Indicator Data'!J128="No Data",1,IF('Indicator Data imputation'!D127&lt;&gt;"",1,0))</f>
        <v>0</v>
      </c>
      <c r="D124" s="165">
        <f>IF('Indicator Data'!K128="No Data",1,IF('Indicator Data imputation'!E127&lt;&gt;"",1,0))</f>
        <v>0</v>
      </c>
      <c r="E124" s="165">
        <f>IF('Indicator Data'!L128="No Data",1,IF('Indicator Data imputation'!F127&lt;&gt;"",1,0))</f>
        <v>0</v>
      </c>
      <c r="F124" s="165">
        <f>IF('Indicator Data'!M128="No Data",1,IF('Indicator Data imputation'!G127&lt;&gt;"",1,0))</f>
        <v>0</v>
      </c>
      <c r="G124" s="165">
        <f>IF('Indicator Data'!N128="No Data",1,IF('Indicator Data imputation'!H127&lt;&gt;"",1,0))</f>
        <v>0</v>
      </c>
      <c r="H124" s="165">
        <f>IF('Indicator Data'!O128="No Data",1,IF('Indicator Data imputation'!I127&lt;&gt;"",1,0))</f>
        <v>0</v>
      </c>
      <c r="I124" s="165">
        <f>IF('Indicator Data'!P128="No Data",1,IF('Indicator Data imputation'!J127&lt;&gt;"",1,0))</f>
        <v>0</v>
      </c>
      <c r="J124" s="165">
        <f>IF('Indicator Data'!Q128="No Data",1,IF('Indicator Data imputation'!K127&lt;&gt;"",1,0))</f>
        <v>0</v>
      </c>
      <c r="K124" s="165">
        <f>IF('Indicator Data'!R128="No Data",1,IF('Indicator Data imputation'!L127&lt;&gt;"",1,0))</f>
        <v>1</v>
      </c>
      <c r="L124" s="165">
        <f>IF('Indicator Data'!S128="No Data",1,IF('Indicator Data imputation'!M127&lt;&gt;"",1,0))</f>
        <v>0</v>
      </c>
      <c r="M124" s="165">
        <f>IF('Indicator Data'!T128="No Data",1,IF('Indicator Data imputation'!N127&lt;&gt;"",1,0))</f>
        <v>0</v>
      </c>
      <c r="N124" s="165">
        <f>IF('Indicator Data'!U128="No Data",1,IF('Indicator Data imputation'!O127&lt;&gt;"",1,0))</f>
        <v>0</v>
      </c>
      <c r="O124" s="165">
        <f>IF('Indicator Data'!V128="No Data",1,IF('Indicator Data imputation'!P127&lt;&gt;"",1,0))</f>
        <v>1</v>
      </c>
      <c r="P124" s="165">
        <f>IF('Indicator Data'!W128="No Data",1,IF('Indicator Data imputation'!Q127&lt;&gt;"",1,0))</f>
        <v>0</v>
      </c>
      <c r="Q124" s="165">
        <f>IF('Indicator Data'!X128="No Data",1,IF('Indicator Data imputation'!R127&lt;&gt;"",1,0))</f>
        <v>1</v>
      </c>
      <c r="R124" s="165">
        <f>IF('Indicator Data'!Y128="No Data",1,IF('Indicator Data imputation'!S127&lt;&gt;"",1,0))</f>
        <v>0</v>
      </c>
      <c r="S124" s="165">
        <f>IF('Indicator Data'!Z128="No Data",1,IF('Indicator Data imputation'!T127&lt;&gt;"",1,0))</f>
        <v>0</v>
      </c>
      <c r="T124" s="165">
        <f>IF('Indicator Data'!AA128="No Data",1,IF('Indicator Data imputation'!U127&lt;&gt;"",1,0))</f>
        <v>0</v>
      </c>
      <c r="U124" s="165">
        <f>IF('Indicator Data'!AB128="No Data",1,IF('Indicator Data imputation'!V127&lt;&gt;"",1,0))</f>
        <v>0</v>
      </c>
      <c r="V124" s="165">
        <f>IF('Indicator Data'!AC128="No Data",1,IF('Indicator Data imputation'!W127&lt;&gt;"",1,0))</f>
        <v>0</v>
      </c>
      <c r="W124" s="165">
        <f>IF('Indicator Data'!AD128="No Data",1,IF('Indicator Data imputation'!X127&lt;&gt;"",1,0))</f>
        <v>0</v>
      </c>
      <c r="X124" s="165">
        <f>IF('Indicator Data'!AE128="No Data",1,IF('Indicator Data imputation'!Y127&lt;&gt;"",1,0))</f>
        <v>1</v>
      </c>
      <c r="Y124" s="165">
        <f>IF('Indicator Data'!AF128="No Data",1,IF('Indicator Data imputation'!Z127&lt;&gt;"",1,0))</f>
        <v>0</v>
      </c>
      <c r="Z124" s="165">
        <f>IF('Indicator Data'!AG128="No Data",1,IF('Indicator Data imputation'!AA127&lt;&gt;"",1,0))</f>
        <v>1</v>
      </c>
      <c r="AA124" s="165">
        <f>IF('Indicator Data'!AH128="No Data",1,IF('Indicator Data imputation'!AB127&lt;&gt;"",1,0))</f>
        <v>0</v>
      </c>
      <c r="AB124" s="165">
        <f>IF('Indicator Data'!AI128="No Data",1,IF('Indicator Data imputation'!AC127&lt;&gt;"",1,0))</f>
        <v>0</v>
      </c>
      <c r="AC124" s="165">
        <f>IF('Indicator Data'!AJ128="No Data",1,IF('Indicator Data imputation'!AD127&lt;&gt;"",1,0))</f>
        <v>0</v>
      </c>
      <c r="AD124" s="165">
        <f>IF('Indicator Data'!AK128="No Data",1,IF('Indicator Data imputation'!AE127&lt;&gt;"",1,0))</f>
        <v>0</v>
      </c>
      <c r="AE124" s="165">
        <f>IF('Indicator Data'!AL128="No Data",1,IF('Indicator Data imputation'!AF127&lt;&gt;"",1,0))</f>
        <v>0</v>
      </c>
      <c r="AF124" s="165">
        <f>IF('Indicator Data'!AM128="No Data",1,IF('Indicator Data imputation'!AG127&lt;&gt;"",1,0))</f>
        <v>0</v>
      </c>
      <c r="AG124" s="165">
        <f>IF('Indicator Data'!AN128="No Data",1,IF('Indicator Data imputation'!AH127&lt;&gt;"",1,0))</f>
        <v>0</v>
      </c>
      <c r="AH124" s="165">
        <f>IF('Indicator Data'!AO128="No Data",1,IF('Indicator Data imputation'!AI127&lt;&gt;"",1,0))</f>
        <v>0</v>
      </c>
      <c r="AI124" s="165">
        <f>IF('Indicator Data'!AP128="No Data",1,IF('Indicator Data imputation'!AJ127&lt;&gt;"",1,0))</f>
        <v>0</v>
      </c>
      <c r="AJ124" s="165">
        <f>IF('Indicator Data'!AQ128="No Data",1,IF('Indicator Data imputation'!AK127&lt;&gt;"",1,0))</f>
        <v>1</v>
      </c>
      <c r="AK124" s="165">
        <f>IF('Indicator Data'!AR128="No Data",1,IF('Indicator Data imputation'!AL127&lt;&gt;"",1,0))</f>
        <v>0</v>
      </c>
      <c r="AL124" s="165">
        <f>IF('Indicator Data'!AS128="No Data",1,IF('Indicator Data imputation'!AM127&lt;&gt;"",1,0))</f>
        <v>0</v>
      </c>
      <c r="AM124" s="165">
        <f>IF('Indicator Data'!AT128="No Data",1,IF('Indicator Data imputation'!AN127&lt;&gt;"",1,0))</f>
        <v>0</v>
      </c>
      <c r="AN124" s="165">
        <f>IF('Indicator Data'!AU128="No Data",1,IF('Indicator Data imputation'!AO127&lt;&gt;"",1,0))</f>
        <v>0</v>
      </c>
      <c r="AO124" s="165">
        <f>IF('Indicator Data'!AV128="No Data",1,IF('Indicator Data imputation'!AP127&lt;&gt;"",1,0))</f>
        <v>1</v>
      </c>
      <c r="AP124" s="165">
        <f>IF('Indicator Data'!AW128="No Data",1,IF('Indicator Data imputation'!AQ127&lt;&gt;"",1,0))</f>
        <v>0</v>
      </c>
      <c r="AQ124" s="165">
        <f>IF('Indicator Data'!AX128="No Data",1,IF('Indicator Data imputation'!AR127&lt;&gt;"",1,0))</f>
        <v>0</v>
      </c>
      <c r="AR124" s="165">
        <f>IF('Indicator Data'!AY128="No Data",1,IF('Indicator Data imputation'!AS127&lt;&gt;"",1,0))</f>
        <v>0</v>
      </c>
      <c r="AS124" s="165">
        <f>IF('Indicator Data'!AZ128="No Data",1,IF('Indicator Data imputation'!AT127&lt;&gt;"",1,0))</f>
        <v>1</v>
      </c>
      <c r="AT124" s="165">
        <f>IF('Indicator Data'!BA128="No Data",1,IF('Indicator Data imputation'!AU127&lt;&gt;"",1,0))</f>
        <v>0</v>
      </c>
      <c r="AU124" s="165">
        <f>IF('Indicator Data'!BB128="No Data",1,IF('Indicator Data imputation'!AV127&lt;&gt;"",1,0))</f>
        <v>0</v>
      </c>
      <c r="AV124" s="165">
        <f>IF('Indicator Data'!BC128="No Data",1,IF('Indicator Data imputation'!AW127&lt;&gt;"",1,0))</f>
        <v>0</v>
      </c>
      <c r="AW124" s="165">
        <f>IF('Indicator Data'!BD128="No Data",1,IF('Indicator Data imputation'!AX127&lt;&gt;"",1,0))</f>
        <v>0</v>
      </c>
      <c r="AX124" s="165">
        <f>IF('Indicator Data'!BE128="No Data",1,IF('Indicator Data imputation'!AY127&lt;&gt;"",1,0))</f>
        <v>0</v>
      </c>
      <c r="AY124" s="165">
        <f>IF('Indicator Data'!BF128="No Data",1,IF('Indicator Data imputation'!AZ127&lt;&gt;"",1,0))</f>
        <v>0</v>
      </c>
      <c r="AZ124" s="165">
        <f>IF('Indicator Data'!BG128="No Data",1,IF('Indicator Data imputation'!BA127&lt;&gt;"",1,0))</f>
        <v>0</v>
      </c>
      <c r="BA124" s="5">
        <f t="shared" si="2"/>
        <v>8</v>
      </c>
      <c r="BB124" s="167">
        <f t="shared" si="3"/>
        <v>0.15686274509803921</v>
      </c>
    </row>
    <row r="125" spans="1:54" x14ac:dyDescent="0.25">
      <c r="A125" s="5" t="s">
        <v>231</v>
      </c>
      <c r="B125" s="165">
        <f>IF('Indicator Data'!I129="No Data",1,IF('Indicator Data imputation'!C128&lt;&gt;"",1,0))</f>
        <v>0</v>
      </c>
      <c r="C125" s="165">
        <f>IF('Indicator Data'!J129="No Data",1,IF('Indicator Data imputation'!D128&lt;&gt;"",1,0))</f>
        <v>0</v>
      </c>
      <c r="D125" s="165">
        <f>IF('Indicator Data'!K129="No Data",1,IF('Indicator Data imputation'!E128&lt;&gt;"",1,0))</f>
        <v>0</v>
      </c>
      <c r="E125" s="165">
        <f>IF('Indicator Data'!L129="No Data",1,IF('Indicator Data imputation'!F128&lt;&gt;"",1,0))</f>
        <v>0</v>
      </c>
      <c r="F125" s="165">
        <f>IF('Indicator Data'!M129="No Data",1,IF('Indicator Data imputation'!G128&lt;&gt;"",1,0))</f>
        <v>0</v>
      </c>
      <c r="G125" s="165">
        <f>IF('Indicator Data'!N129="No Data",1,IF('Indicator Data imputation'!H128&lt;&gt;"",1,0))</f>
        <v>0</v>
      </c>
      <c r="H125" s="165">
        <f>IF('Indicator Data'!O129="No Data",1,IF('Indicator Data imputation'!I128&lt;&gt;"",1,0))</f>
        <v>0</v>
      </c>
      <c r="I125" s="165">
        <f>IF('Indicator Data'!P129="No Data",1,IF('Indicator Data imputation'!J128&lt;&gt;"",1,0))</f>
        <v>0</v>
      </c>
      <c r="J125" s="165">
        <f>IF('Indicator Data'!Q129="No Data",1,IF('Indicator Data imputation'!K128&lt;&gt;"",1,0))</f>
        <v>0</v>
      </c>
      <c r="K125" s="165">
        <f>IF('Indicator Data'!R129="No Data",1,IF('Indicator Data imputation'!L128&lt;&gt;"",1,0))</f>
        <v>0</v>
      </c>
      <c r="L125" s="165">
        <f>IF('Indicator Data'!S129="No Data",1,IF('Indicator Data imputation'!M128&lt;&gt;"",1,0))</f>
        <v>0</v>
      </c>
      <c r="M125" s="165">
        <f>IF('Indicator Data'!T129="No Data",1,IF('Indicator Data imputation'!N128&lt;&gt;"",1,0))</f>
        <v>0</v>
      </c>
      <c r="N125" s="165">
        <f>IF('Indicator Data'!U129="No Data",1,IF('Indicator Data imputation'!O128&lt;&gt;"",1,0))</f>
        <v>0</v>
      </c>
      <c r="O125" s="165">
        <f>IF('Indicator Data'!V129="No Data",1,IF('Indicator Data imputation'!P128&lt;&gt;"",1,0))</f>
        <v>0</v>
      </c>
      <c r="P125" s="165">
        <f>IF('Indicator Data'!W129="No Data",1,IF('Indicator Data imputation'!Q128&lt;&gt;"",1,0))</f>
        <v>0</v>
      </c>
      <c r="Q125" s="165">
        <f>IF('Indicator Data'!X129="No Data",1,IF('Indicator Data imputation'!R128&lt;&gt;"",1,0))</f>
        <v>0</v>
      </c>
      <c r="R125" s="165">
        <f>IF('Indicator Data'!Y129="No Data",1,IF('Indicator Data imputation'!S128&lt;&gt;"",1,0))</f>
        <v>0</v>
      </c>
      <c r="S125" s="165">
        <f>IF('Indicator Data'!Z129="No Data",1,IF('Indicator Data imputation'!T128&lt;&gt;"",1,0))</f>
        <v>0</v>
      </c>
      <c r="T125" s="165">
        <f>IF('Indicator Data'!AA129="No Data",1,IF('Indicator Data imputation'!U128&lt;&gt;"",1,0))</f>
        <v>0</v>
      </c>
      <c r="U125" s="165">
        <f>IF('Indicator Data'!AB129="No Data",1,IF('Indicator Data imputation'!V128&lt;&gt;"",1,0))</f>
        <v>0</v>
      </c>
      <c r="V125" s="165">
        <f>IF('Indicator Data'!AC129="No Data",1,IF('Indicator Data imputation'!W128&lt;&gt;"",1,0))</f>
        <v>0</v>
      </c>
      <c r="W125" s="165">
        <f>IF('Indicator Data'!AD129="No Data",1,IF('Indicator Data imputation'!X128&lt;&gt;"",1,0))</f>
        <v>0</v>
      </c>
      <c r="X125" s="165">
        <f>IF('Indicator Data'!AE129="No Data",1,IF('Indicator Data imputation'!Y128&lt;&gt;"",1,0))</f>
        <v>0</v>
      </c>
      <c r="Y125" s="165">
        <f>IF('Indicator Data'!AF129="No Data",1,IF('Indicator Data imputation'!Z128&lt;&gt;"",1,0))</f>
        <v>0</v>
      </c>
      <c r="Z125" s="165">
        <f>IF('Indicator Data'!AG129="No Data",1,IF('Indicator Data imputation'!AA128&lt;&gt;"",1,0))</f>
        <v>0</v>
      </c>
      <c r="AA125" s="165">
        <f>IF('Indicator Data'!AH129="No Data",1,IF('Indicator Data imputation'!AB128&lt;&gt;"",1,0))</f>
        <v>0</v>
      </c>
      <c r="AB125" s="165">
        <f>IF('Indicator Data'!AI129="No Data",1,IF('Indicator Data imputation'!AC128&lt;&gt;"",1,0))</f>
        <v>0</v>
      </c>
      <c r="AC125" s="165">
        <f>IF('Indicator Data'!AJ129="No Data",1,IF('Indicator Data imputation'!AD128&lt;&gt;"",1,0))</f>
        <v>0</v>
      </c>
      <c r="AD125" s="165">
        <f>IF('Indicator Data'!AK129="No Data",1,IF('Indicator Data imputation'!AE128&lt;&gt;"",1,0))</f>
        <v>0</v>
      </c>
      <c r="AE125" s="165">
        <f>IF('Indicator Data'!AL129="No Data",1,IF('Indicator Data imputation'!AF128&lt;&gt;"",1,0))</f>
        <v>0</v>
      </c>
      <c r="AF125" s="165">
        <f>IF('Indicator Data'!AM129="No Data",1,IF('Indicator Data imputation'!AG128&lt;&gt;"",1,0))</f>
        <v>0</v>
      </c>
      <c r="AG125" s="165">
        <f>IF('Indicator Data'!AN129="No Data",1,IF('Indicator Data imputation'!AH128&lt;&gt;"",1,0))</f>
        <v>0</v>
      </c>
      <c r="AH125" s="165">
        <f>IF('Indicator Data'!AO129="No Data",1,IF('Indicator Data imputation'!AI128&lt;&gt;"",1,0))</f>
        <v>0</v>
      </c>
      <c r="AI125" s="165">
        <f>IF('Indicator Data'!AP129="No Data",1,IF('Indicator Data imputation'!AJ128&lt;&gt;"",1,0))</f>
        <v>0</v>
      </c>
      <c r="AJ125" s="165">
        <f>IF('Indicator Data'!AQ129="No Data",1,IF('Indicator Data imputation'!AK128&lt;&gt;"",1,0))</f>
        <v>0</v>
      </c>
      <c r="AK125" s="165">
        <f>IF('Indicator Data'!AR129="No Data",1,IF('Indicator Data imputation'!AL128&lt;&gt;"",1,0))</f>
        <v>0</v>
      </c>
      <c r="AL125" s="165">
        <f>IF('Indicator Data'!AS129="No Data",1,IF('Indicator Data imputation'!AM128&lt;&gt;"",1,0))</f>
        <v>0</v>
      </c>
      <c r="AM125" s="165">
        <f>IF('Indicator Data'!AT129="No Data",1,IF('Indicator Data imputation'!AN128&lt;&gt;"",1,0))</f>
        <v>0</v>
      </c>
      <c r="AN125" s="165">
        <f>IF('Indicator Data'!AU129="No Data",1,IF('Indicator Data imputation'!AO128&lt;&gt;"",1,0))</f>
        <v>0</v>
      </c>
      <c r="AO125" s="165">
        <f>IF('Indicator Data'!AV129="No Data",1,IF('Indicator Data imputation'!AP128&lt;&gt;"",1,0))</f>
        <v>0</v>
      </c>
      <c r="AP125" s="165">
        <f>IF('Indicator Data'!AW129="No Data",1,IF('Indicator Data imputation'!AQ128&lt;&gt;"",1,0))</f>
        <v>0</v>
      </c>
      <c r="AQ125" s="165">
        <f>IF('Indicator Data'!AX129="No Data",1,IF('Indicator Data imputation'!AR128&lt;&gt;"",1,0))</f>
        <v>0</v>
      </c>
      <c r="AR125" s="165">
        <f>IF('Indicator Data'!AY129="No Data",1,IF('Indicator Data imputation'!AS128&lt;&gt;"",1,0))</f>
        <v>0</v>
      </c>
      <c r="AS125" s="165">
        <f>IF('Indicator Data'!AZ129="No Data",1,IF('Indicator Data imputation'!AT128&lt;&gt;"",1,0))</f>
        <v>0</v>
      </c>
      <c r="AT125" s="165">
        <f>IF('Indicator Data'!BA129="No Data",1,IF('Indicator Data imputation'!AU128&lt;&gt;"",1,0))</f>
        <v>0</v>
      </c>
      <c r="AU125" s="165">
        <f>IF('Indicator Data'!BB129="No Data",1,IF('Indicator Data imputation'!AV128&lt;&gt;"",1,0))</f>
        <v>0</v>
      </c>
      <c r="AV125" s="165">
        <f>IF('Indicator Data'!BC129="No Data",1,IF('Indicator Data imputation'!AW128&lt;&gt;"",1,0))</f>
        <v>0</v>
      </c>
      <c r="AW125" s="165">
        <f>IF('Indicator Data'!BD129="No Data",1,IF('Indicator Data imputation'!AX128&lt;&gt;"",1,0))</f>
        <v>0</v>
      </c>
      <c r="AX125" s="165">
        <f>IF('Indicator Data'!BE129="No Data",1,IF('Indicator Data imputation'!AY128&lt;&gt;"",1,0))</f>
        <v>0</v>
      </c>
      <c r="AY125" s="165">
        <f>IF('Indicator Data'!BF129="No Data",1,IF('Indicator Data imputation'!AZ128&lt;&gt;"",1,0))</f>
        <v>0</v>
      </c>
      <c r="AZ125" s="165">
        <f>IF('Indicator Data'!BG129="No Data",1,IF('Indicator Data imputation'!BA128&lt;&gt;"",1,0))</f>
        <v>0</v>
      </c>
      <c r="BA125" s="5">
        <f t="shared" si="2"/>
        <v>0</v>
      </c>
      <c r="BB125" s="167">
        <f t="shared" si="3"/>
        <v>0</v>
      </c>
    </row>
    <row r="126" spans="1:54" x14ac:dyDescent="0.25">
      <c r="A126" s="5" t="s">
        <v>233</v>
      </c>
      <c r="B126" s="165">
        <f>IF('Indicator Data'!I130="No Data",1,IF('Indicator Data imputation'!C129&lt;&gt;"",1,0))</f>
        <v>0</v>
      </c>
      <c r="C126" s="165">
        <f>IF('Indicator Data'!J130="No Data",1,IF('Indicator Data imputation'!D129&lt;&gt;"",1,0))</f>
        <v>0</v>
      </c>
      <c r="D126" s="165">
        <f>IF('Indicator Data'!K130="No Data",1,IF('Indicator Data imputation'!E129&lt;&gt;"",1,0))</f>
        <v>0</v>
      </c>
      <c r="E126" s="165">
        <f>IF('Indicator Data'!L130="No Data",1,IF('Indicator Data imputation'!F129&lt;&gt;"",1,0))</f>
        <v>0</v>
      </c>
      <c r="F126" s="165">
        <f>IF('Indicator Data'!M130="No Data",1,IF('Indicator Data imputation'!G129&lt;&gt;"",1,0))</f>
        <v>0</v>
      </c>
      <c r="G126" s="165">
        <f>IF('Indicator Data'!N130="No Data",1,IF('Indicator Data imputation'!H129&lt;&gt;"",1,0))</f>
        <v>0</v>
      </c>
      <c r="H126" s="165">
        <f>IF('Indicator Data'!O130="No Data",1,IF('Indicator Data imputation'!I129&lt;&gt;"",1,0))</f>
        <v>0</v>
      </c>
      <c r="I126" s="165">
        <f>IF('Indicator Data'!P130="No Data",1,IF('Indicator Data imputation'!J129&lt;&gt;"",1,0))</f>
        <v>0</v>
      </c>
      <c r="J126" s="165">
        <f>IF('Indicator Data'!Q130="No Data",1,IF('Indicator Data imputation'!K129&lt;&gt;"",1,0))</f>
        <v>0</v>
      </c>
      <c r="K126" s="165">
        <f>IF('Indicator Data'!R130="No Data",1,IF('Indicator Data imputation'!L129&lt;&gt;"",1,0))</f>
        <v>0</v>
      </c>
      <c r="L126" s="165">
        <f>IF('Indicator Data'!S130="No Data",1,IF('Indicator Data imputation'!M129&lt;&gt;"",1,0))</f>
        <v>0</v>
      </c>
      <c r="M126" s="165">
        <f>IF('Indicator Data'!T130="No Data",1,IF('Indicator Data imputation'!N129&lt;&gt;"",1,0))</f>
        <v>0</v>
      </c>
      <c r="N126" s="165">
        <f>IF('Indicator Data'!U130="No Data",1,IF('Indicator Data imputation'!O129&lt;&gt;"",1,0))</f>
        <v>0</v>
      </c>
      <c r="O126" s="165">
        <f>IF('Indicator Data'!V130="No Data",1,IF('Indicator Data imputation'!P129&lt;&gt;"",1,0))</f>
        <v>0</v>
      </c>
      <c r="P126" s="165">
        <f>IF('Indicator Data'!W130="No Data",1,IF('Indicator Data imputation'!Q129&lt;&gt;"",1,0))</f>
        <v>0</v>
      </c>
      <c r="Q126" s="165">
        <f>IF('Indicator Data'!X130="No Data",1,IF('Indicator Data imputation'!R129&lt;&gt;"",1,0))</f>
        <v>0</v>
      </c>
      <c r="R126" s="165">
        <f>IF('Indicator Data'!Y130="No Data",1,IF('Indicator Data imputation'!S129&lt;&gt;"",1,0))</f>
        <v>0</v>
      </c>
      <c r="S126" s="165">
        <f>IF('Indicator Data'!Z130="No Data",1,IF('Indicator Data imputation'!T129&lt;&gt;"",1,0))</f>
        <v>0</v>
      </c>
      <c r="T126" s="165">
        <f>IF('Indicator Data'!AA130="No Data",1,IF('Indicator Data imputation'!U129&lt;&gt;"",1,0))</f>
        <v>0</v>
      </c>
      <c r="U126" s="165">
        <f>IF('Indicator Data'!AB130="No Data",1,IF('Indicator Data imputation'!V129&lt;&gt;"",1,0))</f>
        <v>0</v>
      </c>
      <c r="V126" s="165">
        <f>IF('Indicator Data'!AC130="No Data",1,IF('Indicator Data imputation'!W129&lt;&gt;"",1,0))</f>
        <v>0</v>
      </c>
      <c r="W126" s="165">
        <f>IF('Indicator Data'!AD130="No Data",1,IF('Indicator Data imputation'!X129&lt;&gt;"",1,0))</f>
        <v>0</v>
      </c>
      <c r="X126" s="165">
        <f>IF('Indicator Data'!AE130="No Data",1,IF('Indicator Data imputation'!Y129&lt;&gt;"",1,0))</f>
        <v>0</v>
      </c>
      <c r="Y126" s="165">
        <f>IF('Indicator Data'!AF130="No Data",1,IF('Indicator Data imputation'!Z129&lt;&gt;"",1,0))</f>
        <v>0</v>
      </c>
      <c r="Z126" s="165">
        <f>IF('Indicator Data'!AG130="No Data",1,IF('Indicator Data imputation'!AA129&lt;&gt;"",1,0))</f>
        <v>0</v>
      </c>
      <c r="AA126" s="165">
        <f>IF('Indicator Data'!AH130="No Data",1,IF('Indicator Data imputation'!AB129&lt;&gt;"",1,0))</f>
        <v>0</v>
      </c>
      <c r="AB126" s="165">
        <f>IF('Indicator Data'!AI130="No Data",1,IF('Indicator Data imputation'!AC129&lt;&gt;"",1,0))</f>
        <v>0</v>
      </c>
      <c r="AC126" s="165">
        <f>IF('Indicator Data'!AJ130="No Data",1,IF('Indicator Data imputation'!AD129&lt;&gt;"",1,0))</f>
        <v>0</v>
      </c>
      <c r="AD126" s="165">
        <f>IF('Indicator Data'!AK130="No Data",1,IF('Indicator Data imputation'!AE129&lt;&gt;"",1,0))</f>
        <v>0</v>
      </c>
      <c r="AE126" s="165">
        <f>IF('Indicator Data'!AL130="No Data",1,IF('Indicator Data imputation'!AF129&lt;&gt;"",1,0))</f>
        <v>0</v>
      </c>
      <c r="AF126" s="165">
        <f>IF('Indicator Data'!AM130="No Data",1,IF('Indicator Data imputation'!AG129&lt;&gt;"",1,0))</f>
        <v>0</v>
      </c>
      <c r="AG126" s="165">
        <f>IF('Indicator Data'!AN130="No Data",1,IF('Indicator Data imputation'!AH129&lt;&gt;"",1,0))</f>
        <v>0</v>
      </c>
      <c r="AH126" s="165">
        <f>IF('Indicator Data'!AO130="No Data",1,IF('Indicator Data imputation'!AI129&lt;&gt;"",1,0))</f>
        <v>0</v>
      </c>
      <c r="AI126" s="165">
        <f>IF('Indicator Data'!AP130="No Data",1,IF('Indicator Data imputation'!AJ129&lt;&gt;"",1,0))</f>
        <v>0</v>
      </c>
      <c r="AJ126" s="165">
        <f>IF('Indicator Data'!AQ130="No Data",1,IF('Indicator Data imputation'!AK129&lt;&gt;"",1,0))</f>
        <v>0</v>
      </c>
      <c r="AK126" s="165">
        <f>IF('Indicator Data'!AR130="No Data",1,IF('Indicator Data imputation'!AL129&lt;&gt;"",1,0))</f>
        <v>0</v>
      </c>
      <c r="AL126" s="165">
        <f>IF('Indicator Data'!AS130="No Data",1,IF('Indicator Data imputation'!AM129&lt;&gt;"",1,0))</f>
        <v>0</v>
      </c>
      <c r="AM126" s="165">
        <f>IF('Indicator Data'!AT130="No Data",1,IF('Indicator Data imputation'!AN129&lt;&gt;"",1,0))</f>
        <v>0</v>
      </c>
      <c r="AN126" s="165">
        <f>IF('Indicator Data'!AU130="No Data",1,IF('Indicator Data imputation'!AO129&lt;&gt;"",1,0))</f>
        <v>0</v>
      </c>
      <c r="AO126" s="165">
        <f>IF('Indicator Data'!AV130="No Data",1,IF('Indicator Data imputation'!AP129&lt;&gt;"",1,0))</f>
        <v>0</v>
      </c>
      <c r="AP126" s="165">
        <f>IF('Indicator Data'!AW130="No Data",1,IF('Indicator Data imputation'!AQ129&lt;&gt;"",1,0))</f>
        <v>0</v>
      </c>
      <c r="AQ126" s="165">
        <f>IF('Indicator Data'!AX130="No Data",1,IF('Indicator Data imputation'!AR129&lt;&gt;"",1,0))</f>
        <v>0</v>
      </c>
      <c r="AR126" s="165">
        <f>IF('Indicator Data'!AY130="No Data",1,IF('Indicator Data imputation'!AS129&lt;&gt;"",1,0))</f>
        <v>0</v>
      </c>
      <c r="AS126" s="165">
        <f>IF('Indicator Data'!AZ130="No Data",1,IF('Indicator Data imputation'!AT129&lt;&gt;"",1,0))</f>
        <v>0</v>
      </c>
      <c r="AT126" s="165">
        <f>IF('Indicator Data'!BA130="No Data",1,IF('Indicator Data imputation'!AU129&lt;&gt;"",1,0))</f>
        <v>0</v>
      </c>
      <c r="AU126" s="165">
        <f>IF('Indicator Data'!BB130="No Data",1,IF('Indicator Data imputation'!AV129&lt;&gt;"",1,0))</f>
        <v>0</v>
      </c>
      <c r="AV126" s="165">
        <f>IF('Indicator Data'!BC130="No Data",1,IF('Indicator Data imputation'!AW129&lt;&gt;"",1,0))</f>
        <v>0</v>
      </c>
      <c r="AW126" s="165">
        <f>IF('Indicator Data'!BD130="No Data",1,IF('Indicator Data imputation'!AX129&lt;&gt;"",1,0))</f>
        <v>0</v>
      </c>
      <c r="AX126" s="165">
        <f>IF('Indicator Data'!BE130="No Data",1,IF('Indicator Data imputation'!AY129&lt;&gt;"",1,0))</f>
        <v>0</v>
      </c>
      <c r="AY126" s="165">
        <f>IF('Indicator Data'!BF130="No Data",1,IF('Indicator Data imputation'!AZ129&lt;&gt;"",1,0))</f>
        <v>0</v>
      </c>
      <c r="AZ126" s="165">
        <f>IF('Indicator Data'!BG130="No Data",1,IF('Indicator Data imputation'!BA129&lt;&gt;"",1,0))</f>
        <v>0</v>
      </c>
      <c r="BA126" s="5">
        <f t="shared" si="2"/>
        <v>0</v>
      </c>
      <c r="BB126" s="167">
        <f t="shared" si="3"/>
        <v>0</v>
      </c>
    </row>
    <row r="127" spans="1:54" x14ac:dyDescent="0.25">
      <c r="A127" s="5" t="s">
        <v>235</v>
      </c>
      <c r="B127" s="165">
        <f>IF('Indicator Data'!I131="No Data",1,IF('Indicator Data imputation'!C130&lt;&gt;"",1,0))</f>
        <v>0</v>
      </c>
      <c r="C127" s="165">
        <f>IF('Indicator Data'!J131="No Data",1,IF('Indicator Data imputation'!D130&lt;&gt;"",1,0))</f>
        <v>0</v>
      </c>
      <c r="D127" s="165">
        <f>IF('Indicator Data'!K131="No Data",1,IF('Indicator Data imputation'!E130&lt;&gt;"",1,0))</f>
        <v>0</v>
      </c>
      <c r="E127" s="165">
        <f>IF('Indicator Data'!L131="No Data",1,IF('Indicator Data imputation'!F130&lt;&gt;"",1,0))</f>
        <v>0</v>
      </c>
      <c r="F127" s="165">
        <f>IF('Indicator Data'!M131="No Data",1,IF('Indicator Data imputation'!G130&lt;&gt;"",1,0))</f>
        <v>0</v>
      </c>
      <c r="G127" s="165">
        <f>IF('Indicator Data'!N131="No Data",1,IF('Indicator Data imputation'!H130&lt;&gt;"",1,0))</f>
        <v>0</v>
      </c>
      <c r="H127" s="165">
        <f>IF('Indicator Data'!O131="No Data",1,IF('Indicator Data imputation'!I130&lt;&gt;"",1,0))</f>
        <v>0</v>
      </c>
      <c r="I127" s="165">
        <f>IF('Indicator Data'!P131="No Data",1,IF('Indicator Data imputation'!J130&lt;&gt;"",1,0))</f>
        <v>0</v>
      </c>
      <c r="J127" s="165">
        <f>IF('Indicator Data'!Q131="No Data",1,IF('Indicator Data imputation'!K130&lt;&gt;"",1,0))</f>
        <v>0</v>
      </c>
      <c r="K127" s="165">
        <f>IF('Indicator Data'!R131="No Data",1,IF('Indicator Data imputation'!L130&lt;&gt;"",1,0))</f>
        <v>0</v>
      </c>
      <c r="L127" s="165">
        <f>IF('Indicator Data'!S131="No Data",1,IF('Indicator Data imputation'!M130&lt;&gt;"",1,0))</f>
        <v>0</v>
      </c>
      <c r="M127" s="165">
        <f>IF('Indicator Data'!T131="No Data",1,IF('Indicator Data imputation'!N130&lt;&gt;"",1,0))</f>
        <v>0</v>
      </c>
      <c r="N127" s="165">
        <f>IF('Indicator Data'!U131="No Data",1,IF('Indicator Data imputation'!O130&lt;&gt;"",1,0))</f>
        <v>0</v>
      </c>
      <c r="O127" s="165">
        <f>IF('Indicator Data'!V131="No Data",1,IF('Indicator Data imputation'!P130&lt;&gt;"",1,0))</f>
        <v>0</v>
      </c>
      <c r="P127" s="165">
        <f>IF('Indicator Data'!W131="No Data",1,IF('Indicator Data imputation'!Q130&lt;&gt;"",1,0))</f>
        <v>0</v>
      </c>
      <c r="Q127" s="165">
        <f>IF('Indicator Data'!X131="No Data",1,IF('Indicator Data imputation'!R130&lt;&gt;"",1,0))</f>
        <v>0</v>
      </c>
      <c r="R127" s="165">
        <f>IF('Indicator Data'!Y131="No Data",1,IF('Indicator Data imputation'!S130&lt;&gt;"",1,0))</f>
        <v>0</v>
      </c>
      <c r="S127" s="165">
        <f>IF('Indicator Data'!Z131="No Data",1,IF('Indicator Data imputation'!T130&lt;&gt;"",1,0))</f>
        <v>0</v>
      </c>
      <c r="T127" s="165">
        <f>IF('Indicator Data'!AA131="No Data",1,IF('Indicator Data imputation'!U130&lt;&gt;"",1,0))</f>
        <v>0</v>
      </c>
      <c r="U127" s="165">
        <f>IF('Indicator Data'!AB131="No Data",1,IF('Indicator Data imputation'!V130&lt;&gt;"",1,0))</f>
        <v>0</v>
      </c>
      <c r="V127" s="165">
        <f>IF('Indicator Data'!AC131="No Data",1,IF('Indicator Data imputation'!W130&lt;&gt;"",1,0))</f>
        <v>0</v>
      </c>
      <c r="W127" s="165">
        <f>IF('Indicator Data'!AD131="No Data",1,IF('Indicator Data imputation'!X130&lt;&gt;"",1,0))</f>
        <v>0</v>
      </c>
      <c r="X127" s="165">
        <f>IF('Indicator Data'!AE131="No Data",1,IF('Indicator Data imputation'!Y130&lt;&gt;"",1,0))</f>
        <v>0</v>
      </c>
      <c r="Y127" s="165">
        <f>IF('Indicator Data'!AF131="No Data",1,IF('Indicator Data imputation'!Z130&lt;&gt;"",1,0))</f>
        <v>1</v>
      </c>
      <c r="Z127" s="165">
        <f>IF('Indicator Data'!AG131="No Data",1,IF('Indicator Data imputation'!AA130&lt;&gt;"",1,0))</f>
        <v>0</v>
      </c>
      <c r="AA127" s="165">
        <f>IF('Indicator Data'!AH131="No Data",1,IF('Indicator Data imputation'!AB130&lt;&gt;"",1,0))</f>
        <v>0</v>
      </c>
      <c r="AB127" s="165">
        <f>IF('Indicator Data'!AI131="No Data",1,IF('Indicator Data imputation'!AC130&lt;&gt;"",1,0))</f>
        <v>0</v>
      </c>
      <c r="AC127" s="165">
        <f>IF('Indicator Data'!AJ131="No Data",1,IF('Indicator Data imputation'!AD130&lt;&gt;"",1,0))</f>
        <v>0</v>
      </c>
      <c r="AD127" s="165">
        <f>IF('Indicator Data'!AK131="No Data",1,IF('Indicator Data imputation'!AE130&lt;&gt;"",1,0))</f>
        <v>0</v>
      </c>
      <c r="AE127" s="165">
        <f>IF('Indicator Data'!AL131="No Data",1,IF('Indicator Data imputation'!AF130&lt;&gt;"",1,0))</f>
        <v>0</v>
      </c>
      <c r="AF127" s="165">
        <f>IF('Indicator Data'!AM131="No Data",1,IF('Indicator Data imputation'!AG130&lt;&gt;"",1,0))</f>
        <v>0</v>
      </c>
      <c r="AG127" s="165">
        <f>IF('Indicator Data'!AN131="No Data",1,IF('Indicator Data imputation'!AH130&lt;&gt;"",1,0))</f>
        <v>0</v>
      </c>
      <c r="AH127" s="165">
        <f>IF('Indicator Data'!AO131="No Data",1,IF('Indicator Data imputation'!AI130&lt;&gt;"",1,0))</f>
        <v>0</v>
      </c>
      <c r="AI127" s="165">
        <f>IF('Indicator Data'!AP131="No Data",1,IF('Indicator Data imputation'!AJ130&lt;&gt;"",1,0))</f>
        <v>0</v>
      </c>
      <c r="AJ127" s="165">
        <f>IF('Indicator Data'!AQ131="No Data",1,IF('Indicator Data imputation'!AK130&lt;&gt;"",1,0))</f>
        <v>0</v>
      </c>
      <c r="AK127" s="165">
        <f>IF('Indicator Data'!AR131="No Data",1,IF('Indicator Data imputation'!AL130&lt;&gt;"",1,0))</f>
        <v>0</v>
      </c>
      <c r="AL127" s="165">
        <f>IF('Indicator Data'!AS131="No Data",1,IF('Indicator Data imputation'!AM130&lt;&gt;"",1,0))</f>
        <v>0</v>
      </c>
      <c r="AM127" s="165">
        <f>IF('Indicator Data'!AT131="No Data",1,IF('Indicator Data imputation'!AN130&lt;&gt;"",1,0))</f>
        <v>0</v>
      </c>
      <c r="AN127" s="165">
        <f>IF('Indicator Data'!AU131="No Data",1,IF('Indicator Data imputation'!AO130&lt;&gt;"",1,0))</f>
        <v>0</v>
      </c>
      <c r="AO127" s="165">
        <f>IF('Indicator Data'!AV131="No Data",1,IF('Indicator Data imputation'!AP130&lt;&gt;"",1,0))</f>
        <v>0</v>
      </c>
      <c r="AP127" s="165">
        <f>IF('Indicator Data'!AW131="No Data",1,IF('Indicator Data imputation'!AQ130&lt;&gt;"",1,0))</f>
        <v>0</v>
      </c>
      <c r="AQ127" s="165">
        <f>IF('Indicator Data'!AX131="No Data",1,IF('Indicator Data imputation'!AR130&lt;&gt;"",1,0))</f>
        <v>0</v>
      </c>
      <c r="AR127" s="165">
        <f>IF('Indicator Data'!AY131="No Data",1,IF('Indicator Data imputation'!AS130&lt;&gt;"",1,0))</f>
        <v>0</v>
      </c>
      <c r="AS127" s="165">
        <f>IF('Indicator Data'!AZ131="No Data",1,IF('Indicator Data imputation'!AT130&lt;&gt;"",1,0))</f>
        <v>0</v>
      </c>
      <c r="AT127" s="165">
        <f>IF('Indicator Data'!BA131="No Data",1,IF('Indicator Data imputation'!AU130&lt;&gt;"",1,0))</f>
        <v>0</v>
      </c>
      <c r="AU127" s="165">
        <f>IF('Indicator Data'!BB131="No Data",1,IF('Indicator Data imputation'!AV130&lt;&gt;"",1,0))</f>
        <v>0</v>
      </c>
      <c r="AV127" s="165">
        <f>IF('Indicator Data'!BC131="No Data",1,IF('Indicator Data imputation'!AW130&lt;&gt;"",1,0))</f>
        <v>0</v>
      </c>
      <c r="AW127" s="165">
        <f>IF('Indicator Data'!BD131="No Data",1,IF('Indicator Data imputation'!AX130&lt;&gt;"",1,0))</f>
        <v>0</v>
      </c>
      <c r="AX127" s="165">
        <f>IF('Indicator Data'!BE131="No Data",1,IF('Indicator Data imputation'!AY130&lt;&gt;"",1,0))</f>
        <v>0</v>
      </c>
      <c r="AY127" s="165">
        <f>IF('Indicator Data'!BF131="No Data",1,IF('Indicator Data imputation'!AZ130&lt;&gt;"",1,0))</f>
        <v>0</v>
      </c>
      <c r="AZ127" s="165">
        <f>IF('Indicator Data'!BG131="No Data",1,IF('Indicator Data imputation'!BA130&lt;&gt;"",1,0))</f>
        <v>0</v>
      </c>
      <c r="BA127" s="5">
        <f t="shared" si="2"/>
        <v>1</v>
      </c>
      <c r="BB127" s="167">
        <f t="shared" si="3"/>
        <v>1.9607843137254902E-2</v>
      </c>
    </row>
    <row r="128" spans="1:54" x14ac:dyDescent="0.25">
      <c r="A128" s="5" t="s">
        <v>238</v>
      </c>
      <c r="B128" s="165">
        <f>IF('Indicator Data'!I132="No Data",1,IF('Indicator Data imputation'!C131&lt;&gt;"",1,0))</f>
        <v>0</v>
      </c>
      <c r="C128" s="165">
        <f>IF('Indicator Data'!J132="No Data",1,IF('Indicator Data imputation'!D131&lt;&gt;"",1,0))</f>
        <v>0</v>
      </c>
      <c r="D128" s="165">
        <f>IF('Indicator Data'!K132="No Data",1,IF('Indicator Data imputation'!E131&lt;&gt;"",1,0))</f>
        <v>0</v>
      </c>
      <c r="E128" s="165">
        <f>IF('Indicator Data'!L132="No Data",1,IF('Indicator Data imputation'!F131&lt;&gt;"",1,0))</f>
        <v>0</v>
      </c>
      <c r="F128" s="165">
        <f>IF('Indicator Data'!M132="No Data",1,IF('Indicator Data imputation'!G131&lt;&gt;"",1,0))</f>
        <v>0</v>
      </c>
      <c r="G128" s="165">
        <f>IF('Indicator Data'!N132="No Data",1,IF('Indicator Data imputation'!H131&lt;&gt;"",1,0))</f>
        <v>0</v>
      </c>
      <c r="H128" s="165">
        <f>IF('Indicator Data'!O132="No Data",1,IF('Indicator Data imputation'!I131&lt;&gt;"",1,0))</f>
        <v>0</v>
      </c>
      <c r="I128" s="165">
        <f>IF('Indicator Data'!P132="No Data",1,IF('Indicator Data imputation'!J131&lt;&gt;"",1,0))</f>
        <v>0</v>
      </c>
      <c r="J128" s="165">
        <f>IF('Indicator Data'!Q132="No Data",1,IF('Indicator Data imputation'!K131&lt;&gt;"",1,0))</f>
        <v>0</v>
      </c>
      <c r="K128" s="165">
        <f>IF('Indicator Data'!R132="No Data",1,IF('Indicator Data imputation'!L131&lt;&gt;"",1,0))</f>
        <v>0</v>
      </c>
      <c r="L128" s="165">
        <f>IF('Indicator Data'!S132="No Data",1,IF('Indicator Data imputation'!M131&lt;&gt;"",1,0))</f>
        <v>0</v>
      </c>
      <c r="M128" s="165">
        <f>IF('Indicator Data'!T132="No Data",1,IF('Indicator Data imputation'!N131&lt;&gt;"",1,0))</f>
        <v>0</v>
      </c>
      <c r="N128" s="165">
        <f>IF('Indicator Data'!U132="No Data",1,IF('Indicator Data imputation'!O131&lt;&gt;"",1,0))</f>
        <v>0</v>
      </c>
      <c r="O128" s="165">
        <f>IF('Indicator Data'!V132="No Data",1,IF('Indicator Data imputation'!P131&lt;&gt;"",1,0))</f>
        <v>0</v>
      </c>
      <c r="P128" s="165">
        <f>IF('Indicator Data'!W132="No Data",1,IF('Indicator Data imputation'!Q131&lt;&gt;"",1,0))</f>
        <v>0</v>
      </c>
      <c r="Q128" s="165">
        <f>IF('Indicator Data'!X132="No Data",1,IF('Indicator Data imputation'!R131&lt;&gt;"",1,0))</f>
        <v>0</v>
      </c>
      <c r="R128" s="165">
        <f>IF('Indicator Data'!Y132="No Data",1,IF('Indicator Data imputation'!S131&lt;&gt;"",1,0))</f>
        <v>0</v>
      </c>
      <c r="S128" s="165">
        <f>IF('Indicator Data'!Z132="No Data",1,IF('Indicator Data imputation'!T131&lt;&gt;"",1,0))</f>
        <v>0</v>
      </c>
      <c r="T128" s="165">
        <f>IF('Indicator Data'!AA132="No Data",1,IF('Indicator Data imputation'!U131&lt;&gt;"",1,0))</f>
        <v>0</v>
      </c>
      <c r="U128" s="165">
        <f>IF('Indicator Data'!AB132="No Data",1,IF('Indicator Data imputation'!V131&lt;&gt;"",1,0))</f>
        <v>0</v>
      </c>
      <c r="V128" s="165">
        <f>IF('Indicator Data'!AC132="No Data",1,IF('Indicator Data imputation'!W131&lt;&gt;"",1,0))</f>
        <v>0</v>
      </c>
      <c r="W128" s="165">
        <f>IF('Indicator Data'!AD132="No Data",1,IF('Indicator Data imputation'!X131&lt;&gt;"",1,0))</f>
        <v>0</v>
      </c>
      <c r="X128" s="165">
        <f>IF('Indicator Data'!AE132="No Data",1,IF('Indicator Data imputation'!Y131&lt;&gt;"",1,0))</f>
        <v>1</v>
      </c>
      <c r="Y128" s="165">
        <f>IF('Indicator Data'!AF132="No Data",1,IF('Indicator Data imputation'!Z131&lt;&gt;"",1,0))</f>
        <v>0</v>
      </c>
      <c r="Z128" s="165">
        <f>IF('Indicator Data'!AG132="No Data",1,IF('Indicator Data imputation'!AA131&lt;&gt;"",1,0))</f>
        <v>0</v>
      </c>
      <c r="AA128" s="165">
        <f>IF('Indicator Data'!AH132="No Data",1,IF('Indicator Data imputation'!AB131&lt;&gt;"",1,0))</f>
        <v>0</v>
      </c>
      <c r="AB128" s="165">
        <f>IF('Indicator Data'!AI132="No Data",1,IF('Indicator Data imputation'!AC131&lt;&gt;"",1,0))</f>
        <v>0</v>
      </c>
      <c r="AC128" s="165">
        <f>IF('Indicator Data'!AJ132="No Data",1,IF('Indicator Data imputation'!AD131&lt;&gt;"",1,0))</f>
        <v>0</v>
      </c>
      <c r="AD128" s="165">
        <f>IF('Indicator Data'!AK132="No Data",1,IF('Indicator Data imputation'!AE131&lt;&gt;"",1,0))</f>
        <v>0</v>
      </c>
      <c r="AE128" s="165">
        <f>IF('Indicator Data'!AL132="No Data",1,IF('Indicator Data imputation'!AF131&lt;&gt;"",1,0))</f>
        <v>0</v>
      </c>
      <c r="AF128" s="165">
        <f>IF('Indicator Data'!AM132="No Data",1,IF('Indicator Data imputation'!AG131&lt;&gt;"",1,0))</f>
        <v>0</v>
      </c>
      <c r="AG128" s="165">
        <f>IF('Indicator Data'!AN132="No Data",1,IF('Indicator Data imputation'!AH131&lt;&gt;"",1,0))</f>
        <v>0</v>
      </c>
      <c r="AH128" s="165">
        <f>IF('Indicator Data'!AO132="No Data",1,IF('Indicator Data imputation'!AI131&lt;&gt;"",1,0))</f>
        <v>0</v>
      </c>
      <c r="AI128" s="165">
        <f>IF('Indicator Data'!AP132="No Data",1,IF('Indicator Data imputation'!AJ131&lt;&gt;"",1,0))</f>
        <v>0</v>
      </c>
      <c r="AJ128" s="165">
        <f>IF('Indicator Data'!AQ132="No Data",1,IF('Indicator Data imputation'!AK131&lt;&gt;"",1,0))</f>
        <v>0</v>
      </c>
      <c r="AK128" s="165">
        <f>IF('Indicator Data'!AR132="No Data",1,IF('Indicator Data imputation'!AL131&lt;&gt;"",1,0))</f>
        <v>0</v>
      </c>
      <c r="AL128" s="165">
        <f>IF('Indicator Data'!AS132="No Data",1,IF('Indicator Data imputation'!AM131&lt;&gt;"",1,0))</f>
        <v>0</v>
      </c>
      <c r="AM128" s="165">
        <f>IF('Indicator Data'!AT132="No Data",1,IF('Indicator Data imputation'!AN131&lt;&gt;"",1,0))</f>
        <v>0</v>
      </c>
      <c r="AN128" s="165">
        <f>IF('Indicator Data'!AU132="No Data",1,IF('Indicator Data imputation'!AO131&lt;&gt;"",1,0))</f>
        <v>0</v>
      </c>
      <c r="AO128" s="165">
        <f>IF('Indicator Data'!AV132="No Data",1,IF('Indicator Data imputation'!AP131&lt;&gt;"",1,0))</f>
        <v>0</v>
      </c>
      <c r="AP128" s="165">
        <f>IF('Indicator Data'!AW132="No Data",1,IF('Indicator Data imputation'!AQ131&lt;&gt;"",1,0))</f>
        <v>0</v>
      </c>
      <c r="AQ128" s="165">
        <f>IF('Indicator Data'!AX132="No Data",1,IF('Indicator Data imputation'!AR131&lt;&gt;"",1,0))</f>
        <v>0</v>
      </c>
      <c r="AR128" s="165">
        <f>IF('Indicator Data'!AY132="No Data",1,IF('Indicator Data imputation'!AS131&lt;&gt;"",1,0))</f>
        <v>0</v>
      </c>
      <c r="AS128" s="165">
        <f>IF('Indicator Data'!AZ132="No Data",1,IF('Indicator Data imputation'!AT131&lt;&gt;"",1,0))</f>
        <v>0</v>
      </c>
      <c r="AT128" s="165">
        <f>IF('Indicator Data'!BA132="No Data",1,IF('Indicator Data imputation'!AU131&lt;&gt;"",1,0))</f>
        <v>0</v>
      </c>
      <c r="AU128" s="165">
        <f>IF('Indicator Data'!BB132="No Data",1,IF('Indicator Data imputation'!AV131&lt;&gt;"",1,0))</f>
        <v>0</v>
      </c>
      <c r="AV128" s="165">
        <f>IF('Indicator Data'!BC132="No Data",1,IF('Indicator Data imputation'!AW131&lt;&gt;"",1,0))</f>
        <v>0</v>
      </c>
      <c r="AW128" s="165">
        <f>IF('Indicator Data'!BD132="No Data",1,IF('Indicator Data imputation'!AX131&lt;&gt;"",1,0))</f>
        <v>0</v>
      </c>
      <c r="AX128" s="165">
        <f>IF('Indicator Data'!BE132="No Data",1,IF('Indicator Data imputation'!AY131&lt;&gt;"",1,0))</f>
        <v>0</v>
      </c>
      <c r="AY128" s="165">
        <f>IF('Indicator Data'!BF132="No Data",1,IF('Indicator Data imputation'!AZ131&lt;&gt;"",1,0))</f>
        <v>0</v>
      </c>
      <c r="AZ128" s="165">
        <f>IF('Indicator Data'!BG132="No Data",1,IF('Indicator Data imputation'!BA131&lt;&gt;"",1,0))</f>
        <v>0</v>
      </c>
      <c r="BA128" s="5">
        <f t="shared" si="2"/>
        <v>1</v>
      </c>
      <c r="BB128" s="167">
        <f t="shared" si="3"/>
        <v>1.9607843137254902E-2</v>
      </c>
    </row>
    <row r="129" spans="1:54" x14ac:dyDescent="0.25">
      <c r="A129" s="5" t="s">
        <v>240</v>
      </c>
      <c r="B129" s="165">
        <f>IF('Indicator Data'!I133="No Data",1,IF('Indicator Data imputation'!C132&lt;&gt;"",1,0))</f>
        <v>0</v>
      </c>
      <c r="C129" s="165">
        <f>IF('Indicator Data'!J133="No Data",1,IF('Indicator Data imputation'!D132&lt;&gt;"",1,0))</f>
        <v>0</v>
      </c>
      <c r="D129" s="165">
        <f>IF('Indicator Data'!K133="No Data",1,IF('Indicator Data imputation'!E132&lt;&gt;"",1,0))</f>
        <v>0</v>
      </c>
      <c r="E129" s="165">
        <f>IF('Indicator Data'!L133="No Data",1,IF('Indicator Data imputation'!F132&lt;&gt;"",1,0))</f>
        <v>0</v>
      </c>
      <c r="F129" s="165">
        <f>IF('Indicator Data'!M133="No Data",1,IF('Indicator Data imputation'!G132&lt;&gt;"",1,0))</f>
        <v>0</v>
      </c>
      <c r="G129" s="165">
        <f>IF('Indicator Data'!N133="No Data",1,IF('Indicator Data imputation'!H132&lt;&gt;"",1,0))</f>
        <v>0</v>
      </c>
      <c r="H129" s="165">
        <f>IF('Indicator Data'!O133="No Data",1,IF('Indicator Data imputation'!I132&lt;&gt;"",1,0))</f>
        <v>0</v>
      </c>
      <c r="I129" s="165">
        <f>IF('Indicator Data'!P133="No Data",1,IF('Indicator Data imputation'!J132&lt;&gt;"",1,0))</f>
        <v>0</v>
      </c>
      <c r="J129" s="165">
        <f>IF('Indicator Data'!Q133="No Data",1,IF('Indicator Data imputation'!K132&lt;&gt;"",1,0))</f>
        <v>0</v>
      </c>
      <c r="K129" s="165">
        <f>IF('Indicator Data'!R133="No Data",1,IF('Indicator Data imputation'!L132&lt;&gt;"",1,0))</f>
        <v>1</v>
      </c>
      <c r="L129" s="165">
        <f>IF('Indicator Data'!S133="No Data",1,IF('Indicator Data imputation'!M132&lt;&gt;"",1,0))</f>
        <v>0</v>
      </c>
      <c r="M129" s="165">
        <f>IF('Indicator Data'!T133="No Data",1,IF('Indicator Data imputation'!N132&lt;&gt;"",1,0))</f>
        <v>0</v>
      </c>
      <c r="N129" s="165">
        <f>IF('Indicator Data'!U133="No Data",1,IF('Indicator Data imputation'!O132&lt;&gt;"",1,0))</f>
        <v>0</v>
      </c>
      <c r="O129" s="165">
        <f>IF('Indicator Data'!V133="No Data",1,IF('Indicator Data imputation'!P132&lt;&gt;"",1,0))</f>
        <v>1</v>
      </c>
      <c r="P129" s="165">
        <f>IF('Indicator Data'!W133="No Data",1,IF('Indicator Data imputation'!Q132&lt;&gt;"",1,0))</f>
        <v>0</v>
      </c>
      <c r="Q129" s="165">
        <f>IF('Indicator Data'!X133="No Data",1,IF('Indicator Data imputation'!R132&lt;&gt;"",1,0))</f>
        <v>1</v>
      </c>
      <c r="R129" s="165">
        <f>IF('Indicator Data'!Y133="No Data",1,IF('Indicator Data imputation'!S132&lt;&gt;"",1,0))</f>
        <v>0</v>
      </c>
      <c r="S129" s="165">
        <f>IF('Indicator Data'!Z133="No Data",1,IF('Indicator Data imputation'!T132&lt;&gt;"",1,0))</f>
        <v>0</v>
      </c>
      <c r="T129" s="165">
        <f>IF('Indicator Data'!AA133="No Data",1,IF('Indicator Data imputation'!U132&lt;&gt;"",1,0))</f>
        <v>0</v>
      </c>
      <c r="U129" s="165">
        <f>IF('Indicator Data'!AB133="No Data",1,IF('Indicator Data imputation'!V132&lt;&gt;"",1,0))</f>
        <v>0</v>
      </c>
      <c r="V129" s="165">
        <f>IF('Indicator Data'!AC133="No Data",1,IF('Indicator Data imputation'!W132&lt;&gt;"",1,0))</f>
        <v>0</v>
      </c>
      <c r="W129" s="165">
        <f>IF('Indicator Data'!AD133="No Data",1,IF('Indicator Data imputation'!X132&lt;&gt;"",1,0))</f>
        <v>0</v>
      </c>
      <c r="X129" s="165">
        <f>IF('Indicator Data'!AE133="No Data",1,IF('Indicator Data imputation'!Y132&lt;&gt;"",1,0))</f>
        <v>1</v>
      </c>
      <c r="Y129" s="165">
        <f>IF('Indicator Data'!AF133="No Data",1,IF('Indicator Data imputation'!Z132&lt;&gt;"",1,0))</f>
        <v>0</v>
      </c>
      <c r="Z129" s="165">
        <f>IF('Indicator Data'!AG133="No Data",1,IF('Indicator Data imputation'!AA132&lt;&gt;"",1,0))</f>
        <v>0</v>
      </c>
      <c r="AA129" s="165">
        <f>IF('Indicator Data'!AH133="No Data",1,IF('Indicator Data imputation'!AB132&lt;&gt;"",1,0))</f>
        <v>0</v>
      </c>
      <c r="AB129" s="165">
        <f>IF('Indicator Data'!AI133="No Data",1,IF('Indicator Data imputation'!AC132&lt;&gt;"",1,0))</f>
        <v>0</v>
      </c>
      <c r="AC129" s="165">
        <f>IF('Indicator Data'!AJ133="No Data",1,IF('Indicator Data imputation'!AD132&lt;&gt;"",1,0))</f>
        <v>0</v>
      </c>
      <c r="AD129" s="165">
        <f>IF('Indicator Data'!AK133="No Data",1,IF('Indicator Data imputation'!AE132&lt;&gt;"",1,0))</f>
        <v>0</v>
      </c>
      <c r="AE129" s="165">
        <f>IF('Indicator Data'!AL133="No Data",1,IF('Indicator Data imputation'!AF132&lt;&gt;"",1,0))</f>
        <v>0</v>
      </c>
      <c r="AF129" s="165">
        <f>IF('Indicator Data'!AM133="No Data",1,IF('Indicator Data imputation'!AG132&lt;&gt;"",1,0))</f>
        <v>0</v>
      </c>
      <c r="AG129" s="165">
        <f>IF('Indicator Data'!AN133="No Data",1,IF('Indicator Data imputation'!AH132&lt;&gt;"",1,0))</f>
        <v>0</v>
      </c>
      <c r="AH129" s="165">
        <f>IF('Indicator Data'!AO133="No Data",1,IF('Indicator Data imputation'!AI132&lt;&gt;"",1,0))</f>
        <v>0</v>
      </c>
      <c r="AI129" s="165">
        <f>IF('Indicator Data'!AP133="No Data",1,IF('Indicator Data imputation'!AJ132&lt;&gt;"",1,0))</f>
        <v>0</v>
      </c>
      <c r="AJ129" s="165">
        <f>IF('Indicator Data'!AQ133="No Data",1,IF('Indicator Data imputation'!AK132&lt;&gt;"",1,0))</f>
        <v>0</v>
      </c>
      <c r="AK129" s="165">
        <f>IF('Indicator Data'!AR133="No Data",1,IF('Indicator Data imputation'!AL132&lt;&gt;"",1,0))</f>
        <v>0</v>
      </c>
      <c r="AL129" s="165">
        <f>IF('Indicator Data'!AS133="No Data",1,IF('Indicator Data imputation'!AM132&lt;&gt;"",1,0))</f>
        <v>0</v>
      </c>
      <c r="AM129" s="165">
        <f>IF('Indicator Data'!AT133="No Data",1,IF('Indicator Data imputation'!AN132&lt;&gt;"",1,0))</f>
        <v>0</v>
      </c>
      <c r="AN129" s="165">
        <f>IF('Indicator Data'!AU133="No Data",1,IF('Indicator Data imputation'!AO132&lt;&gt;"",1,0))</f>
        <v>0</v>
      </c>
      <c r="AO129" s="165">
        <f>IF('Indicator Data'!AV133="No Data",1,IF('Indicator Data imputation'!AP132&lt;&gt;"",1,0))</f>
        <v>1</v>
      </c>
      <c r="AP129" s="165">
        <f>IF('Indicator Data'!AW133="No Data",1,IF('Indicator Data imputation'!AQ132&lt;&gt;"",1,0))</f>
        <v>0</v>
      </c>
      <c r="AQ129" s="165">
        <f>IF('Indicator Data'!AX133="No Data",1,IF('Indicator Data imputation'!AR132&lt;&gt;"",1,0))</f>
        <v>0</v>
      </c>
      <c r="AR129" s="165">
        <f>IF('Indicator Data'!AY133="No Data",1,IF('Indicator Data imputation'!AS132&lt;&gt;"",1,0))</f>
        <v>0</v>
      </c>
      <c r="AS129" s="165">
        <f>IF('Indicator Data'!AZ133="No Data",1,IF('Indicator Data imputation'!AT132&lt;&gt;"",1,0))</f>
        <v>0</v>
      </c>
      <c r="AT129" s="165">
        <f>IF('Indicator Data'!BA133="No Data",1,IF('Indicator Data imputation'!AU132&lt;&gt;"",1,0))</f>
        <v>0</v>
      </c>
      <c r="AU129" s="165">
        <f>IF('Indicator Data'!BB133="No Data",1,IF('Indicator Data imputation'!AV132&lt;&gt;"",1,0))</f>
        <v>0</v>
      </c>
      <c r="AV129" s="165">
        <f>IF('Indicator Data'!BC133="No Data",1,IF('Indicator Data imputation'!AW132&lt;&gt;"",1,0))</f>
        <v>0</v>
      </c>
      <c r="AW129" s="165">
        <f>IF('Indicator Data'!BD133="No Data",1,IF('Indicator Data imputation'!AX132&lt;&gt;"",1,0))</f>
        <v>0</v>
      </c>
      <c r="AX129" s="165">
        <f>IF('Indicator Data'!BE133="No Data",1,IF('Indicator Data imputation'!AY132&lt;&gt;"",1,0))</f>
        <v>0</v>
      </c>
      <c r="AY129" s="165">
        <f>IF('Indicator Data'!BF133="No Data",1,IF('Indicator Data imputation'!AZ132&lt;&gt;"",1,0))</f>
        <v>0</v>
      </c>
      <c r="AZ129" s="165">
        <f>IF('Indicator Data'!BG133="No Data",1,IF('Indicator Data imputation'!BA132&lt;&gt;"",1,0))</f>
        <v>0</v>
      </c>
      <c r="BA129" s="5">
        <f t="shared" si="2"/>
        <v>5</v>
      </c>
      <c r="BB129" s="167">
        <f t="shared" si="3"/>
        <v>9.8039215686274508E-2</v>
      </c>
    </row>
    <row r="130" spans="1:54" x14ac:dyDescent="0.25">
      <c r="A130" s="5" t="s">
        <v>242</v>
      </c>
      <c r="B130" s="165">
        <f>IF('Indicator Data'!I134="No Data",1,IF('Indicator Data imputation'!C133&lt;&gt;"",1,0))</f>
        <v>0</v>
      </c>
      <c r="C130" s="165">
        <f>IF('Indicator Data'!J134="No Data",1,IF('Indicator Data imputation'!D133&lt;&gt;"",1,0))</f>
        <v>0</v>
      </c>
      <c r="D130" s="165">
        <f>IF('Indicator Data'!K134="No Data",1,IF('Indicator Data imputation'!E133&lt;&gt;"",1,0))</f>
        <v>0</v>
      </c>
      <c r="E130" s="165">
        <f>IF('Indicator Data'!L134="No Data",1,IF('Indicator Data imputation'!F133&lt;&gt;"",1,0))</f>
        <v>0</v>
      </c>
      <c r="F130" s="165">
        <f>IF('Indicator Data'!M134="No Data",1,IF('Indicator Data imputation'!G133&lt;&gt;"",1,0))</f>
        <v>0</v>
      </c>
      <c r="G130" s="165">
        <f>IF('Indicator Data'!N134="No Data",1,IF('Indicator Data imputation'!H133&lt;&gt;"",1,0))</f>
        <v>0</v>
      </c>
      <c r="H130" s="165">
        <f>IF('Indicator Data'!O134="No Data",1,IF('Indicator Data imputation'!I133&lt;&gt;"",1,0))</f>
        <v>0</v>
      </c>
      <c r="I130" s="165">
        <f>IF('Indicator Data'!P134="No Data",1,IF('Indicator Data imputation'!J133&lt;&gt;"",1,0))</f>
        <v>0</v>
      </c>
      <c r="J130" s="165">
        <f>IF('Indicator Data'!Q134="No Data",1,IF('Indicator Data imputation'!K133&lt;&gt;"",1,0))</f>
        <v>0</v>
      </c>
      <c r="K130" s="165">
        <f>IF('Indicator Data'!R134="No Data",1,IF('Indicator Data imputation'!L133&lt;&gt;"",1,0))</f>
        <v>1</v>
      </c>
      <c r="L130" s="165">
        <f>IF('Indicator Data'!S134="No Data",1,IF('Indicator Data imputation'!M133&lt;&gt;"",1,0))</f>
        <v>0</v>
      </c>
      <c r="M130" s="165">
        <f>IF('Indicator Data'!T134="No Data",1,IF('Indicator Data imputation'!N133&lt;&gt;"",1,0))</f>
        <v>0</v>
      </c>
      <c r="N130" s="165">
        <f>IF('Indicator Data'!U134="No Data",1,IF('Indicator Data imputation'!O133&lt;&gt;"",1,0))</f>
        <v>0</v>
      </c>
      <c r="O130" s="165">
        <f>IF('Indicator Data'!V134="No Data",1,IF('Indicator Data imputation'!P133&lt;&gt;"",1,0))</f>
        <v>1</v>
      </c>
      <c r="P130" s="165">
        <f>IF('Indicator Data'!W134="No Data",1,IF('Indicator Data imputation'!Q133&lt;&gt;"",1,0))</f>
        <v>0</v>
      </c>
      <c r="Q130" s="165">
        <f>IF('Indicator Data'!X134="No Data",1,IF('Indicator Data imputation'!R133&lt;&gt;"",1,0))</f>
        <v>0</v>
      </c>
      <c r="R130" s="165">
        <f>IF('Indicator Data'!Y134="No Data",1,IF('Indicator Data imputation'!S133&lt;&gt;"",1,0))</f>
        <v>0</v>
      </c>
      <c r="S130" s="165">
        <f>IF('Indicator Data'!Z134="No Data",1,IF('Indicator Data imputation'!T133&lt;&gt;"",1,0))</f>
        <v>0</v>
      </c>
      <c r="T130" s="165">
        <f>IF('Indicator Data'!AA134="No Data",1,IF('Indicator Data imputation'!U133&lt;&gt;"",1,0))</f>
        <v>0</v>
      </c>
      <c r="U130" s="165">
        <f>IF('Indicator Data'!AB134="No Data",1,IF('Indicator Data imputation'!V133&lt;&gt;"",1,0))</f>
        <v>0</v>
      </c>
      <c r="V130" s="165">
        <f>IF('Indicator Data'!AC134="No Data",1,IF('Indicator Data imputation'!W133&lt;&gt;"",1,0))</f>
        <v>0</v>
      </c>
      <c r="W130" s="165">
        <f>IF('Indicator Data'!AD134="No Data",1,IF('Indicator Data imputation'!X133&lt;&gt;"",1,0))</f>
        <v>0</v>
      </c>
      <c r="X130" s="165">
        <f>IF('Indicator Data'!AE134="No Data",1,IF('Indicator Data imputation'!Y133&lt;&gt;"",1,0))</f>
        <v>1</v>
      </c>
      <c r="Y130" s="165">
        <f>IF('Indicator Data'!AF134="No Data",1,IF('Indicator Data imputation'!Z133&lt;&gt;"",1,0))</f>
        <v>0</v>
      </c>
      <c r="Z130" s="165">
        <f>IF('Indicator Data'!AG134="No Data",1,IF('Indicator Data imputation'!AA133&lt;&gt;"",1,0))</f>
        <v>1</v>
      </c>
      <c r="AA130" s="165">
        <f>IF('Indicator Data'!AH134="No Data",1,IF('Indicator Data imputation'!AB133&lt;&gt;"",1,0))</f>
        <v>0</v>
      </c>
      <c r="AB130" s="165">
        <f>IF('Indicator Data'!AI134="No Data",1,IF('Indicator Data imputation'!AC133&lt;&gt;"",1,0))</f>
        <v>0</v>
      </c>
      <c r="AC130" s="165">
        <f>IF('Indicator Data'!AJ134="No Data",1,IF('Indicator Data imputation'!AD133&lt;&gt;"",1,0))</f>
        <v>0</v>
      </c>
      <c r="AD130" s="165">
        <f>IF('Indicator Data'!AK134="No Data",1,IF('Indicator Data imputation'!AE133&lt;&gt;"",1,0))</f>
        <v>0</v>
      </c>
      <c r="AE130" s="165">
        <f>IF('Indicator Data'!AL134="No Data",1,IF('Indicator Data imputation'!AF133&lt;&gt;"",1,0))</f>
        <v>0</v>
      </c>
      <c r="AF130" s="165">
        <f>IF('Indicator Data'!AM134="No Data",1,IF('Indicator Data imputation'!AG133&lt;&gt;"",1,0))</f>
        <v>0</v>
      </c>
      <c r="AG130" s="165">
        <f>IF('Indicator Data'!AN134="No Data",1,IF('Indicator Data imputation'!AH133&lt;&gt;"",1,0))</f>
        <v>0</v>
      </c>
      <c r="AH130" s="165">
        <f>IF('Indicator Data'!AO134="No Data",1,IF('Indicator Data imputation'!AI133&lt;&gt;"",1,0))</f>
        <v>0</v>
      </c>
      <c r="AI130" s="165">
        <f>IF('Indicator Data'!AP134="No Data",1,IF('Indicator Data imputation'!AJ133&lt;&gt;"",1,0))</f>
        <v>0</v>
      </c>
      <c r="AJ130" s="165">
        <f>IF('Indicator Data'!AQ134="No Data",1,IF('Indicator Data imputation'!AK133&lt;&gt;"",1,0))</f>
        <v>0</v>
      </c>
      <c r="AK130" s="165">
        <f>IF('Indicator Data'!AR134="No Data",1,IF('Indicator Data imputation'!AL133&lt;&gt;"",1,0))</f>
        <v>1</v>
      </c>
      <c r="AL130" s="165">
        <f>IF('Indicator Data'!AS134="No Data",1,IF('Indicator Data imputation'!AM133&lt;&gt;"",1,0))</f>
        <v>0</v>
      </c>
      <c r="AM130" s="165">
        <f>IF('Indicator Data'!AT134="No Data",1,IF('Indicator Data imputation'!AN133&lt;&gt;"",1,0))</f>
        <v>1</v>
      </c>
      <c r="AN130" s="165">
        <f>IF('Indicator Data'!AU134="No Data",1,IF('Indicator Data imputation'!AO133&lt;&gt;"",1,0))</f>
        <v>1</v>
      </c>
      <c r="AO130" s="165">
        <f>IF('Indicator Data'!AV134="No Data",1,IF('Indicator Data imputation'!AP133&lt;&gt;"",1,0))</f>
        <v>0</v>
      </c>
      <c r="AP130" s="165">
        <f>IF('Indicator Data'!AW134="No Data",1,IF('Indicator Data imputation'!AQ133&lt;&gt;"",1,0))</f>
        <v>0</v>
      </c>
      <c r="AQ130" s="165">
        <f>IF('Indicator Data'!AX134="No Data",1,IF('Indicator Data imputation'!AR133&lt;&gt;"",1,0))</f>
        <v>0</v>
      </c>
      <c r="AR130" s="165">
        <f>IF('Indicator Data'!AY134="No Data",1,IF('Indicator Data imputation'!AS133&lt;&gt;"",1,0))</f>
        <v>0</v>
      </c>
      <c r="AS130" s="165">
        <f>IF('Indicator Data'!AZ134="No Data",1,IF('Indicator Data imputation'!AT133&lt;&gt;"",1,0))</f>
        <v>0</v>
      </c>
      <c r="AT130" s="165">
        <f>IF('Indicator Data'!BA134="No Data",1,IF('Indicator Data imputation'!AU133&lt;&gt;"",1,0))</f>
        <v>0</v>
      </c>
      <c r="AU130" s="165">
        <f>IF('Indicator Data'!BB134="No Data",1,IF('Indicator Data imputation'!AV133&lt;&gt;"",1,0))</f>
        <v>0</v>
      </c>
      <c r="AV130" s="165">
        <f>IF('Indicator Data'!BC134="No Data",1,IF('Indicator Data imputation'!AW133&lt;&gt;"",1,0))</f>
        <v>0</v>
      </c>
      <c r="AW130" s="165">
        <f>IF('Indicator Data'!BD134="No Data",1,IF('Indicator Data imputation'!AX133&lt;&gt;"",1,0))</f>
        <v>0</v>
      </c>
      <c r="AX130" s="165">
        <f>IF('Indicator Data'!BE134="No Data",1,IF('Indicator Data imputation'!AY133&lt;&gt;"",1,0))</f>
        <v>0</v>
      </c>
      <c r="AY130" s="165">
        <f>IF('Indicator Data'!BF134="No Data",1,IF('Indicator Data imputation'!AZ133&lt;&gt;"",1,0))</f>
        <v>0</v>
      </c>
      <c r="AZ130" s="165">
        <f>IF('Indicator Data'!BG134="No Data",1,IF('Indicator Data imputation'!BA133&lt;&gt;"",1,0))</f>
        <v>0</v>
      </c>
      <c r="BA130" s="5">
        <f t="shared" si="2"/>
        <v>7</v>
      </c>
      <c r="BB130" s="167">
        <f t="shared" si="3"/>
        <v>0.13725490196078433</v>
      </c>
    </row>
    <row r="131" spans="1:54" x14ac:dyDescent="0.25">
      <c r="A131" s="5" t="s">
        <v>237</v>
      </c>
      <c r="B131" s="165">
        <f>IF('Indicator Data'!I135="No Data",1,IF('Indicator Data imputation'!C134&lt;&gt;"",1,0))</f>
        <v>0</v>
      </c>
      <c r="C131" s="165">
        <f>IF('Indicator Data'!J135="No Data",1,IF('Indicator Data imputation'!D134&lt;&gt;"",1,0))</f>
        <v>0</v>
      </c>
      <c r="D131" s="165">
        <f>IF('Indicator Data'!K135="No Data",1,IF('Indicator Data imputation'!E134&lt;&gt;"",1,0))</f>
        <v>0</v>
      </c>
      <c r="E131" s="165">
        <f>IF('Indicator Data'!L135="No Data",1,IF('Indicator Data imputation'!F134&lt;&gt;"",1,0))</f>
        <v>0</v>
      </c>
      <c r="F131" s="165">
        <f>IF('Indicator Data'!M135="No Data",1,IF('Indicator Data imputation'!G134&lt;&gt;"",1,0))</f>
        <v>0</v>
      </c>
      <c r="G131" s="165">
        <f>IF('Indicator Data'!N135="No Data",1,IF('Indicator Data imputation'!H134&lt;&gt;"",1,0))</f>
        <v>0</v>
      </c>
      <c r="H131" s="165">
        <f>IF('Indicator Data'!O135="No Data",1,IF('Indicator Data imputation'!I134&lt;&gt;"",1,0))</f>
        <v>0</v>
      </c>
      <c r="I131" s="165">
        <f>IF('Indicator Data'!P135="No Data",1,IF('Indicator Data imputation'!J134&lt;&gt;"",1,0))</f>
        <v>0</v>
      </c>
      <c r="J131" s="165">
        <f>IF('Indicator Data'!Q135="No Data",1,IF('Indicator Data imputation'!K134&lt;&gt;"",1,0))</f>
        <v>0</v>
      </c>
      <c r="K131" s="165">
        <f>IF('Indicator Data'!R135="No Data",1,IF('Indicator Data imputation'!L134&lt;&gt;"",1,0))</f>
        <v>0</v>
      </c>
      <c r="L131" s="165">
        <f>IF('Indicator Data'!S135="No Data",1,IF('Indicator Data imputation'!M134&lt;&gt;"",1,0))</f>
        <v>0</v>
      </c>
      <c r="M131" s="165">
        <f>IF('Indicator Data'!T135="No Data",1,IF('Indicator Data imputation'!N134&lt;&gt;"",1,0))</f>
        <v>0</v>
      </c>
      <c r="N131" s="165">
        <f>IF('Indicator Data'!U135="No Data",1,IF('Indicator Data imputation'!O134&lt;&gt;"",1,0))</f>
        <v>0</v>
      </c>
      <c r="O131" s="165">
        <f>IF('Indicator Data'!V135="No Data",1,IF('Indicator Data imputation'!P134&lt;&gt;"",1,0))</f>
        <v>0</v>
      </c>
      <c r="P131" s="165">
        <f>IF('Indicator Data'!W135="No Data",1,IF('Indicator Data imputation'!Q134&lt;&gt;"",1,0))</f>
        <v>0</v>
      </c>
      <c r="Q131" s="165">
        <f>IF('Indicator Data'!X135="No Data",1,IF('Indicator Data imputation'!R134&lt;&gt;"",1,0))</f>
        <v>0</v>
      </c>
      <c r="R131" s="165">
        <f>IF('Indicator Data'!Y135="No Data",1,IF('Indicator Data imputation'!S134&lt;&gt;"",1,0))</f>
        <v>0</v>
      </c>
      <c r="S131" s="165">
        <f>IF('Indicator Data'!Z135="No Data",1,IF('Indicator Data imputation'!T134&lt;&gt;"",1,0))</f>
        <v>0</v>
      </c>
      <c r="T131" s="165">
        <f>IF('Indicator Data'!AA135="No Data",1,IF('Indicator Data imputation'!U134&lt;&gt;"",1,0))</f>
        <v>0</v>
      </c>
      <c r="U131" s="165">
        <f>IF('Indicator Data'!AB135="No Data",1,IF('Indicator Data imputation'!V134&lt;&gt;"",1,0))</f>
        <v>0</v>
      </c>
      <c r="V131" s="165">
        <f>IF('Indicator Data'!AC135="No Data",1,IF('Indicator Data imputation'!W134&lt;&gt;"",1,0))</f>
        <v>0</v>
      </c>
      <c r="W131" s="165">
        <f>IF('Indicator Data'!AD135="No Data",1,IF('Indicator Data imputation'!X134&lt;&gt;"",1,0))</f>
        <v>0</v>
      </c>
      <c r="X131" s="165">
        <f>IF('Indicator Data'!AE135="No Data",1,IF('Indicator Data imputation'!Y134&lt;&gt;"",1,0))</f>
        <v>0</v>
      </c>
      <c r="Y131" s="165">
        <f>IF('Indicator Data'!AF135="No Data",1,IF('Indicator Data imputation'!Z134&lt;&gt;"",1,0))</f>
        <v>0</v>
      </c>
      <c r="Z131" s="165">
        <f>IF('Indicator Data'!AG135="No Data",1,IF('Indicator Data imputation'!AA134&lt;&gt;"",1,0))</f>
        <v>0</v>
      </c>
      <c r="AA131" s="165">
        <f>IF('Indicator Data'!AH135="No Data",1,IF('Indicator Data imputation'!AB134&lt;&gt;"",1,0))</f>
        <v>0</v>
      </c>
      <c r="AB131" s="165">
        <f>IF('Indicator Data'!AI135="No Data",1,IF('Indicator Data imputation'!AC134&lt;&gt;"",1,0))</f>
        <v>0</v>
      </c>
      <c r="AC131" s="165">
        <f>IF('Indicator Data'!AJ135="No Data",1,IF('Indicator Data imputation'!AD134&lt;&gt;"",1,0))</f>
        <v>0</v>
      </c>
      <c r="AD131" s="165">
        <f>IF('Indicator Data'!AK135="No Data",1,IF('Indicator Data imputation'!AE134&lt;&gt;"",1,0))</f>
        <v>0</v>
      </c>
      <c r="AE131" s="165">
        <f>IF('Indicator Data'!AL135="No Data",1,IF('Indicator Data imputation'!AF134&lt;&gt;"",1,0))</f>
        <v>0</v>
      </c>
      <c r="AF131" s="165">
        <f>IF('Indicator Data'!AM135="No Data",1,IF('Indicator Data imputation'!AG134&lt;&gt;"",1,0))</f>
        <v>0</v>
      </c>
      <c r="AG131" s="165">
        <f>IF('Indicator Data'!AN135="No Data",1,IF('Indicator Data imputation'!AH134&lt;&gt;"",1,0))</f>
        <v>0</v>
      </c>
      <c r="AH131" s="165">
        <f>IF('Indicator Data'!AO135="No Data",1,IF('Indicator Data imputation'!AI134&lt;&gt;"",1,0))</f>
        <v>0</v>
      </c>
      <c r="AI131" s="165">
        <f>IF('Indicator Data'!AP135="No Data",1,IF('Indicator Data imputation'!AJ134&lt;&gt;"",1,0))</f>
        <v>0</v>
      </c>
      <c r="AJ131" s="165">
        <f>IF('Indicator Data'!AQ135="No Data",1,IF('Indicator Data imputation'!AK134&lt;&gt;"",1,0))</f>
        <v>0</v>
      </c>
      <c r="AK131" s="165">
        <f>IF('Indicator Data'!AR135="No Data",1,IF('Indicator Data imputation'!AL134&lt;&gt;"",1,0))</f>
        <v>0</v>
      </c>
      <c r="AL131" s="165">
        <f>IF('Indicator Data'!AS135="No Data",1,IF('Indicator Data imputation'!AM134&lt;&gt;"",1,0))</f>
        <v>0</v>
      </c>
      <c r="AM131" s="165">
        <f>IF('Indicator Data'!AT135="No Data",1,IF('Indicator Data imputation'!AN134&lt;&gt;"",1,0))</f>
        <v>1</v>
      </c>
      <c r="AN131" s="165">
        <f>IF('Indicator Data'!AU135="No Data",1,IF('Indicator Data imputation'!AO134&lt;&gt;"",1,0))</f>
        <v>1</v>
      </c>
      <c r="AO131" s="165">
        <f>IF('Indicator Data'!AV135="No Data",1,IF('Indicator Data imputation'!AP134&lt;&gt;"",1,0))</f>
        <v>0</v>
      </c>
      <c r="AP131" s="165">
        <f>IF('Indicator Data'!AW135="No Data",1,IF('Indicator Data imputation'!AQ134&lt;&gt;"",1,0))</f>
        <v>0</v>
      </c>
      <c r="AQ131" s="165">
        <f>IF('Indicator Data'!AX135="No Data",1,IF('Indicator Data imputation'!AR134&lt;&gt;"",1,0))</f>
        <v>0</v>
      </c>
      <c r="AR131" s="165">
        <f>IF('Indicator Data'!AY135="No Data",1,IF('Indicator Data imputation'!AS134&lt;&gt;"",1,0))</f>
        <v>0</v>
      </c>
      <c r="AS131" s="165">
        <f>IF('Indicator Data'!AZ135="No Data",1,IF('Indicator Data imputation'!AT134&lt;&gt;"",1,0))</f>
        <v>0</v>
      </c>
      <c r="AT131" s="165">
        <f>IF('Indicator Data'!BA135="No Data",1,IF('Indicator Data imputation'!AU134&lt;&gt;"",1,0))</f>
        <v>0</v>
      </c>
      <c r="AU131" s="165">
        <f>IF('Indicator Data'!BB135="No Data",1,IF('Indicator Data imputation'!AV134&lt;&gt;"",1,0))</f>
        <v>0</v>
      </c>
      <c r="AV131" s="165">
        <f>IF('Indicator Data'!BC135="No Data",1,IF('Indicator Data imputation'!AW134&lt;&gt;"",1,0))</f>
        <v>0</v>
      </c>
      <c r="AW131" s="165">
        <f>IF('Indicator Data'!BD135="No Data",1,IF('Indicator Data imputation'!AX134&lt;&gt;"",1,0))</f>
        <v>0</v>
      </c>
      <c r="AX131" s="165">
        <f>IF('Indicator Data'!BE135="No Data",1,IF('Indicator Data imputation'!AY134&lt;&gt;"",1,0))</f>
        <v>0</v>
      </c>
      <c r="AY131" s="165">
        <f>IF('Indicator Data'!BF135="No Data",1,IF('Indicator Data imputation'!AZ134&lt;&gt;"",1,0))</f>
        <v>0</v>
      </c>
      <c r="AZ131" s="165">
        <f>IF('Indicator Data'!BG135="No Data",1,IF('Indicator Data imputation'!BA134&lt;&gt;"",1,0))</f>
        <v>0</v>
      </c>
      <c r="BA131" s="5">
        <f t="shared" ref="BA131:BA192" si="4">SUM(B131:AZ131)</f>
        <v>2</v>
      </c>
      <c r="BB131" s="167">
        <f t="shared" ref="BB131:BB192" si="5">BA131/51</f>
        <v>3.9215686274509803E-2</v>
      </c>
    </row>
    <row r="132" spans="1:54" x14ac:dyDescent="0.25">
      <c r="A132" s="5" t="s">
        <v>244</v>
      </c>
      <c r="B132" s="165">
        <f>IF('Indicator Data'!I136="No Data",1,IF('Indicator Data imputation'!C135&lt;&gt;"",1,0))</f>
        <v>0</v>
      </c>
      <c r="C132" s="165">
        <f>IF('Indicator Data'!J136="No Data",1,IF('Indicator Data imputation'!D135&lt;&gt;"",1,0))</f>
        <v>0</v>
      </c>
      <c r="D132" s="165">
        <f>IF('Indicator Data'!K136="No Data",1,IF('Indicator Data imputation'!E135&lt;&gt;"",1,0))</f>
        <v>0</v>
      </c>
      <c r="E132" s="165">
        <f>IF('Indicator Data'!L136="No Data",1,IF('Indicator Data imputation'!F135&lt;&gt;"",1,0))</f>
        <v>0</v>
      </c>
      <c r="F132" s="165">
        <f>IF('Indicator Data'!M136="No Data",1,IF('Indicator Data imputation'!G135&lt;&gt;"",1,0))</f>
        <v>0</v>
      </c>
      <c r="G132" s="165">
        <f>IF('Indicator Data'!N136="No Data",1,IF('Indicator Data imputation'!H135&lt;&gt;"",1,0))</f>
        <v>0</v>
      </c>
      <c r="H132" s="165">
        <f>IF('Indicator Data'!O136="No Data",1,IF('Indicator Data imputation'!I135&lt;&gt;"",1,0))</f>
        <v>0</v>
      </c>
      <c r="I132" s="165">
        <f>IF('Indicator Data'!P136="No Data",1,IF('Indicator Data imputation'!J135&lt;&gt;"",1,0))</f>
        <v>0</v>
      </c>
      <c r="J132" s="165">
        <f>IF('Indicator Data'!Q136="No Data",1,IF('Indicator Data imputation'!K135&lt;&gt;"",1,0))</f>
        <v>0</v>
      </c>
      <c r="K132" s="165">
        <f>IF('Indicator Data'!R136="No Data",1,IF('Indicator Data imputation'!L135&lt;&gt;"",1,0))</f>
        <v>1</v>
      </c>
      <c r="L132" s="165">
        <f>IF('Indicator Data'!S136="No Data",1,IF('Indicator Data imputation'!M135&lt;&gt;"",1,0))</f>
        <v>0</v>
      </c>
      <c r="M132" s="165">
        <f>IF('Indicator Data'!T136="No Data",1,IF('Indicator Data imputation'!N135&lt;&gt;"",1,0))</f>
        <v>0</v>
      </c>
      <c r="N132" s="165">
        <f>IF('Indicator Data'!U136="No Data",1,IF('Indicator Data imputation'!O135&lt;&gt;"",1,0))</f>
        <v>0</v>
      </c>
      <c r="O132" s="165">
        <f>IF('Indicator Data'!V136="No Data",1,IF('Indicator Data imputation'!P135&lt;&gt;"",1,0))</f>
        <v>0</v>
      </c>
      <c r="P132" s="165">
        <f>IF('Indicator Data'!W136="No Data",1,IF('Indicator Data imputation'!Q135&lt;&gt;"",1,0))</f>
        <v>0</v>
      </c>
      <c r="Q132" s="165">
        <f>IF('Indicator Data'!X136="No Data",1,IF('Indicator Data imputation'!R135&lt;&gt;"",1,0))</f>
        <v>0</v>
      </c>
      <c r="R132" s="165">
        <f>IF('Indicator Data'!Y136="No Data",1,IF('Indicator Data imputation'!S135&lt;&gt;"",1,0))</f>
        <v>0</v>
      </c>
      <c r="S132" s="165">
        <f>IF('Indicator Data'!Z136="No Data",1,IF('Indicator Data imputation'!T135&lt;&gt;"",1,0))</f>
        <v>0</v>
      </c>
      <c r="T132" s="165">
        <f>IF('Indicator Data'!AA136="No Data",1,IF('Indicator Data imputation'!U135&lt;&gt;"",1,0))</f>
        <v>0</v>
      </c>
      <c r="U132" s="165">
        <f>IF('Indicator Data'!AB136="No Data",1,IF('Indicator Data imputation'!V135&lt;&gt;"",1,0))</f>
        <v>1</v>
      </c>
      <c r="V132" s="165">
        <f>IF('Indicator Data'!AC136="No Data",1,IF('Indicator Data imputation'!W135&lt;&gt;"",1,0))</f>
        <v>0</v>
      </c>
      <c r="W132" s="165">
        <f>IF('Indicator Data'!AD136="No Data",1,IF('Indicator Data imputation'!X135&lt;&gt;"",1,0))</f>
        <v>1</v>
      </c>
      <c r="X132" s="165">
        <f>IF('Indicator Data'!AE136="No Data",1,IF('Indicator Data imputation'!Y135&lt;&gt;"",1,0))</f>
        <v>1</v>
      </c>
      <c r="Y132" s="165">
        <f>IF('Indicator Data'!AF136="No Data",1,IF('Indicator Data imputation'!Z135&lt;&gt;"",1,0))</f>
        <v>1</v>
      </c>
      <c r="Z132" s="165">
        <f>IF('Indicator Data'!AG136="No Data",1,IF('Indicator Data imputation'!AA135&lt;&gt;"",1,0))</f>
        <v>1</v>
      </c>
      <c r="AA132" s="165">
        <f>IF('Indicator Data'!AH136="No Data",1,IF('Indicator Data imputation'!AB135&lt;&gt;"",1,0))</f>
        <v>0</v>
      </c>
      <c r="AB132" s="165">
        <f>IF('Indicator Data'!AI136="No Data",1,IF('Indicator Data imputation'!AC135&lt;&gt;"",1,0))</f>
        <v>0</v>
      </c>
      <c r="AC132" s="165">
        <f>IF('Indicator Data'!AJ136="No Data",1,IF('Indicator Data imputation'!AD135&lt;&gt;"",1,0))</f>
        <v>0</v>
      </c>
      <c r="AD132" s="165">
        <f>IF('Indicator Data'!AK136="No Data",1,IF('Indicator Data imputation'!AE135&lt;&gt;"",1,0))</f>
        <v>0</v>
      </c>
      <c r="AE132" s="165">
        <f>IF('Indicator Data'!AL136="No Data",1,IF('Indicator Data imputation'!AF135&lt;&gt;"",1,0))</f>
        <v>0</v>
      </c>
      <c r="AF132" s="165">
        <f>IF('Indicator Data'!AM136="No Data",1,IF('Indicator Data imputation'!AG135&lt;&gt;"",1,0))</f>
        <v>0</v>
      </c>
      <c r="AG132" s="165">
        <f>IF('Indicator Data'!AN136="No Data",1,IF('Indicator Data imputation'!AH135&lt;&gt;"",1,0))</f>
        <v>0</v>
      </c>
      <c r="AH132" s="165">
        <f>IF('Indicator Data'!AO136="No Data",1,IF('Indicator Data imputation'!AI135&lt;&gt;"",1,0))</f>
        <v>0</v>
      </c>
      <c r="AI132" s="165">
        <f>IF('Indicator Data'!AP136="No Data",1,IF('Indicator Data imputation'!AJ135&lt;&gt;"",1,0))</f>
        <v>1</v>
      </c>
      <c r="AJ132" s="165">
        <f>IF('Indicator Data'!AQ136="No Data",1,IF('Indicator Data imputation'!AK135&lt;&gt;"",1,0))</f>
        <v>1</v>
      </c>
      <c r="AK132" s="165">
        <f>IF('Indicator Data'!AR136="No Data",1,IF('Indicator Data imputation'!AL135&lt;&gt;"",1,0))</f>
        <v>0</v>
      </c>
      <c r="AL132" s="165">
        <f>IF('Indicator Data'!AS136="No Data",1,IF('Indicator Data imputation'!AM135&lt;&gt;"",1,0))</f>
        <v>0</v>
      </c>
      <c r="AM132" s="165">
        <f>IF('Indicator Data'!AT136="No Data",1,IF('Indicator Data imputation'!AN135&lt;&gt;"",1,0))</f>
        <v>1</v>
      </c>
      <c r="AN132" s="165">
        <f>IF('Indicator Data'!AU136="No Data",1,IF('Indicator Data imputation'!AO135&lt;&gt;"",1,0))</f>
        <v>0</v>
      </c>
      <c r="AO132" s="165">
        <f>IF('Indicator Data'!AV136="No Data",1,IF('Indicator Data imputation'!AP135&lt;&gt;"",1,0))</f>
        <v>0</v>
      </c>
      <c r="AP132" s="165">
        <f>IF('Indicator Data'!AW136="No Data",1,IF('Indicator Data imputation'!AQ135&lt;&gt;"",1,0))</f>
        <v>1</v>
      </c>
      <c r="AQ132" s="165">
        <f>IF('Indicator Data'!AX136="No Data",1,IF('Indicator Data imputation'!AR135&lt;&gt;"",1,0))</f>
        <v>0</v>
      </c>
      <c r="AR132" s="165">
        <f>IF('Indicator Data'!AY136="No Data",1,IF('Indicator Data imputation'!AS135&lt;&gt;"",1,0))</f>
        <v>0</v>
      </c>
      <c r="AS132" s="165">
        <f>IF('Indicator Data'!AZ136="No Data",1,IF('Indicator Data imputation'!AT135&lt;&gt;"",1,0))</f>
        <v>0</v>
      </c>
      <c r="AT132" s="165">
        <f>IF('Indicator Data'!BA136="No Data",1,IF('Indicator Data imputation'!AU135&lt;&gt;"",1,0))</f>
        <v>0</v>
      </c>
      <c r="AU132" s="165">
        <f>IF('Indicator Data'!BB136="No Data",1,IF('Indicator Data imputation'!AV135&lt;&gt;"",1,0))</f>
        <v>0</v>
      </c>
      <c r="AV132" s="165">
        <f>IF('Indicator Data'!BC136="No Data",1,IF('Indicator Data imputation'!AW135&lt;&gt;"",1,0))</f>
        <v>0</v>
      </c>
      <c r="AW132" s="165">
        <f>IF('Indicator Data'!BD136="No Data",1,IF('Indicator Data imputation'!AX135&lt;&gt;"",1,0))</f>
        <v>0</v>
      </c>
      <c r="AX132" s="165">
        <f>IF('Indicator Data'!BE136="No Data",1,IF('Indicator Data imputation'!AY135&lt;&gt;"",1,0))</f>
        <v>0</v>
      </c>
      <c r="AY132" s="165">
        <f>IF('Indicator Data'!BF136="No Data",1,IF('Indicator Data imputation'!AZ135&lt;&gt;"",1,0))</f>
        <v>0</v>
      </c>
      <c r="AZ132" s="165">
        <f>IF('Indicator Data'!BG136="No Data",1,IF('Indicator Data imputation'!BA135&lt;&gt;"",1,0))</f>
        <v>0</v>
      </c>
      <c r="BA132" s="5">
        <f t="shared" si="4"/>
        <v>10</v>
      </c>
      <c r="BB132" s="167">
        <f t="shared" si="5"/>
        <v>0.19607843137254902</v>
      </c>
    </row>
    <row r="133" spans="1:54" x14ac:dyDescent="0.25">
      <c r="A133" s="5" t="s">
        <v>246</v>
      </c>
      <c r="B133" s="165">
        <f>IF('Indicator Data'!I137="No Data",1,IF('Indicator Data imputation'!C136&lt;&gt;"",1,0))</f>
        <v>0</v>
      </c>
      <c r="C133" s="165">
        <f>IF('Indicator Data'!J137="No Data",1,IF('Indicator Data imputation'!D136&lt;&gt;"",1,0))</f>
        <v>0</v>
      </c>
      <c r="D133" s="165">
        <f>IF('Indicator Data'!K137="No Data",1,IF('Indicator Data imputation'!E136&lt;&gt;"",1,0))</f>
        <v>0</v>
      </c>
      <c r="E133" s="165">
        <f>IF('Indicator Data'!L137="No Data",1,IF('Indicator Data imputation'!F136&lt;&gt;"",1,0))</f>
        <v>0</v>
      </c>
      <c r="F133" s="165">
        <f>IF('Indicator Data'!M137="No Data",1,IF('Indicator Data imputation'!G136&lt;&gt;"",1,0))</f>
        <v>0</v>
      </c>
      <c r="G133" s="165">
        <f>IF('Indicator Data'!N137="No Data",1,IF('Indicator Data imputation'!H136&lt;&gt;"",1,0))</f>
        <v>0</v>
      </c>
      <c r="H133" s="165">
        <f>IF('Indicator Data'!O137="No Data",1,IF('Indicator Data imputation'!I136&lt;&gt;"",1,0))</f>
        <v>0</v>
      </c>
      <c r="I133" s="165">
        <f>IF('Indicator Data'!P137="No Data",1,IF('Indicator Data imputation'!J136&lt;&gt;"",1,0))</f>
        <v>0</v>
      </c>
      <c r="J133" s="165">
        <f>IF('Indicator Data'!Q137="No Data",1,IF('Indicator Data imputation'!K136&lt;&gt;"",1,0))</f>
        <v>0</v>
      </c>
      <c r="K133" s="165">
        <f>IF('Indicator Data'!R137="No Data",1,IF('Indicator Data imputation'!L136&lt;&gt;"",1,0))</f>
        <v>0</v>
      </c>
      <c r="L133" s="165">
        <f>IF('Indicator Data'!S137="No Data",1,IF('Indicator Data imputation'!M136&lt;&gt;"",1,0))</f>
        <v>0</v>
      </c>
      <c r="M133" s="165">
        <f>IF('Indicator Data'!T137="No Data",1,IF('Indicator Data imputation'!N136&lt;&gt;"",1,0))</f>
        <v>0</v>
      </c>
      <c r="N133" s="165">
        <f>IF('Indicator Data'!U137="No Data",1,IF('Indicator Data imputation'!O136&lt;&gt;"",1,0))</f>
        <v>0</v>
      </c>
      <c r="O133" s="165">
        <f>IF('Indicator Data'!V137="No Data",1,IF('Indicator Data imputation'!P136&lt;&gt;"",1,0))</f>
        <v>0</v>
      </c>
      <c r="P133" s="165">
        <f>IF('Indicator Data'!W137="No Data",1,IF('Indicator Data imputation'!Q136&lt;&gt;"",1,0))</f>
        <v>0</v>
      </c>
      <c r="Q133" s="165">
        <f>IF('Indicator Data'!X137="No Data",1,IF('Indicator Data imputation'!R136&lt;&gt;"",1,0))</f>
        <v>0</v>
      </c>
      <c r="R133" s="165">
        <f>IF('Indicator Data'!Y137="No Data",1,IF('Indicator Data imputation'!S136&lt;&gt;"",1,0))</f>
        <v>0</v>
      </c>
      <c r="S133" s="165">
        <f>IF('Indicator Data'!Z137="No Data",1,IF('Indicator Data imputation'!T136&lt;&gt;"",1,0))</f>
        <v>0</v>
      </c>
      <c r="T133" s="165">
        <f>IF('Indicator Data'!AA137="No Data",1,IF('Indicator Data imputation'!U136&lt;&gt;"",1,0))</f>
        <v>0</v>
      </c>
      <c r="U133" s="165">
        <f>IF('Indicator Data'!AB137="No Data",1,IF('Indicator Data imputation'!V136&lt;&gt;"",1,0))</f>
        <v>1</v>
      </c>
      <c r="V133" s="165">
        <f>IF('Indicator Data'!AC137="No Data",1,IF('Indicator Data imputation'!W136&lt;&gt;"",1,0))</f>
        <v>1</v>
      </c>
      <c r="W133" s="165">
        <f>IF('Indicator Data'!AD137="No Data",1,IF('Indicator Data imputation'!X136&lt;&gt;"",1,0))</f>
        <v>0</v>
      </c>
      <c r="X133" s="165">
        <f>IF('Indicator Data'!AE137="No Data",1,IF('Indicator Data imputation'!Y136&lt;&gt;"",1,0))</f>
        <v>1</v>
      </c>
      <c r="Y133" s="165">
        <f>IF('Indicator Data'!AF137="No Data",1,IF('Indicator Data imputation'!Z136&lt;&gt;"",1,0))</f>
        <v>1</v>
      </c>
      <c r="Z133" s="165">
        <f>IF('Indicator Data'!AG137="No Data",1,IF('Indicator Data imputation'!AA136&lt;&gt;"",1,0))</f>
        <v>0</v>
      </c>
      <c r="AA133" s="165">
        <f>IF('Indicator Data'!AH137="No Data",1,IF('Indicator Data imputation'!AB136&lt;&gt;"",1,0))</f>
        <v>0</v>
      </c>
      <c r="AB133" s="165">
        <f>IF('Indicator Data'!AI137="No Data",1,IF('Indicator Data imputation'!AC136&lt;&gt;"",1,0))</f>
        <v>0</v>
      </c>
      <c r="AC133" s="165">
        <f>IF('Indicator Data'!AJ137="No Data",1,IF('Indicator Data imputation'!AD136&lt;&gt;"",1,0))</f>
        <v>0</v>
      </c>
      <c r="AD133" s="165">
        <f>IF('Indicator Data'!AK137="No Data",1,IF('Indicator Data imputation'!AE136&lt;&gt;"",1,0))</f>
        <v>0</v>
      </c>
      <c r="AE133" s="165">
        <f>IF('Indicator Data'!AL137="No Data",1,IF('Indicator Data imputation'!AF136&lt;&gt;"",1,0))</f>
        <v>0</v>
      </c>
      <c r="AF133" s="165">
        <f>IF('Indicator Data'!AM137="No Data",1,IF('Indicator Data imputation'!AG136&lt;&gt;"",1,0))</f>
        <v>0</v>
      </c>
      <c r="AG133" s="165">
        <f>IF('Indicator Data'!AN137="No Data",1,IF('Indicator Data imputation'!AH136&lt;&gt;"",1,0))</f>
        <v>0</v>
      </c>
      <c r="AH133" s="165">
        <f>IF('Indicator Data'!AO137="No Data",1,IF('Indicator Data imputation'!AI136&lt;&gt;"",1,0))</f>
        <v>0</v>
      </c>
      <c r="AI133" s="165">
        <f>IF('Indicator Data'!AP137="No Data",1,IF('Indicator Data imputation'!AJ136&lt;&gt;"",1,0))</f>
        <v>1</v>
      </c>
      <c r="AJ133" s="165">
        <f>IF('Indicator Data'!AQ137="No Data",1,IF('Indicator Data imputation'!AK136&lt;&gt;"",1,0))</f>
        <v>1</v>
      </c>
      <c r="AK133" s="165">
        <f>IF('Indicator Data'!AR137="No Data",1,IF('Indicator Data imputation'!AL136&lt;&gt;"",1,0))</f>
        <v>0</v>
      </c>
      <c r="AL133" s="165">
        <f>IF('Indicator Data'!AS137="No Data",1,IF('Indicator Data imputation'!AM136&lt;&gt;"",1,0))</f>
        <v>0</v>
      </c>
      <c r="AM133" s="165">
        <f>IF('Indicator Data'!AT137="No Data",1,IF('Indicator Data imputation'!AN136&lt;&gt;"",1,0))</f>
        <v>1</v>
      </c>
      <c r="AN133" s="165">
        <f>IF('Indicator Data'!AU137="No Data",1,IF('Indicator Data imputation'!AO136&lt;&gt;"",1,0))</f>
        <v>1</v>
      </c>
      <c r="AO133" s="165">
        <f>IF('Indicator Data'!AV137="No Data",1,IF('Indicator Data imputation'!AP136&lt;&gt;"",1,0))</f>
        <v>0</v>
      </c>
      <c r="AP133" s="165">
        <f>IF('Indicator Data'!AW137="No Data",1,IF('Indicator Data imputation'!AQ136&lt;&gt;"",1,0))</f>
        <v>0</v>
      </c>
      <c r="AQ133" s="165">
        <f>IF('Indicator Data'!AX137="No Data",1,IF('Indicator Data imputation'!AR136&lt;&gt;"",1,0))</f>
        <v>0</v>
      </c>
      <c r="AR133" s="165">
        <f>IF('Indicator Data'!AY137="No Data",1,IF('Indicator Data imputation'!AS136&lt;&gt;"",1,0))</f>
        <v>0</v>
      </c>
      <c r="AS133" s="165">
        <f>IF('Indicator Data'!AZ137="No Data",1,IF('Indicator Data imputation'!AT136&lt;&gt;"",1,0))</f>
        <v>0</v>
      </c>
      <c r="AT133" s="165">
        <f>IF('Indicator Data'!BA137="No Data",1,IF('Indicator Data imputation'!AU136&lt;&gt;"",1,0))</f>
        <v>0</v>
      </c>
      <c r="AU133" s="165">
        <f>IF('Indicator Data'!BB137="No Data",1,IF('Indicator Data imputation'!AV136&lt;&gt;"",1,0))</f>
        <v>0</v>
      </c>
      <c r="AV133" s="165">
        <f>IF('Indicator Data'!BC137="No Data",1,IF('Indicator Data imputation'!AW136&lt;&gt;"",1,0))</f>
        <v>0</v>
      </c>
      <c r="AW133" s="165">
        <f>IF('Indicator Data'!BD137="No Data",1,IF('Indicator Data imputation'!AX136&lt;&gt;"",1,0))</f>
        <v>0</v>
      </c>
      <c r="AX133" s="165">
        <f>IF('Indicator Data'!BE137="No Data",1,IF('Indicator Data imputation'!AY136&lt;&gt;"",1,0))</f>
        <v>0</v>
      </c>
      <c r="AY133" s="165">
        <f>IF('Indicator Data'!BF137="No Data",1,IF('Indicator Data imputation'!AZ136&lt;&gt;"",1,0))</f>
        <v>0</v>
      </c>
      <c r="AZ133" s="165">
        <f>IF('Indicator Data'!BG137="No Data",1,IF('Indicator Data imputation'!BA136&lt;&gt;"",1,0))</f>
        <v>0</v>
      </c>
      <c r="BA133" s="5">
        <f t="shared" si="4"/>
        <v>8</v>
      </c>
      <c r="BB133" s="167">
        <f t="shared" si="5"/>
        <v>0.15686274509803921</v>
      </c>
    </row>
    <row r="134" spans="1:54" x14ac:dyDescent="0.25">
      <c r="A134" s="5" t="s">
        <v>248</v>
      </c>
      <c r="B134" s="165">
        <f>IF('Indicator Data'!I138="No Data",1,IF('Indicator Data imputation'!C137&lt;&gt;"",1,0))</f>
        <v>0</v>
      </c>
      <c r="C134" s="165">
        <f>IF('Indicator Data'!J138="No Data",1,IF('Indicator Data imputation'!D137&lt;&gt;"",1,0))</f>
        <v>0</v>
      </c>
      <c r="D134" s="165">
        <f>IF('Indicator Data'!K138="No Data",1,IF('Indicator Data imputation'!E137&lt;&gt;"",1,0))</f>
        <v>0</v>
      </c>
      <c r="E134" s="165">
        <f>IF('Indicator Data'!L138="No Data",1,IF('Indicator Data imputation'!F137&lt;&gt;"",1,0))</f>
        <v>0</v>
      </c>
      <c r="F134" s="165">
        <f>IF('Indicator Data'!M138="No Data",1,IF('Indicator Data imputation'!G137&lt;&gt;"",1,0))</f>
        <v>0</v>
      </c>
      <c r="G134" s="165">
        <f>IF('Indicator Data'!N138="No Data",1,IF('Indicator Data imputation'!H137&lt;&gt;"",1,0))</f>
        <v>0</v>
      </c>
      <c r="H134" s="165">
        <f>IF('Indicator Data'!O138="No Data",1,IF('Indicator Data imputation'!I137&lt;&gt;"",1,0))</f>
        <v>0</v>
      </c>
      <c r="I134" s="165">
        <f>IF('Indicator Data'!P138="No Data",1,IF('Indicator Data imputation'!J137&lt;&gt;"",1,0))</f>
        <v>0</v>
      </c>
      <c r="J134" s="165">
        <f>IF('Indicator Data'!Q138="No Data",1,IF('Indicator Data imputation'!K137&lt;&gt;"",1,0))</f>
        <v>0</v>
      </c>
      <c r="K134" s="165">
        <f>IF('Indicator Data'!R138="No Data",1,IF('Indicator Data imputation'!L137&lt;&gt;"",1,0))</f>
        <v>1</v>
      </c>
      <c r="L134" s="165">
        <f>IF('Indicator Data'!S138="No Data",1,IF('Indicator Data imputation'!M137&lt;&gt;"",1,0))</f>
        <v>0</v>
      </c>
      <c r="M134" s="165">
        <f>IF('Indicator Data'!T138="No Data",1,IF('Indicator Data imputation'!N137&lt;&gt;"",1,0))</f>
        <v>0</v>
      </c>
      <c r="N134" s="165">
        <f>IF('Indicator Data'!U138="No Data",1,IF('Indicator Data imputation'!O137&lt;&gt;"",1,0))</f>
        <v>0</v>
      </c>
      <c r="O134" s="165">
        <f>IF('Indicator Data'!V138="No Data",1,IF('Indicator Data imputation'!P137&lt;&gt;"",1,0))</f>
        <v>0</v>
      </c>
      <c r="P134" s="165">
        <f>IF('Indicator Data'!W138="No Data",1,IF('Indicator Data imputation'!Q137&lt;&gt;"",1,0))</f>
        <v>0</v>
      </c>
      <c r="Q134" s="165">
        <f>IF('Indicator Data'!X138="No Data",1,IF('Indicator Data imputation'!R137&lt;&gt;"",1,0))</f>
        <v>0</v>
      </c>
      <c r="R134" s="165">
        <f>IF('Indicator Data'!Y138="No Data",1,IF('Indicator Data imputation'!S137&lt;&gt;"",1,0))</f>
        <v>0</v>
      </c>
      <c r="S134" s="165">
        <f>IF('Indicator Data'!Z138="No Data",1,IF('Indicator Data imputation'!T137&lt;&gt;"",1,0))</f>
        <v>0</v>
      </c>
      <c r="T134" s="165">
        <f>IF('Indicator Data'!AA138="No Data",1,IF('Indicator Data imputation'!U137&lt;&gt;"",1,0))</f>
        <v>0</v>
      </c>
      <c r="U134" s="165">
        <f>IF('Indicator Data'!AB138="No Data",1,IF('Indicator Data imputation'!V137&lt;&gt;"",1,0))</f>
        <v>0</v>
      </c>
      <c r="V134" s="165">
        <f>IF('Indicator Data'!AC138="No Data",1,IF('Indicator Data imputation'!W137&lt;&gt;"",1,0))</f>
        <v>0</v>
      </c>
      <c r="W134" s="165">
        <f>IF('Indicator Data'!AD138="No Data",1,IF('Indicator Data imputation'!X137&lt;&gt;"",1,0))</f>
        <v>0</v>
      </c>
      <c r="X134" s="165">
        <f>IF('Indicator Data'!AE138="No Data",1,IF('Indicator Data imputation'!Y137&lt;&gt;"",1,0))</f>
        <v>0</v>
      </c>
      <c r="Y134" s="165">
        <f>IF('Indicator Data'!AF138="No Data",1,IF('Indicator Data imputation'!Z137&lt;&gt;"",1,0))</f>
        <v>0</v>
      </c>
      <c r="Z134" s="165">
        <f>IF('Indicator Data'!AG138="No Data",1,IF('Indicator Data imputation'!AA137&lt;&gt;"",1,0))</f>
        <v>0</v>
      </c>
      <c r="AA134" s="165">
        <f>IF('Indicator Data'!AH138="No Data",1,IF('Indicator Data imputation'!AB137&lt;&gt;"",1,0))</f>
        <v>0</v>
      </c>
      <c r="AB134" s="165">
        <f>IF('Indicator Data'!AI138="No Data",1,IF('Indicator Data imputation'!AC137&lt;&gt;"",1,0))</f>
        <v>0</v>
      </c>
      <c r="AC134" s="165">
        <f>IF('Indicator Data'!AJ138="No Data",1,IF('Indicator Data imputation'!AD137&lt;&gt;"",1,0))</f>
        <v>0</v>
      </c>
      <c r="AD134" s="165">
        <f>IF('Indicator Data'!AK138="No Data",1,IF('Indicator Data imputation'!AE137&lt;&gt;"",1,0))</f>
        <v>0</v>
      </c>
      <c r="AE134" s="165">
        <f>IF('Indicator Data'!AL138="No Data",1,IF('Indicator Data imputation'!AF137&lt;&gt;"",1,0))</f>
        <v>0</v>
      </c>
      <c r="AF134" s="165">
        <f>IF('Indicator Data'!AM138="No Data",1,IF('Indicator Data imputation'!AG137&lt;&gt;"",1,0))</f>
        <v>0</v>
      </c>
      <c r="AG134" s="165">
        <f>IF('Indicator Data'!AN138="No Data",1,IF('Indicator Data imputation'!AH137&lt;&gt;"",1,0))</f>
        <v>0</v>
      </c>
      <c r="AH134" s="165">
        <f>IF('Indicator Data'!AO138="No Data",1,IF('Indicator Data imputation'!AI137&lt;&gt;"",1,0))</f>
        <v>0</v>
      </c>
      <c r="AI134" s="165">
        <f>IF('Indicator Data'!AP138="No Data",1,IF('Indicator Data imputation'!AJ137&lt;&gt;"",1,0))</f>
        <v>0</v>
      </c>
      <c r="AJ134" s="165">
        <f>IF('Indicator Data'!AQ138="No Data",1,IF('Indicator Data imputation'!AK137&lt;&gt;"",1,0))</f>
        <v>0</v>
      </c>
      <c r="AK134" s="165">
        <f>IF('Indicator Data'!AR138="No Data",1,IF('Indicator Data imputation'!AL137&lt;&gt;"",1,0))</f>
        <v>0</v>
      </c>
      <c r="AL134" s="165">
        <f>IF('Indicator Data'!AS138="No Data",1,IF('Indicator Data imputation'!AM137&lt;&gt;"",1,0))</f>
        <v>0</v>
      </c>
      <c r="AM134" s="165">
        <f>IF('Indicator Data'!AT138="No Data",1,IF('Indicator Data imputation'!AN137&lt;&gt;"",1,0))</f>
        <v>0</v>
      </c>
      <c r="AN134" s="165">
        <f>IF('Indicator Data'!AU138="No Data",1,IF('Indicator Data imputation'!AO137&lt;&gt;"",1,0))</f>
        <v>0</v>
      </c>
      <c r="AO134" s="165">
        <f>IF('Indicator Data'!AV138="No Data",1,IF('Indicator Data imputation'!AP137&lt;&gt;"",1,0))</f>
        <v>0</v>
      </c>
      <c r="AP134" s="165">
        <f>IF('Indicator Data'!AW138="No Data",1,IF('Indicator Data imputation'!AQ137&lt;&gt;"",1,0))</f>
        <v>0</v>
      </c>
      <c r="AQ134" s="165">
        <f>IF('Indicator Data'!AX138="No Data",1,IF('Indicator Data imputation'!AR137&lt;&gt;"",1,0))</f>
        <v>0</v>
      </c>
      <c r="AR134" s="165">
        <f>IF('Indicator Data'!AY138="No Data",1,IF('Indicator Data imputation'!AS137&lt;&gt;"",1,0))</f>
        <v>0</v>
      </c>
      <c r="AS134" s="165">
        <f>IF('Indicator Data'!AZ138="No Data",1,IF('Indicator Data imputation'!AT137&lt;&gt;"",1,0))</f>
        <v>0</v>
      </c>
      <c r="AT134" s="165">
        <f>IF('Indicator Data'!BA138="No Data",1,IF('Indicator Data imputation'!AU137&lt;&gt;"",1,0))</f>
        <v>0</v>
      </c>
      <c r="AU134" s="165">
        <f>IF('Indicator Data'!BB138="No Data",1,IF('Indicator Data imputation'!AV137&lt;&gt;"",1,0))</f>
        <v>0</v>
      </c>
      <c r="AV134" s="165">
        <f>IF('Indicator Data'!BC138="No Data",1,IF('Indicator Data imputation'!AW137&lt;&gt;"",1,0))</f>
        <v>0</v>
      </c>
      <c r="AW134" s="165">
        <f>IF('Indicator Data'!BD138="No Data",1,IF('Indicator Data imputation'!AX137&lt;&gt;"",1,0))</f>
        <v>0</v>
      </c>
      <c r="AX134" s="165">
        <f>IF('Indicator Data'!BE138="No Data",1,IF('Indicator Data imputation'!AY137&lt;&gt;"",1,0))</f>
        <v>0</v>
      </c>
      <c r="AY134" s="165">
        <f>IF('Indicator Data'!BF138="No Data",1,IF('Indicator Data imputation'!AZ137&lt;&gt;"",1,0))</f>
        <v>0</v>
      </c>
      <c r="AZ134" s="165">
        <f>IF('Indicator Data'!BG138="No Data",1,IF('Indicator Data imputation'!BA137&lt;&gt;"",1,0))</f>
        <v>0</v>
      </c>
      <c r="BA134" s="5">
        <f t="shared" si="4"/>
        <v>1</v>
      </c>
      <c r="BB134" s="167">
        <f t="shared" si="5"/>
        <v>1.9607843137254902E-2</v>
      </c>
    </row>
    <row r="135" spans="1:54" x14ac:dyDescent="0.25">
      <c r="A135" s="5" t="s">
        <v>250</v>
      </c>
      <c r="B135" s="165">
        <f>IF('Indicator Data'!I139="No Data",1,IF('Indicator Data imputation'!C138&lt;&gt;"",1,0))</f>
        <v>0</v>
      </c>
      <c r="C135" s="165">
        <f>IF('Indicator Data'!J139="No Data",1,IF('Indicator Data imputation'!D138&lt;&gt;"",1,0))</f>
        <v>0</v>
      </c>
      <c r="D135" s="165">
        <f>IF('Indicator Data'!K139="No Data",1,IF('Indicator Data imputation'!E138&lt;&gt;"",1,0))</f>
        <v>0</v>
      </c>
      <c r="E135" s="165">
        <f>IF('Indicator Data'!L139="No Data",1,IF('Indicator Data imputation'!F138&lt;&gt;"",1,0))</f>
        <v>0</v>
      </c>
      <c r="F135" s="165">
        <f>IF('Indicator Data'!M139="No Data",1,IF('Indicator Data imputation'!G138&lt;&gt;"",1,0))</f>
        <v>0</v>
      </c>
      <c r="G135" s="165">
        <f>IF('Indicator Data'!N139="No Data",1,IF('Indicator Data imputation'!H138&lt;&gt;"",1,0))</f>
        <v>0</v>
      </c>
      <c r="H135" s="165">
        <f>IF('Indicator Data'!O139="No Data",1,IF('Indicator Data imputation'!I138&lt;&gt;"",1,0))</f>
        <v>0</v>
      </c>
      <c r="I135" s="165">
        <f>IF('Indicator Data'!P139="No Data",1,IF('Indicator Data imputation'!J138&lt;&gt;"",1,0))</f>
        <v>0</v>
      </c>
      <c r="J135" s="165">
        <f>IF('Indicator Data'!Q139="No Data",1,IF('Indicator Data imputation'!K138&lt;&gt;"",1,0))</f>
        <v>0</v>
      </c>
      <c r="K135" s="165">
        <f>IF('Indicator Data'!R139="No Data",1,IF('Indicator Data imputation'!L138&lt;&gt;"",1,0))</f>
        <v>1</v>
      </c>
      <c r="L135" s="165">
        <f>IF('Indicator Data'!S139="No Data",1,IF('Indicator Data imputation'!M138&lt;&gt;"",1,0))</f>
        <v>0</v>
      </c>
      <c r="M135" s="165">
        <f>IF('Indicator Data'!T139="No Data",1,IF('Indicator Data imputation'!N138&lt;&gt;"",1,0))</f>
        <v>0</v>
      </c>
      <c r="N135" s="165">
        <f>IF('Indicator Data'!U139="No Data",1,IF('Indicator Data imputation'!O138&lt;&gt;"",1,0))</f>
        <v>0</v>
      </c>
      <c r="O135" s="165">
        <f>IF('Indicator Data'!V139="No Data",1,IF('Indicator Data imputation'!P138&lt;&gt;"",1,0))</f>
        <v>0</v>
      </c>
      <c r="P135" s="165">
        <f>IF('Indicator Data'!W139="No Data",1,IF('Indicator Data imputation'!Q138&lt;&gt;"",1,0))</f>
        <v>0</v>
      </c>
      <c r="Q135" s="165">
        <f>IF('Indicator Data'!X139="No Data",1,IF('Indicator Data imputation'!R138&lt;&gt;"",1,0))</f>
        <v>0</v>
      </c>
      <c r="R135" s="165">
        <f>IF('Indicator Data'!Y139="No Data",1,IF('Indicator Data imputation'!S138&lt;&gt;"",1,0))</f>
        <v>0</v>
      </c>
      <c r="S135" s="165">
        <f>IF('Indicator Data'!Z139="No Data",1,IF('Indicator Data imputation'!T138&lt;&gt;"",1,0))</f>
        <v>0</v>
      </c>
      <c r="T135" s="165">
        <f>IF('Indicator Data'!AA139="No Data",1,IF('Indicator Data imputation'!U138&lt;&gt;"",1,0))</f>
        <v>0</v>
      </c>
      <c r="U135" s="165">
        <f>IF('Indicator Data'!AB139="No Data",1,IF('Indicator Data imputation'!V138&lt;&gt;"",1,0))</f>
        <v>0</v>
      </c>
      <c r="V135" s="165">
        <f>IF('Indicator Data'!AC139="No Data",1,IF('Indicator Data imputation'!W138&lt;&gt;"",1,0))</f>
        <v>0</v>
      </c>
      <c r="W135" s="165">
        <f>IF('Indicator Data'!AD139="No Data",1,IF('Indicator Data imputation'!X138&lt;&gt;"",1,0))</f>
        <v>0</v>
      </c>
      <c r="X135" s="165">
        <f>IF('Indicator Data'!AE139="No Data",1,IF('Indicator Data imputation'!Y138&lt;&gt;"",1,0))</f>
        <v>0</v>
      </c>
      <c r="Y135" s="165">
        <f>IF('Indicator Data'!AF139="No Data",1,IF('Indicator Data imputation'!Z138&lt;&gt;"",1,0))</f>
        <v>0</v>
      </c>
      <c r="Z135" s="165">
        <f>IF('Indicator Data'!AG139="No Data",1,IF('Indicator Data imputation'!AA138&lt;&gt;"",1,0))</f>
        <v>0</v>
      </c>
      <c r="AA135" s="165">
        <f>IF('Indicator Data'!AH139="No Data",1,IF('Indicator Data imputation'!AB138&lt;&gt;"",1,0))</f>
        <v>0</v>
      </c>
      <c r="AB135" s="165">
        <f>IF('Indicator Data'!AI139="No Data",1,IF('Indicator Data imputation'!AC138&lt;&gt;"",1,0))</f>
        <v>0</v>
      </c>
      <c r="AC135" s="165">
        <f>IF('Indicator Data'!AJ139="No Data",1,IF('Indicator Data imputation'!AD138&lt;&gt;"",1,0))</f>
        <v>0</v>
      </c>
      <c r="AD135" s="165">
        <f>IF('Indicator Data'!AK139="No Data",1,IF('Indicator Data imputation'!AE138&lt;&gt;"",1,0))</f>
        <v>0</v>
      </c>
      <c r="AE135" s="165">
        <f>IF('Indicator Data'!AL139="No Data",1,IF('Indicator Data imputation'!AF138&lt;&gt;"",1,0))</f>
        <v>0</v>
      </c>
      <c r="AF135" s="165">
        <f>IF('Indicator Data'!AM139="No Data",1,IF('Indicator Data imputation'!AG138&lt;&gt;"",1,0))</f>
        <v>0</v>
      </c>
      <c r="AG135" s="165">
        <f>IF('Indicator Data'!AN139="No Data",1,IF('Indicator Data imputation'!AH138&lt;&gt;"",1,0))</f>
        <v>0</v>
      </c>
      <c r="AH135" s="165">
        <f>IF('Indicator Data'!AO139="No Data",1,IF('Indicator Data imputation'!AI138&lt;&gt;"",1,0))</f>
        <v>0</v>
      </c>
      <c r="AI135" s="165">
        <f>IF('Indicator Data'!AP139="No Data",1,IF('Indicator Data imputation'!AJ138&lt;&gt;"",1,0))</f>
        <v>1</v>
      </c>
      <c r="AJ135" s="165">
        <f>IF('Indicator Data'!AQ139="No Data",1,IF('Indicator Data imputation'!AK138&lt;&gt;"",1,0))</f>
        <v>1</v>
      </c>
      <c r="AK135" s="165">
        <f>IF('Indicator Data'!AR139="No Data",1,IF('Indicator Data imputation'!AL138&lt;&gt;"",1,0))</f>
        <v>0</v>
      </c>
      <c r="AL135" s="165">
        <f>IF('Indicator Data'!AS139="No Data",1,IF('Indicator Data imputation'!AM138&lt;&gt;"",1,0))</f>
        <v>0</v>
      </c>
      <c r="AM135" s="165">
        <f>IF('Indicator Data'!AT139="No Data",1,IF('Indicator Data imputation'!AN138&lt;&gt;"",1,0))</f>
        <v>0</v>
      </c>
      <c r="AN135" s="165">
        <f>IF('Indicator Data'!AU139="No Data",1,IF('Indicator Data imputation'!AO138&lt;&gt;"",1,0))</f>
        <v>0</v>
      </c>
      <c r="AO135" s="165">
        <f>IF('Indicator Data'!AV139="No Data",1,IF('Indicator Data imputation'!AP138&lt;&gt;"",1,0))</f>
        <v>0</v>
      </c>
      <c r="AP135" s="165">
        <f>IF('Indicator Data'!AW139="No Data",1,IF('Indicator Data imputation'!AQ138&lt;&gt;"",1,0))</f>
        <v>0</v>
      </c>
      <c r="AQ135" s="165">
        <f>IF('Indicator Data'!AX139="No Data",1,IF('Indicator Data imputation'!AR138&lt;&gt;"",1,0))</f>
        <v>0</v>
      </c>
      <c r="AR135" s="165">
        <f>IF('Indicator Data'!AY139="No Data",1,IF('Indicator Data imputation'!AS138&lt;&gt;"",1,0))</f>
        <v>0</v>
      </c>
      <c r="AS135" s="165">
        <f>IF('Indicator Data'!AZ139="No Data",1,IF('Indicator Data imputation'!AT138&lt;&gt;"",1,0))</f>
        <v>0</v>
      </c>
      <c r="AT135" s="165">
        <f>IF('Indicator Data'!BA139="No Data",1,IF('Indicator Data imputation'!AU138&lt;&gt;"",1,0))</f>
        <v>0</v>
      </c>
      <c r="AU135" s="165">
        <f>IF('Indicator Data'!BB139="No Data",1,IF('Indicator Data imputation'!AV138&lt;&gt;"",1,0))</f>
        <v>0</v>
      </c>
      <c r="AV135" s="165">
        <f>IF('Indicator Data'!BC139="No Data",1,IF('Indicator Data imputation'!AW138&lt;&gt;"",1,0))</f>
        <v>0</v>
      </c>
      <c r="AW135" s="165">
        <f>IF('Indicator Data'!BD139="No Data",1,IF('Indicator Data imputation'!AX138&lt;&gt;"",1,0))</f>
        <v>0</v>
      </c>
      <c r="AX135" s="165">
        <f>IF('Indicator Data'!BE139="No Data",1,IF('Indicator Data imputation'!AY138&lt;&gt;"",1,0))</f>
        <v>0</v>
      </c>
      <c r="AY135" s="165">
        <f>IF('Indicator Data'!BF139="No Data",1,IF('Indicator Data imputation'!AZ138&lt;&gt;"",1,0))</f>
        <v>0</v>
      </c>
      <c r="AZ135" s="165">
        <f>IF('Indicator Data'!BG139="No Data",1,IF('Indicator Data imputation'!BA138&lt;&gt;"",1,0))</f>
        <v>0</v>
      </c>
      <c r="BA135" s="5">
        <f t="shared" si="4"/>
        <v>3</v>
      </c>
      <c r="BB135" s="167">
        <f t="shared" si="5"/>
        <v>5.8823529411764705E-2</v>
      </c>
    </row>
    <row r="136" spans="1:54" x14ac:dyDescent="0.25">
      <c r="A136" s="5" t="s">
        <v>252</v>
      </c>
      <c r="B136" s="165">
        <f>IF('Indicator Data'!I140="No Data",1,IF('Indicator Data imputation'!C139&lt;&gt;"",1,0))</f>
        <v>0</v>
      </c>
      <c r="C136" s="165">
        <f>IF('Indicator Data'!J140="No Data",1,IF('Indicator Data imputation'!D139&lt;&gt;"",1,0))</f>
        <v>0</v>
      </c>
      <c r="D136" s="165">
        <f>IF('Indicator Data'!K140="No Data",1,IF('Indicator Data imputation'!E139&lt;&gt;"",1,0))</f>
        <v>0</v>
      </c>
      <c r="E136" s="165">
        <f>IF('Indicator Data'!L140="No Data",1,IF('Indicator Data imputation'!F139&lt;&gt;"",1,0))</f>
        <v>0</v>
      </c>
      <c r="F136" s="165">
        <f>IF('Indicator Data'!M140="No Data",1,IF('Indicator Data imputation'!G139&lt;&gt;"",1,0))</f>
        <v>0</v>
      </c>
      <c r="G136" s="165">
        <f>IF('Indicator Data'!N140="No Data",1,IF('Indicator Data imputation'!H139&lt;&gt;"",1,0))</f>
        <v>0</v>
      </c>
      <c r="H136" s="165">
        <f>IF('Indicator Data'!O140="No Data",1,IF('Indicator Data imputation'!I139&lt;&gt;"",1,0))</f>
        <v>0</v>
      </c>
      <c r="I136" s="165">
        <f>IF('Indicator Data'!P140="No Data",1,IF('Indicator Data imputation'!J139&lt;&gt;"",1,0))</f>
        <v>0</v>
      </c>
      <c r="J136" s="165">
        <f>IF('Indicator Data'!Q140="No Data",1,IF('Indicator Data imputation'!K139&lt;&gt;"",1,0))</f>
        <v>0</v>
      </c>
      <c r="K136" s="165">
        <f>IF('Indicator Data'!R140="No Data",1,IF('Indicator Data imputation'!L139&lt;&gt;"",1,0))</f>
        <v>0</v>
      </c>
      <c r="L136" s="165">
        <f>IF('Indicator Data'!S140="No Data",1,IF('Indicator Data imputation'!M139&lt;&gt;"",1,0))</f>
        <v>0</v>
      </c>
      <c r="M136" s="165">
        <f>IF('Indicator Data'!T140="No Data",1,IF('Indicator Data imputation'!N139&lt;&gt;"",1,0))</f>
        <v>0</v>
      </c>
      <c r="N136" s="165">
        <f>IF('Indicator Data'!U140="No Data",1,IF('Indicator Data imputation'!O139&lt;&gt;"",1,0))</f>
        <v>0</v>
      </c>
      <c r="O136" s="165">
        <f>IF('Indicator Data'!V140="No Data",1,IF('Indicator Data imputation'!P139&lt;&gt;"",1,0))</f>
        <v>0</v>
      </c>
      <c r="P136" s="165">
        <f>IF('Indicator Data'!W140="No Data",1,IF('Indicator Data imputation'!Q139&lt;&gt;"",1,0))</f>
        <v>0</v>
      </c>
      <c r="Q136" s="165">
        <f>IF('Indicator Data'!X140="No Data",1,IF('Indicator Data imputation'!R139&lt;&gt;"",1,0))</f>
        <v>0</v>
      </c>
      <c r="R136" s="165">
        <f>IF('Indicator Data'!Y140="No Data",1,IF('Indicator Data imputation'!S139&lt;&gt;"",1,0))</f>
        <v>0</v>
      </c>
      <c r="S136" s="165">
        <f>IF('Indicator Data'!Z140="No Data",1,IF('Indicator Data imputation'!T139&lt;&gt;"",1,0))</f>
        <v>0</v>
      </c>
      <c r="T136" s="165">
        <f>IF('Indicator Data'!AA140="No Data",1,IF('Indicator Data imputation'!U139&lt;&gt;"",1,0))</f>
        <v>0</v>
      </c>
      <c r="U136" s="165">
        <f>IF('Indicator Data'!AB140="No Data",1,IF('Indicator Data imputation'!V139&lt;&gt;"",1,0))</f>
        <v>0</v>
      </c>
      <c r="V136" s="165">
        <f>IF('Indicator Data'!AC140="No Data",1,IF('Indicator Data imputation'!W139&lt;&gt;"",1,0))</f>
        <v>0</v>
      </c>
      <c r="W136" s="165">
        <f>IF('Indicator Data'!AD140="No Data",1,IF('Indicator Data imputation'!X139&lt;&gt;"",1,0))</f>
        <v>0</v>
      </c>
      <c r="X136" s="165">
        <f>IF('Indicator Data'!AE140="No Data",1,IF('Indicator Data imputation'!Y139&lt;&gt;"",1,0))</f>
        <v>0</v>
      </c>
      <c r="Y136" s="165">
        <f>IF('Indicator Data'!AF140="No Data",1,IF('Indicator Data imputation'!Z139&lt;&gt;"",1,0))</f>
        <v>0</v>
      </c>
      <c r="Z136" s="165">
        <f>IF('Indicator Data'!AG140="No Data",1,IF('Indicator Data imputation'!AA139&lt;&gt;"",1,0))</f>
        <v>0</v>
      </c>
      <c r="AA136" s="165">
        <f>IF('Indicator Data'!AH140="No Data",1,IF('Indicator Data imputation'!AB139&lt;&gt;"",1,0))</f>
        <v>0</v>
      </c>
      <c r="AB136" s="165">
        <f>IF('Indicator Data'!AI140="No Data",1,IF('Indicator Data imputation'!AC139&lt;&gt;"",1,0))</f>
        <v>0</v>
      </c>
      <c r="AC136" s="165">
        <f>IF('Indicator Data'!AJ140="No Data",1,IF('Indicator Data imputation'!AD139&lt;&gt;"",1,0))</f>
        <v>0</v>
      </c>
      <c r="AD136" s="165">
        <f>IF('Indicator Data'!AK140="No Data",1,IF('Indicator Data imputation'!AE139&lt;&gt;"",1,0))</f>
        <v>0</v>
      </c>
      <c r="AE136" s="165">
        <f>IF('Indicator Data'!AL140="No Data",1,IF('Indicator Data imputation'!AF139&lt;&gt;"",1,0))</f>
        <v>0</v>
      </c>
      <c r="AF136" s="165">
        <f>IF('Indicator Data'!AM140="No Data",1,IF('Indicator Data imputation'!AG139&lt;&gt;"",1,0))</f>
        <v>0</v>
      </c>
      <c r="AG136" s="165">
        <f>IF('Indicator Data'!AN140="No Data",1,IF('Indicator Data imputation'!AH139&lt;&gt;"",1,0))</f>
        <v>0</v>
      </c>
      <c r="AH136" s="165">
        <f>IF('Indicator Data'!AO140="No Data",1,IF('Indicator Data imputation'!AI139&lt;&gt;"",1,0))</f>
        <v>0</v>
      </c>
      <c r="AI136" s="165">
        <f>IF('Indicator Data'!AP140="No Data",1,IF('Indicator Data imputation'!AJ139&lt;&gt;"",1,0))</f>
        <v>0</v>
      </c>
      <c r="AJ136" s="165">
        <f>IF('Indicator Data'!AQ140="No Data",1,IF('Indicator Data imputation'!AK139&lt;&gt;"",1,0))</f>
        <v>0</v>
      </c>
      <c r="AK136" s="165">
        <f>IF('Indicator Data'!AR140="No Data",1,IF('Indicator Data imputation'!AL139&lt;&gt;"",1,0))</f>
        <v>0</v>
      </c>
      <c r="AL136" s="165">
        <f>IF('Indicator Data'!AS140="No Data",1,IF('Indicator Data imputation'!AM139&lt;&gt;"",1,0))</f>
        <v>0</v>
      </c>
      <c r="AM136" s="165">
        <f>IF('Indicator Data'!AT140="No Data",1,IF('Indicator Data imputation'!AN139&lt;&gt;"",1,0))</f>
        <v>0</v>
      </c>
      <c r="AN136" s="165">
        <f>IF('Indicator Data'!AU140="No Data",1,IF('Indicator Data imputation'!AO139&lt;&gt;"",1,0))</f>
        <v>0</v>
      </c>
      <c r="AO136" s="165">
        <f>IF('Indicator Data'!AV140="No Data",1,IF('Indicator Data imputation'!AP139&lt;&gt;"",1,0))</f>
        <v>0</v>
      </c>
      <c r="AP136" s="165">
        <f>IF('Indicator Data'!AW140="No Data",1,IF('Indicator Data imputation'!AQ139&lt;&gt;"",1,0))</f>
        <v>0</v>
      </c>
      <c r="AQ136" s="165">
        <f>IF('Indicator Data'!AX140="No Data",1,IF('Indicator Data imputation'!AR139&lt;&gt;"",1,0))</f>
        <v>0</v>
      </c>
      <c r="AR136" s="165">
        <f>IF('Indicator Data'!AY140="No Data",1,IF('Indicator Data imputation'!AS139&lt;&gt;"",1,0))</f>
        <v>0</v>
      </c>
      <c r="AS136" s="165">
        <f>IF('Indicator Data'!AZ140="No Data",1,IF('Indicator Data imputation'!AT139&lt;&gt;"",1,0))</f>
        <v>0</v>
      </c>
      <c r="AT136" s="165">
        <f>IF('Indicator Data'!BA140="No Data",1,IF('Indicator Data imputation'!AU139&lt;&gt;"",1,0))</f>
        <v>0</v>
      </c>
      <c r="AU136" s="165">
        <f>IF('Indicator Data'!BB140="No Data",1,IF('Indicator Data imputation'!AV139&lt;&gt;"",1,0))</f>
        <v>0</v>
      </c>
      <c r="AV136" s="165">
        <f>IF('Indicator Data'!BC140="No Data",1,IF('Indicator Data imputation'!AW139&lt;&gt;"",1,0))</f>
        <v>0</v>
      </c>
      <c r="AW136" s="165">
        <f>IF('Indicator Data'!BD140="No Data",1,IF('Indicator Data imputation'!AX139&lt;&gt;"",1,0))</f>
        <v>0</v>
      </c>
      <c r="AX136" s="165">
        <f>IF('Indicator Data'!BE140="No Data",1,IF('Indicator Data imputation'!AY139&lt;&gt;"",1,0))</f>
        <v>0</v>
      </c>
      <c r="AY136" s="165">
        <f>IF('Indicator Data'!BF140="No Data",1,IF('Indicator Data imputation'!AZ139&lt;&gt;"",1,0))</f>
        <v>0</v>
      </c>
      <c r="AZ136" s="165">
        <f>IF('Indicator Data'!BG140="No Data",1,IF('Indicator Data imputation'!BA139&lt;&gt;"",1,0))</f>
        <v>0</v>
      </c>
      <c r="BA136" s="5">
        <f t="shared" si="4"/>
        <v>0</v>
      </c>
      <c r="BB136" s="167">
        <f t="shared" si="5"/>
        <v>0</v>
      </c>
    </row>
    <row r="137" spans="1:54" x14ac:dyDescent="0.25">
      <c r="A137" s="5" t="s">
        <v>254</v>
      </c>
      <c r="B137" s="165">
        <f>IF('Indicator Data'!I141="No Data",1,IF('Indicator Data imputation'!C140&lt;&gt;"",1,0))</f>
        <v>0</v>
      </c>
      <c r="C137" s="165">
        <f>IF('Indicator Data'!J141="No Data",1,IF('Indicator Data imputation'!D140&lt;&gt;"",1,0))</f>
        <v>0</v>
      </c>
      <c r="D137" s="165">
        <f>IF('Indicator Data'!K141="No Data",1,IF('Indicator Data imputation'!E140&lt;&gt;"",1,0))</f>
        <v>0</v>
      </c>
      <c r="E137" s="165">
        <f>IF('Indicator Data'!L141="No Data",1,IF('Indicator Data imputation'!F140&lt;&gt;"",1,0))</f>
        <v>0</v>
      </c>
      <c r="F137" s="165">
        <f>IF('Indicator Data'!M141="No Data",1,IF('Indicator Data imputation'!G140&lt;&gt;"",1,0))</f>
        <v>0</v>
      </c>
      <c r="G137" s="165">
        <f>IF('Indicator Data'!N141="No Data",1,IF('Indicator Data imputation'!H140&lt;&gt;"",1,0))</f>
        <v>0</v>
      </c>
      <c r="H137" s="165">
        <f>IF('Indicator Data'!O141="No Data",1,IF('Indicator Data imputation'!I140&lt;&gt;"",1,0))</f>
        <v>0</v>
      </c>
      <c r="I137" s="165">
        <f>IF('Indicator Data'!P141="No Data",1,IF('Indicator Data imputation'!J140&lt;&gt;"",1,0))</f>
        <v>0</v>
      </c>
      <c r="J137" s="165">
        <f>IF('Indicator Data'!Q141="No Data",1,IF('Indicator Data imputation'!K140&lt;&gt;"",1,0))</f>
        <v>0</v>
      </c>
      <c r="K137" s="165">
        <f>IF('Indicator Data'!R141="No Data",1,IF('Indicator Data imputation'!L140&lt;&gt;"",1,0))</f>
        <v>0</v>
      </c>
      <c r="L137" s="165">
        <f>IF('Indicator Data'!S141="No Data",1,IF('Indicator Data imputation'!M140&lt;&gt;"",1,0))</f>
        <v>0</v>
      </c>
      <c r="M137" s="165">
        <f>IF('Indicator Data'!T141="No Data",1,IF('Indicator Data imputation'!N140&lt;&gt;"",1,0))</f>
        <v>0</v>
      </c>
      <c r="N137" s="165">
        <f>IF('Indicator Data'!U141="No Data",1,IF('Indicator Data imputation'!O140&lt;&gt;"",1,0))</f>
        <v>0</v>
      </c>
      <c r="O137" s="165">
        <f>IF('Indicator Data'!V141="No Data",1,IF('Indicator Data imputation'!P140&lt;&gt;"",1,0))</f>
        <v>0</v>
      </c>
      <c r="P137" s="165">
        <f>IF('Indicator Data'!W141="No Data",1,IF('Indicator Data imputation'!Q140&lt;&gt;"",1,0))</f>
        <v>0</v>
      </c>
      <c r="Q137" s="165">
        <f>IF('Indicator Data'!X141="No Data",1,IF('Indicator Data imputation'!R140&lt;&gt;"",1,0))</f>
        <v>0</v>
      </c>
      <c r="R137" s="165">
        <f>IF('Indicator Data'!Y141="No Data",1,IF('Indicator Data imputation'!S140&lt;&gt;"",1,0))</f>
        <v>0</v>
      </c>
      <c r="S137" s="165">
        <f>IF('Indicator Data'!Z141="No Data",1,IF('Indicator Data imputation'!T140&lt;&gt;"",1,0))</f>
        <v>0</v>
      </c>
      <c r="T137" s="165">
        <f>IF('Indicator Data'!AA141="No Data",1,IF('Indicator Data imputation'!U140&lt;&gt;"",1,0))</f>
        <v>0</v>
      </c>
      <c r="U137" s="165">
        <f>IF('Indicator Data'!AB141="No Data",1,IF('Indicator Data imputation'!V140&lt;&gt;"",1,0))</f>
        <v>0</v>
      </c>
      <c r="V137" s="165">
        <f>IF('Indicator Data'!AC141="No Data",1,IF('Indicator Data imputation'!W140&lt;&gt;"",1,0))</f>
        <v>0</v>
      </c>
      <c r="W137" s="165">
        <f>IF('Indicator Data'!AD141="No Data",1,IF('Indicator Data imputation'!X140&lt;&gt;"",1,0))</f>
        <v>0</v>
      </c>
      <c r="X137" s="165">
        <f>IF('Indicator Data'!AE141="No Data",1,IF('Indicator Data imputation'!Y140&lt;&gt;"",1,0))</f>
        <v>0</v>
      </c>
      <c r="Y137" s="165">
        <f>IF('Indicator Data'!AF141="No Data",1,IF('Indicator Data imputation'!Z140&lt;&gt;"",1,0))</f>
        <v>0</v>
      </c>
      <c r="Z137" s="165">
        <f>IF('Indicator Data'!AG141="No Data",1,IF('Indicator Data imputation'!AA140&lt;&gt;"",1,0))</f>
        <v>0</v>
      </c>
      <c r="AA137" s="165">
        <f>IF('Indicator Data'!AH141="No Data",1,IF('Indicator Data imputation'!AB140&lt;&gt;"",1,0))</f>
        <v>0</v>
      </c>
      <c r="AB137" s="165">
        <f>IF('Indicator Data'!AI141="No Data",1,IF('Indicator Data imputation'!AC140&lt;&gt;"",1,0))</f>
        <v>0</v>
      </c>
      <c r="AC137" s="165">
        <f>IF('Indicator Data'!AJ141="No Data",1,IF('Indicator Data imputation'!AD140&lt;&gt;"",1,0))</f>
        <v>0</v>
      </c>
      <c r="AD137" s="165">
        <f>IF('Indicator Data'!AK141="No Data",1,IF('Indicator Data imputation'!AE140&lt;&gt;"",1,0))</f>
        <v>0</v>
      </c>
      <c r="AE137" s="165">
        <f>IF('Indicator Data'!AL141="No Data",1,IF('Indicator Data imputation'!AF140&lt;&gt;"",1,0))</f>
        <v>0</v>
      </c>
      <c r="AF137" s="165">
        <f>IF('Indicator Data'!AM141="No Data",1,IF('Indicator Data imputation'!AG140&lt;&gt;"",1,0))</f>
        <v>0</v>
      </c>
      <c r="AG137" s="165">
        <f>IF('Indicator Data'!AN141="No Data",1,IF('Indicator Data imputation'!AH140&lt;&gt;"",1,0))</f>
        <v>0</v>
      </c>
      <c r="AH137" s="165">
        <f>IF('Indicator Data'!AO141="No Data",1,IF('Indicator Data imputation'!AI140&lt;&gt;"",1,0))</f>
        <v>0</v>
      </c>
      <c r="AI137" s="165">
        <f>IF('Indicator Data'!AP141="No Data",1,IF('Indicator Data imputation'!AJ140&lt;&gt;"",1,0))</f>
        <v>0</v>
      </c>
      <c r="AJ137" s="165">
        <f>IF('Indicator Data'!AQ141="No Data",1,IF('Indicator Data imputation'!AK140&lt;&gt;"",1,0))</f>
        <v>0</v>
      </c>
      <c r="AK137" s="165">
        <f>IF('Indicator Data'!AR141="No Data",1,IF('Indicator Data imputation'!AL140&lt;&gt;"",1,0))</f>
        <v>0</v>
      </c>
      <c r="AL137" s="165">
        <f>IF('Indicator Data'!AS141="No Data",1,IF('Indicator Data imputation'!AM140&lt;&gt;"",1,0))</f>
        <v>0</v>
      </c>
      <c r="AM137" s="165">
        <f>IF('Indicator Data'!AT141="No Data",1,IF('Indicator Data imputation'!AN140&lt;&gt;"",1,0))</f>
        <v>0</v>
      </c>
      <c r="AN137" s="165">
        <f>IF('Indicator Data'!AU141="No Data",1,IF('Indicator Data imputation'!AO140&lt;&gt;"",1,0))</f>
        <v>0</v>
      </c>
      <c r="AO137" s="165">
        <f>IF('Indicator Data'!AV141="No Data",1,IF('Indicator Data imputation'!AP140&lt;&gt;"",1,0))</f>
        <v>0</v>
      </c>
      <c r="AP137" s="165">
        <f>IF('Indicator Data'!AW141="No Data",1,IF('Indicator Data imputation'!AQ140&lt;&gt;"",1,0))</f>
        <v>0</v>
      </c>
      <c r="AQ137" s="165">
        <f>IF('Indicator Data'!AX141="No Data",1,IF('Indicator Data imputation'!AR140&lt;&gt;"",1,0))</f>
        <v>0</v>
      </c>
      <c r="AR137" s="165">
        <f>IF('Indicator Data'!AY141="No Data",1,IF('Indicator Data imputation'!AS140&lt;&gt;"",1,0))</f>
        <v>0</v>
      </c>
      <c r="AS137" s="165">
        <f>IF('Indicator Data'!AZ141="No Data",1,IF('Indicator Data imputation'!AT140&lt;&gt;"",1,0))</f>
        <v>0</v>
      </c>
      <c r="AT137" s="165">
        <f>IF('Indicator Data'!BA141="No Data",1,IF('Indicator Data imputation'!AU140&lt;&gt;"",1,0))</f>
        <v>0</v>
      </c>
      <c r="AU137" s="165">
        <f>IF('Indicator Data'!BB141="No Data",1,IF('Indicator Data imputation'!AV140&lt;&gt;"",1,0))</f>
        <v>0</v>
      </c>
      <c r="AV137" s="165">
        <f>IF('Indicator Data'!BC141="No Data",1,IF('Indicator Data imputation'!AW140&lt;&gt;"",1,0))</f>
        <v>0</v>
      </c>
      <c r="AW137" s="165">
        <f>IF('Indicator Data'!BD141="No Data",1,IF('Indicator Data imputation'!AX140&lt;&gt;"",1,0))</f>
        <v>0</v>
      </c>
      <c r="AX137" s="165">
        <f>IF('Indicator Data'!BE141="No Data",1,IF('Indicator Data imputation'!AY140&lt;&gt;"",1,0))</f>
        <v>0</v>
      </c>
      <c r="AY137" s="165">
        <f>IF('Indicator Data'!BF141="No Data",1,IF('Indicator Data imputation'!AZ140&lt;&gt;"",1,0))</f>
        <v>0</v>
      </c>
      <c r="AZ137" s="165">
        <f>IF('Indicator Data'!BG141="No Data",1,IF('Indicator Data imputation'!BA140&lt;&gt;"",1,0))</f>
        <v>0</v>
      </c>
      <c r="BA137" s="5">
        <f t="shared" si="4"/>
        <v>0</v>
      </c>
      <c r="BB137" s="167">
        <f t="shared" si="5"/>
        <v>0</v>
      </c>
    </row>
    <row r="138" spans="1:54" x14ac:dyDescent="0.25">
      <c r="A138" s="5" t="s">
        <v>256</v>
      </c>
      <c r="B138" s="165">
        <f>IF('Indicator Data'!I142="No Data",1,IF('Indicator Data imputation'!C141&lt;&gt;"",1,0))</f>
        <v>0</v>
      </c>
      <c r="C138" s="165">
        <f>IF('Indicator Data'!J142="No Data",1,IF('Indicator Data imputation'!D141&lt;&gt;"",1,0))</f>
        <v>0</v>
      </c>
      <c r="D138" s="165">
        <f>IF('Indicator Data'!K142="No Data",1,IF('Indicator Data imputation'!E141&lt;&gt;"",1,0))</f>
        <v>0</v>
      </c>
      <c r="E138" s="165">
        <f>IF('Indicator Data'!L142="No Data",1,IF('Indicator Data imputation'!F141&lt;&gt;"",1,0))</f>
        <v>0</v>
      </c>
      <c r="F138" s="165">
        <f>IF('Indicator Data'!M142="No Data",1,IF('Indicator Data imputation'!G141&lt;&gt;"",1,0))</f>
        <v>0</v>
      </c>
      <c r="G138" s="165">
        <f>IF('Indicator Data'!N142="No Data",1,IF('Indicator Data imputation'!H141&lt;&gt;"",1,0))</f>
        <v>0</v>
      </c>
      <c r="H138" s="165">
        <f>IF('Indicator Data'!O142="No Data",1,IF('Indicator Data imputation'!I141&lt;&gt;"",1,0))</f>
        <v>0</v>
      </c>
      <c r="I138" s="165">
        <f>IF('Indicator Data'!P142="No Data",1,IF('Indicator Data imputation'!J141&lt;&gt;"",1,0))</f>
        <v>0</v>
      </c>
      <c r="J138" s="165">
        <f>IF('Indicator Data'!Q142="No Data",1,IF('Indicator Data imputation'!K141&lt;&gt;"",1,0))</f>
        <v>0</v>
      </c>
      <c r="K138" s="165">
        <f>IF('Indicator Data'!R142="No Data",1,IF('Indicator Data imputation'!L141&lt;&gt;"",1,0))</f>
        <v>0</v>
      </c>
      <c r="L138" s="165">
        <f>IF('Indicator Data'!S142="No Data",1,IF('Indicator Data imputation'!M141&lt;&gt;"",1,0))</f>
        <v>0</v>
      </c>
      <c r="M138" s="165">
        <f>IF('Indicator Data'!T142="No Data",1,IF('Indicator Data imputation'!N141&lt;&gt;"",1,0))</f>
        <v>0</v>
      </c>
      <c r="N138" s="165">
        <f>IF('Indicator Data'!U142="No Data",1,IF('Indicator Data imputation'!O141&lt;&gt;"",1,0))</f>
        <v>0</v>
      </c>
      <c r="O138" s="165">
        <f>IF('Indicator Data'!V142="No Data",1,IF('Indicator Data imputation'!P141&lt;&gt;"",1,0))</f>
        <v>0</v>
      </c>
      <c r="P138" s="165">
        <f>IF('Indicator Data'!W142="No Data",1,IF('Indicator Data imputation'!Q141&lt;&gt;"",1,0))</f>
        <v>0</v>
      </c>
      <c r="Q138" s="165">
        <f>IF('Indicator Data'!X142="No Data",1,IF('Indicator Data imputation'!R141&lt;&gt;"",1,0))</f>
        <v>0</v>
      </c>
      <c r="R138" s="165">
        <f>IF('Indicator Data'!Y142="No Data",1,IF('Indicator Data imputation'!S141&lt;&gt;"",1,0))</f>
        <v>1</v>
      </c>
      <c r="S138" s="165">
        <f>IF('Indicator Data'!Z142="No Data",1,IF('Indicator Data imputation'!T141&lt;&gt;"",1,0))</f>
        <v>0</v>
      </c>
      <c r="T138" s="165">
        <f>IF('Indicator Data'!AA142="No Data",1,IF('Indicator Data imputation'!U141&lt;&gt;"",1,0))</f>
        <v>0</v>
      </c>
      <c r="U138" s="165">
        <f>IF('Indicator Data'!AB142="No Data",1,IF('Indicator Data imputation'!V141&lt;&gt;"",1,0))</f>
        <v>0</v>
      </c>
      <c r="V138" s="165">
        <f>IF('Indicator Data'!AC142="No Data",1,IF('Indicator Data imputation'!W141&lt;&gt;"",1,0))</f>
        <v>0</v>
      </c>
      <c r="W138" s="165">
        <f>IF('Indicator Data'!AD142="No Data",1,IF('Indicator Data imputation'!X141&lt;&gt;"",1,0))</f>
        <v>0</v>
      </c>
      <c r="X138" s="165">
        <f>IF('Indicator Data'!AE142="No Data",1,IF('Indicator Data imputation'!Y141&lt;&gt;"",1,0))</f>
        <v>0</v>
      </c>
      <c r="Y138" s="165">
        <f>IF('Indicator Data'!AF142="No Data",1,IF('Indicator Data imputation'!Z141&lt;&gt;"",1,0))</f>
        <v>0</v>
      </c>
      <c r="Z138" s="165">
        <f>IF('Indicator Data'!AG142="No Data",1,IF('Indicator Data imputation'!AA141&lt;&gt;"",1,0))</f>
        <v>0</v>
      </c>
      <c r="AA138" s="165">
        <f>IF('Indicator Data'!AH142="No Data",1,IF('Indicator Data imputation'!AB141&lt;&gt;"",1,0))</f>
        <v>0</v>
      </c>
      <c r="AB138" s="165">
        <f>IF('Indicator Data'!AI142="No Data",1,IF('Indicator Data imputation'!AC141&lt;&gt;"",1,0))</f>
        <v>0</v>
      </c>
      <c r="AC138" s="165">
        <f>IF('Indicator Data'!AJ142="No Data",1,IF('Indicator Data imputation'!AD141&lt;&gt;"",1,0))</f>
        <v>0</v>
      </c>
      <c r="AD138" s="165">
        <f>IF('Indicator Data'!AK142="No Data",1,IF('Indicator Data imputation'!AE141&lt;&gt;"",1,0))</f>
        <v>0</v>
      </c>
      <c r="AE138" s="165">
        <f>IF('Indicator Data'!AL142="No Data",1,IF('Indicator Data imputation'!AF141&lt;&gt;"",1,0))</f>
        <v>0</v>
      </c>
      <c r="AF138" s="165">
        <f>IF('Indicator Data'!AM142="No Data",1,IF('Indicator Data imputation'!AG141&lt;&gt;"",1,0))</f>
        <v>0</v>
      </c>
      <c r="AG138" s="165">
        <f>IF('Indicator Data'!AN142="No Data",1,IF('Indicator Data imputation'!AH141&lt;&gt;"",1,0))</f>
        <v>0</v>
      </c>
      <c r="AH138" s="165">
        <f>IF('Indicator Data'!AO142="No Data",1,IF('Indicator Data imputation'!AI141&lt;&gt;"",1,0))</f>
        <v>0</v>
      </c>
      <c r="AI138" s="165">
        <f>IF('Indicator Data'!AP142="No Data",1,IF('Indicator Data imputation'!AJ141&lt;&gt;"",1,0))</f>
        <v>0</v>
      </c>
      <c r="AJ138" s="165">
        <f>IF('Indicator Data'!AQ142="No Data",1,IF('Indicator Data imputation'!AK141&lt;&gt;"",1,0))</f>
        <v>0</v>
      </c>
      <c r="AK138" s="165">
        <f>IF('Indicator Data'!AR142="No Data",1,IF('Indicator Data imputation'!AL141&lt;&gt;"",1,0))</f>
        <v>0</v>
      </c>
      <c r="AL138" s="165">
        <f>IF('Indicator Data'!AS142="No Data",1,IF('Indicator Data imputation'!AM141&lt;&gt;"",1,0))</f>
        <v>0</v>
      </c>
      <c r="AM138" s="165">
        <f>IF('Indicator Data'!AT142="No Data",1,IF('Indicator Data imputation'!AN141&lt;&gt;"",1,0))</f>
        <v>0</v>
      </c>
      <c r="AN138" s="165">
        <f>IF('Indicator Data'!AU142="No Data",1,IF('Indicator Data imputation'!AO141&lt;&gt;"",1,0))</f>
        <v>0</v>
      </c>
      <c r="AO138" s="165">
        <f>IF('Indicator Data'!AV142="No Data",1,IF('Indicator Data imputation'!AP141&lt;&gt;"",1,0))</f>
        <v>0</v>
      </c>
      <c r="AP138" s="165">
        <f>IF('Indicator Data'!AW142="No Data",1,IF('Indicator Data imputation'!AQ141&lt;&gt;"",1,0))</f>
        <v>0</v>
      </c>
      <c r="AQ138" s="165">
        <f>IF('Indicator Data'!AX142="No Data",1,IF('Indicator Data imputation'!AR141&lt;&gt;"",1,0))</f>
        <v>0</v>
      </c>
      <c r="AR138" s="165">
        <f>IF('Indicator Data'!AY142="No Data",1,IF('Indicator Data imputation'!AS141&lt;&gt;"",1,0))</f>
        <v>0</v>
      </c>
      <c r="AS138" s="165">
        <f>IF('Indicator Data'!AZ142="No Data",1,IF('Indicator Data imputation'!AT141&lt;&gt;"",1,0))</f>
        <v>0</v>
      </c>
      <c r="AT138" s="165">
        <f>IF('Indicator Data'!BA142="No Data",1,IF('Indicator Data imputation'!AU141&lt;&gt;"",1,0))</f>
        <v>0</v>
      </c>
      <c r="AU138" s="165">
        <f>IF('Indicator Data'!BB142="No Data",1,IF('Indicator Data imputation'!AV141&lt;&gt;"",1,0))</f>
        <v>0</v>
      </c>
      <c r="AV138" s="165">
        <f>IF('Indicator Data'!BC142="No Data",1,IF('Indicator Data imputation'!AW141&lt;&gt;"",1,0))</f>
        <v>0</v>
      </c>
      <c r="AW138" s="165">
        <f>IF('Indicator Data'!BD142="No Data",1,IF('Indicator Data imputation'!AX141&lt;&gt;"",1,0))</f>
        <v>0</v>
      </c>
      <c r="AX138" s="165">
        <f>IF('Indicator Data'!BE142="No Data",1,IF('Indicator Data imputation'!AY141&lt;&gt;"",1,0))</f>
        <v>0</v>
      </c>
      <c r="AY138" s="165">
        <f>IF('Indicator Data'!BF142="No Data",1,IF('Indicator Data imputation'!AZ141&lt;&gt;"",1,0))</f>
        <v>0</v>
      </c>
      <c r="AZ138" s="165">
        <f>IF('Indicator Data'!BG142="No Data",1,IF('Indicator Data imputation'!BA141&lt;&gt;"",1,0))</f>
        <v>0</v>
      </c>
      <c r="BA138" s="5">
        <f t="shared" si="4"/>
        <v>1</v>
      </c>
      <c r="BB138" s="167">
        <f t="shared" si="5"/>
        <v>1.9607843137254902E-2</v>
      </c>
    </row>
    <row r="139" spans="1:54" x14ac:dyDescent="0.25">
      <c r="A139" s="5" t="s">
        <v>258</v>
      </c>
      <c r="B139" s="165">
        <f>IF('Indicator Data'!I143="No Data",1,IF('Indicator Data imputation'!C142&lt;&gt;"",1,0))</f>
        <v>0</v>
      </c>
      <c r="C139" s="165">
        <f>IF('Indicator Data'!J143="No Data",1,IF('Indicator Data imputation'!D142&lt;&gt;"",1,0))</f>
        <v>0</v>
      </c>
      <c r="D139" s="165">
        <f>IF('Indicator Data'!K143="No Data",1,IF('Indicator Data imputation'!E142&lt;&gt;"",1,0))</f>
        <v>0</v>
      </c>
      <c r="E139" s="165">
        <f>IF('Indicator Data'!L143="No Data",1,IF('Indicator Data imputation'!F142&lt;&gt;"",1,0))</f>
        <v>0</v>
      </c>
      <c r="F139" s="165">
        <f>IF('Indicator Data'!M143="No Data",1,IF('Indicator Data imputation'!G142&lt;&gt;"",1,0))</f>
        <v>0</v>
      </c>
      <c r="G139" s="165">
        <f>IF('Indicator Data'!N143="No Data",1,IF('Indicator Data imputation'!H142&lt;&gt;"",1,0))</f>
        <v>0</v>
      </c>
      <c r="H139" s="165">
        <f>IF('Indicator Data'!O143="No Data",1,IF('Indicator Data imputation'!I142&lt;&gt;"",1,0))</f>
        <v>0</v>
      </c>
      <c r="I139" s="165">
        <f>IF('Indicator Data'!P143="No Data",1,IF('Indicator Data imputation'!J142&lt;&gt;"",1,0))</f>
        <v>0</v>
      </c>
      <c r="J139" s="165">
        <f>IF('Indicator Data'!Q143="No Data",1,IF('Indicator Data imputation'!K142&lt;&gt;"",1,0))</f>
        <v>0</v>
      </c>
      <c r="K139" s="165">
        <f>IF('Indicator Data'!R143="No Data",1,IF('Indicator Data imputation'!L142&lt;&gt;"",1,0))</f>
        <v>1</v>
      </c>
      <c r="L139" s="165">
        <f>IF('Indicator Data'!S143="No Data",1,IF('Indicator Data imputation'!M142&lt;&gt;"",1,0))</f>
        <v>0</v>
      </c>
      <c r="M139" s="165">
        <f>IF('Indicator Data'!T143="No Data",1,IF('Indicator Data imputation'!N142&lt;&gt;"",1,0))</f>
        <v>0</v>
      </c>
      <c r="N139" s="165">
        <f>IF('Indicator Data'!U143="No Data",1,IF('Indicator Data imputation'!O142&lt;&gt;"",1,0))</f>
        <v>0</v>
      </c>
      <c r="O139" s="165">
        <f>IF('Indicator Data'!V143="No Data",1,IF('Indicator Data imputation'!P142&lt;&gt;"",1,0))</f>
        <v>1</v>
      </c>
      <c r="P139" s="165">
        <f>IF('Indicator Data'!W143="No Data",1,IF('Indicator Data imputation'!Q142&lt;&gt;"",1,0))</f>
        <v>0</v>
      </c>
      <c r="Q139" s="165">
        <f>IF('Indicator Data'!X143="No Data",1,IF('Indicator Data imputation'!R142&lt;&gt;"",1,0))</f>
        <v>1</v>
      </c>
      <c r="R139" s="165">
        <f>IF('Indicator Data'!Y143="No Data",1,IF('Indicator Data imputation'!S142&lt;&gt;"",1,0))</f>
        <v>0</v>
      </c>
      <c r="S139" s="165">
        <f>IF('Indicator Data'!Z143="No Data",1,IF('Indicator Data imputation'!T142&lt;&gt;"",1,0))</f>
        <v>0</v>
      </c>
      <c r="T139" s="165">
        <f>IF('Indicator Data'!AA143="No Data",1,IF('Indicator Data imputation'!U142&lt;&gt;"",1,0))</f>
        <v>0</v>
      </c>
      <c r="U139" s="165">
        <f>IF('Indicator Data'!AB143="No Data",1,IF('Indicator Data imputation'!V142&lt;&gt;"",1,0))</f>
        <v>0</v>
      </c>
      <c r="V139" s="165">
        <f>IF('Indicator Data'!AC143="No Data",1,IF('Indicator Data imputation'!W142&lt;&gt;"",1,0))</f>
        <v>0</v>
      </c>
      <c r="W139" s="165">
        <f>IF('Indicator Data'!AD143="No Data",1,IF('Indicator Data imputation'!X142&lt;&gt;"",1,0))</f>
        <v>0</v>
      </c>
      <c r="X139" s="165">
        <f>IF('Indicator Data'!AE143="No Data",1,IF('Indicator Data imputation'!Y142&lt;&gt;"",1,0))</f>
        <v>1</v>
      </c>
      <c r="Y139" s="165">
        <f>IF('Indicator Data'!AF143="No Data",1,IF('Indicator Data imputation'!Z142&lt;&gt;"",1,0))</f>
        <v>0</v>
      </c>
      <c r="Z139" s="165">
        <f>IF('Indicator Data'!AG143="No Data",1,IF('Indicator Data imputation'!AA142&lt;&gt;"",1,0))</f>
        <v>0</v>
      </c>
      <c r="AA139" s="165">
        <f>IF('Indicator Data'!AH143="No Data",1,IF('Indicator Data imputation'!AB142&lt;&gt;"",1,0))</f>
        <v>0</v>
      </c>
      <c r="AB139" s="165">
        <f>IF('Indicator Data'!AI143="No Data",1,IF('Indicator Data imputation'!AC142&lt;&gt;"",1,0))</f>
        <v>0</v>
      </c>
      <c r="AC139" s="165">
        <f>IF('Indicator Data'!AJ143="No Data",1,IF('Indicator Data imputation'!AD142&lt;&gt;"",1,0))</f>
        <v>0</v>
      </c>
      <c r="AD139" s="165">
        <f>IF('Indicator Data'!AK143="No Data",1,IF('Indicator Data imputation'!AE142&lt;&gt;"",1,0))</f>
        <v>0</v>
      </c>
      <c r="AE139" s="165">
        <f>IF('Indicator Data'!AL143="No Data",1,IF('Indicator Data imputation'!AF142&lt;&gt;"",1,0))</f>
        <v>0</v>
      </c>
      <c r="AF139" s="165">
        <f>IF('Indicator Data'!AM143="No Data",1,IF('Indicator Data imputation'!AG142&lt;&gt;"",1,0))</f>
        <v>0</v>
      </c>
      <c r="AG139" s="165">
        <f>IF('Indicator Data'!AN143="No Data",1,IF('Indicator Data imputation'!AH142&lt;&gt;"",1,0))</f>
        <v>0</v>
      </c>
      <c r="AH139" s="165">
        <f>IF('Indicator Data'!AO143="No Data",1,IF('Indicator Data imputation'!AI142&lt;&gt;"",1,0))</f>
        <v>0</v>
      </c>
      <c r="AI139" s="165">
        <f>IF('Indicator Data'!AP143="No Data",1,IF('Indicator Data imputation'!AJ142&lt;&gt;"",1,0))</f>
        <v>0</v>
      </c>
      <c r="AJ139" s="165">
        <f>IF('Indicator Data'!AQ143="No Data",1,IF('Indicator Data imputation'!AK142&lt;&gt;"",1,0))</f>
        <v>0</v>
      </c>
      <c r="AK139" s="165">
        <f>IF('Indicator Data'!AR143="No Data",1,IF('Indicator Data imputation'!AL142&lt;&gt;"",1,0))</f>
        <v>0</v>
      </c>
      <c r="AL139" s="165">
        <f>IF('Indicator Data'!AS143="No Data",1,IF('Indicator Data imputation'!AM142&lt;&gt;"",1,0))</f>
        <v>0</v>
      </c>
      <c r="AM139" s="165">
        <f>IF('Indicator Data'!AT143="No Data",1,IF('Indicator Data imputation'!AN142&lt;&gt;"",1,0))</f>
        <v>1</v>
      </c>
      <c r="AN139" s="165">
        <f>IF('Indicator Data'!AU143="No Data",1,IF('Indicator Data imputation'!AO142&lt;&gt;"",1,0))</f>
        <v>1</v>
      </c>
      <c r="AO139" s="165">
        <f>IF('Indicator Data'!AV143="No Data",1,IF('Indicator Data imputation'!AP142&lt;&gt;"",1,0))</f>
        <v>0</v>
      </c>
      <c r="AP139" s="165">
        <f>IF('Indicator Data'!AW143="No Data",1,IF('Indicator Data imputation'!AQ142&lt;&gt;"",1,0))</f>
        <v>0</v>
      </c>
      <c r="AQ139" s="165">
        <f>IF('Indicator Data'!AX143="No Data",1,IF('Indicator Data imputation'!AR142&lt;&gt;"",1,0))</f>
        <v>0</v>
      </c>
      <c r="AR139" s="165">
        <f>IF('Indicator Data'!AY143="No Data",1,IF('Indicator Data imputation'!AS142&lt;&gt;"",1,0))</f>
        <v>0</v>
      </c>
      <c r="AS139" s="165">
        <f>IF('Indicator Data'!AZ143="No Data",1,IF('Indicator Data imputation'!AT142&lt;&gt;"",1,0))</f>
        <v>0</v>
      </c>
      <c r="AT139" s="165">
        <f>IF('Indicator Data'!BA143="No Data",1,IF('Indicator Data imputation'!AU142&lt;&gt;"",1,0))</f>
        <v>0</v>
      </c>
      <c r="AU139" s="165">
        <f>IF('Indicator Data'!BB143="No Data",1,IF('Indicator Data imputation'!AV142&lt;&gt;"",1,0))</f>
        <v>0</v>
      </c>
      <c r="AV139" s="165">
        <f>IF('Indicator Data'!BC143="No Data",1,IF('Indicator Data imputation'!AW142&lt;&gt;"",1,0))</f>
        <v>0</v>
      </c>
      <c r="AW139" s="165">
        <f>IF('Indicator Data'!BD143="No Data",1,IF('Indicator Data imputation'!AX142&lt;&gt;"",1,0))</f>
        <v>0</v>
      </c>
      <c r="AX139" s="165">
        <f>IF('Indicator Data'!BE143="No Data",1,IF('Indicator Data imputation'!AY142&lt;&gt;"",1,0))</f>
        <v>0</v>
      </c>
      <c r="AY139" s="165">
        <f>IF('Indicator Data'!BF143="No Data",1,IF('Indicator Data imputation'!AZ142&lt;&gt;"",1,0))</f>
        <v>0</v>
      </c>
      <c r="AZ139" s="165">
        <f>IF('Indicator Data'!BG143="No Data",1,IF('Indicator Data imputation'!BA142&lt;&gt;"",1,0))</f>
        <v>0</v>
      </c>
      <c r="BA139" s="5">
        <f t="shared" si="4"/>
        <v>6</v>
      </c>
      <c r="BB139" s="167">
        <f t="shared" si="5"/>
        <v>0.11764705882352941</v>
      </c>
    </row>
    <row r="140" spans="1:54" x14ac:dyDescent="0.25">
      <c r="A140" s="5" t="s">
        <v>260</v>
      </c>
      <c r="B140" s="165">
        <f>IF('Indicator Data'!I144="No Data",1,IF('Indicator Data imputation'!C143&lt;&gt;"",1,0))</f>
        <v>0</v>
      </c>
      <c r="C140" s="165">
        <f>IF('Indicator Data'!J144="No Data",1,IF('Indicator Data imputation'!D143&lt;&gt;"",1,0))</f>
        <v>0</v>
      </c>
      <c r="D140" s="165">
        <f>IF('Indicator Data'!K144="No Data",1,IF('Indicator Data imputation'!E143&lt;&gt;"",1,0))</f>
        <v>0</v>
      </c>
      <c r="E140" s="165">
        <f>IF('Indicator Data'!L144="No Data",1,IF('Indicator Data imputation'!F143&lt;&gt;"",1,0))</f>
        <v>0</v>
      </c>
      <c r="F140" s="165">
        <f>IF('Indicator Data'!M144="No Data",1,IF('Indicator Data imputation'!G143&lt;&gt;"",1,0))</f>
        <v>0</v>
      </c>
      <c r="G140" s="165">
        <f>IF('Indicator Data'!N144="No Data",1,IF('Indicator Data imputation'!H143&lt;&gt;"",1,0))</f>
        <v>0</v>
      </c>
      <c r="H140" s="165">
        <f>IF('Indicator Data'!O144="No Data",1,IF('Indicator Data imputation'!I143&lt;&gt;"",1,0))</f>
        <v>0</v>
      </c>
      <c r="I140" s="165">
        <f>IF('Indicator Data'!P144="No Data",1,IF('Indicator Data imputation'!J143&lt;&gt;"",1,0))</f>
        <v>0</v>
      </c>
      <c r="J140" s="165">
        <f>IF('Indicator Data'!Q144="No Data",1,IF('Indicator Data imputation'!K143&lt;&gt;"",1,0))</f>
        <v>0</v>
      </c>
      <c r="K140" s="165">
        <f>IF('Indicator Data'!R144="No Data",1,IF('Indicator Data imputation'!L143&lt;&gt;"",1,0))</f>
        <v>1</v>
      </c>
      <c r="L140" s="165">
        <f>IF('Indicator Data'!S144="No Data",1,IF('Indicator Data imputation'!M143&lt;&gt;"",1,0))</f>
        <v>0</v>
      </c>
      <c r="M140" s="165">
        <f>IF('Indicator Data'!T144="No Data",1,IF('Indicator Data imputation'!N143&lt;&gt;"",1,0))</f>
        <v>0</v>
      </c>
      <c r="N140" s="165">
        <f>IF('Indicator Data'!U144="No Data",1,IF('Indicator Data imputation'!O143&lt;&gt;"",1,0))</f>
        <v>0</v>
      </c>
      <c r="O140" s="165">
        <f>IF('Indicator Data'!V144="No Data",1,IF('Indicator Data imputation'!P143&lt;&gt;"",1,0))</f>
        <v>1</v>
      </c>
      <c r="P140" s="165">
        <f>IF('Indicator Data'!W144="No Data",1,IF('Indicator Data imputation'!Q143&lt;&gt;"",1,0))</f>
        <v>0</v>
      </c>
      <c r="Q140" s="165">
        <f>IF('Indicator Data'!X144="No Data",1,IF('Indicator Data imputation'!R143&lt;&gt;"",1,0))</f>
        <v>1</v>
      </c>
      <c r="R140" s="165">
        <f>IF('Indicator Data'!Y144="No Data",1,IF('Indicator Data imputation'!S143&lt;&gt;"",1,0))</f>
        <v>0</v>
      </c>
      <c r="S140" s="165">
        <f>IF('Indicator Data'!Z144="No Data",1,IF('Indicator Data imputation'!T143&lt;&gt;"",1,0))</f>
        <v>0</v>
      </c>
      <c r="T140" s="165">
        <f>IF('Indicator Data'!AA144="No Data",1,IF('Indicator Data imputation'!U143&lt;&gt;"",1,0))</f>
        <v>0</v>
      </c>
      <c r="U140" s="165">
        <f>IF('Indicator Data'!AB144="No Data",1,IF('Indicator Data imputation'!V143&lt;&gt;"",1,0))</f>
        <v>1</v>
      </c>
      <c r="V140" s="165">
        <f>IF('Indicator Data'!AC144="No Data",1,IF('Indicator Data imputation'!W143&lt;&gt;"",1,0))</f>
        <v>0</v>
      </c>
      <c r="W140" s="165">
        <f>IF('Indicator Data'!AD144="No Data",1,IF('Indicator Data imputation'!X143&lt;&gt;"",1,0))</f>
        <v>0</v>
      </c>
      <c r="X140" s="165">
        <f>IF('Indicator Data'!AE144="No Data",1,IF('Indicator Data imputation'!Y143&lt;&gt;"",1,0))</f>
        <v>1</v>
      </c>
      <c r="Y140" s="165">
        <f>IF('Indicator Data'!AF144="No Data",1,IF('Indicator Data imputation'!Z143&lt;&gt;"",1,0))</f>
        <v>0</v>
      </c>
      <c r="Z140" s="165">
        <f>IF('Indicator Data'!AG144="No Data",1,IF('Indicator Data imputation'!AA143&lt;&gt;"",1,0))</f>
        <v>0</v>
      </c>
      <c r="AA140" s="165">
        <f>IF('Indicator Data'!AH144="No Data",1,IF('Indicator Data imputation'!AB143&lt;&gt;"",1,0))</f>
        <v>0</v>
      </c>
      <c r="AB140" s="165">
        <f>IF('Indicator Data'!AI144="No Data",1,IF('Indicator Data imputation'!AC143&lt;&gt;"",1,0))</f>
        <v>0</v>
      </c>
      <c r="AC140" s="165">
        <f>IF('Indicator Data'!AJ144="No Data",1,IF('Indicator Data imputation'!AD143&lt;&gt;"",1,0))</f>
        <v>0</v>
      </c>
      <c r="AD140" s="165">
        <f>IF('Indicator Data'!AK144="No Data",1,IF('Indicator Data imputation'!AE143&lt;&gt;"",1,0))</f>
        <v>0</v>
      </c>
      <c r="AE140" s="165">
        <f>IF('Indicator Data'!AL144="No Data",1,IF('Indicator Data imputation'!AF143&lt;&gt;"",1,0))</f>
        <v>0</v>
      </c>
      <c r="AF140" s="165">
        <f>IF('Indicator Data'!AM144="No Data",1,IF('Indicator Data imputation'!AG143&lt;&gt;"",1,0))</f>
        <v>0</v>
      </c>
      <c r="AG140" s="165">
        <f>IF('Indicator Data'!AN144="No Data",1,IF('Indicator Data imputation'!AH143&lt;&gt;"",1,0))</f>
        <v>0</v>
      </c>
      <c r="AH140" s="165">
        <f>IF('Indicator Data'!AO144="No Data",1,IF('Indicator Data imputation'!AI143&lt;&gt;"",1,0))</f>
        <v>0</v>
      </c>
      <c r="AI140" s="165">
        <f>IF('Indicator Data'!AP144="No Data",1,IF('Indicator Data imputation'!AJ143&lt;&gt;"",1,0))</f>
        <v>0</v>
      </c>
      <c r="AJ140" s="165">
        <f>IF('Indicator Data'!AQ144="No Data",1,IF('Indicator Data imputation'!AK143&lt;&gt;"",1,0))</f>
        <v>0</v>
      </c>
      <c r="AK140" s="165">
        <f>IF('Indicator Data'!AR144="No Data",1,IF('Indicator Data imputation'!AL143&lt;&gt;"",1,0))</f>
        <v>0</v>
      </c>
      <c r="AL140" s="165">
        <f>IF('Indicator Data'!AS144="No Data",1,IF('Indicator Data imputation'!AM143&lt;&gt;"",1,0))</f>
        <v>0</v>
      </c>
      <c r="AM140" s="165">
        <f>IF('Indicator Data'!AT144="No Data",1,IF('Indicator Data imputation'!AN143&lt;&gt;"",1,0))</f>
        <v>0</v>
      </c>
      <c r="AN140" s="165">
        <f>IF('Indicator Data'!AU144="No Data",1,IF('Indicator Data imputation'!AO143&lt;&gt;"",1,0))</f>
        <v>0</v>
      </c>
      <c r="AO140" s="165">
        <f>IF('Indicator Data'!AV144="No Data",1,IF('Indicator Data imputation'!AP143&lt;&gt;"",1,0))</f>
        <v>0</v>
      </c>
      <c r="AP140" s="165">
        <f>IF('Indicator Data'!AW144="No Data",1,IF('Indicator Data imputation'!AQ143&lt;&gt;"",1,0))</f>
        <v>0</v>
      </c>
      <c r="AQ140" s="165">
        <f>IF('Indicator Data'!AX144="No Data",1,IF('Indicator Data imputation'!AR143&lt;&gt;"",1,0))</f>
        <v>0</v>
      </c>
      <c r="AR140" s="165">
        <f>IF('Indicator Data'!AY144="No Data",1,IF('Indicator Data imputation'!AS143&lt;&gt;"",1,0))</f>
        <v>0</v>
      </c>
      <c r="AS140" s="165">
        <f>IF('Indicator Data'!AZ144="No Data",1,IF('Indicator Data imputation'!AT143&lt;&gt;"",1,0))</f>
        <v>0</v>
      </c>
      <c r="AT140" s="165">
        <f>IF('Indicator Data'!BA144="No Data",1,IF('Indicator Data imputation'!AU143&lt;&gt;"",1,0))</f>
        <v>0</v>
      </c>
      <c r="AU140" s="165">
        <f>IF('Indicator Data'!BB144="No Data",1,IF('Indicator Data imputation'!AV143&lt;&gt;"",1,0))</f>
        <v>0</v>
      </c>
      <c r="AV140" s="165">
        <f>IF('Indicator Data'!BC144="No Data",1,IF('Indicator Data imputation'!AW143&lt;&gt;"",1,0))</f>
        <v>0</v>
      </c>
      <c r="AW140" s="165">
        <f>IF('Indicator Data'!BD144="No Data",1,IF('Indicator Data imputation'!AX143&lt;&gt;"",1,0))</f>
        <v>0</v>
      </c>
      <c r="AX140" s="165">
        <f>IF('Indicator Data'!BE144="No Data",1,IF('Indicator Data imputation'!AY143&lt;&gt;"",1,0))</f>
        <v>0</v>
      </c>
      <c r="AY140" s="165">
        <f>IF('Indicator Data'!BF144="No Data",1,IF('Indicator Data imputation'!AZ143&lt;&gt;"",1,0))</f>
        <v>0</v>
      </c>
      <c r="AZ140" s="165">
        <f>IF('Indicator Data'!BG144="No Data",1,IF('Indicator Data imputation'!BA143&lt;&gt;"",1,0))</f>
        <v>0</v>
      </c>
      <c r="BA140" s="5">
        <f t="shared" si="4"/>
        <v>5</v>
      </c>
      <c r="BB140" s="167">
        <f t="shared" si="5"/>
        <v>9.8039215686274508E-2</v>
      </c>
    </row>
    <row r="141" spans="1:54" x14ac:dyDescent="0.25">
      <c r="A141" s="5" t="s">
        <v>262</v>
      </c>
      <c r="B141" s="165">
        <f>IF('Indicator Data'!I145="No Data",1,IF('Indicator Data imputation'!C144&lt;&gt;"",1,0))</f>
        <v>0</v>
      </c>
      <c r="C141" s="165">
        <f>IF('Indicator Data'!J145="No Data",1,IF('Indicator Data imputation'!D144&lt;&gt;"",1,0))</f>
        <v>0</v>
      </c>
      <c r="D141" s="165">
        <f>IF('Indicator Data'!K145="No Data",1,IF('Indicator Data imputation'!E144&lt;&gt;"",1,0))</f>
        <v>0</v>
      </c>
      <c r="E141" s="165">
        <f>IF('Indicator Data'!L145="No Data",1,IF('Indicator Data imputation'!F144&lt;&gt;"",1,0))</f>
        <v>0</v>
      </c>
      <c r="F141" s="165">
        <f>IF('Indicator Data'!M145="No Data",1,IF('Indicator Data imputation'!G144&lt;&gt;"",1,0))</f>
        <v>0</v>
      </c>
      <c r="G141" s="165">
        <f>IF('Indicator Data'!N145="No Data",1,IF('Indicator Data imputation'!H144&lt;&gt;"",1,0))</f>
        <v>0</v>
      </c>
      <c r="H141" s="165">
        <f>IF('Indicator Data'!O145="No Data",1,IF('Indicator Data imputation'!I144&lt;&gt;"",1,0))</f>
        <v>0</v>
      </c>
      <c r="I141" s="165">
        <f>IF('Indicator Data'!P145="No Data",1,IF('Indicator Data imputation'!J144&lt;&gt;"",1,0))</f>
        <v>0</v>
      </c>
      <c r="J141" s="165">
        <f>IF('Indicator Data'!Q145="No Data",1,IF('Indicator Data imputation'!K144&lt;&gt;"",1,0))</f>
        <v>0</v>
      </c>
      <c r="K141" s="165">
        <f>IF('Indicator Data'!R145="No Data",1,IF('Indicator Data imputation'!L144&lt;&gt;"",1,0))</f>
        <v>1</v>
      </c>
      <c r="L141" s="165">
        <f>IF('Indicator Data'!S145="No Data",1,IF('Indicator Data imputation'!M144&lt;&gt;"",1,0))</f>
        <v>0</v>
      </c>
      <c r="M141" s="165">
        <f>IF('Indicator Data'!T145="No Data",1,IF('Indicator Data imputation'!N144&lt;&gt;"",1,0))</f>
        <v>0</v>
      </c>
      <c r="N141" s="165">
        <f>IF('Indicator Data'!U145="No Data",1,IF('Indicator Data imputation'!O144&lt;&gt;"",1,0))</f>
        <v>0</v>
      </c>
      <c r="O141" s="165">
        <f>IF('Indicator Data'!V145="No Data",1,IF('Indicator Data imputation'!P144&lt;&gt;"",1,0))</f>
        <v>1</v>
      </c>
      <c r="P141" s="165">
        <f>IF('Indicator Data'!W145="No Data",1,IF('Indicator Data imputation'!Q144&lt;&gt;"",1,0))</f>
        <v>0</v>
      </c>
      <c r="Q141" s="165">
        <f>IF('Indicator Data'!X145="No Data",1,IF('Indicator Data imputation'!R144&lt;&gt;"",1,0))</f>
        <v>1</v>
      </c>
      <c r="R141" s="165">
        <f>IF('Indicator Data'!Y145="No Data",1,IF('Indicator Data imputation'!S144&lt;&gt;"",1,0))</f>
        <v>0</v>
      </c>
      <c r="S141" s="165">
        <f>IF('Indicator Data'!Z145="No Data",1,IF('Indicator Data imputation'!T144&lt;&gt;"",1,0))</f>
        <v>0</v>
      </c>
      <c r="T141" s="165">
        <f>IF('Indicator Data'!AA145="No Data",1,IF('Indicator Data imputation'!U144&lt;&gt;"",1,0))</f>
        <v>0</v>
      </c>
      <c r="U141" s="165">
        <f>IF('Indicator Data'!AB145="No Data",1,IF('Indicator Data imputation'!V144&lt;&gt;"",1,0))</f>
        <v>0</v>
      </c>
      <c r="V141" s="165">
        <f>IF('Indicator Data'!AC145="No Data",1,IF('Indicator Data imputation'!W144&lt;&gt;"",1,0))</f>
        <v>0</v>
      </c>
      <c r="W141" s="165">
        <f>IF('Indicator Data'!AD145="No Data",1,IF('Indicator Data imputation'!X144&lt;&gt;"",1,0))</f>
        <v>0</v>
      </c>
      <c r="X141" s="165">
        <f>IF('Indicator Data'!AE145="No Data",1,IF('Indicator Data imputation'!Y144&lt;&gt;"",1,0))</f>
        <v>1</v>
      </c>
      <c r="Y141" s="165">
        <f>IF('Indicator Data'!AF145="No Data",1,IF('Indicator Data imputation'!Z144&lt;&gt;"",1,0))</f>
        <v>0</v>
      </c>
      <c r="Z141" s="165">
        <f>IF('Indicator Data'!AG145="No Data",1,IF('Indicator Data imputation'!AA144&lt;&gt;"",1,0))</f>
        <v>1</v>
      </c>
      <c r="AA141" s="165">
        <f>IF('Indicator Data'!AH145="No Data",1,IF('Indicator Data imputation'!AB144&lt;&gt;"",1,0))</f>
        <v>0</v>
      </c>
      <c r="AB141" s="165">
        <f>IF('Indicator Data'!AI145="No Data",1,IF('Indicator Data imputation'!AC144&lt;&gt;"",1,0))</f>
        <v>0</v>
      </c>
      <c r="AC141" s="165">
        <f>IF('Indicator Data'!AJ145="No Data",1,IF('Indicator Data imputation'!AD144&lt;&gt;"",1,0))</f>
        <v>0</v>
      </c>
      <c r="AD141" s="165">
        <f>IF('Indicator Data'!AK145="No Data",1,IF('Indicator Data imputation'!AE144&lt;&gt;"",1,0))</f>
        <v>0</v>
      </c>
      <c r="AE141" s="165">
        <f>IF('Indicator Data'!AL145="No Data",1,IF('Indicator Data imputation'!AF144&lt;&gt;"",1,0))</f>
        <v>0</v>
      </c>
      <c r="AF141" s="165">
        <f>IF('Indicator Data'!AM145="No Data",1,IF('Indicator Data imputation'!AG144&lt;&gt;"",1,0))</f>
        <v>0</v>
      </c>
      <c r="AG141" s="165">
        <f>IF('Indicator Data'!AN145="No Data",1,IF('Indicator Data imputation'!AH144&lt;&gt;"",1,0))</f>
        <v>0</v>
      </c>
      <c r="AH141" s="165">
        <f>IF('Indicator Data'!AO145="No Data",1,IF('Indicator Data imputation'!AI144&lt;&gt;"",1,0))</f>
        <v>0</v>
      </c>
      <c r="AI141" s="165">
        <f>IF('Indicator Data'!AP145="No Data",1,IF('Indicator Data imputation'!AJ144&lt;&gt;"",1,0))</f>
        <v>0</v>
      </c>
      <c r="AJ141" s="165">
        <f>IF('Indicator Data'!AQ145="No Data",1,IF('Indicator Data imputation'!AK144&lt;&gt;"",1,0))</f>
        <v>0</v>
      </c>
      <c r="AK141" s="165">
        <f>IF('Indicator Data'!AR145="No Data",1,IF('Indicator Data imputation'!AL144&lt;&gt;"",1,0))</f>
        <v>0</v>
      </c>
      <c r="AL141" s="165">
        <f>IF('Indicator Data'!AS145="No Data",1,IF('Indicator Data imputation'!AM144&lt;&gt;"",1,0))</f>
        <v>0</v>
      </c>
      <c r="AM141" s="165">
        <f>IF('Indicator Data'!AT145="No Data",1,IF('Indicator Data imputation'!AN144&lt;&gt;"",1,0))</f>
        <v>0</v>
      </c>
      <c r="AN141" s="165">
        <f>IF('Indicator Data'!AU145="No Data",1,IF('Indicator Data imputation'!AO144&lt;&gt;"",1,0))</f>
        <v>0</v>
      </c>
      <c r="AO141" s="165">
        <f>IF('Indicator Data'!AV145="No Data",1,IF('Indicator Data imputation'!AP144&lt;&gt;"",1,0))</f>
        <v>0</v>
      </c>
      <c r="AP141" s="165">
        <f>IF('Indicator Data'!AW145="No Data",1,IF('Indicator Data imputation'!AQ144&lt;&gt;"",1,0))</f>
        <v>0</v>
      </c>
      <c r="AQ141" s="165">
        <f>IF('Indicator Data'!AX145="No Data",1,IF('Indicator Data imputation'!AR144&lt;&gt;"",1,0))</f>
        <v>0</v>
      </c>
      <c r="AR141" s="165">
        <f>IF('Indicator Data'!AY145="No Data",1,IF('Indicator Data imputation'!AS144&lt;&gt;"",1,0))</f>
        <v>0</v>
      </c>
      <c r="AS141" s="165">
        <f>IF('Indicator Data'!AZ145="No Data",1,IF('Indicator Data imputation'!AT144&lt;&gt;"",1,0))</f>
        <v>0</v>
      </c>
      <c r="AT141" s="165">
        <f>IF('Indicator Data'!BA145="No Data",1,IF('Indicator Data imputation'!AU144&lt;&gt;"",1,0))</f>
        <v>0</v>
      </c>
      <c r="AU141" s="165">
        <f>IF('Indicator Data'!BB145="No Data",1,IF('Indicator Data imputation'!AV144&lt;&gt;"",1,0))</f>
        <v>0</v>
      </c>
      <c r="AV141" s="165">
        <f>IF('Indicator Data'!BC145="No Data",1,IF('Indicator Data imputation'!AW144&lt;&gt;"",1,0))</f>
        <v>0</v>
      </c>
      <c r="AW141" s="165">
        <f>IF('Indicator Data'!BD145="No Data",1,IF('Indicator Data imputation'!AX144&lt;&gt;"",1,0))</f>
        <v>0</v>
      </c>
      <c r="AX141" s="165">
        <f>IF('Indicator Data'!BE145="No Data",1,IF('Indicator Data imputation'!AY144&lt;&gt;"",1,0))</f>
        <v>0</v>
      </c>
      <c r="AY141" s="165">
        <f>IF('Indicator Data'!BF145="No Data",1,IF('Indicator Data imputation'!AZ144&lt;&gt;"",1,0))</f>
        <v>0</v>
      </c>
      <c r="AZ141" s="165">
        <f>IF('Indicator Data'!BG145="No Data",1,IF('Indicator Data imputation'!BA144&lt;&gt;"",1,0))</f>
        <v>0</v>
      </c>
      <c r="BA141" s="5">
        <f t="shared" si="4"/>
        <v>5</v>
      </c>
      <c r="BB141" s="167">
        <f t="shared" si="5"/>
        <v>9.8039215686274508E-2</v>
      </c>
    </row>
    <row r="142" spans="1:54" x14ac:dyDescent="0.25">
      <c r="A142" s="5" t="s">
        <v>263</v>
      </c>
      <c r="B142" s="165">
        <f>IF('Indicator Data'!I146="No Data",1,IF('Indicator Data imputation'!C145&lt;&gt;"",1,0))</f>
        <v>0</v>
      </c>
      <c r="C142" s="165">
        <f>IF('Indicator Data'!J146="No Data",1,IF('Indicator Data imputation'!D145&lt;&gt;"",1,0))</f>
        <v>0</v>
      </c>
      <c r="D142" s="165">
        <f>IF('Indicator Data'!K146="No Data",1,IF('Indicator Data imputation'!E145&lt;&gt;"",1,0))</f>
        <v>0</v>
      </c>
      <c r="E142" s="165">
        <f>IF('Indicator Data'!L146="No Data",1,IF('Indicator Data imputation'!F145&lt;&gt;"",1,0))</f>
        <v>0</v>
      </c>
      <c r="F142" s="165">
        <f>IF('Indicator Data'!M146="No Data",1,IF('Indicator Data imputation'!G145&lt;&gt;"",1,0))</f>
        <v>0</v>
      </c>
      <c r="G142" s="165">
        <f>IF('Indicator Data'!N146="No Data",1,IF('Indicator Data imputation'!H145&lt;&gt;"",1,0))</f>
        <v>0</v>
      </c>
      <c r="H142" s="165">
        <f>IF('Indicator Data'!O146="No Data",1,IF('Indicator Data imputation'!I145&lt;&gt;"",1,0))</f>
        <v>0</v>
      </c>
      <c r="I142" s="165">
        <f>IF('Indicator Data'!P146="No Data",1,IF('Indicator Data imputation'!J145&lt;&gt;"",1,0))</f>
        <v>0</v>
      </c>
      <c r="J142" s="165">
        <f>IF('Indicator Data'!Q146="No Data",1,IF('Indicator Data imputation'!K145&lt;&gt;"",1,0))</f>
        <v>0</v>
      </c>
      <c r="K142" s="165">
        <f>IF('Indicator Data'!R146="No Data",1,IF('Indicator Data imputation'!L145&lt;&gt;"",1,0))</f>
        <v>1</v>
      </c>
      <c r="L142" s="165">
        <f>IF('Indicator Data'!S146="No Data",1,IF('Indicator Data imputation'!M145&lt;&gt;"",1,0))</f>
        <v>0</v>
      </c>
      <c r="M142" s="165">
        <f>IF('Indicator Data'!T146="No Data",1,IF('Indicator Data imputation'!N145&lt;&gt;"",1,0))</f>
        <v>0</v>
      </c>
      <c r="N142" s="165">
        <f>IF('Indicator Data'!U146="No Data",1,IF('Indicator Data imputation'!O145&lt;&gt;"",1,0))</f>
        <v>0</v>
      </c>
      <c r="O142" s="165">
        <f>IF('Indicator Data'!V146="No Data",1,IF('Indicator Data imputation'!P145&lt;&gt;"",1,0))</f>
        <v>1</v>
      </c>
      <c r="P142" s="165">
        <f>IF('Indicator Data'!W146="No Data",1,IF('Indicator Data imputation'!Q145&lt;&gt;"",1,0))</f>
        <v>0</v>
      </c>
      <c r="Q142" s="165">
        <f>IF('Indicator Data'!X146="No Data",1,IF('Indicator Data imputation'!R145&lt;&gt;"",1,0))</f>
        <v>1</v>
      </c>
      <c r="R142" s="165">
        <f>IF('Indicator Data'!Y146="No Data",1,IF('Indicator Data imputation'!S145&lt;&gt;"",1,0))</f>
        <v>0</v>
      </c>
      <c r="S142" s="165">
        <f>IF('Indicator Data'!Z146="No Data",1,IF('Indicator Data imputation'!T145&lt;&gt;"",1,0))</f>
        <v>0</v>
      </c>
      <c r="T142" s="165">
        <f>IF('Indicator Data'!AA146="No Data",1,IF('Indicator Data imputation'!U145&lt;&gt;"",1,0))</f>
        <v>0</v>
      </c>
      <c r="U142" s="165">
        <f>IF('Indicator Data'!AB146="No Data",1,IF('Indicator Data imputation'!V145&lt;&gt;"",1,0))</f>
        <v>0</v>
      </c>
      <c r="V142" s="165">
        <f>IF('Indicator Data'!AC146="No Data",1,IF('Indicator Data imputation'!W145&lt;&gt;"",1,0))</f>
        <v>0</v>
      </c>
      <c r="W142" s="165">
        <f>IF('Indicator Data'!AD146="No Data",1,IF('Indicator Data imputation'!X145&lt;&gt;"",1,0))</f>
        <v>0</v>
      </c>
      <c r="X142" s="165">
        <f>IF('Indicator Data'!AE146="No Data",1,IF('Indicator Data imputation'!Y145&lt;&gt;"",1,0))</f>
        <v>1</v>
      </c>
      <c r="Y142" s="165">
        <f>IF('Indicator Data'!AF146="No Data",1,IF('Indicator Data imputation'!Z145&lt;&gt;"",1,0))</f>
        <v>0</v>
      </c>
      <c r="Z142" s="165">
        <f>IF('Indicator Data'!AG146="No Data",1,IF('Indicator Data imputation'!AA145&lt;&gt;"",1,0))</f>
        <v>0</v>
      </c>
      <c r="AA142" s="165">
        <f>IF('Indicator Data'!AH146="No Data",1,IF('Indicator Data imputation'!AB145&lt;&gt;"",1,0))</f>
        <v>0</v>
      </c>
      <c r="AB142" s="165">
        <f>IF('Indicator Data'!AI146="No Data",1,IF('Indicator Data imputation'!AC145&lt;&gt;"",1,0))</f>
        <v>0</v>
      </c>
      <c r="AC142" s="165">
        <f>IF('Indicator Data'!AJ146="No Data",1,IF('Indicator Data imputation'!AD145&lt;&gt;"",1,0))</f>
        <v>0</v>
      </c>
      <c r="AD142" s="165">
        <f>IF('Indicator Data'!AK146="No Data",1,IF('Indicator Data imputation'!AE145&lt;&gt;"",1,0))</f>
        <v>0</v>
      </c>
      <c r="AE142" s="165">
        <f>IF('Indicator Data'!AL146="No Data",1,IF('Indicator Data imputation'!AF145&lt;&gt;"",1,0))</f>
        <v>0</v>
      </c>
      <c r="AF142" s="165">
        <f>IF('Indicator Data'!AM146="No Data",1,IF('Indicator Data imputation'!AG145&lt;&gt;"",1,0))</f>
        <v>0</v>
      </c>
      <c r="AG142" s="165">
        <f>IF('Indicator Data'!AN146="No Data",1,IF('Indicator Data imputation'!AH145&lt;&gt;"",1,0))</f>
        <v>0</v>
      </c>
      <c r="AH142" s="165">
        <f>IF('Indicator Data'!AO146="No Data",1,IF('Indicator Data imputation'!AI145&lt;&gt;"",1,0))</f>
        <v>0</v>
      </c>
      <c r="AI142" s="165">
        <f>IF('Indicator Data'!AP146="No Data",1,IF('Indicator Data imputation'!AJ145&lt;&gt;"",1,0))</f>
        <v>0</v>
      </c>
      <c r="AJ142" s="165">
        <f>IF('Indicator Data'!AQ146="No Data",1,IF('Indicator Data imputation'!AK145&lt;&gt;"",1,0))</f>
        <v>0</v>
      </c>
      <c r="AK142" s="165">
        <f>IF('Indicator Data'!AR146="No Data",1,IF('Indicator Data imputation'!AL145&lt;&gt;"",1,0))</f>
        <v>0</v>
      </c>
      <c r="AL142" s="165">
        <f>IF('Indicator Data'!AS146="No Data",1,IF('Indicator Data imputation'!AM145&lt;&gt;"",1,0))</f>
        <v>0</v>
      </c>
      <c r="AM142" s="165">
        <f>IF('Indicator Data'!AT146="No Data",1,IF('Indicator Data imputation'!AN145&lt;&gt;"",1,0))</f>
        <v>0</v>
      </c>
      <c r="AN142" s="165">
        <f>IF('Indicator Data'!AU146="No Data",1,IF('Indicator Data imputation'!AO145&lt;&gt;"",1,0))</f>
        <v>0</v>
      </c>
      <c r="AO142" s="165">
        <f>IF('Indicator Data'!AV146="No Data",1,IF('Indicator Data imputation'!AP145&lt;&gt;"",1,0))</f>
        <v>0</v>
      </c>
      <c r="AP142" s="165">
        <f>IF('Indicator Data'!AW146="No Data",1,IF('Indicator Data imputation'!AQ145&lt;&gt;"",1,0))</f>
        <v>0</v>
      </c>
      <c r="AQ142" s="165">
        <f>IF('Indicator Data'!AX146="No Data",1,IF('Indicator Data imputation'!AR145&lt;&gt;"",1,0))</f>
        <v>0</v>
      </c>
      <c r="AR142" s="165">
        <f>IF('Indicator Data'!AY146="No Data",1,IF('Indicator Data imputation'!AS145&lt;&gt;"",1,0))</f>
        <v>0</v>
      </c>
      <c r="AS142" s="165">
        <f>IF('Indicator Data'!AZ146="No Data",1,IF('Indicator Data imputation'!AT145&lt;&gt;"",1,0))</f>
        <v>0</v>
      </c>
      <c r="AT142" s="165">
        <f>IF('Indicator Data'!BA146="No Data",1,IF('Indicator Data imputation'!AU145&lt;&gt;"",1,0))</f>
        <v>0</v>
      </c>
      <c r="AU142" s="165">
        <f>IF('Indicator Data'!BB146="No Data",1,IF('Indicator Data imputation'!AV145&lt;&gt;"",1,0))</f>
        <v>0</v>
      </c>
      <c r="AV142" s="165">
        <f>IF('Indicator Data'!BC146="No Data",1,IF('Indicator Data imputation'!AW145&lt;&gt;"",1,0))</f>
        <v>0</v>
      </c>
      <c r="AW142" s="165">
        <f>IF('Indicator Data'!BD146="No Data",1,IF('Indicator Data imputation'!AX145&lt;&gt;"",1,0))</f>
        <v>0</v>
      </c>
      <c r="AX142" s="165">
        <f>IF('Indicator Data'!BE146="No Data",1,IF('Indicator Data imputation'!AY145&lt;&gt;"",1,0))</f>
        <v>0</v>
      </c>
      <c r="AY142" s="165">
        <f>IF('Indicator Data'!BF146="No Data",1,IF('Indicator Data imputation'!AZ145&lt;&gt;"",1,0))</f>
        <v>0</v>
      </c>
      <c r="AZ142" s="165">
        <f>IF('Indicator Data'!BG146="No Data",1,IF('Indicator Data imputation'!BA145&lt;&gt;"",1,0))</f>
        <v>0</v>
      </c>
      <c r="BA142" s="5">
        <f t="shared" si="4"/>
        <v>4</v>
      </c>
      <c r="BB142" s="167">
        <f t="shared" si="5"/>
        <v>7.8431372549019607E-2</v>
      </c>
    </row>
    <row r="143" spans="1:54" x14ac:dyDescent="0.25">
      <c r="A143" s="5" t="s">
        <v>265</v>
      </c>
      <c r="B143" s="165">
        <f>IF('Indicator Data'!I147="No Data",1,IF('Indicator Data imputation'!C146&lt;&gt;"",1,0))</f>
        <v>0</v>
      </c>
      <c r="C143" s="165">
        <f>IF('Indicator Data'!J147="No Data",1,IF('Indicator Data imputation'!D146&lt;&gt;"",1,0))</f>
        <v>0</v>
      </c>
      <c r="D143" s="165">
        <f>IF('Indicator Data'!K147="No Data",1,IF('Indicator Data imputation'!E146&lt;&gt;"",1,0))</f>
        <v>0</v>
      </c>
      <c r="E143" s="165">
        <f>IF('Indicator Data'!L147="No Data",1,IF('Indicator Data imputation'!F146&lt;&gt;"",1,0))</f>
        <v>0</v>
      </c>
      <c r="F143" s="165">
        <f>IF('Indicator Data'!M147="No Data",1,IF('Indicator Data imputation'!G146&lt;&gt;"",1,0))</f>
        <v>0</v>
      </c>
      <c r="G143" s="165">
        <f>IF('Indicator Data'!N147="No Data",1,IF('Indicator Data imputation'!H146&lt;&gt;"",1,0))</f>
        <v>0</v>
      </c>
      <c r="H143" s="165">
        <f>IF('Indicator Data'!O147="No Data",1,IF('Indicator Data imputation'!I146&lt;&gt;"",1,0))</f>
        <v>0</v>
      </c>
      <c r="I143" s="165">
        <f>IF('Indicator Data'!P147="No Data",1,IF('Indicator Data imputation'!J146&lt;&gt;"",1,0))</f>
        <v>0</v>
      </c>
      <c r="J143" s="165">
        <f>IF('Indicator Data'!Q147="No Data",1,IF('Indicator Data imputation'!K146&lt;&gt;"",1,0))</f>
        <v>0</v>
      </c>
      <c r="K143" s="165">
        <f>IF('Indicator Data'!R147="No Data",1,IF('Indicator Data imputation'!L146&lt;&gt;"",1,0))</f>
        <v>1</v>
      </c>
      <c r="L143" s="165">
        <f>IF('Indicator Data'!S147="No Data",1,IF('Indicator Data imputation'!M146&lt;&gt;"",1,0))</f>
        <v>0</v>
      </c>
      <c r="M143" s="165">
        <f>IF('Indicator Data'!T147="No Data",1,IF('Indicator Data imputation'!N146&lt;&gt;"",1,0))</f>
        <v>0</v>
      </c>
      <c r="N143" s="165">
        <f>IF('Indicator Data'!U147="No Data",1,IF('Indicator Data imputation'!O146&lt;&gt;"",1,0))</f>
        <v>0</v>
      </c>
      <c r="O143" s="165">
        <f>IF('Indicator Data'!V147="No Data",1,IF('Indicator Data imputation'!P146&lt;&gt;"",1,0))</f>
        <v>1</v>
      </c>
      <c r="P143" s="165">
        <f>IF('Indicator Data'!W147="No Data",1,IF('Indicator Data imputation'!Q146&lt;&gt;"",1,0))</f>
        <v>0</v>
      </c>
      <c r="Q143" s="165">
        <f>IF('Indicator Data'!X147="No Data",1,IF('Indicator Data imputation'!R146&lt;&gt;"",1,0))</f>
        <v>1</v>
      </c>
      <c r="R143" s="165">
        <f>IF('Indicator Data'!Y147="No Data",1,IF('Indicator Data imputation'!S146&lt;&gt;"",1,0))</f>
        <v>0</v>
      </c>
      <c r="S143" s="165">
        <f>IF('Indicator Data'!Z147="No Data",1,IF('Indicator Data imputation'!T146&lt;&gt;"",1,0))</f>
        <v>0</v>
      </c>
      <c r="T143" s="165">
        <f>IF('Indicator Data'!AA147="No Data",1,IF('Indicator Data imputation'!U146&lt;&gt;"",1,0))</f>
        <v>0</v>
      </c>
      <c r="U143" s="165">
        <f>IF('Indicator Data'!AB147="No Data",1,IF('Indicator Data imputation'!V146&lt;&gt;"",1,0))</f>
        <v>1</v>
      </c>
      <c r="V143" s="165">
        <f>IF('Indicator Data'!AC147="No Data",1,IF('Indicator Data imputation'!W146&lt;&gt;"",1,0))</f>
        <v>0</v>
      </c>
      <c r="W143" s="165">
        <f>IF('Indicator Data'!AD147="No Data",1,IF('Indicator Data imputation'!X146&lt;&gt;"",1,0))</f>
        <v>0</v>
      </c>
      <c r="X143" s="165">
        <f>IF('Indicator Data'!AE147="No Data",1,IF('Indicator Data imputation'!Y146&lt;&gt;"",1,0))</f>
        <v>1</v>
      </c>
      <c r="Y143" s="165">
        <f>IF('Indicator Data'!AF147="No Data",1,IF('Indicator Data imputation'!Z146&lt;&gt;"",1,0))</f>
        <v>0</v>
      </c>
      <c r="Z143" s="165">
        <f>IF('Indicator Data'!AG147="No Data",1,IF('Indicator Data imputation'!AA146&lt;&gt;"",1,0))</f>
        <v>0</v>
      </c>
      <c r="AA143" s="165">
        <f>IF('Indicator Data'!AH147="No Data",1,IF('Indicator Data imputation'!AB146&lt;&gt;"",1,0))</f>
        <v>0</v>
      </c>
      <c r="AB143" s="165">
        <f>IF('Indicator Data'!AI147="No Data",1,IF('Indicator Data imputation'!AC146&lt;&gt;"",1,0))</f>
        <v>0</v>
      </c>
      <c r="AC143" s="165">
        <f>IF('Indicator Data'!AJ147="No Data",1,IF('Indicator Data imputation'!AD146&lt;&gt;"",1,0))</f>
        <v>0</v>
      </c>
      <c r="AD143" s="165">
        <f>IF('Indicator Data'!AK147="No Data",1,IF('Indicator Data imputation'!AE146&lt;&gt;"",1,0))</f>
        <v>0</v>
      </c>
      <c r="AE143" s="165">
        <f>IF('Indicator Data'!AL147="No Data",1,IF('Indicator Data imputation'!AF146&lt;&gt;"",1,0))</f>
        <v>0</v>
      </c>
      <c r="AF143" s="165">
        <f>IF('Indicator Data'!AM147="No Data",1,IF('Indicator Data imputation'!AG146&lt;&gt;"",1,0))</f>
        <v>0</v>
      </c>
      <c r="AG143" s="165">
        <f>IF('Indicator Data'!AN147="No Data",1,IF('Indicator Data imputation'!AH146&lt;&gt;"",1,0))</f>
        <v>0</v>
      </c>
      <c r="AH143" s="165">
        <f>IF('Indicator Data'!AO147="No Data",1,IF('Indicator Data imputation'!AI146&lt;&gt;"",1,0))</f>
        <v>0</v>
      </c>
      <c r="AI143" s="165">
        <f>IF('Indicator Data'!AP147="No Data",1,IF('Indicator Data imputation'!AJ146&lt;&gt;"",1,0))</f>
        <v>0</v>
      </c>
      <c r="AJ143" s="165">
        <f>IF('Indicator Data'!AQ147="No Data",1,IF('Indicator Data imputation'!AK146&lt;&gt;"",1,0))</f>
        <v>0</v>
      </c>
      <c r="AK143" s="165">
        <f>IF('Indicator Data'!AR147="No Data",1,IF('Indicator Data imputation'!AL146&lt;&gt;"",1,0))</f>
        <v>1</v>
      </c>
      <c r="AL143" s="165">
        <f>IF('Indicator Data'!AS147="No Data",1,IF('Indicator Data imputation'!AM146&lt;&gt;"",1,0))</f>
        <v>0</v>
      </c>
      <c r="AM143" s="165">
        <f>IF('Indicator Data'!AT147="No Data",1,IF('Indicator Data imputation'!AN146&lt;&gt;"",1,0))</f>
        <v>1</v>
      </c>
      <c r="AN143" s="165">
        <f>IF('Indicator Data'!AU147="No Data",1,IF('Indicator Data imputation'!AO146&lt;&gt;"",1,0))</f>
        <v>1</v>
      </c>
      <c r="AO143" s="165">
        <f>IF('Indicator Data'!AV147="No Data",1,IF('Indicator Data imputation'!AP146&lt;&gt;"",1,0))</f>
        <v>0</v>
      </c>
      <c r="AP143" s="165">
        <f>IF('Indicator Data'!AW147="No Data",1,IF('Indicator Data imputation'!AQ146&lt;&gt;"",1,0))</f>
        <v>0</v>
      </c>
      <c r="AQ143" s="165">
        <f>IF('Indicator Data'!AX147="No Data",1,IF('Indicator Data imputation'!AR146&lt;&gt;"",1,0))</f>
        <v>0</v>
      </c>
      <c r="AR143" s="165">
        <f>IF('Indicator Data'!AY147="No Data",1,IF('Indicator Data imputation'!AS146&lt;&gt;"",1,0))</f>
        <v>0</v>
      </c>
      <c r="AS143" s="165">
        <f>IF('Indicator Data'!AZ147="No Data",1,IF('Indicator Data imputation'!AT146&lt;&gt;"",1,0))</f>
        <v>0</v>
      </c>
      <c r="AT143" s="165">
        <f>IF('Indicator Data'!BA147="No Data",1,IF('Indicator Data imputation'!AU146&lt;&gt;"",1,0))</f>
        <v>0</v>
      </c>
      <c r="AU143" s="165">
        <f>IF('Indicator Data'!BB147="No Data",1,IF('Indicator Data imputation'!AV146&lt;&gt;"",1,0))</f>
        <v>0</v>
      </c>
      <c r="AV143" s="165">
        <f>IF('Indicator Data'!BC147="No Data",1,IF('Indicator Data imputation'!AW146&lt;&gt;"",1,0))</f>
        <v>0</v>
      </c>
      <c r="AW143" s="165">
        <f>IF('Indicator Data'!BD147="No Data",1,IF('Indicator Data imputation'!AX146&lt;&gt;"",1,0))</f>
        <v>0</v>
      </c>
      <c r="AX143" s="165">
        <f>IF('Indicator Data'!BE147="No Data",1,IF('Indicator Data imputation'!AY146&lt;&gt;"",1,0))</f>
        <v>0</v>
      </c>
      <c r="AY143" s="165">
        <f>IF('Indicator Data'!BF147="No Data",1,IF('Indicator Data imputation'!AZ146&lt;&gt;"",1,0))</f>
        <v>0</v>
      </c>
      <c r="AZ143" s="165">
        <f>IF('Indicator Data'!BG147="No Data",1,IF('Indicator Data imputation'!BA146&lt;&gt;"",1,0))</f>
        <v>0</v>
      </c>
      <c r="BA143" s="5">
        <f t="shared" si="4"/>
        <v>8</v>
      </c>
      <c r="BB143" s="167">
        <f t="shared" si="5"/>
        <v>0.15686274509803921</v>
      </c>
    </row>
    <row r="144" spans="1:54" x14ac:dyDescent="0.25">
      <c r="A144" s="5" t="s">
        <v>267</v>
      </c>
      <c r="B144" s="165">
        <f>IF('Indicator Data'!I148="No Data",1,IF('Indicator Data imputation'!C147&lt;&gt;"",1,0))</f>
        <v>0</v>
      </c>
      <c r="C144" s="165">
        <f>IF('Indicator Data'!J148="No Data",1,IF('Indicator Data imputation'!D147&lt;&gt;"",1,0))</f>
        <v>0</v>
      </c>
      <c r="D144" s="165">
        <f>IF('Indicator Data'!K148="No Data",1,IF('Indicator Data imputation'!E147&lt;&gt;"",1,0))</f>
        <v>0</v>
      </c>
      <c r="E144" s="165">
        <f>IF('Indicator Data'!L148="No Data",1,IF('Indicator Data imputation'!F147&lt;&gt;"",1,0))</f>
        <v>0</v>
      </c>
      <c r="F144" s="165">
        <f>IF('Indicator Data'!M148="No Data",1,IF('Indicator Data imputation'!G147&lt;&gt;"",1,0))</f>
        <v>0</v>
      </c>
      <c r="G144" s="165">
        <f>IF('Indicator Data'!N148="No Data",1,IF('Indicator Data imputation'!H147&lt;&gt;"",1,0))</f>
        <v>0</v>
      </c>
      <c r="H144" s="165">
        <f>IF('Indicator Data'!O148="No Data",1,IF('Indicator Data imputation'!I147&lt;&gt;"",1,0))</f>
        <v>0</v>
      </c>
      <c r="I144" s="165">
        <f>IF('Indicator Data'!P148="No Data",1,IF('Indicator Data imputation'!J147&lt;&gt;"",1,0))</f>
        <v>0</v>
      </c>
      <c r="J144" s="165">
        <f>IF('Indicator Data'!Q148="No Data",1,IF('Indicator Data imputation'!K147&lt;&gt;"",1,0))</f>
        <v>0</v>
      </c>
      <c r="K144" s="165">
        <f>IF('Indicator Data'!R148="No Data",1,IF('Indicator Data imputation'!L147&lt;&gt;"",1,0))</f>
        <v>0</v>
      </c>
      <c r="L144" s="165">
        <f>IF('Indicator Data'!S148="No Data",1,IF('Indicator Data imputation'!M147&lt;&gt;"",1,0))</f>
        <v>0</v>
      </c>
      <c r="M144" s="165">
        <f>IF('Indicator Data'!T148="No Data",1,IF('Indicator Data imputation'!N147&lt;&gt;"",1,0))</f>
        <v>0</v>
      </c>
      <c r="N144" s="165">
        <f>IF('Indicator Data'!U148="No Data",1,IF('Indicator Data imputation'!O147&lt;&gt;"",1,0))</f>
        <v>0</v>
      </c>
      <c r="O144" s="165">
        <f>IF('Indicator Data'!V148="No Data",1,IF('Indicator Data imputation'!P147&lt;&gt;"",1,0))</f>
        <v>0</v>
      </c>
      <c r="P144" s="165">
        <f>IF('Indicator Data'!W148="No Data",1,IF('Indicator Data imputation'!Q147&lt;&gt;"",1,0))</f>
        <v>0</v>
      </c>
      <c r="Q144" s="165">
        <f>IF('Indicator Data'!X148="No Data",1,IF('Indicator Data imputation'!R147&lt;&gt;"",1,0))</f>
        <v>0</v>
      </c>
      <c r="R144" s="165">
        <f>IF('Indicator Data'!Y148="No Data",1,IF('Indicator Data imputation'!S147&lt;&gt;"",1,0))</f>
        <v>0</v>
      </c>
      <c r="S144" s="165">
        <f>IF('Indicator Data'!Z148="No Data",1,IF('Indicator Data imputation'!T147&lt;&gt;"",1,0))</f>
        <v>0</v>
      </c>
      <c r="T144" s="165">
        <f>IF('Indicator Data'!AA148="No Data",1,IF('Indicator Data imputation'!U147&lt;&gt;"",1,0))</f>
        <v>0</v>
      </c>
      <c r="U144" s="165">
        <f>IF('Indicator Data'!AB148="No Data",1,IF('Indicator Data imputation'!V147&lt;&gt;"",1,0))</f>
        <v>0</v>
      </c>
      <c r="V144" s="165">
        <f>IF('Indicator Data'!AC148="No Data",1,IF('Indicator Data imputation'!W147&lt;&gt;"",1,0))</f>
        <v>0</v>
      </c>
      <c r="W144" s="165">
        <f>IF('Indicator Data'!AD148="No Data",1,IF('Indicator Data imputation'!X147&lt;&gt;"",1,0))</f>
        <v>0</v>
      </c>
      <c r="X144" s="165">
        <f>IF('Indicator Data'!AE148="No Data",1,IF('Indicator Data imputation'!Y147&lt;&gt;"",1,0))</f>
        <v>0</v>
      </c>
      <c r="Y144" s="165">
        <f>IF('Indicator Data'!AF148="No Data",1,IF('Indicator Data imputation'!Z147&lt;&gt;"",1,0))</f>
        <v>0</v>
      </c>
      <c r="Z144" s="165">
        <f>IF('Indicator Data'!AG148="No Data",1,IF('Indicator Data imputation'!AA147&lt;&gt;"",1,0))</f>
        <v>0</v>
      </c>
      <c r="AA144" s="165">
        <f>IF('Indicator Data'!AH148="No Data",1,IF('Indicator Data imputation'!AB147&lt;&gt;"",1,0))</f>
        <v>0</v>
      </c>
      <c r="AB144" s="165">
        <f>IF('Indicator Data'!AI148="No Data",1,IF('Indicator Data imputation'!AC147&lt;&gt;"",1,0))</f>
        <v>0</v>
      </c>
      <c r="AC144" s="165">
        <f>IF('Indicator Data'!AJ148="No Data",1,IF('Indicator Data imputation'!AD147&lt;&gt;"",1,0))</f>
        <v>0</v>
      </c>
      <c r="AD144" s="165">
        <f>IF('Indicator Data'!AK148="No Data",1,IF('Indicator Data imputation'!AE147&lt;&gt;"",1,0))</f>
        <v>0</v>
      </c>
      <c r="AE144" s="165">
        <f>IF('Indicator Data'!AL148="No Data",1,IF('Indicator Data imputation'!AF147&lt;&gt;"",1,0))</f>
        <v>0</v>
      </c>
      <c r="AF144" s="165">
        <f>IF('Indicator Data'!AM148="No Data",1,IF('Indicator Data imputation'!AG147&lt;&gt;"",1,0))</f>
        <v>0</v>
      </c>
      <c r="AG144" s="165">
        <f>IF('Indicator Data'!AN148="No Data",1,IF('Indicator Data imputation'!AH147&lt;&gt;"",1,0))</f>
        <v>0</v>
      </c>
      <c r="AH144" s="165">
        <f>IF('Indicator Data'!AO148="No Data",1,IF('Indicator Data imputation'!AI147&lt;&gt;"",1,0))</f>
        <v>0</v>
      </c>
      <c r="AI144" s="165">
        <f>IF('Indicator Data'!AP148="No Data",1,IF('Indicator Data imputation'!AJ147&lt;&gt;"",1,0))</f>
        <v>0</v>
      </c>
      <c r="AJ144" s="165">
        <f>IF('Indicator Data'!AQ148="No Data",1,IF('Indicator Data imputation'!AK147&lt;&gt;"",1,0))</f>
        <v>0</v>
      </c>
      <c r="AK144" s="165">
        <f>IF('Indicator Data'!AR148="No Data",1,IF('Indicator Data imputation'!AL147&lt;&gt;"",1,0))</f>
        <v>0</v>
      </c>
      <c r="AL144" s="165">
        <f>IF('Indicator Data'!AS148="No Data",1,IF('Indicator Data imputation'!AM147&lt;&gt;"",1,0))</f>
        <v>0</v>
      </c>
      <c r="AM144" s="165">
        <f>IF('Indicator Data'!AT148="No Data",1,IF('Indicator Data imputation'!AN147&lt;&gt;"",1,0))</f>
        <v>1</v>
      </c>
      <c r="AN144" s="165">
        <f>IF('Indicator Data'!AU148="No Data",1,IF('Indicator Data imputation'!AO147&lt;&gt;"",1,0))</f>
        <v>1</v>
      </c>
      <c r="AO144" s="165">
        <f>IF('Indicator Data'!AV148="No Data",1,IF('Indicator Data imputation'!AP147&lt;&gt;"",1,0))</f>
        <v>0</v>
      </c>
      <c r="AP144" s="165">
        <f>IF('Indicator Data'!AW148="No Data",1,IF('Indicator Data imputation'!AQ147&lt;&gt;"",1,0))</f>
        <v>0</v>
      </c>
      <c r="AQ144" s="165">
        <f>IF('Indicator Data'!AX148="No Data",1,IF('Indicator Data imputation'!AR147&lt;&gt;"",1,0))</f>
        <v>0</v>
      </c>
      <c r="AR144" s="165">
        <f>IF('Indicator Data'!AY148="No Data",1,IF('Indicator Data imputation'!AS147&lt;&gt;"",1,0))</f>
        <v>0</v>
      </c>
      <c r="AS144" s="165">
        <f>IF('Indicator Data'!AZ148="No Data",1,IF('Indicator Data imputation'!AT147&lt;&gt;"",1,0))</f>
        <v>0</v>
      </c>
      <c r="AT144" s="165">
        <f>IF('Indicator Data'!BA148="No Data",1,IF('Indicator Data imputation'!AU147&lt;&gt;"",1,0))</f>
        <v>0</v>
      </c>
      <c r="AU144" s="165">
        <f>IF('Indicator Data'!BB148="No Data",1,IF('Indicator Data imputation'!AV147&lt;&gt;"",1,0))</f>
        <v>0</v>
      </c>
      <c r="AV144" s="165">
        <f>IF('Indicator Data'!BC148="No Data",1,IF('Indicator Data imputation'!AW147&lt;&gt;"",1,0))</f>
        <v>0</v>
      </c>
      <c r="AW144" s="165">
        <f>IF('Indicator Data'!BD148="No Data",1,IF('Indicator Data imputation'!AX147&lt;&gt;"",1,0))</f>
        <v>0</v>
      </c>
      <c r="AX144" s="165">
        <f>IF('Indicator Data'!BE148="No Data",1,IF('Indicator Data imputation'!AY147&lt;&gt;"",1,0))</f>
        <v>0</v>
      </c>
      <c r="AY144" s="165">
        <f>IF('Indicator Data'!BF148="No Data",1,IF('Indicator Data imputation'!AZ147&lt;&gt;"",1,0))</f>
        <v>0</v>
      </c>
      <c r="AZ144" s="165">
        <f>IF('Indicator Data'!BG148="No Data",1,IF('Indicator Data imputation'!BA147&lt;&gt;"",1,0))</f>
        <v>0</v>
      </c>
      <c r="BA144" s="5">
        <f t="shared" si="4"/>
        <v>2</v>
      </c>
      <c r="BB144" s="167">
        <f t="shared" si="5"/>
        <v>3.9215686274509803E-2</v>
      </c>
    </row>
    <row r="145" spans="1:54" x14ac:dyDescent="0.25">
      <c r="A145" s="5" t="s">
        <v>269</v>
      </c>
      <c r="B145" s="165">
        <f>IF('Indicator Data'!I149="No Data",1,IF('Indicator Data imputation'!C148&lt;&gt;"",1,0))</f>
        <v>0</v>
      </c>
      <c r="C145" s="165">
        <f>IF('Indicator Data'!J149="No Data",1,IF('Indicator Data imputation'!D148&lt;&gt;"",1,0))</f>
        <v>0</v>
      </c>
      <c r="D145" s="165">
        <f>IF('Indicator Data'!K149="No Data",1,IF('Indicator Data imputation'!E148&lt;&gt;"",1,0))</f>
        <v>0</v>
      </c>
      <c r="E145" s="165">
        <f>IF('Indicator Data'!L149="No Data",1,IF('Indicator Data imputation'!F148&lt;&gt;"",1,0))</f>
        <v>0</v>
      </c>
      <c r="F145" s="165">
        <f>IF('Indicator Data'!M149="No Data",1,IF('Indicator Data imputation'!G148&lt;&gt;"",1,0))</f>
        <v>0</v>
      </c>
      <c r="G145" s="165">
        <f>IF('Indicator Data'!N149="No Data",1,IF('Indicator Data imputation'!H148&lt;&gt;"",1,0))</f>
        <v>0</v>
      </c>
      <c r="H145" s="165">
        <f>IF('Indicator Data'!O149="No Data",1,IF('Indicator Data imputation'!I148&lt;&gt;"",1,0))</f>
        <v>0</v>
      </c>
      <c r="I145" s="165">
        <f>IF('Indicator Data'!P149="No Data",1,IF('Indicator Data imputation'!J148&lt;&gt;"",1,0))</f>
        <v>0</v>
      </c>
      <c r="J145" s="165">
        <f>IF('Indicator Data'!Q149="No Data",1,IF('Indicator Data imputation'!K148&lt;&gt;"",1,0))</f>
        <v>0</v>
      </c>
      <c r="K145" s="165">
        <f>IF('Indicator Data'!R149="No Data",1,IF('Indicator Data imputation'!L148&lt;&gt;"",1,0))</f>
        <v>1</v>
      </c>
      <c r="L145" s="165">
        <f>IF('Indicator Data'!S149="No Data",1,IF('Indicator Data imputation'!M148&lt;&gt;"",1,0))</f>
        <v>0</v>
      </c>
      <c r="M145" s="165">
        <f>IF('Indicator Data'!T149="No Data",1,IF('Indicator Data imputation'!N148&lt;&gt;"",1,0))</f>
        <v>0</v>
      </c>
      <c r="N145" s="165">
        <f>IF('Indicator Data'!U149="No Data",1,IF('Indicator Data imputation'!O148&lt;&gt;"",1,0))</f>
        <v>0</v>
      </c>
      <c r="O145" s="165">
        <f>IF('Indicator Data'!V149="No Data",1,IF('Indicator Data imputation'!P148&lt;&gt;"",1,0))</f>
        <v>1</v>
      </c>
      <c r="P145" s="165">
        <f>IF('Indicator Data'!W149="No Data",1,IF('Indicator Data imputation'!Q148&lt;&gt;"",1,0))</f>
        <v>0</v>
      </c>
      <c r="Q145" s="165">
        <f>IF('Indicator Data'!X149="No Data",1,IF('Indicator Data imputation'!R148&lt;&gt;"",1,0))</f>
        <v>1</v>
      </c>
      <c r="R145" s="165">
        <f>IF('Indicator Data'!Y149="No Data",1,IF('Indicator Data imputation'!S148&lt;&gt;"",1,0))</f>
        <v>1</v>
      </c>
      <c r="S145" s="165">
        <f>IF('Indicator Data'!Z149="No Data",1,IF('Indicator Data imputation'!T148&lt;&gt;"",1,0))</f>
        <v>0</v>
      </c>
      <c r="T145" s="165">
        <f>IF('Indicator Data'!AA149="No Data",1,IF('Indicator Data imputation'!U148&lt;&gt;"",1,0))</f>
        <v>0</v>
      </c>
      <c r="U145" s="165">
        <f>IF('Indicator Data'!AB149="No Data",1,IF('Indicator Data imputation'!V148&lt;&gt;"",1,0))</f>
        <v>1</v>
      </c>
      <c r="V145" s="165">
        <f>IF('Indicator Data'!AC149="No Data",1,IF('Indicator Data imputation'!W148&lt;&gt;"",1,0))</f>
        <v>0</v>
      </c>
      <c r="W145" s="165">
        <f>IF('Indicator Data'!AD149="No Data",1,IF('Indicator Data imputation'!X148&lt;&gt;"",1,0))</f>
        <v>1</v>
      </c>
      <c r="X145" s="165">
        <f>IF('Indicator Data'!AE149="No Data",1,IF('Indicator Data imputation'!Y148&lt;&gt;"",1,0))</f>
        <v>1</v>
      </c>
      <c r="Y145" s="165">
        <f>IF('Indicator Data'!AF149="No Data",1,IF('Indicator Data imputation'!Z148&lt;&gt;"",1,0))</f>
        <v>1</v>
      </c>
      <c r="Z145" s="165">
        <f>IF('Indicator Data'!AG149="No Data",1,IF('Indicator Data imputation'!AA148&lt;&gt;"",1,0))</f>
        <v>0</v>
      </c>
      <c r="AA145" s="165">
        <f>IF('Indicator Data'!AH149="No Data",1,IF('Indicator Data imputation'!AB148&lt;&gt;"",1,0))</f>
        <v>0</v>
      </c>
      <c r="AB145" s="165">
        <f>IF('Indicator Data'!AI149="No Data",1,IF('Indicator Data imputation'!AC148&lt;&gt;"",1,0))</f>
        <v>0</v>
      </c>
      <c r="AC145" s="165">
        <f>IF('Indicator Data'!AJ149="No Data",1,IF('Indicator Data imputation'!AD148&lt;&gt;"",1,0))</f>
        <v>0</v>
      </c>
      <c r="AD145" s="165">
        <f>IF('Indicator Data'!AK149="No Data",1,IF('Indicator Data imputation'!AE148&lt;&gt;"",1,0))</f>
        <v>0</v>
      </c>
      <c r="AE145" s="165">
        <f>IF('Indicator Data'!AL149="No Data",1,IF('Indicator Data imputation'!AF148&lt;&gt;"",1,0))</f>
        <v>0</v>
      </c>
      <c r="AF145" s="165">
        <f>IF('Indicator Data'!AM149="No Data",1,IF('Indicator Data imputation'!AG148&lt;&gt;"",1,0))</f>
        <v>0</v>
      </c>
      <c r="AG145" s="165">
        <f>IF('Indicator Data'!AN149="No Data",1,IF('Indicator Data imputation'!AH148&lt;&gt;"",1,0))</f>
        <v>0</v>
      </c>
      <c r="AH145" s="165">
        <f>IF('Indicator Data'!AO149="No Data",1,IF('Indicator Data imputation'!AI148&lt;&gt;"",1,0))</f>
        <v>0</v>
      </c>
      <c r="AI145" s="165">
        <f>IF('Indicator Data'!AP149="No Data",1,IF('Indicator Data imputation'!AJ148&lt;&gt;"",1,0))</f>
        <v>0</v>
      </c>
      <c r="AJ145" s="165">
        <f>IF('Indicator Data'!AQ149="No Data",1,IF('Indicator Data imputation'!AK148&lt;&gt;"",1,0))</f>
        <v>1</v>
      </c>
      <c r="AK145" s="165">
        <f>IF('Indicator Data'!AR149="No Data",1,IF('Indicator Data imputation'!AL148&lt;&gt;"",1,0))</f>
        <v>0</v>
      </c>
      <c r="AL145" s="165">
        <f>IF('Indicator Data'!AS149="No Data",1,IF('Indicator Data imputation'!AM148&lt;&gt;"",1,0))</f>
        <v>0</v>
      </c>
      <c r="AM145" s="165">
        <f>IF('Indicator Data'!AT149="No Data",1,IF('Indicator Data imputation'!AN148&lt;&gt;"",1,0))</f>
        <v>1</v>
      </c>
      <c r="AN145" s="165">
        <f>IF('Indicator Data'!AU149="No Data",1,IF('Indicator Data imputation'!AO148&lt;&gt;"",1,0))</f>
        <v>0</v>
      </c>
      <c r="AO145" s="165">
        <f>IF('Indicator Data'!AV149="No Data",1,IF('Indicator Data imputation'!AP148&lt;&gt;"",1,0))</f>
        <v>1</v>
      </c>
      <c r="AP145" s="165">
        <f>IF('Indicator Data'!AW149="No Data",1,IF('Indicator Data imputation'!AQ148&lt;&gt;"",1,0))</f>
        <v>0</v>
      </c>
      <c r="AQ145" s="165">
        <f>IF('Indicator Data'!AX149="No Data",1,IF('Indicator Data imputation'!AR148&lt;&gt;"",1,0))</f>
        <v>0</v>
      </c>
      <c r="AR145" s="165">
        <f>IF('Indicator Data'!AY149="No Data",1,IF('Indicator Data imputation'!AS148&lt;&gt;"",1,0))</f>
        <v>0</v>
      </c>
      <c r="AS145" s="165">
        <f>IF('Indicator Data'!AZ149="No Data",1,IF('Indicator Data imputation'!AT148&lt;&gt;"",1,0))</f>
        <v>0</v>
      </c>
      <c r="AT145" s="165">
        <f>IF('Indicator Data'!BA149="No Data",1,IF('Indicator Data imputation'!AU148&lt;&gt;"",1,0))</f>
        <v>0</v>
      </c>
      <c r="AU145" s="165">
        <f>IF('Indicator Data'!BB149="No Data",1,IF('Indicator Data imputation'!AV148&lt;&gt;"",1,0))</f>
        <v>0</v>
      </c>
      <c r="AV145" s="165">
        <f>IF('Indicator Data'!BC149="No Data",1,IF('Indicator Data imputation'!AW148&lt;&gt;"",1,0))</f>
        <v>0</v>
      </c>
      <c r="AW145" s="165">
        <f>IF('Indicator Data'!BD149="No Data",1,IF('Indicator Data imputation'!AX148&lt;&gt;"",1,0))</f>
        <v>0</v>
      </c>
      <c r="AX145" s="165">
        <f>IF('Indicator Data'!BE149="No Data",1,IF('Indicator Data imputation'!AY148&lt;&gt;"",1,0))</f>
        <v>0</v>
      </c>
      <c r="AY145" s="165">
        <f>IF('Indicator Data'!BF149="No Data",1,IF('Indicator Data imputation'!AZ148&lt;&gt;"",1,0))</f>
        <v>0</v>
      </c>
      <c r="AZ145" s="165">
        <f>IF('Indicator Data'!BG149="No Data",1,IF('Indicator Data imputation'!BA148&lt;&gt;"",1,0))</f>
        <v>0</v>
      </c>
      <c r="BA145" s="5">
        <f t="shared" si="4"/>
        <v>11</v>
      </c>
      <c r="BB145" s="167">
        <f t="shared" si="5"/>
        <v>0.21568627450980393</v>
      </c>
    </row>
    <row r="146" spans="1:54" x14ac:dyDescent="0.25">
      <c r="A146" s="5" t="s">
        <v>271</v>
      </c>
      <c r="B146" s="165">
        <f>IF('Indicator Data'!I150="No Data",1,IF('Indicator Data imputation'!C149&lt;&gt;"",1,0))</f>
        <v>0</v>
      </c>
      <c r="C146" s="165">
        <f>IF('Indicator Data'!J150="No Data",1,IF('Indicator Data imputation'!D149&lt;&gt;"",1,0))</f>
        <v>0</v>
      </c>
      <c r="D146" s="165">
        <f>IF('Indicator Data'!K150="No Data",1,IF('Indicator Data imputation'!E149&lt;&gt;"",1,0))</f>
        <v>0</v>
      </c>
      <c r="E146" s="165">
        <f>IF('Indicator Data'!L150="No Data",1,IF('Indicator Data imputation'!F149&lt;&gt;"",1,0))</f>
        <v>0</v>
      </c>
      <c r="F146" s="165">
        <f>IF('Indicator Data'!M150="No Data",1,IF('Indicator Data imputation'!G149&lt;&gt;"",1,0))</f>
        <v>0</v>
      </c>
      <c r="G146" s="165">
        <f>IF('Indicator Data'!N150="No Data",1,IF('Indicator Data imputation'!H149&lt;&gt;"",1,0))</f>
        <v>0</v>
      </c>
      <c r="H146" s="165">
        <f>IF('Indicator Data'!O150="No Data",1,IF('Indicator Data imputation'!I149&lt;&gt;"",1,0))</f>
        <v>0</v>
      </c>
      <c r="I146" s="165">
        <f>IF('Indicator Data'!P150="No Data",1,IF('Indicator Data imputation'!J149&lt;&gt;"",1,0))</f>
        <v>0</v>
      </c>
      <c r="J146" s="165">
        <f>IF('Indicator Data'!Q150="No Data",1,IF('Indicator Data imputation'!K149&lt;&gt;"",1,0))</f>
        <v>0</v>
      </c>
      <c r="K146" s="165">
        <f>IF('Indicator Data'!R150="No Data",1,IF('Indicator Data imputation'!L149&lt;&gt;"",1,0))</f>
        <v>0</v>
      </c>
      <c r="L146" s="165">
        <f>IF('Indicator Data'!S150="No Data",1,IF('Indicator Data imputation'!M149&lt;&gt;"",1,0))</f>
        <v>0</v>
      </c>
      <c r="M146" s="165">
        <f>IF('Indicator Data'!T150="No Data",1,IF('Indicator Data imputation'!N149&lt;&gt;"",1,0))</f>
        <v>0</v>
      </c>
      <c r="N146" s="165">
        <f>IF('Indicator Data'!U150="No Data",1,IF('Indicator Data imputation'!O149&lt;&gt;"",1,0))</f>
        <v>0</v>
      </c>
      <c r="O146" s="165">
        <f>IF('Indicator Data'!V150="No Data",1,IF('Indicator Data imputation'!P149&lt;&gt;"",1,0))</f>
        <v>0</v>
      </c>
      <c r="P146" s="165">
        <f>IF('Indicator Data'!W150="No Data",1,IF('Indicator Data imputation'!Q149&lt;&gt;"",1,0))</f>
        <v>0</v>
      </c>
      <c r="Q146" s="165">
        <f>IF('Indicator Data'!X150="No Data",1,IF('Indicator Data imputation'!R149&lt;&gt;"",1,0))</f>
        <v>0</v>
      </c>
      <c r="R146" s="165">
        <f>IF('Indicator Data'!Y150="No Data",1,IF('Indicator Data imputation'!S149&lt;&gt;"",1,0))</f>
        <v>0</v>
      </c>
      <c r="S146" s="165">
        <f>IF('Indicator Data'!Z150="No Data",1,IF('Indicator Data imputation'!T149&lt;&gt;"",1,0))</f>
        <v>0</v>
      </c>
      <c r="T146" s="165">
        <f>IF('Indicator Data'!AA150="No Data",1,IF('Indicator Data imputation'!U149&lt;&gt;"",1,0))</f>
        <v>0</v>
      </c>
      <c r="U146" s="165">
        <f>IF('Indicator Data'!AB150="No Data",1,IF('Indicator Data imputation'!V149&lt;&gt;"",1,0))</f>
        <v>1</v>
      </c>
      <c r="V146" s="165">
        <f>IF('Indicator Data'!AC150="No Data",1,IF('Indicator Data imputation'!W149&lt;&gt;"",1,0))</f>
        <v>0</v>
      </c>
      <c r="W146" s="165">
        <f>IF('Indicator Data'!AD150="No Data",1,IF('Indicator Data imputation'!X149&lt;&gt;"",1,0))</f>
        <v>0</v>
      </c>
      <c r="X146" s="165">
        <f>IF('Indicator Data'!AE150="No Data",1,IF('Indicator Data imputation'!Y149&lt;&gt;"",1,0))</f>
        <v>1</v>
      </c>
      <c r="Y146" s="165">
        <f>IF('Indicator Data'!AF150="No Data",1,IF('Indicator Data imputation'!Z149&lt;&gt;"",1,0))</f>
        <v>0</v>
      </c>
      <c r="Z146" s="165">
        <f>IF('Indicator Data'!AG150="No Data",1,IF('Indicator Data imputation'!AA149&lt;&gt;"",1,0))</f>
        <v>0</v>
      </c>
      <c r="AA146" s="165">
        <f>IF('Indicator Data'!AH150="No Data",1,IF('Indicator Data imputation'!AB149&lt;&gt;"",1,0))</f>
        <v>0</v>
      </c>
      <c r="AB146" s="165">
        <f>IF('Indicator Data'!AI150="No Data",1,IF('Indicator Data imputation'!AC149&lt;&gt;"",1,0))</f>
        <v>0</v>
      </c>
      <c r="AC146" s="165">
        <f>IF('Indicator Data'!AJ150="No Data",1,IF('Indicator Data imputation'!AD149&lt;&gt;"",1,0))</f>
        <v>0</v>
      </c>
      <c r="AD146" s="165">
        <f>IF('Indicator Data'!AK150="No Data",1,IF('Indicator Data imputation'!AE149&lt;&gt;"",1,0))</f>
        <v>0</v>
      </c>
      <c r="AE146" s="165">
        <f>IF('Indicator Data'!AL150="No Data",1,IF('Indicator Data imputation'!AF149&lt;&gt;"",1,0))</f>
        <v>0</v>
      </c>
      <c r="AF146" s="165">
        <f>IF('Indicator Data'!AM150="No Data",1,IF('Indicator Data imputation'!AG149&lt;&gt;"",1,0))</f>
        <v>0</v>
      </c>
      <c r="AG146" s="165">
        <f>IF('Indicator Data'!AN150="No Data",1,IF('Indicator Data imputation'!AH149&lt;&gt;"",1,0))</f>
        <v>0</v>
      </c>
      <c r="AH146" s="165">
        <f>IF('Indicator Data'!AO150="No Data",1,IF('Indicator Data imputation'!AI149&lt;&gt;"",1,0))</f>
        <v>0</v>
      </c>
      <c r="AI146" s="165">
        <f>IF('Indicator Data'!AP150="No Data",1,IF('Indicator Data imputation'!AJ149&lt;&gt;"",1,0))</f>
        <v>0</v>
      </c>
      <c r="AJ146" s="165">
        <f>IF('Indicator Data'!AQ150="No Data",1,IF('Indicator Data imputation'!AK149&lt;&gt;"",1,0))</f>
        <v>0</v>
      </c>
      <c r="AK146" s="165">
        <f>IF('Indicator Data'!AR150="No Data",1,IF('Indicator Data imputation'!AL149&lt;&gt;"",1,0))</f>
        <v>0</v>
      </c>
      <c r="AL146" s="165">
        <f>IF('Indicator Data'!AS150="No Data",1,IF('Indicator Data imputation'!AM149&lt;&gt;"",1,0))</f>
        <v>0</v>
      </c>
      <c r="AM146" s="165">
        <f>IF('Indicator Data'!AT150="No Data",1,IF('Indicator Data imputation'!AN149&lt;&gt;"",1,0))</f>
        <v>0</v>
      </c>
      <c r="AN146" s="165">
        <f>IF('Indicator Data'!AU150="No Data",1,IF('Indicator Data imputation'!AO149&lt;&gt;"",1,0))</f>
        <v>0</v>
      </c>
      <c r="AO146" s="165">
        <f>IF('Indicator Data'!AV150="No Data",1,IF('Indicator Data imputation'!AP149&lt;&gt;"",1,0))</f>
        <v>1</v>
      </c>
      <c r="AP146" s="165">
        <f>IF('Indicator Data'!AW150="No Data",1,IF('Indicator Data imputation'!AQ149&lt;&gt;"",1,0))</f>
        <v>0</v>
      </c>
      <c r="AQ146" s="165">
        <f>IF('Indicator Data'!AX150="No Data",1,IF('Indicator Data imputation'!AR149&lt;&gt;"",1,0))</f>
        <v>0</v>
      </c>
      <c r="AR146" s="165">
        <f>IF('Indicator Data'!AY150="No Data",1,IF('Indicator Data imputation'!AS149&lt;&gt;"",1,0))</f>
        <v>0</v>
      </c>
      <c r="AS146" s="165">
        <f>IF('Indicator Data'!AZ150="No Data",1,IF('Indicator Data imputation'!AT149&lt;&gt;"",1,0))</f>
        <v>0</v>
      </c>
      <c r="AT146" s="165">
        <f>IF('Indicator Data'!BA150="No Data",1,IF('Indicator Data imputation'!AU149&lt;&gt;"",1,0))</f>
        <v>0</v>
      </c>
      <c r="AU146" s="165">
        <f>IF('Indicator Data'!BB150="No Data",1,IF('Indicator Data imputation'!AV149&lt;&gt;"",1,0))</f>
        <v>0</v>
      </c>
      <c r="AV146" s="165">
        <f>IF('Indicator Data'!BC150="No Data",1,IF('Indicator Data imputation'!AW149&lt;&gt;"",1,0))</f>
        <v>0</v>
      </c>
      <c r="AW146" s="165">
        <f>IF('Indicator Data'!BD150="No Data",1,IF('Indicator Data imputation'!AX149&lt;&gt;"",1,0))</f>
        <v>0</v>
      </c>
      <c r="AX146" s="165">
        <f>IF('Indicator Data'!BE150="No Data",1,IF('Indicator Data imputation'!AY149&lt;&gt;"",1,0))</f>
        <v>0</v>
      </c>
      <c r="AY146" s="165">
        <f>IF('Indicator Data'!BF150="No Data",1,IF('Indicator Data imputation'!AZ149&lt;&gt;"",1,0))</f>
        <v>0</v>
      </c>
      <c r="AZ146" s="165">
        <f>IF('Indicator Data'!BG150="No Data",1,IF('Indicator Data imputation'!BA149&lt;&gt;"",1,0))</f>
        <v>0</v>
      </c>
      <c r="BA146" s="5">
        <f t="shared" si="4"/>
        <v>3</v>
      </c>
      <c r="BB146" s="167">
        <f t="shared" si="5"/>
        <v>5.8823529411764705E-2</v>
      </c>
    </row>
    <row r="147" spans="1:54" x14ac:dyDescent="0.25">
      <c r="A147" s="5" t="s">
        <v>273</v>
      </c>
      <c r="B147" s="165">
        <f>IF('Indicator Data'!I151="No Data",1,IF('Indicator Data imputation'!C150&lt;&gt;"",1,0))</f>
        <v>0</v>
      </c>
      <c r="C147" s="165">
        <f>IF('Indicator Data'!J151="No Data",1,IF('Indicator Data imputation'!D150&lt;&gt;"",1,0))</f>
        <v>0</v>
      </c>
      <c r="D147" s="165">
        <f>IF('Indicator Data'!K151="No Data",1,IF('Indicator Data imputation'!E150&lt;&gt;"",1,0))</f>
        <v>0</v>
      </c>
      <c r="E147" s="165">
        <f>IF('Indicator Data'!L151="No Data",1,IF('Indicator Data imputation'!F150&lt;&gt;"",1,0))</f>
        <v>1</v>
      </c>
      <c r="F147" s="165">
        <f>IF('Indicator Data'!M151="No Data",1,IF('Indicator Data imputation'!G150&lt;&gt;"",1,0))</f>
        <v>0</v>
      </c>
      <c r="G147" s="165">
        <f>IF('Indicator Data'!N151="No Data",1,IF('Indicator Data imputation'!H150&lt;&gt;"",1,0))</f>
        <v>0</v>
      </c>
      <c r="H147" s="165">
        <f>IF('Indicator Data'!O151="No Data",1,IF('Indicator Data imputation'!I150&lt;&gt;"",1,0))</f>
        <v>0</v>
      </c>
      <c r="I147" s="165">
        <f>IF('Indicator Data'!P151="No Data",1,IF('Indicator Data imputation'!J150&lt;&gt;"",1,0))</f>
        <v>0</v>
      </c>
      <c r="J147" s="165">
        <f>IF('Indicator Data'!Q151="No Data",1,IF('Indicator Data imputation'!K150&lt;&gt;"",1,0))</f>
        <v>0</v>
      </c>
      <c r="K147" s="165">
        <f>IF('Indicator Data'!R151="No Data",1,IF('Indicator Data imputation'!L150&lt;&gt;"",1,0))</f>
        <v>1</v>
      </c>
      <c r="L147" s="165">
        <f>IF('Indicator Data'!S151="No Data",1,IF('Indicator Data imputation'!M150&lt;&gt;"",1,0))</f>
        <v>0</v>
      </c>
      <c r="M147" s="165">
        <f>IF('Indicator Data'!T151="No Data",1,IF('Indicator Data imputation'!N150&lt;&gt;"",1,0))</f>
        <v>0</v>
      </c>
      <c r="N147" s="165">
        <f>IF('Indicator Data'!U151="No Data",1,IF('Indicator Data imputation'!O150&lt;&gt;"",1,0))</f>
        <v>0</v>
      </c>
      <c r="O147" s="165">
        <f>IF('Indicator Data'!V151="No Data",1,IF('Indicator Data imputation'!P150&lt;&gt;"",1,0))</f>
        <v>0</v>
      </c>
      <c r="P147" s="165">
        <f>IF('Indicator Data'!W151="No Data",1,IF('Indicator Data imputation'!Q150&lt;&gt;"",1,0))</f>
        <v>0</v>
      </c>
      <c r="Q147" s="165">
        <f>IF('Indicator Data'!X151="No Data",1,IF('Indicator Data imputation'!R150&lt;&gt;"",1,0))</f>
        <v>1</v>
      </c>
      <c r="R147" s="165">
        <f>IF('Indicator Data'!Y151="No Data",1,IF('Indicator Data imputation'!S150&lt;&gt;"",1,0))</f>
        <v>0</v>
      </c>
      <c r="S147" s="165">
        <f>IF('Indicator Data'!Z151="No Data",1,IF('Indicator Data imputation'!T150&lt;&gt;"",1,0))</f>
        <v>0</v>
      </c>
      <c r="T147" s="165">
        <f>IF('Indicator Data'!AA151="No Data",1,IF('Indicator Data imputation'!U150&lt;&gt;"",1,0))</f>
        <v>0</v>
      </c>
      <c r="U147" s="165">
        <f>IF('Indicator Data'!AB151="No Data",1,IF('Indicator Data imputation'!V150&lt;&gt;"",1,0))</f>
        <v>1</v>
      </c>
      <c r="V147" s="165">
        <f>IF('Indicator Data'!AC151="No Data",1,IF('Indicator Data imputation'!W150&lt;&gt;"",1,0))</f>
        <v>0</v>
      </c>
      <c r="W147" s="165">
        <f>IF('Indicator Data'!AD151="No Data",1,IF('Indicator Data imputation'!X150&lt;&gt;"",1,0))</f>
        <v>0</v>
      </c>
      <c r="X147" s="165">
        <f>IF('Indicator Data'!AE151="No Data",1,IF('Indicator Data imputation'!Y150&lt;&gt;"",1,0))</f>
        <v>1</v>
      </c>
      <c r="Y147" s="165">
        <f>IF('Indicator Data'!AF151="No Data",1,IF('Indicator Data imputation'!Z150&lt;&gt;"",1,0))</f>
        <v>1</v>
      </c>
      <c r="Z147" s="165">
        <f>IF('Indicator Data'!AG151="No Data",1,IF('Indicator Data imputation'!AA150&lt;&gt;"",1,0))</f>
        <v>0</v>
      </c>
      <c r="AA147" s="165">
        <f>IF('Indicator Data'!AH151="No Data",1,IF('Indicator Data imputation'!AB150&lt;&gt;"",1,0))</f>
        <v>0</v>
      </c>
      <c r="AB147" s="165">
        <f>IF('Indicator Data'!AI151="No Data",1,IF('Indicator Data imputation'!AC150&lt;&gt;"",1,0))</f>
        <v>0</v>
      </c>
      <c r="AC147" s="165">
        <f>IF('Indicator Data'!AJ151="No Data",1,IF('Indicator Data imputation'!AD150&lt;&gt;"",1,0))</f>
        <v>0</v>
      </c>
      <c r="AD147" s="165">
        <f>IF('Indicator Data'!AK151="No Data",1,IF('Indicator Data imputation'!AE150&lt;&gt;"",1,0))</f>
        <v>0</v>
      </c>
      <c r="AE147" s="165">
        <f>IF('Indicator Data'!AL151="No Data",1,IF('Indicator Data imputation'!AF150&lt;&gt;"",1,0))</f>
        <v>0</v>
      </c>
      <c r="AF147" s="165">
        <f>IF('Indicator Data'!AM151="No Data",1,IF('Indicator Data imputation'!AG150&lt;&gt;"",1,0))</f>
        <v>0</v>
      </c>
      <c r="AG147" s="165">
        <f>IF('Indicator Data'!AN151="No Data",1,IF('Indicator Data imputation'!AH150&lt;&gt;"",1,0))</f>
        <v>0</v>
      </c>
      <c r="AH147" s="165">
        <f>IF('Indicator Data'!AO151="No Data",1,IF('Indicator Data imputation'!AI150&lt;&gt;"",1,0))</f>
        <v>0</v>
      </c>
      <c r="AI147" s="165">
        <f>IF('Indicator Data'!AP151="No Data",1,IF('Indicator Data imputation'!AJ150&lt;&gt;"",1,0))</f>
        <v>0</v>
      </c>
      <c r="AJ147" s="165">
        <f>IF('Indicator Data'!AQ151="No Data",1,IF('Indicator Data imputation'!AK150&lt;&gt;"",1,0))</f>
        <v>0</v>
      </c>
      <c r="AK147" s="165">
        <f>IF('Indicator Data'!AR151="No Data",1,IF('Indicator Data imputation'!AL150&lt;&gt;"",1,0))</f>
        <v>1</v>
      </c>
      <c r="AL147" s="165">
        <f>IF('Indicator Data'!AS151="No Data",1,IF('Indicator Data imputation'!AM150&lt;&gt;"",1,0))</f>
        <v>0</v>
      </c>
      <c r="AM147" s="165">
        <f>IF('Indicator Data'!AT151="No Data",1,IF('Indicator Data imputation'!AN150&lt;&gt;"",1,0))</f>
        <v>0</v>
      </c>
      <c r="AN147" s="165">
        <f>IF('Indicator Data'!AU151="No Data",1,IF('Indicator Data imputation'!AO150&lt;&gt;"",1,0))</f>
        <v>0</v>
      </c>
      <c r="AO147" s="165">
        <f>IF('Indicator Data'!AV151="No Data",1,IF('Indicator Data imputation'!AP150&lt;&gt;"",1,0))</f>
        <v>1</v>
      </c>
      <c r="AP147" s="165">
        <f>IF('Indicator Data'!AW151="No Data",1,IF('Indicator Data imputation'!AQ150&lt;&gt;"",1,0))</f>
        <v>0</v>
      </c>
      <c r="AQ147" s="165">
        <f>IF('Indicator Data'!AX151="No Data",1,IF('Indicator Data imputation'!AR150&lt;&gt;"",1,0))</f>
        <v>0</v>
      </c>
      <c r="AR147" s="165">
        <f>IF('Indicator Data'!AY151="No Data",1,IF('Indicator Data imputation'!AS150&lt;&gt;"",1,0))</f>
        <v>0</v>
      </c>
      <c r="AS147" s="165">
        <f>IF('Indicator Data'!AZ151="No Data",1,IF('Indicator Data imputation'!AT150&lt;&gt;"",1,0))</f>
        <v>0</v>
      </c>
      <c r="AT147" s="165">
        <f>IF('Indicator Data'!BA151="No Data",1,IF('Indicator Data imputation'!AU150&lt;&gt;"",1,0))</f>
        <v>0</v>
      </c>
      <c r="AU147" s="165">
        <f>IF('Indicator Data'!BB151="No Data",1,IF('Indicator Data imputation'!AV150&lt;&gt;"",1,0))</f>
        <v>0</v>
      </c>
      <c r="AV147" s="165">
        <f>IF('Indicator Data'!BC151="No Data",1,IF('Indicator Data imputation'!AW150&lt;&gt;"",1,0))</f>
        <v>0</v>
      </c>
      <c r="AW147" s="165">
        <f>IF('Indicator Data'!BD151="No Data",1,IF('Indicator Data imputation'!AX150&lt;&gt;"",1,0))</f>
        <v>0</v>
      </c>
      <c r="AX147" s="165">
        <f>IF('Indicator Data'!BE151="No Data",1,IF('Indicator Data imputation'!AY150&lt;&gt;"",1,0))</f>
        <v>0</v>
      </c>
      <c r="AY147" s="165">
        <f>IF('Indicator Data'!BF151="No Data",1,IF('Indicator Data imputation'!AZ150&lt;&gt;"",1,0))</f>
        <v>0</v>
      </c>
      <c r="AZ147" s="165">
        <f>IF('Indicator Data'!BG151="No Data",1,IF('Indicator Data imputation'!BA150&lt;&gt;"",1,0))</f>
        <v>0</v>
      </c>
      <c r="BA147" s="5">
        <f t="shared" si="4"/>
        <v>8</v>
      </c>
      <c r="BB147" s="167">
        <f t="shared" si="5"/>
        <v>0.15686274509803921</v>
      </c>
    </row>
    <row r="148" spans="1:54" x14ac:dyDescent="0.25">
      <c r="A148" s="5" t="s">
        <v>275</v>
      </c>
      <c r="B148" s="165">
        <f>IF('Indicator Data'!I152="No Data",1,IF('Indicator Data imputation'!C151&lt;&gt;"",1,0))</f>
        <v>0</v>
      </c>
      <c r="C148" s="165">
        <f>IF('Indicator Data'!J152="No Data",1,IF('Indicator Data imputation'!D151&lt;&gt;"",1,0))</f>
        <v>0</v>
      </c>
      <c r="D148" s="165">
        <f>IF('Indicator Data'!K152="No Data",1,IF('Indicator Data imputation'!E151&lt;&gt;"",1,0))</f>
        <v>0</v>
      </c>
      <c r="E148" s="165">
        <f>IF('Indicator Data'!L152="No Data",1,IF('Indicator Data imputation'!F151&lt;&gt;"",1,0))</f>
        <v>1</v>
      </c>
      <c r="F148" s="165">
        <f>IF('Indicator Data'!M152="No Data",1,IF('Indicator Data imputation'!G151&lt;&gt;"",1,0))</f>
        <v>0</v>
      </c>
      <c r="G148" s="165">
        <f>IF('Indicator Data'!N152="No Data",1,IF('Indicator Data imputation'!H151&lt;&gt;"",1,0))</f>
        <v>0</v>
      </c>
      <c r="H148" s="165">
        <f>IF('Indicator Data'!O152="No Data",1,IF('Indicator Data imputation'!I151&lt;&gt;"",1,0))</f>
        <v>0</v>
      </c>
      <c r="I148" s="165">
        <f>IF('Indicator Data'!P152="No Data",1,IF('Indicator Data imputation'!J151&lt;&gt;"",1,0))</f>
        <v>0</v>
      </c>
      <c r="J148" s="165">
        <f>IF('Indicator Data'!Q152="No Data",1,IF('Indicator Data imputation'!K151&lt;&gt;"",1,0))</f>
        <v>0</v>
      </c>
      <c r="K148" s="165">
        <f>IF('Indicator Data'!R152="No Data",1,IF('Indicator Data imputation'!L151&lt;&gt;"",1,0))</f>
        <v>1</v>
      </c>
      <c r="L148" s="165">
        <f>IF('Indicator Data'!S152="No Data",1,IF('Indicator Data imputation'!M151&lt;&gt;"",1,0))</f>
        <v>0</v>
      </c>
      <c r="M148" s="165">
        <f>IF('Indicator Data'!T152="No Data",1,IF('Indicator Data imputation'!N151&lt;&gt;"",1,0))</f>
        <v>0</v>
      </c>
      <c r="N148" s="165">
        <f>IF('Indicator Data'!U152="No Data",1,IF('Indicator Data imputation'!O151&lt;&gt;"",1,0))</f>
        <v>0</v>
      </c>
      <c r="O148" s="165">
        <f>IF('Indicator Data'!V152="No Data",1,IF('Indicator Data imputation'!P151&lt;&gt;"",1,0))</f>
        <v>0</v>
      </c>
      <c r="P148" s="165">
        <f>IF('Indicator Data'!W152="No Data",1,IF('Indicator Data imputation'!Q151&lt;&gt;"",1,0))</f>
        <v>0</v>
      </c>
      <c r="Q148" s="165">
        <f>IF('Indicator Data'!X152="No Data",1,IF('Indicator Data imputation'!R151&lt;&gt;"",1,0))</f>
        <v>0</v>
      </c>
      <c r="R148" s="165">
        <f>IF('Indicator Data'!Y152="No Data",1,IF('Indicator Data imputation'!S151&lt;&gt;"",1,0))</f>
        <v>0</v>
      </c>
      <c r="S148" s="165">
        <f>IF('Indicator Data'!Z152="No Data",1,IF('Indicator Data imputation'!T151&lt;&gt;"",1,0))</f>
        <v>0</v>
      </c>
      <c r="T148" s="165">
        <f>IF('Indicator Data'!AA152="No Data",1,IF('Indicator Data imputation'!U151&lt;&gt;"",1,0))</f>
        <v>0</v>
      </c>
      <c r="U148" s="165">
        <f>IF('Indicator Data'!AB152="No Data",1,IF('Indicator Data imputation'!V151&lt;&gt;"",1,0))</f>
        <v>1</v>
      </c>
      <c r="V148" s="165">
        <f>IF('Indicator Data'!AC152="No Data",1,IF('Indicator Data imputation'!W151&lt;&gt;"",1,0))</f>
        <v>0</v>
      </c>
      <c r="W148" s="165">
        <f>IF('Indicator Data'!AD152="No Data",1,IF('Indicator Data imputation'!X151&lt;&gt;"",1,0))</f>
        <v>0</v>
      </c>
      <c r="X148" s="165">
        <f>IF('Indicator Data'!AE152="No Data",1,IF('Indicator Data imputation'!Y151&lt;&gt;"",1,0))</f>
        <v>1</v>
      </c>
      <c r="Y148" s="165">
        <f>IF('Indicator Data'!AF152="No Data",1,IF('Indicator Data imputation'!Z151&lt;&gt;"",1,0))</f>
        <v>0</v>
      </c>
      <c r="Z148" s="165">
        <f>IF('Indicator Data'!AG152="No Data",1,IF('Indicator Data imputation'!AA151&lt;&gt;"",1,0))</f>
        <v>0</v>
      </c>
      <c r="AA148" s="165">
        <f>IF('Indicator Data'!AH152="No Data",1,IF('Indicator Data imputation'!AB151&lt;&gt;"",1,0))</f>
        <v>0</v>
      </c>
      <c r="AB148" s="165">
        <f>IF('Indicator Data'!AI152="No Data",1,IF('Indicator Data imputation'!AC151&lt;&gt;"",1,0))</f>
        <v>0</v>
      </c>
      <c r="AC148" s="165">
        <f>IF('Indicator Data'!AJ152="No Data",1,IF('Indicator Data imputation'!AD151&lt;&gt;"",1,0))</f>
        <v>0</v>
      </c>
      <c r="AD148" s="165">
        <f>IF('Indicator Data'!AK152="No Data",1,IF('Indicator Data imputation'!AE151&lt;&gt;"",1,0))</f>
        <v>0</v>
      </c>
      <c r="AE148" s="165">
        <f>IF('Indicator Data'!AL152="No Data",1,IF('Indicator Data imputation'!AF151&lt;&gt;"",1,0))</f>
        <v>0</v>
      </c>
      <c r="AF148" s="165">
        <f>IF('Indicator Data'!AM152="No Data",1,IF('Indicator Data imputation'!AG151&lt;&gt;"",1,0))</f>
        <v>0</v>
      </c>
      <c r="AG148" s="165">
        <f>IF('Indicator Data'!AN152="No Data",1,IF('Indicator Data imputation'!AH151&lt;&gt;"",1,0))</f>
        <v>0</v>
      </c>
      <c r="AH148" s="165">
        <f>IF('Indicator Data'!AO152="No Data",1,IF('Indicator Data imputation'!AI151&lt;&gt;"",1,0))</f>
        <v>0</v>
      </c>
      <c r="AI148" s="165">
        <f>IF('Indicator Data'!AP152="No Data",1,IF('Indicator Data imputation'!AJ151&lt;&gt;"",1,0))</f>
        <v>1</v>
      </c>
      <c r="AJ148" s="165">
        <f>IF('Indicator Data'!AQ152="No Data",1,IF('Indicator Data imputation'!AK151&lt;&gt;"",1,0))</f>
        <v>1</v>
      </c>
      <c r="AK148" s="165">
        <f>IF('Indicator Data'!AR152="No Data",1,IF('Indicator Data imputation'!AL151&lt;&gt;"",1,0))</f>
        <v>0</v>
      </c>
      <c r="AL148" s="165">
        <f>IF('Indicator Data'!AS152="No Data",1,IF('Indicator Data imputation'!AM151&lt;&gt;"",1,0))</f>
        <v>0</v>
      </c>
      <c r="AM148" s="165">
        <f>IF('Indicator Data'!AT152="No Data",1,IF('Indicator Data imputation'!AN151&lt;&gt;"",1,0))</f>
        <v>1</v>
      </c>
      <c r="AN148" s="165">
        <f>IF('Indicator Data'!AU152="No Data",1,IF('Indicator Data imputation'!AO151&lt;&gt;"",1,0))</f>
        <v>0</v>
      </c>
      <c r="AO148" s="165">
        <f>IF('Indicator Data'!AV152="No Data",1,IF('Indicator Data imputation'!AP151&lt;&gt;"",1,0))</f>
        <v>0</v>
      </c>
      <c r="AP148" s="165">
        <f>IF('Indicator Data'!AW152="No Data",1,IF('Indicator Data imputation'!AQ151&lt;&gt;"",1,0))</f>
        <v>0</v>
      </c>
      <c r="AQ148" s="165">
        <f>IF('Indicator Data'!AX152="No Data",1,IF('Indicator Data imputation'!AR151&lt;&gt;"",1,0))</f>
        <v>0</v>
      </c>
      <c r="AR148" s="165">
        <f>IF('Indicator Data'!AY152="No Data",1,IF('Indicator Data imputation'!AS151&lt;&gt;"",1,0))</f>
        <v>0</v>
      </c>
      <c r="AS148" s="165">
        <f>IF('Indicator Data'!AZ152="No Data",1,IF('Indicator Data imputation'!AT151&lt;&gt;"",1,0))</f>
        <v>0</v>
      </c>
      <c r="AT148" s="165">
        <f>IF('Indicator Data'!BA152="No Data",1,IF('Indicator Data imputation'!AU151&lt;&gt;"",1,0))</f>
        <v>0</v>
      </c>
      <c r="AU148" s="165">
        <f>IF('Indicator Data'!BB152="No Data",1,IF('Indicator Data imputation'!AV151&lt;&gt;"",1,0))</f>
        <v>0</v>
      </c>
      <c r="AV148" s="165">
        <f>IF('Indicator Data'!BC152="No Data",1,IF('Indicator Data imputation'!AW151&lt;&gt;"",1,0))</f>
        <v>0</v>
      </c>
      <c r="AW148" s="165">
        <f>IF('Indicator Data'!BD152="No Data",1,IF('Indicator Data imputation'!AX151&lt;&gt;"",1,0))</f>
        <v>0</v>
      </c>
      <c r="AX148" s="165">
        <f>IF('Indicator Data'!BE152="No Data",1,IF('Indicator Data imputation'!AY151&lt;&gt;"",1,0))</f>
        <v>0</v>
      </c>
      <c r="AY148" s="165">
        <f>IF('Indicator Data'!BF152="No Data",1,IF('Indicator Data imputation'!AZ151&lt;&gt;"",1,0))</f>
        <v>0</v>
      </c>
      <c r="AZ148" s="165">
        <f>IF('Indicator Data'!BG152="No Data",1,IF('Indicator Data imputation'!BA151&lt;&gt;"",1,0))</f>
        <v>0</v>
      </c>
      <c r="BA148" s="5">
        <f t="shared" si="4"/>
        <v>7</v>
      </c>
      <c r="BB148" s="167">
        <f t="shared" si="5"/>
        <v>0.13725490196078433</v>
      </c>
    </row>
    <row r="149" spans="1:54" x14ac:dyDescent="0.25">
      <c r="A149" s="5" t="s">
        <v>277</v>
      </c>
      <c r="B149" s="165">
        <f>IF('Indicator Data'!I153="No Data",1,IF('Indicator Data imputation'!C152&lt;&gt;"",1,0))</f>
        <v>0</v>
      </c>
      <c r="C149" s="165">
        <f>IF('Indicator Data'!J153="No Data",1,IF('Indicator Data imputation'!D152&lt;&gt;"",1,0))</f>
        <v>0</v>
      </c>
      <c r="D149" s="165">
        <f>IF('Indicator Data'!K153="No Data",1,IF('Indicator Data imputation'!E152&lt;&gt;"",1,0))</f>
        <v>0</v>
      </c>
      <c r="E149" s="165">
        <f>IF('Indicator Data'!L153="No Data",1,IF('Indicator Data imputation'!F152&lt;&gt;"",1,0))</f>
        <v>0</v>
      </c>
      <c r="F149" s="165">
        <f>IF('Indicator Data'!M153="No Data",1,IF('Indicator Data imputation'!G152&lt;&gt;"",1,0))</f>
        <v>0</v>
      </c>
      <c r="G149" s="165">
        <f>IF('Indicator Data'!N153="No Data",1,IF('Indicator Data imputation'!H152&lt;&gt;"",1,0))</f>
        <v>0</v>
      </c>
      <c r="H149" s="165">
        <f>IF('Indicator Data'!O153="No Data",1,IF('Indicator Data imputation'!I152&lt;&gt;"",1,0))</f>
        <v>0</v>
      </c>
      <c r="I149" s="165">
        <f>IF('Indicator Data'!P153="No Data",1,IF('Indicator Data imputation'!J152&lt;&gt;"",1,0))</f>
        <v>0</v>
      </c>
      <c r="J149" s="165">
        <f>IF('Indicator Data'!Q153="No Data",1,IF('Indicator Data imputation'!K152&lt;&gt;"",1,0))</f>
        <v>0</v>
      </c>
      <c r="K149" s="165">
        <f>IF('Indicator Data'!R153="No Data",1,IF('Indicator Data imputation'!L152&lt;&gt;"",1,0))</f>
        <v>0</v>
      </c>
      <c r="L149" s="165">
        <f>IF('Indicator Data'!S153="No Data",1,IF('Indicator Data imputation'!M152&lt;&gt;"",1,0))</f>
        <v>0</v>
      </c>
      <c r="M149" s="165">
        <f>IF('Indicator Data'!T153="No Data",1,IF('Indicator Data imputation'!N152&lt;&gt;"",1,0))</f>
        <v>0</v>
      </c>
      <c r="N149" s="165">
        <f>IF('Indicator Data'!U153="No Data",1,IF('Indicator Data imputation'!O152&lt;&gt;"",1,0))</f>
        <v>0</v>
      </c>
      <c r="O149" s="165">
        <f>IF('Indicator Data'!V153="No Data",1,IF('Indicator Data imputation'!P152&lt;&gt;"",1,0))</f>
        <v>0</v>
      </c>
      <c r="P149" s="165">
        <f>IF('Indicator Data'!W153="No Data",1,IF('Indicator Data imputation'!Q152&lt;&gt;"",1,0))</f>
        <v>0</v>
      </c>
      <c r="Q149" s="165">
        <f>IF('Indicator Data'!X153="No Data",1,IF('Indicator Data imputation'!R152&lt;&gt;"",1,0))</f>
        <v>0</v>
      </c>
      <c r="R149" s="165">
        <f>IF('Indicator Data'!Y153="No Data",1,IF('Indicator Data imputation'!S152&lt;&gt;"",1,0))</f>
        <v>1</v>
      </c>
      <c r="S149" s="165">
        <f>IF('Indicator Data'!Z153="No Data",1,IF('Indicator Data imputation'!T152&lt;&gt;"",1,0))</f>
        <v>0</v>
      </c>
      <c r="T149" s="165">
        <f>IF('Indicator Data'!AA153="No Data",1,IF('Indicator Data imputation'!U152&lt;&gt;"",1,0))</f>
        <v>0</v>
      </c>
      <c r="U149" s="165">
        <f>IF('Indicator Data'!AB153="No Data",1,IF('Indicator Data imputation'!V152&lt;&gt;"",1,0))</f>
        <v>0</v>
      </c>
      <c r="V149" s="165">
        <f>IF('Indicator Data'!AC153="No Data",1,IF('Indicator Data imputation'!W152&lt;&gt;"",1,0))</f>
        <v>0</v>
      </c>
      <c r="W149" s="165">
        <f>IF('Indicator Data'!AD153="No Data",1,IF('Indicator Data imputation'!X152&lt;&gt;"",1,0))</f>
        <v>0</v>
      </c>
      <c r="X149" s="165">
        <f>IF('Indicator Data'!AE153="No Data",1,IF('Indicator Data imputation'!Y152&lt;&gt;"",1,0))</f>
        <v>0</v>
      </c>
      <c r="Y149" s="165">
        <f>IF('Indicator Data'!AF153="No Data",1,IF('Indicator Data imputation'!Z152&lt;&gt;"",1,0))</f>
        <v>0</v>
      </c>
      <c r="Z149" s="165">
        <f>IF('Indicator Data'!AG153="No Data",1,IF('Indicator Data imputation'!AA152&lt;&gt;"",1,0))</f>
        <v>0</v>
      </c>
      <c r="AA149" s="165">
        <f>IF('Indicator Data'!AH153="No Data",1,IF('Indicator Data imputation'!AB152&lt;&gt;"",1,0))</f>
        <v>0</v>
      </c>
      <c r="AB149" s="165">
        <f>IF('Indicator Data'!AI153="No Data",1,IF('Indicator Data imputation'!AC152&lt;&gt;"",1,0))</f>
        <v>0</v>
      </c>
      <c r="AC149" s="165">
        <f>IF('Indicator Data'!AJ153="No Data",1,IF('Indicator Data imputation'!AD152&lt;&gt;"",1,0))</f>
        <v>0</v>
      </c>
      <c r="AD149" s="165">
        <f>IF('Indicator Data'!AK153="No Data",1,IF('Indicator Data imputation'!AE152&lt;&gt;"",1,0))</f>
        <v>0</v>
      </c>
      <c r="AE149" s="165">
        <f>IF('Indicator Data'!AL153="No Data",1,IF('Indicator Data imputation'!AF152&lt;&gt;"",1,0))</f>
        <v>0</v>
      </c>
      <c r="AF149" s="165">
        <f>IF('Indicator Data'!AM153="No Data",1,IF('Indicator Data imputation'!AG152&lt;&gt;"",1,0))</f>
        <v>0</v>
      </c>
      <c r="AG149" s="165">
        <f>IF('Indicator Data'!AN153="No Data",1,IF('Indicator Data imputation'!AH152&lt;&gt;"",1,0))</f>
        <v>0</v>
      </c>
      <c r="AH149" s="165">
        <f>IF('Indicator Data'!AO153="No Data",1,IF('Indicator Data imputation'!AI152&lt;&gt;"",1,0))</f>
        <v>0</v>
      </c>
      <c r="AI149" s="165">
        <f>IF('Indicator Data'!AP153="No Data",1,IF('Indicator Data imputation'!AJ152&lt;&gt;"",1,0))</f>
        <v>0</v>
      </c>
      <c r="AJ149" s="165">
        <f>IF('Indicator Data'!AQ153="No Data",1,IF('Indicator Data imputation'!AK152&lt;&gt;"",1,0))</f>
        <v>1</v>
      </c>
      <c r="AK149" s="165">
        <f>IF('Indicator Data'!AR153="No Data",1,IF('Indicator Data imputation'!AL152&lt;&gt;"",1,0))</f>
        <v>1</v>
      </c>
      <c r="AL149" s="165">
        <f>IF('Indicator Data'!AS153="No Data",1,IF('Indicator Data imputation'!AM152&lt;&gt;"",1,0))</f>
        <v>0</v>
      </c>
      <c r="AM149" s="165">
        <f>IF('Indicator Data'!AT153="No Data",1,IF('Indicator Data imputation'!AN152&lt;&gt;"",1,0))</f>
        <v>0</v>
      </c>
      <c r="AN149" s="165">
        <f>IF('Indicator Data'!AU153="No Data",1,IF('Indicator Data imputation'!AO152&lt;&gt;"",1,0))</f>
        <v>0</v>
      </c>
      <c r="AO149" s="165">
        <f>IF('Indicator Data'!AV153="No Data",1,IF('Indicator Data imputation'!AP152&lt;&gt;"",1,0))</f>
        <v>0</v>
      </c>
      <c r="AP149" s="165">
        <f>IF('Indicator Data'!AW153="No Data",1,IF('Indicator Data imputation'!AQ152&lt;&gt;"",1,0))</f>
        <v>0</v>
      </c>
      <c r="AQ149" s="165">
        <f>IF('Indicator Data'!AX153="No Data",1,IF('Indicator Data imputation'!AR152&lt;&gt;"",1,0))</f>
        <v>0</v>
      </c>
      <c r="AR149" s="165">
        <f>IF('Indicator Data'!AY153="No Data",1,IF('Indicator Data imputation'!AS152&lt;&gt;"",1,0))</f>
        <v>0</v>
      </c>
      <c r="AS149" s="165">
        <f>IF('Indicator Data'!AZ153="No Data",1,IF('Indicator Data imputation'!AT152&lt;&gt;"",1,0))</f>
        <v>0</v>
      </c>
      <c r="AT149" s="165">
        <f>IF('Indicator Data'!BA153="No Data",1,IF('Indicator Data imputation'!AU152&lt;&gt;"",1,0))</f>
        <v>0</v>
      </c>
      <c r="AU149" s="165">
        <f>IF('Indicator Data'!BB153="No Data",1,IF('Indicator Data imputation'!AV152&lt;&gt;"",1,0))</f>
        <v>0</v>
      </c>
      <c r="AV149" s="165">
        <f>IF('Indicator Data'!BC153="No Data",1,IF('Indicator Data imputation'!AW152&lt;&gt;"",1,0))</f>
        <v>0</v>
      </c>
      <c r="AW149" s="165">
        <f>IF('Indicator Data'!BD153="No Data",1,IF('Indicator Data imputation'!AX152&lt;&gt;"",1,0))</f>
        <v>0</v>
      </c>
      <c r="AX149" s="165">
        <f>IF('Indicator Data'!BE153="No Data",1,IF('Indicator Data imputation'!AY152&lt;&gt;"",1,0))</f>
        <v>0</v>
      </c>
      <c r="AY149" s="165">
        <f>IF('Indicator Data'!BF153="No Data",1,IF('Indicator Data imputation'!AZ152&lt;&gt;"",1,0))</f>
        <v>0</v>
      </c>
      <c r="AZ149" s="165">
        <f>IF('Indicator Data'!BG153="No Data",1,IF('Indicator Data imputation'!BA152&lt;&gt;"",1,0))</f>
        <v>0</v>
      </c>
      <c r="BA149" s="5">
        <f t="shared" si="4"/>
        <v>3</v>
      </c>
      <c r="BB149" s="167">
        <f t="shared" si="5"/>
        <v>5.8823529411764705E-2</v>
      </c>
    </row>
    <row r="150" spans="1:54" x14ac:dyDescent="0.25">
      <c r="A150" s="5" t="s">
        <v>279</v>
      </c>
      <c r="B150" s="165">
        <f>IF('Indicator Data'!I154="No Data",1,IF('Indicator Data imputation'!C153&lt;&gt;"",1,0))</f>
        <v>0</v>
      </c>
      <c r="C150" s="165">
        <f>IF('Indicator Data'!J154="No Data",1,IF('Indicator Data imputation'!D153&lt;&gt;"",1,0))</f>
        <v>0</v>
      </c>
      <c r="D150" s="165">
        <f>IF('Indicator Data'!K154="No Data",1,IF('Indicator Data imputation'!E153&lt;&gt;"",1,0))</f>
        <v>0</v>
      </c>
      <c r="E150" s="165">
        <f>IF('Indicator Data'!L154="No Data",1,IF('Indicator Data imputation'!F153&lt;&gt;"",1,0))</f>
        <v>0</v>
      </c>
      <c r="F150" s="165">
        <f>IF('Indicator Data'!M154="No Data",1,IF('Indicator Data imputation'!G153&lt;&gt;"",1,0))</f>
        <v>0</v>
      </c>
      <c r="G150" s="165">
        <f>IF('Indicator Data'!N154="No Data",1,IF('Indicator Data imputation'!H153&lt;&gt;"",1,0))</f>
        <v>0</v>
      </c>
      <c r="H150" s="165">
        <f>IF('Indicator Data'!O154="No Data",1,IF('Indicator Data imputation'!I153&lt;&gt;"",1,0))</f>
        <v>0</v>
      </c>
      <c r="I150" s="165">
        <f>IF('Indicator Data'!P154="No Data",1,IF('Indicator Data imputation'!J153&lt;&gt;"",1,0))</f>
        <v>0</v>
      </c>
      <c r="J150" s="165">
        <f>IF('Indicator Data'!Q154="No Data",1,IF('Indicator Data imputation'!K153&lt;&gt;"",1,0))</f>
        <v>0</v>
      </c>
      <c r="K150" s="165">
        <f>IF('Indicator Data'!R154="No Data",1,IF('Indicator Data imputation'!L153&lt;&gt;"",1,0))</f>
        <v>1</v>
      </c>
      <c r="L150" s="165">
        <f>IF('Indicator Data'!S154="No Data",1,IF('Indicator Data imputation'!M153&lt;&gt;"",1,0))</f>
        <v>0</v>
      </c>
      <c r="M150" s="165">
        <f>IF('Indicator Data'!T154="No Data",1,IF('Indicator Data imputation'!N153&lt;&gt;"",1,0))</f>
        <v>0</v>
      </c>
      <c r="N150" s="165">
        <f>IF('Indicator Data'!U154="No Data",1,IF('Indicator Data imputation'!O153&lt;&gt;"",1,0))</f>
        <v>0</v>
      </c>
      <c r="O150" s="165">
        <f>IF('Indicator Data'!V154="No Data",1,IF('Indicator Data imputation'!P153&lt;&gt;"",1,0))</f>
        <v>1</v>
      </c>
      <c r="P150" s="165">
        <f>IF('Indicator Data'!W154="No Data",1,IF('Indicator Data imputation'!Q153&lt;&gt;"",1,0))</f>
        <v>0</v>
      </c>
      <c r="Q150" s="165">
        <f>IF('Indicator Data'!X154="No Data",1,IF('Indicator Data imputation'!R153&lt;&gt;"",1,0))</f>
        <v>1</v>
      </c>
      <c r="R150" s="165">
        <f>IF('Indicator Data'!Y154="No Data",1,IF('Indicator Data imputation'!S153&lt;&gt;"",1,0))</f>
        <v>0</v>
      </c>
      <c r="S150" s="165">
        <f>IF('Indicator Data'!Z154="No Data",1,IF('Indicator Data imputation'!T153&lt;&gt;"",1,0))</f>
        <v>0</v>
      </c>
      <c r="T150" s="165">
        <f>IF('Indicator Data'!AA154="No Data",1,IF('Indicator Data imputation'!U153&lt;&gt;"",1,0))</f>
        <v>0</v>
      </c>
      <c r="U150" s="165">
        <f>IF('Indicator Data'!AB154="No Data",1,IF('Indicator Data imputation'!V153&lt;&gt;"",1,0))</f>
        <v>0</v>
      </c>
      <c r="V150" s="165">
        <f>IF('Indicator Data'!AC154="No Data",1,IF('Indicator Data imputation'!W153&lt;&gt;"",1,0))</f>
        <v>0</v>
      </c>
      <c r="W150" s="165">
        <f>IF('Indicator Data'!AD154="No Data",1,IF('Indicator Data imputation'!X153&lt;&gt;"",1,0))</f>
        <v>0</v>
      </c>
      <c r="X150" s="165">
        <f>IF('Indicator Data'!AE154="No Data",1,IF('Indicator Data imputation'!Y153&lt;&gt;"",1,0))</f>
        <v>0</v>
      </c>
      <c r="Y150" s="165">
        <f>IF('Indicator Data'!AF154="No Data",1,IF('Indicator Data imputation'!Z153&lt;&gt;"",1,0))</f>
        <v>0</v>
      </c>
      <c r="Z150" s="165">
        <f>IF('Indicator Data'!AG154="No Data",1,IF('Indicator Data imputation'!AA153&lt;&gt;"",1,0))</f>
        <v>1</v>
      </c>
      <c r="AA150" s="165">
        <f>IF('Indicator Data'!AH154="No Data",1,IF('Indicator Data imputation'!AB153&lt;&gt;"",1,0))</f>
        <v>0</v>
      </c>
      <c r="AB150" s="165">
        <f>IF('Indicator Data'!AI154="No Data",1,IF('Indicator Data imputation'!AC153&lt;&gt;"",1,0))</f>
        <v>0</v>
      </c>
      <c r="AC150" s="165">
        <f>IF('Indicator Data'!AJ154="No Data",1,IF('Indicator Data imputation'!AD153&lt;&gt;"",1,0))</f>
        <v>0</v>
      </c>
      <c r="AD150" s="165">
        <f>IF('Indicator Data'!AK154="No Data",1,IF('Indicator Data imputation'!AE153&lt;&gt;"",1,0))</f>
        <v>0</v>
      </c>
      <c r="AE150" s="165">
        <f>IF('Indicator Data'!AL154="No Data",1,IF('Indicator Data imputation'!AF153&lt;&gt;"",1,0))</f>
        <v>0</v>
      </c>
      <c r="AF150" s="165">
        <f>IF('Indicator Data'!AM154="No Data",1,IF('Indicator Data imputation'!AG153&lt;&gt;"",1,0))</f>
        <v>0</v>
      </c>
      <c r="AG150" s="165">
        <f>IF('Indicator Data'!AN154="No Data",1,IF('Indicator Data imputation'!AH153&lt;&gt;"",1,0))</f>
        <v>0</v>
      </c>
      <c r="AH150" s="165">
        <f>IF('Indicator Data'!AO154="No Data",1,IF('Indicator Data imputation'!AI153&lt;&gt;"",1,0))</f>
        <v>0</v>
      </c>
      <c r="AI150" s="165">
        <f>IF('Indicator Data'!AP154="No Data",1,IF('Indicator Data imputation'!AJ153&lt;&gt;"",1,0))</f>
        <v>0</v>
      </c>
      <c r="AJ150" s="165">
        <f>IF('Indicator Data'!AQ154="No Data",1,IF('Indicator Data imputation'!AK153&lt;&gt;"",1,0))</f>
        <v>0</v>
      </c>
      <c r="AK150" s="165">
        <f>IF('Indicator Data'!AR154="No Data",1,IF('Indicator Data imputation'!AL153&lt;&gt;"",1,0))</f>
        <v>1</v>
      </c>
      <c r="AL150" s="165">
        <f>IF('Indicator Data'!AS154="No Data",1,IF('Indicator Data imputation'!AM153&lt;&gt;"",1,0))</f>
        <v>0</v>
      </c>
      <c r="AM150" s="165">
        <f>IF('Indicator Data'!AT154="No Data",1,IF('Indicator Data imputation'!AN153&lt;&gt;"",1,0))</f>
        <v>0</v>
      </c>
      <c r="AN150" s="165">
        <f>IF('Indicator Data'!AU154="No Data",1,IF('Indicator Data imputation'!AO153&lt;&gt;"",1,0))</f>
        <v>0</v>
      </c>
      <c r="AO150" s="165">
        <f>IF('Indicator Data'!AV154="No Data",1,IF('Indicator Data imputation'!AP153&lt;&gt;"",1,0))</f>
        <v>0</v>
      </c>
      <c r="AP150" s="165">
        <f>IF('Indicator Data'!AW154="No Data",1,IF('Indicator Data imputation'!AQ153&lt;&gt;"",1,0))</f>
        <v>0</v>
      </c>
      <c r="AQ150" s="165">
        <f>IF('Indicator Data'!AX154="No Data",1,IF('Indicator Data imputation'!AR153&lt;&gt;"",1,0))</f>
        <v>0</v>
      </c>
      <c r="AR150" s="165">
        <f>IF('Indicator Data'!AY154="No Data",1,IF('Indicator Data imputation'!AS153&lt;&gt;"",1,0))</f>
        <v>0</v>
      </c>
      <c r="AS150" s="165">
        <f>IF('Indicator Data'!AZ154="No Data",1,IF('Indicator Data imputation'!AT153&lt;&gt;"",1,0))</f>
        <v>0</v>
      </c>
      <c r="AT150" s="165">
        <f>IF('Indicator Data'!BA154="No Data",1,IF('Indicator Data imputation'!AU153&lt;&gt;"",1,0))</f>
        <v>0</v>
      </c>
      <c r="AU150" s="165">
        <f>IF('Indicator Data'!BB154="No Data",1,IF('Indicator Data imputation'!AV153&lt;&gt;"",1,0))</f>
        <v>0</v>
      </c>
      <c r="AV150" s="165">
        <f>IF('Indicator Data'!BC154="No Data",1,IF('Indicator Data imputation'!AW153&lt;&gt;"",1,0))</f>
        <v>0</v>
      </c>
      <c r="AW150" s="165">
        <f>IF('Indicator Data'!BD154="No Data",1,IF('Indicator Data imputation'!AX153&lt;&gt;"",1,0))</f>
        <v>0</v>
      </c>
      <c r="AX150" s="165">
        <f>IF('Indicator Data'!BE154="No Data",1,IF('Indicator Data imputation'!AY153&lt;&gt;"",1,0))</f>
        <v>0</v>
      </c>
      <c r="AY150" s="165">
        <f>IF('Indicator Data'!BF154="No Data",1,IF('Indicator Data imputation'!AZ153&lt;&gt;"",1,0))</f>
        <v>0</v>
      </c>
      <c r="AZ150" s="165">
        <f>IF('Indicator Data'!BG154="No Data",1,IF('Indicator Data imputation'!BA153&lt;&gt;"",1,0))</f>
        <v>0</v>
      </c>
      <c r="BA150" s="5">
        <f t="shared" si="4"/>
        <v>5</v>
      </c>
      <c r="BB150" s="167">
        <f t="shared" si="5"/>
        <v>9.8039215686274508E-2</v>
      </c>
    </row>
    <row r="151" spans="1:54" x14ac:dyDescent="0.25">
      <c r="A151" s="5" t="s">
        <v>281</v>
      </c>
      <c r="B151" s="165">
        <f>IF('Indicator Data'!I155="No Data",1,IF('Indicator Data imputation'!C154&lt;&gt;"",1,0))</f>
        <v>0</v>
      </c>
      <c r="C151" s="165">
        <f>IF('Indicator Data'!J155="No Data",1,IF('Indicator Data imputation'!D154&lt;&gt;"",1,0))</f>
        <v>0</v>
      </c>
      <c r="D151" s="165">
        <f>IF('Indicator Data'!K155="No Data",1,IF('Indicator Data imputation'!E154&lt;&gt;"",1,0))</f>
        <v>0</v>
      </c>
      <c r="E151" s="165">
        <f>IF('Indicator Data'!L155="No Data",1,IF('Indicator Data imputation'!F154&lt;&gt;"",1,0))</f>
        <v>0</v>
      </c>
      <c r="F151" s="165">
        <f>IF('Indicator Data'!M155="No Data",1,IF('Indicator Data imputation'!G154&lt;&gt;"",1,0))</f>
        <v>0</v>
      </c>
      <c r="G151" s="165">
        <f>IF('Indicator Data'!N155="No Data",1,IF('Indicator Data imputation'!H154&lt;&gt;"",1,0))</f>
        <v>0</v>
      </c>
      <c r="H151" s="165">
        <f>IF('Indicator Data'!O155="No Data",1,IF('Indicator Data imputation'!I154&lt;&gt;"",1,0))</f>
        <v>0</v>
      </c>
      <c r="I151" s="165">
        <f>IF('Indicator Data'!P155="No Data",1,IF('Indicator Data imputation'!J154&lt;&gt;"",1,0))</f>
        <v>0</v>
      </c>
      <c r="J151" s="165">
        <f>IF('Indicator Data'!Q155="No Data",1,IF('Indicator Data imputation'!K154&lt;&gt;"",1,0))</f>
        <v>0</v>
      </c>
      <c r="K151" s="165">
        <f>IF('Indicator Data'!R155="No Data",1,IF('Indicator Data imputation'!L154&lt;&gt;"",1,0))</f>
        <v>0</v>
      </c>
      <c r="L151" s="165">
        <f>IF('Indicator Data'!S155="No Data",1,IF('Indicator Data imputation'!M154&lt;&gt;"",1,0))</f>
        <v>0</v>
      </c>
      <c r="M151" s="165">
        <f>IF('Indicator Data'!T155="No Data",1,IF('Indicator Data imputation'!N154&lt;&gt;"",1,0))</f>
        <v>0</v>
      </c>
      <c r="N151" s="165">
        <f>IF('Indicator Data'!U155="No Data",1,IF('Indicator Data imputation'!O154&lt;&gt;"",1,0))</f>
        <v>0</v>
      </c>
      <c r="O151" s="165">
        <f>IF('Indicator Data'!V155="No Data",1,IF('Indicator Data imputation'!P154&lt;&gt;"",1,0))</f>
        <v>0</v>
      </c>
      <c r="P151" s="165">
        <f>IF('Indicator Data'!W155="No Data",1,IF('Indicator Data imputation'!Q154&lt;&gt;"",1,0))</f>
        <v>0</v>
      </c>
      <c r="Q151" s="165">
        <f>IF('Indicator Data'!X155="No Data",1,IF('Indicator Data imputation'!R154&lt;&gt;"",1,0))</f>
        <v>0</v>
      </c>
      <c r="R151" s="165">
        <f>IF('Indicator Data'!Y155="No Data",1,IF('Indicator Data imputation'!S154&lt;&gt;"",1,0))</f>
        <v>0</v>
      </c>
      <c r="S151" s="165">
        <f>IF('Indicator Data'!Z155="No Data",1,IF('Indicator Data imputation'!T154&lt;&gt;"",1,0))</f>
        <v>0</v>
      </c>
      <c r="T151" s="165">
        <f>IF('Indicator Data'!AA155="No Data",1,IF('Indicator Data imputation'!U154&lt;&gt;"",1,0))</f>
        <v>0</v>
      </c>
      <c r="U151" s="165">
        <f>IF('Indicator Data'!AB155="No Data",1,IF('Indicator Data imputation'!V154&lt;&gt;"",1,0))</f>
        <v>0</v>
      </c>
      <c r="V151" s="165">
        <f>IF('Indicator Data'!AC155="No Data",1,IF('Indicator Data imputation'!W154&lt;&gt;"",1,0))</f>
        <v>0</v>
      </c>
      <c r="W151" s="165">
        <f>IF('Indicator Data'!AD155="No Data",1,IF('Indicator Data imputation'!X154&lt;&gt;"",1,0))</f>
        <v>0</v>
      </c>
      <c r="X151" s="165">
        <f>IF('Indicator Data'!AE155="No Data",1,IF('Indicator Data imputation'!Y154&lt;&gt;"",1,0))</f>
        <v>0</v>
      </c>
      <c r="Y151" s="165">
        <f>IF('Indicator Data'!AF155="No Data",1,IF('Indicator Data imputation'!Z154&lt;&gt;"",1,0))</f>
        <v>0</v>
      </c>
      <c r="Z151" s="165">
        <f>IF('Indicator Data'!AG155="No Data",1,IF('Indicator Data imputation'!AA154&lt;&gt;"",1,0))</f>
        <v>0</v>
      </c>
      <c r="AA151" s="165">
        <f>IF('Indicator Data'!AH155="No Data",1,IF('Indicator Data imputation'!AB154&lt;&gt;"",1,0))</f>
        <v>0</v>
      </c>
      <c r="AB151" s="165">
        <f>IF('Indicator Data'!AI155="No Data",1,IF('Indicator Data imputation'!AC154&lt;&gt;"",1,0))</f>
        <v>0</v>
      </c>
      <c r="AC151" s="165">
        <f>IF('Indicator Data'!AJ155="No Data",1,IF('Indicator Data imputation'!AD154&lt;&gt;"",1,0))</f>
        <v>0</v>
      </c>
      <c r="AD151" s="165">
        <f>IF('Indicator Data'!AK155="No Data",1,IF('Indicator Data imputation'!AE154&lt;&gt;"",1,0))</f>
        <v>0</v>
      </c>
      <c r="AE151" s="165">
        <f>IF('Indicator Data'!AL155="No Data",1,IF('Indicator Data imputation'!AF154&lt;&gt;"",1,0))</f>
        <v>0</v>
      </c>
      <c r="AF151" s="165">
        <f>IF('Indicator Data'!AM155="No Data",1,IF('Indicator Data imputation'!AG154&lt;&gt;"",1,0))</f>
        <v>0</v>
      </c>
      <c r="AG151" s="165">
        <f>IF('Indicator Data'!AN155="No Data",1,IF('Indicator Data imputation'!AH154&lt;&gt;"",1,0))</f>
        <v>0</v>
      </c>
      <c r="AH151" s="165">
        <f>IF('Indicator Data'!AO155="No Data",1,IF('Indicator Data imputation'!AI154&lt;&gt;"",1,0))</f>
        <v>0</v>
      </c>
      <c r="AI151" s="165">
        <f>IF('Indicator Data'!AP155="No Data",1,IF('Indicator Data imputation'!AJ154&lt;&gt;"",1,0))</f>
        <v>0</v>
      </c>
      <c r="AJ151" s="165">
        <f>IF('Indicator Data'!AQ155="No Data",1,IF('Indicator Data imputation'!AK154&lt;&gt;"",1,0))</f>
        <v>0</v>
      </c>
      <c r="AK151" s="165">
        <f>IF('Indicator Data'!AR155="No Data",1,IF('Indicator Data imputation'!AL154&lt;&gt;"",1,0))</f>
        <v>0</v>
      </c>
      <c r="AL151" s="165">
        <f>IF('Indicator Data'!AS155="No Data",1,IF('Indicator Data imputation'!AM154&lt;&gt;"",1,0))</f>
        <v>0</v>
      </c>
      <c r="AM151" s="165">
        <f>IF('Indicator Data'!AT155="No Data",1,IF('Indicator Data imputation'!AN154&lt;&gt;"",1,0))</f>
        <v>1</v>
      </c>
      <c r="AN151" s="165">
        <f>IF('Indicator Data'!AU155="No Data",1,IF('Indicator Data imputation'!AO154&lt;&gt;"",1,0))</f>
        <v>1</v>
      </c>
      <c r="AO151" s="165">
        <f>IF('Indicator Data'!AV155="No Data",1,IF('Indicator Data imputation'!AP154&lt;&gt;"",1,0))</f>
        <v>0</v>
      </c>
      <c r="AP151" s="165">
        <f>IF('Indicator Data'!AW155="No Data",1,IF('Indicator Data imputation'!AQ154&lt;&gt;"",1,0))</f>
        <v>0</v>
      </c>
      <c r="AQ151" s="165">
        <f>IF('Indicator Data'!AX155="No Data",1,IF('Indicator Data imputation'!AR154&lt;&gt;"",1,0))</f>
        <v>0</v>
      </c>
      <c r="AR151" s="165">
        <f>IF('Indicator Data'!AY155="No Data",1,IF('Indicator Data imputation'!AS154&lt;&gt;"",1,0))</f>
        <v>0</v>
      </c>
      <c r="AS151" s="165">
        <f>IF('Indicator Data'!AZ155="No Data",1,IF('Indicator Data imputation'!AT154&lt;&gt;"",1,0))</f>
        <v>0</v>
      </c>
      <c r="AT151" s="165">
        <f>IF('Indicator Data'!BA155="No Data",1,IF('Indicator Data imputation'!AU154&lt;&gt;"",1,0))</f>
        <v>0</v>
      </c>
      <c r="AU151" s="165">
        <f>IF('Indicator Data'!BB155="No Data",1,IF('Indicator Data imputation'!AV154&lt;&gt;"",1,0))</f>
        <v>0</v>
      </c>
      <c r="AV151" s="165">
        <f>IF('Indicator Data'!BC155="No Data",1,IF('Indicator Data imputation'!AW154&lt;&gt;"",1,0))</f>
        <v>0</v>
      </c>
      <c r="AW151" s="165">
        <f>IF('Indicator Data'!BD155="No Data",1,IF('Indicator Data imputation'!AX154&lt;&gt;"",1,0))</f>
        <v>0</v>
      </c>
      <c r="AX151" s="165">
        <f>IF('Indicator Data'!BE155="No Data",1,IF('Indicator Data imputation'!AY154&lt;&gt;"",1,0))</f>
        <v>0</v>
      </c>
      <c r="AY151" s="165">
        <f>IF('Indicator Data'!BF155="No Data",1,IF('Indicator Data imputation'!AZ154&lt;&gt;"",1,0))</f>
        <v>0</v>
      </c>
      <c r="AZ151" s="165">
        <f>IF('Indicator Data'!BG155="No Data",1,IF('Indicator Data imputation'!BA154&lt;&gt;"",1,0))</f>
        <v>0</v>
      </c>
      <c r="BA151" s="5">
        <f t="shared" si="4"/>
        <v>2</v>
      </c>
      <c r="BB151" s="167">
        <f t="shared" si="5"/>
        <v>3.9215686274509803E-2</v>
      </c>
    </row>
    <row r="152" spans="1:54" x14ac:dyDescent="0.25">
      <c r="A152" s="5" t="s">
        <v>283</v>
      </c>
      <c r="B152" s="165">
        <f>IF('Indicator Data'!I156="No Data",1,IF('Indicator Data imputation'!C155&lt;&gt;"",1,0))</f>
        <v>0</v>
      </c>
      <c r="C152" s="165">
        <f>IF('Indicator Data'!J156="No Data",1,IF('Indicator Data imputation'!D155&lt;&gt;"",1,0))</f>
        <v>0</v>
      </c>
      <c r="D152" s="165">
        <f>IF('Indicator Data'!K156="No Data",1,IF('Indicator Data imputation'!E155&lt;&gt;"",1,0))</f>
        <v>0</v>
      </c>
      <c r="E152" s="165">
        <f>IF('Indicator Data'!L156="No Data",1,IF('Indicator Data imputation'!F155&lt;&gt;"",1,0))</f>
        <v>0</v>
      </c>
      <c r="F152" s="165">
        <f>IF('Indicator Data'!M156="No Data",1,IF('Indicator Data imputation'!G155&lt;&gt;"",1,0))</f>
        <v>0</v>
      </c>
      <c r="G152" s="165">
        <f>IF('Indicator Data'!N156="No Data",1,IF('Indicator Data imputation'!H155&lt;&gt;"",1,0))</f>
        <v>0</v>
      </c>
      <c r="H152" s="165">
        <f>IF('Indicator Data'!O156="No Data",1,IF('Indicator Data imputation'!I155&lt;&gt;"",1,0))</f>
        <v>0</v>
      </c>
      <c r="I152" s="165">
        <f>IF('Indicator Data'!P156="No Data",1,IF('Indicator Data imputation'!J155&lt;&gt;"",1,0))</f>
        <v>0</v>
      </c>
      <c r="J152" s="165">
        <f>IF('Indicator Data'!Q156="No Data",1,IF('Indicator Data imputation'!K155&lt;&gt;"",1,0))</f>
        <v>0</v>
      </c>
      <c r="K152" s="165">
        <f>IF('Indicator Data'!R156="No Data",1,IF('Indicator Data imputation'!L155&lt;&gt;"",1,0))</f>
        <v>0</v>
      </c>
      <c r="L152" s="165">
        <f>IF('Indicator Data'!S156="No Data",1,IF('Indicator Data imputation'!M155&lt;&gt;"",1,0))</f>
        <v>0</v>
      </c>
      <c r="M152" s="165">
        <f>IF('Indicator Data'!T156="No Data",1,IF('Indicator Data imputation'!N155&lt;&gt;"",1,0))</f>
        <v>0</v>
      </c>
      <c r="N152" s="165">
        <f>IF('Indicator Data'!U156="No Data",1,IF('Indicator Data imputation'!O155&lt;&gt;"",1,0))</f>
        <v>0</v>
      </c>
      <c r="O152" s="165">
        <f>IF('Indicator Data'!V156="No Data",1,IF('Indicator Data imputation'!P155&lt;&gt;"",1,0))</f>
        <v>0</v>
      </c>
      <c r="P152" s="165">
        <f>IF('Indicator Data'!W156="No Data",1,IF('Indicator Data imputation'!Q155&lt;&gt;"",1,0))</f>
        <v>0</v>
      </c>
      <c r="Q152" s="165">
        <f>IF('Indicator Data'!X156="No Data",1,IF('Indicator Data imputation'!R155&lt;&gt;"",1,0))</f>
        <v>0</v>
      </c>
      <c r="R152" s="165">
        <f>IF('Indicator Data'!Y156="No Data",1,IF('Indicator Data imputation'!S155&lt;&gt;"",1,0))</f>
        <v>0</v>
      </c>
      <c r="S152" s="165">
        <f>IF('Indicator Data'!Z156="No Data",1,IF('Indicator Data imputation'!T155&lt;&gt;"",1,0))</f>
        <v>0</v>
      </c>
      <c r="T152" s="165">
        <f>IF('Indicator Data'!AA156="No Data",1,IF('Indicator Data imputation'!U155&lt;&gt;"",1,0))</f>
        <v>0</v>
      </c>
      <c r="U152" s="165">
        <f>IF('Indicator Data'!AB156="No Data",1,IF('Indicator Data imputation'!V155&lt;&gt;"",1,0))</f>
        <v>0</v>
      </c>
      <c r="V152" s="165">
        <f>IF('Indicator Data'!AC156="No Data",1,IF('Indicator Data imputation'!W155&lt;&gt;"",1,0))</f>
        <v>0</v>
      </c>
      <c r="W152" s="165">
        <f>IF('Indicator Data'!AD156="No Data",1,IF('Indicator Data imputation'!X155&lt;&gt;"",1,0))</f>
        <v>0</v>
      </c>
      <c r="X152" s="165">
        <f>IF('Indicator Data'!AE156="No Data",1,IF('Indicator Data imputation'!Y155&lt;&gt;"",1,0))</f>
        <v>1</v>
      </c>
      <c r="Y152" s="165">
        <f>IF('Indicator Data'!AF156="No Data",1,IF('Indicator Data imputation'!Z155&lt;&gt;"",1,0))</f>
        <v>0</v>
      </c>
      <c r="Z152" s="165">
        <f>IF('Indicator Data'!AG156="No Data",1,IF('Indicator Data imputation'!AA155&lt;&gt;"",1,0))</f>
        <v>0</v>
      </c>
      <c r="AA152" s="165">
        <f>IF('Indicator Data'!AH156="No Data",1,IF('Indicator Data imputation'!AB155&lt;&gt;"",1,0))</f>
        <v>0</v>
      </c>
      <c r="AB152" s="165">
        <f>IF('Indicator Data'!AI156="No Data",1,IF('Indicator Data imputation'!AC155&lt;&gt;"",1,0))</f>
        <v>0</v>
      </c>
      <c r="AC152" s="165">
        <f>IF('Indicator Data'!AJ156="No Data",1,IF('Indicator Data imputation'!AD155&lt;&gt;"",1,0))</f>
        <v>0</v>
      </c>
      <c r="AD152" s="165">
        <f>IF('Indicator Data'!AK156="No Data",1,IF('Indicator Data imputation'!AE155&lt;&gt;"",1,0))</f>
        <v>0</v>
      </c>
      <c r="AE152" s="165">
        <f>IF('Indicator Data'!AL156="No Data",1,IF('Indicator Data imputation'!AF155&lt;&gt;"",1,0))</f>
        <v>0</v>
      </c>
      <c r="AF152" s="165">
        <f>IF('Indicator Data'!AM156="No Data",1,IF('Indicator Data imputation'!AG155&lt;&gt;"",1,0))</f>
        <v>0</v>
      </c>
      <c r="AG152" s="165">
        <f>IF('Indicator Data'!AN156="No Data",1,IF('Indicator Data imputation'!AH155&lt;&gt;"",1,0))</f>
        <v>0</v>
      </c>
      <c r="AH152" s="165">
        <f>IF('Indicator Data'!AO156="No Data",1,IF('Indicator Data imputation'!AI155&lt;&gt;"",1,0))</f>
        <v>0</v>
      </c>
      <c r="AI152" s="165">
        <f>IF('Indicator Data'!AP156="No Data",1,IF('Indicator Data imputation'!AJ155&lt;&gt;"",1,0))</f>
        <v>0</v>
      </c>
      <c r="AJ152" s="165">
        <f>IF('Indicator Data'!AQ156="No Data",1,IF('Indicator Data imputation'!AK155&lt;&gt;"",1,0))</f>
        <v>0</v>
      </c>
      <c r="AK152" s="165">
        <f>IF('Indicator Data'!AR156="No Data",1,IF('Indicator Data imputation'!AL155&lt;&gt;"",1,0))</f>
        <v>0</v>
      </c>
      <c r="AL152" s="165">
        <f>IF('Indicator Data'!AS156="No Data",1,IF('Indicator Data imputation'!AM155&lt;&gt;"",1,0))</f>
        <v>0</v>
      </c>
      <c r="AM152" s="165">
        <f>IF('Indicator Data'!AT156="No Data",1,IF('Indicator Data imputation'!AN155&lt;&gt;"",1,0))</f>
        <v>0</v>
      </c>
      <c r="AN152" s="165">
        <f>IF('Indicator Data'!AU156="No Data",1,IF('Indicator Data imputation'!AO155&lt;&gt;"",1,0))</f>
        <v>0</v>
      </c>
      <c r="AO152" s="165">
        <f>IF('Indicator Data'!AV156="No Data",1,IF('Indicator Data imputation'!AP155&lt;&gt;"",1,0))</f>
        <v>0</v>
      </c>
      <c r="AP152" s="165">
        <f>IF('Indicator Data'!AW156="No Data",1,IF('Indicator Data imputation'!AQ155&lt;&gt;"",1,0))</f>
        <v>0</v>
      </c>
      <c r="AQ152" s="165">
        <f>IF('Indicator Data'!AX156="No Data",1,IF('Indicator Data imputation'!AR155&lt;&gt;"",1,0))</f>
        <v>0</v>
      </c>
      <c r="AR152" s="165">
        <f>IF('Indicator Data'!AY156="No Data",1,IF('Indicator Data imputation'!AS155&lt;&gt;"",1,0))</f>
        <v>0</v>
      </c>
      <c r="AS152" s="165">
        <f>IF('Indicator Data'!AZ156="No Data",1,IF('Indicator Data imputation'!AT155&lt;&gt;"",1,0))</f>
        <v>0</v>
      </c>
      <c r="AT152" s="165">
        <f>IF('Indicator Data'!BA156="No Data",1,IF('Indicator Data imputation'!AU155&lt;&gt;"",1,0))</f>
        <v>0</v>
      </c>
      <c r="AU152" s="165">
        <f>IF('Indicator Data'!BB156="No Data",1,IF('Indicator Data imputation'!AV155&lt;&gt;"",1,0))</f>
        <v>0</v>
      </c>
      <c r="AV152" s="165">
        <f>IF('Indicator Data'!BC156="No Data",1,IF('Indicator Data imputation'!AW155&lt;&gt;"",1,0))</f>
        <v>0</v>
      </c>
      <c r="AW152" s="165">
        <f>IF('Indicator Data'!BD156="No Data",1,IF('Indicator Data imputation'!AX155&lt;&gt;"",1,0))</f>
        <v>0</v>
      </c>
      <c r="AX152" s="165">
        <f>IF('Indicator Data'!BE156="No Data",1,IF('Indicator Data imputation'!AY155&lt;&gt;"",1,0))</f>
        <v>0</v>
      </c>
      <c r="AY152" s="165">
        <f>IF('Indicator Data'!BF156="No Data",1,IF('Indicator Data imputation'!AZ155&lt;&gt;"",1,0))</f>
        <v>0</v>
      </c>
      <c r="AZ152" s="165">
        <f>IF('Indicator Data'!BG156="No Data",1,IF('Indicator Data imputation'!BA155&lt;&gt;"",1,0))</f>
        <v>0</v>
      </c>
      <c r="BA152" s="5">
        <f t="shared" si="4"/>
        <v>1</v>
      </c>
      <c r="BB152" s="167">
        <f t="shared" si="5"/>
        <v>1.9607843137254902E-2</v>
      </c>
    </row>
    <row r="153" spans="1:54" x14ac:dyDescent="0.25">
      <c r="A153" s="5" t="s">
        <v>285</v>
      </c>
      <c r="B153" s="165">
        <f>IF('Indicator Data'!I157="No Data",1,IF('Indicator Data imputation'!C156&lt;&gt;"",1,0))</f>
        <v>0</v>
      </c>
      <c r="C153" s="165">
        <f>IF('Indicator Data'!J157="No Data",1,IF('Indicator Data imputation'!D156&lt;&gt;"",1,0))</f>
        <v>0</v>
      </c>
      <c r="D153" s="165">
        <f>IF('Indicator Data'!K157="No Data",1,IF('Indicator Data imputation'!E156&lt;&gt;"",1,0))</f>
        <v>0</v>
      </c>
      <c r="E153" s="165">
        <f>IF('Indicator Data'!L157="No Data",1,IF('Indicator Data imputation'!F156&lt;&gt;"",1,0))</f>
        <v>1</v>
      </c>
      <c r="F153" s="165">
        <f>IF('Indicator Data'!M157="No Data",1,IF('Indicator Data imputation'!G156&lt;&gt;"",1,0))</f>
        <v>0</v>
      </c>
      <c r="G153" s="165">
        <f>IF('Indicator Data'!N157="No Data",1,IF('Indicator Data imputation'!H156&lt;&gt;"",1,0))</f>
        <v>0</v>
      </c>
      <c r="H153" s="165">
        <f>IF('Indicator Data'!O157="No Data",1,IF('Indicator Data imputation'!I156&lt;&gt;"",1,0))</f>
        <v>0</v>
      </c>
      <c r="I153" s="165">
        <f>IF('Indicator Data'!P157="No Data",1,IF('Indicator Data imputation'!J156&lt;&gt;"",1,0))</f>
        <v>0</v>
      </c>
      <c r="J153" s="165">
        <f>IF('Indicator Data'!Q157="No Data",1,IF('Indicator Data imputation'!K156&lt;&gt;"",1,0))</f>
        <v>0</v>
      </c>
      <c r="K153" s="165">
        <f>IF('Indicator Data'!R157="No Data",1,IF('Indicator Data imputation'!L156&lt;&gt;"",1,0))</f>
        <v>1</v>
      </c>
      <c r="L153" s="165">
        <f>IF('Indicator Data'!S157="No Data",1,IF('Indicator Data imputation'!M156&lt;&gt;"",1,0))</f>
        <v>0</v>
      </c>
      <c r="M153" s="165">
        <f>IF('Indicator Data'!T157="No Data",1,IF('Indicator Data imputation'!N156&lt;&gt;"",1,0))</f>
        <v>0</v>
      </c>
      <c r="N153" s="165">
        <f>IF('Indicator Data'!U157="No Data",1,IF('Indicator Data imputation'!O156&lt;&gt;"",1,0))</f>
        <v>0</v>
      </c>
      <c r="O153" s="165">
        <f>IF('Indicator Data'!V157="No Data",1,IF('Indicator Data imputation'!P156&lt;&gt;"",1,0))</f>
        <v>0</v>
      </c>
      <c r="P153" s="165">
        <f>IF('Indicator Data'!W157="No Data",1,IF('Indicator Data imputation'!Q156&lt;&gt;"",1,0))</f>
        <v>0</v>
      </c>
      <c r="Q153" s="165">
        <f>IF('Indicator Data'!X157="No Data",1,IF('Indicator Data imputation'!R156&lt;&gt;"",1,0))</f>
        <v>0</v>
      </c>
      <c r="R153" s="165">
        <f>IF('Indicator Data'!Y157="No Data",1,IF('Indicator Data imputation'!S156&lt;&gt;"",1,0))</f>
        <v>0</v>
      </c>
      <c r="S153" s="165">
        <f>IF('Indicator Data'!Z157="No Data",1,IF('Indicator Data imputation'!T156&lt;&gt;"",1,0))</f>
        <v>0</v>
      </c>
      <c r="T153" s="165">
        <f>IF('Indicator Data'!AA157="No Data",1,IF('Indicator Data imputation'!U156&lt;&gt;"",1,0))</f>
        <v>0</v>
      </c>
      <c r="U153" s="165">
        <f>IF('Indicator Data'!AB157="No Data",1,IF('Indicator Data imputation'!V156&lt;&gt;"",1,0))</f>
        <v>1</v>
      </c>
      <c r="V153" s="165">
        <f>IF('Indicator Data'!AC157="No Data",1,IF('Indicator Data imputation'!W156&lt;&gt;"",1,0))</f>
        <v>0</v>
      </c>
      <c r="W153" s="165">
        <f>IF('Indicator Data'!AD157="No Data",1,IF('Indicator Data imputation'!X156&lt;&gt;"",1,0))</f>
        <v>1</v>
      </c>
      <c r="X153" s="165">
        <f>IF('Indicator Data'!AE157="No Data",1,IF('Indicator Data imputation'!Y156&lt;&gt;"",1,0))</f>
        <v>1</v>
      </c>
      <c r="Y153" s="165">
        <f>IF('Indicator Data'!AF157="No Data",1,IF('Indicator Data imputation'!Z156&lt;&gt;"",1,0))</f>
        <v>1</v>
      </c>
      <c r="Z153" s="165">
        <f>IF('Indicator Data'!AG157="No Data",1,IF('Indicator Data imputation'!AA156&lt;&gt;"",1,0))</f>
        <v>0</v>
      </c>
      <c r="AA153" s="165">
        <f>IF('Indicator Data'!AH157="No Data",1,IF('Indicator Data imputation'!AB156&lt;&gt;"",1,0))</f>
        <v>0</v>
      </c>
      <c r="AB153" s="165">
        <f>IF('Indicator Data'!AI157="No Data",1,IF('Indicator Data imputation'!AC156&lt;&gt;"",1,0))</f>
        <v>0</v>
      </c>
      <c r="AC153" s="165">
        <f>IF('Indicator Data'!AJ157="No Data",1,IF('Indicator Data imputation'!AD156&lt;&gt;"",1,0))</f>
        <v>0</v>
      </c>
      <c r="AD153" s="165">
        <f>IF('Indicator Data'!AK157="No Data",1,IF('Indicator Data imputation'!AE156&lt;&gt;"",1,0))</f>
        <v>0</v>
      </c>
      <c r="AE153" s="165">
        <f>IF('Indicator Data'!AL157="No Data",1,IF('Indicator Data imputation'!AF156&lt;&gt;"",1,0))</f>
        <v>0</v>
      </c>
      <c r="AF153" s="165">
        <f>IF('Indicator Data'!AM157="No Data",1,IF('Indicator Data imputation'!AG156&lt;&gt;"",1,0))</f>
        <v>0</v>
      </c>
      <c r="AG153" s="165">
        <f>IF('Indicator Data'!AN157="No Data",1,IF('Indicator Data imputation'!AH156&lt;&gt;"",1,0))</f>
        <v>0</v>
      </c>
      <c r="AH153" s="165">
        <f>IF('Indicator Data'!AO157="No Data",1,IF('Indicator Data imputation'!AI156&lt;&gt;"",1,0))</f>
        <v>0</v>
      </c>
      <c r="AI153" s="165">
        <f>IF('Indicator Data'!AP157="No Data",1,IF('Indicator Data imputation'!AJ156&lt;&gt;"",1,0))</f>
        <v>0</v>
      </c>
      <c r="AJ153" s="165">
        <f>IF('Indicator Data'!AQ157="No Data",1,IF('Indicator Data imputation'!AK156&lt;&gt;"",1,0))</f>
        <v>0</v>
      </c>
      <c r="AK153" s="165">
        <f>IF('Indicator Data'!AR157="No Data",1,IF('Indicator Data imputation'!AL156&lt;&gt;"",1,0))</f>
        <v>0</v>
      </c>
      <c r="AL153" s="165">
        <f>IF('Indicator Data'!AS157="No Data",1,IF('Indicator Data imputation'!AM156&lt;&gt;"",1,0))</f>
        <v>0</v>
      </c>
      <c r="AM153" s="165">
        <f>IF('Indicator Data'!AT157="No Data",1,IF('Indicator Data imputation'!AN156&lt;&gt;"",1,0))</f>
        <v>1</v>
      </c>
      <c r="AN153" s="165">
        <f>IF('Indicator Data'!AU157="No Data",1,IF('Indicator Data imputation'!AO156&lt;&gt;"",1,0))</f>
        <v>1</v>
      </c>
      <c r="AO153" s="165">
        <f>IF('Indicator Data'!AV157="No Data",1,IF('Indicator Data imputation'!AP156&lt;&gt;"",1,0))</f>
        <v>0</v>
      </c>
      <c r="AP153" s="165">
        <f>IF('Indicator Data'!AW157="No Data",1,IF('Indicator Data imputation'!AQ156&lt;&gt;"",1,0))</f>
        <v>0</v>
      </c>
      <c r="AQ153" s="165">
        <f>IF('Indicator Data'!AX157="No Data",1,IF('Indicator Data imputation'!AR156&lt;&gt;"",1,0))</f>
        <v>0</v>
      </c>
      <c r="AR153" s="165">
        <f>IF('Indicator Data'!AY157="No Data",1,IF('Indicator Data imputation'!AS156&lt;&gt;"",1,0))</f>
        <v>0</v>
      </c>
      <c r="AS153" s="165">
        <f>IF('Indicator Data'!AZ157="No Data",1,IF('Indicator Data imputation'!AT156&lt;&gt;"",1,0))</f>
        <v>0</v>
      </c>
      <c r="AT153" s="165">
        <f>IF('Indicator Data'!BA157="No Data",1,IF('Indicator Data imputation'!AU156&lt;&gt;"",1,0))</f>
        <v>0</v>
      </c>
      <c r="AU153" s="165">
        <f>IF('Indicator Data'!BB157="No Data",1,IF('Indicator Data imputation'!AV156&lt;&gt;"",1,0))</f>
        <v>0</v>
      </c>
      <c r="AV153" s="165">
        <f>IF('Indicator Data'!BC157="No Data",1,IF('Indicator Data imputation'!AW156&lt;&gt;"",1,0))</f>
        <v>0</v>
      </c>
      <c r="AW153" s="165">
        <f>IF('Indicator Data'!BD157="No Data",1,IF('Indicator Data imputation'!AX156&lt;&gt;"",1,0))</f>
        <v>0</v>
      </c>
      <c r="AX153" s="165">
        <f>IF('Indicator Data'!BE157="No Data",1,IF('Indicator Data imputation'!AY156&lt;&gt;"",1,0))</f>
        <v>0</v>
      </c>
      <c r="AY153" s="165">
        <f>IF('Indicator Data'!BF157="No Data",1,IF('Indicator Data imputation'!AZ156&lt;&gt;"",1,0))</f>
        <v>0</v>
      </c>
      <c r="AZ153" s="165">
        <f>IF('Indicator Data'!BG157="No Data",1,IF('Indicator Data imputation'!BA156&lt;&gt;"",1,0))</f>
        <v>0</v>
      </c>
      <c r="BA153" s="5">
        <f t="shared" si="4"/>
        <v>8</v>
      </c>
      <c r="BB153" s="167">
        <f t="shared" si="5"/>
        <v>0.15686274509803921</v>
      </c>
    </row>
    <row r="154" spans="1:54" x14ac:dyDescent="0.25">
      <c r="A154" s="5" t="s">
        <v>287</v>
      </c>
      <c r="B154" s="165">
        <f>IF('Indicator Data'!I158="No Data",1,IF('Indicator Data imputation'!C157&lt;&gt;"",1,0))</f>
        <v>0</v>
      </c>
      <c r="C154" s="165">
        <f>IF('Indicator Data'!J158="No Data",1,IF('Indicator Data imputation'!D157&lt;&gt;"",1,0))</f>
        <v>0</v>
      </c>
      <c r="D154" s="165">
        <f>IF('Indicator Data'!K158="No Data",1,IF('Indicator Data imputation'!E157&lt;&gt;"",1,0))</f>
        <v>0</v>
      </c>
      <c r="E154" s="165">
        <f>IF('Indicator Data'!L158="No Data",1,IF('Indicator Data imputation'!F157&lt;&gt;"",1,0))</f>
        <v>0</v>
      </c>
      <c r="F154" s="165">
        <f>IF('Indicator Data'!M158="No Data",1,IF('Indicator Data imputation'!G157&lt;&gt;"",1,0))</f>
        <v>0</v>
      </c>
      <c r="G154" s="165">
        <f>IF('Indicator Data'!N158="No Data",1,IF('Indicator Data imputation'!H157&lt;&gt;"",1,0))</f>
        <v>0</v>
      </c>
      <c r="H154" s="165">
        <f>IF('Indicator Data'!O158="No Data",1,IF('Indicator Data imputation'!I157&lt;&gt;"",1,0))</f>
        <v>0</v>
      </c>
      <c r="I154" s="165">
        <f>IF('Indicator Data'!P158="No Data",1,IF('Indicator Data imputation'!J157&lt;&gt;"",1,0))</f>
        <v>0</v>
      </c>
      <c r="J154" s="165">
        <f>IF('Indicator Data'!Q158="No Data",1,IF('Indicator Data imputation'!K157&lt;&gt;"",1,0))</f>
        <v>0</v>
      </c>
      <c r="K154" s="165">
        <f>IF('Indicator Data'!R158="No Data",1,IF('Indicator Data imputation'!L157&lt;&gt;"",1,0))</f>
        <v>0</v>
      </c>
      <c r="L154" s="165">
        <f>IF('Indicator Data'!S158="No Data",1,IF('Indicator Data imputation'!M157&lt;&gt;"",1,0))</f>
        <v>0</v>
      </c>
      <c r="M154" s="165">
        <f>IF('Indicator Data'!T158="No Data",1,IF('Indicator Data imputation'!N157&lt;&gt;"",1,0))</f>
        <v>0</v>
      </c>
      <c r="N154" s="165">
        <f>IF('Indicator Data'!U158="No Data",1,IF('Indicator Data imputation'!O157&lt;&gt;"",1,0))</f>
        <v>0</v>
      </c>
      <c r="O154" s="165">
        <f>IF('Indicator Data'!V158="No Data",1,IF('Indicator Data imputation'!P157&lt;&gt;"",1,0))</f>
        <v>0</v>
      </c>
      <c r="P154" s="165">
        <f>IF('Indicator Data'!W158="No Data",1,IF('Indicator Data imputation'!Q157&lt;&gt;"",1,0))</f>
        <v>0</v>
      </c>
      <c r="Q154" s="165">
        <f>IF('Indicator Data'!X158="No Data",1,IF('Indicator Data imputation'!R157&lt;&gt;"",1,0))</f>
        <v>0</v>
      </c>
      <c r="R154" s="165">
        <f>IF('Indicator Data'!Y158="No Data",1,IF('Indicator Data imputation'!S157&lt;&gt;"",1,0))</f>
        <v>0</v>
      </c>
      <c r="S154" s="165">
        <f>IF('Indicator Data'!Z158="No Data",1,IF('Indicator Data imputation'!T157&lt;&gt;"",1,0))</f>
        <v>0</v>
      </c>
      <c r="T154" s="165">
        <f>IF('Indicator Data'!AA158="No Data",1,IF('Indicator Data imputation'!U157&lt;&gt;"",1,0))</f>
        <v>0</v>
      </c>
      <c r="U154" s="165">
        <f>IF('Indicator Data'!AB158="No Data",1,IF('Indicator Data imputation'!V157&lt;&gt;"",1,0))</f>
        <v>0</v>
      </c>
      <c r="V154" s="165">
        <f>IF('Indicator Data'!AC158="No Data",1,IF('Indicator Data imputation'!W157&lt;&gt;"",1,0))</f>
        <v>0</v>
      </c>
      <c r="W154" s="165">
        <f>IF('Indicator Data'!AD158="No Data",1,IF('Indicator Data imputation'!X157&lt;&gt;"",1,0))</f>
        <v>0</v>
      </c>
      <c r="X154" s="165">
        <f>IF('Indicator Data'!AE158="No Data",1,IF('Indicator Data imputation'!Y157&lt;&gt;"",1,0))</f>
        <v>0</v>
      </c>
      <c r="Y154" s="165">
        <f>IF('Indicator Data'!AF158="No Data",1,IF('Indicator Data imputation'!Z157&lt;&gt;"",1,0))</f>
        <v>0</v>
      </c>
      <c r="Z154" s="165">
        <f>IF('Indicator Data'!AG158="No Data",1,IF('Indicator Data imputation'!AA157&lt;&gt;"",1,0))</f>
        <v>0</v>
      </c>
      <c r="AA154" s="165">
        <f>IF('Indicator Data'!AH158="No Data",1,IF('Indicator Data imputation'!AB157&lt;&gt;"",1,0))</f>
        <v>0</v>
      </c>
      <c r="AB154" s="165">
        <f>IF('Indicator Data'!AI158="No Data",1,IF('Indicator Data imputation'!AC157&lt;&gt;"",1,0))</f>
        <v>0</v>
      </c>
      <c r="AC154" s="165">
        <f>IF('Indicator Data'!AJ158="No Data",1,IF('Indicator Data imputation'!AD157&lt;&gt;"",1,0))</f>
        <v>0</v>
      </c>
      <c r="AD154" s="165">
        <f>IF('Indicator Data'!AK158="No Data",1,IF('Indicator Data imputation'!AE157&lt;&gt;"",1,0))</f>
        <v>0</v>
      </c>
      <c r="AE154" s="165">
        <f>IF('Indicator Data'!AL158="No Data",1,IF('Indicator Data imputation'!AF157&lt;&gt;"",1,0))</f>
        <v>0</v>
      </c>
      <c r="AF154" s="165">
        <f>IF('Indicator Data'!AM158="No Data",1,IF('Indicator Data imputation'!AG157&lt;&gt;"",1,0))</f>
        <v>0</v>
      </c>
      <c r="AG154" s="165">
        <f>IF('Indicator Data'!AN158="No Data",1,IF('Indicator Data imputation'!AH157&lt;&gt;"",1,0))</f>
        <v>0</v>
      </c>
      <c r="AH154" s="165">
        <f>IF('Indicator Data'!AO158="No Data",1,IF('Indicator Data imputation'!AI157&lt;&gt;"",1,0))</f>
        <v>0</v>
      </c>
      <c r="AI154" s="165">
        <f>IF('Indicator Data'!AP158="No Data",1,IF('Indicator Data imputation'!AJ157&lt;&gt;"",1,0))</f>
        <v>0</v>
      </c>
      <c r="AJ154" s="165">
        <f>IF('Indicator Data'!AQ158="No Data",1,IF('Indicator Data imputation'!AK157&lt;&gt;"",1,0))</f>
        <v>0</v>
      </c>
      <c r="AK154" s="165">
        <f>IF('Indicator Data'!AR158="No Data",1,IF('Indicator Data imputation'!AL157&lt;&gt;"",1,0))</f>
        <v>0</v>
      </c>
      <c r="AL154" s="165">
        <f>IF('Indicator Data'!AS158="No Data",1,IF('Indicator Data imputation'!AM157&lt;&gt;"",1,0))</f>
        <v>0</v>
      </c>
      <c r="AM154" s="165">
        <f>IF('Indicator Data'!AT158="No Data",1,IF('Indicator Data imputation'!AN157&lt;&gt;"",1,0))</f>
        <v>0</v>
      </c>
      <c r="AN154" s="165">
        <f>IF('Indicator Data'!AU158="No Data",1,IF('Indicator Data imputation'!AO157&lt;&gt;"",1,0))</f>
        <v>0</v>
      </c>
      <c r="AO154" s="165">
        <f>IF('Indicator Data'!AV158="No Data",1,IF('Indicator Data imputation'!AP157&lt;&gt;"",1,0))</f>
        <v>0</v>
      </c>
      <c r="AP154" s="165">
        <f>IF('Indicator Data'!AW158="No Data",1,IF('Indicator Data imputation'!AQ157&lt;&gt;"",1,0))</f>
        <v>0</v>
      </c>
      <c r="AQ154" s="165">
        <f>IF('Indicator Data'!AX158="No Data",1,IF('Indicator Data imputation'!AR157&lt;&gt;"",1,0))</f>
        <v>0</v>
      </c>
      <c r="AR154" s="165">
        <f>IF('Indicator Data'!AY158="No Data",1,IF('Indicator Data imputation'!AS157&lt;&gt;"",1,0))</f>
        <v>0</v>
      </c>
      <c r="AS154" s="165">
        <f>IF('Indicator Data'!AZ158="No Data",1,IF('Indicator Data imputation'!AT157&lt;&gt;"",1,0))</f>
        <v>0</v>
      </c>
      <c r="AT154" s="165">
        <f>IF('Indicator Data'!BA158="No Data",1,IF('Indicator Data imputation'!AU157&lt;&gt;"",1,0))</f>
        <v>0</v>
      </c>
      <c r="AU154" s="165">
        <f>IF('Indicator Data'!BB158="No Data",1,IF('Indicator Data imputation'!AV157&lt;&gt;"",1,0))</f>
        <v>0</v>
      </c>
      <c r="AV154" s="165">
        <f>IF('Indicator Data'!BC158="No Data",1,IF('Indicator Data imputation'!AW157&lt;&gt;"",1,0))</f>
        <v>0</v>
      </c>
      <c r="AW154" s="165">
        <f>IF('Indicator Data'!BD158="No Data",1,IF('Indicator Data imputation'!AX157&lt;&gt;"",1,0))</f>
        <v>0</v>
      </c>
      <c r="AX154" s="165">
        <f>IF('Indicator Data'!BE158="No Data",1,IF('Indicator Data imputation'!AY157&lt;&gt;"",1,0))</f>
        <v>0</v>
      </c>
      <c r="AY154" s="165">
        <f>IF('Indicator Data'!BF158="No Data",1,IF('Indicator Data imputation'!AZ157&lt;&gt;"",1,0))</f>
        <v>0</v>
      </c>
      <c r="AZ154" s="165">
        <f>IF('Indicator Data'!BG158="No Data",1,IF('Indicator Data imputation'!BA157&lt;&gt;"",1,0))</f>
        <v>0</v>
      </c>
      <c r="BA154" s="5">
        <f t="shared" si="4"/>
        <v>0</v>
      </c>
      <c r="BB154" s="167">
        <f t="shared" si="5"/>
        <v>0</v>
      </c>
    </row>
    <row r="155" spans="1:54" x14ac:dyDescent="0.25">
      <c r="A155" s="5" t="s">
        <v>289</v>
      </c>
      <c r="B155" s="165">
        <f>IF('Indicator Data'!I159="No Data",1,IF('Indicator Data imputation'!C158&lt;&gt;"",1,0))</f>
        <v>0</v>
      </c>
      <c r="C155" s="165">
        <f>IF('Indicator Data'!J159="No Data",1,IF('Indicator Data imputation'!D158&lt;&gt;"",1,0))</f>
        <v>0</v>
      </c>
      <c r="D155" s="165">
        <f>IF('Indicator Data'!K159="No Data",1,IF('Indicator Data imputation'!E158&lt;&gt;"",1,0))</f>
        <v>0</v>
      </c>
      <c r="E155" s="165">
        <f>IF('Indicator Data'!L159="No Data",1,IF('Indicator Data imputation'!F158&lt;&gt;"",1,0))</f>
        <v>0</v>
      </c>
      <c r="F155" s="165">
        <f>IF('Indicator Data'!M159="No Data",1,IF('Indicator Data imputation'!G158&lt;&gt;"",1,0))</f>
        <v>0</v>
      </c>
      <c r="G155" s="165">
        <f>IF('Indicator Data'!N159="No Data",1,IF('Indicator Data imputation'!H158&lt;&gt;"",1,0))</f>
        <v>0</v>
      </c>
      <c r="H155" s="165">
        <f>IF('Indicator Data'!O159="No Data",1,IF('Indicator Data imputation'!I158&lt;&gt;"",1,0))</f>
        <v>0</v>
      </c>
      <c r="I155" s="165">
        <f>IF('Indicator Data'!P159="No Data",1,IF('Indicator Data imputation'!J158&lt;&gt;"",1,0))</f>
        <v>0</v>
      </c>
      <c r="J155" s="165">
        <f>IF('Indicator Data'!Q159="No Data",1,IF('Indicator Data imputation'!K158&lt;&gt;"",1,0))</f>
        <v>0</v>
      </c>
      <c r="K155" s="165">
        <f>IF('Indicator Data'!R159="No Data",1,IF('Indicator Data imputation'!L158&lt;&gt;"",1,0))</f>
        <v>1</v>
      </c>
      <c r="L155" s="165">
        <f>IF('Indicator Data'!S159="No Data",1,IF('Indicator Data imputation'!M158&lt;&gt;"",1,0))</f>
        <v>0</v>
      </c>
      <c r="M155" s="165">
        <f>IF('Indicator Data'!T159="No Data",1,IF('Indicator Data imputation'!N158&lt;&gt;"",1,0))</f>
        <v>0</v>
      </c>
      <c r="N155" s="165">
        <f>IF('Indicator Data'!U159="No Data",1,IF('Indicator Data imputation'!O158&lt;&gt;"",1,0))</f>
        <v>0</v>
      </c>
      <c r="O155" s="165">
        <f>IF('Indicator Data'!V159="No Data",1,IF('Indicator Data imputation'!P158&lt;&gt;"",1,0))</f>
        <v>1</v>
      </c>
      <c r="P155" s="165">
        <f>IF('Indicator Data'!W159="No Data",1,IF('Indicator Data imputation'!Q158&lt;&gt;"",1,0))</f>
        <v>0</v>
      </c>
      <c r="Q155" s="165">
        <f>IF('Indicator Data'!X159="No Data",1,IF('Indicator Data imputation'!R158&lt;&gt;"",1,0))</f>
        <v>1</v>
      </c>
      <c r="R155" s="165">
        <f>IF('Indicator Data'!Y159="No Data",1,IF('Indicator Data imputation'!S158&lt;&gt;"",1,0))</f>
        <v>0</v>
      </c>
      <c r="S155" s="165">
        <f>IF('Indicator Data'!Z159="No Data",1,IF('Indicator Data imputation'!T158&lt;&gt;"",1,0))</f>
        <v>0</v>
      </c>
      <c r="T155" s="165">
        <f>IF('Indicator Data'!AA159="No Data",1,IF('Indicator Data imputation'!U158&lt;&gt;"",1,0))</f>
        <v>0</v>
      </c>
      <c r="U155" s="165">
        <f>IF('Indicator Data'!AB159="No Data",1,IF('Indicator Data imputation'!V158&lt;&gt;"",1,0))</f>
        <v>0</v>
      </c>
      <c r="V155" s="165">
        <f>IF('Indicator Data'!AC159="No Data",1,IF('Indicator Data imputation'!W158&lt;&gt;"",1,0))</f>
        <v>0</v>
      </c>
      <c r="W155" s="165">
        <f>IF('Indicator Data'!AD159="No Data",1,IF('Indicator Data imputation'!X158&lt;&gt;"",1,0))</f>
        <v>0</v>
      </c>
      <c r="X155" s="165">
        <f>IF('Indicator Data'!AE159="No Data",1,IF('Indicator Data imputation'!Y158&lt;&gt;"",1,0))</f>
        <v>1</v>
      </c>
      <c r="Y155" s="165">
        <f>IF('Indicator Data'!AF159="No Data",1,IF('Indicator Data imputation'!Z158&lt;&gt;"",1,0))</f>
        <v>0</v>
      </c>
      <c r="Z155" s="165">
        <f>IF('Indicator Data'!AG159="No Data",1,IF('Indicator Data imputation'!AA158&lt;&gt;"",1,0))</f>
        <v>1</v>
      </c>
      <c r="AA155" s="165">
        <f>IF('Indicator Data'!AH159="No Data",1,IF('Indicator Data imputation'!AB158&lt;&gt;"",1,0))</f>
        <v>0</v>
      </c>
      <c r="AB155" s="165">
        <f>IF('Indicator Data'!AI159="No Data",1,IF('Indicator Data imputation'!AC158&lt;&gt;"",1,0))</f>
        <v>0</v>
      </c>
      <c r="AC155" s="165">
        <f>IF('Indicator Data'!AJ159="No Data",1,IF('Indicator Data imputation'!AD158&lt;&gt;"",1,0))</f>
        <v>0</v>
      </c>
      <c r="AD155" s="165">
        <f>IF('Indicator Data'!AK159="No Data",1,IF('Indicator Data imputation'!AE158&lt;&gt;"",1,0))</f>
        <v>0</v>
      </c>
      <c r="AE155" s="165">
        <f>IF('Indicator Data'!AL159="No Data",1,IF('Indicator Data imputation'!AF158&lt;&gt;"",1,0))</f>
        <v>0</v>
      </c>
      <c r="AF155" s="165">
        <f>IF('Indicator Data'!AM159="No Data",1,IF('Indicator Data imputation'!AG158&lt;&gt;"",1,0))</f>
        <v>0</v>
      </c>
      <c r="AG155" s="165">
        <f>IF('Indicator Data'!AN159="No Data",1,IF('Indicator Data imputation'!AH158&lt;&gt;"",1,0))</f>
        <v>0</v>
      </c>
      <c r="AH155" s="165">
        <f>IF('Indicator Data'!AO159="No Data",1,IF('Indicator Data imputation'!AI158&lt;&gt;"",1,0))</f>
        <v>0</v>
      </c>
      <c r="AI155" s="165">
        <f>IF('Indicator Data'!AP159="No Data",1,IF('Indicator Data imputation'!AJ158&lt;&gt;"",1,0))</f>
        <v>0</v>
      </c>
      <c r="AJ155" s="165">
        <f>IF('Indicator Data'!AQ159="No Data",1,IF('Indicator Data imputation'!AK158&lt;&gt;"",1,0))</f>
        <v>0</v>
      </c>
      <c r="AK155" s="165">
        <f>IF('Indicator Data'!AR159="No Data",1,IF('Indicator Data imputation'!AL158&lt;&gt;"",1,0))</f>
        <v>0</v>
      </c>
      <c r="AL155" s="165">
        <f>IF('Indicator Data'!AS159="No Data",1,IF('Indicator Data imputation'!AM158&lt;&gt;"",1,0))</f>
        <v>0</v>
      </c>
      <c r="AM155" s="165">
        <f>IF('Indicator Data'!AT159="No Data",1,IF('Indicator Data imputation'!AN158&lt;&gt;"",1,0))</f>
        <v>0</v>
      </c>
      <c r="AN155" s="165">
        <f>IF('Indicator Data'!AU159="No Data",1,IF('Indicator Data imputation'!AO158&lt;&gt;"",1,0))</f>
        <v>0</v>
      </c>
      <c r="AO155" s="165">
        <f>IF('Indicator Data'!AV159="No Data",1,IF('Indicator Data imputation'!AP158&lt;&gt;"",1,0))</f>
        <v>0</v>
      </c>
      <c r="AP155" s="165">
        <f>IF('Indicator Data'!AW159="No Data",1,IF('Indicator Data imputation'!AQ158&lt;&gt;"",1,0))</f>
        <v>0</v>
      </c>
      <c r="AQ155" s="165">
        <f>IF('Indicator Data'!AX159="No Data",1,IF('Indicator Data imputation'!AR158&lt;&gt;"",1,0))</f>
        <v>0</v>
      </c>
      <c r="AR155" s="165">
        <f>IF('Indicator Data'!AY159="No Data",1,IF('Indicator Data imputation'!AS158&lt;&gt;"",1,0))</f>
        <v>0</v>
      </c>
      <c r="AS155" s="165">
        <f>IF('Indicator Data'!AZ159="No Data",1,IF('Indicator Data imputation'!AT158&lt;&gt;"",1,0))</f>
        <v>0</v>
      </c>
      <c r="AT155" s="165">
        <f>IF('Indicator Data'!BA159="No Data",1,IF('Indicator Data imputation'!AU158&lt;&gt;"",1,0))</f>
        <v>0</v>
      </c>
      <c r="AU155" s="165">
        <f>IF('Indicator Data'!BB159="No Data",1,IF('Indicator Data imputation'!AV158&lt;&gt;"",1,0))</f>
        <v>0</v>
      </c>
      <c r="AV155" s="165">
        <f>IF('Indicator Data'!BC159="No Data",1,IF('Indicator Data imputation'!AW158&lt;&gt;"",1,0))</f>
        <v>0</v>
      </c>
      <c r="AW155" s="165">
        <f>IF('Indicator Data'!BD159="No Data",1,IF('Indicator Data imputation'!AX158&lt;&gt;"",1,0))</f>
        <v>0</v>
      </c>
      <c r="AX155" s="165">
        <f>IF('Indicator Data'!BE159="No Data",1,IF('Indicator Data imputation'!AY158&lt;&gt;"",1,0))</f>
        <v>0</v>
      </c>
      <c r="AY155" s="165">
        <f>IF('Indicator Data'!BF159="No Data",1,IF('Indicator Data imputation'!AZ158&lt;&gt;"",1,0))</f>
        <v>0</v>
      </c>
      <c r="AZ155" s="165">
        <f>IF('Indicator Data'!BG159="No Data",1,IF('Indicator Data imputation'!BA158&lt;&gt;"",1,0))</f>
        <v>0</v>
      </c>
      <c r="BA155" s="5">
        <f t="shared" si="4"/>
        <v>5</v>
      </c>
      <c r="BB155" s="167">
        <f t="shared" si="5"/>
        <v>9.8039215686274508E-2</v>
      </c>
    </row>
    <row r="156" spans="1:54" x14ac:dyDescent="0.25">
      <c r="A156" s="5" t="s">
        <v>291</v>
      </c>
      <c r="B156" s="165">
        <f>IF('Indicator Data'!I160="No Data",1,IF('Indicator Data imputation'!C159&lt;&gt;"",1,0))</f>
        <v>0</v>
      </c>
      <c r="C156" s="165">
        <f>IF('Indicator Data'!J160="No Data",1,IF('Indicator Data imputation'!D159&lt;&gt;"",1,0))</f>
        <v>0</v>
      </c>
      <c r="D156" s="165">
        <f>IF('Indicator Data'!K160="No Data",1,IF('Indicator Data imputation'!E159&lt;&gt;"",1,0))</f>
        <v>0</v>
      </c>
      <c r="E156" s="165">
        <f>IF('Indicator Data'!L160="No Data",1,IF('Indicator Data imputation'!F159&lt;&gt;"",1,0))</f>
        <v>0</v>
      </c>
      <c r="F156" s="165">
        <f>IF('Indicator Data'!M160="No Data",1,IF('Indicator Data imputation'!G159&lt;&gt;"",1,0))</f>
        <v>0</v>
      </c>
      <c r="G156" s="165">
        <f>IF('Indicator Data'!N160="No Data",1,IF('Indicator Data imputation'!H159&lt;&gt;"",1,0))</f>
        <v>0</v>
      </c>
      <c r="H156" s="165">
        <f>IF('Indicator Data'!O160="No Data",1,IF('Indicator Data imputation'!I159&lt;&gt;"",1,0))</f>
        <v>0</v>
      </c>
      <c r="I156" s="165">
        <f>IF('Indicator Data'!P160="No Data",1,IF('Indicator Data imputation'!J159&lt;&gt;"",1,0))</f>
        <v>0</v>
      </c>
      <c r="J156" s="165">
        <f>IF('Indicator Data'!Q160="No Data",1,IF('Indicator Data imputation'!K159&lt;&gt;"",1,0))</f>
        <v>0</v>
      </c>
      <c r="K156" s="165">
        <f>IF('Indicator Data'!R160="No Data",1,IF('Indicator Data imputation'!L159&lt;&gt;"",1,0))</f>
        <v>1</v>
      </c>
      <c r="L156" s="165">
        <f>IF('Indicator Data'!S160="No Data",1,IF('Indicator Data imputation'!M159&lt;&gt;"",1,0))</f>
        <v>0</v>
      </c>
      <c r="M156" s="165">
        <f>IF('Indicator Data'!T160="No Data",1,IF('Indicator Data imputation'!N159&lt;&gt;"",1,0))</f>
        <v>0</v>
      </c>
      <c r="N156" s="165">
        <f>IF('Indicator Data'!U160="No Data",1,IF('Indicator Data imputation'!O159&lt;&gt;"",1,0))</f>
        <v>0</v>
      </c>
      <c r="O156" s="165">
        <f>IF('Indicator Data'!V160="No Data",1,IF('Indicator Data imputation'!P159&lt;&gt;"",1,0))</f>
        <v>1</v>
      </c>
      <c r="P156" s="165">
        <f>IF('Indicator Data'!W160="No Data",1,IF('Indicator Data imputation'!Q159&lt;&gt;"",1,0))</f>
        <v>0</v>
      </c>
      <c r="Q156" s="165">
        <f>IF('Indicator Data'!X160="No Data",1,IF('Indicator Data imputation'!R159&lt;&gt;"",1,0))</f>
        <v>1</v>
      </c>
      <c r="R156" s="165">
        <f>IF('Indicator Data'!Y160="No Data",1,IF('Indicator Data imputation'!S159&lt;&gt;"",1,0))</f>
        <v>0</v>
      </c>
      <c r="S156" s="165">
        <f>IF('Indicator Data'!Z160="No Data",1,IF('Indicator Data imputation'!T159&lt;&gt;"",1,0))</f>
        <v>0</v>
      </c>
      <c r="T156" s="165">
        <f>IF('Indicator Data'!AA160="No Data",1,IF('Indicator Data imputation'!U159&lt;&gt;"",1,0))</f>
        <v>0</v>
      </c>
      <c r="U156" s="165">
        <f>IF('Indicator Data'!AB160="No Data",1,IF('Indicator Data imputation'!V159&lt;&gt;"",1,0))</f>
        <v>0</v>
      </c>
      <c r="V156" s="165">
        <f>IF('Indicator Data'!AC160="No Data",1,IF('Indicator Data imputation'!W159&lt;&gt;"",1,0))</f>
        <v>0</v>
      </c>
      <c r="W156" s="165">
        <f>IF('Indicator Data'!AD160="No Data",1,IF('Indicator Data imputation'!X159&lt;&gt;"",1,0))</f>
        <v>0</v>
      </c>
      <c r="X156" s="165">
        <f>IF('Indicator Data'!AE160="No Data",1,IF('Indicator Data imputation'!Y159&lt;&gt;"",1,0))</f>
        <v>1</v>
      </c>
      <c r="Y156" s="165">
        <f>IF('Indicator Data'!AF160="No Data",1,IF('Indicator Data imputation'!Z159&lt;&gt;"",1,0))</f>
        <v>0</v>
      </c>
      <c r="Z156" s="165">
        <f>IF('Indicator Data'!AG160="No Data",1,IF('Indicator Data imputation'!AA159&lt;&gt;"",1,0))</f>
        <v>0</v>
      </c>
      <c r="AA156" s="165">
        <f>IF('Indicator Data'!AH160="No Data",1,IF('Indicator Data imputation'!AB159&lt;&gt;"",1,0))</f>
        <v>0</v>
      </c>
      <c r="AB156" s="165">
        <f>IF('Indicator Data'!AI160="No Data",1,IF('Indicator Data imputation'!AC159&lt;&gt;"",1,0))</f>
        <v>0</v>
      </c>
      <c r="AC156" s="165">
        <f>IF('Indicator Data'!AJ160="No Data",1,IF('Indicator Data imputation'!AD159&lt;&gt;"",1,0))</f>
        <v>0</v>
      </c>
      <c r="AD156" s="165">
        <f>IF('Indicator Data'!AK160="No Data",1,IF('Indicator Data imputation'!AE159&lt;&gt;"",1,0))</f>
        <v>0</v>
      </c>
      <c r="AE156" s="165">
        <f>IF('Indicator Data'!AL160="No Data",1,IF('Indicator Data imputation'!AF159&lt;&gt;"",1,0))</f>
        <v>0</v>
      </c>
      <c r="AF156" s="165">
        <f>IF('Indicator Data'!AM160="No Data",1,IF('Indicator Data imputation'!AG159&lt;&gt;"",1,0))</f>
        <v>0</v>
      </c>
      <c r="AG156" s="165">
        <f>IF('Indicator Data'!AN160="No Data",1,IF('Indicator Data imputation'!AH159&lt;&gt;"",1,0))</f>
        <v>0</v>
      </c>
      <c r="AH156" s="165">
        <f>IF('Indicator Data'!AO160="No Data",1,IF('Indicator Data imputation'!AI159&lt;&gt;"",1,0))</f>
        <v>0</v>
      </c>
      <c r="AI156" s="165">
        <f>IF('Indicator Data'!AP160="No Data",1,IF('Indicator Data imputation'!AJ159&lt;&gt;"",1,0))</f>
        <v>0</v>
      </c>
      <c r="AJ156" s="165">
        <f>IF('Indicator Data'!AQ160="No Data",1,IF('Indicator Data imputation'!AK159&lt;&gt;"",1,0))</f>
        <v>0</v>
      </c>
      <c r="AK156" s="165">
        <f>IF('Indicator Data'!AR160="No Data",1,IF('Indicator Data imputation'!AL159&lt;&gt;"",1,0))</f>
        <v>0</v>
      </c>
      <c r="AL156" s="165">
        <f>IF('Indicator Data'!AS160="No Data",1,IF('Indicator Data imputation'!AM159&lt;&gt;"",1,0))</f>
        <v>0</v>
      </c>
      <c r="AM156" s="165">
        <f>IF('Indicator Data'!AT160="No Data",1,IF('Indicator Data imputation'!AN159&lt;&gt;"",1,0))</f>
        <v>0</v>
      </c>
      <c r="AN156" s="165">
        <f>IF('Indicator Data'!AU160="No Data",1,IF('Indicator Data imputation'!AO159&lt;&gt;"",1,0))</f>
        <v>0</v>
      </c>
      <c r="AO156" s="165">
        <f>IF('Indicator Data'!AV160="No Data",1,IF('Indicator Data imputation'!AP159&lt;&gt;"",1,0))</f>
        <v>1</v>
      </c>
      <c r="AP156" s="165">
        <f>IF('Indicator Data'!AW160="No Data",1,IF('Indicator Data imputation'!AQ159&lt;&gt;"",1,0))</f>
        <v>0</v>
      </c>
      <c r="AQ156" s="165">
        <f>IF('Indicator Data'!AX160="No Data",1,IF('Indicator Data imputation'!AR159&lt;&gt;"",1,0))</f>
        <v>0</v>
      </c>
      <c r="AR156" s="165">
        <f>IF('Indicator Data'!AY160="No Data",1,IF('Indicator Data imputation'!AS159&lt;&gt;"",1,0))</f>
        <v>0</v>
      </c>
      <c r="AS156" s="165">
        <f>IF('Indicator Data'!AZ160="No Data",1,IF('Indicator Data imputation'!AT159&lt;&gt;"",1,0))</f>
        <v>0</v>
      </c>
      <c r="AT156" s="165">
        <f>IF('Indicator Data'!BA160="No Data",1,IF('Indicator Data imputation'!AU159&lt;&gt;"",1,0))</f>
        <v>0</v>
      </c>
      <c r="AU156" s="165">
        <f>IF('Indicator Data'!BB160="No Data",1,IF('Indicator Data imputation'!AV159&lt;&gt;"",1,0))</f>
        <v>0</v>
      </c>
      <c r="AV156" s="165">
        <f>IF('Indicator Data'!BC160="No Data",1,IF('Indicator Data imputation'!AW159&lt;&gt;"",1,0))</f>
        <v>0</v>
      </c>
      <c r="AW156" s="165">
        <f>IF('Indicator Data'!BD160="No Data",1,IF('Indicator Data imputation'!AX159&lt;&gt;"",1,0))</f>
        <v>0</v>
      </c>
      <c r="AX156" s="165">
        <f>IF('Indicator Data'!BE160="No Data",1,IF('Indicator Data imputation'!AY159&lt;&gt;"",1,0))</f>
        <v>0</v>
      </c>
      <c r="AY156" s="165">
        <f>IF('Indicator Data'!BF160="No Data",1,IF('Indicator Data imputation'!AZ159&lt;&gt;"",1,0))</f>
        <v>0</v>
      </c>
      <c r="AZ156" s="165">
        <f>IF('Indicator Data'!BG160="No Data",1,IF('Indicator Data imputation'!BA159&lt;&gt;"",1,0))</f>
        <v>0</v>
      </c>
      <c r="BA156" s="5">
        <f t="shared" si="4"/>
        <v>5</v>
      </c>
      <c r="BB156" s="167">
        <f t="shared" si="5"/>
        <v>9.8039215686274508E-2</v>
      </c>
    </row>
    <row r="157" spans="1:54" x14ac:dyDescent="0.25">
      <c r="A157" s="5" t="s">
        <v>293</v>
      </c>
      <c r="B157" s="165">
        <f>IF('Indicator Data'!I161="No Data",1,IF('Indicator Data imputation'!C160&lt;&gt;"",1,0))</f>
        <v>0</v>
      </c>
      <c r="C157" s="165">
        <f>IF('Indicator Data'!J161="No Data",1,IF('Indicator Data imputation'!D160&lt;&gt;"",1,0))</f>
        <v>0</v>
      </c>
      <c r="D157" s="165">
        <f>IF('Indicator Data'!K161="No Data",1,IF('Indicator Data imputation'!E160&lt;&gt;"",1,0))</f>
        <v>0</v>
      </c>
      <c r="E157" s="165">
        <f>IF('Indicator Data'!L161="No Data",1,IF('Indicator Data imputation'!F160&lt;&gt;"",1,0))</f>
        <v>0</v>
      </c>
      <c r="F157" s="165">
        <f>IF('Indicator Data'!M161="No Data",1,IF('Indicator Data imputation'!G160&lt;&gt;"",1,0))</f>
        <v>0</v>
      </c>
      <c r="G157" s="165">
        <f>IF('Indicator Data'!N161="No Data",1,IF('Indicator Data imputation'!H160&lt;&gt;"",1,0))</f>
        <v>0</v>
      </c>
      <c r="H157" s="165">
        <f>IF('Indicator Data'!O161="No Data",1,IF('Indicator Data imputation'!I160&lt;&gt;"",1,0))</f>
        <v>0</v>
      </c>
      <c r="I157" s="165">
        <f>IF('Indicator Data'!P161="No Data",1,IF('Indicator Data imputation'!J160&lt;&gt;"",1,0))</f>
        <v>0</v>
      </c>
      <c r="J157" s="165">
        <f>IF('Indicator Data'!Q161="No Data",1,IF('Indicator Data imputation'!K160&lt;&gt;"",1,0))</f>
        <v>0</v>
      </c>
      <c r="K157" s="165">
        <f>IF('Indicator Data'!R161="No Data",1,IF('Indicator Data imputation'!L160&lt;&gt;"",1,0))</f>
        <v>1</v>
      </c>
      <c r="L157" s="165">
        <f>IF('Indicator Data'!S161="No Data",1,IF('Indicator Data imputation'!M160&lt;&gt;"",1,0))</f>
        <v>0</v>
      </c>
      <c r="M157" s="165">
        <f>IF('Indicator Data'!T161="No Data",1,IF('Indicator Data imputation'!N160&lt;&gt;"",1,0))</f>
        <v>0</v>
      </c>
      <c r="N157" s="165">
        <f>IF('Indicator Data'!U161="No Data",1,IF('Indicator Data imputation'!O160&lt;&gt;"",1,0))</f>
        <v>0</v>
      </c>
      <c r="O157" s="165">
        <f>IF('Indicator Data'!V161="No Data",1,IF('Indicator Data imputation'!P160&lt;&gt;"",1,0))</f>
        <v>1</v>
      </c>
      <c r="P157" s="165">
        <f>IF('Indicator Data'!W161="No Data",1,IF('Indicator Data imputation'!Q160&lt;&gt;"",1,0))</f>
        <v>0</v>
      </c>
      <c r="Q157" s="165">
        <f>IF('Indicator Data'!X161="No Data",1,IF('Indicator Data imputation'!R160&lt;&gt;"",1,0))</f>
        <v>1</v>
      </c>
      <c r="R157" s="165">
        <f>IF('Indicator Data'!Y161="No Data",1,IF('Indicator Data imputation'!S160&lt;&gt;"",1,0))</f>
        <v>0</v>
      </c>
      <c r="S157" s="165">
        <f>IF('Indicator Data'!Z161="No Data",1,IF('Indicator Data imputation'!T160&lt;&gt;"",1,0))</f>
        <v>0</v>
      </c>
      <c r="T157" s="165">
        <f>IF('Indicator Data'!AA161="No Data",1,IF('Indicator Data imputation'!U160&lt;&gt;"",1,0))</f>
        <v>0</v>
      </c>
      <c r="U157" s="165">
        <f>IF('Indicator Data'!AB161="No Data",1,IF('Indicator Data imputation'!V160&lt;&gt;"",1,0))</f>
        <v>0</v>
      </c>
      <c r="V157" s="165">
        <f>IF('Indicator Data'!AC161="No Data",1,IF('Indicator Data imputation'!W160&lt;&gt;"",1,0))</f>
        <v>0</v>
      </c>
      <c r="W157" s="165">
        <f>IF('Indicator Data'!AD161="No Data",1,IF('Indicator Data imputation'!X160&lt;&gt;"",1,0))</f>
        <v>0</v>
      </c>
      <c r="X157" s="165">
        <f>IF('Indicator Data'!AE161="No Data",1,IF('Indicator Data imputation'!Y160&lt;&gt;"",1,0))</f>
        <v>1</v>
      </c>
      <c r="Y157" s="165">
        <f>IF('Indicator Data'!AF161="No Data",1,IF('Indicator Data imputation'!Z160&lt;&gt;"",1,0))</f>
        <v>0</v>
      </c>
      <c r="Z157" s="165">
        <f>IF('Indicator Data'!AG161="No Data",1,IF('Indicator Data imputation'!AA160&lt;&gt;"",1,0))</f>
        <v>0</v>
      </c>
      <c r="AA157" s="165">
        <f>IF('Indicator Data'!AH161="No Data",1,IF('Indicator Data imputation'!AB160&lt;&gt;"",1,0))</f>
        <v>0</v>
      </c>
      <c r="AB157" s="165">
        <f>IF('Indicator Data'!AI161="No Data",1,IF('Indicator Data imputation'!AC160&lt;&gt;"",1,0))</f>
        <v>0</v>
      </c>
      <c r="AC157" s="165">
        <f>IF('Indicator Data'!AJ161="No Data",1,IF('Indicator Data imputation'!AD160&lt;&gt;"",1,0))</f>
        <v>0</v>
      </c>
      <c r="AD157" s="165">
        <f>IF('Indicator Data'!AK161="No Data",1,IF('Indicator Data imputation'!AE160&lt;&gt;"",1,0))</f>
        <v>0</v>
      </c>
      <c r="AE157" s="165">
        <f>IF('Indicator Data'!AL161="No Data",1,IF('Indicator Data imputation'!AF160&lt;&gt;"",1,0))</f>
        <v>0</v>
      </c>
      <c r="AF157" s="165">
        <f>IF('Indicator Data'!AM161="No Data",1,IF('Indicator Data imputation'!AG160&lt;&gt;"",1,0))</f>
        <v>0</v>
      </c>
      <c r="AG157" s="165">
        <f>IF('Indicator Data'!AN161="No Data",1,IF('Indicator Data imputation'!AH160&lt;&gt;"",1,0))</f>
        <v>0</v>
      </c>
      <c r="AH157" s="165">
        <f>IF('Indicator Data'!AO161="No Data",1,IF('Indicator Data imputation'!AI160&lt;&gt;"",1,0))</f>
        <v>0</v>
      </c>
      <c r="AI157" s="165">
        <f>IF('Indicator Data'!AP161="No Data",1,IF('Indicator Data imputation'!AJ160&lt;&gt;"",1,0))</f>
        <v>0</v>
      </c>
      <c r="AJ157" s="165">
        <f>IF('Indicator Data'!AQ161="No Data",1,IF('Indicator Data imputation'!AK160&lt;&gt;"",1,0))</f>
        <v>0</v>
      </c>
      <c r="AK157" s="165">
        <f>IF('Indicator Data'!AR161="No Data",1,IF('Indicator Data imputation'!AL160&lt;&gt;"",1,0))</f>
        <v>0</v>
      </c>
      <c r="AL157" s="165">
        <f>IF('Indicator Data'!AS161="No Data",1,IF('Indicator Data imputation'!AM160&lt;&gt;"",1,0))</f>
        <v>0</v>
      </c>
      <c r="AM157" s="165">
        <f>IF('Indicator Data'!AT161="No Data",1,IF('Indicator Data imputation'!AN160&lt;&gt;"",1,0))</f>
        <v>1</v>
      </c>
      <c r="AN157" s="165">
        <f>IF('Indicator Data'!AU161="No Data",1,IF('Indicator Data imputation'!AO160&lt;&gt;"",1,0))</f>
        <v>1</v>
      </c>
      <c r="AO157" s="165">
        <f>IF('Indicator Data'!AV161="No Data",1,IF('Indicator Data imputation'!AP160&lt;&gt;"",1,0))</f>
        <v>0</v>
      </c>
      <c r="AP157" s="165">
        <f>IF('Indicator Data'!AW161="No Data",1,IF('Indicator Data imputation'!AQ160&lt;&gt;"",1,0))</f>
        <v>0</v>
      </c>
      <c r="AQ157" s="165">
        <f>IF('Indicator Data'!AX161="No Data",1,IF('Indicator Data imputation'!AR160&lt;&gt;"",1,0))</f>
        <v>0</v>
      </c>
      <c r="AR157" s="165">
        <f>IF('Indicator Data'!AY161="No Data",1,IF('Indicator Data imputation'!AS160&lt;&gt;"",1,0))</f>
        <v>0</v>
      </c>
      <c r="AS157" s="165">
        <f>IF('Indicator Data'!AZ161="No Data",1,IF('Indicator Data imputation'!AT160&lt;&gt;"",1,0))</f>
        <v>0</v>
      </c>
      <c r="AT157" s="165">
        <f>IF('Indicator Data'!BA161="No Data",1,IF('Indicator Data imputation'!AU160&lt;&gt;"",1,0))</f>
        <v>0</v>
      </c>
      <c r="AU157" s="165">
        <f>IF('Indicator Data'!BB161="No Data",1,IF('Indicator Data imputation'!AV160&lt;&gt;"",1,0))</f>
        <v>0</v>
      </c>
      <c r="AV157" s="165">
        <f>IF('Indicator Data'!BC161="No Data",1,IF('Indicator Data imputation'!AW160&lt;&gt;"",1,0))</f>
        <v>0</v>
      </c>
      <c r="AW157" s="165">
        <f>IF('Indicator Data'!BD161="No Data",1,IF('Indicator Data imputation'!AX160&lt;&gt;"",1,0))</f>
        <v>0</v>
      </c>
      <c r="AX157" s="165">
        <f>IF('Indicator Data'!BE161="No Data",1,IF('Indicator Data imputation'!AY160&lt;&gt;"",1,0))</f>
        <v>0</v>
      </c>
      <c r="AY157" s="165">
        <f>IF('Indicator Data'!BF161="No Data",1,IF('Indicator Data imputation'!AZ160&lt;&gt;"",1,0))</f>
        <v>0</v>
      </c>
      <c r="AZ157" s="165">
        <f>IF('Indicator Data'!BG161="No Data",1,IF('Indicator Data imputation'!BA160&lt;&gt;"",1,0))</f>
        <v>0</v>
      </c>
      <c r="BA157" s="5">
        <f t="shared" si="4"/>
        <v>6</v>
      </c>
      <c r="BB157" s="167">
        <f t="shared" si="5"/>
        <v>0.11764705882352941</v>
      </c>
    </row>
    <row r="158" spans="1:54" x14ac:dyDescent="0.25">
      <c r="A158" s="5" t="s">
        <v>295</v>
      </c>
      <c r="B158" s="165">
        <f>IF('Indicator Data'!I162="No Data",1,IF('Indicator Data imputation'!C161&lt;&gt;"",1,0))</f>
        <v>0</v>
      </c>
      <c r="C158" s="165">
        <f>IF('Indicator Data'!J162="No Data",1,IF('Indicator Data imputation'!D161&lt;&gt;"",1,0))</f>
        <v>0</v>
      </c>
      <c r="D158" s="165">
        <f>IF('Indicator Data'!K162="No Data",1,IF('Indicator Data imputation'!E161&lt;&gt;"",1,0))</f>
        <v>0</v>
      </c>
      <c r="E158" s="165">
        <f>IF('Indicator Data'!L162="No Data",1,IF('Indicator Data imputation'!F161&lt;&gt;"",1,0))</f>
        <v>0</v>
      </c>
      <c r="F158" s="165">
        <f>IF('Indicator Data'!M162="No Data",1,IF('Indicator Data imputation'!G161&lt;&gt;"",1,0))</f>
        <v>0</v>
      </c>
      <c r="G158" s="165">
        <f>IF('Indicator Data'!N162="No Data",1,IF('Indicator Data imputation'!H161&lt;&gt;"",1,0))</f>
        <v>0</v>
      </c>
      <c r="H158" s="165">
        <f>IF('Indicator Data'!O162="No Data",1,IF('Indicator Data imputation'!I161&lt;&gt;"",1,0))</f>
        <v>0</v>
      </c>
      <c r="I158" s="165">
        <f>IF('Indicator Data'!P162="No Data",1,IF('Indicator Data imputation'!J161&lt;&gt;"",1,0))</f>
        <v>0</v>
      </c>
      <c r="J158" s="165">
        <f>IF('Indicator Data'!Q162="No Data",1,IF('Indicator Data imputation'!K161&lt;&gt;"",1,0))</f>
        <v>0</v>
      </c>
      <c r="K158" s="165">
        <f>IF('Indicator Data'!R162="No Data",1,IF('Indicator Data imputation'!L161&lt;&gt;"",1,0))</f>
        <v>1</v>
      </c>
      <c r="L158" s="165">
        <f>IF('Indicator Data'!S162="No Data",1,IF('Indicator Data imputation'!M161&lt;&gt;"",1,0))</f>
        <v>0</v>
      </c>
      <c r="M158" s="165">
        <f>IF('Indicator Data'!T162="No Data",1,IF('Indicator Data imputation'!N161&lt;&gt;"",1,0))</f>
        <v>0</v>
      </c>
      <c r="N158" s="165">
        <f>IF('Indicator Data'!U162="No Data",1,IF('Indicator Data imputation'!O161&lt;&gt;"",1,0))</f>
        <v>0</v>
      </c>
      <c r="O158" s="165">
        <f>IF('Indicator Data'!V162="No Data",1,IF('Indicator Data imputation'!P161&lt;&gt;"",1,0))</f>
        <v>0</v>
      </c>
      <c r="P158" s="165">
        <f>IF('Indicator Data'!W162="No Data",1,IF('Indicator Data imputation'!Q161&lt;&gt;"",1,0))</f>
        <v>0</v>
      </c>
      <c r="Q158" s="165">
        <f>IF('Indicator Data'!X162="No Data",1,IF('Indicator Data imputation'!R161&lt;&gt;"",1,0))</f>
        <v>0</v>
      </c>
      <c r="R158" s="165">
        <f>IF('Indicator Data'!Y162="No Data",1,IF('Indicator Data imputation'!S161&lt;&gt;"",1,0))</f>
        <v>0</v>
      </c>
      <c r="S158" s="165">
        <f>IF('Indicator Data'!Z162="No Data",1,IF('Indicator Data imputation'!T161&lt;&gt;"",1,0))</f>
        <v>0</v>
      </c>
      <c r="T158" s="165">
        <f>IF('Indicator Data'!AA162="No Data",1,IF('Indicator Data imputation'!U161&lt;&gt;"",1,0))</f>
        <v>0</v>
      </c>
      <c r="U158" s="165">
        <f>IF('Indicator Data'!AB162="No Data",1,IF('Indicator Data imputation'!V161&lt;&gt;"",1,0))</f>
        <v>1</v>
      </c>
      <c r="V158" s="165">
        <f>IF('Indicator Data'!AC162="No Data",1,IF('Indicator Data imputation'!W161&lt;&gt;"",1,0))</f>
        <v>0</v>
      </c>
      <c r="W158" s="165">
        <f>IF('Indicator Data'!AD162="No Data",1,IF('Indicator Data imputation'!X161&lt;&gt;"",1,0))</f>
        <v>0</v>
      </c>
      <c r="X158" s="165">
        <f>IF('Indicator Data'!AE162="No Data",1,IF('Indicator Data imputation'!Y161&lt;&gt;"",1,0))</f>
        <v>0</v>
      </c>
      <c r="Y158" s="165">
        <f>IF('Indicator Data'!AF162="No Data",1,IF('Indicator Data imputation'!Z161&lt;&gt;"",1,0))</f>
        <v>1</v>
      </c>
      <c r="Z158" s="165">
        <f>IF('Indicator Data'!AG162="No Data",1,IF('Indicator Data imputation'!AA161&lt;&gt;"",1,0))</f>
        <v>0</v>
      </c>
      <c r="AA158" s="165">
        <f>IF('Indicator Data'!AH162="No Data",1,IF('Indicator Data imputation'!AB161&lt;&gt;"",1,0))</f>
        <v>0</v>
      </c>
      <c r="AB158" s="165">
        <f>IF('Indicator Data'!AI162="No Data",1,IF('Indicator Data imputation'!AC161&lt;&gt;"",1,0))</f>
        <v>0</v>
      </c>
      <c r="AC158" s="165">
        <f>IF('Indicator Data'!AJ162="No Data",1,IF('Indicator Data imputation'!AD161&lt;&gt;"",1,0))</f>
        <v>0</v>
      </c>
      <c r="AD158" s="165">
        <f>IF('Indicator Data'!AK162="No Data",1,IF('Indicator Data imputation'!AE161&lt;&gt;"",1,0))</f>
        <v>0</v>
      </c>
      <c r="AE158" s="165">
        <f>IF('Indicator Data'!AL162="No Data",1,IF('Indicator Data imputation'!AF161&lt;&gt;"",1,0))</f>
        <v>0</v>
      </c>
      <c r="AF158" s="165">
        <f>IF('Indicator Data'!AM162="No Data",1,IF('Indicator Data imputation'!AG161&lt;&gt;"",1,0))</f>
        <v>0</v>
      </c>
      <c r="AG158" s="165">
        <f>IF('Indicator Data'!AN162="No Data",1,IF('Indicator Data imputation'!AH161&lt;&gt;"",1,0))</f>
        <v>0</v>
      </c>
      <c r="AH158" s="165">
        <f>IF('Indicator Data'!AO162="No Data",1,IF('Indicator Data imputation'!AI161&lt;&gt;"",1,0))</f>
        <v>0</v>
      </c>
      <c r="AI158" s="165">
        <f>IF('Indicator Data'!AP162="No Data",1,IF('Indicator Data imputation'!AJ161&lt;&gt;"",1,0))</f>
        <v>1</v>
      </c>
      <c r="AJ158" s="165">
        <f>IF('Indicator Data'!AQ162="No Data",1,IF('Indicator Data imputation'!AK161&lt;&gt;"",1,0))</f>
        <v>1</v>
      </c>
      <c r="AK158" s="165">
        <f>IF('Indicator Data'!AR162="No Data",1,IF('Indicator Data imputation'!AL161&lt;&gt;"",1,0))</f>
        <v>0</v>
      </c>
      <c r="AL158" s="165">
        <f>IF('Indicator Data'!AS162="No Data",1,IF('Indicator Data imputation'!AM161&lt;&gt;"",1,0))</f>
        <v>0</v>
      </c>
      <c r="AM158" s="165">
        <f>IF('Indicator Data'!AT162="No Data",1,IF('Indicator Data imputation'!AN161&lt;&gt;"",1,0))</f>
        <v>0</v>
      </c>
      <c r="AN158" s="165">
        <f>IF('Indicator Data'!AU162="No Data",1,IF('Indicator Data imputation'!AO161&lt;&gt;"",1,0))</f>
        <v>0</v>
      </c>
      <c r="AO158" s="165">
        <f>IF('Indicator Data'!AV162="No Data",1,IF('Indicator Data imputation'!AP161&lt;&gt;"",1,0))</f>
        <v>1</v>
      </c>
      <c r="AP158" s="165">
        <f>IF('Indicator Data'!AW162="No Data",1,IF('Indicator Data imputation'!AQ161&lt;&gt;"",1,0))</f>
        <v>0</v>
      </c>
      <c r="AQ158" s="165">
        <f>IF('Indicator Data'!AX162="No Data",1,IF('Indicator Data imputation'!AR161&lt;&gt;"",1,0))</f>
        <v>0</v>
      </c>
      <c r="AR158" s="165">
        <f>IF('Indicator Data'!AY162="No Data",1,IF('Indicator Data imputation'!AS161&lt;&gt;"",1,0))</f>
        <v>0</v>
      </c>
      <c r="AS158" s="165">
        <f>IF('Indicator Data'!AZ162="No Data",1,IF('Indicator Data imputation'!AT161&lt;&gt;"",1,0))</f>
        <v>0</v>
      </c>
      <c r="AT158" s="165">
        <f>IF('Indicator Data'!BA162="No Data",1,IF('Indicator Data imputation'!AU161&lt;&gt;"",1,0))</f>
        <v>0</v>
      </c>
      <c r="AU158" s="165">
        <f>IF('Indicator Data'!BB162="No Data",1,IF('Indicator Data imputation'!AV161&lt;&gt;"",1,0))</f>
        <v>0</v>
      </c>
      <c r="AV158" s="165">
        <f>IF('Indicator Data'!BC162="No Data",1,IF('Indicator Data imputation'!AW161&lt;&gt;"",1,0))</f>
        <v>0</v>
      </c>
      <c r="AW158" s="165">
        <f>IF('Indicator Data'!BD162="No Data",1,IF('Indicator Data imputation'!AX161&lt;&gt;"",1,0))</f>
        <v>0</v>
      </c>
      <c r="AX158" s="165">
        <f>IF('Indicator Data'!BE162="No Data",1,IF('Indicator Data imputation'!AY161&lt;&gt;"",1,0))</f>
        <v>0</v>
      </c>
      <c r="AY158" s="165">
        <f>IF('Indicator Data'!BF162="No Data",1,IF('Indicator Data imputation'!AZ161&lt;&gt;"",1,0))</f>
        <v>0</v>
      </c>
      <c r="AZ158" s="165">
        <f>IF('Indicator Data'!BG162="No Data",1,IF('Indicator Data imputation'!BA161&lt;&gt;"",1,0))</f>
        <v>0</v>
      </c>
      <c r="BA158" s="5">
        <f t="shared" si="4"/>
        <v>6</v>
      </c>
      <c r="BB158" s="167">
        <f t="shared" si="5"/>
        <v>0.11764705882352941</v>
      </c>
    </row>
    <row r="159" spans="1:54" x14ac:dyDescent="0.25">
      <c r="A159" s="5" t="s">
        <v>298</v>
      </c>
      <c r="B159" s="165">
        <f>IF('Indicator Data'!I163="No Data",1,IF('Indicator Data imputation'!C162&lt;&gt;"",1,0))</f>
        <v>0</v>
      </c>
      <c r="C159" s="165">
        <f>IF('Indicator Data'!J163="No Data",1,IF('Indicator Data imputation'!D162&lt;&gt;"",1,0))</f>
        <v>0</v>
      </c>
      <c r="D159" s="165">
        <f>IF('Indicator Data'!K163="No Data",1,IF('Indicator Data imputation'!E162&lt;&gt;"",1,0))</f>
        <v>0</v>
      </c>
      <c r="E159" s="165">
        <f>IF('Indicator Data'!L163="No Data",1,IF('Indicator Data imputation'!F162&lt;&gt;"",1,0))</f>
        <v>0</v>
      </c>
      <c r="F159" s="165">
        <f>IF('Indicator Data'!M163="No Data",1,IF('Indicator Data imputation'!G162&lt;&gt;"",1,0))</f>
        <v>0</v>
      </c>
      <c r="G159" s="165">
        <f>IF('Indicator Data'!N163="No Data",1,IF('Indicator Data imputation'!H162&lt;&gt;"",1,0))</f>
        <v>0</v>
      </c>
      <c r="H159" s="165">
        <f>IF('Indicator Data'!O163="No Data",1,IF('Indicator Data imputation'!I162&lt;&gt;"",1,0))</f>
        <v>0</v>
      </c>
      <c r="I159" s="165">
        <f>IF('Indicator Data'!P163="No Data",1,IF('Indicator Data imputation'!J162&lt;&gt;"",1,0))</f>
        <v>0</v>
      </c>
      <c r="J159" s="165">
        <f>IF('Indicator Data'!Q163="No Data",1,IF('Indicator Data imputation'!K162&lt;&gt;"",1,0))</f>
        <v>1</v>
      </c>
      <c r="K159" s="165">
        <f>IF('Indicator Data'!R163="No Data",1,IF('Indicator Data imputation'!L162&lt;&gt;"",1,0))</f>
        <v>1</v>
      </c>
      <c r="L159" s="165">
        <f>IF('Indicator Data'!S163="No Data",1,IF('Indicator Data imputation'!M162&lt;&gt;"",1,0))</f>
        <v>0</v>
      </c>
      <c r="M159" s="165">
        <f>IF('Indicator Data'!T163="No Data",1,IF('Indicator Data imputation'!N162&lt;&gt;"",1,0))</f>
        <v>0</v>
      </c>
      <c r="N159" s="165">
        <f>IF('Indicator Data'!U163="No Data",1,IF('Indicator Data imputation'!O162&lt;&gt;"",1,0))</f>
        <v>0</v>
      </c>
      <c r="O159" s="165">
        <f>IF('Indicator Data'!V163="No Data",1,IF('Indicator Data imputation'!P162&lt;&gt;"",1,0))</f>
        <v>0</v>
      </c>
      <c r="P159" s="165">
        <f>IF('Indicator Data'!W163="No Data",1,IF('Indicator Data imputation'!Q162&lt;&gt;"",1,0))</f>
        <v>1</v>
      </c>
      <c r="Q159" s="165">
        <f>IF('Indicator Data'!X163="No Data",1,IF('Indicator Data imputation'!R162&lt;&gt;"",1,0))</f>
        <v>0</v>
      </c>
      <c r="R159" s="165">
        <f>IF('Indicator Data'!Y163="No Data",1,IF('Indicator Data imputation'!S162&lt;&gt;"",1,0))</f>
        <v>0</v>
      </c>
      <c r="S159" s="165">
        <f>IF('Indicator Data'!Z163="No Data",1,IF('Indicator Data imputation'!T162&lt;&gt;"",1,0))</f>
        <v>0</v>
      </c>
      <c r="T159" s="165">
        <f>IF('Indicator Data'!AA163="No Data",1,IF('Indicator Data imputation'!U162&lt;&gt;"",1,0))</f>
        <v>0</v>
      </c>
      <c r="U159" s="165">
        <f>IF('Indicator Data'!AB163="No Data",1,IF('Indicator Data imputation'!V162&lt;&gt;"",1,0))</f>
        <v>0</v>
      </c>
      <c r="V159" s="165">
        <f>IF('Indicator Data'!AC163="No Data",1,IF('Indicator Data imputation'!W162&lt;&gt;"",1,0))</f>
        <v>1</v>
      </c>
      <c r="W159" s="165">
        <f>IF('Indicator Data'!AD163="No Data",1,IF('Indicator Data imputation'!X162&lt;&gt;"",1,0))</f>
        <v>0</v>
      </c>
      <c r="X159" s="165">
        <f>IF('Indicator Data'!AE163="No Data",1,IF('Indicator Data imputation'!Y162&lt;&gt;"",1,0))</f>
        <v>0</v>
      </c>
      <c r="Y159" s="165">
        <f>IF('Indicator Data'!AF163="No Data",1,IF('Indicator Data imputation'!Z162&lt;&gt;"",1,0))</f>
        <v>0</v>
      </c>
      <c r="Z159" s="165">
        <f>IF('Indicator Data'!AG163="No Data",1,IF('Indicator Data imputation'!AA162&lt;&gt;"",1,0))</f>
        <v>1</v>
      </c>
      <c r="AA159" s="165">
        <f>IF('Indicator Data'!AH163="No Data",1,IF('Indicator Data imputation'!AB162&lt;&gt;"",1,0))</f>
        <v>0</v>
      </c>
      <c r="AB159" s="165">
        <f>IF('Indicator Data'!AI163="No Data",1,IF('Indicator Data imputation'!AC162&lt;&gt;"",1,0))</f>
        <v>0</v>
      </c>
      <c r="AC159" s="165">
        <f>IF('Indicator Data'!AJ163="No Data",1,IF('Indicator Data imputation'!AD162&lt;&gt;"",1,0))</f>
        <v>0</v>
      </c>
      <c r="AD159" s="165">
        <f>IF('Indicator Data'!AK163="No Data",1,IF('Indicator Data imputation'!AE162&lt;&gt;"",1,0))</f>
        <v>0</v>
      </c>
      <c r="AE159" s="165">
        <f>IF('Indicator Data'!AL163="No Data",1,IF('Indicator Data imputation'!AF162&lt;&gt;"",1,0))</f>
        <v>0</v>
      </c>
      <c r="AF159" s="165">
        <f>IF('Indicator Data'!AM163="No Data",1,IF('Indicator Data imputation'!AG162&lt;&gt;"",1,0))</f>
        <v>0</v>
      </c>
      <c r="AG159" s="165">
        <f>IF('Indicator Data'!AN163="No Data",1,IF('Indicator Data imputation'!AH162&lt;&gt;"",1,0))</f>
        <v>0</v>
      </c>
      <c r="AH159" s="165">
        <f>IF('Indicator Data'!AO163="No Data",1,IF('Indicator Data imputation'!AI162&lt;&gt;"",1,0))</f>
        <v>0</v>
      </c>
      <c r="AI159" s="165">
        <f>IF('Indicator Data'!AP163="No Data",1,IF('Indicator Data imputation'!AJ162&lt;&gt;"",1,0))</f>
        <v>1</v>
      </c>
      <c r="AJ159" s="165">
        <f>IF('Indicator Data'!AQ163="No Data",1,IF('Indicator Data imputation'!AK162&lt;&gt;"",1,0))</f>
        <v>1</v>
      </c>
      <c r="AK159" s="165">
        <f>IF('Indicator Data'!AR163="No Data",1,IF('Indicator Data imputation'!AL162&lt;&gt;"",1,0))</f>
        <v>1</v>
      </c>
      <c r="AL159" s="165">
        <f>IF('Indicator Data'!AS163="No Data",1,IF('Indicator Data imputation'!AM162&lt;&gt;"",1,0))</f>
        <v>0</v>
      </c>
      <c r="AM159" s="165">
        <f>IF('Indicator Data'!AT163="No Data",1,IF('Indicator Data imputation'!AN162&lt;&gt;"",1,0))</f>
        <v>1</v>
      </c>
      <c r="AN159" s="165">
        <f>IF('Indicator Data'!AU163="No Data",1,IF('Indicator Data imputation'!AO162&lt;&gt;"",1,0))</f>
        <v>1</v>
      </c>
      <c r="AO159" s="165">
        <f>IF('Indicator Data'!AV163="No Data",1,IF('Indicator Data imputation'!AP162&lt;&gt;"",1,0))</f>
        <v>1</v>
      </c>
      <c r="AP159" s="165">
        <f>IF('Indicator Data'!AW163="No Data",1,IF('Indicator Data imputation'!AQ162&lt;&gt;"",1,0))</f>
        <v>0</v>
      </c>
      <c r="AQ159" s="165">
        <f>IF('Indicator Data'!AX163="No Data",1,IF('Indicator Data imputation'!AR162&lt;&gt;"",1,0))</f>
        <v>0</v>
      </c>
      <c r="AR159" s="165">
        <f>IF('Indicator Data'!AY163="No Data",1,IF('Indicator Data imputation'!AS162&lt;&gt;"",1,0))</f>
        <v>0</v>
      </c>
      <c r="AS159" s="165">
        <f>IF('Indicator Data'!AZ163="No Data",1,IF('Indicator Data imputation'!AT162&lt;&gt;"",1,0))</f>
        <v>0</v>
      </c>
      <c r="AT159" s="165">
        <f>IF('Indicator Data'!BA163="No Data",1,IF('Indicator Data imputation'!AU162&lt;&gt;"",1,0))</f>
        <v>0</v>
      </c>
      <c r="AU159" s="165">
        <f>IF('Indicator Data'!BB163="No Data",1,IF('Indicator Data imputation'!AV162&lt;&gt;"",1,0))</f>
        <v>0</v>
      </c>
      <c r="AV159" s="165">
        <f>IF('Indicator Data'!BC163="No Data",1,IF('Indicator Data imputation'!AW162&lt;&gt;"",1,0))</f>
        <v>0</v>
      </c>
      <c r="AW159" s="165">
        <f>IF('Indicator Data'!BD163="No Data",1,IF('Indicator Data imputation'!AX162&lt;&gt;"",1,0))</f>
        <v>0</v>
      </c>
      <c r="AX159" s="165">
        <f>IF('Indicator Data'!BE163="No Data",1,IF('Indicator Data imputation'!AY162&lt;&gt;"",1,0))</f>
        <v>0</v>
      </c>
      <c r="AY159" s="165">
        <f>IF('Indicator Data'!BF163="No Data",1,IF('Indicator Data imputation'!AZ162&lt;&gt;"",1,0))</f>
        <v>0</v>
      </c>
      <c r="AZ159" s="165">
        <f>IF('Indicator Data'!BG163="No Data",1,IF('Indicator Data imputation'!BA162&lt;&gt;"",1,0))</f>
        <v>0</v>
      </c>
      <c r="BA159" s="5">
        <f t="shared" si="4"/>
        <v>11</v>
      </c>
      <c r="BB159" s="167">
        <f t="shared" si="5"/>
        <v>0.21568627450980393</v>
      </c>
    </row>
    <row r="160" spans="1:54" x14ac:dyDescent="0.25">
      <c r="A160" s="5" t="s">
        <v>300</v>
      </c>
      <c r="B160" s="165">
        <f>IF('Indicator Data'!I164="No Data",1,IF('Indicator Data imputation'!C163&lt;&gt;"",1,0))</f>
        <v>0</v>
      </c>
      <c r="C160" s="165">
        <f>IF('Indicator Data'!J164="No Data",1,IF('Indicator Data imputation'!D163&lt;&gt;"",1,0))</f>
        <v>0</v>
      </c>
      <c r="D160" s="165">
        <f>IF('Indicator Data'!K164="No Data",1,IF('Indicator Data imputation'!E163&lt;&gt;"",1,0))</f>
        <v>0</v>
      </c>
      <c r="E160" s="165">
        <f>IF('Indicator Data'!L164="No Data",1,IF('Indicator Data imputation'!F163&lt;&gt;"",1,0))</f>
        <v>0</v>
      </c>
      <c r="F160" s="165">
        <f>IF('Indicator Data'!M164="No Data",1,IF('Indicator Data imputation'!G163&lt;&gt;"",1,0))</f>
        <v>0</v>
      </c>
      <c r="G160" s="165">
        <f>IF('Indicator Data'!N164="No Data",1,IF('Indicator Data imputation'!H163&lt;&gt;"",1,0))</f>
        <v>0</v>
      </c>
      <c r="H160" s="165">
        <f>IF('Indicator Data'!O164="No Data",1,IF('Indicator Data imputation'!I163&lt;&gt;"",1,0))</f>
        <v>0</v>
      </c>
      <c r="I160" s="165">
        <f>IF('Indicator Data'!P164="No Data",1,IF('Indicator Data imputation'!J163&lt;&gt;"",1,0))</f>
        <v>0</v>
      </c>
      <c r="J160" s="165">
        <f>IF('Indicator Data'!Q164="No Data",1,IF('Indicator Data imputation'!K163&lt;&gt;"",1,0))</f>
        <v>0</v>
      </c>
      <c r="K160" s="165">
        <f>IF('Indicator Data'!R164="No Data",1,IF('Indicator Data imputation'!L163&lt;&gt;"",1,0))</f>
        <v>0</v>
      </c>
      <c r="L160" s="165">
        <f>IF('Indicator Data'!S164="No Data",1,IF('Indicator Data imputation'!M163&lt;&gt;"",1,0))</f>
        <v>0</v>
      </c>
      <c r="M160" s="165">
        <f>IF('Indicator Data'!T164="No Data",1,IF('Indicator Data imputation'!N163&lt;&gt;"",1,0))</f>
        <v>0</v>
      </c>
      <c r="N160" s="165">
        <f>IF('Indicator Data'!U164="No Data",1,IF('Indicator Data imputation'!O163&lt;&gt;"",1,0))</f>
        <v>0</v>
      </c>
      <c r="O160" s="165">
        <f>IF('Indicator Data'!V164="No Data",1,IF('Indicator Data imputation'!P163&lt;&gt;"",1,0))</f>
        <v>0</v>
      </c>
      <c r="P160" s="165">
        <f>IF('Indicator Data'!W164="No Data",1,IF('Indicator Data imputation'!Q163&lt;&gt;"",1,0))</f>
        <v>0</v>
      </c>
      <c r="Q160" s="165">
        <f>IF('Indicator Data'!X164="No Data",1,IF('Indicator Data imputation'!R163&lt;&gt;"",1,0))</f>
        <v>0</v>
      </c>
      <c r="R160" s="165">
        <f>IF('Indicator Data'!Y164="No Data",1,IF('Indicator Data imputation'!S163&lt;&gt;"",1,0))</f>
        <v>0</v>
      </c>
      <c r="S160" s="165">
        <f>IF('Indicator Data'!Z164="No Data",1,IF('Indicator Data imputation'!T163&lt;&gt;"",1,0))</f>
        <v>0</v>
      </c>
      <c r="T160" s="165">
        <f>IF('Indicator Data'!AA164="No Data",1,IF('Indicator Data imputation'!U163&lt;&gt;"",1,0))</f>
        <v>0</v>
      </c>
      <c r="U160" s="165">
        <f>IF('Indicator Data'!AB164="No Data",1,IF('Indicator Data imputation'!V163&lt;&gt;"",1,0))</f>
        <v>0</v>
      </c>
      <c r="V160" s="165">
        <f>IF('Indicator Data'!AC164="No Data",1,IF('Indicator Data imputation'!W163&lt;&gt;"",1,0))</f>
        <v>0</v>
      </c>
      <c r="W160" s="165">
        <f>IF('Indicator Data'!AD164="No Data",1,IF('Indicator Data imputation'!X163&lt;&gt;"",1,0))</f>
        <v>0</v>
      </c>
      <c r="X160" s="165">
        <f>IF('Indicator Data'!AE164="No Data",1,IF('Indicator Data imputation'!Y163&lt;&gt;"",1,0))</f>
        <v>0</v>
      </c>
      <c r="Y160" s="165">
        <f>IF('Indicator Data'!AF164="No Data",1,IF('Indicator Data imputation'!Z163&lt;&gt;"",1,0))</f>
        <v>0</v>
      </c>
      <c r="Z160" s="165">
        <f>IF('Indicator Data'!AG164="No Data",1,IF('Indicator Data imputation'!AA163&lt;&gt;"",1,0))</f>
        <v>0</v>
      </c>
      <c r="AA160" s="165">
        <f>IF('Indicator Data'!AH164="No Data",1,IF('Indicator Data imputation'!AB163&lt;&gt;"",1,0))</f>
        <v>0</v>
      </c>
      <c r="AB160" s="165">
        <f>IF('Indicator Data'!AI164="No Data",1,IF('Indicator Data imputation'!AC163&lt;&gt;"",1,0))</f>
        <v>0</v>
      </c>
      <c r="AC160" s="165">
        <f>IF('Indicator Data'!AJ164="No Data",1,IF('Indicator Data imputation'!AD163&lt;&gt;"",1,0))</f>
        <v>0</v>
      </c>
      <c r="AD160" s="165">
        <f>IF('Indicator Data'!AK164="No Data",1,IF('Indicator Data imputation'!AE163&lt;&gt;"",1,0))</f>
        <v>0</v>
      </c>
      <c r="AE160" s="165">
        <f>IF('Indicator Data'!AL164="No Data",1,IF('Indicator Data imputation'!AF163&lt;&gt;"",1,0))</f>
        <v>0</v>
      </c>
      <c r="AF160" s="165">
        <f>IF('Indicator Data'!AM164="No Data",1,IF('Indicator Data imputation'!AG163&lt;&gt;"",1,0))</f>
        <v>0</v>
      </c>
      <c r="AG160" s="165">
        <f>IF('Indicator Data'!AN164="No Data",1,IF('Indicator Data imputation'!AH163&lt;&gt;"",1,0))</f>
        <v>0</v>
      </c>
      <c r="AH160" s="165">
        <f>IF('Indicator Data'!AO164="No Data",1,IF('Indicator Data imputation'!AI163&lt;&gt;"",1,0))</f>
        <v>0</v>
      </c>
      <c r="AI160" s="165">
        <f>IF('Indicator Data'!AP164="No Data",1,IF('Indicator Data imputation'!AJ163&lt;&gt;"",1,0))</f>
        <v>0</v>
      </c>
      <c r="AJ160" s="165">
        <f>IF('Indicator Data'!AQ164="No Data",1,IF('Indicator Data imputation'!AK163&lt;&gt;"",1,0))</f>
        <v>0</v>
      </c>
      <c r="AK160" s="165">
        <f>IF('Indicator Data'!AR164="No Data",1,IF('Indicator Data imputation'!AL163&lt;&gt;"",1,0))</f>
        <v>0</v>
      </c>
      <c r="AL160" s="165">
        <f>IF('Indicator Data'!AS164="No Data",1,IF('Indicator Data imputation'!AM163&lt;&gt;"",1,0))</f>
        <v>0</v>
      </c>
      <c r="AM160" s="165">
        <f>IF('Indicator Data'!AT164="No Data",1,IF('Indicator Data imputation'!AN163&lt;&gt;"",1,0))</f>
        <v>0</v>
      </c>
      <c r="AN160" s="165">
        <f>IF('Indicator Data'!AU164="No Data",1,IF('Indicator Data imputation'!AO163&lt;&gt;"",1,0))</f>
        <v>0</v>
      </c>
      <c r="AO160" s="165">
        <f>IF('Indicator Data'!AV164="No Data",1,IF('Indicator Data imputation'!AP163&lt;&gt;"",1,0))</f>
        <v>0</v>
      </c>
      <c r="AP160" s="165">
        <f>IF('Indicator Data'!AW164="No Data",1,IF('Indicator Data imputation'!AQ163&lt;&gt;"",1,0))</f>
        <v>0</v>
      </c>
      <c r="AQ160" s="165">
        <f>IF('Indicator Data'!AX164="No Data",1,IF('Indicator Data imputation'!AR163&lt;&gt;"",1,0))</f>
        <v>0</v>
      </c>
      <c r="AR160" s="165">
        <f>IF('Indicator Data'!AY164="No Data",1,IF('Indicator Data imputation'!AS163&lt;&gt;"",1,0))</f>
        <v>0</v>
      </c>
      <c r="AS160" s="165">
        <f>IF('Indicator Data'!AZ164="No Data",1,IF('Indicator Data imputation'!AT163&lt;&gt;"",1,0))</f>
        <v>0</v>
      </c>
      <c r="AT160" s="165">
        <f>IF('Indicator Data'!BA164="No Data",1,IF('Indicator Data imputation'!AU163&lt;&gt;"",1,0))</f>
        <v>0</v>
      </c>
      <c r="AU160" s="165">
        <f>IF('Indicator Data'!BB164="No Data",1,IF('Indicator Data imputation'!AV163&lt;&gt;"",1,0))</f>
        <v>0</v>
      </c>
      <c r="AV160" s="165">
        <f>IF('Indicator Data'!BC164="No Data",1,IF('Indicator Data imputation'!AW163&lt;&gt;"",1,0))</f>
        <v>0</v>
      </c>
      <c r="AW160" s="165">
        <f>IF('Indicator Data'!BD164="No Data",1,IF('Indicator Data imputation'!AX163&lt;&gt;"",1,0))</f>
        <v>0</v>
      </c>
      <c r="AX160" s="165">
        <f>IF('Indicator Data'!BE164="No Data",1,IF('Indicator Data imputation'!AY163&lt;&gt;"",1,0))</f>
        <v>0</v>
      </c>
      <c r="AY160" s="165">
        <f>IF('Indicator Data'!BF164="No Data",1,IF('Indicator Data imputation'!AZ163&lt;&gt;"",1,0))</f>
        <v>0</v>
      </c>
      <c r="AZ160" s="165">
        <f>IF('Indicator Data'!BG164="No Data",1,IF('Indicator Data imputation'!BA163&lt;&gt;"",1,0))</f>
        <v>0</v>
      </c>
      <c r="BA160" s="5">
        <f t="shared" si="4"/>
        <v>0</v>
      </c>
      <c r="BB160" s="167">
        <f t="shared" si="5"/>
        <v>0</v>
      </c>
    </row>
    <row r="161" spans="1:54" x14ac:dyDescent="0.25">
      <c r="A161" s="5" t="s">
        <v>302</v>
      </c>
      <c r="B161" s="165">
        <f>IF('Indicator Data'!I165="No Data",1,IF('Indicator Data imputation'!C164&lt;&gt;"",1,0))</f>
        <v>0</v>
      </c>
      <c r="C161" s="165">
        <f>IF('Indicator Data'!J165="No Data",1,IF('Indicator Data imputation'!D164&lt;&gt;"",1,0))</f>
        <v>0</v>
      </c>
      <c r="D161" s="165">
        <f>IF('Indicator Data'!K165="No Data",1,IF('Indicator Data imputation'!E164&lt;&gt;"",1,0))</f>
        <v>0</v>
      </c>
      <c r="E161" s="165">
        <f>IF('Indicator Data'!L165="No Data",1,IF('Indicator Data imputation'!F164&lt;&gt;"",1,0))</f>
        <v>0</v>
      </c>
      <c r="F161" s="165">
        <f>IF('Indicator Data'!M165="No Data",1,IF('Indicator Data imputation'!G164&lt;&gt;"",1,0))</f>
        <v>0</v>
      </c>
      <c r="G161" s="165">
        <f>IF('Indicator Data'!N165="No Data",1,IF('Indicator Data imputation'!H164&lt;&gt;"",1,0))</f>
        <v>0</v>
      </c>
      <c r="H161" s="165">
        <f>IF('Indicator Data'!O165="No Data",1,IF('Indicator Data imputation'!I164&lt;&gt;"",1,0))</f>
        <v>0</v>
      </c>
      <c r="I161" s="165">
        <f>IF('Indicator Data'!P165="No Data",1,IF('Indicator Data imputation'!J164&lt;&gt;"",1,0))</f>
        <v>0</v>
      </c>
      <c r="J161" s="165">
        <f>IF('Indicator Data'!Q165="No Data",1,IF('Indicator Data imputation'!K164&lt;&gt;"",1,0))</f>
        <v>0</v>
      </c>
      <c r="K161" s="165">
        <f>IF('Indicator Data'!R165="No Data",1,IF('Indicator Data imputation'!L164&lt;&gt;"",1,0))</f>
        <v>0</v>
      </c>
      <c r="L161" s="165">
        <f>IF('Indicator Data'!S165="No Data",1,IF('Indicator Data imputation'!M164&lt;&gt;"",1,0))</f>
        <v>0</v>
      </c>
      <c r="M161" s="165">
        <f>IF('Indicator Data'!T165="No Data",1,IF('Indicator Data imputation'!N164&lt;&gt;"",1,0))</f>
        <v>0</v>
      </c>
      <c r="N161" s="165">
        <f>IF('Indicator Data'!U165="No Data",1,IF('Indicator Data imputation'!O164&lt;&gt;"",1,0))</f>
        <v>0</v>
      </c>
      <c r="O161" s="165">
        <f>IF('Indicator Data'!V165="No Data",1,IF('Indicator Data imputation'!P164&lt;&gt;"",1,0))</f>
        <v>1</v>
      </c>
      <c r="P161" s="165">
        <f>IF('Indicator Data'!W165="No Data",1,IF('Indicator Data imputation'!Q164&lt;&gt;"",1,0))</f>
        <v>0</v>
      </c>
      <c r="Q161" s="165">
        <f>IF('Indicator Data'!X165="No Data",1,IF('Indicator Data imputation'!R164&lt;&gt;"",1,0))</f>
        <v>0</v>
      </c>
      <c r="R161" s="165">
        <f>IF('Indicator Data'!Y165="No Data",1,IF('Indicator Data imputation'!S164&lt;&gt;"",1,0))</f>
        <v>1</v>
      </c>
      <c r="S161" s="165">
        <f>IF('Indicator Data'!Z165="No Data",1,IF('Indicator Data imputation'!T164&lt;&gt;"",1,0))</f>
        <v>0</v>
      </c>
      <c r="T161" s="165">
        <f>IF('Indicator Data'!AA165="No Data",1,IF('Indicator Data imputation'!U164&lt;&gt;"",1,0))</f>
        <v>0</v>
      </c>
      <c r="U161" s="165">
        <f>IF('Indicator Data'!AB165="No Data",1,IF('Indicator Data imputation'!V164&lt;&gt;"",1,0))</f>
        <v>0</v>
      </c>
      <c r="V161" s="165">
        <f>IF('Indicator Data'!AC165="No Data",1,IF('Indicator Data imputation'!W164&lt;&gt;"",1,0))</f>
        <v>0</v>
      </c>
      <c r="W161" s="165">
        <f>IF('Indicator Data'!AD165="No Data",1,IF('Indicator Data imputation'!X164&lt;&gt;"",1,0))</f>
        <v>0</v>
      </c>
      <c r="X161" s="165">
        <f>IF('Indicator Data'!AE165="No Data",1,IF('Indicator Data imputation'!Y164&lt;&gt;"",1,0))</f>
        <v>0</v>
      </c>
      <c r="Y161" s="165">
        <f>IF('Indicator Data'!AF165="No Data",1,IF('Indicator Data imputation'!Z164&lt;&gt;"",1,0))</f>
        <v>1</v>
      </c>
      <c r="Z161" s="165">
        <f>IF('Indicator Data'!AG165="No Data",1,IF('Indicator Data imputation'!AA164&lt;&gt;"",1,0))</f>
        <v>1</v>
      </c>
      <c r="AA161" s="165">
        <f>IF('Indicator Data'!AH165="No Data",1,IF('Indicator Data imputation'!AB164&lt;&gt;"",1,0))</f>
        <v>0</v>
      </c>
      <c r="AB161" s="165">
        <f>IF('Indicator Data'!AI165="No Data",1,IF('Indicator Data imputation'!AC164&lt;&gt;"",1,0))</f>
        <v>0</v>
      </c>
      <c r="AC161" s="165">
        <f>IF('Indicator Data'!AJ165="No Data",1,IF('Indicator Data imputation'!AD164&lt;&gt;"",1,0))</f>
        <v>0</v>
      </c>
      <c r="AD161" s="165">
        <f>IF('Indicator Data'!AK165="No Data",1,IF('Indicator Data imputation'!AE164&lt;&gt;"",1,0))</f>
        <v>0</v>
      </c>
      <c r="AE161" s="165">
        <f>IF('Indicator Data'!AL165="No Data",1,IF('Indicator Data imputation'!AF164&lt;&gt;"",1,0))</f>
        <v>0</v>
      </c>
      <c r="AF161" s="165">
        <f>IF('Indicator Data'!AM165="No Data",1,IF('Indicator Data imputation'!AG164&lt;&gt;"",1,0))</f>
        <v>0</v>
      </c>
      <c r="AG161" s="165">
        <f>IF('Indicator Data'!AN165="No Data",1,IF('Indicator Data imputation'!AH164&lt;&gt;"",1,0))</f>
        <v>0</v>
      </c>
      <c r="AH161" s="165">
        <f>IF('Indicator Data'!AO165="No Data",1,IF('Indicator Data imputation'!AI164&lt;&gt;"",1,0))</f>
        <v>0</v>
      </c>
      <c r="AI161" s="165">
        <f>IF('Indicator Data'!AP165="No Data",1,IF('Indicator Data imputation'!AJ164&lt;&gt;"",1,0))</f>
        <v>1</v>
      </c>
      <c r="AJ161" s="165">
        <f>IF('Indicator Data'!AQ165="No Data",1,IF('Indicator Data imputation'!AK164&lt;&gt;"",1,0))</f>
        <v>1</v>
      </c>
      <c r="AK161" s="165">
        <f>IF('Indicator Data'!AR165="No Data",1,IF('Indicator Data imputation'!AL164&lt;&gt;"",1,0))</f>
        <v>1</v>
      </c>
      <c r="AL161" s="165">
        <f>IF('Indicator Data'!AS165="No Data",1,IF('Indicator Data imputation'!AM164&lt;&gt;"",1,0))</f>
        <v>0</v>
      </c>
      <c r="AM161" s="165">
        <f>IF('Indicator Data'!AT165="No Data",1,IF('Indicator Data imputation'!AN164&lt;&gt;"",1,0))</f>
        <v>0</v>
      </c>
      <c r="AN161" s="165">
        <f>IF('Indicator Data'!AU165="No Data",1,IF('Indicator Data imputation'!AO164&lt;&gt;"",1,0))</f>
        <v>0</v>
      </c>
      <c r="AO161" s="165">
        <f>IF('Indicator Data'!AV165="No Data",1,IF('Indicator Data imputation'!AP164&lt;&gt;"",1,0))</f>
        <v>0</v>
      </c>
      <c r="AP161" s="165">
        <f>IF('Indicator Data'!AW165="No Data",1,IF('Indicator Data imputation'!AQ164&lt;&gt;"",1,0))</f>
        <v>0</v>
      </c>
      <c r="AQ161" s="165">
        <f>IF('Indicator Data'!AX165="No Data",1,IF('Indicator Data imputation'!AR164&lt;&gt;"",1,0))</f>
        <v>0</v>
      </c>
      <c r="AR161" s="165">
        <f>IF('Indicator Data'!AY165="No Data",1,IF('Indicator Data imputation'!AS164&lt;&gt;"",1,0))</f>
        <v>0</v>
      </c>
      <c r="AS161" s="165">
        <f>IF('Indicator Data'!AZ165="No Data",1,IF('Indicator Data imputation'!AT164&lt;&gt;"",1,0))</f>
        <v>0</v>
      </c>
      <c r="AT161" s="165">
        <f>IF('Indicator Data'!BA165="No Data",1,IF('Indicator Data imputation'!AU164&lt;&gt;"",1,0))</f>
        <v>0</v>
      </c>
      <c r="AU161" s="165">
        <f>IF('Indicator Data'!BB165="No Data",1,IF('Indicator Data imputation'!AV164&lt;&gt;"",1,0))</f>
        <v>0</v>
      </c>
      <c r="AV161" s="165">
        <f>IF('Indicator Data'!BC165="No Data",1,IF('Indicator Data imputation'!AW164&lt;&gt;"",1,0))</f>
        <v>0</v>
      </c>
      <c r="AW161" s="165">
        <f>IF('Indicator Data'!BD165="No Data",1,IF('Indicator Data imputation'!AX164&lt;&gt;"",1,0))</f>
        <v>0</v>
      </c>
      <c r="AX161" s="165">
        <f>IF('Indicator Data'!BE165="No Data",1,IF('Indicator Data imputation'!AY164&lt;&gt;"",1,0))</f>
        <v>0</v>
      </c>
      <c r="AY161" s="165">
        <f>IF('Indicator Data'!BF165="No Data",1,IF('Indicator Data imputation'!AZ164&lt;&gt;"",1,0))</f>
        <v>0</v>
      </c>
      <c r="AZ161" s="165">
        <f>IF('Indicator Data'!BG165="No Data",1,IF('Indicator Data imputation'!BA164&lt;&gt;"",1,0))</f>
        <v>0</v>
      </c>
      <c r="BA161" s="5">
        <f t="shared" si="4"/>
        <v>7</v>
      </c>
      <c r="BB161" s="167">
        <f t="shared" si="5"/>
        <v>0.13725490196078433</v>
      </c>
    </row>
    <row r="162" spans="1:54" x14ac:dyDescent="0.25">
      <c r="A162" s="5" t="s">
        <v>304</v>
      </c>
      <c r="B162" s="165">
        <f>IF('Indicator Data'!I166="No Data",1,IF('Indicator Data imputation'!C165&lt;&gt;"",1,0))</f>
        <v>0</v>
      </c>
      <c r="C162" s="165">
        <f>IF('Indicator Data'!J166="No Data",1,IF('Indicator Data imputation'!D165&lt;&gt;"",1,0))</f>
        <v>0</v>
      </c>
      <c r="D162" s="165">
        <f>IF('Indicator Data'!K166="No Data",1,IF('Indicator Data imputation'!E165&lt;&gt;"",1,0))</f>
        <v>0</v>
      </c>
      <c r="E162" s="165">
        <f>IF('Indicator Data'!L166="No Data",1,IF('Indicator Data imputation'!F165&lt;&gt;"",1,0))</f>
        <v>0</v>
      </c>
      <c r="F162" s="165">
        <f>IF('Indicator Data'!M166="No Data",1,IF('Indicator Data imputation'!G165&lt;&gt;"",1,0))</f>
        <v>0</v>
      </c>
      <c r="G162" s="165">
        <f>IF('Indicator Data'!N166="No Data",1,IF('Indicator Data imputation'!H165&lt;&gt;"",1,0))</f>
        <v>0</v>
      </c>
      <c r="H162" s="165">
        <f>IF('Indicator Data'!O166="No Data",1,IF('Indicator Data imputation'!I165&lt;&gt;"",1,0))</f>
        <v>0</v>
      </c>
      <c r="I162" s="165">
        <f>IF('Indicator Data'!P166="No Data",1,IF('Indicator Data imputation'!J165&lt;&gt;"",1,0))</f>
        <v>0</v>
      </c>
      <c r="J162" s="165">
        <f>IF('Indicator Data'!Q166="No Data",1,IF('Indicator Data imputation'!K165&lt;&gt;"",1,0))</f>
        <v>0</v>
      </c>
      <c r="K162" s="165">
        <f>IF('Indicator Data'!R166="No Data",1,IF('Indicator Data imputation'!L165&lt;&gt;"",1,0))</f>
        <v>1</v>
      </c>
      <c r="L162" s="165">
        <f>IF('Indicator Data'!S166="No Data",1,IF('Indicator Data imputation'!M165&lt;&gt;"",1,0))</f>
        <v>0</v>
      </c>
      <c r="M162" s="165">
        <f>IF('Indicator Data'!T166="No Data",1,IF('Indicator Data imputation'!N165&lt;&gt;"",1,0))</f>
        <v>0</v>
      </c>
      <c r="N162" s="165">
        <f>IF('Indicator Data'!U166="No Data",1,IF('Indicator Data imputation'!O165&lt;&gt;"",1,0))</f>
        <v>0</v>
      </c>
      <c r="O162" s="165">
        <f>IF('Indicator Data'!V166="No Data",1,IF('Indicator Data imputation'!P165&lt;&gt;"",1,0))</f>
        <v>1</v>
      </c>
      <c r="P162" s="165">
        <f>IF('Indicator Data'!W166="No Data",1,IF('Indicator Data imputation'!Q165&lt;&gt;"",1,0))</f>
        <v>0</v>
      </c>
      <c r="Q162" s="165">
        <f>IF('Indicator Data'!X166="No Data",1,IF('Indicator Data imputation'!R165&lt;&gt;"",1,0))</f>
        <v>1</v>
      </c>
      <c r="R162" s="165">
        <f>IF('Indicator Data'!Y166="No Data",1,IF('Indicator Data imputation'!S165&lt;&gt;"",1,0))</f>
        <v>0</v>
      </c>
      <c r="S162" s="165">
        <f>IF('Indicator Data'!Z166="No Data",1,IF('Indicator Data imputation'!T165&lt;&gt;"",1,0))</f>
        <v>0</v>
      </c>
      <c r="T162" s="165">
        <f>IF('Indicator Data'!AA166="No Data",1,IF('Indicator Data imputation'!U165&lt;&gt;"",1,0))</f>
        <v>0</v>
      </c>
      <c r="U162" s="165">
        <f>IF('Indicator Data'!AB166="No Data",1,IF('Indicator Data imputation'!V165&lt;&gt;"",1,0))</f>
        <v>0</v>
      </c>
      <c r="V162" s="165">
        <f>IF('Indicator Data'!AC166="No Data",1,IF('Indicator Data imputation'!W165&lt;&gt;"",1,0))</f>
        <v>0</v>
      </c>
      <c r="W162" s="165">
        <f>IF('Indicator Data'!AD166="No Data",1,IF('Indicator Data imputation'!X165&lt;&gt;"",1,0))</f>
        <v>0</v>
      </c>
      <c r="X162" s="165">
        <f>IF('Indicator Data'!AE166="No Data",1,IF('Indicator Data imputation'!Y165&lt;&gt;"",1,0))</f>
        <v>1</v>
      </c>
      <c r="Y162" s="165">
        <f>IF('Indicator Data'!AF166="No Data",1,IF('Indicator Data imputation'!Z165&lt;&gt;"",1,0))</f>
        <v>0</v>
      </c>
      <c r="Z162" s="165">
        <f>IF('Indicator Data'!AG166="No Data",1,IF('Indicator Data imputation'!AA165&lt;&gt;"",1,0))</f>
        <v>0</v>
      </c>
      <c r="AA162" s="165">
        <f>IF('Indicator Data'!AH166="No Data",1,IF('Indicator Data imputation'!AB165&lt;&gt;"",1,0))</f>
        <v>0</v>
      </c>
      <c r="AB162" s="165">
        <f>IF('Indicator Data'!AI166="No Data",1,IF('Indicator Data imputation'!AC165&lt;&gt;"",1,0))</f>
        <v>0</v>
      </c>
      <c r="AC162" s="165">
        <f>IF('Indicator Data'!AJ166="No Data",1,IF('Indicator Data imputation'!AD165&lt;&gt;"",1,0))</f>
        <v>0</v>
      </c>
      <c r="AD162" s="165">
        <f>IF('Indicator Data'!AK166="No Data",1,IF('Indicator Data imputation'!AE165&lt;&gt;"",1,0))</f>
        <v>0</v>
      </c>
      <c r="AE162" s="165">
        <f>IF('Indicator Data'!AL166="No Data",1,IF('Indicator Data imputation'!AF165&lt;&gt;"",1,0))</f>
        <v>0</v>
      </c>
      <c r="AF162" s="165">
        <f>IF('Indicator Data'!AM166="No Data",1,IF('Indicator Data imputation'!AG165&lt;&gt;"",1,0))</f>
        <v>0</v>
      </c>
      <c r="AG162" s="165">
        <f>IF('Indicator Data'!AN166="No Data",1,IF('Indicator Data imputation'!AH165&lt;&gt;"",1,0))</f>
        <v>0</v>
      </c>
      <c r="AH162" s="165">
        <f>IF('Indicator Data'!AO166="No Data",1,IF('Indicator Data imputation'!AI165&lt;&gt;"",1,0))</f>
        <v>0</v>
      </c>
      <c r="AI162" s="165">
        <f>IF('Indicator Data'!AP166="No Data",1,IF('Indicator Data imputation'!AJ165&lt;&gt;"",1,0))</f>
        <v>0</v>
      </c>
      <c r="AJ162" s="165">
        <f>IF('Indicator Data'!AQ166="No Data",1,IF('Indicator Data imputation'!AK165&lt;&gt;"",1,0))</f>
        <v>0</v>
      </c>
      <c r="AK162" s="165">
        <f>IF('Indicator Data'!AR166="No Data",1,IF('Indicator Data imputation'!AL165&lt;&gt;"",1,0))</f>
        <v>0</v>
      </c>
      <c r="AL162" s="165">
        <f>IF('Indicator Data'!AS166="No Data",1,IF('Indicator Data imputation'!AM165&lt;&gt;"",1,0))</f>
        <v>0</v>
      </c>
      <c r="AM162" s="165">
        <f>IF('Indicator Data'!AT166="No Data",1,IF('Indicator Data imputation'!AN165&lt;&gt;"",1,0))</f>
        <v>1</v>
      </c>
      <c r="AN162" s="165">
        <f>IF('Indicator Data'!AU166="No Data",1,IF('Indicator Data imputation'!AO165&lt;&gt;"",1,0))</f>
        <v>1</v>
      </c>
      <c r="AO162" s="165">
        <f>IF('Indicator Data'!AV166="No Data",1,IF('Indicator Data imputation'!AP165&lt;&gt;"",1,0))</f>
        <v>0</v>
      </c>
      <c r="AP162" s="165">
        <f>IF('Indicator Data'!AW166="No Data",1,IF('Indicator Data imputation'!AQ165&lt;&gt;"",1,0))</f>
        <v>0</v>
      </c>
      <c r="AQ162" s="165">
        <f>IF('Indicator Data'!AX166="No Data",1,IF('Indicator Data imputation'!AR165&lt;&gt;"",1,0))</f>
        <v>0</v>
      </c>
      <c r="AR162" s="165">
        <f>IF('Indicator Data'!AY166="No Data",1,IF('Indicator Data imputation'!AS165&lt;&gt;"",1,0))</f>
        <v>0</v>
      </c>
      <c r="AS162" s="165">
        <f>IF('Indicator Data'!AZ166="No Data",1,IF('Indicator Data imputation'!AT165&lt;&gt;"",1,0))</f>
        <v>0</v>
      </c>
      <c r="AT162" s="165">
        <f>IF('Indicator Data'!BA166="No Data",1,IF('Indicator Data imputation'!AU165&lt;&gt;"",1,0))</f>
        <v>0</v>
      </c>
      <c r="AU162" s="165">
        <f>IF('Indicator Data'!BB166="No Data",1,IF('Indicator Data imputation'!AV165&lt;&gt;"",1,0))</f>
        <v>0</v>
      </c>
      <c r="AV162" s="165">
        <f>IF('Indicator Data'!BC166="No Data",1,IF('Indicator Data imputation'!AW165&lt;&gt;"",1,0))</f>
        <v>0</v>
      </c>
      <c r="AW162" s="165">
        <f>IF('Indicator Data'!BD166="No Data",1,IF('Indicator Data imputation'!AX165&lt;&gt;"",1,0))</f>
        <v>0</v>
      </c>
      <c r="AX162" s="165">
        <f>IF('Indicator Data'!BE166="No Data",1,IF('Indicator Data imputation'!AY165&lt;&gt;"",1,0))</f>
        <v>0</v>
      </c>
      <c r="AY162" s="165">
        <f>IF('Indicator Data'!BF166="No Data",1,IF('Indicator Data imputation'!AZ165&lt;&gt;"",1,0))</f>
        <v>0</v>
      </c>
      <c r="AZ162" s="165">
        <f>IF('Indicator Data'!BG166="No Data",1,IF('Indicator Data imputation'!BA165&lt;&gt;"",1,0))</f>
        <v>0</v>
      </c>
      <c r="BA162" s="5">
        <f t="shared" si="4"/>
        <v>6</v>
      </c>
      <c r="BB162" s="167">
        <f t="shared" si="5"/>
        <v>0.11764705882352941</v>
      </c>
    </row>
    <row r="163" spans="1:54" x14ac:dyDescent="0.25">
      <c r="A163" s="5" t="s">
        <v>306</v>
      </c>
      <c r="B163" s="165">
        <f>IF('Indicator Data'!I167="No Data",1,IF('Indicator Data imputation'!C166&lt;&gt;"",1,0))</f>
        <v>0</v>
      </c>
      <c r="C163" s="165">
        <f>IF('Indicator Data'!J167="No Data",1,IF('Indicator Data imputation'!D166&lt;&gt;"",1,0))</f>
        <v>0</v>
      </c>
      <c r="D163" s="165">
        <f>IF('Indicator Data'!K167="No Data",1,IF('Indicator Data imputation'!E166&lt;&gt;"",1,0))</f>
        <v>0</v>
      </c>
      <c r="E163" s="165">
        <f>IF('Indicator Data'!L167="No Data",1,IF('Indicator Data imputation'!F166&lt;&gt;"",1,0))</f>
        <v>0</v>
      </c>
      <c r="F163" s="165">
        <f>IF('Indicator Data'!M167="No Data",1,IF('Indicator Data imputation'!G166&lt;&gt;"",1,0))</f>
        <v>0</v>
      </c>
      <c r="G163" s="165">
        <f>IF('Indicator Data'!N167="No Data",1,IF('Indicator Data imputation'!H166&lt;&gt;"",1,0))</f>
        <v>0</v>
      </c>
      <c r="H163" s="165">
        <f>IF('Indicator Data'!O167="No Data",1,IF('Indicator Data imputation'!I166&lt;&gt;"",1,0))</f>
        <v>0</v>
      </c>
      <c r="I163" s="165">
        <f>IF('Indicator Data'!P167="No Data",1,IF('Indicator Data imputation'!J166&lt;&gt;"",1,0))</f>
        <v>0</v>
      </c>
      <c r="J163" s="165">
        <f>IF('Indicator Data'!Q167="No Data",1,IF('Indicator Data imputation'!K166&lt;&gt;"",1,0))</f>
        <v>0</v>
      </c>
      <c r="K163" s="165">
        <f>IF('Indicator Data'!R167="No Data",1,IF('Indicator Data imputation'!L166&lt;&gt;"",1,0))</f>
        <v>1</v>
      </c>
      <c r="L163" s="165">
        <f>IF('Indicator Data'!S167="No Data",1,IF('Indicator Data imputation'!M166&lt;&gt;"",1,0))</f>
        <v>0</v>
      </c>
      <c r="M163" s="165">
        <f>IF('Indicator Data'!T167="No Data",1,IF('Indicator Data imputation'!N166&lt;&gt;"",1,0))</f>
        <v>0</v>
      </c>
      <c r="N163" s="165">
        <f>IF('Indicator Data'!U167="No Data",1,IF('Indicator Data imputation'!O166&lt;&gt;"",1,0))</f>
        <v>0</v>
      </c>
      <c r="O163" s="165">
        <f>IF('Indicator Data'!V167="No Data",1,IF('Indicator Data imputation'!P166&lt;&gt;"",1,0))</f>
        <v>0</v>
      </c>
      <c r="P163" s="165">
        <f>IF('Indicator Data'!W167="No Data",1,IF('Indicator Data imputation'!Q166&lt;&gt;"",1,0))</f>
        <v>0</v>
      </c>
      <c r="Q163" s="165">
        <f>IF('Indicator Data'!X167="No Data",1,IF('Indicator Data imputation'!R166&lt;&gt;"",1,0))</f>
        <v>0</v>
      </c>
      <c r="R163" s="165">
        <f>IF('Indicator Data'!Y167="No Data",1,IF('Indicator Data imputation'!S166&lt;&gt;"",1,0))</f>
        <v>0</v>
      </c>
      <c r="S163" s="165">
        <f>IF('Indicator Data'!Z167="No Data",1,IF('Indicator Data imputation'!T166&lt;&gt;"",1,0))</f>
        <v>0</v>
      </c>
      <c r="T163" s="165">
        <f>IF('Indicator Data'!AA167="No Data",1,IF('Indicator Data imputation'!U166&lt;&gt;"",1,0))</f>
        <v>0</v>
      </c>
      <c r="U163" s="165">
        <f>IF('Indicator Data'!AB167="No Data",1,IF('Indicator Data imputation'!V166&lt;&gt;"",1,0))</f>
        <v>0</v>
      </c>
      <c r="V163" s="165">
        <f>IF('Indicator Data'!AC167="No Data",1,IF('Indicator Data imputation'!W166&lt;&gt;"",1,0))</f>
        <v>0</v>
      </c>
      <c r="W163" s="165">
        <f>IF('Indicator Data'!AD167="No Data",1,IF('Indicator Data imputation'!X166&lt;&gt;"",1,0))</f>
        <v>0</v>
      </c>
      <c r="X163" s="165">
        <f>IF('Indicator Data'!AE167="No Data",1,IF('Indicator Data imputation'!Y166&lt;&gt;"",1,0))</f>
        <v>0</v>
      </c>
      <c r="Y163" s="165">
        <f>IF('Indicator Data'!AF167="No Data",1,IF('Indicator Data imputation'!Z166&lt;&gt;"",1,0))</f>
        <v>0</v>
      </c>
      <c r="Z163" s="165">
        <f>IF('Indicator Data'!AG167="No Data",1,IF('Indicator Data imputation'!AA166&lt;&gt;"",1,0))</f>
        <v>0</v>
      </c>
      <c r="AA163" s="165">
        <f>IF('Indicator Data'!AH167="No Data",1,IF('Indicator Data imputation'!AB166&lt;&gt;"",1,0))</f>
        <v>0</v>
      </c>
      <c r="AB163" s="165">
        <f>IF('Indicator Data'!AI167="No Data",1,IF('Indicator Data imputation'!AC166&lt;&gt;"",1,0))</f>
        <v>0</v>
      </c>
      <c r="AC163" s="165">
        <f>IF('Indicator Data'!AJ167="No Data",1,IF('Indicator Data imputation'!AD166&lt;&gt;"",1,0))</f>
        <v>0</v>
      </c>
      <c r="AD163" s="165">
        <f>IF('Indicator Data'!AK167="No Data",1,IF('Indicator Data imputation'!AE166&lt;&gt;"",1,0))</f>
        <v>0</v>
      </c>
      <c r="AE163" s="165">
        <f>IF('Indicator Data'!AL167="No Data",1,IF('Indicator Data imputation'!AF166&lt;&gt;"",1,0))</f>
        <v>0</v>
      </c>
      <c r="AF163" s="165">
        <f>IF('Indicator Data'!AM167="No Data",1,IF('Indicator Data imputation'!AG166&lt;&gt;"",1,0))</f>
        <v>0</v>
      </c>
      <c r="AG163" s="165">
        <f>IF('Indicator Data'!AN167="No Data",1,IF('Indicator Data imputation'!AH166&lt;&gt;"",1,0))</f>
        <v>0</v>
      </c>
      <c r="AH163" s="165">
        <f>IF('Indicator Data'!AO167="No Data",1,IF('Indicator Data imputation'!AI166&lt;&gt;"",1,0))</f>
        <v>0</v>
      </c>
      <c r="AI163" s="165">
        <f>IF('Indicator Data'!AP167="No Data",1,IF('Indicator Data imputation'!AJ166&lt;&gt;"",1,0))</f>
        <v>0</v>
      </c>
      <c r="AJ163" s="165">
        <f>IF('Indicator Data'!AQ167="No Data",1,IF('Indicator Data imputation'!AK166&lt;&gt;"",1,0))</f>
        <v>0</v>
      </c>
      <c r="AK163" s="165">
        <f>IF('Indicator Data'!AR167="No Data",1,IF('Indicator Data imputation'!AL166&lt;&gt;"",1,0))</f>
        <v>0</v>
      </c>
      <c r="AL163" s="165">
        <f>IF('Indicator Data'!AS167="No Data",1,IF('Indicator Data imputation'!AM166&lt;&gt;"",1,0))</f>
        <v>0</v>
      </c>
      <c r="AM163" s="165">
        <f>IF('Indicator Data'!AT167="No Data",1,IF('Indicator Data imputation'!AN166&lt;&gt;"",1,0))</f>
        <v>0</v>
      </c>
      <c r="AN163" s="165">
        <f>IF('Indicator Data'!AU167="No Data",1,IF('Indicator Data imputation'!AO166&lt;&gt;"",1,0))</f>
        <v>0</v>
      </c>
      <c r="AO163" s="165">
        <f>IF('Indicator Data'!AV167="No Data",1,IF('Indicator Data imputation'!AP166&lt;&gt;"",1,0))</f>
        <v>0</v>
      </c>
      <c r="AP163" s="165">
        <f>IF('Indicator Data'!AW167="No Data",1,IF('Indicator Data imputation'!AQ166&lt;&gt;"",1,0))</f>
        <v>0</v>
      </c>
      <c r="AQ163" s="165">
        <f>IF('Indicator Data'!AX167="No Data",1,IF('Indicator Data imputation'!AR166&lt;&gt;"",1,0))</f>
        <v>0</v>
      </c>
      <c r="AR163" s="165">
        <f>IF('Indicator Data'!AY167="No Data",1,IF('Indicator Data imputation'!AS166&lt;&gt;"",1,0))</f>
        <v>0</v>
      </c>
      <c r="AS163" s="165">
        <f>IF('Indicator Data'!AZ167="No Data",1,IF('Indicator Data imputation'!AT166&lt;&gt;"",1,0))</f>
        <v>0</v>
      </c>
      <c r="AT163" s="165">
        <f>IF('Indicator Data'!BA167="No Data",1,IF('Indicator Data imputation'!AU166&lt;&gt;"",1,0))</f>
        <v>0</v>
      </c>
      <c r="AU163" s="165">
        <f>IF('Indicator Data'!BB167="No Data",1,IF('Indicator Data imputation'!AV166&lt;&gt;"",1,0))</f>
        <v>0</v>
      </c>
      <c r="AV163" s="165">
        <f>IF('Indicator Data'!BC167="No Data",1,IF('Indicator Data imputation'!AW166&lt;&gt;"",1,0))</f>
        <v>0</v>
      </c>
      <c r="AW163" s="165">
        <f>IF('Indicator Data'!BD167="No Data",1,IF('Indicator Data imputation'!AX166&lt;&gt;"",1,0))</f>
        <v>0</v>
      </c>
      <c r="AX163" s="165">
        <f>IF('Indicator Data'!BE167="No Data",1,IF('Indicator Data imputation'!AY166&lt;&gt;"",1,0))</f>
        <v>0</v>
      </c>
      <c r="AY163" s="165">
        <f>IF('Indicator Data'!BF167="No Data",1,IF('Indicator Data imputation'!AZ166&lt;&gt;"",1,0))</f>
        <v>0</v>
      </c>
      <c r="AZ163" s="165">
        <f>IF('Indicator Data'!BG167="No Data",1,IF('Indicator Data imputation'!BA166&lt;&gt;"",1,0))</f>
        <v>0</v>
      </c>
      <c r="BA163" s="5">
        <f t="shared" si="4"/>
        <v>1</v>
      </c>
      <c r="BB163" s="167">
        <f t="shared" si="5"/>
        <v>1.9607843137254902E-2</v>
      </c>
    </row>
    <row r="164" spans="1:54" x14ac:dyDescent="0.25">
      <c r="A164" s="5" t="s">
        <v>308</v>
      </c>
      <c r="B164" s="165">
        <f>IF('Indicator Data'!I168="No Data",1,IF('Indicator Data imputation'!C167&lt;&gt;"",1,0))</f>
        <v>0</v>
      </c>
      <c r="C164" s="165">
        <f>IF('Indicator Data'!J168="No Data",1,IF('Indicator Data imputation'!D167&lt;&gt;"",1,0))</f>
        <v>0</v>
      </c>
      <c r="D164" s="165">
        <f>IF('Indicator Data'!K168="No Data",1,IF('Indicator Data imputation'!E167&lt;&gt;"",1,0))</f>
        <v>0</v>
      </c>
      <c r="E164" s="165">
        <f>IF('Indicator Data'!L168="No Data",1,IF('Indicator Data imputation'!F167&lt;&gt;"",1,0))</f>
        <v>0</v>
      </c>
      <c r="F164" s="165">
        <f>IF('Indicator Data'!M168="No Data",1,IF('Indicator Data imputation'!G167&lt;&gt;"",1,0))</f>
        <v>0</v>
      </c>
      <c r="G164" s="165">
        <f>IF('Indicator Data'!N168="No Data",1,IF('Indicator Data imputation'!H167&lt;&gt;"",1,0))</f>
        <v>0</v>
      </c>
      <c r="H164" s="165">
        <f>IF('Indicator Data'!O168="No Data",1,IF('Indicator Data imputation'!I167&lt;&gt;"",1,0))</f>
        <v>0</v>
      </c>
      <c r="I164" s="165">
        <f>IF('Indicator Data'!P168="No Data",1,IF('Indicator Data imputation'!J167&lt;&gt;"",1,0))</f>
        <v>0</v>
      </c>
      <c r="J164" s="165">
        <f>IF('Indicator Data'!Q168="No Data",1,IF('Indicator Data imputation'!K167&lt;&gt;"",1,0))</f>
        <v>0</v>
      </c>
      <c r="K164" s="165">
        <f>IF('Indicator Data'!R168="No Data",1,IF('Indicator Data imputation'!L167&lt;&gt;"",1,0))</f>
        <v>0</v>
      </c>
      <c r="L164" s="165">
        <f>IF('Indicator Data'!S168="No Data",1,IF('Indicator Data imputation'!M167&lt;&gt;"",1,0))</f>
        <v>0</v>
      </c>
      <c r="M164" s="165">
        <f>IF('Indicator Data'!T168="No Data",1,IF('Indicator Data imputation'!N167&lt;&gt;"",1,0))</f>
        <v>0</v>
      </c>
      <c r="N164" s="165">
        <f>IF('Indicator Data'!U168="No Data",1,IF('Indicator Data imputation'!O167&lt;&gt;"",1,0))</f>
        <v>0</v>
      </c>
      <c r="O164" s="165">
        <f>IF('Indicator Data'!V168="No Data",1,IF('Indicator Data imputation'!P167&lt;&gt;"",1,0))</f>
        <v>0</v>
      </c>
      <c r="P164" s="165">
        <f>IF('Indicator Data'!W168="No Data",1,IF('Indicator Data imputation'!Q167&lt;&gt;"",1,0))</f>
        <v>0</v>
      </c>
      <c r="Q164" s="165">
        <f>IF('Indicator Data'!X168="No Data",1,IF('Indicator Data imputation'!R167&lt;&gt;"",1,0))</f>
        <v>0</v>
      </c>
      <c r="R164" s="165">
        <f>IF('Indicator Data'!Y168="No Data",1,IF('Indicator Data imputation'!S167&lt;&gt;"",1,0))</f>
        <v>0</v>
      </c>
      <c r="S164" s="165">
        <f>IF('Indicator Data'!Z168="No Data",1,IF('Indicator Data imputation'!T167&lt;&gt;"",1,0))</f>
        <v>0</v>
      </c>
      <c r="T164" s="165">
        <f>IF('Indicator Data'!AA168="No Data",1,IF('Indicator Data imputation'!U167&lt;&gt;"",1,0))</f>
        <v>0</v>
      </c>
      <c r="U164" s="165">
        <f>IF('Indicator Data'!AB168="No Data",1,IF('Indicator Data imputation'!V167&lt;&gt;"",1,0))</f>
        <v>0</v>
      </c>
      <c r="V164" s="165">
        <f>IF('Indicator Data'!AC168="No Data",1,IF('Indicator Data imputation'!W167&lt;&gt;"",1,0))</f>
        <v>0</v>
      </c>
      <c r="W164" s="165">
        <f>IF('Indicator Data'!AD168="No Data",1,IF('Indicator Data imputation'!X167&lt;&gt;"",1,0))</f>
        <v>0</v>
      </c>
      <c r="X164" s="165">
        <f>IF('Indicator Data'!AE168="No Data",1,IF('Indicator Data imputation'!Y167&lt;&gt;"",1,0))</f>
        <v>0</v>
      </c>
      <c r="Y164" s="165">
        <f>IF('Indicator Data'!AF168="No Data",1,IF('Indicator Data imputation'!Z167&lt;&gt;"",1,0))</f>
        <v>0</v>
      </c>
      <c r="Z164" s="165">
        <f>IF('Indicator Data'!AG168="No Data",1,IF('Indicator Data imputation'!AA167&lt;&gt;"",1,0))</f>
        <v>0</v>
      </c>
      <c r="AA164" s="165">
        <f>IF('Indicator Data'!AH168="No Data",1,IF('Indicator Data imputation'!AB167&lt;&gt;"",1,0))</f>
        <v>0</v>
      </c>
      <c r="AB164" s="165">
        <f>IF('Indicator Data'!AI168="No Data",1,IF('Indicator Data imputation'!AC167&lt;&gt;"",1,0))</f>
        <v>0</v>
      </c>
      <c r="AC164" s="165">
        <f>IF('Indicator Data'!AJ168="No Data",1,IF('Indicator Data imputation'!AD167&lt;&gt;"",1,0))</f>
        <v>0</v>
      </c>
      <c r="AD164" s="165">
        <f>IF('Indicator Data'!AK168="No Data",1,IF('Indicator Data imputation'!AE167&lt;&gt;"",1,0))</f>
        <v>0</v>
      </c>
      <c r="AE164" s="165">
        <f>IF('Indicator Data'!AL168="No Data",1,IF('Indicator Data imputation'!AF167&lt;&gt;"",1,0))</f>
        <v>0</v>
      </c>
      <c r="AF164" s="165">
        <f>IF('Indicator Data'!AM168="No Data",1,IF('Indicator Data imputation'!AG167&lt;&gt;"",1,0))</f>
        <v>0</v>
      </c>
      <c r="AG164" s="165">
        <f>IF('Indicator Data'!AN168="No Data",1,IF('Indicator Data imputation'!AH167&lt;&gt;"",1,0))</f>
        <v>0</v>
      </c>
      <c r="AH164" s="165">
        <f>IF('Indicator Data'!AO168="No Data",1,IF('Indicator Data imputation'!AI167&lt;&gt;"",1,0))</f>
        <v>0</v>
      </c>
      <c r="AI164" s="165">
        <f>IF('Indicator Data'!AP168="No Data",1,IF('Indicator Data imputation'!AJ167&lt;&gt;"",1,0))</f>
        <v>1</v>
      </c>
      <c r="AJ164" s="165">
        <f>IF('Indicator Data'!AQ168="No Data",1,IF('Indicator Data imputation'!AK167&lt;&gt;"",1,0))</f>
        <v>1</v>
      </c>
      <c r="AK164" s="165">
        <f>IF('Indicator Data'!AR168="No Data",1,IF('Indicator Data imputation'!AL167&lt;&gt;"",1,0))</f>
        <v>0</v>
      </c>
      <c r="AL164" s="165">
        <f>IF('Indicator Data'!AS168="No Data",1,IF('Indicator Data imputation'!AM167&lt;&gt;"",1,0))</f>
        <v>0</v>
      </c>
      <c r="AM164" s="165">
        <f>IF('Indicator Data'!AT168="No Data",1,IF('Indicator Data imputation'!AN167&lt;&gt;"",1,0))</f>
        <v>0</v>
      </c>
      <c r="AN164" s="165">
        <f>IF('Indicator Data'!AU168="No Data",1,IF('Indicator Data imputation'!AO167&lt;&gt;"",1,0))</f>
        <v>0</v>
      </c>
      <c r="AO164" s="165">
        <f>IF('Indicator Data'!AV168="No Data",1,IF('Indicator Data imputation'!AP167&lt;&gt;"",1,0))</f>
        <v>0</v>
      </c>
      <c r="AP164" s="165">
        <f>IF('Indicator Data'!AW168="No Data",1,IF('Indicator Data imputation'!AQ167&lt;&gt;"",1,0))</f>
        <v>0</v>
      </c>
      <c r="AQ164" s="165">
        <f>IF('Indicator Data'!AX168="No Data",1,IF('Indicator Data imputation'!AR167&lt;&gt;"",1,0))</f>
        <v>0</v>
      </c>
      <c r="AR164" s="165">
        <f>IF('Indicator Data'!AY168="No Data",1,IF('Indicator Data imputation'!AS167&lt;&gt;"",1,0))</f>
        <v>0</v>
      </c>
      <c r="AS164" s="165">
        <f>IF('Indicator Data'!AZ168="No Data",1,IF('Indicator Data imputation'!AT167&lt;&gt;"",1,0))</f>
        <v>0</v>
      </c>
      <c r="AT164" s="165">
        <f>IF('Indicator Data'!BA168="No Data",1,IF('Indicator Data imputation'!AU167&lt;&gt;"",1,0))</f>
        <v>0</v>
      </c>
      <c r="AU164" s="165">
        <f>IF('Indicator Data'!BB168="No Data",1,IF('Indicator Data imputation'!AV167&lt;&gt;"",1,0))</f>
        <v>0</v>
      </c>
      <c r="AV164" s="165">
        <f>IF('Indicator Data'!BC168="No Data",1,IF('Indicator Data imputation'!AW167&lt;&gt;"",1,0))</f>
        <v>0</v>
      </c>
      <c r="AW164" s="165">
        <f>IF('Indicator Data'!BD168="No Data",1,IF('Indicator Data imputation'!AX167&lt;&gt;"",1,0))</f>
        <v>0</v>
      </c>
      <c r="AX164" s="165">
        <f>IF('Indicator Data'!BE168="No Data",1,IF('Indicator Data imputation'!AY167&lt;&gt;"",1,0))</f>
        <v>0</v>
      </c>
      <c r="AY164" s="165">
        <f>IF('Indicator Data'!BF168="No Data",1,IF('Indicator Data imputation'!AZ167&lt;&gt;"",1,0))</f>
        <v>0</v>
      </c>
      <c r="AZ164" s="165">
        <f>IF('Indicator Data'!BG168="No Data",1,IF('Indicator Data imputation'!BA167&lt;&gt;"",1,0))</f>
        <v>0</v>
      </c>
      <c r="BA164" s="5">
        <f t="shared" si="4"/>
        <v>2</v>
      </c>
      <c r="BB164" s="167">
        <f t="shared" si="5"/>
        <v>3.9215686274509803E-2</v>
      </c>
    </row>
    <row r="165" spans="1:54" x14ac:dyDescent="0.25">
      <c r="A165" s="5" t="s">
        <v>310</v>
      </c>
      <c r="B165" s="165">
        <f>IF('Indicator Data'!I169="No Data",1,IF('Indicator Data imputation'!C168&lt;&gt;"",1,0))</f>
        <v>0</v>
      </c>
      <c r="C165" s="165">
        <f>IF('Indicator Data'!J169="No Data",1,IF('Indicator Data imputation'!D168&lt;&gt;"",1,0))</f>
        <v>0</v>
      </c>
      <c r="D165" s="165">
        <f>IF('Indicator Data'!K169="No Data",1,IF('Indicator Data imputation'!E168&lt;&gt;"",1,0))</f>
        <v>0</v>
      </c>
      <c r="E165" s="165">
        <f>IF('Indicator Data'!L169="No Data",1,IF('Indicator Data imputation'!F168&lt;&gt;"",1,0))</f>
        <v>0</v>
      </c>
      <c r="F165" s="165">
        <f>IF('Indicator Data'!M169="No Data",1,IF('Indicator Data imputation'!G168&lt;&gt;"",1,0))</f>
        <v>0</v>
      </c>
      <c r="G165" s="165">
        <f>IF('Indicator Data'!N169="No Data",1,IF('Indicator Data imputation'!H168&lt;&gt;"",1,0))</f>
        <v>0</v>
      </c>
      <c r="H165" s="165">
        <f>IF('Indicator Data'!O169="No Data",1,IF('Indicator Data imputation'!I168&lt;&gt;"",1,0))</f>
        <v>0</v>
      </c>
      <c r="I165" s="165">
        <f>IF('Indicator Data'!P169="No Data",1,IF('Indicator Data imputation'!J168&lt;&gt;"",1,0))</f>
        <v>0</v>
      </c>
      <c r="J165" s="165">
        <f>IF('Indicator Data'!Q169="No Data",1,IF('Indicator Data imputation'!K168&lt;&gt;"",1,0))</f>
        <v>0</v>
      </c>
      <c r="K165" s="165">
        <f>IF('Indicator Data'!R169="No Data",1,IF('Indicator Data imputation'!L168&lt;&gt;"",1,0))</f>
        <v>0</v>
      </c>
      <c r="L165" s="165">
        <f>IF('Indicator Data'!S169="No Data",1,IF('Indicator Data imputation'!M168&lt;&gt;"",1,0))</f>
        <v>0</v>
      </c>
      <c r="M165" s="165">
        <f>IF('Indicator Data'!T169="No Data",1,IF('Indicator Data imputation'!N168&lt;&gt;"",1,0))</f>
        <v>0</v>
      </c>
      <c r="N165" s="165">
        <f>IF('Indicator Data'!U169="No Data",1,IF('Indicator Data imputation'!O168&lt;&gt;"",1,0))</f>
        <v>0</v>
      </c>
      <c r="O165" s="165">
        <f>IF('Indicator Data'!V169="No Data",1,IF('Indicator Data imputation'!P168&lt;&gt;"",1,0))</f>
        <v>0</v>
      </c>
      <c r="P165" s="165">
        <f>IF('Indicator Data'!W169="No Data",1,IF('Indicator Data imputation'!Q168&lt;&gt;"",1,0))</f>
        <v>0</v>
      </c>
      <c r="Q165" s="165">
        <f>IF('Indicator Data'!X169="No Data",1,IF('Indicator Data imputation'!R168&lt;&gt;"",1,0))</f>
        <v>0</v>
      </c>
      <c r="R165" s="165">
        <f>IF('Indicator Data'!Y169="No Data",1,IF('Indicator Data imputation'!S168&lt;&gt;"",1,0))</f>
        <v>0</v>
      </c>
      <c r="S165" s="165">
        <f>IF('Indicator Data'!Z169="No Data",1,IF('Indicator Data imputation'!T168&lt;&gt;"",1,0))</f>
        <v>0</v>
      </c>
      <c r="T165" s="165">
        <f>IF('Indicator Data'!AA169="No Data",1,IF('Indicator Data imputation'!U168&lt;&gt;"",1,0))</f>
        <v>0</v>
      </c>
      <c r="U165" s="165">
        <f>IF('Indicator Data'!AB169="No Data",1,IF('Indicator Data imputation'!V168&lt;&gt;"",1,0))</f>
        <v>0</v>
      </c>
      <c r="V165" s="165">
        <f>IF('Indicator Data'!AC169="No Data",1,IF('Indicator Data imputation'!W168&lt;&gt;"",1,0))</f>
        <v>0</v>
      </c>
      <c r="W165" s="165">
        <f>IF('Indicator Data'!AD169="No Data",1,IF('Indicator Data imputation'!X168&lt;&gt;"",1,0))</f>
        <v>0</v>
      </c>
      <c r="X165" s="165">
        <f>IF('Indicator Data'!AE169="No Data",1,IF('Indicator Data imputation'!Y168&lt;&gt;"",1,0))</f>
        <v>0</v>
      </c>
      <c r="Y165" s="165">
        <f>IF('Indicator Data'!AF169="No Data",1,IF('Indicator Data imputation'!Z168&lt;&gt;"",1,0))</f>
        <v>0</v>
      </c>
      <c r="Z165" s="165">
        <f>IF('Indicator Data'!AG169="No Data",1,IF('Indicator Data imputation'!AA168&lt;&gt;"",1,0))</f>
        <v>1</v>
      </c>
      <c r="AA165" s="165">
        <f>IF('Indicator Data'!AH169="No Data",1,IF('Indicator Data imputation'!AB168&lt;&gt;"",1,0))</f>
        <v>0</v>
      </c>
      <c r="AB165" s="165">
        <f>IF('Indicator Data'!AI169="No Data",1,IF('Indicator Data imputation'!AC168&lt;&gt;"",1,0))</f>
        <v>0</v>
      </c>
      <c r="AC165" s="165">
        <f>IF('Indicator Data'!AJ169="No Data",1,IF('Indicator Data imputation'!AD168&lt;&gt;"",1,0))</f>
        <v>0</v>
      </c>
      <c r="AD165" s="165">
        <f>IF('Indicator Data'!AK169="No Data",1,IF('Indicator Data imputation'!AE168&lt;&gt;"",1,0))</f>
        <v>0</v>
      </c>
      <c r="AE165" s="165">
        <f>IF('Indicator Data'!AL169="No Data",1,IF('Indicator Data imputation'!AF168&lt;&gt;"",1,0))</f>
        <v>0</v>
      </c>
      <c r="AF165" s="165">
        <f>IF('Indicator Data'!AM169="No Data",1,IF('Indicator Data imputation'!AG168&lt;&gt;"",1,0))</f>
        <v>0</v>
      </c>
      <c r="AG165" s="165">
        <f>IF('Indicator Data'!AN169="No Data",1,IF('Indicator Data imputation'!AH168&lt;&gt;"",1,0))</f>
        <v>0</v>
      </c>
      <c r="AH165" s="165">
        <f>IF('Indicator Data'!AO169="No Data",1,IF('Indicator Data imputation'!AI168&lt;&gt;"",1,0))</f>
        <v>0</v>
      </c>
      <c r="AI165" s="165">
        <f>IF('Indicator Data'!AP169="No Data",1,IF('Indicator Data imputation'!AJ168&lt;&gt;"",1,0))</f>
        <v>0</v>
      </c>
      <c r="AJ165" s="165">
        <f>IF('Indicator Data'!AQ169="No Data",1,IF('Indicator Data imputation'!AK168&lt;&gt;"",1,0))</f>
        <v>0</v>
      </c>
      <c r="AK165" s="165">
        <f>IF('Indicator Data'!AR169="No Data",1,IF('Indicator Data imputation'!AL168&lt;&gt;"",1,0))</f>
        <v>1</v>
      </c>
      <c r="AL165" s="165">
        <f>IF('Indicator Data'!AS169="No Data",1,IF('Indicator Data imputation'!AM168&lt;&gt;"",1,0))</f>
        <v>0</v>
      </c>
      <c r="AM165" s="165">
        <f>IF('Indicator Data'!AT169="No Data",1,IF('Indicator Data imputation'!AN168&lt;&gt;"",1,0))</f>
        <v>0</v>
      </c>
      <c r="AN165" s="165">
        <f>IF('Indicator Data'!AU169="No Data",1,IF('Indicator Data imputation'!AO168&lt;&gt;"",1,0))</f>
        <v>0</v>
      </c>
      <c r="AO165" s="165">
        <f>IF('Indicator Data'!AV169="No Data",1,IF('Indicator Data imputation'!AP168&lt;&gt;"",1,0))</f>
        <v>0</v>
      </c>
      <c r="AP165" s="165">
        <f>IF('Indicator Data'!AW169="No Data",1,IF('Indicator Data imputation'!AQ168&lt;&gt;"",1,0))</f>
        <v>0</v>
      </c>
      <c r="AQ165" s="165">
        <f>IF('Indicator Data'!AX169="No Data",1,IF('Indicator Data imputation'!AR168&lt;&gt;"",1,0))</f>
        <v>0</v>
      </c>
      <c r="AR165" s="165">
        <f>IF('Indicator Data'!AY169="No Data",1,IF('Indicator Data imputation'!AS168&lt;&gt;"",1,0))</f>
        <v>0</v>
      </c>
      <c r="AS165" s="165">
        <f>IF('Indicator Data'!AZ169="No Data",1,IF('Indicator Data imputation'!AT168&lt;&gt;"",1,0))</f>
        <v>0</v>
      </c>
      <c r="AT165" s="165">
        <f>IF('Indicator Data'!BA169="No Data",1,IF('Indicator Data imputation'!AU168&lt;&gt;"",1,0))</f>
        <v>0</v>
      </c>
      <c r="AU165" s="165">
        <f>IF('Indicator Data'!BB169="No Data",1,IF('Indicator Data imputation'!AV168&lt;&gt;"",1,0))</f>
        <v>0</v>
      </c>
      <c r="AV165" s="165">
        <f>IF('Indicator Data'!BC169="No Data",1,IF('Indicator Data imputation'!AW168&lt;&gt;"",1,0))</f>
        <v>0</v>
      </c>
      <c r="AW165" s="165">
        <f>IF('Indicator Data'!BD169="No Data",1,IF('Indicator Data imputation'!AX168&lt;&gt;"",1,0))</f>
        <v>0</v>
      </c>
      <c r="AX165" s="165">
        <f>IF('Indicator Data'!BE169="No Data",1,IF('Indicator Data imputation'!AY168&lt;&gt;"",1,0))</f>
        <v>0</v>
      </c>
      <c r="AY165" s="165">
        <f>IF('Indicator Data'!BF169="No Data",1,IF('Indicator Data imputation'!AZ168&lt;&gt;"",1,0))</f>
        <v>0</v>
      </c>
      <c r="AZ165" s="165">
        <f>IF('Indicator Data'!BG169="No Data",1,IF('Indicator Data imputation'!BA168&lt;&gt;"",1,0))</f>
        <v>0</v>
      </c>
      <c r="BA165" s="5">
        <f t="shared" si="4"/>
        <v>2</v>
      </c>
      <c r="BB165" s="167">
        <f t="shared" si="5"/>
        <v>3.9215686274509803E-2</v>
      </c>
    </row>
    <row r="166" spans="1:54" x14ac:dyDescent="0.25">
      <c r="A166" s="5" t="s">
        <v>312</v>
      </c>
      <c r="B166" s="165">
        <f>IF('Indicator Data'!I170="No Data",1,IF('Indicator Data imputation'!C169&lt;&gt;"",1,0))</f>
        <v>0</v>
      </c>
      <c r="C166" s="165">
        <f>IF('Indicator Data'!J170="No Data",1,IF('Indicator Data imputation'!D169&lt;&gt;"",1,0))</f>
        <v>0</v>
      </c>
      <c r="D166" s="165">
        <f>IF('Indicator Data'!K170="No Data",1,IF('Indicator Data imputation'!E169&lt;&gt;"",1,0))</f>
        <v>0</v>
      </c>
      <c r="E166" s="165">
        <f>IF('Indicator Data'!L170="No Data",1,IF('Indicator Data imputation'!F169&lt;&gt;"",1,0))</f>
        <v>0</v>
      </c>
      <c r="F166" s="165">
        <f>IF('Indicator Data'!M170="No Data",1,IF('Indicator Data imputation'!G169&lt;&gt;"",1,0))</f>
        <v>0</v>
      </c>
      <c r="G166" s="165">
        <f>IF('Indicator Data'!N170="No Data",1,IF('Indicator Data imputation'!H169&lt;&gt;"",1,0))</f>
        <v>0</v>
      </c>
      <c r="H166" s="165">
        <f>IF('Indicator Data'!O170="No Data",1,IF('Indicator Data imputation'!I169&lt;&gt;"",1,0))</f>
        <v>0</v>
      </c>
      <c r="I166" s="165">
        <f>IF('Indicator Data'!P170="No Data",1,IF('Indicator Data imputation'!J169&lt;&gt;"",1,0))</f>
        <v>0</v>
      </c>
      <c r="J166" s="165">
        <f>IF('Indicator Data'!Q170="No Data",1,IF('Indicator Data imputation'!K169&lt;&gt;"",1,0))</f>
        <v>0</v>
      </c>
      <c r="K166" s="165">
        <f>IF('Indicator Data'!R170="No Data",1,IF('Indicator Data imputation'!L169&lt;&gt;"",1,0))</f>
        <v>1</v>
      </c>
      <c r="L166" s="165">
        <f>IF('Indicator Data'!S170="No Data",1,IF('Indicator Data imputation'!M169&lt;&gt;"",1,0))</f>
        <v>0</v>
      </c>
      <c r="M166" s="165">
        <f>IF('Indicator Data'!T170="No Data",1,IF('Indicator Data imputation'!N169&lt;&gt;"",1,0))</f>
        <v>0</v>
      </c>
      <c r="N166" s="165">
        <f>IF('Indicator Data'!U170="No Data",1,IF('Indicator Data imputation'!O169&lt;&gt;"",1,0))</f>
        <v>0</v>
      </c>
      <c r="O166" s="165">
        <f>IF('Indicator Data'!V170="No Data",1,IF('Indicator Data imputation'!P169&lt;&gt;"",1,0))</f>
        <v>1</v>
      </c>
      <c r="P166" s="165">
        <f>IF('Indicator Data'!W170="No Data",1,IF('Indicator Data imputation'!Q169&lt;&gt;"",1,0))</f>
        <v>0</v>
      </c>
      <c r="Q166" s="165">
        <f>IF('Indicator Data'!X170="No Data",1,IF('Indicator Data imputation'!R169&lt;&gt;"",1,0))</f>
        <v>1</v>
      </c>
      <c r="R166" s="165">
        <f>IF('Indicator Data'!Y170="No Data",1,IF('Indicator Data imputation'!S169&lt;&gt;"",1,0))</f>
        <v>0</v>
      </c>
      <c r="S166" s="165">
        <f>IF('Indicator Data'!Z170="No Data",1,IF('Indicator Data imputation'!T169&lt;&gt;"",1,0))</f>
        <v>0</v>
      </c>
      <c r="T166" s="165">
        <f>IF('Indicator Data'!AA170="No Data",1,IF('Indicator Data imputation'!U169&lt;&gt;"",1,0))</f>
        <v>0</v>
      </c>
      <c r="U166" s="165">
        <f>IF('Indicator Data'!AB170="No Data",1,IF('Indicator Data imputation'!V169&lt;&gt;"",1,0))</f>
        <v>0</v>
      </c>
      <c r="V166" s="165">
        <f>IF('Indicator Data'!AC170="No Data",1,IF('Indicator Data imputation'!W169&lt;&gt;"",1,0))</f>
        <v>0</v>
      </c>
      <c r="W166" s="165">
        <f>IF('Indicator Data'!AD170="No Data",1,IF('Indicator Data imputation'!X169&lt;&gt;"",1,0))</f>
        <v>0</v>
      </c>
      <c r="X166" s="165">
        <f>IF('Indicator Data'!AE170="No Data",1,IF('Indicator Data imputation'!Y169&lt;&gt;"",1,0))</f>
        <v>1</v>
      </c>
      <c r="Y166" s="165">
        <f>IF('Indicator Data'!AF170="No Data",1,IF('Indicator Data imputation'!Z169&lt;&gt;"",1,0))</f>
        <v>0</v>
      </c>
      <c r="Z166" s="165">
        <f>IF('Indicator Data'!AG170="No Data",1,IF('Indicator Data imputation'!AA169&lt;&gt;"",1,0))</f>
        <v>0</v>
      </c>
      <c r="AA166" s="165">
        <f>IF('Indicator Data'!AH170="No Data",1,IF('Indicator Data imputation'!AB169&lt;&gt;"",1,0))</f>
        <v>0</v>
      </c>
      <c r="AB166" s="165">
        <f>IF('Indicator Data'!AI170="No Data",1,IF('Indicator Data imputation'!AC169&lt;&gt;"",1,0))</f>
        <v>0</v>
      </c>
      <c r="AC166" s="165">
        <f>IF('Indicator Data'!AJ170="No Data",1,IF('Indicator Data imputation'!AD169&lt;&gt;"",1,0))</f>
        <v>0</v>
      </c>
      <c r="AD166" s="165">
        <f>IF('Indicator Data'!AK170="No Data",1,IF('Indicator Data imputation'!AE169&lt;&gt;"",1,0))</f>
        <v>0</v>
      </c>
      <c r="AE166" s="165">
        <f>IF('Indicator Data'!AL170="No Data",1,IF('Indicator Data imputation'!AF169&lt;&gt;"",1,0))</f>
        <v>0</v>
      </c>
      <c r="AF166" s="165">
        <f>IF('Indicator Data'!AM170="No Data",1,IF('Indicator Data imputation'!AG169&lt;&gt;"",1,0))</f>
        <v>0</v>
      </c>
      <c r="AG166" s="165">
        <f>IF('Indicator Data'!AN170="No Data",1,IF('Indicator Data imputation'!AH169&lt;&gt;"",1,0))</f>
        <v>0</v>
      </c>
      <c r="AH166" s="165">
        <f>IF('Indicator Data'!AO170="No Data",1,IF('Indicator Data imputation'!AI169&lt;&gt;"",1,0))</f>
        <v>0</v>
      </c>
      <c r="AI166" s="165">
        <f>IF('Indicator Data'!AP170="No Data",1,IF('Indicator Data imputation'!AJ169&lt;&gt;"",1,0))</f>
        <v>0</v>
      </c>
      <c r="AJ166" s="165">
        <f>IF('Indicator Data'!AQ170="No Data",1,IF('Indicator Data imputation'!AK169&lt;&gt;"",1,0))</f>
        <v>0</v>
      </c>
      <c r="AK166" s="165">
        <f>IF('Indicator Data'!AR170="No Data",1,IF('Indicator Data imputation'!AL169&lt;&gt;"",1,0))</f>
        <v>0</v>
      </c>
      <c r="AL166" s="165">
        <f>IF('Indicator Data'!AS170="No Data",1,IF('Indicator Data imputation'!AM169&lt;&gt;"",1,0))</f>
        <v>0</v>
      </c>
      <c r="AM166" s="165">
        <f>IF('Indicator Data'!AT170="No Data",1,IF('Indicator Data imputation'!AN169&lt;&gt;"",1,0))</f>
        <v>0</v>
      </c>
      <c r="AN166" s="165">
        <f>IF('Indicator Data'!AU170="No Data",1,IF('Indicator Data imputation'!AO169&lt;&gt;"",1,0))</f>
        <v>0</v>
      </c>
      <c r="AO166" s="165">
        <f>IF('Indicator Data'!AV170="No Data",1,IF('Indicator Data imputation'!AP169&lt;&gt;"",1,0))</f>
        <v>1</v>
      </c>
      <c r="AP166" s="165">
        <f>IF('Indicator Data'!AW170="No Data",1,IF('Indicator Data imputation'!AQ169&lt;&gt;"",1,0))</f>
        <v>0</v>
      </c>
      <c r="AQ166" s="165">
        <f>IF('Indicator Data'!AX170="No Data",1,IF('Indicator Data imputation'!AR169&lt;&gt;"",1,0))</f>
        <v>0</v>
      </c>
      <c r="AR166" s="165">
        <f>IF('Indicator Data'!AY170="No Data",1,IF('Indicator Data imputation'!AS169&lt;&gt;"",1,0))</f>
        <v>0</v>
      </c>
      <c r="AS166" s="165">
        <f>IF('Indicator Data'!AZ170="No Data",1,IF('Indicator Data imputation'!AT169&lt;&gt;"",1,0))</f>
        <v>0</v>
      </c>
      <c r="AT166" s="165">
        <f>IF('Indicator Data'!BA170="No Data",1,IF('Indicator Data imputation'!AU169&lt;&gt;"",1,0))</f>
        <v>0</v>
      </c>
      <c r="AU166" s="165">
        <f>IF('Indicator Data'!BB170="No Data",1,IF('Indicator Data imputation'!AV169&lt;&gt;"",1,0))</f>
        <v>0</v>
      </c>
      <c r="AV166" s="165">
        <f>IF('Indicator Data'!BC170="No Data",1,IF('Indicator Data imputation'!AW169&lt;&gt;"",1,0))</f>
        <v>0</v>
      </c>
      <c r="AW166" s="165">
        <f>IF('Indicator Data'!BD170="No Data",1,IF('Indicator Data imputation'!AX169&lt;&gt;"",1,0))</f>
        <v>0</v>
      </c>
      <c r="AX166" s="165">
        <f>IF('Indicator Data'!BE170="No Data",1,IF('Indicator Data imputation'!AY169&lt;&gt;"",1,0))</f>
        <v>0</v>
      </c>
      <c r="AY166" s="165">
        <f>IF('Indicator Data'!BF170="No Data",1,IF('Indicator Data imputation'!AZ169&lt;&gt;"",1,0))</f>
        <v>0</v>
      </c>
      <c r="AZ166" s="165">
        <f>IF('Indicator Data'!BG170="No Data",1,IF('Indicator Data imputation'!BA169&lt;&gt;"",1,0))</f>
        <v>0</v>
      </c>
      <c r="BA166" s="5">
        <f t="shared" si="4"/>
        <v>5</v>
      </c>
      <c r="BB166" s="167">
        <f t="shared" si="5"/>
        <v>9.8039215686274508E-2</v>
      </c>
    </row>
    <row r="167" spans="1:54" x14ac:dyDescent="0.25">
      <c r="A167" s="5" t="s">
        <v>314</v>
      </c>
      <c r="B167" s="165">
        <f>IF('Indicator Data'!I171="No Data",1,IF('Indicator Data imputation'!C170&lt;&gt;"",1,0))</f>
        <v>0</v>
      </c>
      <c r="C167" s="165">
        <f>IF('Indicator Data'!J171="No Data",1,IF('Indicator Data imputation'!D170&lt;&gt;"",1,0))</f>
        <v>0</v>
      </c>
      <c r="D167" s="165">
        <f>IF('Indicator Data'!K171="No Data",1,IF('Indicator Data imputation'!E170&lt;&gt;"",1,0))</f>
        <v>0</v>
      </c>
      <c r="E167" s="165">
        <f>IF('Indicator Data'!L171="No Data",1,IF('Indicator Data imputation'!F170&lt;&gt;"",1,0))</f>
        <v>0</v>
      </c>
      <c r="F167" s="165">
        <f>IF('Indicator Data'!M171="No Data",1,IF('Indicator Data imputation'!G170&lt;&gt;"",1,0))</f>
        <v>0</v>
      </c>
      <c r="G167" s="165">
        <f>IF('Indicator Data'!N171="No Data",1,IF('Indicator Data imputation'!H170&lt;&gt;"",1,0))</f>
        <v>0</v>
      </c>
      <c r="H167" s="165">
        <f>IF('Indicator Data'!O171="No Data",1,IF('Indicator Data imputation'!I170&lt;&gt;"",1,0))</f>
        <v>0</v>
      </c>
      <c r="I167" s="165">
        <f>IF('Indicator Data'!P171="No Data",1,IF('Indicator Data imputation'!J170&lt;&gt;"",1,0))</f>
        <v>0</v>
      </c>
      <c r="J167" s="165">
        <f>IF('Indicator Data'!Q171="No Data",1,IF('Indicator Data imputation'!K170&lt;&gt;"",1,0))</f>
        <v>0</v>
      </c>
      <c r="K167" s="165">
        <f>IF('Indicator Data'!R171="No Data",1,IF('Indicator Data imputation'!L170&lt;&gt;"",1,0))</f>
        <v>1</v>
      </c>
      <c r="L167" s="165">
        <f>IF('Indicator Data'!S171="No Data",1,IF('Indicator Data imputation'!M170&lt;&gt;"",1,0))</f>
        <v>0</v>
      </c>
      <c r="M167" s="165">
        <f>IF('Indicator Data'!T171="No Data",1,IF('Indicator Data imputation'!N170&lt;&gt;"",1,0))</f>
        <v>0</v>
      </c>
      <c r="N167" s="165">
        <f>IF('Indicator Data'!U171="No Data",1,IF('Indicator Data imputation'!O170&lt;&gt;"",1,0))</f>
        <v>0</v>
      </c>
      <c r="O167" s="165">
        <f>IF('Indicator Data'!V171="No Data",1,IF('Indicator Data imputation'!P170&lt;&gt;"",1,0))</f>
        <v>1</v>
      </c>
      <c r="P167" s="165">
        <f>IF('Indicator Data'!W171="No Data",1,IF('Indicator Data imputation'!Q170&lt;&gt;"",1,0))</f>
        <v>0</v>
      </c>
      <c r="Q167" s="165">
        <f>IF('Indicator Data'!X171="No Data",1,IF('Indicator Data imputation'!R170&lt;&gt;"",1,0))</f>
        <v>1</v>
      </c>
      <c r="R167" s="165">
        <f>IF('Indicator Data'!Y171="No Data",1,IF('Indicator Data imputation'!S170&lt;&gt;"",1,0))</f>
        <v>0</v>
      </c>
      <c r="S167" s="165">
        <f>IF('Indicator Data'!Z171="No Data",1,IF('Indicator Data imputation'!T170&lt;&gt;"",1,0))</f>
        <v>0</v>
      </c>
      <c r="T167" s="165">
        <f>IF('Indicator Data'!AA171="No Data",1,IF('Indicator Data imputation'!U170&lt;&gt;"",1,0))</f>
        <v>0</v>
      </c>
      <c r="U167" s="165">
        <f>IF('Indicator Data'!AB171="No Data",1,IF('Indicator Data imputation'!V170&lt;&gt;"",1,0))</f>
        <v>0</v>
      </c>
      <c r="V167" s="165">
        <f>IF('Indicator Data'!AC171="No Data",1,IF('Indicator Data imputation'!W170&lt;&gt;"",1,0))</f>
        <v>0</v>
      </c>
      <c r="W167" s="165">
        <f>IF('Indicator Data'!AD171="No Data",1,IF('Indicator Data imputation'!X170&lt;&gt;"",1,0))</f>
        <v>0</v>
      </c>
      <c r="X167" s="165">
        <f>IF('Indicator Data'!AE171="No Data",1,IF('Indicator Data imputation'!Y170&lt;&gt;"",1,0))</f>
        <v>1</v>
      </c>
      <c r="Y167" s="165">
        <f>IF('Indicator Data'!AF171="No Data",1,IF('Indicator Data imputation'!Z170&lt;&gt;"",1,0))</f>
        <v>0</v>
      </c>
      <c r="Z167" s="165">
        <f>IF('Indicator Data'!AG171="No Data",1,IF('Indicator Data imputation'!AA170&lt;&gt;"",1,0))</f>
        <v>0</v>
      </c>
      <c r="AA167" s="165">
        <f>IF('Indicator Data'!AH171="No Data",1,IF('Indicator Data imputation'!AB170&lt;&gt;"",1,0))</f>
        <v>0</v>
      </c>
      <c r="AB167" s="165">
        <f>IF('Indicator Data'!AI171="No Data",1,IF('Indicator Data imputation'!AC170&lt;&gt;"",1,0))</f>
        <v>0</v>
      </c>
      <c r="AC167" s="165">
        <f>IF('Indicator Data'!AJ171="No Data",1,IF('Indicator Data imputation'!AD170&lt;&gt;"",1,0))</f>
        <v>0</v>
      </c>
      <c r="AD167" s="165">
        <f>IF('Indicator Data'!AK171="No Data",1,IF('Indicator Data imputation'!AE170&lt;&gt;"",1,0))</f>
        <v>0</v>
      </c>
      <c r="AE167" s="165">
        <f>IF('Indicator Data'!AL171="No Data",1,IF('Indicator Data imputation'!AF170&lt;&gt;"",1,0))</f>
        <v>0</v>
      </c>
      <c r="AF167" s="165">
        <f>IF('Indicator Data'!AM171="No Data",1,IF('Indicator Data imputation'!AG170&lt;&gt;"",1,0))</f>
        <v>0</v>
      </c>
      <c r="AG167" s="165">
        <f>IF('Indicator Data'!AN171="No Data",1,IF('Indicator Data imputation'!AH170&lt;&gt;"",1,0))</f>
        <v>0</v>
      </c>
      <c r="AH167" s="165">
        <f>IF('Indicator Data'!AO171="No Data",1,IF('Indicator Data imputation'!AI170&lt;&gt;"",1,0))</f>
        <v>0</v>
      </c>
      <c r="AI167" s="165">
        <f>IF('Indicator Data'!AP171="No Data",1,IF('Indicator Data imputation'!AJ170&lt;&gt;"",1,0))</f>
        <v>0</v>
      </c>
      <c r="AJ167" s="165">
        <f>IF('Indicator Data'!AQ171="No Data",1,IF('Indicator Data imputation'!AK170&lt;&gt;"",1,0))</f>
        <v>0</v>
      </c>
      <c r="AK167" s="165">
        <f>IF('Indicator Data'!AR171="No Data",1,IF('Indicator Data imputation'!AL170&lt;&gt;"",1,0))</f>
        <v>0</v>
      </c>
      <c r="AL167" s="165">
        <f>IF('Indicator Data'!AS171="No Data",1,IF('Indicator Data imputation'!AM170&lt;&gt;"",1,0))</f>
        <v>0</v>
      </c>
      <c r="AM167" s="165">
        <f>IF('Indicator Data'!AT171="No Data",1,IF('Indicator Data imputation'!AN170&lt;&gt;"",1,0))</f>
        <v>1</v>
      </c>
      <c r="AN167" s="165">
        <f>IF('Indicator Data'!AU171="No Data",1,IF('Indicator Data imputation'!AO170&lt;&gt;"",1,0))</f>
        <v>1</v>
      </c>
      <c r="AO167" s="165">
        <f>IF('Indicator Data'!AV171="No Data",1,IF('Indicator Data imputation'!AP170&lt;&gt;"",1,0))</f>
        <v>1</v>
      </c>
      <c r="AP167" s="165">
        <f>IF('Indicator Data'!AW171="No Data",1,IF('Indicator Data imputation'!AQ170&lt;&gt;"",1,0))</f>
        <v>0</v>
      </c>
      <c r="AQ167" s="165">
        <f>IF('Indicator Data'!AX171="No Data",1,IF('Indicator Data imputation'!AR170&lt;&gt;"",1,0))</f>
        <v>0</v>
      </c>
      <c r="AR167" s="165">
        <f>IF('Indicator Data'!AY171="No Data",1,IF('Indicator Data imputation'!AS170&lt;&gt;"",1,0))</f>
        <v>0</v>
      </c>
      <c r="AS167" s="165">
        <f>IF('Indicator Data'!AZ171="No Data",1,IF('Indicator Data imputation'!AT170&lt;&gt;"",1,0))</f>
        <v>0</v>
      </c>
      <c r="AT167" s="165">
        <f>IF('Indicator Data'!BA171="No Data",1,IF('Indicator Data imputation'!AU170&lt;&gt;"",1,0))</f>
        <v>0</v>
      </c>
      <c r="AU167" s="165">
        <f>IF('Indicator Data'!BB171="No Data",1,IF('Indicator Data imputation'!AV170&lt;&gt;"",1,0))</f>
        <v>0</v>
      </c>
      <c r="AV167" s="165">
        <f>IF('Indicator Data'!BC171="No Data",1,IF('Indicator Data imputation'!AW170&lt;&gt;"",1,0))</f>
        <v>0</v>
      </c>
      <c r="AW167" s="165">
        <f>IF('Indicator Data'!BD171="No Data",1,IF('Indicator Data imputation'!AX170&lt;&gt;"",1,0))</f>
        <v>0</v>
      </c>
      <c r="AX167" s="165">
        <f>IF('Indicator Data'!BE171="No Data",1,IF('Indicator Data imputation'!AY170&lt;&gt;"",1,0))</f>
        <v>0</v>
      </c>
      <c r="AY167" s="165">
        <f>IF('Indicator Data'!BF171="No Data",1,IF('Indicator Data imputation'!AZ170&lt;&gt;"",1,0))</f>
        <v>0</v>
      </c>
      <c r="AZ167" s="165">
        <f>IF('Indicator Data'!BG171="No Data",1,IF('Indicator Data imputation'!BA170&lt;&gt;"",1,0))</f>
        <v>0</v>
      </c>
      <c r="BA167" s="5">
        <f t="shared" si="4"/>
        <v>7</v>
      </c>
      <c r="BB167" s="167">
        <f t="shared" si="5"/>
        <v>0.13725490196078433</v>
      </c>
    </row>
    <row r="168" spans="1:54" x14ac:dyDescent="0.25">
      <c r="A168" s="5" t="s">
        <v>316</v>
      </c>
      <c r="B168" s="165">
        <f>IF('Indicator Data'!I172="No Data",1,IF('Indicator Data imputation'!C171&lt;&gt;"",1,0))</f>
        <v>0</v>
      </c>
      <c r="C168" s="165">
        <f>IF('Indicator Data'!J172="No Data",1,IF('Indicator Data imputation'!D171&lt;&gt;"",1,0))</f>
        <v>0</v>
      </c>
      <c r="D168" s="165">
        <f>IF('Indicator Data'!K172="No Data",1,IF('Indicator Data imputation'!E171&lt;&gt;"",1,0))</f>
        <v>0</v>
      </c>
      <c r="E168" s="165">
        <f>IF('Indicator Data'!L172="No Data",1,IF('Indicator Data imputation'!F171&lt;&gt;"",1,0))</f>
        <v>0</v>
      </c>
      <c r="F168" s="165">
        <f>IF('Indicator Data'!M172="No Data",1,IF('Indicator Data imputation'!G171&lt;&gt;"",1,0))</f>
        <v>0</v>
      </c>
      <c r="G168" s="165">
        <f>IF('Indicator Data'!N172="No Data",1,IF('Indicator Data imputation'!H171&lt;&gt;"",1,0))</f>
        <v>0</v>
      </c>
      <c r="H168" s="165">
        <f>IF('Indicator Data'!O172="No Data",1,IF('Indicator Data imputation'!I171&lt;&gt;"",1,0))</f>
        <v>0</v>
      </c>
      <c r="I168" s="165">
        <f>IF('Indicator Data'!P172="No Data",1,IF('Indicator Data imputation'!J171&lt;&gt;"",1,0))</f>
        <v>0</v>
      </c>
      <c r="J168" s="165">
        <f>IF('Indicator Data'!Q172="No Data",1,IF('Indicator Data imputation'!K171&lt;&gt;"",1,0))</f>
        <v>0</v>
      </c>
      <c r="K168" s="165">
        <f>IF('Indicator Data'!R172="No Data",1,IF('Indicator Data imputation'!L171&lt;&gt;"",1,0))</f>
        <v>0</v>
      </c>
      <c r="L168" s="165">
        <f>IF('Indicator Data'!S172="No Data",1,IF('Indicator Data imputation'!M171&lt;&gt;"",1,0))</f>
        <v>0</v>
      </c>
      <c r="M168" s="165">
        <f>IF('Indicator Data'!T172="No Data",1,IF('Indicator Data imputation'!N171&lt;&gt;"",1,0))</f>
        <v>0</v>
      </c>
      <c r="N168" s="165">
        <f>IF('Indicator Data'!U172="No Data",1,IF('Indicator Data imputation'!O171&lt;&gt;"",1,0))</f>
        <v>0</v>
      </c>
      <c r="O168" s="165">
        <f>IF('Indicator Data'!V172="No Data",1,IF('Indicator Data imputation'!P171&lt;&gt;"",1,0))</f>
        <v>1</v>
      </c>
      <c r="P168" s="165">
        <f>IF('Indicator Data'!W172="No Data",1,IF('Indicator Data imputation'!Q171&lt;&gt;"",1,0))</f>
        <v>0</v>
      </c>
      <c r="Q168" s="165">
        <f>IF('Indicator Data'!X172="No Data",1,IF('Indicator Data imputation'!R171&lt;&gt;"",1,0))</f>
        <v>0</v>
      </c>
      <c r="R168" s="165">
        <f>IF('Indicator Data'!Y172="No Data",1,IF('Indicator Data imputation'!S171&lt;&gt;"",1,0))</f>
        <v>0</v>
      </c>
      <c r="S168" s="165">
        <f>IF('Indicator Data'!Z172="No Data",1,IF('Indicator Data imputation'!T171&lt;&gt;"",1,0))</f>
        <v>0</v>
      </c>
      <c r="T168" s="165">
        <f>IF('Indicator Data'!AA172="No Data",1,IF('Indicator Data imputation'!U171&lt;&gt;"",1,0))</f>
        <v>0</v>
      </c>
      <c r="U168" s="165">
        <f>IF('Indicator Data'!AB172="No Data",1,IF('Indicator Data imputation'!V171&lt;&gt;"",1,0))</f>
        <v>0</v>
      </c>
      <c r="V168" s="165">
        <f>IF('Indicator Data'!AC172="No Data",1,IF('Indicator Data imputation'!W171&lt;&gt;"",1,0))</f>
        <v>0</v>
      </c>
      <c r="W168" s="165">
        <f>IF('Indicator Data'!AD172="No Data",1,IF('Indicator Data imputation'!X171&lt;&gt;"",1,0))</f>
        <v>0</v>
      </c>
      <c r="X168" s="165">
        <f>IF('Indicator Data'!AE172="No Data",1,IF('Indicator Data imputation'!Y171&lt;&gt;"",1,0))</f>
        <v>1</v>
      </c>
      <c r="Y168" s="165">
        <f>IF('Indicator Data'!AF172="No Data",1,IF('Indicator Data imputation'!Z171&lt;&gt;"",1,0))</f>
        <v>0</v>
      </c>
      <c r="Z168" s="165">
        <f>IF('Indicator Data'!AG172="No Data",1,IF('Indicator Data imputation'!AA171&lt;&gt;"",1,0))</f>
        <v>1</v>
      </c>
      <c r="AA168" s="165">
        <f>IF('Indicator Data'!AH172="No Data",1,IF('Indicator Data imputation'!AB171&lt;&gt;"",1,0))</f>
        <v>0</v>
      </c>
      <c r="AB168" s="165">
        <f>IF('Indicator Data'!AI172="No Data",1,IF('Indicator Data imputation'!AC171&lt;&gt;"",1,0))</f>
        <v>0</v>
      </c>
      <c r="AC168" s="165">
        <f>IF('Indicator Data'!AJ172="No Data",1,IF('Indicator Data imputation'!AD171&lt;&gt;"",1,0))</f>
        <v>0</v>
      </c>
      <c r="AD168" s="165">
        <f>IF('Indicator Data'!AK172="No Data",1,IF('Indicator Data imputation'!AE171&lt;&gt;"",1,0))</f>
        <v>0</v>
      </c>
      <c r="AE168" s="165">
        <f>IF('Indicator Data'!AL172="No Data",1,IF('Indicator Data imputation'!AF171&lt;&gt;"",1,0))</f>
        <v>0</v>
      </c>
      <c r="AF168" s="165">
        <f>IF('Indicator Data'!AM172="No Data",1,IF('Indicator Data imputation'!AG171&lt;&gt;"",1,0))</f>
        <v>0</v>
      </c>
      <c r="AG168" s="165">
        <f>IF('Indicator Data'!AN172="No Data",1,IF('Indicator Data imputation'!AH171&lt;&gt;"",1,0))</f>
        <v>0</v>
      </c>
      <c r="AH168" s="165">
        <f>IF('Indicator Data'!AO172="No Data",1,IF('Indicator Data imputation'!AI171&lt;&gt;"",1,0))</f>
        <v>0</v>
      </c>
      <c r="AI168" s="165">
        <f>IF('Indicator Data'!AP172="No Data",1,IF('Indicator Data imputation'!AJ171&lt;&gt;"",1,0))</f>
        <v>1</v>
      </c>
      <c r="AJ168" s="165">
        <f>IF('Indicator Data'!AQ172="No Data",1,IF('Indicator Data imputation'!AK171&lt;&gt;"",1,0))</f>
        <v>1</v>
      </c>
      <c r="AK168" s="165">
        <f>IF('Indicator Data'!AR172="No Data",1,IF('Indicator Data imputation'!AL171&lt;&gt;"",1,0))</f>
        <v>0</v>
      </c>
      <c r="AL168" s="165">
        <f>IF('Indicator Data'!AS172="No Data",1,IF('Indicator Data imputation'!AM171&lt;&gt;"",1,0))</f>
        <v>0</v>
      </c>
      <c r="AM168" s="165">
        <f>IF('Indicator Data'!AT172="No Data",1,IF('Indicator Data imputation'!AN171&lt;&gt;"",1,0))</f>
        <v>0</v>
      </c>
      <c r="AN168" s="165">
        <f>IF('Indicator Data'!AU172="No Data",1,IF('Indicator Data imputation'!AO171&lt;&gt;"",1,0))</f>
        <v>0</v>
      </c>
      <c r="AO168" s="165">
        <f>IF('Indicator Data'!AV172="No Data",1,IF('Indicator Data imputation'!AP171&lt;&gt;"",1,0))</f>
        <v>0</v>
      </c>
      <c r="AP168" s="165">
        <f>IF('Indicator Data'!AW172="No Data",1,IF('Indicator Data imputation'!AQ171&lt;&gt;"",1,0))</f>
        <v>0</v>
      </c>
      <c r="AQ168" s="165">
        <f>IF('Indicator Data'!AX172="No Data",1,IF('Indicator Data imputation'!AR171&lt;&gt;"",1,0))</f>
        <v>0</v>
      </c>
      <c r="AR168" s="165">
        <f>IF('Indicator Data'!AY172="No Data",1,IF('Indicator Data imputation'!AS171&lt;&gt;"",1,0))</f>
        <v>0</v>
      </c>
      <c r="AS168" s="165">
        <f>IF('Indicator Data'!AZ172="No Data",1,IF('Indicator Data imputation'!AT171&lt;&gt;"",1,0))</f>
        <v>0</v>
      </c>
      <c r="AT168" s="165">
        <f>IF('Indicator Data'!BA172="No Data",1,IF('Indicator Data imputation'!AU171&lt;&gt;"",1,0))</f>
        <v>0</v>
      </c>
      <c r="AU168" s="165">
        <f>IF('Indicator Data'!BB172="No Data",1,IF('Indicator Data imputation'!AV171&lt;&gt;"",1,0))</f>
        <v>0</v>
      </c>
      <c r="AV168" s="165">
        <f>IF('Indicator Data'!BC172="No Data",1,IF('Indicator Data imputation'!AW171&lt;&gt;"",1,0))</f>
        <v>0</v>
      </c>
      <c r="AW168" s="165">
        <f>IF('Indicator Data'!BD172="No Data",1,IF('Indicator Data imputation'!AX171&lt;&gt;"",1,0))</f>
        <v>0</v>
      </c>
      <c r="AX168" s="165">
        <f>IF('Indicator Data'!BE172="No Data",1,IF('Indicator Data imputation'!AY171&lt;&gt;"",1,0))</f>
        <v>0</v>
      </c>
      <c r="AY168" s="165">
        <f>IF('Indicator Data'!BF172="No Data",1,IF('Indicator Data imputation'!AZ171&lt;&gt;"",1,0))</f>
        <v>0</v>
      </c>
      <c r="AZ168" s="165">
        <f>IF('Indicator Data'!BG172="No Data",1,IF('Indicator Data imputation'!BA171&lt;&gt;"",1,0))</f>
        <v>0</v>
      </c>
      <c r="BA168" s="5">
        <f t="shared" si="4"/>
        <v>5</v>
      </c>
      <c r="BB168" s="167">
        <f t="shared" si="5"/>
        <v>9.8039215686274508E-2</v>
      </c>
    </row>
    <row r="169" spans="1:54" x14ac:dyDescent="0.25">
      <c r="A169" s="5" t="s">
        <v>318</v>
      </c>
      <c r="B169" s="165">
        <f>IF('Indicator Data'!I173="No Data",1,IF('Indicator Data imputation'!C172&lt;&gt;"",1,0))</f>
        <v>0</v>
      </c>
      <c r="C169" s="165">
        <f>IF('Indicator Data'!J173="No Data",1,IF('Indicator Data imputation'!D172&lt;&gt;"",1,0))</f>
        <v>0</v>
      </c>
      <c r="D169" s="165">
        <f>IF('Indicator Data'!K173="No Data",1,IF('Indicator Data imputation'!E172&lt;&gt;"",1,0))</f>
        <v>0</v>
      </c>
      <c r="E169" s="165">
        <f>IF('Indicator Data'!L173="No Data",1,IF('Indicator Data imputation'!F172&lt;&gt;"",1,0))</f>
        <v>0</v>
      </c>
      <c r="F169" s="165">
        <f>IF('Indicator Data'!M173="No Data",1,IF('Indicator Data imputation'!G172&lt;&gt;"",1,0))</f>
        <v>0</v>
      </c>
      <c r="G169" s="165">
        <f>IF('Indicator Data'!N173="No Data",1,IF('Indicator Data imputation'!H172&lt;&gt;"",1,0))</f>
        <v>0</v>
      </c>
      <c r="H169" s="165">
        <f>IF('Indicator Data'!O173="No Data",1,IF('Indicator Data imputation'!I172&lt;&gt;"",1,0))</f>
        <v>0</v>
      </c>
      <c r="I169" s="165">
        <f>IF('Indicator Data'!P173="No Data",1,IF('Indicator Data imputation'!J172&lt;&gt;"",1,0))</f>
        <v>0</v>
      </c>
      <c r="J169" s="165">
        <f>IF('Indicator Data'!Q173="No Data",1,IF('Indicator Data imputation'!K172&lt;&gt;"",1,0))</f>
        <v>0</v>
      </c>
      <c r="K169" s="165">
        <f>IF('Indicator Data'!R173="No Data",1,IF('Indicator Data imputation'!L172&lt;&gt;"",1,0))</f>
        <v>0</v>
      </c>
      <c r="L169" s="165">
        <f>IF('Indicator Data'!S173="No Data",1,IF('Indicator Data imputation'!M172&lt;&gt;"",1,0))</f>
        <v>0</v>
      </c>
      <c r="M169" s="165">
        <f>IF('Indicator Data'!T173="No Data",1,IF('Indicator Data imputation'!N172&lt;&gt;"",1,0))</f>
        <v>0</v>
      </c>
      <c r="N169" s="165">
        <f>IF('Indicator Data'!U173="No Data",1,IF('Indicator Data imputation'!O172&lt;&gt;"",1,0))</f>
        <v>0</v>
      </c>
      <c r="O169" s="165">
        <f>IF('Indicator Data'!V173="No Data",1,IF('Indicator Data imputation'!P172&lt;&gt;"",1,0))</f>
        <v>0</v>
      </c>
      <c r="P169" s="165">
        <f>IF('Indicator Data'!W173="No Data",1,IF('Indicator Data imputation'!Q172&lt;&gt;"",1,0))</f>
        <v>0</v>
      </c>
      <c r="Q169" s="165">
        <f>IF('Indicator Data'!X173="No Data",1,IF('Indicator Data imputation'!R172&lt;&gt;"",1,0))</f>
        <v>0</v>
      </c>
      <c r="R169" s="165">
        <f>IF('Indicator Data'!Y173="No Data",1,IF('Indicator Data imputation'!S172&lt;&gt;"",1,0))</f>
        <v>0</v>
      </c>
      <c r="S169" s="165">
        <f>IF('Indicator Data'!Z173="No Data",1,IF('Indicator Data imputation'!T172&lt;&gt;"",1,0))</f>
        <v>0</v>
      </c>
      <c r="T169" s="165">
        <f>IF('Indicator Data'!AA173="No Data",1,IF('Indicator Data imputation'!U172&lt;&gt;"",1,0))</f>
        <v>0</v>
      </c>
      <c r="U169" s="165">
        <f>IF('Indicator Data'!AB173="No Data",1,IF('Indicator Data imputation'!V172&lt;&gt;"",1,0))</f>
        <v>0</v>
      </c>
      <c r="V169" s="165">
        <f>IF('Indicator Data'!AC173="No Data",1,IF('Indicator Data imputation'!W172&lt;&gt;"",1,0))</f>
        <v>0</v>
      </c>
      <c r="W169" s="165">
        <f>IF('Indicator Data'!AD173="No Data",1,IF('Indicator Data imputation'!X172&lt;&gt;"",1,0))</f>
        <v>0</v>
      </c>
      <c r="X169" s="165">
        <f>IF('Indicator Data'!AE173="No Data",1,IF('Indicator Data imputation'!Y172&lt;&gt;"",1,0))</f>
        <v>0</v>
      </c>
      <c r="Y169" s="165">
        <f>IF('Indicator Data'!AF173="No Data",1,IF('Indicator Data imputation'!Z172&lt;&gt;"",1,0))</f>
        <v>0</v>
      </c>
      <c r="Z169" s="165">
        <f>IF('Indicator Data'!AG173="No Data",1,IF('Indicator Data imputation'!AA172&lt;&gt;"",1,0))</f>
        <v>0</v>
      </c>
      <c r="AA169" s="165">
        <f>IF('Indicator Data'!AH173="No Data",1,IF('Indicator Data imputation'!AB172&lt;&gt;"",1,0))</f>
        <v>0</v>
      </c>
      <c r="AB169" s="165">
        <f>IF('Indicator Data'!AI173="No Data",1,IF('Indicator Data imputation'!AC172&lt;&gt;"",1,0))</f>
        <v>0</v>
      </c>
      <c r="AC169" s="165">
        <f>IF('Indicator Data'!AJ173="No Data",1,IF('Indicator Data imputation'!AD172&lt;&gt;"",1,0))</f>
        <v>0</v>
      </c>
      <c r="AD169" s="165">
        <f>IF('Indicator Data'!AK173="No Data",1,IF('Indicator Data imputation'!AE172&lt;&gt;"",1,0))</f>
        <v>0</v>
      </c>
      <c r="AE169" s="165">
        <f>IF('Indicator Data'!AL173="No Data",1,IF('Indicator Data imputation'!AF172&lt;&gt;"",1,0))</f>
        <v>0</v>
      </c>
      <c r="AF169" s="165">
        <f>IF('Indicator Data'!AM173="No Data",1,IF('Indicator Data imputation'!AG172&lt;&gt;"",1,0))</f>
        <v>0</v>
      </c>
      <c r="AG169" s="165">
        <f>IF('Indicator Data'!AN173="No Data",1,IF('Indicator Data imputation'!AH172&lt;&gt;"",1,0))</f>
        <v>0</v>
      </c>
      <c r="AH169" s="165">
        <f>IF('Indicator Data'!AO173="No Data",1,IF('Indicator Data imputation'!AI172&lt;&gt;"",1,0))</f>
        <v>0</v>
      </c>
      <c r="AI169" s="165">
        <f>IF('Indicator Data'!AP173="No Data",1,IF('Indicator Data imputation'!AJ172&lt;&gt;"",1,0))</f>
        <v>1</v>
      </c>
      <c r="AJ169" s="165">
        <f>IF('Indicator Data'!AQ173="No Data",1,IF('Indicator Data imputation'!AK172&lt;&gt;"",1,0))</f>
        <v>1</v>
      </c>
      <c r="AK169" s="165">
        <f>IF('Indicator Data'!AR173="No Data",1,IF('Indicator Data imputation'!AL172&lt;&gt;"",1,0))</f>
        <v>0</v>
      </c>
      <c r="AL169" s="165">
        <f>IF('Indicator Data'!AS173="No Data",1,IF('Indicator Data imputation'!AM172&lt;&gt;"",1,0))</f>
        <v>0</v>
      </c>
      <c r="AM169" s="165">
        <f>IF('Indicator Data'!AT173="No Data",1,IF('Indicator Data imputation'!AN172&lt;&gt;"",1,0))</f>
        <v>0</v>
      </c>
      <c r="AN169" s="165">
        <f>IF('Indicator Data'!AU173="No Data",1,IF('Indicator Data imputation'!AO172&lt;&gt;"",1,0))</f>
        <v>0</v>
      </c>
      <c r="AO169" s="165">
        <f>IF('Indicator Data'!AV173="No Data",1,IF('Indicator Data imputation'!AP172&lt;&gt;"",1,0))</f>
        <v>0</v>
      </c>
      <c r="AP169" s="165">
        <f>IF('Indicator Data'!AW173="No Data",1,IF('Indicator Data imputation'!AQ172&lt;&gt;"",1,0))</f>
        <v>0</v>
      </c>
      <c r="AQ169" s="165">
        <f>IF('Indicator Data'!AX173="No Data",1,IF('Indicator Data imputation'!AR172&lt;&gt;"",1,0))</f>
        <v>0</v>
      </c>
      <c r="AR169" s="165">
        <f>IF('Indicator Data'!AY173="No Data",1,IF('Indicator Data imputation'!AS172&lt;&gt;"",1,0))</f>
        <v>0</v>
      </c>
      <c r="AS169" s="165">
        <f>IF('Indicator Data'!AZ173="No Data",1,IF('Indicator Data imputation'!AT172&lt;&gt;"",1,0))</f>
        <v>0</v>
      </c>
      <c r="AT169" s="165">
        <f>IF('Indicator Data'!BA173="No Data",1,IF('Indicator Data imputation'!AU172&lt;&gt;"",1,0))</f>
        <v>0</v>
      </c>
      <c r="AU169" s="165">
        <f>IF('Indicator Data'!BB173="No Data",1,IF('Indicator Data imputation'!AV172&lt;&gt;"",1,0))</f>
        <v>0</v>
      </c>
      <c r="AV169" s="165">
        <f>IF('Indicator Data'!BC173="No Data",1,IF('Indicator Data imputation'!AW172&lt;&gt;"",1,0))</f>
        <v>0</v>
      </c>
      <c r="AW169" s="165">
        <f>IF('Indicator Data'!BD173="No Data",1,IF('Indicator Data imputation'!AX172&lt;&gt;"",1,0))</f>
        <v>0</v>
      </c>
      <c r="AX169" s="165">
        <f>IF('Indicator Data'!BE173="No Data",1,IF('Indicator Data imputation'!AY172&lt;&gt;"",1,0))</f>
        <v>0</v>
      </c>
      <c r="AY169" s="165">
        <f>IF('Indicator Data'!BF173="No Data",1,IF('Indicator Data imputation'!AZ172&lt;&gt;"",1,0))</f>
        <v>0</v>
      </c>
      <c r="AZ169" s="165">
        <f>IF('Indicator Data'!BG173="No Data",1,IF('Indicator Data imputation'!BA172&lt;&gt;"",1,0))</f>
        <v>0</v>
      </c>
      <c r="BA169" s="5">
        <f t="shared" si="4"/>
        <v>2</v>
      </c>
      <c r="BB169" s="167">
        <f t="shared" si="5"/>
        <v>3.9215686274509803E-2</v>
      </c>
    </row>
    <row r="170" spans="1:54" x14ac:dyDescent="0.25">
      <c r="A170" s="5" t="s">
        <v>319</v>
      </c>
      <c r="B170" s="165">
        <f>IF('Indicator Data'!I174="No Data",1,IF('Indicator Data imputation'!C173&lt;&gt;"",1,0))</f>
        <v>0</v>
      </c>
      <c r="C170" s="165">
        <f>IF('Indicator Data'!J174="No Data",1,IF('Indicator Data imputation'!D173&lt;&gt;"",1,0))</f>
        <v>0</v>
      </c>
      <c r="D170" s="165">
        <f>IF('Indicator Data'!K174="No Data",1,IF('Indicator Data imputation'!E173&lt;&gt;"",1,0))</f>
        <v>0</v>
      </c>
      <c r="E170" s="165">
        <f>IF('Indicator Data'!L174="No Data",1,IF('Indicator Data imputation'!F173&lt;&gt;"",1,0))</f>
        <v>0</v>
      </c>
      <c r="F170" s="165">
        <f>IF('Indicator Data'!M174="No Data",1,IF('Indicator Data imputation'!G173&lt;&gt;"",1,0))</f>
        <v>0</v>
      </c>
      <c r="G170" s="165">
        <f>IF('Indicator Data'!N174="No Data",1,IF('Indicator Data imputation'!H173&lt;&gt;"",1,0))</f>
        <v>0</v>
      </c>
      <c r="H170" s="165">
        <f>IF('Indicator Data'!O174="No Data",1,IF('Indicator Data imputation'!I173&lt;&gt;"",1,0))</f>
        <v>0</v>
      </c>
      <c r="I170" s="165">
        <f>IF('Indicator Data'!P174="No Data",1,IF('Indicator Data imputation'!J173&lt;&gt;"",1,0))</f>
        <v>0</v>
      </c>
      <c r="J170" s="165">
        <f>IF('Indicator Data'!Q174="No Data",1,IF('Indicator Data imputation'!K173&lt;&gt;"",1,0))</f>
        <v>0</v>
      </c>
      <c r="K170" s="165">
        <f>IF('Indicator Data'!R174="No Data",1,IF('Indicator Data imputation'!L173&lt;&gt;"",1,0))</f>
        <v>0</v>
      </c>
      <c r="L170" s="165">
        <f>IF('Indicator Data'!S174="No Data",1,IF('Indicator Data imputation'!M173&lt;&gt;"",1,0))</f>
        <v>0</v>
      </c>
      <c r="M170" s="165">
        <f>IF('Indicator Data'!T174="No Data",1,IF('Indicator Data imputation'!N173&lt;&gt;"",1,0))</f>
        <v>0</v>
      </c>
      <c r="N170" s="165">
        <f>IF('Indicator Data'!U174="No Data",1,IF('Indicator Data imputation'!O173&lt;&gt;"",1,0))</f>
        <v>0</v>
      </c>
      <c r="O170" s="165">
        <f>IF('Indicator Data'!V174="No Data",1,IF('Indicator Data imputation'!P173&lt;&gt;"",1,0))</f>
        <v>0</v>
      </c>
      <c r="P170" s="165">
        <f>IF('Indicator Data'!W174="No Data",1,IF('Indicator Data imputation'!Q173&lt;&gt;"",1,0))</f>
        <v>0</v>
      </c>
      <c r="Q170" s="165">
        <f>IF('Indicator Data'!X174="No Data",1,IF('Indicator Data imputation'!R173&lt;&gt;"",1,0))</f>
        <v>0</v>
      </c>
      <c r="R170" s="165">
        <f>IF('Indicator Data'!Y174="No Data",1,IF('Indicator Data imputation'!S173&lt;&gt;"",1,0))</f>
        <v>0</v>
      </c>
      <c r="S170" s="165">
        <f>IF('Indicator Data'!Z174="No Data",1,IF('Indicator Data imputation'!T173&lt;&gt;"",1,0))</f>
        <v>0</v>
      </c>
      <c r="T170" s="165">
        <f>IF('Indicator Data'!AA174="No Data",1,IF('Indicator Data imputation'!U173&lt;&gt;"",1,0))</f>
        <v>0</v>
      </c>
      <c r="U170" s="165">
        <f>IF('Indicator Data'!AB174="No Data",1,IF('Indicator Data imputation'!V173&lt;&gt;"",1,0))</f>
        <v>0</v>
      </c>
      <c r="V170" s="165">
        <f>IF('Indicator Data'!AC174="No Data",1,IF('Indicator Data imputation'!W173&lt;&gt;"",1,0))</f>
        <v>0</v>
      </c>
      <c r="W170" s="165">
        <f>IF('Indicator Data'!AD174="No Data",1,IF('Indicator Data imputation'!X173&lt;&gt;"",1,0))</f>
        <v>0</v>
      </c>
      <c r="X170" s="165">
        <f>IF('Indicator Data'!AE174="No Data",1,IF('Indicator Data imputation'!Y173&lt;&gt;"",1,0))</f>
        <v>0</v>
      </c>
      <c r="Y170" s="165">
        <f>IF('Indicator Data'!AF174="No Data",1,IF('Indicator Data imputation'!Z173&lt;&gt;"",1,0))</f>
        <v>0</v>
      </c>
      <c r="Z170" s="165">
        <f>IF('Indicator Data'!AG174="No Data",1,IF('Indicator Data imputation'!AA173&lt;&gt;"",1,0))</f>
        <v>0</v>
      </c>
      <c r="AA170" s="165">
        <f>IF('Indicator Data'!AH174="No Data",1,IF('Indicator Data imputation'!AB173&lt;&gt;"",1,0))</f>
        <v>0</v>
      </c>
      <c r="AB170" s="165">
        <f>IF('Indicator Data'!AI174="No Data",1,IF('Indicator Data imputation'!AC173&lt;&gt;"",1,0))</f>
        <v>0</v>
      </c>
      <c r="AC170" s="165">
        <f>IF('Indicator Data'!AJ174="No Data",1,IF('Indicator Data imputation'!AD173&lt;&gt;"",1,0))</f>
        <v>0</v>
      </c>
      <c r="AD170" s="165">
        <f>IF('Indicator Data'!AK174="No Data",1,IF('Indicator Data imputation'!AE173&lt;&gt;"",1,0))</f>
        <v>0</v>
      </c>
      <c r="AE170" s="165">
        <f>IF('Indicator Data'!AL174="No Data",1,IF('Indicator Data imputation'!AF173&lt;&gt;"",1,0))</f>
        <v>0</v>
      </c>
      <c r="AF170" s="165">
        <f>IF('Indicator Data'!AM174="No Data",1,IF('Indicator Data imputation'!AG173&lt;&gt;"",1,0))</f>
        <v>0</v>
      </c>
      <c r="AG170" s="165">
        <f>IF('Indicator Data'!AN174="No Data",1,IF('Indicator Data imputation'!AH173&lt;&gt;"",1,0))</f>
        <v>0</v>
      </c>
      <c r="AH170" s="165">
        <f>IF('Indicator Data'!AO174="No Data",1,IF('Indicator Data imputation'!AI173&lt;&gt;"",1,0))</f>
        <v>0</v>
      </c>
      <c r="AI170" s="165">
        <f>IF('Indicator Data'!AP174="No Data",1,IF('Indicator Data imputation'!AJ173&lt;&gt;"",1,0))</f>
        <v>0</v>
      </c>
      <c r="AJ170" s="165">
        <f>IF('Indicator Data'!AQ174="No Data",1,IF('Indicator Data imputation'!AK173&lt;&gt;"",1,0))</f>
        <v>0</v>
      </c>
      <c r="AK170" s="165">
        <f>IF('Indicator Data'!AR174="No Data",1,IF('Indicator Data imputation'!AL173&lt;&gt;"",1,0))</f>
        <v>0</v>
      </c>
      <c r="AL170" s="165">
        <f>IF('Indicator Data'!AS174="No Data",1,IF('Indicator Data imputation'!AM173&lt;&gt;"",1,0))</f>
        <v>0</v>
      </c>
      <c r="AM170" s="165">
        <f>IF('Indicator Data'!AT174="No Data",1,IF('Indicator Data imputation'!AN173&lt;&gt;"",1,0))</f>
        <v>0</v>
      </c>
      <c r="AN170" s="165">
        <f>IF('Indicator Data'!AU174="No Data",1,IF('Indicator Data imputation'!AO173&lt;&gt;"",1,0))</f>
        <v>0</v>
      </c>
      <c r="AO170" s="165">
        <f>IF('Indicator Data'!AV174="No Data",1,IF('Indicator Data imputation'!AP173&lt;&gt;"",1,0))</f>
        <v>0</v>
      </c>
      <c r="AP170" s="165">
        <f>IF('Indicator Data'!AW174="No Data",1,IF('Indicator Data imputation'!AQ173&lt;&gt;"",1,0))</f>
        <v>0</v>
      </c>
      <c r="AQ170" s="165">
        <f>IF('Indicator Data'!AX174="No Data",1,IF('Indicator Data imputation'!AR173&lt;&gt;"",1,0))</f>
        <v>0</v>
      </c>
      <c r="AR170" s="165">
        <f>IF('Indicator Data'!AY174="No Data",1,IF('Indicator Data imputation'!AS173&lt;&gt;"",1,0))</f>
        <v>0</v>
      </c>
      <c r="AS170" s="165">
        <f>IF('Indicator Data'!AZ174="No Data",1,IF('Indicator Data imputation'!AT173&lt;&gt;"",1,0))</f>
        <v>0</v>
      </c>
      <c r="AT170" s="165">
        <f>IF('Indicator Data'!BA174="No Data",1,IF('Indicator Data imputation'!AU173&lt;&gt;"",1,0))</f>
        <v>0</v>
      </c>
      <c r="AU170" s="165">
        <f>IF('Indicator Data'!BB174="No Data",1,IF('Indicator Data imputation'!AV173&lt;&gt;"",1,0))</f>
        <v>0</v>
      </c>
      <c r="AV170" s="165">
        <f>IF('Indicator Data'!BC174="No Data",1,IF('Indicator Data imputation'!AW173&lt;&gt;"",1,0))</f>
        <v>0</v>
      </c>
      <c r="AW170" s="165">
        <f>IF('Indicator Data'!BD174="No Data",1,IF('Indicator Data imputation'!AX173&lt;&gt;"",1,0))</f>
        <v>0</v>
      </c>
      <c r="AX170" s="165">
        <f>IF('Indicator Data'!BE174="No Data",1,IF('Indicator Data imputation'!AY173&lt;&gt;"",1,0))</f>
        <v>0</v>
      </c>
      <c r="AY170" s="165">
        <f>IF('Indicator Data'!BF174="No Data",1,IF('Indicator Data imputation'!AZ173&lt;&gt;"",1,0))</f>
        <v>0</v>
      </c>
      <c r="AZ170" s="165">
        <f>IF('Indicator Data'!BG174="No Data",1,IF('Indicator Data imputation'!BA173&lt;&gt;"",1,0))</f>
        <v>0</v>
      </c>
      <c r="BA170" s="5">
        <f t="shared" si="4"/>
        <v>0</v>
      </c>
      <c r="BB170" s="167">
        <f t="shared" si="5"/>
        <v>0</v>
      </c>
    </row>
    <row r="171" spans="1:54" x14ac:dyDescent="0.25">
      <c r="A171" s="5" t="s">
        <v>187</v>
      </c>
      <c r="B171" s="165">
        <f>IF('Indicator Data'!I175="No Data",1,IF('Indicator Data imputation'!C174&lt;&gt;"",1,0))</f>
        <v>0</v>
      </c>
      <c r="C171" s="165">
        <f>IF('Indicator Data'!J175="No Data",1,IF('Indicator Data imputation'!D174&lt;&gt;"",1,0))</f>
        <v>0</v>
      </c>
      <c r="D171" s="165">
        <f>IF('Indicator Data'!K175="No Data",1,IF('Indicator Data imputation'!E174&lt;&gt;"",1,0))</f>
        <v>0</v>
      </c>
      <c r="E171" s="165">
        <f>IF('Indicator Data'!L175="No Data",1,IF('Indicator Data imputation'!F174&lt;&gt;"",1,0))</f>
        <v>0</v>
      </c>
      <c r="F171" s="165">
        <f>IF('Indicator Data'!M175="No Data",1,IF('Indicator Data imputation'!G174&lt;&gt;"",1,0))</f>
        <v>0</v>
      </c>
      <c r="G171" s="165">
        <f>IF('Indicator Data'!N175="No Data",1,IF('Indicator Data imputation'!H174&lt;&gt;"",1,0))</f>
        <v>0</v>
      </c>
      <c r="H171" s="165">
        <f>IF('Indicator Data'!O175="No Data",1,IF('Indicator Data imputation'!I174&lt;&gt;"",1,0))</f>
        <v>0</v>
      </c>
      <c r="I171" s="165">
        <f>IF('Indicator Data'!P175="No Data",1,IF('Indicator Data imputation'!J174&lt;&gt;"",1,0))</f>
        <v>0</v>
      </c>
      <c r="J171" s="165">
        <f>IF('Indicator Data'!Q175="No Data",1,IF('Indicator Data imputation'!K174&lt;&gt;"",1,0))</f>
        <v>0</v>
      </c>
      <c r="K171" s="165">
        <f>IF('Indicator Data'!R175="No Data",1,IF('Indicator Data imputation'!L174&lt;&gt;"",1,0))</f>
        <v>0</v>
      </c>
      <c r="L171" s="165">
        <f>IF('Indicator Data'!S175="No Data",1,IF('Indicator Data imputation'!M174&lt;&gt;"",1,0))</f>
        <v>0</v>
      </c>
      <c r="M171" s="165">
        <f>IF('Indicator Data'!T175="No Data",1,IF('Indicator Data imputation'!N174&lt;&gt;"",1,0))</f>
        <v>0</v>
      </c>
      <c r="N171" s="165">
        <f>IF('Indicator Data'!U175="No Data",1,IF('Indicator Data imputation'!O174&lt;&gt;"",1,0))</f>
        <v>0</v>
      </c>
      <c r="O171" s="165">
        <f>IF('Indicator Data'!V175="No Data",1,IF('Indicator Data imputation'!P174&lt;&gt;"",1,0))</f>
        <v>0</v>
      </c>
      <c r="P171" s="165">
        <f>IF('Indicator Data'!W175="No Data",1,IF('Indicator Data imputation'!Q174&lt;&gt;"",1,0))</f>
        <v>0</v>
      </c>
      <c r="Q171" s="165">
        <f>IF('Indicator Data'!X175="No Data",1,IF('Indicator Data imputation'!R174&lt;&gt;"",1,0))</f>
        <v>0</v>
      </c>
      <c r="R171" s="165">
        <f>IF('Indicator Data'!Y175="No Data",1,IF('Indicator Data imputation'!S174&lt;&gt;"",1,0))</f>
        <v>0</v>
      </c>
      <c r="S171" s="165">
        <f>IF('Indicator Data'!Z175="No Data",1,IF('Indicator Data imputation'!T174&lt;&gt;"",1,0))</f>
        <v>0</v>
      </c>
      <c r="T171" s="165">
        <f>IF('Indicator Data'!AA175="No Data",1,IF('Indicator Data imputation'!U174&lt;&gt;"",1,0))</f>
        <v>0</v>
      </c>
      <c r="U171" s="165">
        <f>IF('Indicator Data'!AB175="No Data",1,IF('Indicator Data imputation'!V174&lt;&gt;"",1,0))</f>
        <v>0</v>
      </c>
      <c r="V171" s="165">
        <f>IF('Indicator Data'!AC175="No Data",1,IF('Indicator Data imputation'!W174&lt;&gt;"",1,0))</f>
        <v>0</v>
      </c>
      <c r="W171" s="165">
        <f>IF('Indicator Data'!AD175="No Data",1,IF('Indicator Data imputation'!X174&lt;&gt;"",1,0))</f>
        <v>0</v>
      </c>
      <c r="X171" s="165">
        <f>IF('Indicator Data'!AE175="No Data",1,IF('Indicator Data imputation'!Y174&lt;&gt;"",1,0))</f>
        <v>0</v>
      </c>
      <c r="Y171" s="165">
        <f>IF('Indicator Data'!AF175="No Data",1,IF('Indicator Data imputation'!Z174&lt;&gt;"",1,0))</f>
        <v>0</v>
      </c>
      <c r="Z171" s="165">
        <f>IF('Indicator Data'!AG175="No Data",1,IF('Indicator Data imputation'!AA174&lt;&gt;"",1,0))</f>
        <v>0</v>
      </c>
      <c r="AA171" s="165">
        <f>IF('Indicator Data'!AH175="No Data",1,IF('Indicator Data imputation'!AB174&lt;&gt;"",1,0))</f>
        <v>0</v>
      </c>
      <c r="AB171" s="165">
        <f>IF('Indicator Data'!AI175="No Data",1,IF('Indicator Data imputation'!AC174&lt;&gt;"",1,0))</f>
        <v>0</v>
      </c>
      <c r="AC171" s="165">
        <f>IF('Indicator Data'!AJ175="No Data",1,IF('Indicator Data imputation'!AD174&lt;&gt;"",1,0))</f>
        <v>0</v>
      </c>
      <c r="AD171" s="165">
        <f>IF('Indicator Data'!AK175="No Data",1,IF('Indicator Data imputation'!AE174&lt;&gt;"",1,0))</f>
        <v>0</v>
      </c>
      <c r="AE171" s="165">
        <f>IF('Indicator Data'!AL175="No Data",1,IF('Indicator Data imputation'!AF174&lt;&gt;"",1,0))</f>
        <v>0</v>
      </c>
      <c r="AF171" s="165">
        <f>IF('Indicator Data'!AM175="No Data",1,IF('Indicator Data imputation'!AG174&lt;&gt;"",1,0))</f>
        <v>0</v>
      </c>
      <c r="AG171" s="165">
        <f>IF('Indicator Data'!AN175="No Data",1,IF('Indicator Data imputation'!AH174&lt;&gt;"",1,0))</f>
        <v>0</v>
      </c>
      <c r="AH171" s="165">
        <f>IF('Indicator Data'!AO175="No Data",1,IF('Indicator Data imputation'!AI174&lt;&gt;"",1,0))</f>
        <v>0</v>
      </c>
      <c r="AI171" s="165">
        <f>IF('Indicator Data'!AP175="No Data",1,IF('Indicator Data imputation'!AJ174&lt;&gt;"",1,0))</f>
        <v>0</v>
      </c>
      <c r="AJ171" s="165">
        <f>IF('Indicator Data'!AQ175="No Data",1,IF('Indicator Data imputation'!AK174&lt;&gt;"",1,0))</f>
        <v>0</v>
      </c>
      <c r="AK171" s="165">
        <f>IF('Indicator Data'!AR175="No Data",1,IF('Indicator Data imputation'!AL174&lt;&gt;"",1,0))</f>
        <v>0</v>
      </c>
      <c r="AL171" s="165">
        <f>IF('Indicator Data'!AS175="No Data",1,IF('Indicator Data imputation'!AM174&lt;&gt;"",1,0))</f>
        <v>0</v>
      </c>
      <c r="AM171" s="165">
        <f>IF('Indicator Data'!AT175="No Data",1,IF('Indicator Data imputation'!AN174&lt;&gt;"",1,0))</f>
        <v>0</v>
      </c>
      <c r="AN171" s="165">
        <f>IF('Indicator Data'!AU175="No Data",1,IF('Indicator Data imputation'!AO174&lt;&gt;"",1,0))</f>
        <v>0</v>
      </c>
      <c r="AO171" s="165">
        <f>IF('Indicator Data'!AV175="No Data",1,IF('Indicator Data imputation'!AP174&lt;&gt;"",1,0))</f>
        <v>0</v>
      </c>
      <c r="AP171" s="165">
        <f>IF('Indicator Data'!AW175="No Data",1,IF('Indicator Data imputation'!AQ174&lt;&gt;"",1,0))</f>
        <v>0</v>
      </c>
      <c r="AQ171" s="165">
        <f>IF('Indicator Data'!AX175="No Data",1,IF('Indicator Data imputation'!AR174&lt;&gt;"",1,0))</f>
        <v>0</v>
      </c>
      <c r="AR171" s="165">
        <f>IF('Indicator Data'!AY175="No Data",1,IF('Indicator Data imputation'!AS174&lt;&gt;"",1,0))</f>
        <v>0</v>
      </c>
      <c r="AS171" s="165">
        <f>IF('Indicator Data'!AZ175="No Data",1,IF('Indicator Data imputation'!AT174&lt;&gt;"",1,0))</f>
        <v>0</v>
      </c>
      <c r="AT171" s="165">
        <f>IF('Indicator Data'!BA175="No Data",1,IF('Indicator Data imputation'!AU174&lt;&gt;"",1,0))</f>
        <v>0</v>
      </c>
      <c r="AU171" s="165">
        <f>IF('Indicator Data'!BB175="No Data",1,IF('Indicator Data imputation'!AV174&lt;&gt;"",1,0))</f>
        <v>0</v>
      </c>
      <c r="AV171" s="165">
        <f>IF('Indicator Data'!BC175="No Data",1,IF('Indicator Data imputation'!AW174&lt;&gt;"",1,0))</f>
        <v>0</v>
      </c>
      <c r="AW171" s="165">
        <f>IF('Indicator Data'!BD175="No Data",1,IF('Indicator Data imputation'!AX174&lt;&gt;"",1,0))</f>
        <v>0</v>
      </c>
      <c r="AX171" s="165">
        <f>IF('Indicator Data'!BE175="No Data",1,IF('Indicator Data imputation'!AY174&lt;&gt;"",1,0))</f>
        <v>0</v>
      </c>
      <c r="AY171" s="165">
        <f>IF('Indicator Data'!BF175="No Data",1,IF('Indicator Data imputation'!AZ174&lt;&gt;"",1,0))</f>
        <v>0</v>
      </c>
      <c r="AZ171" s="165">
        <f>IF('Indicator Data'!BG175="No Data",1,IF('Indicator Data imputation'!BA174&lt;&gt;"",1,0))</f>
        <v>0</v>
      </c>
      <c r="BA171" s="5">
        <f t="shared" si="4"/>
        <v>0</v>
      </c>
      <c r="BB171" s="167">
        <f t="shared" si="5"/>
        <v>0</v>
      </c>
    </row>
    <row r="172" spans="1:54" x14ac:dyDescent="0.25">
      <c r="A172" s="5" t="s">
        <v>91</v>
      </c>
      <c r="B172" s="165">
        <f>IF('Indicator Data'!I176="No Data",1,IF('Indicator Data imputation'!C175&lt;&gt;"",1,0))</f>
        <v>0</v>
      </c>
      <c r="C172" s="165">
        <f>IF('Indicator Data'!J176="No Data",1,IF('Indicator Data imputation'!D175&lt;&gt;"",1,0))</f>
        <v>0</v>
      </c>
      <c r="D172" s="165">
        <f>IF('Indicator Data'!K176="No Data",1,IF('Indicator Data imputation'!E175&lt;&gt;"",1,0))</f>
        <v>0</v>
      </c>
      <c r="E172" s="165">
        <f>IF('Indicator Data'!L176="No Data",1,IF('Indicator Data imputation'!F175&lt;&gt;"",1,0))</f>
        <v>0</v>
      </c>
      <c r="F172" s="165">
        <f>IF('Indicator Data'!M176="No Data",1,IF('Indicator Data imputation'!G175&lt;&gt;"",1,0))</f>
        <v>0</v>
      </c>
      <c r="G172" s="165">
        <f>IF('Indicator Data'!N176="No Data",1,IF('Indicator Data imputation'!H175&lt;&gt;"",1,0))</f>
        <v>0</v>
      </c>
      <c r="H172" s="165">
        <f>IF('Indicator Data'!O176="No Data",1,IF('Indicator Data imputation'!I175&lt;&gt;"",1,0))</f>
        <v>0</v>
      </c>
      <c r="I172" s="165">
        <f>IF('Indicator Data'!P176="No Data",1,IF('Indicator Data imputation'!J175&lt;&gt;"",1,0))</f>
        <v>0</v>
      </c>
      <c r="J172" s="165">
        <f>IF('Indicator Data'!Q176="No Data",1,IF('Indicator Data imputation'!K175&lt;&gt;"",1,0))</f>
        <v>0</v>
      </c>
      <c r="K172" s="165">
        <f>IF('Indicator Data'!R176="No Data",1,IF('Indicator Data imputation'!L175&lt;&gt;"",1,0))</f>
        <v>0</v>
      </c>
      <c r="L172" s="165">
        <f>IF('Indicator Data'!S176="No Data",1,IF('Indicator Data imputation'!M175&lt;&gt;"",1,0))</f>
        <v>0</v>
      </c>
      <c r="M172" s="165">
        <f>IF('Indicator Data'!T176="No Data",1,IF('Indicator Data imputation'!N175&lt;&gt;"",1,0))</f>
        <v>0</v>
      </c>
      <c r="N172" s="165">
        <f>IF('Indicator Data'!U176="No Data",1,IF('Indicator Data imputation'!O175&lt;&gt;"",1,0))</f>
        <v>0</v>
      </c>
      <c r="O172" s="165">
        <f>IF('Indicator Data'!V176="No Data",1,IF('Indicator Data imputation'!P175&lt;&gt;"",1,0))</f>
        <v>0</v>
      </c>
      <c r="P172" s="165">
        <f>IF('Indicator Data'!W176="No Data",1,IF('Indicator Data imputation'!Q175&lt;&gt;"",1,0))</f>
        <v>0</v>
      </c>
      <c r="Q172" s="165">
        <f>IF('Indicator Data'!X176="No Data",1,IF('Indicator Data imputation'!R175&lt;&gt;"",1,0))</f>
        <v>0</v>
      </c>
      <c r="R172" s="165">
        <f>IF('Indicator Data'!Y176="No Data",1,IF('Indicator Data imputation'!S175&lt;&gt;"",1,0))</f>
        <v>0</v>
      </c>
      <c r="S172" s="165">
        <f>IF('Indicator Data'!Z176="No Data",1,IF('Indicator Data imputation'!T175&lt;&gt;"",1,0))</f>
        <v>0</v>
      </c>
      <c r="T172" s="165">
        <f>IF('Indicator Data'!AA176="No Data",1,IF('Indicator Data imputation'!U175&lt;&gt;"",1,0))</f>
        <v>0</v>
      </c>
      <c r="U172" s="165">
        <f>IF('Indicator Data'!AB176="No Data",1,IF('Indicator Data imputation'!V175&lt;&gt;"",1,0))</f>
        <v>1</v>
      </c>
      <c r="V172" s="165">
        <f>IF('Indicator Data'!AC176="No Data",1,IF('Indicator Data imputation'!W175&lt;&gt;"",1,0))</f>
        <v>0</v>
      </c>
      <c r="W172" s="165">
        <f>IF('Indicator Data'!AD176="No Data",1,IF('Indicator Data imputation'!X175&lt;&gt;"",1,0))</f>
        <v>0</v>
      </c>
      <c r="X172" s="165">
        <f>IF('Indicator Data'!AE176="No Data",1,IF('Indicator Data imputation'!Y175&lt;&gt;"",1,0))</f>
        <v>0</v>
      </c>
      <c r="Y172" s="165">
        <f>IF('Indicator Data'!AF176="No Data",1,IF('Indicator Data imputation'!Z175&lt;&gt;"",1,0))</f>
        <v>1</v>
      </c>
      <c r="Z172" s="165">
        <f>IF('Indicator Data'!AG176="No Data",1,IF('Indicator Data imputation'!AA175&lt;&gt;"",1,0))</f>
        <v>0</v>
      </c>
      <c r="AA172" s="165">
        <f>IF('Indicator Data'!AH176="No Data",1,IF('Indicator Data imputation'!AB175&lt;&gt;"",1,0))</f>
        <v>0</v>
      </c>
      <c r="AB172" s="165">
        <f>IF('Indicator Data'!AI176="No Data",1,IF('Indicator Data imputation'!AC175&lt;&gt;"",1,0))</f>
        <v>0</v>
      </c>
      <c r="AC172" s="165">
        <f>IF('Indicator Data'!AJ176="No Data",1,IF('Indicator Data imputation'!AD175&lt;&gt;"",1,0))</f>
        <v>0</v>
      </c>
      <c r="AD172" s="165">
        <f>IF('Indicator Data'!AK176="No Data",1,IF('Indicator Data imputation'!AE175&lt;&gt;"",1,0))</f>
        <v>0</v>
      </c>
      <c r="AE172" s="165">
        <f>IF('Indicator Data'!AL176="No Data",1,IF('Indicator Data imputation'!AF175&lt;&gt;"",1,0))</f>
        <v>0</v>
      </c>
      <c r="AF172" s="165">
        <f>IF('Indicator Data'!AM176="No Data",1,IF('Indicator Data imputation'!AG175&lt;&gt;"",1,0))</f>
        <v>0</v>
      </c>
      <c r="AG172" s="165">
        <f>IF('Indicator Data'!AN176="No Data",1,IF('Indicator Data imputation'!AH175&lt;&gt;"",1,0))</f>
        <v>0</v>
      </c>
      <c r="AH172" s="165">
        <f>IF('Indicator Data'!AO176="No Data",1,IF('Indicator Data imputation'!AI175&lt;&gt;"",1,0))</f>
        <v>0</v>
      </c>
      <c r="AI172" s="165">
        <f>IF('Indicator Data'!AP176="No Data",1,IF('Indicator Data imputation'!AJ175&lt;&gt;"",1,0))</f>
        <v>1</v>
      </c>
      <c r="AJ172" s="165">
        <f>IF('Indicator Data'!AQ176="No Data",1,IF('Indicator Data imputation'!AK175&lt;&gt;"",1,0))</f>
        <v>1</v>
      </c>
      <c r="AK172" s="165">
        <f>IF('Indicator Data'!AR176="No Data",1,IF('Indicator Data imputation'!AL175&lt;&gt;"",1,0))</f>
        <v>0</v>
      </c>
      <c r="AL172" s="165">
        <f>IF('Indicator Data'!AS176="No Data",1,IF('Indicator Data imputation'!AM175&lt;&gt;"",1,0))</f>
        <v>0</v>
      </c>
      <c r="AM172" s="165">
        <f>IF('Indicator Data'!AT176="No Data",1,IF('Indicator Data imputation'!AN175&lt;&gt;"",1,0))</f>
        <v>0</v>
      </c>
      <c r="AN172" s="165">
        <f>IF('Indicator Data'!AU176="No Data",1,IF('Indicator Data imputation'!AO175&lt;&gt;"",1,0))</f>
        <v>0</v>
      </c>
      <c r="AO172" s="165">
        <f>IF('Indicator Data'!AV176="No Data",1,IF('Indicator Data imputation'!AP175&lt;&gt;"",1,0))</f>
        <v>0</v>
      </c>
      <c r="AP172" s="165">
        <f>IF('Indicator Data'!AW176="No Data",1,IF('Indicator Data imputation'!AQ175&lt;&gt;"",1,0))</f>
        <v>0</v>
      </c>
      <c r="AQ172" s="165">
        <f>IF('Indicator Data'!AX176="No Data",1,IF('Indicator Data imputation'!AR175&lt;&gt;"",1,0))</f>
        <v>0</v>
      </c>
      <c r="AR172" s="165">
        <f>IF('Indicator Data'!AY176="No Data",1,IF('Indicator Data imputation'!AS175&lt;&gt;"",1,0))</f>
        <v>0</v>
      </c>
      <c r="AS172" s="165">
        <f>IF('Indicator Data'!AZ176="No Data",1,IF('Indicator Data imputation'!AT175&lt;&gt;"",1,0))</f>
        <v>0</v>
      </c>
      <c r="AT172" s="165">
        <f>IF('Indicator Data'!BA176="No Data",1,IF('Indicator Data imputation'!AU175&lt;&gt;"",1,0))</f>
        <v>0</v>
      </c>
      <c r="AU172" s="165">
        <f>IF('Indicator Data'!BB176="No Data",1,IF('Indicator Data imputation'!AV175&lt;&gt;"",1,0))</f>
        <v>0</v>
      </c>
      <c r="AV172" s="165">
        <f>IF('Indicator Data'!BC176="No Data",1,IF('Indicator Data imputation'!AW175&lt;&gt;"",1,0))</f>
        <v>0</v>
      </c>
      <c r="AW172" s="165">
        <f>IF('Indicator Data'!BD176="No Data",1,IF('Indicator Data imputation'!AX175&lt;&gt;"",1,0))</f>
        <v>0</v>
      </c>
      <c r="AX172" s="165">
        <f>IF('Indicator Data'!BE176="No Data",1,IF('Indicator Data imputation'!AY175&lt;&gt;"",1,0))</f>
        <v>0</v>
      </c>
      <c r="AY172" s="165">
        <f>IF('Indicator Data'!BF176="No Data",1,IF('Indicator Data imputation'!AZ175&lt;&gt;"",1,0))</f>
        <v>0</v>
      </c>
      <c r="AZ172" s="165">
        <f>IF('Indicator Data'!BG176="No Data",1,IF('Indicator Data imputation'!BA175&lt;&gt;"",1,0))</f>
        <v>0</v>
      </c>
      <c r="BA172" s="5">
        <f t="shared" si="4"/>
        <v>4</v>
      </c>
      <c r="BB172" s="167">
        <f t="shared" si="5"/>
        <v>7.8431372549019607E-2</v>
      </c>
    </row>
    <row r="173" spans="1:54" x14ac:dyDescent="0.25">
      <c r="A173" s="5" t="s">
        <v>321</v>
      </c>
      <c r="B173" s="165">
        <f>IF('Indicator Data'!I177="No Data",1,IF('Indicator Data imputation'!C176&lt;&gt;"",1,0))</f>
        <v>0</v>
      </c>
      <c r="C173" s="165">
        <f>IF('Indicator Data'!J177="No Data",1,IF('Indicator Data imputation'!D176&lt;&gt;"",1,0))</f>
        <v>0</v>
      </c>
      <c r="D173" s="165">
        <f>IF('Indicator Data'!K177="No Data",1,IF('Indicator Data imputation'!E176&lt;&gt;"",1,0))</f>
        <v>0</v>
      </c>
      <c r="E173" s="165">
        <f>IF('Indicator Data'!L177="No Data",1,IF('Indicator Data imputation'!F176&lt;&gt;"",1,0))</f>
        <v>0</v>
      </c>
      <c r="F173" s="165">
        <f>IF('Indicator Data'!M177="No Data",1,IF('Indicator Data imputation'!G176&lt;&gt;"",1,0))</f>
        <v>0</v>
      </c>
      <c r="G173" s="165">
        <f>IF('Indicator Data'!N177="No Data",1,IF('Indicator Data imputation'!H176&lt;&gt;"",1,0))</f>
        <v>0</v>
      </c>
      <c r="H173" s="165">
        <f>IF('Indicator Data'!O177="No Data",1,IF('Indicator Data imputation'!I176&lt;&gt;"",1,0))</f>
        <v>0</v>
      </c>
      <c r="I173" s="165">
        <f>IF('Indicator Data'!P177="No Data",1,IF('Indicator Data imputation'!J176&lt;&gt;"",1,0))</f>
        <v>0</v>
      </c>
      <c r="J173" s="165">
        <f>IF('Indicator Data'!Q177="No Data",1,IF('Indicator Data imputation'!K176&lt;&gt;"",1,0))</f>
        <v>0</v>
      </c>
      <c r="K173" s="165">
        <f>IF('Indicator Data'!R177="No Data",1,IF('Indicator Data imputation'!L176&lt;&gt;"",1,0))</f>
        <v>0</v>
      </c>
      <c r="L173" s="165">
        <f>IF('Indicator Data'!S177="No Data",1,IF('Indicator Data imputation'!M176&lt;&gt;"",1,0))</f>
        <v>0</v>
      </c>
      <c r="M173" s="165">
        <f>IF('Indicator Data'!T177="No Data",1,IF('Indicator Data imputation'!N176&lt;&gt;"",1,0))</f>
        <v>0</v>
      </c>
      <c r="N173" s="165">
        <f>IF('Indicator Data'!U177="No Data",1,IF('Indicator Data imputation'!O176&lt;&gt;"",1,0))</f>
        <v>0</v>
      </c>
      <c r="O173" s="165">
        <f>IF('Indicator Data'!V177="No Data",1,IF('Indicator Data imputation'!P176&lt;&gt;"",1,0))</f>
        <v>0</v>
      </c>
      <c r="P173" s="165">
        <f>IF('Indicator Data'!W177="No Data",1,IF('Indicator Data imputation'!Q176&lt;&gt;"",1,0))</f>
        <v>0</v>
      </c>
      <c r="Q173" s="165">
        <f>IF('Indicator Data'!X177="No Data",1,IF('Indicator Data imputation'!R176&lt;&gt;"",1,0))</f>
        <v>0</v>
      </c>
      <c r="R173" s="165">
        <f>IF('Indicator Data'!Y177="No Data",1,IF('Indicator Data imputation'!S176&lt;&gt;"",1,0))</f>
        <v>0</v>
      </c>
      <c r="S173" s="165">
        <f>IF('Indicator Data'!Z177="No Data",1,IF('Indicator Data imputation'!T176&lt;&gt;"",1,0))</f>
        <v>0</v>
      </c>
      <c r="T173" s="165">
        <f>IF('Indicator Data'!AA177="No Data",1,IF('Indicator Data imputation'!U176&lt;&gt;"",1,0))</f>
        <v>0</v>
      </c>
      <c r="U173" s="165">
        <f>IF('Indicator Data'!AB177="No Data",1,IF('Indicator Data imputation'!V176&lt;&gt;"",1,0))</f>
        <v>0</v>
      </c>
      <c r="V173" s="165">
        <f>IF('Indicator Data'!AC177="No Data",1,IF('Indicator Data imputation'!W176&lt;&gt;"",1,0))</f>
        <v>0</v>
      </c>
      <c r="W173" s="165">
        <f>IF('Indicator Data'!AD177="No Data",1,IF('Indicator Data imputation'!X176&lt;&gt;"",1,0))</f>
        <v>0</v>
      </c>
      <c r="X173" s="165">
        <f>IF('Indicator Data'!AE177="No Data",1,IF('Indicator Data imputation'!Y176&lt;&gt;"",1,0))</f>
        <v>0</v>
      </c>
      <c r="Y173" s="165">
        <f>IF('Indicator Data'!AF177="No Data",1,IF('Indicator Data imputation'!Z176&lt;&gt;"",1,0))</f>
        <v>0</v>
      </c>
      <c r="Z173" s="165">
        <f>IF('Indicator Data'!AG177="No Data",1,IF('Indicator Data imputation'!AA176&lt;&gt;"",1,0))</f>
        <v>0</v>
      </c>
      <c r="AA173" s="165">
        <f>IF('Indicator Data'!AH177="No Data",1,IF('Indicator Data imputation'!AB176&lt;&gt;"",1,0))</f>
        <v>0</v>
      </c>
      <c r="AB173" s="165">
        <f>IF('Indicator Data'!AI177="No Data",1,IF('Indicator Data imputation'!AC176&lt;&gt;"",1,0))</f>
        <v>0</v>
      </c>
      <c r="AC173" s="165">
        <f>IF('Indicator Data'!AJ177="No Data",1,IF('Indicator Data imputation'!AD176&lt;&gt;"",1,0))</f>
        <v>0</v>
      </c>
      <c r="AD173" s="165">
        <f>IF('Indicator Data'!AK177="No Data",1,IF('Indicator Data imputation'!AE176&lt;&gt;"",1,0))</f>
        <v>0</v>
      </c>
      <c r="AE173" s="165">
        <f>IF('Indicator Data'!AL177="No Data",1,IF('Indicator Data imputation'!AF176&lt;&gt;"",1,0))</f>
        <v>0</v>
      </c>
      <c r="AF173" s="165">
        <f>IF('Indicator Data'!AM177="No Data",1,IF('Indicator Data imputation'!AG176&lt;&gt;"",1,0))</f>
        <v>0</v>
      </c>
      <c r="AG173" s="165">
        <f>IF('Indicator Data'!AN177="No Data",1,IF('Indicator Data imputation'!AH176&lt;&gt;"",1,0))</f>
        <v>0</v>
      </c>
      <c r="AH173" s="165">
        <f>IF('Indicator Data'!AO177="No Data",1,IF('Indicator Data imputation'!AI176&lt;&gt;"",1,0))</f>
        <v>0</v>
      </c>
      <c r="AI173" s="165">
        <f>IF('Indicator Data'!AP177="No Data",1,IF('Indicator Data imputation'!AJ176&lt;&gt;"",1,0))</f>
        <v>0</v>
      </c>
      <c r="AJ173" s="165">
        <f>IF('Indicator Data'!AQ177="No Data",1,IF('Indicator Data imputation'!AK176&lt;&gt;"",1,0))</f>
        <v>0</v>
      </c>
      <c r="AK173" s="165">
        <f>IF('Indicator Data'!AR177="No Data",1,IF('Indicator Data imputation'!AL176&lt;&gt;"",1,0))</f>
        <v>0</v>
      </c>
      <c r="AL173" s="165">
        <f>IF('Indicator Data'!AS177="No Data",1,IF('Indicator Data imputation'!AM176&lt;&gt;"",1,0))</f>
        <v>0</v>
      </c>
      <c r="AM173" s="165">
        <f>IF('Indicator Data'!AT177="No Data",1,IF('Indicator Data imputation'!AN176&lt;&gt;"",1,0))</f>
        <v>0</v>
      </c>
      <c r="AN173" s="165">
        <f>IF('Indicator Data'!AU177="No Data",1,IF('Indicator Data imputation'!AO176&lt;&gt;"",1,0))</f>
        <v>0</v>
      </c>
      <c r="AO173" s="165">
        <f>IF('Indicator Data'!AV177="No Data",1,IF('Indicator Data imputation'!AP176&lt;&gt;"",1,0))</f>
        <v>0</v>
      </c>
      <c r="AP173" s="165">
        <f>IF('Indicator Data'!AW177="No Data",1,IF('Indicator Data imputation'!AQ176&lt;&gt;"",1,0))</f>
        <v>0</v>
      </c>
      <c r="AQ173" s="165">
        <f>IF('Indicator Data'!AX177="No Data",1,IF('Indicator Data imputation'!AR176&lt;&gt;"",1,0))</f>
        <v>0</v>
      </c>
      <c r="AR173" s="165">
        <f>IF('Indicator Data'!AY177="No Data",1,IF('Indicator Data imputation'!AS176&lt;&gt;"",1,0))</f>
        <v>0</v>
      </c>
      <c r="AS173" s="165">
        <f>IF('Indicator Data'!AZ177="No Data",1,IF('Indicator Data imputation'!AT176&lt;&gt;"",1,0))</f>
        <v>0</v>
      </c>
      <c r="AT173" s="165">
        <f>IF('Indicator Data'!BA177="No Data",1,IF('Indicator Data imputation'!AU176&lt;&gt;"",1,0))</f>
        <v>0</v>
      </c>
      <c r="AU173" s="165">
        <f>IF('Indicator Data'!BB177="No Data",1,IF('Indicator Data imputation'!AV176&lt;&gt;"",1,0))</f>
        <v>0</v>
      </c>
      <c r="AV173" s="165">
        <f>IF('Indicator Data'!BC177="No Data",1,IF('Indicator Data imputation'!AW176&lt;&gt;"",1,0))</f>
        <v>0</v>
      </c>
      <c r="AW173" s="165">
        <f>IF('Indicator Data'!BD177="No Data",1,IF('Indicator Data imputation'!AX176&lt;&gt;"",1,0))</f>
        <v>0</v>
      </c>
      <c r="AX173" s="165">
        <f>IF('Indicator Data'!BE177="No Data",1,IF('Indicator Data imputation'!AY176&lt;&gt;"",1,0))</f>
        <v>0</v>
      </c>
      <c r="AY173" s="165">
        <f>IF('Indicator Data'!BF177="No Data",1,IF('Indicator Data imputation'!AZ176&lt;&gt;"",1,0))</f>
        <v>0</v>
      </c>
      <c r="AZ173" s="165">
        <f>IF('Indicator Data'!BG177="No Data",1,IF('Indicator Data imputation'!BA176&lt;&gt;"",1,0))</f>
        <v>0</v>
      </c>
      <c r="BA173" s="5">
        <f t="shared" si="4"/>
        <v>0</v>
      </c>
      <c r="BB173" s="167">
        <f t="shared" si="5"/>
        <v>0</v>
      </c>
    </row>
    <row r="174" spans="1:54" x14ac:dyDescent="0.25">
      <c r="A174" s="5" t="s">
        <v>323</v>
      </c>
      <c r="B174" s="165">
        <f>IF('Indicator Data'!I178="No Data",1,IF('Indicator Data imputation'!C177&lt;&gt;"",1,0))</f>
        <v>0</v>
      </c>
      <c r="C174" s="165">
        <f>IF('Indicator Data'!J178="No Data",1,IF('Indicator Data imputation'!D177&lt;&gt;"",1,0))</f>
        <v>0</v>
      </c>
      <c r="D174" s="165">
        <f>IF('Indicator Data'!K178="No Data",1,IF('Indicator Data imputation'!E177&lt;&gt;"",1,0))</f>
        <v>0</v>
      </c>
      <c r="E174" s="165">
        <f>IF('Indicator Data'!L178="No Data",1,IF('Indicator Data imputation'!F177&lt;&gt;"",1,0))</f>
        <v>1</v>
      </c>
      <c r="F174" s="165">
        <f>IF('Indicator Data'!M178="No Data",1,IF('Indicator Data imputation'!G177&lt;&gt;"",1,0))</f>
        <v>0</v>
      </c>
      <c r="G174" s="165">
        <f>IF('Indicator Data'!N178="No Data",1,IF('Indicator Data imputation'!H177&lt;&gt;"",1,0))</f>
        <v>0</v>
      </c>
      <c r="H174" s="165">
        <f>IF('Indicator Data'!O178="No Data",1,IF('Indicator Data imputation'!I177&lt;&gt;"",1,0))</f>
        <v>0</v>
      </c>
      <c r="I174" s="165">
        <f>IF('Indicator Data'!P178="No Data",1,IF('Indicator Data imputation'!J177&lt;&gt;"",1,0))</f>
        <v>0</v>
      </c>
      <c r="J174" s="165">
        <f>IF('Indicator Data'!Q178="No Data",1,IF('Indicator Data imputation'!K177&lt;&gt;"",1,0))</f>
        <v>0</v>
      </c>
      <c r="K174" s="165">
        <f>IF('Indicator Data'!R178="No Data",1,IF('Indicator Data imputation'!L177&lt;&gt;"",1,0))</f>
        <v>1</v>
      </c>
      <c r="L174" s="165">
        <f>IF('Indicator Data'!S178="No Data",1,IF('Indicator Data imputation'!M177&lt;&gt;"",1,0))</f>
        <v>0</v>
      </c>
      <c r="M174" s="165">
        <f>IF('Indicator Data'!T178="No Data",1,IF('Indicator Data imputation'!N177&lt;&gt;"",1,0))</f>
        <v>0</v>
      </c>
      <c r="N174" s="165">
        <f>IF('Indicator Data'!U178="No Data",1,IF('Indicator Data imputation'!O177&lt;&gt;"",1,0))</f>
        <v>0</v>
      </c>
      <c r="O174" s="165">
        <f>IF('Indicator Data'!V178="No Data",1,IF('Indicator Data imputation'!P177&lt;&gt;"",1,0))</f>
        <v>0</v>
      </c>
      <c r="P174" s="165">
        <f>IF('Indicator Data'!W178="No Data",1,IF('Indicator Data imputation'!Q177&lt;&gt;"",1,0))</f>
        <v>0</v>
      </c>
      <c r="Q174" s="165">
        <f>IF('Indicator Data'!X178="No Data",1,IF('Indicator Data imputation'!R177&lt;&gt;"",1,0))</f>
        <v>0</v>
      </c>
      <c r="R174" s="165">
        <f>IF('Indicator Data'!Y178="No Data",1,IF('Indicator Data imputation'!S177&lt;&gt;"",1,0))</f>
        <v>0</v>
      </c>
      <c r="S174" s="165">
        <f>IF('Indicator Data'!Z178="No Data",1,IF('Indicator Data imputation'!T177&lt;&gt;"",1,0))</f>
        <v>0</v>
      </c>
      <c r="T174" s="165">
        <f>IF('Indicator Data'!AA178="No Data",1,IF('Indicator Data imputation'!U177&lt;&gt;"",1,0))</f>
        <v>0</v>
      </c>
      <c r="U174" s="165">
        <f>IF('Indicator Data'!AB178="No Data",1,IF('Indicator Data imputation'!V177&lt;&gt;"",1,0))</f>
        <v>1</v>
      </c>
      <c r="V174" s="165">
        <f>IF('Indicator Data'!AC178="No Data",1,IF('Indicator Data imputation'!W177&lt;&gt;"",1,0))</f>
        <v>0</v>
      </c>
      <c r="W174" s="165">
        <f>IF('Indicator Data'!AD178="No Data",1,IF('Indicator Data imputation'!X177&lt;&gt;"",1,0))</f>
        <v>0</v>
      </c>
      <c r="X174" s="165">
        <f>IF('Indicator Data'!AE178="No Data",1,IF('Indicator Data imputation'!Y177&lt;&gt;"",1,0))</f>
        <v>1</v>
      </c>
      <c r="Y174" s="165">
        <f>IF('Indicator Data'!AF178="No Data",1,IF('Indicator Data imputation'!Z177&lt;&gt;"",1,0))</f>
        <v>0</v>
      </c>
      <c r="Z174" s="165">
        <f>IF('Indicator Data'!AG178="No Data",1,IF('Indicator Data imputation'!AA177&lt;&gt;"",1,0))</f>
        <v>0</v>
      </c>
      <c r="AA174" s="165">
        <f>IF('Indicator Data'!AH178="No Data",1,IF('Indicator Data imputation'!AB177&lt;&gt;"",1,0))</f>
        <v>0</v>
      </c>
      <c r="AB174" s="165">
        <f>IF('Indicator Data'!AI178="No Data",1,IF('Indicator Data imputation'!AC177&lt;&gt;"",1,0))</f>
        <v>0</v>
      </c>
      <c r="AC174" s="165">
        <f>IF('Indicator Data'!AJ178="No Data",1,IF('Indicator Data imputation'!AD177&lt;&gt;"",1,0))</f>
        <v>0</v>
      </c>
      <c r="AD174" s="165">
        <f>IF('Indicator Data'!AK178="No Data",1,IF('Indicator Data imputation'!AE177&lt;&gt;"",1,0))</f>
        <v>0</v>
      </c>
      <c r="AE174" s="165">
        <f>IF('Indicator Data'!AL178="No Data",1,IF('Indicator Data imputation'!AF177&lt;&gt;"",1,0))</f>
        <v>0</v>
      </c>
      <c r="AF174" s="165">
        <f>IF('Indicator Data'!AM178="No Data",1,IF('Indicator Data imputation'!AG177&lt;&gt;"",1,0))</f>
        <v>0</v>
      </c>
      <c r="AG174" s="165">
        <f>IF('Indicator Data'!AN178="No Data",1,IF('Indicator Data imputation'!AH177&lt;&gt;"",1,0))</f>
        <v>0</v>
      </c>
      <c r="AH174" s="165">
        <f>IF('Indicator Data'!AO178="No Data",1,IF('Indicator Data imputation'!AI177&lt;&gt;"",1,0))</f>
        <v>0</v>
      </c>
      <c r="AI174" s="165">
        <f>IF('Indicator Data'!AP178="No Data",1,IF('Indicator Data imputation'!AJ177&lt;&gt;"",1,0))</f>
        <v>1</v>
      </c>
      <c r="AJ174" s="165">
        <f>IF('Indicator Data'!AQ178="No Data",1,IF('Indicator Data imputation'!AK177&lt;&gt;"",1,0))</f>
        <v>1</v>
      </c>
      <c r="AK174" s="165">
        <f>IF('Indicator Data'!AR178="No Data",1,IF('Indicator Data imputation'!AL177&lt;&gt;"",1,0))</f>
        <v>0</v>
      </c>
      <c r="AL174" s="165">
        <f>IF('Indicator Data'!AS178="No Data",1,IF('Indicator Data imputation'!AM177&lt;&gt;"",1,0))</f>
        <v>0</v>
      </c>
      <c r="AM174" s="165">
        <f>IF('Indicator Data'!AT178="No Data",1,IF('Indicator Data imputation'!AN177&lt;&gt;"",1,0))</f>
        <v>1</v>
      </c>
      <c r="AN174" s="165">
        <f>IF('Indicator Data'!AU178="No Data",1,IF('Indicator Data imputation'!AO177&lt;&gt;"",1,0))</f>
        <v>1</v>
      </c>
      <c r="AO174" s="165">
        <f>IF('Indicator Data'!AV178="No Data",1,IF('Indicator Data imputation'!AP177&lt;&gt;"",1,0))</f>
        <v>0</v>
      </c>
      <c r="AP174" s="165">
        <f>IF('Indicator Data'!AW178="No Data",1,IF('Indicator Data imputation'!AQ177&lt;&gt;"",1,0))</f>
        <v>0</v>
      </c>
      <c r="AQ174" s="165">
        <f>IF('Indicator Data'!AX178="No Data",1,IF('Indicator Data imputation'!AR177&lt;&gt;"",1,0))</f>
        <v>0</v>
      </c>
      <c r="AR174" s="165">
        <f>IF('Indicator Data'!AY178="No Data",1,IF('Indicator Data imputation'!AS177&lt;&gt;"",1,0))</f>
        <v>0</v>
      </c>
      <c r="AS174" s="165">
        <f>IF('Indicator Data'!AZ178="No Data",1,IF('Indicator Data imputation'!AT177&lt;&gt;"",1,0))</f>
        <v>0</v>
      </c>
      <c r="AT174" s="165">
        <f>IF('Indicator Data'!BA178="No Data",1,IF('Indicator Data imputation'!AU177&lt;&gt;"",1,0))</f>
        <v>0</v>
      </c>
      <c r="AU174" s="165">
        <f>IF('Indicator Data'!BB178="No Data",1,IF('Indicator Data imputation'!AV177&lt;&gt;"",1,0))</f>
        <v>0</v>
      </c>
      <c r="AV174" s="165">
        <f>IF('Indicator Data'!BC178="No Data",1,IF('Indicator Data imputation'!AW177&lt;&gt;"",1,0))</f>
        <v>0</v>
      </c>
      <c r="AW174" s="165">
        <f>IF('Indicator Data'!BD178="No Data",1,IF('Indicator Data imputation'!AX177&lt;&gt;"",1,0))</f>
        <v>0</v>
      </c>
      <c r="AX174" s="165">
        <f>IF('Indicator Data'!BE178="No Data",1,IF('Indicator Data imputation'!AY177&lt;&gt;"",1,0))</f>
        <v>0</v>
      </c>
      <c r="AY174" s="165">
        <f>IF('Indicator Data'!BF178="No Data",1,IF('Indicator Data imputation'!AZ177&lt;&gt;"",1,0))</f>
        <v>0</v>
      </c>
      <c r="AZ174" s="165">
        <f>IF('Indicator Data'!BG178="No Data",1,IF('Indicator Data imputation'!BA177&lt;&gt;"",1,0))</f>
        <v>0</v>
      </c>
      <c r="BA174" s="5">
        <f t="shared" si="4"/>
        <v>8</v>
      </c>
      <c r="BB174" s="167">
        <f t="shared" si="5"/>
        <v>0.15686274509803921</v>
      </c>
    </row>
    <row r="175" spans="1:54" x14ac:dyDescent="0.25">
      <c r="A175" s="5" t="s">
        <v>325</v>
      </c>
      <c r="B175" s="165">
        <f>IF('Indicator Data'!I179="No Data",1,IF('Indicator Data imputation'!C178&lt;&gt;"",1,0))</f>
        <v>0</v>
      </c>
      <c r="C175" s="165">
        <f>IF('Indicator Data'!J179="No Data",1,IF('Indicator Data imputation'!D178&lt;&gt;"",1,0))</f>
        <v>0</v>
      </c>
      <c r="D175" s="165">
        <f>IF('Indicator Data'!K179="No Data",1,IF('Indicator Data imputation'!E178&lt;&gt;"",1,0))</f>
        <v>0</v>
      </c>
      <c r="E175" s="165">
        <f>IF('Indicator Data'!L179="No Data",1,IF('Indicator Data imputation'!F178&lt;&gt;"",1,0))</f>
        <v>0</v>
      </c>
      <c r="F175" s="165">
        <f>IF('Indicator Data'!M179="No Data",1,IF('Indicator Data imputation'!G178&lt;&gt;"",1,0))</f>
        <v>0</v>
      </c>
      <c r="G175" s="165">
        <f>IF('Indicator Data'!N179="No Data",1,IF('Indicator Data imputation'!H178&lt;&gt;"",1,0))</f>
        <v>0</v>
      </c>
      <c r="H175" s="165">
        <f>IF('Indicator Data'!O179="No Data",1,IF('Indicator Data imputation'!I178&lt;&gt;"",1,0))</f>
        <v>0</v>
      </c>
      <c r="I175" s="165">
        <f>IF('Indicator Data'!P179="No Data",1,IF('Indicator Data imputation'!J178&lt;&gt;"",1,0))</f>
        <v>0</v>
      </c>
      <c r="J175" s="165">
        <f>IF('Indicator Data'!Q179="No Data",1,IF('Indicator Data imputation'!K178&lt;&gt;"",1,0))</f>
        <v>0</v>
      </c>
      <c r="K175" s="165">
        <f>IF('Indicator Data'!R179="No Data",1,IF('Indicator Data imputation'!L178&lt;&gt;"",1,0))</f>
        <v>1</v>
      </c>
      <c r="L175" s="165">
        <f>IF('Indicator Data'!S179="No Data",1,IF('Indicator Data imputation'!M178&lt;&gt;"",1,0))</f>
        <v>0</v>
      </c>
      <c r="M175" s="165">
        <f>IF('Indicator Data'!T179="No Data",1,IF('Indicator Data imputation'!N178&lt;&gt;"",1,0))</f>
        <v>0</v>
      </c>
      <c r="N175" s="165">
        <f>IF('Indicator Data'!U179="No Data",1,IF('Indicator Data imputation'!O178&lt;&gt;"",1,0))</f>
        <v>0</v>
      </c>
      <c r="O175" s="165">
        <f>IF('Indicator Data'!V179="No Data",1,IF('Indicator Data imputation'!P178&lt;&gt;"",1,0))</f>
        <v>1</v>
      </c>
      <c r="P175" s="165">
        <f>IF('Indicator Data'!W179="No Data",1,IF('Indicator Data imputation'!Q178&lt;&gt;"",1,0))</f>
        <v>0</v>
      </c>
      <c r="Q175" s="165">
        <f>IF('Indicator Data'!X179="No Data",1,IF('Indicator Data imputation'!R178&lt;&gt;"",1,0))</f>
        <v>1</v>
      </c>
      <c r="R175" s="165">
        <f>IF('Indicator Data'!Y179="No Data",1,IF('Indicator Data imputation'!S178&lt;&gt;"",1,0))</f>
        <v>0</v>
      </c>
      <c r="S175" s="165">
        <f>IF('Indicator Data'!Z179="No Data",1,IF('Indicator Data imputation'!T178&lt;&gt;"",1,0))</f>
        <v>0</v>
      </c>
      <c r="T175" s="165">
        <f>IF('Indicator Data'!AA179="No Data",1,IF('Indicator Data imputation'!U178&lt;&gt;"",1,0))</f>
        <v>0</v>
      </c>
      <c r="U175" s="165">
        <f>IF('Indicator Data'!AB179="No Data",1,IF('Indicator Data imputation'!V178&lt;&gt;"",1,0))</f>
        <v>0</v>
      </c>
      <c r="V175" s="165">
        <f>IF('Indicator Data'!AC179="No Data",1,IF('Indicator Data imputation'!W178&lt;&gt;"",1,0))</f>
        <v>0</v>
      </c>
      <c r="W175" s="165">
        <f>IF('Indicator Data'!AD179="No Data",1,IF('Indicator Data imputation'!X178&lt;&gt;"",1,0))</f>
        <v>0</v>
      </c>
      <c r="X175" s="165">
        <f>IF('Indicator Data'!AE179="No Data",1,IF('Indicator Data imputation'!Y178&lt;&gt;"",1,0))</f>
        <v>1</v>
      </c>
      <c r="Y175" s="165">
        <f>IF('Indicator Data'!AF179="No Data",1,IF('Indicator Data imputation'!Z178&lt;&gt;"",1,0))</f>
        <v>0</v>
      </c>
      <c r="Z175" s="165">
        <f>IF('Indicator Data'!AG179="No Data",1,IF('Indicator Data imputation'!AA178&lt;&gt;"",1,0))</f>
        <v>0</v>
      </c>
      <c r="AA175" s="165">
        <f>IF('Indicator Data'!AH179="No Data",1,IF('Indicator Data imputation'!AB178&lt;&gt;"",1,0))</f>
        <v>0</v>
      </c>
      <c r="AB175" s="165">
        <f>IF('Indicator Data'!AI179="No Data",1,IF('Indicator Data imputation'!AC178&lt;&gt;"",1,0))</f>
        <v>0</v>
      </c>
      <c r="AC175" s="165">
        <f>IF('Indicator Data'!AJ179="No Data",1,IF('Indicator Data imputation'!AD178&lt;&gt;"",1,0))</f>
        <v>0</v>
      </c>
      <c r="AD175" s="165">
        <f>IF('Indicator Data'!AK179="No Data",1,IF('Indicator Data imputation'!AE178&lt;&gt;"",1,0))</f>
        <v>0</v>
      </c>
      <c r="AE175" s="165">
        <f>IF('Indicator Data'!AL179="No Data",1,IF('Indicator Data imputation'!AF178&lt;&gt;"",1,0))</f>
        <v>0</v>
      </c>
      <c r="AF175" s="165">
        <f>IF('Indicator Data'!AM179="No Data",1,IF('Indicator Data imputation'!AG178&lt;&gt;"",1,0))</f>
        <v>0</v>
      </c>
      <c r="AG175" s="165">
        <f>IF('Indicator Data'!AN179="No Data",1,IF('Indicator Data imputation'!AH178&lt;&gt;"",1,0))</f>
        <v>0</v>
      </c>
      <c r="AH175" s="165">
        <f>IF('Indicator Data'!AO179="No Data",1,IF('Indicator Data imputation'!AI178&lt;&gt;"",1,0))</f>
        <v>0</v>
      </c>
      <c r="AI175" s="165">
        <f>IF('Indicator Data'!AP179="No Data",1,IF('Indicator Data imputation'!AJ178&lt;&gt;"",1,0))</f>
        <v>0</v>
      </c>
      <c r="AJ175" s="165">
        <f>IF('Indicator Data'!AQ179="No Data",1,IF('Indicator Data imputation'!AK178&lt;&gt;"",1,0))</f>
        <v>0</v>
      </c>
      <c r="AK175" s="165">
        <f>IF('Indicator Data'!AR179="No Data",1,IF('Indicator Data imputation'!AL178&lt;&gt;"",1,0))</f>
        <v>0</v>
      </c>
      <c r="AL175" s="165">
        <f>IF('Indicator Data'!AS179="No Data",1,IF('Indicator Data imputation'!AM178&lt;&gt;"",1,0))</f>
        <v>0</v>
      </c>
      <c r="AM175" s="165">
        <f>IF('Indicator Data'!AT179="No Data",1,IF('Indicator Data imputation'!AN178&lt;&gt;"",1,0))</f>
        <v>0</v>
      </c>
      <c r="AN175" s="165">
        <f>IF('Indicator Data'!AU179="No Data",1,IF('Indicator Data imputation'!AO178&lt;&gt;"",1,0))</f>
        <v>0</v>
      </c>
      <c r="AO175" s="165">
        <f>IF('Indicator Data'!AV179="No Data",1,IF('Indicator Data imputation'!AP178&lt;&gt;"",1,0))</f>
        <v>0</v>
      </c>
      <c r="AP175" s="165">
        <f>IF('Indicator Data'!AW179="No Data",1,IF('Indicator Data imputation'!AQ178&lt;&gt;"",1,0))</f>
        <v>0</v>
      </c>
      <c r="AQ175" s="165">
        <f>IF('Indicator Data'!AX179="No Data",1,IF('Indicator Data imputation'!AR178&lt;&gt;"",1,0))</f>
        <v>0</v>
      </c>
      <c r="AR175" s="165">
        <f>IF('Indicator Data'!AY179="No Data",1,IF('Indicator Data imputation'!AS178&lt;&gt;"",1,0))</f>
        <v>0</v>
      </c>
      <c r="AS175" s="165">
        <f>IF('Indicator Data'!AZ179="No Data",1,IF('Indicator Data imputation'!AT178&lt;&gt;"",1,0))</f>
        <v>0</v>
      </c>
      <c r="AT175" s="165">
        <f>IF('Indicator Data'!BA179="No Data",1,IF('Indicator Data imputation'!AU178&lt;&gt;"",1,0))</f>
        <v>0</v>
      </c>
      <c r="AU175" s="165">
        <f>IF('Indicator Data'!BB179="No Data",1,IF('Indicator Data imputation'!AV178&lt;&gt;"",1,0))</f>
        <v>0</v>
      </c>
      <c r="AV175" s="165">
        <f>IF('Indicator Data'!BC179="No Data",1,IF('Indicator Data imputation'!AW178&lt;&gt;"",1,0))</f>
        <v>0</v>
      </c>
      <c r="AW175" s="165">
        <f>IF('Indicator Data'!BD179="No Data",1,IF('Indicator Data imputation'!AX178&lt;&gt;"",1,0))</f>
        <v>0</v>
      </c>
      <c r="AX175" s="165">
        <f>IF('Indicator Data'!BE179="No Data",1,IF('Indicator Data imputation'!AY178&lt;&gt;"",1,0))</f>
        <v>0</v>
      </c>
      <c r="AY175" s="165">
        <f>IF('Indicator Data'!BF179="No Data",1,IF('Indicator Data imputation'!AZ178&lt;&gt;"",1,0))</f>
        <v>0</v>
      </c>
      <c r="AZ175" s="165">
        <f>IF('Indicator Data'!BG179="No Data",1,IF('Indicator Data imputation'!BA178&lt;&gt;"",1,0))</f>
        <v>0</v>
      </c>
      <c r="BA175" s="5">
        <f t="shared" si="4"/>
        <v>4</v>
      </c>
      <c r="BB175" s="167">
        <f t="shared" si="5"/>
        <v>7.8431372549019607E-2</v>
      </c>
    </row>
    <row r="176" spans="1:54" x14ac:dyDescent="0.25">
      <c r="A176" s="5" t="s">
        <v>327</v>
      </c>
      <c r="B176" s="165">
        <f>IF('Indicator Data'!I180="No Data",1,IF('Indicator Data imputation'!C179&lt;&gt;"",1,0))</f>
        <v>0</v>
      </c>
      <c r="C176" s="165">
        <f>IF('Indicator Data'!J180="No Data",1,IF('Indicator Data imputation'!D179&lt;&gt;"",1,0))</f>
        <v>0</v>
      </c>
      <c r="D176" s="165">
        <f>IF('Indicator Data'!K180="No Data",1,IF('Indicator Data imputation'!E179&lt;&gt;"",1,0))</f>
        <v>0</v>
      </c>
      <c r="E176" s="165">
        <f>IF('Indicator Data'!L180="No Data",1,IF('Indicator Data imputation'!F179&lt;&gt;"",1,0))</f>
        <v>0</v>
      </c>
      <c r="F176" s="165">
        <f>IF('Indicator Data'!M180="No Data",1,IF('Indicator Data imputation'!G179&lt;&gt;"",1,0))</f>
        <v>0</v>
      </c>
      <c r="G176" s="165">
        <f>IF('Indicator Data'!N180="No Data",1,IF('Indicator Data imputation'!H179&lt;&gt;"",1,0))</f>
        <v>0</v>
      </c>
      <c r="H176" s="165">
        <f>IF('Indicator Data'!O180="No Data",1,IF('Indicator Data imputation'!I179&lt;&gt;"",1,0))</f>
        <v>0</v>
      </c>
      <c r="I176" s="165">
        <f>IF('Indicator Data'!P180="No Data",1,IF('Indicator Data imputation'!J179&lt;&gt;"",1,0))</f>
        <v>0</v>
      </c>
      <c r="J176" s="165">
        <f>IF('Indicator Data'!Q180="No Data",1,IF('Indicator Data imputation'!K179&lt;&gt;"",1,0))</f>
        <v>0</v>
      </c>
      <c r="K176" s="165">
        <f>IF('Indicator Data'!R180="No Data",1,IF('Indicator Data imputation'!L179&lt;&gt;"",1,0))</f>
        <v>0</v>
      </c>
      <c r="L176" s="165">
        <f>IF('Indicator Data'!S180="No Data",1,IF('Indicator Data imputation'!M179&lt;&gt;"",1,0))</f>
        <v>0</v>
      </c>
      <c r="M176" s="165">
        <f>IF('Indicator Data'!T180="No Data",1,IF('Indicator Data imputation'!N179&lt;&gt;"",1,0))</f>
        <v>0</v>
      </c>
      <c r="N176" s="165">
        <f>IF('Indicator Data'!U180="No Data",1,IF('Indicator Data imputation'!O179&lt;&gt;"",1,0))</f>
        <v>0</v>
      </c>
      <c r="O176" s="165">
        <f>IF('Indicator Data'!V180="No Data",1,IF('Indicator Data imputation'!P179&lt;&gt;"",1,0))</f>
        <v>0</v>
      </c>
      <c r="P176" s="165">
        <f>IF('Indicator Data'!W180="No Data",1,IF('Indicator Data imputation'!Q179&lt;&gt;"",1,0))</f>
        <v>0</v>
      </c>
      <c r="Q176" s="165">
        <f>IF('Indicator Data'!X180="No Data",1,IF('Indicator Data imputation'!R179&lt;&gt;"",1,0))</f>
        <v>0</v>
      </c>
      <c r="R176" s="165">
        <f>IF('Indicator Data'!Y180="No Data",1,IF('Indicator Data imputation'!S179&lt;&gt;"",1,0))</f>
        <v>0</v>
      </c>
      <c r="S176" s="165">
        <f>IF('Indicator Data'!Z180="No Data",1,IF('Indicator Data imputation'!T179&lt;&gt;"",1,0))</f>
        <v>0</v>
      </c>
      <c r="T176" s="165">
        <f>IF('Indicator Data'!AA180="No Data",1,IF('Indicator Data imputation'!U179&lt;&gt;"",1,0))</f>
        <v>0</v>
      </c>
      <c r="U176" s="165">
        <f>IF('Indicator Data'!AB180="No Data",1,IF('Indicator Data imputation'!V179&lt;&gt;"",1,0))</f>
        <v>0</v>
      </c>
      <c r="V176" s="165">
        <f>IF('Indicator Data'!AC180="No Data",1,IF('Indicator Data imputation'!W179&lt;&gt;"",1,0))</f>
        <v>0</v>
      </c>
      <c r="W176" s="165">
        <f>IF('Indicator Data'!AD180="No Data",1,IF('Indicator Data imputation'!X179&lt;&gt;"",1,0))</f>
        <v>0</v>
      </c>
      <c r="X176" s="165">
        <f>IF('Indicator Data'!AE180="No Data",1,IF('Indicator Data imputation'!Y179&lt;&gt;"",1,0))</f>
        <v>1</v>
      </c>
      <c r="Y176" s="165">
        <f>IF('Indicator Data'!AF180="No Data",1,IF('Indicator Data imputation'!Z179&lt;&gt;"",1,0))</f>
        <v>0</v>
      </c>
      <c r="Z176" s="165">
        <f>IF('Indicator Data'!AG180="No Data",1,IF('Indicator Data imputation'!AA179&lt;&gt;"",1,0))</f>
        <v>0</v>
      </c>
      <c r="AA176" s="165">
        <f>IF('Indicator Data'!AH180="No Data",1,IF('Indicator Data imputation'!AB179&lt;&gt;"",1,0))</f>
        <v>0</v>
      </c>
      <c r="AB176" s="165">
        <f>IF('Indicator Data'!AI180="No Data",1,IF('Indicator Data imputation'!AC179&lt;&gt;"",1,0))</f>
        <v>0</v>
      </c>
      <c r="AC176" s="165">
        <f>IF('Indicator Data'!AJ180="No Data",1,IF('Indicator Data imputation'!AD179&lt;&gt;"",1,0))</f>
        <v>0</v>
      </c>
      <c r="AD176" s="165">
        <f>IF('Indicator Data'!AK180="No Data",1,IF('Indicator Data imputation'!AE179&lt;&gt;"",1,0))</f>
        <v>0</v>
      </c>
      <c r="AE176" s="165">
        <f>IF('Indicator Data'!AL180="No Data",1,IF('Indicator Data imputation'!AF179&lt;&gt;"",1,0))</f>
        <v>0</v>
      </c>
      <c r="AF176" s="165">
        <f>IF('Indicator Data'!AM180="No Data",1,IF('Indicator Data imputation'!AG179&lt;&gt;"",1,0))</f>
        <v>0</v>
      </c>
      <c r="AG176" s="165">
        <f>IF('Indicator Data'!AN180="No Data",1,IF('Indicator Data imputation'!AH179&lt;&gt;"",1,0))</f>
        <v>0</v>
      </c>
      <c r="AH176" s="165">
        <f>IF('Indicator Data'!AO180="No Data",1,IF('Indicator Data imputation'!AI179&lt;&gt;"",1,0))</f>
        <v>0</v>
      </c>
      <c r="AI176" s="165">
        <f>IF('Indicator Data'!AP180="No Data",1,IF('Indicator Data imputation'!AJ179&lt;&gt;"",1,0))</f>
        <v>0</v>
      </c>
      <c r="AJ176" s="165">
        <f>IF('Indicator Data'!AQ180="No Data",1,IF('Indicator Data imputation'!AK179&lt;&gt;"",1,0))</f>
        <v>0</v>
      </c>
      <c r="AK176" s="165">
        <f>IF('Indicator Data'!AR180="No Data",1,IF('Indicator Data imputation'!AL179&lt;&gt;"",1,0))</f>
        <v>0</v>
      </c>
      <c r="AL176" s="165">
        <f>IF('Indicator Data'!AS180="No Data",1,IF('Indicator Data imputation'!AM179&lt;&gt;"",1,0))</f>
        <v>0</v>
      </c>
      <c r="AM176" s="165">
        <f>IF('Indicator Data'!AT180="No Data",1,IF('Indicator Data imputation'!AN179&lt;&gt;"",1,0))</f>
        <v>0</v>
      </c>
      <c r="AN176" s="165">
        <f>IF('Indicator Data'!AU180="No Data",1,IF('Indicator Data imputation'!AO179&lt;&gt;"",1,0))</f>
        <v>0</v>
      </c>
      <c r="AO176" s="165">
        <f>IF('Indicator Data'!AV180="No Data",1,IF('Indicator Data imputation'!AP179&lt;&gt;"",1,0))</f>
        <v>0</v>
      </c>
      <c r="AP176" s="165">
        <f>IF('Indicator Data'!AW180="No Data",1,IF('Indicator Data imputation'!AQ179&lt;&gt;"",1,0))</f>
        <v>0</v>
      </c>
      <c r="AQ176" s="165">
        <f>IF('Indicator Data'!AX180="No Data",1,IF('Indicator Data imputation'!AR179&lt;&gt;"",1,0))</f>
        <v>0</v>
      </c>
      <c r="AR176" s="165">
        <f>IF('Indicator Data'!AY180="No Data",1,IF('Indicator Data imputation'!AS179&lt;&gt;"",1,0))</f>
        <v>0</v>
      </c>
      <c r="AS176" s="165">
        <f>IF('Indicator Data'!AZ180="No Data",1,IF('Indicator Data imputation'!AT179&lt;&gt;"",1,0))</f>
        <v>0</v>
      </c>
      <c r="AT176" s="165">
        <f>IF('Indicator Data'!BA180="No Data",1,IF('Indicator Data imputation'!AU179&lt;&gt;"",1,0))</f>
        <v>0</v>
      </c>
      <c r="AU176" s="165">
        <f>IF('Indicator Data'!BB180="No Data",1,IF('Indicator Data imputation'!AV179&lt;&gt;"",1,0))</f>
        <v>0</v>
      </c>
      <c r="AV176" s="165">
        <f>IF('Indicator Data'!BC180="No Data",1,IF('Indicator Data imputation'!AW179&lt;&gt;"",1,0))</f>
        <v>0</v>
      </c>
      <c r="AW176" s="165">
        <f>IF('Indicator Data'!BD180="No Data",1,IF('Indicator Data imputation'!AX179&lt;&gt;"",1,0))</f>
        <v>0</v>
      </c>
      <c r="AX176" s="165">
        <f>IF('Indicator Data'!BE180="No Data",1,IF('Indicator Data imputation'!AY179&lt;&gt;"",1,0))</f>
        <v>0</v>
      </c>
      <c r="AY176" s="165">
        <f>IF('Indicator Data'!BF180="No Data",1,IF('Indicator Data imputation'!AZ179&lt;&gt;"",1,0))</f>
        <v>0</v>
      </c>
      <c r="AZ176" s="165">
        <f>IF('Indicator Data'!BG180="No Data",1,IF('Indicator Data imputation'!BA179&lt;&gt;"",1,0))</f>
        <v>0</v>
      </c>
      <c r="BA176" s="5">
        <f t="shared" si="4"/>
        <v>1</v>
      </c>
      <c r="BB176" s="167">
        <f t="shared" si="5"/>
        <v>1.9607843137254902E-2</v>
      </c>
    </row>
    <row r="177" spans="1:54" x14ac:dyDescent="0.25">
      <c r="A177" s="5" t="s">
        <v>329</v>
      </c>
      <c r="B177" s="165">
        <f>IF('Indicator Data'!I181="No Data",1,IF('Indicator Data imputation'!C180&lt;&gt;"",1,0))</f>
        <v>0</v>
      </c>
      <c r="C177" s="165">
        <f>IF('Indicator Data'!J181="No Data",1,IF('Indicator Data imputation'!D180&lt;&gt;"",1,0))</f>
        <v>0</v>
      </c>
      <c r="D177" s="165">
        <f>IF('Indicator Data'!K181="No Data",1,IF('Indicator Data imputation'!E180&lt;&gt;"",1,0))</f>
        <v>0</v>
      </c>
      <c r="E177" s="165">
        <f>IF('Indicator Data'!L181="No Data",1,IF('Indicator Data imputation'!F180&lt;&gt;"",1,0))</f>
        <v>0</v>
      </c>
      <c r="F177" s="165">
        <f>IF('Indicator Data'!M181="No Data",1,IF('Indicator Data imputation'!G180&lt;&gt;"",1,0))</f>
        <v>0</v>
      </c>
      <c r="G177" s="165">
        <f>IF('Indicator Data'!N181="No Data",1,IF('Indicator Data imputation'!H180&lt;&gt;"",1,0))</f>
        <v>0</v>
      </c>
      <c r="H177" s="165">
        <f>IF('Indicator Data'!O181="No Data",1,IF('Indicator Data imputation'!I180&lt;&gt;"",1,0))</f>
        <v>0</v>
      </c>
      <c r="I177" s="165">
        <f>IF('Indicator Data'!P181="No Data",1,IF('Indicator Data imputation'!J180&lt;&gt;"",1,0))</f>
        <v>0</v>
      </c>
      <c r="J177" s="165">
        <f>IF('Indicator Data'!Q181="No Data",1,IF('Indicator Data imputation'!K180&lt;&gt;"",1,0))</f>
        <v>0</v>
      </c>
      <c r="K177" s="165">
        <f>IF('Indicator Data'!R181="No Data",1,IF('Indicator Data imputation'!L180&lt;&gt;"",1,0))</f>
        <v>1</v>
      </c>
      <c r="L177" s="165">
        <f>IF('Indicator Data'!S181="No Data",1,IF('Indicator Data imputation'!M180&lt;&gt;"",1,0))</f>
        <v>0</v>
      </c>
      <c r="M177" s="165">
        <f>IF('Indicator Data'!T181="No Data",1,IF('Indicator Data imputation'!N180&lt;&gt;"",1,0))</f>
        <v>0</v>
      </c>
      <c r="N177" s="165">
        <f>IF('Indicator Data'!U181="No Data",1,IF('Indicator Data imputation'!O180&lt;&gt;"",1,0))</f>
        <v>0</v>
      </c>
      <c r="O177" s="165">
        <f>IF('Indicator Data'!V181="No Data",1,IF('Indicator Data imputation'!P180&lt;&gt;"",1,0))</f>
        <v>0</v>
      </c>
      <c r="P177" s="165">
        <f>IF('Indicator Data'!W181="No Data",1,IF('Indicator Data imputation'!Q180&lt;&gt;"",1,0))</f>
        <v>0</v>
      </c>
      <c r="Q177" s="165">
        <f>IF('Indicator Data'!X181="No Data",1,IF('Indicator Data imputation'!R180&lt;&gt;"",1,0))</f>
        <v>0</v>
      </c>
      <c r="R177" s="165">
        <f>IF('Indicator Data'!Y181="No Data",1,IF('Indicator Data imputation'!S180&lt;&gt;"",1,0))</f>
        <v>0</v>
      </c>
      <c r="S177" s="165">
        <f>IF('Indicator Data'!Z181="No Data",1,IF('Indicator Data imputation'!T180&lt;&gt;"",1,0))</f>
        <v>0</v>
      </c>
      <c r="T177" s="165">
        <f>IF('Indicator Data'!AA181="No Data",1,IF('Indicator Data imputation'!U180&lt;&gt;"",1,0))</f>
        <v>0</v>
      </c>
      <c r="U177" s="165">
        <f>IF('Indicator Data'!AB181="No Data",1,IF('Indicator Data imputation'!V180&lt;&gt;"",1,0))</f>
        <v>1</v>
      </c>
      <c r="V177" s="165">
        <f>IF('Indicator Data'!AC181="No Data",1,IF('Indicator Data imputation'!W180&lt;&gt;"",1,0))</f>
        <v>0</v>
      </c>
      <c r="W177" s="165">
        <f>IF('Indicator Data'!AD181="No Data",1,IF('Indicator Data imputation'!X180&lt;&gt;"",1,0))</f>
        <v>0</v>
      </c>
      <c r="X177" s="165">
        <f>IF('Indicator Data'!AE181="No Data",1,IF('Indicator Data imputation'!Y180&lt;&gt;"",1,0))</f>
        <v>0</v>
      </c>
      <c r="Y177" s="165">
        <f>IF('Indicator Data'!AF181="No Data",1,IF('Indicator Data imputation'!Z180&lt;&gt;"",1,0))</f>
        <v>0</v>
      </c>
      <c r="Z177" s="165">
        <f>IF('Indicator Data'!AG181="No Data",1,IF('Indicator Data imputation'!AA180&lt;&gt;"",1,0))</f>
        <v>0</v>
      </c>
      <c r="AA177" s="165">
        <f>IF('Indicator Data'!AH181="No Data",1,IF('Indicator Data imputation'!AB180&lt;&gt;"",1,0))</f>
        <v>0</v>
      </c>
      <c r="AB177" s="165">
        <f>IF('Indicator Data'!AI181="No Data",1,IF('Indicator Data imputation'!AC180&lt;&gt;"",1,0))</f>
        <v>0</v>
      </c>
      <c r="AC177" s="165">
        <f>IF('Indicator Data'!AJ181="No Data",1,IF('Indicator Data imputation'!AD180&lt;&gt;"",1,0))</f>
        <v>0</v>
      </c>
      <c r="AD177" s="165">
        <f>IF('Indicator Data'!AK181="No Data",1,IF('Indicator Data imputation'!AE180&lt;&gt;"",1,0))</f>
        <v>0</v>
      </c>
      <c r="AE177" s="165">
        <f>IF('Indicator Data'!AL181="No Data",1,IF('Indicator Data imputation'!AF180&lt;&gt;"",1,0))</f>
        <v>0</v>
      </c>
      <c r="AF177" s="165">
        <f>IF('Indicator Data'!AM181="No Data",1,IF('Indicator Data imputation'!AG180&lt;&gt;"",1,0))</f>
        <v>0</v>
      </c>
      <c r="AG177" s="165">
        <f>IF('Indicator Data'!AN181="No Data",1,IF('Indicator Data imputation'!AH180&lt;&gt;"",1,0))</f>
        <v>0</v>
      </c>
      <c r="AH177" s="165">
        <f>IF('Indicator Data'!AO181="No Data",1,IF('Indicator Data imputation'!AI180&lt;&gt;"",1,0))</f>
        <v>0</v>
      </c>
      <c r="AI177" s="165">
        <f>IF('Indicator Data'!AP181="No Data",1,IF('Indicator Data imputation'!AJ180&lt;&gt;"",1,0))</f>
        <v>0</v>
      </c>
      <c r="AJ177" s="165">
        <f>IF('Indicator Data'!AQ181="No Data",1,IF('Indicator Data imputation'!AK180&lt;&gt;"",1,0))</f>
        <v>0</v>
      </c>
      <c r="AK177" s="165">
        <f>IF('Indicator Data'!AR181="No Data",1,IF('Indicator Data imputation'!AL180&lt;&gt;"",1,0))</f>
        <v>0</v>
      </c>
      <c r="AL177" s="165">
        <f>IF('Indicator Data'!AS181="No Data",1,IF('Indicator Data imputation'!AM180&lt;&gt;"",1,0))</f>
        <v>0</v>
      </c>
      <c r="AM177" s="165">
        <f>IF('Indicator Data'!AT181="No Data",1,IF('Indicator Data imputation'!AN180&lt;&gt;"",1,0))</f>
        <v>0</v>
      </c>
      <c r="AN177" s="165">
        <f>IF('Indicator Data'!AU181="No Data",1,IF('Indicator Data imputation'!AO180&lt;&gt;"",1,0))</f>
        <v>0</v>
      </c>
      <c r="AO177" s="165">
        <f>IF('Indicator Data'!AV181="No Data",1,IF('Indicator Data imputation'!AP180&lt;&gt;"",1,0))</f>
        <v>0</v>
      </c>
      <c r="AP177" s="165">
        <f>IF('Indicator Data'!AW181="No Data",1,IF('Indicator Data imputation'!AQ180&lt;&gt;"",1,0))</f>
        <v>0</v>
      </c>
      <c r="AQ177" s="165">
        <f>IF('Indicator Data'!AX181="No Data",1,IF('Indicator Data imputation'!AR180&lt;&gt;"",1,0))</f>
        <v>0</v>
      </c>
      <c r="AR177" s="165">
        <f>IF('Indicator Data'!AY181="No Data",1,IF('Indicator Data imputation'!AS180&lt;&gt;"",1,0))</f>
        <v>0</v>
      </c>
      <c r="AS177" s="165">
        <f>IF('Indicator Data'!AZ181="No Data",1,IF('Indicator Data imputation'!AT180&lt;&gt;"",1,0))</f>
        <v>0</v>
      </c>
      <c r="AT177" s="165">
        <f>IF('Indicator Data'!BA181="No Data",1,IF('Indicator Data imputation'!AU180&lt;&gt;"",1,0))</f>
        <v>0</v>
      </c>
      <c r="AU177" s="165">
        <f>IF('Indicator Data'!BB181="No Data",1,IF('Indicator Data imputation'!AV180&lt;&gt;"",1,0))</f>
        <v>0</v>
      </c>
      <c r="AV177" s="165">
        <f>IF('Indicator Data'!BC181="No Data",1,IF('Indicator Data imputation'!AW180&lt;&gt;"",1,0))</f>
        <v>0</v>
      </c>
      <c r="AW177" s="165">
        <f>IF('Indicator Data'!BD181="No Data",1,IF('Indicator Data imputation'!AX180&lt;&gt;"",1,0))</f>
        <v>0</v>
      </c>
      <c r="AX177" s="165">
        <f>IF('Indicator Data'!BE181="No Data",1,IF('Indicator Data imputation'!AY180&lt;&gt;"",1,0))</f>
        <v>0</v>
      </c>
      <c r="AY177" s="165">
        <f>IF('Indicator Data'!BF181="No Data",1,IF('Indicator Data imputation'!AZ180&lt;&gt;"",1,0))</f>
        <v>0</v>
      </c>
      <c r="AZ177" s="165">
        <f>IF('Indicator Data'!BG181="No Data",1,IF('Indicator Data imputation'!BA180&lt;&gt;"",1,0))</f>
        <v>0</v>
      </c>
      <c r="BA177" s="5">
        <f t="shared" si="4"/>
        <v>2</v>
      </c>
      <c r="BB177" s="167">
        <f t="shared" si="5"/>
        <v>3.9215686274509803E-2</v>
      </c>
    </row>
    <row r="178" spans="1:54" x14ac:dyDescent="0.25">
      <c r="A178" s="5" t="s">
        <v>331</v>
      </c>
      <c r="B178" s="165">
        <f>IF('Indicator Data'!I182="No Data",1,IF('Indicator Data imputation'!C181&lt;&gt;"",1,0))</f>
        <v>0</v>
      </c>
      <c r="C178" s="165">
        <f>IF('Indicator Data'!J182="No Data",1,IF('Indicator Data imputation'!D181&lt;&gt;"",1,0))</f>
        <v>0</v>
      </c>
      <c r="D178" s="165">
        <f>IF('Indicator Data'!K182="No Data",1,IF('Indicator Data imputation'!E181&lt;&gt;"",1,0))</f>
        <v>0</v>
      </c>
      <c r="E178" s="165">
        <f>IF('Indicator Data'!L182="No Data",1,IF('Indicator Data imputation'!F181&lt;&gt;"",1,0))</f>
        <v>0</v>
      </c>
      <c r="F178" s="165">
        <f>IF('Indicator Data'!M182="No Data",1,IF('Indicator Data imputation'!G181&lt;&gt;"",1,0))</f>
        <v>0</v>
      </c>
      <c r="G178" s="165">
        <f>IF('Indicator Data'!N182="No Data",1,IF('Indicator Data imputation'!H181&lt;&gt;"",1,0))</f>
        <v>0</v>
      </c>
      <c r="H178" s="165">
        <f>IF('Indicator Data'!O182="No Data",1,IF('Indicator Data imputation'!I181&lt;&gt;"",1,0))</f>
        <v>0</v>
      </c>
      <c r="I178" s="165">
        <f>IF('Indicator Data'!P182="No Data",1,IF('Indicator Data imputation'!J181&lt;&gt;"",1,0))</f>
        <v>0</v>
      </c>
      <c r="J178" s="165">
        <f>IF('Indicator Data'!Q182="No Data",1,IF('Indicator Data imputation'!K181&lt;&gt;"",1,0))</f>
        <v>0</v>
      </c>
      <c r="K178" s="165">
        <f>IF('Indicator Data'!R182="No Data",1,IF('Indicator Data imputation'!L181&lt;&gt;"",1,0))</f>
        <v>0</v>
      </c>
      <c r="L178" s="165">
        <f>IF('Indicator Data'!S182="No Data",1,IF('Indicator Data imputation'!M181&lt;&gt;"",1,0))</f>
        <v>0</v>
      </c>
      <c r="M178" s="165">
        <f>IF('Indicator Data'!T182="No Data",1,IF('Indicator Data imputation'!N181&lt;&gt;"",1,0))</f>
        <v>0</v>
      </c>
      <c r="N178" s="165">
        <f>IF('Indicator Data'!U182="No Data",1,IF('Indicator Data imputation'!O181&lt;&gt;"",1,0))</f>
        <v>0</v>
      </c>
      <c r="O178" s="165">
        <f>IF('Indicator Data'!V182="No Data",1,IF('Indicator Data imputation'!P181&lt;&gt;"",1,0))</f>
        <v>0</v>
      </c>
      <c r="P178" s="165">
        <f>IF('Indicator Data'!W182="No Data",1,IF('Indicator Data imputation'!Q181&lt;&gt;"",1,0))</f>
        <v>0</v>
      </c>
      <c r="Q178" s="165">
        <f>IF('Indicator Data'!X182="No Data",1,IF('Indicator Data imputation'!R181&lt;&gt;"",1,0))</f>
        <v>1</v>
      </c>
      <c r="R178" s="165">
        <f>IF('Indicator Data'!Y182="No Data",1,IF('Indicator Data imputation'!S181&lt;&gt;"",1,0))</f>
        <v>0</v>
      </c>
      <c r="S178" s="165">
        <f>IF('Indicator Data'!Z182="No Data",1,IF('Indicator Data imputation'!T181&lt;&gt;"",1,0))</f>
        <v>0</v>
      </c>
      <c r="T178" s="165">
        <f>IF('Indicator Data'!AA182="No Data",1,IF('Indicator Data imputation'!U181&lt;&gt;"",1,0))</f>
        <v>0</v>
      </c>
      <c r="U178" s="165">
        <f>IF('Indicator Data'!AB182="No Data",1,IF('Indicator Data imputation'!V181&lt;&gt;"",1,0))</f>
        <v>1</v>
      </c>
      <c r="V178" s="165">
        <f>IF('Indicator Data'!AC182="No Data",1,IF('Indicator Data imputation'!W181&lt;&gt;"",1,0))</f>
        <v>0</v>
      </c>
      <c r="W178" s="165">
        <f>IF('Indicator Data'!AD182="No Data",1,IF('Indicator Data imputation'!X181&lt;&gt;"",1,0))</f>
        <v>0</v>
      </c>
      <c r="X178" s="165">
        <f>IF('Indicator Data'!AE182="No Data",1,IF('Indicator Data imputation'!Y181&lt;&gt;"",1,0))</f>
        <v>1</v>
      </c>
      <c r="Y178" s="165">
        <f>IF('Indicator Data'!AF182="No Data",1,IF('Indicator Data imputation'!Z181&lt;&gt;"",1,0))</f>
        <v>1</v>
      </c>
      <c r="Z178" s="165">
        <f>IF('Indicator Data'!AG182="No Data",1,IF('Indicator Data imputation'!AA181&lt;&gt;"",1,0))</f>
        <v>1</v>
      </c>
      <c r="AA178" s="165">
        <f>IF('Indicator Data'!AH182="No Data",1,IF('Indicator Data imputation'!AB181&lt;&gt;"",1,0))</f>
        <v>0</v>
      </c>
      <c r="AB178" s="165">
        <f>IF('Indicator Data'!AI182="No Data",1,IF('Indicator Data imputation'!AC181&lt;&gt;"",1,0))</f>
        <v>0</v>
      </c>
      <c r="AC178" s="165">
        <f>IF('Indicator Data'!AJ182="No Data",1,IF('Indicator Data imputation'!AD181&lt;&gt;"",1,0))</f>
        <v>0</v>
      </c>
      <c r="AD178" s="165">
        <f>IF('Indicator Data'!AK182="No Data",1,IF('Indicator Data imputation'!AE181&lt;&gt;"",1,0))</f>
        <v>0</v>
      </c>
      <c r="AE178" s="165">
        <f>IF('Indicator Data'!AL182="No Data",1,IF('Indicator Data imputation'!AF181&lt;&gt;"",1,0))</f>
        <v>0</v>
      </c>
      <c r="AF178" s="165">
        <f>IF('Indicator Data'!AM182="No Data",1,IF('Indicator Data imputation'!AG181&lt;&gt;"",1,0))</f>
        <v>0</v>
      </c>
      <c r="AG178" s="165">
        <f>IF('Indicator Data'!AN182="No Data",1,IF('Indicator Data imputation'!AH181&lt;&gt;"",1,0))</f>
        <v>0</v>
      </c>
      <c r="AH178" s="165">
        <f>IF('Indicator Data'!AO182="No Data",1,IF('Indicator Data imputation'!AI181&lt;&gt;"",1,0))</f>
        <v>0</v>
      </c>
      <c r="AI178" s="165">
        <f>IF('Indicator Data'!AP182="No Data",1,IF('Indicator Data imputation'!AJ181&lt;&gt;"",1,0))</f>
        <v>1</v>
      </c>
      <c r="AJ178" s="165">
        <f>IF('Indicator Data'!AQ182="No Data",1,IF('Indicator Data imputation'!AK181&lt;&gt;"",1,0))</f>
        <v>1</v>
      </c>
      <c r="AK178" s="165">
        <f>IF('Indicator Data'!AR182="No Data",1,IF('Indicator Data imputation'!AL181&lt;&gt;"",1,0))</f>
        <v>1</v>
      </c>
      <c r="AL178" s="165">
        <f>IF('Indicator Data'!AS182="No Data",1,IF('Indicator Data imputation'!AM181&lt;&gt;"",1,0))</f>
        <v>0</v>
      </c>
      <c r="AM178" s="165">
        <f>IF('Indicator Data'!AT182="No Data",1,IF('Indicator Data imputation'!AN181&lt;&gt;"",1,0))</f>
        <v>0</v>
      </c>
      <c r="AN178" s="165">
        <f>IF('Indicator Data'!AU182="No Data",1,IF('Indicator Data imputation'!AO181&lt;&gt;"",1,0))</f>
        <v>0</v>
      </c>
      <c r="AO178" s="165">
        <f>IF('Indicator Data'!AV182="No Data",1,IF('Indicator Data imputation'!AP181&lt;&gt;"",1,0))</f>
        <v>0</v>
      </c>
      <c r="AP178" s="165">
        <f>IF('Indicator Data'!AW182="No Data",1,IF('Indicator Data imputation'!AQ181&lt;&gt;"",1,0))</f>
        <v>0</v>
      </c>
      <c r="AQ178" s="165">
        <f>IF('Indicator Data'!AX182="No Data",1,IF('Indicator Data imputation'!AR181&lt;&gt;"",1,0))</f>
        <v>0</v>
      </c>
      <c r="AR178" s="165">
        <f>IF('Indicator Data'!AY182="No Data",1,IF('Indicator Data imputation'!AS181&lt;&gt;"",1,0))</f>
        <v>0</v>
      </c>
      <c r="AS178" s="165">
        <f>IF('Indicator Data'!AZ182="No Data",1,IF('Indicator Data imputation'!AT181&lt;&gt;"",1,0))</f>
        <v>0</v>
      </c>
      <c r="AT178" s="165">
        <f>IF('Indicator Data'!BA182="No Data",1,IF('Indicator Data imputation'!AU181&lt;&gt;"",1,0))</f>
        <v>0</v>
      </c>
      <c r="AU178" s="165">
        <f>IF('Indicator Data'!BB182="No Data",1,IF('Indicator Data imputation'!AV181&lt;&gt;"",1,0))</f>
        <v>0</v>
      </c>
      <c r="AV178" s="165">
        <f>IF('Indicator Data'!BC182="No Data",1,IF('Indicator Data imputation'!AW181&lt;&gt;"",1,0))</f>
        <v>0</v>
      </c>
      <c r="AW178" s="165">
        <f>IF('Indicator Data'!BD182="No Data",1,IF('Indicator Data imputation'!AX181&lt;&gt;"",1,0))</f>
        <v>0</v>
      </c>
      <c r="AX178" s="165">
        <f>IF('Indicator Data'!BE182="No Data",1,IF('Indicator Data imputation'!AY181&lt;&gt;"",1,0))</f>
        <v>0</v>
      </c>
      <c r="AY178" s="165">
        <f>IF('Indicator Data'!BF182="No Data",1,IF('Indicator Data imputation'!AZ181&lt;&gt;"",1,0))</f>
        <v>0</v>
      </c>
      <c r="AZ178" s="165">
        <f>IF('Indicator Data'!BG182="No Data",1,IF('Indicator Data imputation'!BA181&lt;&gt;"",1,0))</f>
        <v>0</v>
      </c>
      <c r="BA178" s="5">
        <f t="shared" si="4"/>
        <v>8</v>
      </c>
      <c r="BB178" s="167">
        <f t="shared" si="5"/>
        <v>0.15686274509803921</v>
      </c>
    </row>
    <row r="179" spans="1:54" x14ac:dyDescent="0.25">
      <c r="A179" s="5" t="s">
        <v>333</v>
      </c>
      <c r="B179" s="165">
        <f>IF('Indicator Data'!I183="No Data",1,IF('Indicator Data imputation'!C182&lt;&gt;"",1,0))</f>
        <v>0</v>
      </c>
      <c r="C179" s="165">
        <f>IF('Indicator Data'!J183="No Data",1,IF('Indicator Data imputation'!D182&lt;&gt;"",1,0))</f>
        <v>0</v>
      </c>
      <c r="D179" s="165">
        <f>IF('Indicator Data'!K183="No Data",1,IF('Indicator Data imputation'!E182&lt;&gt;"",1,0))</f>
        <v>0</v>
      </c>
      <c r="E179" s="165">
        <f>IF('Indicator Data'!L183="No Data",1,IF('Indicator Data imputation'!F182&lt;&gt;"",1,0))</f>
        <v>1</v>
      </c>
      <c r="F179" s="165">
        <f>IF('Indicator Data'!M183="No Data",1,IF('Indicator Data imputation'!G182&lt;&gt;"",1,0))</f>
        <v>0</v>
      </c>
      <c r="G179" s="165">
        <f>IF('Indicator Data'!N183="No Data",1,IF('Indicator Data imputation'!H182&lt;&gt;"",1,0))</f>
        <v>0</v>
      </c>
      <c r="H179" s="165">
        <f>IF('Indicator Data'!O183="No Data",1,IF('Indicator Data imputation'!I182&lt;&gt;"",1,0))</f>
        <v>0</v>
      </c>
      <c r="I179" s="165">
        <f>IF('Indicator Data'!P183="No Data",1,IF('Indicator Data imputation'!J182&lt;&gt;"",1,0))</f>
        <v>0</v>
      </c>
      <c r="J179" s="165">
        <f>IF('Indicator Data'!Q183="No Data",1,IF('Indicator Data imputation'!K182&lt;&gt;"",1,0))</f>
        <v>1</v>
      </c>
      <c r="K179" s="165">
        <f>IF('Indicator Data'!R183="No Data",1,IF('Indicator Data imputation'!L182&lt;&gt;"",1,0))</f>
        <v>1</v>
      </c>
      <c r="L179" s="165">
        <f>IF('Indicator Data'!S183="No Data",1,IF('Indicator Data imputation'!M182&lt;&gt;"",1,0))</f>
        <v>0</v>
      </c>
      <c r="M179" s="165">
        <f>IF('Indicator Data'!T183="No Data",1,IF('Indicator Data imputation'!N182&lt;&gt;"",1,0))</f>
        <v>0</v>
      </c>
      <c r="N179" s="165">
        <f>IF('Indicator Data'!U183="No Data",1,IF('Indicator Data imputation'!O182&lt;&gt;"",1,0))</f>
        <v>0</v>
      </c>
      <c r="O179" s="165">
        <f>IF('Indicator Data'!V183="No Data",1,IF('Indicator Data imputation'!P182&lt;&gt;"",1,0))</f>
        <v>0</v>
      </c>
      <c r="P179" s="165">
        <f>IF('Indicator Data'!W183="No Data",1,IF('Indicator Data imputation'!Q182&lt;&gt;"",1,0))</f>
        <v>1</v>
      </c>
      <c r="Q179" s="165">
        <f>IF('Indicator Data'!X183="No Data",1,IF('Indicator Data imputation'!R182&lt;&gt;"",1,0))</f>
        <v>0</v>
      </c>
      <c r="R179" s="165">
        <f>IF('Indicator Data'!Y183="No Data",1,IF('Indicator Data imputation'!S182&lt;&gt;"",1,0))</f>
        <v>0</v>
      </c>
      <c r="S179" s="165">
        <f>IF('Indicator Data'!Z183="No Data",1,IF('Indicator Data imputation'!T182&lt;&gt;"",1,0))</f>
        <v>0</v>
      </c>
      <c r="T179" s="165">
        <f>IF('Indicator Data'!AA183="No Data",1,IF('Indicator Data imputation'!U182&lt;&gt;"",1,0))</f>
        <v>0</v>
      </c>
      <c r="U179" s="165">
        <f>IF('Indicator Data'!AB183="No Data",1,IF('Indicator Data imputation'!V182&lt;&gt;"",1,0))</f>
        <v>1</v>
      </c>
      <c r="V179" s="165">
        <f>IF('Indicator Data'!AC183="No Data",1,IF('Indicator Data imputation'!W182&lt;&gt;"",1,0))</f>
        <v>0</v>
      </c>
      <c r="W179" s="165">
        <f>IF('Indicator Data'!AD183="No Data",1,IF('Indicator Data imputation'!X182&lt;&gt;"",1,0))</f>
        <v>1</v>
      </c>
      <c r="X179" s="165">
        <f>IF('Indicator Data'!AE183="No Data",1,IF('Indicator Data imputation'!Y182&lt;&gt;"",1,0))</f>
        <v>1</v>
      </c>
      <c r="Y179" s="165">
        <f>IF('Indicator Data'!AF183="No Data",1,IF('Indicator Data imputation'!Z182&lt;&gt;"",1,0))</f>
        <v>1</v>
      </c>
      <c r="Z179" s="165">
        <f>IF('Indicator Data'!AG183="No Data",1,IF('Indicator Data imputation'!AA182&lt;&gt;"",1,0))</f>
        <v>1</v>
      </c>
      <c r="AA179" s="165">
        <f>IF('Indicator Data'!AH183="No Data",1,IF('Indicator Data imputation'!AB182&lt;&gt;"",1,0))</f>
        <v>0</v>
      </c>
      <c r="AB179" s="165">
        <f>IF('Indicator Data'!AI183="No Data",1,IF('Indicator Data imputation'!AC182&lt;&gt;"",1,0))</f>
        <v>0</v>
      </c>
      <c r="AC179" s="165">
        <f>IF('Indicator Data'!AJ183="No Data",1,IF('Indicator Data imputation'!AD182&lt;&gt;"",1,0))</f>
        <v>0</v>
      </c>
      <c r="AD179" s="165">
        <f>IF('Indicator Data'!AK183="No Data",1,IF('Indicator Data imputation'!AE182&lt;&gt;"",1,0))</f>
        <v>0</v>
      </c>
      <c r="AE179" s="165">
        <f>IF('Indicator Data'!AL183="No Data",1,IF('Indicator Data imputation'!AF182&lt;&gt;"",1,0))</f>
        <v>0</v>
      </c>
      <c r="AF179" s="165">
        <f>IF('Indicator Data'!AM183="No Data",1,IF('Indicator Data imputation'!AG182&lt;&gt;"",1,0))</f>
        <v>0</v>
      </c>
      <c r="AG179" s="165">
        <f>IF('Indicator Data'!AN183="No Data",1,IF('Indicator Data imputation'!AH182&lt;&gt;"",1,0))</f>
        <v>0</v>
      </c>
      <c r="AH179" s="165">
        <f>IF('Indicator Data'!AO183="No Data",1,IF('Indicator Data imputation'!AI182&lt;&gt;"",1,0))</f>
        <v>0</v>
      </c>
      <c r="AI179" s="165">
        <f>IF('Indicator Data'!AP183="No Data",1,IF('Indicator Data imputation'!AJ182&lt;&gt;"",1,0))</f>
        <v>1</v>
      </c>
      <c r="AJ179" s="165">
        <f>IF('Indicator Data'!AQ183="No Data",1,IF('Indicator Data imputation'!AK182&lt;&gt;"",1,0))</f>
        <v>1</v>
      </c>
      <c r="AK179" s="165">
        <f>IF('Indicator Data'!AR183="No Data",1,IF('Indicator Data imputation'!AL182&lt;&gt;"",1,0))</f>
        <v>1</v>
      </c>
      <c r="AL179" s="165">
        <f>IF('Indicator Data'!AS183="No Data",1,IF('Indicator Data imputation'!AM182&lt;&gt;"",1,0))</f>
        <v>0</v>
      </c>
      <c r="AM179" s="165">
        <f>IF('Indicator Data'!AT183="No Data",1,IF('Indicator Data imputation'!AN182&lt;&gt;"",1,0))</f>
        <v>1</v>
      </c>
      <c r="AN179" s="165">
        <f>IF('Indicator Data'!AU183="No Data",1,IF('Indicator Data imputation'!AO182&lt;&gt;"",1,0))</f>
        <v>1</v>
      </c>
      <c r="AO179" s="165">
        <f>IF('Indicator Data'!AV183="No Data",1,IF('Indicator Data imputation'!AP182&lt;&gt;"",1,0))</f>
        <v>1</v>
      </c>
      <c r="AP179" s="165">
        <f>IF('Indicator Data'!AW183="No Data",1,IF('Indicator Data imputation'!AQ182&lt;&gt;"",1,0))</f>
        <v>0</v>
      </c>
      <c r="AQ179" s="165">
        <f>IF('Indicator Data'!AX183="No Data",1,IF('Indicator Data imputation'!AR182&lt;&gt;"",1,0))</f>
        <v>0</v>
      </c>
      <c r="AR179" s="165">
        <f>IF('Indicator Data'!AY183="No Data",1,IF('Indicator Data imputation'!AS182&lt;&gt;"",1,0))</f>
        <v>0</v>
      </c>
      <c r="AS179" s="165">
        <f>IF('Indicator Data'!AZ183="No Data",1,IF('Indicator Data imputation'!AT182&lt;&gt;"",1,0))</f>
        <v>0</v>
      </c>
      <c r="AT179" s="165">
        <f>IF('Indicator Data'!BA183="No Data",1,IF('Indicator Data imputation'!AU182&lt;&gt;"",1,0))</f>
        <v>0</v>
      </c>
      <c r="AU179" s="165">
        <f>IF('Indicator Data'!BB183="No Data",1,IF('Indicator Data imputation'!AV182&lt;&gt;"",1,0))</f>
        <v>0</v>
      </c>
      <c r="AV179" s="165">
        <f>IF('Indicator Data'!BC183="No Data",1,IF('Indicator Data imputation'!AW182&lt;&gt;"",1,0))</f>
        <v>0</v>
      </c>
      <c r="AW179" s="165">
        <f>IF('Indicator Data'!BD183="No Data",1,IF('Indicator Data imputation'!AX182&lt;&gt;"",1,0))</f>
        <v>0</v>
      </c>
      <c r="AX179" s="165">
        <f>IF('Indicator Data'!BE183="No Data",1,IF('Indicator Data imputation'!AY182&lt;&gt;"",1,0))</f>
        <v>0</v>
      </c>
      <c r="AY179" s="165">
        <f>IF('Indicator Data'!BF183="No Data",1,IF('Indicator Data imputation'!AZ182&lt;&gt;"",1,0))</f>
        <v>0</v>
      </c>
      <c r="AZ179" s="165">
        <f>IF('Indicator Data'!BG183="No Data",1,IF('Indicator Data imputation'!BA182&lt;&gt;"",1,0))</f>
        <v>0</v>
      </c>
      <c r="BA179" s="5">
        <f t="shared" si="4"/>
        <v>15</v>
      </c>
      <c r="BB179" s="167">
        <f t="shared" si="5"/>
        <v>0.29411764705882354</v>
      </c>
    </row>
    <row r="180" spans="1:54" x14ac:dyDescent="0.25">
      <c r="A180" s="5" t="s">
        <v>335</v>
      </c>
      <c r="B180" s="165">
        <f>IF('Indicator Data'!I184="No Data",1,IF('Indicator Data imputation'!C183&lt;&gt;"",1,0))</f>
        <v>0</v>
      </c>
      <c r="C180" s="165">
        <f>IF('Indicator Data'!J184="No Data",1,IF('Indicator Data imputation'!D183&lt;&gt;"",1,0))</f>
        <v>0</v>
      </c>
      <c r="D180" s="165">
        <f>IF('Indicator Data'!K184="No Data",1,IF('Indicator Data imputation'!E183&lt;&gt;"",1,0))</f>
        <v>0</v>
      </c>
      <c r="E180" s="165">
        <f>IF('Indicator Data'!L184="No Data",1,IF('Indicator Data imputation'!F183&lt;&gt;"",1,0))</f>
        <v>0</v>
      </c>
      <c r="F180" s="165">
        <f>IF('Indicator Data'!M184="No Data",1,IF('Indicator Data imputation'!G183&lt;&gt;"",1,0))</f>
        <v>0</v>
      </c>
      <c r="G180" s="165">
        <f>IF('Indicator Data'!N184="No Data",1,IF('Indicator Data imputation'!H183&lt;&gt;"",1,0))</f>
        <v>0</v>
      </c>
      <c r="H180" s="165">
        <f>IF('Indicator Data'!O184="No Data",1,IF('Indicator Data imputation'!I183&lt;&gt;"",1,0))</f>
        <v>0</v>
      </c>
      <c r="I180" s="165">
        <f>IF('Indicator Data'!P184="No Data",1,IF('Indicator Data imputation'!J183&lt;&gt;"",1,0))</f>
        <v>0</v>
      </c>
      <c r="J180" s="165">
        <f>IF('Indicator Data'!Q184="No Data",1,IF('Indicator Data imputation'!K183&lt;&gt;"",1,0))</f>
        <v>0</v>
      </c>
      <c r="K180" s="165">
        <f>IF('Indicator Data'!R184="No Data",1,IF('Indicator Data imputation'!L183&lt;&gt;"",1,0))</f>
        <v>0</v>
      </c>
      <c r="L180" s="165">
        <f>IF('Indicator Data'!S184="No Data",1,IF('Indicator Data imputation'!M183&lt;&gt;"",1,0))</f>
        <v>0</v>
      </c>
      <c r="M180" s="165">
        <f>IF('Indicator Data'!T184="No Data",1,IF('Indicator Data imputation'!N183&lt;&gt;"",1,0))</f>
        <v>0</v>
      </c>
      <c r="N180" s="165">
        <f>IF('Indicator Data'!U184="No Data",1,IF('Indicator Data imputation'!O183&lt;&gt;"",1,0))</f>
        <v>0</v>
      </c>
      <c r="O180" s="165">
        <f>IF('Indicator Data'!V184="No Data",1,IF('Indicator Data imputation'!P183&lt;&gt;"",1,0))</f>
        <v>0</v>
      </c>
      <c r="P180" s="165">
        <f>IF('Indicator Data'!W184="No Data",1,IF('Indicator Data imputation'!Q183&lt;&gt;"",1,0))</f>
        <v>0</v>
      </c>
      <c r="Q180" s="165">
        <f>IF('Indicator Data'!X184="No Data",1,IF('Indicator Data imputation'!R183&lt;&gt;"",1,0))</f>
        <v>0</v>
      </c>
      <c r="R180" s="165">
        <f>IF('Indicator Data'!Y184="No Data",1,IF('Indicator Data imputation'!S183&lt;&gt;"",1,0))</f>
        <v>0</v>
      </c>
      <c r="S180" s="165">
        <f>IF('Indicator Data'!Z184="No Data",1,IF('Indicator Data imputation'!T183&lt;&gt;"",1,0))</f>
        <v>0</v>
      </c>
      <c r="T180" s="165">
        <f>IF('Indicator Data'!AA184="No Data",1,IF('Indicator Data imputation'!U183&lt;&gt;"",1,0))</f>
        <v>0</v>
      </c>
      <c r="U180" s="165">
        <f>IF('Indicator Data'!AB184="No Data",1,IF('Indicator Data imputation'!V183&lt;&gt;"",1,0))</f>
        <v>0</v>
      </c>
      <c r="V180" s="165">
        <f>IF('Indicator Data'!AC184="No Data",1,IF('Indicator Data imputation'!W183&lt;&gt;"",1,0))</f>
        <v>0</v>
      </c>
      <c r="W180" s="165">
        <f>IF('Indicator Data'!AD184="No Data",1,IF('Indicator Data imputation'!X183&lt;&gt;"",1,0))</f>
        <v>0</v>
      </c>
      <c r="X180" s="165">
        <f>IF('Indicator Data'!AE184="No Data",1,IF('Indicator Data imputation'!Y183&lt;&gt;"",1,0))</f>
        <v>0</v>
      </c>
      <c r="Y180" s="165">
        <f>IF('Indicator Data'!AF184="No Data",1,IF('Indicator Data imputation'!Z183&lt;&gt;"",1,0))</f>
        <v>0</v>
      </c>
      <c r="Z180" s="165">
        <f>IF('Indicator Data'!AG184="No Data",1,IF('Indicator Data imputation'!AA183&lt;&gt;"",1,0))</f>
        <v>0</v>
      </c>
      <c r="AA180" s="165">
        <f>IF('Indicator Data'!AH184="No Data",1,IF('Indicator Data imputation'!AB183&lt;&gt;"",1,0))</f>
        <v>0</v>
      </c>
      <c r="AB180" s="165">
        <f>IF('Indicator Data'!AI184="No Data",1,IF('Indicator Data imputation'!AC183&lt;&gt;"",1,0))</f>
        <v>0</v>
      </c>
      <c r="AC180" s="165">
        <f>IF('Indicator Data'!AJ184="No Data",1,IF('Indicator Data imputation'!AD183&lt;&gt;"",1,0))</f>
        <v>0</v>
      </c>
      <c r="AD180" s="165">
        <f>IF('Indicator Data'!AK184="No Data",1,IF('Indicator Data imputation'!AE183&lt;&gt;"",1,0))</f>
        <v>0</v>
      </c>
      <c r="AE180" s="165">
        <f>IF('Indicator Data'!AL184="No Data",1,IF('Indicator Data imputation'!AF183&lt;&gt;"",1,0))</f>
        <v>0</v>
      </c>
      <c r="AF180" s="165">
        <f>IF('Indicator Data'!AM184="No Data",1,IF('Indicator Data imputation'!AG183&lt;&gt;"",1,0))</f>
        <v>0</v>
      </c>
      <c r="AG180" s="165">
        <f>IF('Indicator Data'!AN184="No Data",1,IF('Indicator Data imputation'!AH183&lt;&gt;"",1,0))</f>
        <v>0</v>
      </c>
      <c r="AH180" s="165">
        <f>IF('Indicator Data'!AO184="No Data",1,IF('Indicator Data imputation'!AI183&lt;&gt;"",1,0))</f>
        <v>0</v>
      </c>
      <c r="AI180" s="165">
        <f>IF('Indicator Data'!AP184="No Data",1,IF('Indicator Data imputation'!AJ183&lt;&gt;"",1,0))</f>
        <v>0</v>
      </c>
      <c r="AJ180" s="165">
        <f>IF('Indicator Data'!AQ184="No Data",1,IF('Indicator Data imputation'!AK183&lt;&gt;"",1,0))</f>
        <v>0</v>
      </c>
      <c r="AK180" s="165">
        <f>IF('Indicator Data'!AR184="No Data",1,IF('Indicator Data imputation'!AL183&lt;&gt;"",1,0))</f>
        <v>1</v>
      </c>
      <c r="AL180" s="165">
        <f>IF('Indicator Data'!AS184="No Data",1,IF('Indicator Data imputation'!AM183&lt;&gt;"",1,0))</f>
        <v>0</v>
      </c>
      <c r="AM180" s="165">
        <f>IF('Indicator Data'!AT184="No Data",1,IF('Indicator Data imputation'!AN183&lt;&gt;"",1,0))</f>
        <v>0</v>
      </c>
      <c r="AN180" s="165">
        <f>IF('Indicator Data'!AU184="No Data",1,IF('Indicator Data imputation'!AO183&lt;&gt;"",1,0))</f>
        <v>0</v>
      </c>
      <c r="AO180" s="165">
        <f>IF('Indicator Data'!AV184="No Data",1,IF('Indicator Data imputation'!AP183&lt;&gt;"",1,0))</f>
        <v>0</v>
      </c>
      <c r="AP180" s="165">
        <f>IF('Indicator Data'!AW184="No Data",1,IF('Indicator Data imputation'!AQ183&lt;&gt;"",1,0))</f>
        <v>0</v>
      </c>
      <c r="AQ180" s="165">
        <f>IF('Indicator Data'!AX184="No Data",1,IF('Indicator Data imputation'!AR183&lt;&gt;"",1,0))</f>
        <v>0</v>
      </c>
      <c r="AR180" s="165">
        <f>IF('Indicator Data'!AY184="No Data",1,IF('Indicator Data imputation'!AS183&lt;&gt;"",1,0))</f>
        <v>0</v>
      </c>
      <c r="AS180" s="165">
        <f>IF('Indicator Data'!AZ184="No Data",1,IF('Indicator Data imputation'!AT183&lt;&gt;"",1,0))</f>
        <v>0</v>
      </c>
      <c r="AT180" s="165">
        <f>IF('Indicator Data'!BA184="No Data",1,IF('Indicator Data imputation'!AU183&lt;&gt;"",1,0))</f>
        <v>0</v>
      </c>
      <c r="AU180" s="165">
        <f>IF('Indicator Data'!BB184="No Data",1,IF('Indicator Data imputation'!AV183&lt;&gt;"",1,0))</f>
        <v>0</v>
      </c>
      <c r="AV180" s="165">
        <f>IF('Indicator Data'!BC184="No Data",1,IF('Indicator Data imputation'!AW183&lt;&gt;"",1,0))</f>
        <v>0</v>
      </c>
      <c r="AW180" s="165">
        <f>IF('Indicator Data'!BD184="No Data",1,IF('Indicator Data imputation'!AX183&lt;&gt;"",1,0))</f>
        <v>0</v>
      </c>
      <c r="AX180" s="165">
        <f>IF('Indicator Data'!BE184="No Data",1,IF('Indicator Data imputation'!AY183&lt;&gt;"",1,0))</f>
        <v>0</v>
      </c>
      <c r="AY180" s="165">
        <f>IF('Indicator Data'!BF184="No Data",1,IF('Indicator Data imputation'!AZ183&lt;&gt;"",1,0))</f>
        <v>0</v>
      </c>
      <c r="AZ180" s="165">
        <f>IF('Indicator Data'!BG184="No Data",1,IF('Indicator Data imputation'!BA183&lt;&gt;"",1,0))</f>
        <v>0</v>
      </c>
      <c r="BA180" s="5">
        <f t="shared" si="4"/>
        <v>1</v>
      </c>
      <c r="BB180" s="167">
        <f t="shared" si="5"/>
        <v>1.9607843137254902E-2</v>
      </c>
    </row>
    <row r="181" spans="1:54" x14ac:dyDescent="0.25">
      <c r="A181" s="5" t="s">
        <v>337</v>
      </c>
      <c r="B181" s="165">
        <f>IF('Indicator Data'!I185="No Data",1,IF('Indicator Data imputation'!C184&lt;&gt;"",1,0))</f>
        <v>0</v>
      </c>
      <c r="C181" s="165">
        <f>IF('Indicator Data'!J185="No Data",1,IF('Indicator Data imputation'!D184&lt;&gt;"",1,0))</f>
        <v>0</v>
      </c>
      <c r="D181" s="165">
        <f>IF('Indicator Data'!K185="No Data",1,IF('Indicator Data imputation'!E184&lt;&gt;"",1,0))</f>
        <v>0</v>
      </c>
      <c r="E181" s="165">
        <f>IF('Indicator Data'!L185="No Data",1,IF('Indicator Data imputation'!F184&lt;&gt;"",1,0))</f>
        <v>0</v>
      </c>
      <c r="F181" s="165">
        <f>IF('Indicator Data'!M185="No Data",1,IF('Indicator Data imputation'!G184&lt;&gt;"",1,0))</f>
        <v>0</v>
      </c>
      <c r="G181" s="165">
        <f>IF('Indicator Data'!N185="No Data",1,IF('Indicator Data imputation'!H184&lt;&gt;"",1,0))</f>
        <v>0</v>
      </c>
      <c r="H181" s="165">
        <f>IF('Indicator Data'!O185="No Data",1,IF('Indicator Data imputation'!I184&lt;&gt;"",1,0))</f>
        <v>0</v>
      </c>
      <c r="I181" s="165">
        <f>IF('Indicator Data'!P185="No Data",1,IF('Indicator Data imputation'!J184&lt;&gt;"",1,0))</f>
        <v>0</v>
      </c>
      <c r="J181" s="165">
        <f>IF('Indicator Data'!Q185="No Data",1,IF('Indicator Data imputation'!K184&lt;&gt;"",1,0))</f>
        <v>0</v>
      </c>
      <c r="K181" s="165">
        <f>IF('Indicator Data'!R185="No Data",1,IF('Indicator Data imputation'!L184&lt;&gt;"",1,0))</f>
        <v>0</v>
      </c>
      <c r="L181" s="165">
        <f>IF('Indicator Data'!S185="No Data",1,IF('Indicator Data imputation'!M184&lt;&gt;"",1,0))</f>
        <v>0</v>
      </c>
      <c r="M181" s="165">
        <f>IF('Indicator Data'!T185="No Data",1,IF('Indicator Data imputation'!N184&lt;&gt;"",1,0))</f>
        <v>0</v>
      </c>
      <c r="N181" s="165">
        <f>IF('Indicator Data'!U185="No Data",1,IF('Indicator Data imputation'!O184&lt;&gt;"",1,0))</f>
        <v>0</v>
      </c>
      <c r="O181" s="165">
        <f>IF('Indicator Data'!V185="No Data",1,IF('Indicator Data imputation'!P184&lt;&gt;"",1,0))</f>
        <v>0</v>
      </c>
      <c r="P181" s="165">
        <f>IF('Indicator Data'!W185="No Data",1,IF('Indicator Data imputation'!Q184&lt;&gt;"",1,0))</f>
        <v>0</v>
      </c>
      <c r="Q181" s="165">
        <f>IF('Indicator Data'!X185="No Data",1,IF('Indicator Data imputation'!R184&lt;&gt;"",1,0))</f>
        <v>1</v>
      </c>
      <c r="R181" s="165">
        <f>IF('Indicator Data'!Y185="No Data",1,IF('Indicator Data imputation'!S184&lt;&gt;"",1,0))</f>
        <v>0</v>
      </c>
      <c r="S181" s="165">
        <f>IF('Indicator Data'!Z185="No Data",1,IF('Indicator Data imputation'!T184&lt;&gt;"",1,0))</f>
        <v>0</v>
      </c>
      <c r="T181" s="165">
        <f>IF('Indicator Data'!AA185="No Data",1,IF('Indicator Data imputation'!U184&lt;&gt;"",1,0))</f>
        <v>0</v>
      </c>
      <c r="U181" s="165">
        <f>IF('Indicator Data'!AB185="No Data",1,IF('Indicator Data imputation'!V184&lt;&gt;"",1,0))</f>
        <v>0</v>
      </c>
      <c r="V181" s="165">
        <f>IF('Indicator Data'!AC185="No Data",1,IF('Indicator Data imputation'!W184&lt;&gt;"",1,0))</f>
        <v>0</v>
      </c>
      <c r="W181" s="165">
        <f>IF('Indicator Data'!AD185="No Data",1,IF('Indicator Data imputation'!X184&lt;&gt;"",1,0))</f>
        <v>0</v>
      </c>
      <c r="X181" s="165">
        <f>IF('Indicator Data'!AE185="No Data",1,IF('Indicator Data imputation'!Y184&lt;&gt;"",1,0))</f>
        <v>1</v>
      </c>
      <c r="Y181" s="165">
        <f>IF('Indicator Data'!AF185="No Data",1,IF('Indicator Data imputation'!Z184&lt;&gt;"",1,0))</f>
        <v>0</v>
      </c>
      <c r="Z181" s="165">
        <f>IF('Indicator Data'!AG185="No Data",1,IF('Indicator Data imputation'!AA184&lt;&gt;"",1,0))</f>
        <v>0</v>
      </c>
      <c r="AA181" s="165">
        <f>IF('Indicator Data'!AH185="No Data",1,IF('Indicator Data imputation'!AB184&lt;&gt;"",1,0))</f>
        <v>0</v>
      </c>
      <c r="AB181" s="165">
        <f>IF('Indicator Data'!AI185="No Data",1,IF('Indicator Data imputation'!AC184&lt;&gt;"",1,0))</f>
        <v>0</v>
      </c>
      <c r="AC181" s="165">
        <f>IF('Indicator Data'!AJ185="No Data",1,IF('Indicator Data imputation'!AD184&lt;&gt;"",1,0))</f>
        <v>0</v>
      </c>
      <c r="AD181" s="165">
        <f>IF('Indicator Data'!AK185="No Data",1,IF('Indicator Data imputation'!AE184&lt;&gt;"",1,0))</f>
        <v>0</v>
      </c>
      <c r="AE181" s="165">
        <f>IF('Indicator Data'!AL185="No Data",1,IF('Indicator Data imputation'!AF184&lt;&gt;"",1,0))</f>
        <v>0</v>
      </c>
      <c r="AF181" s="165">
        <f>IF('Indicator Data'!AM185="No Data",1,IF('Indicator Data imputation'!AG184&lt;&gt;"",1,0))</f>
        <v>0</v>
      </c>
      <c r="AG181" s="165">
        <f>IF('Indicator Data'!AN185="No Data",1,IF('Indicator Data imputation'!AH184&lt;&gt;"",1,0))</f>
        <v>0</v>
      </c>
      <c r="AH181" s="165">
        <f>IF('Indicator Data'!AO185="No Data",1,IF('Indicator Data imputation'!AI184&lt;&gt;"",1,0))</f>
        <v>0</v>
      </c>
      <c r="AI181" s="165">
        <f>IF('Indicator Data'!AP185="No Data",1,IF('Indicator Data imputation'!AJ184&lt;&gt;"",1,0))</f>
        <v>0</v>
      </c>
      <c r="AJ181" s="165">
        <f>IF('Indicator Data'!AQ185="No Data",1,IF('Indicator Data imputation'!AK184&lt;&gt;"",1,0))</f>
        <v>0</v>
      </c>
      <c r="AK181" s="165">
        <f>IF('Indicator Data'!AR185="No Data",1,IF('Indicator Data imputation'!AL184&lt;&gt;"",1,0))</f>
        <v>1</v>
      </c>
      <c r="AL181" s="165">
        <f>IF('Indicator Data'!AS185="No Data",1,IF('Indicator Data imputation'!AM184&lt;&gt;"",1,0))</f>
        <v>0</v>
      </c>
      <c r="AM181" s="165">
        <f>IF('Indicator Data'!AT185="No Data",1,IF('Indicator Data imputation'!AN184&lt;&gt;"",1,0))</f>
        <v>0</v>
      </c>
      <c r="AN181" s="165">
        <f>IF('Indicator Data'!AU185="No Data",1,IF('Indicator Data imputation'!AO184&lt;&gt;"",1,0))</f>
        <v>0</v>
      </c>
      <c r="AO181" s="165">
        <f>IF('Indicator Data'!AV185="No Data",1,IF('Indicator Data imputation'!AP184&lt;&gt;"",1,0))</f>
        <v>0</v>
      </c>
      <c r="AP181" s="165">
        <f>IF('Indicator Data'!AW185="No Data",1,IF('Indicator Data imputation'!AQ184&lt;&gt;"",1,0))</f>
        <v>0</v>
      </c>
      <c r="AQ181" s="165">
        <f>IF('Indicator Data'!AX185="No Data",1,IF('Indicator Data imputation'!AR184&lt;&gt;"",1,0))</f>
        <v>0</v>
      </c>
      <c r="AR181" s="165">
        <f>IF('Indicator Data'!AY185="No Data",1,IF('Indicator Data imputation'!AS184&lt;&gt;"",1,0))</f>
        <v>0</v>
      </c>
      <c r="AS181" s="165">
        <f>IF('Indicator Data'!AZ185="No Data",1,IF('Indicator Data imputation'!AT184&lt;&gt;"",1,0))</f>
        <v>0</v>
      </c>
      <c r="AT181" s="165">
        <f>IF('Indicator Data'!BA185="No Data",1,IF('Indicator Data imputation'!AU184&lt;&gt;"",1,0))</f>
        <v>0</v>
      </c>
      <c r="AU181" s="165">
        <f>IF('Indicator Data'!BB185="No Data",1,IF('Indicator Data imputation'!AV184&lt;&gt;"",1,0))</f>
        <v>0</v>
      </c>
      <c r="AV181" s="165">
        <f>IF('Indicator Data'!BC185="No Data",1,IF('Indicator Data imputation'!AW184&lt;&gt;"",1,0))</f>
        <v>0</v>
      </c>
      <c r="AW181" s="165">
        <f>IF('Indicator Data'!BD185="No Data",1,IF('Indicator Data imputation'!AX184&lt;&gt;"",1,0))</f>
        <v>0</v>
      </c>
      <c r="AX181" s="165">
        <f>IF('Indicator Data'!BE185="No Data",1,IF('Indicator Data imputation'!AY184&lt;&gt;"",1,0))</f>
        <v>0</v>
      </c>
      <c r="AY181" s="165">
        <f>IF('Indicator Data'!BF185="No Data",1,IF('Indicator Data imputation'!AZ184&lt;&gt;"",1,0))</f>
        <v>0</v>
      </c>
      <c r="AZ181" s="165">
        <f>IF('Indicator Data'!BG185="No Data",1,IF('Indicator Data imputation'!BA184&lt;&gt;"",1,0))</f>
        <v>0</v>
      </c>
      <c r="BA181" s="5">
        <f t="shared" si="4"/>
        <v>3</v>
      </c>
      <c r="BB181" s="167">
        <f t="shared" si="5"/>
        <v>5.8823529411764705E-2</v>
      </c>
    </row>
    <row r="182" spans="1:54" x14ac:dyDescent="0.25">
      <c r="A182" s="5" t="s">
        <v>339</v>
      </c>
      <c r="B182" s="165">
        <f>IF('Indicator Data'!I186="No Data",1,IF('Indicator Data imputation'!C185&lt;&gt;"",1,0))</f>
        <v>0</v>
      </c>
      <c r="C182" s="165">
        <f>IF('Indicator Data'!J186="No Data",1,IF('Indicator Data imputation'!D185&lt;&gt;"",1,0))</f>
        <v>0</v>
      </c>
      <c r="D182" s="165">
        <f>IF('Indicator Data'!K186="No Data",1,IF('Indicator Data imputation'!E185&lt;&gt;"",1,0))</f>
        <v>0</v>
      </c>
      <c r="E182" s="165">
        <f>IF('Indicator Data'!L186="No Data",1,IF('Indicator Data imputation'!F185&lt;&gt;"",1,0))</f>
        <v>0</v>
      </c>
      <c r="F182" s="165">
        <f>IF('Indicator Data'!M186="No Data",1,IF('Indicator Data imputation'!G185&lt;&gt;"",1,0))</f>
        <v>0</v>
      </c>
      <c r="G182" s="165">
        <f>IF('Indicator Data'!N186="No Data",1,IF('Indicator Data imputation'!H185&lt;&gt;"",1,0))</f>
        <v>0</v>
      </c>
      <c r="H182" s="165">
        <f>IF('Indicator Data'!O186="No Data",1,IF('Indicator Data imputation'!I185&lt;&gt;"",1,0))</f>
        <v>0</v>
      </c>
      <c r="I182" s="165">
        <f>IF('Indicator Data'!P186="No Data",1,IF('Indicator Data imputation'!J185&lt;&gt;"",1,0))</f>
        <v>0</v>
      </c>
      <c r="J182" s="165">
        <f>IF('Indicator Data'!Q186="No Data",1,IF('Indicator Data imputation'!K185&lt;&gt;"",1,0))</f>
        <v>0</v>
      </c>
      <c r="K182" s="165">
        <f>IF('Indicator Data'!R186="No Data",1,IF('Indicator Data imputation'!L185&lt;&gt;"",1,0))</f>
        <v>1</v>
      </c>
      <c r="L182" s="165">
        <f>IF('Indicator Data'!S186="No Data",1,IF('Indicator Data imputation'!M185&lt;&gt;"",1,0))</f>
        <v>0</v>
      </c>
      <c r="M182" s="165">
        <f>IF('Indicator Data'!T186="No Data",1,IF('Indicator Data imputation'!N185&lt;&gt;"",1,0))</f>
        <v>0</v>
      </c>
      <c r="N182" s="165">
        <f>IF('Indicator Data'!U186="No Data",1,IF('Indicator Data imputation'!O185&lt;&gt;"",1,0))</f>
        <v>0</v>
      </c>
      <c r="O182" s="165">
        <f>IF('Indicator Data'!V186="No Data",1,IF('Indicator Data imputation'!P185&lt;&gt;"",1,0))</f>
        <v>1</v>
      </c>
      <c r="P182" s="165">
        <f>IF('Indicator Data'!W186="No Data",1,IF('Indicator Data imputation'!Q185&lt;&gt;"",1,0))</f>
        <v>0</v>
      </c>
      <c r="Q182" s="165">
        <f>IF('Indicator Data'!X186="No Data",1,IF('Indicator Data imputation'!R185&lt;&gt;"",1,0))</f>
        <v>1</v>
      </c>
      <c r="R182" s="165">
        <f>IF('Indicator Data'!Y186="No Data",1,IF('Indicator Data imputation'!S185&lt;&gt;"",1,0))</f>
        <v>0</v>
      </c>
      <c r="S182" s="165">
        <f>IF('Indicator Data'!Z186="No Data",1,IF('Indicator Data imputation'!T185&lt;&gt;"",1,0))</f>
        <v>0</v>
      </c>
      <c r="T182" s="165">
        <f>IF('Indicator Data'!AA186="No Data",1,IF('Indicator Data imputation'!U185&lt;&gt;"",1,0))</f>
        <v>0</v>
      </c>
      <c r="U182" s="165">
        <f>IF('Indicator Data'!AB186="No Data",1,IF('Indicator Data imputation'!V185&lt;&gt;"",1,0))</f>
        <v>1</v>
      </c>
      <c r="V182" s="165">
        <f>IF('Indicator Data'!AC186="No Data",1,IF('Indicator Data imputation'!W185&lt;&gt;"",1,0))</f>
        <v>0</v>
      </c>
      <c r="W182" s="165">
        <f>IF('Indicator Data'!AD186="No Data",1,IF('Indicator Data imputation'!X185&lt;&gt;"",1,0))</f>
        <v>0</v>
      </c>
      <c r="X182" s="165">
        <f>IF('Indicator Data'!AE186="No Data",1,IF('Indicator Data imputation'!Y185&lt;&gt;"",1,0))</f>
        <v>1</v>
      </c>
      <c r="Y182" s="165">
        <f>IF('Indicator Data'!AF186="No Data",1,IF('Indicator Data imputation'!Z185&lt;&gt;"",1,0))</f>
        <v>0</v>
      </c>
      <c r="Z182" s="165">
        <f>IF('Indicator Data'!AG186="No Data",1,IF('Indicator Data imputation'!AA185&lt;&gt;"",1,0))</f>
        <v>1</v>
      </c>
      <c r="AA182" s="165">
        <f>IF('Indicator Data'!AH186="No Data",1,IF('Indicator Data imputation'!AB185&lt;&gt;"",1,0))</f>
        <v>0</v>
      </c>
      <c r="AB182" s="165">
        <f>IF('Indicator Data'!AI186="No Data",1,IF('Indicator Data imputation'!AC185&lt;&gt;"",1,0))</f>
        <v>0</v>
      </c>
      <c r="AC182" s="165">
        <f>IF('Indicator Data'!AJ186="No Data",1,IF('Indicator Data imputation'!AD185&lt;&gt;"",1,0))</f>
        <v>0</v>
      </c>
      <c r="AD182" s="165">
        <f>IF('Indicator Data'!AK186="No Data",1,IF('Indicator Data imputation'!AE185&lt;&gt;"",1,0))</f>
        <v>0</v>
      </c>
      <c r="AE182" s="165">
        <f>IF('Indicator Data'!AL186="No Data",1,IF('Indicator Data imputation'!AF185&lt;&gt;"",1,0))</f>
        <v>0</v>
      </c>
      <c r="AF182" s="165">
        <f>IF('Indicator Data'!AM186="No Data",1,IF('Indicator Data imputation'!AG185&lt;&gt;"",1,0))</f>
        <v>0</v>
      </c>
      <c r="AG182" s="165">
        <f>IF('Indicator Data'!AN186="No Data",1,IF('Indicator Data imputation'!AH185&lt;&gt;"",1,0))</f>
        <v>0</v>
      </c>
      <c r="AH182" s="165">
        <f>IF('Indicator Data'!AO186="No Data",1,IF('Indicator Data imputation'!AI185&lt;&gt;"",1,0))</f>
        <v>0</v>
      </c>
      <c r="AI182" s="165">
        <f>IF('Indicator Data'!AP186="No Data",1,IF('Indicator Data imputation'!AJ185&lt;&gt;"",1,0))</f>
        <v>1</v>
      </c>
      <c r="AJ182" s="165">
        <f>IF('Indicator Data'!AQ186="No Data",1,IF('Indicator Data imputation'!AK185&lt;&gt;"",1,0))</f>
        <v>1</v>
      </c>
      <c r="AK182" s="165">
        <f>IF('Indicator Data'!AR186="No Data",1,IF('Indicator Data imputation'!AL185&lt;&gt;"",1,0))</f>
        <v>0</v>
      </c>
      <c r="AL182" s="165">
        <f>IF('Indicator Data'!AS186="No Data",1,IF('Indicator Data imputation'!AM185&lt;&gt;"",1,0))</f>
        <v>0</v>
      </c>
      <c r="AM182" s="165">
        <f>IF('Indicator Data'!AT186="No Data",1,IF('Indicator Data imputation'!AN185&lt;&gt;"",1,0))</f>
        <v>0</v>
      </c>
      <c r="AN182" s="165">
        <f>IF('Indicator Data'!AU186="No Data",1,IF('Indicator Data imputation'!AO185&lt;&gt;"",1,0))</f>
        <v>0</v>
      </c>
      <c r="AO182" s="165">
        <f>IF('Indicator Data'!AV186="No Data",1,IF('Indicator Data imputation'!AP185&lt;&gt;"",1,0))</f>
        <v>0</v>
      </c>
      <c r="AP182" s="165">
        <f>IF('Indicator Data'!AW186="No Data",1,IF('Indicator Data imputation'!AQ185&lt;&gt;"",1,0))</f>
        <v>0</v>
      </c>
      <c r="AQ182" s="165">
        <f>IF('Indicator Data'!AX186="No Data",1,IF('Indicator Data imputation'!AR185&lt;&gt;"",1,0))</f>
        <v>0</v>
      </c>
      <c r="AR182" s="165">
        <f>IF('Indicator Data'!AY186="No Data",1,IF('Indicator Data imputation'!AS185&lt;&gt;"",1,0))</f>
        <v>0</v>
      </c>
      <c r="AS182" s="165">
        <f>IF('Indicator Data'!AZ186="No Data",1,IF('Indicator Data imputation'!AT185&lt;&gt;"",1,0))</f>
        <v>0</v>
      </c>
      <c r="AT182" s="165">
        <f>IF('Indicator Data'!BA186="No Data",1,IF('Indicator Data imputation'!AU185&lt;&gt;"",1,0))</f>
        <v>0</v>
      </c>
      <c r="AU182" s="165">
        <f>IF('Indicator Data'!BB186="No Data",1,IF('Indicator Data imputation'!AV185&lt;&gt;"",1,0))</f>
        <v>0</v>
      </c>
      <c r="AV182" s="165">
        <f>IF('Indicator Data'!BC186="No Data",1,IF('Indicator Data imputation'!AW185&lt;&gt;"",1,0))</f>
        <v>0</v>
      </c>
      <c r="AW182" s="165">
        <f>IF('Indicator Data'!BD186="No Data",1,IF('Indicator Data imputation'!AX185&lt;&gt;"",1,0))</f>
        <v>0</v>
      </c>
      <c r="AX182" s="165">
        <f>IF('Indicator Data'!BE186="No Data",1,IF('Indicator Data imputation'!AY185&lt;&gt;"",1,0))</f>
        <v>0</v>
      </c>
      <c r="AY182" s="165">
        <f>IF('Indicator Data'!BF186="No Data",1,IF('Indicator Data imputation'!AZ185&lt;&gt;"",1,0))</f>
        <v>0</v>
      </c>
      <c r="AZ182" s="165">
        <f>IF('Indicator Data'!BG186="No Data",1,IF('Indicator Data imputation'!BA185&lt;&gt;"",1,0))</f>
        <v>0</v>
      </c>
      <c r="BA182" s="5">
        <f t="shared" si="4"/>
        <v>8</v>
      </c>
      <c r="BB182" s="167">
        <f t="shared" si="5"/>
        <v>0.15686274509803921</v>
      </c>
    </row>
    <row r="183" spans="1:54" x14ac:dyDescent="0.25">
      <c r="A183" s="5" t="s">
        <v>341</v>
      </c>
      <c r="B183" s="165">
        <f>IF('Indicator Data'!I187="No Data",1,IF('Indicator Data imputation'!C186&lt;&gt;"",1,0))</f>
        <v>0</v>
      </c>
      <c r="C183" s="165">
        <f>IF('Indicator Data'!J187="No Data",1,IF('Indicator Data imputation'!D186&lt;&gt;"",1,0))</f>
        <v>0</v>
      </c>
      <c r="D183" s="165">
        <f>IF('Indicator Data'!K187="No Data",1,IF('Indicator Data imputation'!E186&lt;&gt;"",1,0))</f>
        <v>0</v>
      </c>
      <c r="E183" s="165">
        <f>IF('Indicator Data'!L187="No Data",1,IF('Indicator Data imputation'!F186&lt;&gt;"",1,0))</f>
        <v>0</v>
      </c>
      <c r="F183" s="165">
        <f>IF('Indicator Data'!M187="No Data",1,IF('Indicator Data imputation'!G186&lt;&gt;"",1,0))</f>
        <v>0</v>
      </c>
      <c r="G183" s="165">
        <f>IF('Indicator Data'!N187="No Data",1,IF('Indicator Data imputation'!H186&lt;&gt;"",1,0))</f>
        <v>0</v>
      </c>
      <c r="H183" s="165">
        <f>IF('Indicator Data'!O187="No Data",1,IF('Indicator Data imputation'!I186&lt;&gt;"",1,0))</f>
        <v>0</v>
      </c>
      <c r="I183" s="165">
        <f>IF('Indicator Data'!P187="No Data",1,IF('Indicator Data imputation'!J186&lt;&gt;"",1,0))</f>
        <v>0</v>
      </c>
      <c r="J183" s="165">
        <f>IF('Indicator Data'!Q187="No Data",1,IF('Indicator Data imputation'!K186&lt;&gt;"",1,0))</f>
        <v>0</v>
      </c>
      <c r="K183" s="165">
        <f>IF('Indicator Data'!R187="No Data",1,IF('Indicator Data imputation'!L186&lt;&gt;"",1,0))</f>
        <v>1</v>
      </c>
      <c r="L183" s="165">
        <f>IF('Indicator Data'!S187="No Data",1,IF('Indicator Data imputation'!M186&lt;&gt;"",1,0))</f>
        <v>0</v>
      </c>
      <c r="M183" s="165">
        <f>IF('Indicator Data'!T187="No Data",1,IF('Indicator Data imputation'!N186&lt;&gt;"",1,0))</f>
        <v>0</v>
      </c>
      <c r="N183" s="165">
        <f>IF('Indicator Data'!U187="No Data",1,IF('Indicator Data imputation'!O186&lt;&gt;"",1,0))</f>
        <v>0</v>
      </c>
      <c r="O183" s="165">
        <f>IF('Indicator Data'!V187="No Data",1,IF('Indicator Data imputation'!P186&lt;&gt;"",1,0))</f>
        <v>1</v>
      </c>
      <c r="P183" s="165">
        <f>IF('Indicator Data'!W187="No Data",1,IF('Indicator Data imputation'!Q186&lt;&gt;"",1,0))</f>
        <v>0</v>
      </c>
      <c r="Q183" s="165">
        <f>IF('Indicator Data'!X187="No Data",1,IF('Indicator Data imputation'!R186&lt;&gt;"",1,0))</f>
        <v>1</v>
      </c>
      <c r="R183" s="165">
        <f>IF('Indicator Data'!Y187="No Data",1,IF('Indicator Data imputation'!S186&lt;&gt;"",1,0))</f>
        <v>0</v>
      </c>
      <c r="S183" s="165">
        <f>IF('Indicator Data'!Z187="No Data",1,IF('Indicator Data imputation'!T186&lt;&gt;"",1,0))</f>
        <v>0</v>
      </c>
      <c r="T183" s="165">
        <f>IF('Indicator Data'!AA187="No Data",1,IF('Indicator Data imputation'!U186&lt;&gt;"",1,0))</f>
        <v>0</v>
      </c>
      <c r="U183" s="165">
        <f>IF('Indicator Data'!AB187="No Data",1,IF('Indicator Data imputation'!V186&lt;&gt;"",1,0))</f>
        <v>0</v>
      </c>
      <c r="V183" s="165">
        <f>IF('Indicator Data'!AC187="No Data",1,IF('Indicator Data imputation'!W186&lt;&gt;"",1,0))</f>
        <v>0</v>
      </c>
      <c r="W183" s="165">
        <f>IF('Indicator Data'!AD187="No Data",1,IF('Indicator Data imputation'!X186&lt;&gt;"",1,0))</f>
        <v>0</v>
      </c>
      <c r="X183" s="165">
        <f>IF('Indicator Data'!AE187="No Data",1,IF('Indicator Data imputation'!Y186&lt;&gt;"",1,0))</f>
        <v>1</v>
      </c>
      <c r="Y183" s="165">
        <f>IF('Indicator Data'!AF187="No Data",1,IF('Indicator Data imputation'!Z186&lt;&gt;"",1,0))</f>
        <v>0</v>
      </c>
      <c r="Z183" s="165">
        <f>IF('Indicator Data'!AG187="No Data",1,IF('Indicator Data imputation'!AA186&lt;&gt;"",1,0))</f>
        <v>0</v>
      </c>
      <c r="AA183" s="165">
        <f>IF('Indicator Data'!AH187="No Data",1,IF('Indicator Data imputation'!AB186&lt;&gt;"",1,0))</f>
        <v>0</v>
      </c>
      <c r="AB183" s="165">
        <f>IF('Indicator Data'!AI187="No Data",1,IF('Indicator Data imputation'!AC186&lt;&gt;"",1,0))</f>
        <v>0</v>
      </c>
      <c r="AC183" s="165">
        <f>IF('Indicator Data'!AJ187="No Data",1,IF('Indicator Data imputation'!AD186&lt;&gt;"",1,0))</f>
        <v>0</v>
      </c>
      <c r="AD183" s="165">
        <f>IF('Indicator Data'!AK187="No Data",1,IF('Indicator Data imputation'!AE186&lt;&gt;"",1,0))</f>
        <v>0</v>
      </c>
      <c r="AE183" s="165">
        <f>IF('Indicator Data'!AL187="No Data",1,IF('Indicator Data imputation'!AF186&lt;&gt;"",1,0))</f>
        <v>0</v>
      </c>
      <c r="AF183" s="165">
        <f>IF('Indicator Data'!AM187="No Data",1,IF('Indicator Data imputation'!AG186&lt;&gt;"",1,0))</f>
        <v>0</v>
      </c>
      <c r="AG183" s="165">
        <f>IF('Indicator Data'!AN187="No Data",1,IF('Indicator Data imputation'!AH186&lt;&gt;"",1,0))</f>
        <v>0</v>
      </c>
      <c r="AH183" s="165">
        <f>IF('Indicator Data'!AO187="No Data",1,IF('Indicator Data imputation'!AI186&lt;&gt;"",1,0))</f>
        <v>0</v>
      </c>
      <c r="AI183" s="165">
        <f>IF('Indicator Data'!AP187="No Data",1,IF('Indicator Data imputation'!AJ186&lt;&gt;"",1,0))</f>
        <v>0</v>
      </c>
      <c r="AJ183" s="165">
        <f>IF('Indicator Data'!AQ187="No Data",1,IF('Indicator Data imputation'!AK186&lt;&gt;"",1,0))</f>
        <v>0</v>
      </c>
      <c r="AK183" s="165">
        <f>IF('Indicator Data'!AR187="No Data",1,IF('Indicator Data imputation'!AL186&lt;&gt;"",1,0))</f>
        <v>0</v>
      </c>
      <c r="AL183" s="165">
        <f>IF('Indicator Data'!AS187="No Data",1,IF('Indicator Data imputation'!AM186&lt;&gt;"",1,0))</f>
        <v>0</v>
      </c>
      <c r="AM183" s="165">
        <f>IF('Indicator Data'!AT187="No Data",1,IF('Indicator Data imputation'!AN186&lt;&gt;"",1,0))</f>
        <v>0</v>
      </c>
      <c r="AN183" s="165">
        <f>IF('Indicator Data'!AU187="No Data",1,IF('Indicator Data imputation'!AO186&lt;&gt;"",1,0))</f>
        <v>0</v>
      </c>
      <c r="AO183" s="165">
        <f>IF('Indicator Data'!AV187="No Data",1,IF('Indicator Data imputation'!AP186&lt;&gt;"",1,0))</f>
        <v>1</v>
      </c>
      <c r="AP183" s="165">
        <f>IF('Indicator Data'!AW187="No Data",1,IF('Indicator Data imputation'!AQ186&lt;&gt;"",1,0))</f>
        <v>0</v>
      </c>
      <c r="AQ183" s="165">
        <f>IF('Indicator Data'!AX187="No Data",1,IF('Indicator Data imputation'!AR186&lt;&gt;"",1,0))</f>
        <v>0</v>
      </c>
      <c r="AR183" s="165">
        <f>IF('Indicator Data'!AY187="No Data",1,IF('Indicator Data imputation'!AS186&lt;&gt;"",1,0))</f>
        <v>0</v>
      </c>
      <c r="AS183" s="165">
        <f>IF('Indicator Data'!AZ187="No Data",1,IF('Indicator Data imputation'!AT186&lt;&gt;"",1,0))</f>
        <v>0</v>
      </c>
      <c r="AT183" s="165">
        <f>IF('Indicator Data'!BA187="No Data",1,IF('Indicator Data imputation'!AU186&lt;&gt;"",1,0))</f>
        <v>0</v>
      </c>
      <c r="AU183" s="165">
        <f>IF('Indicator Data'!BB187="No Data",1,IF('Indicator Data imputation'!AV186&lt;&gt;"",1,0))</f>
        <v>0</v>
      </c>
      <c r="AV183" s="165">
        <f>IF('Indicator Data'!BC187="No Data",1,IF('Indicator Data imputation'!AW186&lt;&gt;"",1,0))</f>
        <v>0</v>
      </c>
      <c r="AW183" s="165">
        <f>IF('Indicator Data'!BD187="No Data",1,IF('Indicator Data imputation'!AX186&lt;&gt;"",1,0))</f>
        <v>0</v>
      </c>
      <c r="AX183" s="165">
        <f>IF('Indicator Data'!BE187="No Data",1,IF('Indicator Data imputation'!AY186&lt;&gt;"",1,0))</f>
        <v>0</v>
      </c>
      <c r="AY183" s="165">
        <f>IF('Indicator Data'!BF187="No Data",1,IF('Indicator Data imputation'!AZ186&lt;&gt;"",1,0))</f>
        <v>0</v>
      </c>
      <c r="AZ183" s="165">
        <f>IF('Indicator Data'!BG187="No Data",1,IF('Indicator Data imputation'!BA186&lt;&gt;"",1,0))</f>
        <v>0</v>
      </c>
      <c r="BA183" s="5">
        <f t="shared" si="4"/>
        <v>5</v>
      </c>
      <c r="BB183" s="167">
        <f t="shared" si="5"/>
        <v>9.8039215686274508E-2</v>
      </c>
    </row>
    <row r="184" spans="1:54" x14ac:dyDescent="0.25">
      <c r="A184" s="5" t="s">
        <v>342</v>
      </c>
      <c r="B184" s="165">
        <f>IF('Indicator Data'!I188="No Data",1,IF('Indicator Data imputation'!C187&lt;&gt;"",1,0))</f>
        <v>0</v>
      </c>
      <c r="C184" s="165">
        <f>IF('Indicator Data'!J188="No Data",1,IF('Indicator Data imputation'!D187&lt;&gt;"",1,0))</f>
        <v>0</v>
      </c>
      <c r="D184" s="165">
        <f>IF('Indicator Data'!K188="No Data",1,IF('Indicator Data imputation'!E187&lt;&gt;"",1,0))</f>
        <v>0</v>
      </c>
      <c r="E184" s="165">
        <f>IF('Indicator Data'!L188="No Data",1,IF('Indicator Data imputation'!F187&lt;&gt;"",1,0))</f>
        <v>0</v>
      </c>
      <c r="F184" s="165">
        <f>IF('Indicator Data'!M188="No Data",1,IF('Indicator Data imputation'!G187&lt;&gt;"",1,0))</f>
        <v>0</v>
      </c>
      <c r="G184" s="165">
        <f>IF('Indicator Data'!N188="No Data",1,IF('Indicator Data imputation'!H187&lt;&gt;"",1,0))</f>
        <v>0</v>
      </c>
      <c r="H184" s="165">
        <f>IF('Indicator Data'!O188="No Data",1,IF('Indicator Data imputation'!I187&lt;&gt;"",1,0))</f>
        <v>0</v>
      </c>
      <c r="I184" s="165">
        <f>IF('Indicator Data'!P188="No Data",1,IF('Indicator Data imputation'!J187&lt;&gt;"",1,0))</f>
        <v>0</v>
      </c>
      <c r="J184" s="165">
        <f>IF('Indicator Data'!Q188="No Data",1,IF('Indicator Data imputation'!K187&lt;&gt;"",1,0))</f>
        <v>0</v>
      </c>
      <c r="K184" s="165">
        <f>IF('Indicator Data'!R188="No Data",1,IF('Indicator Data imputation'!L187&lt;&gt;"",1,0))</f>
        <v>1</v>
      </c>
      <c r="L184" s="165">
        <f>IF('Indicator Data'!S188="No Data",1,IF('Indicator Data imputation'!M187&lt;&gt;"",1,0))</f>
        <v>0</v>
      </c>
      <c r="M184" s="165">
        <f>IF('Indicator Data'!T188="No Data",1,IF('Indicator Data imputation'!N187&lt;&gt;"",1,0))</f>
        <v>0</v>
      </c>
      <c r="N184" s="165">
        <f>IF('Indicator Data'!U188="No Data",1,IF('Indicator Data imputation'!O187&lt;&gt;"",1,0))</f>
        <v>0</v>
      </c>
      <c r="O184" s="165">
        <f>IF('Indicator Data'!V188="No Data",1,IF('Indicator Data imputation'!P187&lt;&gt;"",1,0))</f>
        <v>1</v>
      </c>
      <c r="P184" s="165">
        <f>IF('Indicator Data'!W188="No Data",1,IF('Indicator Data imputation'!Q187&lt;&gt;"",1,0))</f>
        <v>0</v>
      </c>
      <c r="Q184" s="165">
        <f>IF('Indicator Data'!X188="No Data",1,IF('Indicator Data imputation'!R187&lt;&gt;"",1,0))</f>
        <v>0</v>
      </c>
      <c r="R184" s="165">
        <f>IF('Indicator Data'!Y188="No Data",1,IF('Indicator Data imputation'!S187&lt;&gt;"",1,0))</f>
        <v>0</v>
      </c>
      <c r="S184" s="165">
        <f>IF('Indicator Data'!Z188="No Data",1,IF('Indicator Data imputation'!T187&lt;&gt;"",1,0))</f>
        <v>0</v>
      </c>
      <c r="T184" s="165">
        <f>IF('Indicator Data'!AA188="No Data",1,IF('Indicator Data imputation'!U187&lt;&gt;"",1,0))</f>
        <v>0</v>
      </c>
      <c r="U184" s="165">
        <f>IF('Indicator Data'!AB188="No Data",1,IF('Indicator Data imputation'!V187&lt;&gt;"",1,0))</f>
        <v>1</v>
      </c>
      <c r="V184" s="165">
        <f>IF('Indicator Data'!AC188="No Data",1,IF('Indicator Data imputation'!W187&lt;&gt;"",1,0))</f>
        <v>0</v>
      </c>
      <c r="W184" s="165">
        <f>IF('Indicator Data'!AD188="No Data",1,IF('Indicator Data imputation'!X187&lt;&gt;"",1,0))</f>
        <v>0</v>
      </c>
      <c r="X184" s="165">
        <f>IF('Indicator Data'!AE188="No Data",1,IF('Indicator Data imputation'!Y187&lt;&gt;"",1,0))</f>
        <v>1</v>
      </c>
      <c r="Y184" s="165">
        <f>IF('Indicator Data'!AF188="No Data",1,IF('Indicator Data imputation'!Z187&lt;&gt;"",1,0))</f>
        <v>0</v>
      </c>
      <c r="Z184" s="165">
        <f>IF('Indicator Data'!AG188="No Data",1,IF('Indicator Data imputation'!AA187&lt;&gt;"",1,0))</f>
        <v>0</v>
      </c>
      <c r="AA184" s="165">
        <f>IF('Indicator Data'!AH188="No Data",1,IF('Indicator Data imputation'!AB187&lt;&gt;"",1,0))</f>
        <v>0</v>
      </c>
      <c r="AB184" s="165">
        <f>IF('Indicator Data'!AI188="No Data",1,IF('Indicator Data imputation'!AC187&lt;&gt;"",1,0))</f>
        <v>0</v>
      </c>
      <c r="AC184" s="165">
        <f>IF('Indicator Data'!AJ188="No Data",1,IF('Indicator Data imputation'!AD187&lt;&gt;"",1,0))</f>
        <v>0</v>
      </c>
      <c r="AD184" s="165">
        <f>IF('Indicator Data'!AK188="No Data",1,IF('Indicator Data imputation'!AE187&lt;&gt;"",1,0))</f>
        <v>0</v>
      </c>
      <c r="AE184" s="165">
        <f>IF('Indicator Data'!AL188="No Data",1,IF('Indicator Data imputation'!AF187&lt;&gt;"",1,0))</f>
        <v>0</v>
      </c>
      <c r="AF184" s="165">
        <f>IF('Indicator Data'!AM188="No Data",1,IF('Indicator Data imputation'!AG187&lt;&gt;"",1,0))</f>
        <v>0</v>
      </c>
      <c r="AG184" s="165">
        <f>IF('Indicator Data'!AN188="No Data",1,IF('Indicator Data imputation'!AH187&lt;&gt;"",1,0))</f>
        <v>0</v>
      </c>
      <c r="AH184" s="165">
        <f>IF('Indicator Data'!AO188="No Data",1,IF('Indicator Data imputation'!AI187&lt;&gt;"",1,0))</f>
        <v>0</v>
      </c>
      <c r="AI184" s="165">
        <f>IF('Indicator Data'!AP188="No Data",1,IF('Indicator Data imputation'!AJ187&lt;&gt;"",1,0))</f>
        <v>0</v>
      </c>
      <c r="AJ184" s="165">
        <f>IF('Indicator Data'!AQ188="No Data",1,IF('Indicator Data imputation'!AK187&lt;&gt;"",1,0))</f>
        <v>0</v>
      </c>
      <c r="AK184" s="165">
        <f>IF('Indicator Data'!AR188="No Data",1,IF('Indicator Data imputation'!AL187&lt;&gt;"",1,0))</f>
        <v>0</v>
      </c>
      <c r="AL184" s="165">
        <f>IF('Indicator Data'!AS188="No Data",1,IF('Indicator Data imputation'!AM187&lt;&gt;"",1,0))</f>
        <v>0</v>
      </c>
      <c r="AM184" s="165">
        <f>IF('Indicator Data'!AT188="No Data",1,IF('Indicator Data imputation'!AN187&lt;&gt;"",1,0))</f>
        <v>0</v>
      </c>
      <c r="AN184" s="165">
        <f>IF('Indicator Data'!AU188="No Data",1,IF('Indicator Data imputation'!AO187&lt;&gt;"",1,0))</f>
        <v>0</v>
      </c>
      <c r="AO184" s="165">
        <f>IF('Indicator Data'!AV188="No Data",1,IF('Indicator Data imputation'!AP187&lt;&gt;"",1,0))</f>
        <v>1</v>
      </c>
      <c r="AP184" s="165">
        <f>IF('Indicator Data'!AW188="No Data",1,IF('Indicator Data imputation'!AQ187&lt;&gt;"",1,0))</f>
        <v>0</v>
      </c>
      <c r="AQ184" s="165">
        <f>IF('Indicator Data'!AX188="No Data",1,IF('Indicator Data imputation'!AR187&lt;&gt;"",1,0))</f>
        <v>0</v>
      </c>
      <c r="AR184" s="165">
        <f>IF('Indicator Data'!AY188="No Data",1,IF('Indicator Data imputation'!AS187&lt;&gt;"",1,0))</f>
        <v>0</v>
      </c>
      <c r="AS184" s="165">
        <f>IF('Indicator Data'!AZ188="No Data",1,IF('Indicator Data imputation'!AT187&lt;&gt;"",1,0))</f>
        <v>0</v>
      </c>
      <c r="AT184" s="165">
        <f>IF('Indicator Data'!BA188="No Data",1,IF('Indicator Data imputation'!AU187&lt;&gt;"",1,0))</f>
        <v>0</v>
      </c>
      <c r="AU184" s="165">
        <f>IF('Indicator Data'!BB188="No Data",1,IF('Indicator Data imputation'!AV187&lt;&gt;"",1,0))</f>
        <v>0</v>
      </c>
      <c r="AV184" s="165">
        <f>IF('Indicator Data'!BC188="No Data",1,IF('Indicator Data imputation'!AW187&lt;&gt;"",1,0))</f>
        <v>0</v>
      </c>
      <c r="AW184" s="165">
        <f>IF('Indicator Data'!BD188="No Data",1,IF('Indicator Data imputation'!AX187&lt;&gt;"",1,0))</f>
        <v>0</v>
      </c>
      <c r="AX184" s="165">
        <f>IF('Indicator Data'!BE188="No Data",1,IF('Indicator Data imputation'!AY187&lt;&gt;"",1,0))</f>
        <v>0</v>
      </c>
      <c r="AY184" s="165">
        <f>IF('Indicator Data'!BF188="No Data",1,IF('Indicator Data imputation'!AZ187&lt;&gt;"",1,0))</f>
        <v>0</v>
      </c>
      <c r="AZ184" s="165">
        <f>IF('Indicator Data'!BG188="No Data",1,IF('Indicator Data imputation'!BA187&lt;&gt;"",1,0))</f>
        <v>0</v>
      </c>
      <c r="BA184" s="5">
        <f t="shared" si="4"/>
        <v>5</v>
      </c>
      <c r="BB184" s="167">
        <f t="shared" si="5"/>
        <v>9.8039215686274508E-2</v>
      </c>
    </row>
    <row r="185" spans="1:54" x14ac:dyDescent="0.25">
      <c r="A185" s="5" t="s">
        <v>344</v>
      </c>
      <c r="B185" s="165">
        <f>IF('Indicator Data'!I189="No Data",1,IF('Indicator Data imputation'!C188&lt;&gt;"",1,0))</f>
        <v>0</v>
      </c>
      <c r="C185" s="165">
        <f>IF('Indicator Data'!J189="No Data",1,IF('Indicator Data imputation'!D188&lt;&gt;"",1,0))</f>
        <v>0</v>
      </c>
      <c r="D185" s="165">
        <f>IF('Indicator Data'!K189="No Data",1,IF('Indicator Data imputation'!E188&lt;&gt;"",1,0))</f>
        <v>0</v>
      </c>
      <c r="E185" s="165">
        <f>IF('Indicator Data'!L189="No Data",1,IF('Indicator Data imputation'!F188&lt;&gt;"",1,0))</f>
        <v>0</v>
      </c>
      <c r="F185" s="165">
        <f>IF('Indicator Data'!M189="No Data",1,IF('Indicator Data imputation'!G188&lt;&gt;"",1,0))</f>
        <v>0</v>
      </c>
      <c r="G185" s="165">
        <f>IF('Indicator Data'!N189="No Data",1,IF('Indicator Data imputation'!H188&lt;&gt;"",1,0))</f>
        <v>0</v>
      </c>
      <c r="H185" s="165">
        <f>IF('Indicator Data'!O189="No Data",1,IF('Indicator Data imputation'!I188&lt;&gt;"",1,0))</f>
        <v>0</v>
      </c>
      <c r="I185" s="165">
        <f>IF('Indicator Data'!P189="No Data",1,IF('Indicator Data imputation'!J188&lt;&gt;"",1,0))</f>
        <v>0</v>
      </c>
      <c r="J185" s="165">
        <f>IF('Indicator Data'!Q189="No Data",1,IF('Indicator Data imputation'!K188&lt;&gt;"",1,0))</f>
        <v>0</v>
      </c>
      <c r="K185" s="165">
        <f>IF('Indicator Data'!R189="No Data",1,IF('Indicator Data imputation'!L188&lt;&gt;"",1,0))</f>
        <v>1</v>
      </c>
      <c r="L185" s="165">
        <f>IF('Indicator Data'!S189="No Data",1,IF('Indicator Data imputation'!M188&lt;&gt;"",1,0))</f>
        <v>0</v>
      </c>
      <c r="M185" s="165">
        <f>IF('Indicator Data'!T189="No Data",1,IF('Indicator Data imputation'!N188&lt;&gt;"",1,0))</f>
        <v>0</v>
      </c>
      <c r="N185" s="165">
        <f>IF('Indicator Data'!U189="No Data",1,IF('Indicator Data imputation'!O188&lt;&gt;"",1,0))</f>
        <v>0</v>
      </c>
      <c r="O185" s="165">
        <f>IF('Indicator Data'!V189="No Data",1,IF('Indicator Data imputation'!P188&lt;&gt;"",1,0))</f>
        <v>0</v>
      </c>
      <c r="P185" s="165">
        <f>IF('Indicator Data'!W189="No Data",1,IF('Indicator Data imputation'!Q188&lt;&gt;"",1,0))</f>
        <v>0</v>
      </c>
      <c r="Q185" s="165">
        <f>IF('Indicator Data'!X189="No Data",1,IF('Indicator Data imputation'!R188&lt;&gt;"",1,0))</f>
        <v>0</v>
      </c>
      <c r="R185" s="165">
        <f>IF('Indicator Data'!Y189="No Data",1,IF('Indicator Data imputation'!S188&lt;&gt;"",1,0))</f>
        <v>0</v>
      </c>
      <c r="S185" s="165">
        <f>IF('Indicator Data'!Z189="No Data",1,IF('Indicator Data imputation'!T188&lt;&gt;"",1,0))</f>
        <v>0</v>
      </c>
      <c r="T185" s="165">
        <f>IF('Indicator Data'!AA189="No Data",1,IF('Indicator Data imputation'!U188&lt;&gt;"",1,0))</f>
        <v>0</v>
      </c>
      <c r="U185" s="165">
        <f>IF('Indicator Data'!AB189="No Data",1,IF('Indicator Data imputation'!V188&lt;&gt;"",1,0))</f>
        <v>0</v>
      </c>
      <c r="V185" s="165">
        <f>IF('Indicator Data'!AC189="No Data",1,IF('Indicator Data imputation'!W188&lt;&gt;"",1,0))</f>
        <v>0</v>
      </c>
      <c r="W185" s="165">
        <f>IF('Indicator Data'!AD189="No Data",1,IF('Indicator Data imputation'!X188&lt;&gt;"",1,0))</f>
        <v>0</v>
      </c>
      <c r="X185" s="165">
        <f>IF('Indicator Data'!AE189="No Data",1,IF('Indicator Data imputation'!Y188&lt;&gt;"",1,0))</f>
        <v>1</v>
      </c>
      <c r="Y185" s="165">
        <f>IF('Indicator Data'!AF189="No Data",1,IF('Indicator Data imputation'!Z188&lt;&gt;"",1,0))</f>
        <v>0</v>
      </c>
      <c r="Z185" s="165">
        <f>IF('Indicator Data'!AG189="No Data",1,IF('Indicator Data imputation'!AA188&lt;&gt;"",1,0))</f>
        <v>0</v>
      </c>
      <c r="AA185" s="165">
        <f>IF('Indicator Data'!AH189="No Data",1,IF('Indicator Data imputation'!AB188&lt;&gt;"",1,0))</f>
        <v>0</v>
      </c>
      <c r="AB185" s="165">
        <f>IF('Indicator Data'!AI189="No Data",1,IF('Indicator Data imputation'!AC188&lt;&gt;"",1,0))</f>
        <v>0</v>
      </c>
      <c r="AC185" s="165">
        <f>IF('Indicator Data'!AJ189="No Data",1,IF('Indicator Data imputation'!AD188&lt;&gt;"",1,0))</f>
        <v>0</v>
      </c>
      <c r="AD185" s="165">
        <f>IF('Indicator Data'!AK189="No Data",1,IF('Indicator Data imputation'!AE188&lt;&gt;"",1,0))</f>
        <v>0</v>
      </c>
      <c r="AE185" s="165">
        <f>IF('Indicator Data'!AL189="No Data",1,IF('Indicator Data imputation'!AF188&lt;&gt;"",1,0))</f>
        <v>0</v>
      </c>
      <c r="AF185" s="165">
        <f>IF('Indicator Data'!AM189="No Data",1,IF('Indicator Data imputation'!AG188&lt;&gt;"",1,0))</f>
        <v>0</v>
      </c>
      <c r="AG185" s="165">
        <f>IF('Indicator Data'!AN189="No Data",1,IF('Indicator Data imputation'!AH188&lt;&gt;"",1,0))</f>
        <v>0</v>
      </c>
      <c r="AH185" s="165">
        <f>IF('Indicator Data'!AO189="No Data",1,IF('Indicator Data imputation'!AI188&lt;&gt;"",1,0))</f>
        <v>0</v>
      </c>
      <c r="AI185" s="165">
        <f>IF('Indicator Data'!AP189="No Data",1,IF('Indicator Data imputation'!AJ188&lt;&gt;"",1,0))</f>
        <v>0</v>
      </c>
      <c r="AJ185" s="165">
        <f>IF('Indicator Data'!AQ189="No Data",1,IF('Indicator Data imputation'!AK188&lt;&gt;"",1,0))</f>
        <v>0</v>
      </c>
      <c r="AK185" s="165">
        <f>IF('Indicator Data'!AR189="No Data",1,IF('Indicator Data imputation'!AL188&lt;&gt;"",1,0))</f>
        <v>0</v>
      </c>
      <c r="AL185" s="165">
        <f>IF('Indicator Data'!AS189="No Data",1,IF('Indicator Data imputation'!AM188&lt;&gt;"",1,0))</f>
        <v>0</v>
      </c>
      <c r="AM185" s="165">
        <f>IF('Indicator Data'!AT189="No Data",1,IF('Indicator Data imputation'!AN188&lt;&gt;"",1,0))</f>
        <v>0</v>
      </c>
      <c r="AN185" s="165">
        <f>IF('Indicator Data'!AU189="No Data",1,IF('Indicator Data imputation'!AO188&lt;&gt;"",1,0))</f>
        <v>0</v>
      </c>
      <c r="AO185" s="165">
        <f>IF('Indicator Data'!AV189="No Data",1,IF('Indicator Data imputation'!AP188&lt;&gt;"",1,0))</f>
        <v>0</v>
      </c>
      <c r="AP185" s="165">
        <f>IF('Indicator Data'!AW189="No Data",1,IF('Indicator Data imputation'!AQ188&lt;&gt;"",1,0))</f>
        <v>0</v>
      </c>
      <c r="AQ185" s="165">
        <f>IF('Indicator Data'!AX189="No Data",1,IF('Indicator Data imputation'!AR188&lt;&gt;"",1,0))</f>
        <v>0</v>
      </c>
      <c r="AR185" s="165">
        <f>IF('Indicator Data'!AY189="No Data",1,IF('Indicator Data imputation'!AS188&lt;&gt;"",1,0))</f>
        <v>0</v>
      </c>
      <c r="AS185" s="165">
        <f>IF('Indicator Data'!AZ189="No Data",1,IF('Indicator Data imputation'!AT188&lt;&gt;"",1,0))</f>
        <v>0</v>
      </c>
      <c r="AT185" s="165">
        <f>IF('Indicator Data'!BA189="No Data",1,IF('Indicator Data imputation'!AU188&lt;&gt;"",1,0))</f>
        <v>0</v>
      </c>
      <c r="AU185" s="165">
        <f>IF('Indicator Data'!BB189="No Data",1,IF('Indicator Data imputation'!AV188&lt;&gt;"",1,0))</f>
        <v>0</v>
      </c>
      <c r="AV185" s="165">
        <f>IF('Indicator Data'!BC189="No Data",1,IF('Indicator Data imputation'!AW188&lt;&gt;"",1,0))</f>
        <v>0</v>
      </c>
      <c r="AW185" s="165">
        <f>IF('Indicator Data'!BD189="No Data",1,IF('Indicator Data imputation'!AX188&lt;&gt;"",1,0))</f>
        <v>0</v>
      </c>
      <c r="AX185" s="165">
        <f>IF('Indicator Data'!BE189="No Data",1,IF('Indicator Data imputation'!AY188&lt;&gt;"",1,0))</f>
        <v>0</v>
      </c>
      <c r="AY185" s="165">
        <f>IF('Indicator Data'!BF189="No Data",1,IF('Indicator Data imputation'!AZ188&lt;&gt;"",1,0))</f>
        <v>0</v>
      </c>
      <c r="AZ185" s="165">
        <f>IF('Indicator Data'!BG189="No Data",1,IF('Indicator Data imputation'!BA188&lt;&gt;"",1,0))</f>
        <v>0</v>
      </c>
      <c r="BA185" s="5">
        <f t="shared" si="4"/>
        <v>2</v>
      </c>
      <c r="BB185" s="167">
        <f t="shared" si="5"/>
        <v>3.9215686274509803E-2</v>
      </c>
    </row>
    <row r="186" spans="1:54" x14ac:dyDescent="0.25">
      <c r="A186" s="5" t="s">
        <v>346</v>
      </c>
      <c r="B186" s="165">
        <f>IF('Indicator Data'!I190="No Data",1,IF('Indicator Data imputation'!C189&lt;&gt;"",1,0))</f>
        <v>0</v>
      </c>
      <c r="C186" s="165">
        <f>IF('Indicator Data'!J190="No Data",1,IF('Indicator Data imputation'!D189&lt;&gt;"",1,0))</f>
        <v>0</v>
      </c>
      <c r="D186" s="165">
        <f>IF('Indicator Data'!K190="No Data",1,IF('Indicator Data imputation'!E189&lt;&gt;"",1,0))</f>
        <v>0</v>
      </c>
      <c r="E186" s="165">
        <f>IF('Indicator Data'!L190="No Data",1,IF('Indicator Data imputation'!F189&lt;&gt;"",1,0))</f>
        <v>0</v>
      </c>
      <c r="F186" s="165">
        <f>IF('Indicator Data'!M190="No Data",1,IF('Indicator Data imputation'!G189&lt;&gt;"",1,0))</f>
        <v>0</v>
      </c>
      <c r="G186" s="165">
        <f>IF('Indicator Data'!N190="No Data",1,IF('Indicator Data imputation'!H189&lt;&gt;"",1,0))</f>
        <v>0</v>
      </c>
      <c r="H186" s="165">
        <f>IF('Indicator Data'!O190="No Data",1,IF('Indicator Data imputation'!I189&lt;&gt;"",1,0))</f>
        <v>0</v>
      </c>
      <c r="I186" s="165">
        <f>IF('Indicator Data'!P190="No Data",1,IF('Indicator Data imputation'!J189&lt;&gt;"",1,0))</f>
        <v>0</v>
      </c>
      <c r="J186" s="165">
        <f>IF('Indicator Data'!Q190="No Data",1,IF('Indicator Data imputation'!K189&lt;&gt;"",1,0))</f>
        <v>0</v>
      </c>
      <c r="K186" s="165">
        <f>IF('Indicator Data'!R190="No Data",1,IF('Indicator Data imputation'!L189&lt;&gt;"",1,0))</f>
        <v>1</v>
      </c>
      <c r="L186" s="165">
        <f>IF('Indicator Data'!S190="No Data",1,IF('Indicator Data imputation'!M189&lt;&gt;"",1,0))</f>
        <v>0</v>
      </c>
      <c r="M186" s="165">
        <f>IF('Indicator Data'!T190="No Data",1,IF('Indicator Data imputation'!N189&lt;&gt;"",1,0))</f>
        <v>0</v>
      </c>
      <c r="N186" s="165">
        <f>IF('Indicator Data'!U190="No Data",1,IF('Indicator Data imputation'!O189&lt;&gt;"",1,0))</f>
        <v>0</v>
      </c>
      <c r="O186" s="165">
        <f>IF('Indicator Data'!V190="No Data",1,IF('Indicator Data imputation'!P189&lt;&gt;"",1,0))</f>
        <v>0</v>
      </c>
      <c r="P186" s="165">
        <f>IF('Indicator Data'!W190="No Data",1,IF('Indicator Data imputation'!Q189&lt;&gt;"",1,0))</f>
        <v>0</v>
      </c>
      <c r="Q186" s="165">
        <f>IF('Indicator Data'!X190="No Data",1,IF('Indicator Data imputation'!R189&lt;&gt;"",1,0))</f>
        <v>0</v>
      </c>
      <c r="R186" s="165">
        <f>IF('Indicator Data'!Y190="No Data",1,IF('Indicator Data imputation'!S189&lt;&gt;"",1,0))</f>
        <v>0</v>
      </c>
      <c r="S186" s="165">
        <f>IF('Indicator Data'!Z190="No Data",1,IF('Indicator Data imputation'!T189&lt;&gt;"",1,0))</f>
        <v>0</v>
      </c>
      <c r="T186" s="165">
        <f>IF('Indicator Data'!AA190="No Data",1,IF('Indicator Data imputation'!U189&lt;&gt;"",1,0))</f>
        <v>0</v>
      </c>
      <c r="U186" s="165">
        <f>IF('Indicator Data'!AB190="No Data",1,IF('Indicator Data imputation'!V189&lt;&gt;"",1,0))</f>
        <v>0</v>
      </c>
      <c r="V186" s="165">
        <f>IF('Indicator Data'!AC190="No Data",1,IF('Indicator Data imputation'!W189&lt;&gt;"",1,0))</f>
        <v>0</v>
      </c>
      <c r="W186" s="165">
        <f>IF('Indicator Data'!AD190="No Data",1,IF('Indicator Data imputation'!X189&lt;&gt;"",1,0))</f>
        <v>0</v>
      </c>
      <c r="X186" s="165">
        <f>IF('Indicator Data'!AE190="No Data",1,IF('Indicator Data imputation'!Y189&lt;&gt;"",1,0))</f>
        <v>1</v>
      </c>
      <c r="Y186" s="165">
        <f>IF('Indicator Data'!AF190="No Data",1,IF('Indicator Data imputation'!Z189&lt;&gt;"",1,0))</f>
        <v>0</v>
      </c>
      <c r="Z186" s="165">
        <f>IF('Indicator Data'!AG190="No Data",1,IF('Indicator Data imputation'!AA189&lt;&gt;"",1,0))</f>
        <v>1</v>
      </c>
      <c r="AA186" s="165">
        <f>IF('Indicator Data'!AH190="No Data",1,IF('Indicator Data imputation'!AB189&lt;&gt;"",1,0))</f>
        <v>0</v>
      </c>
      <c r="AB186" s="165">
        <f>IF('Indicator Data'!AI190="No Data",1,IF('Indicator Data imputation'!AC189&lt;&gt;"",1,0))</f>
        <v>0</v>
      </c>
      <c r="AC186" s="165">
        <f>IF('Indicator Data'!AJ190="No Data",1,IF('Indicator Data imputation'!AD189&lt;&gt;"",1,0))</f>
        <v>0</v>
      </c>
      <c r="AD186" s="165">
        <f>IF('Indicator Data'!AK190="No Data",1,IF('Indicator Data imputation'!AE189&lt;&gt;"",1,0))</f>
        <v>0</v>
      </c>
      <c r="AE186" s="165">
        <f>IF('Indicator Data'!AL190="No Data",1,IF('Indicator Data imputation'!AF189&lt;&gt;"",1,0))</f>
        <v>0</v>
      </c>
      <c r="AF186" s="165">
        <f>IF('Indicator Data'!AM190="No Data",1,IF('Indicator Data imputation'!AG189&lt;&gt;"",1,0))</f>
        <v>0</v>
      </c>
      <c r="AG186" s="165">
        <f>IF('Indicator Data'!AN190="No Data",1,IF('Indicator Data imputation'!AH189&lt;&gt;"",1,0))</f>
        <v>0</v>
      </c>
      <c r="AH186" s="165">
        <f>IF('Indicator Data'!AO190="No Data",1,IF('Indicator Data imputation'!AI189&lt;&gt;"",1,0))</f>
        <v>0</v>
      </c>
      <c r="AI186" s="165">
        <f>IF('Indicator Data'!AP190="No Data",1,IF('Indicator Data imputation'!AJ189&lt;&gt;"",1,0))</f>
        <v>1</v>
      </c>
      <c r="AJ186" s="165">
        <f>IF('Indicator Data'!AQ190="No Data",1,IF('Indicator Data imputation'!AK189&lt;&gt;"",1,0))</f>
        <v>1</v>
      </c>
      <c r="AK186" s="165">
        <f>IF('Indicator Data'!AR190="No Data",1,IF('Indicator Data imputation'!AL189&lt;&gt;"",1,0))</f>
        <v>0</v>
      </c>
      <c r="AL186" s="165">
        <f>IF('Indicator Data'!AS190="No Data",1,IF('Indicator Data imputation'!AM189&lt;&gt;"",1,0))</f>
        <v>0</v>
      </c>
      <c r="AM186" s="165">
        <f>IF('Indicator Data'!AT190="No Data",1,IF('Indicator Data imputation'!AN189&lt;&gt;"",1,0))</f>
        <v>0</v>
      </c>
      <c r="AN186" s="165">
        <f>IF('Indicator Data'!AU190="No Data",1,IF('Indicator Data imputation'!AO189&lt;&gt;"",1,0))</f>
        <v>0</v>
      </c>
      <c r="AO186" s="165">
        <f>IF('Indicator Data'!AV190="No Data",1,IF('Indicator Data imputation'!AP189&lt;&gt;"",1,0))</f>
        <v>0</v>
      </c>
      <c r="AP186" s="165">
        <f>IF('Indicator Data'!AW190="No Data",1,IF('Indicator Data imputation'!AQ189&lt;&gt;"",1,0))</f>
        <v>0</v>
      </c>
      <c r="AQ186" s="165">
        <f>IF('Indicator Data'!AX190="No Data",1,IF('Indicator Data imputation'!AR189&lt;&gt;"",1,0))</f>
        <v>0</v>
      </c>
      <c r="AR186" s="165">
        <f>IF('Indicator Data'!AY190="No Data",1,IF('Indicator Data imputation'!AS189&lt;&gt;"",1,0))</f>
        <v>0</v>
      </c>
      <c r="AS186" s="165">
        <f>IF('Indicator Data'!AZ190="No Data",1,IF('Indicator Data imputation'!AT189&lt;&gt;"",1,0))</f>
        <v>0</v>
      </c>
      <c r="AT186" s="165">
        <f>IF('Indicator Data'!BA190="No Data",1,IF('Indicator Data imputation'!AU189&lt;&gt;"",1,0))</f>
        <v>0</v>
      </c>
      <c r="AU186" s="165">
        <f>IF('Indicator Data'!BB190="No Data",1,IF('Indicator Data imputation'!AV189&lt;&gt;"",1,0))</f>
        <v>0</v>
      </c>
      <c r="AV186" s="165">
        <f>IF('Indicator Data'!BC190="No Data",1,IF('Indicator Data imputation'!AW189&lt;&gt;"",1,0))</f>
        <v>0</v>
      </c>
      <c r="AW186" s="165">
        <f>IF('Indicator Data'!BD190="No Data",1,IF('Indicator Data imputation'!AX189&lt;&gt;"",1,0))</f>
        <v>0</v>
      </c>
      <c r="AX186" s="165">
        <f>IF('Indicator Data'!BE190="No Data",1,IF('Indicator Data imputation'!AY189&lt;&gt;"",1,0))</f>
        <v>0</v>
      </c>
      <c r="AY186" s="165">
        <f>IF('Indicator Data'!BF190="No Data",1,IF('Indicator Data imputation'!AZ189&lt;&gt;"",1,0))</f>
        <v>0</v>
      </c>
      <c r="AZ186" s="165">
        <f>IF('Indicator Data'!BG190="No Data",1,IF('Indicator Data imputation'!BA189&lt;&gt;"",1,0))</f>
        <v>0</v>
      </c>
      <c r="BA186" s="5">
        <f t="shared" si="4"/>
        <v>5</v>
      </c>
      <c r="BB186" s="167">
        <f t="shared" si="5"/>
        <v>9.8039215686274508E-2</v>
      </c>
    </row>
    <row r="187" spans="1:54" x14ac:dyDescent="0.25">
      <c r="A187" s="5" t="s">
        <v>348</v>
      </c>
      <c r="B187" s="165">
        <f>IF('Indicator Data'!I191="No Data",1,IF('Indicator Data imputation'!C190&lt;&gt;"",1,0))</f>
        <v>0</v>
      </c>
      <c r="C187" s="165">
        <f>IF('Indicator Data'!J191="No Data",1,IF('Indicator Data imputation'!D190&lt;&gt;"",1,0))</f>
        <v>0</v>
      </c>
      <c r="D187" s="165">
        <f>IF('Indicator Data'!K191="No Data",1,IF('Indicator Data imputation'!E190&lt;&gt;"",1,0))</f>
        <v>0</v>
      </c>
      <c r="E187" s="165">
        <f>IF('Indicator Data'!L191="No Data",1,IF('Indicator Data imputation'!F190&lt;&gt;"",1,0))</f>
        <v>0</v>
      </c>
      <c r="F187" s="165">
        <f>IF('Indicator Data'!M191="No Data",1,IF('Indicator Data imputation'!G190&lt;&gt;"",1,0))</f>
        <v>0</v>
      </c>
      <c r="G187" s="165">
        <f>IF('Indicator Data'!N191="No Data",1,IF('Indicator Data imputation'!H190&lt;&gt;"",1,0))</f>
        <v>0</v>
      </c>
      <c r="H187" s="165">
        <f>IF('Indicator Data'!O191="No Data",1,IF('Indicator Data imputation'!I190&lt;&gt;"",1,0))</f>
        <v>0</v>
      </c>
      <c r="I187" s="165">
        <f>IF('Indicator Data'!P191="No Data",1,IF('Indicator Data imputation'!J190&lt;&gt;"",1,0))</f>
        <v>0</v>
      </c>
      <c r="J187" s="165">
        <f>IF('Indicator Data'!Q191="No Data",1,IF('Indicator Data imputation'!K190&lt;&gt;"",1,0))</f>
        <v>0</v>
      </c>
      <c r="K187" s="165">
        <f>IF('Indicator Data'!R191="No Data",1,IF('Indicator Data imputation'!L190&lt;&gt;"",1,0))</f>
        <v>0</v>
      </c>
      <c r="L187" s="165">
        <f>IF('Indicator Data'!S191="No Data",1,IF('Indicator Data imputation'!M190&lt;&gt;"",1,0))</f>
        <v>0</v>
      </c>
      <c r="M187" s="165">
        <f>IF('Indicator Data'!T191="No Data",1,IF('Indicator Data imputation'!N190&lt;&gt;"",1,0))</f>
        <v>0</v>
      </c>
      <c r="N187" s="165">
        <f>IF('Indicator Data'!U191="No Data",1,IF('Indicator Data imputation'!O190&lt;&gt;"",1,0))</f>
        <v>0</v>
      </c>
      <c r="O187" s="165">
        <f>IF('Indicator Data'!V191="No Data",1,IF('Indicator Data imputation'!P190&lt;&gt;"",1,0))</f>
        <v>0</v>
      </c>
      <c r="P187" s="165">
        <f>IF('Indicator Data'!W191="No Data",1,IF('Indicator Data imputation'!Q190&lt;&gt;"",1,0))</f>
        <v>0</v>
      </c>
      <c r="Q187" s="165">
        <f>IF('Indicator Data'!X191="No Data",1,IF('Indicator Data imputation'!R190&lt;&gt;"",1,0))</f>
        <v>0</v>
      </c>
      <c r="R187" s="165">
        <f>IF('Indicator Data'!Y191="No Data",1,IF('Indicator Data imputation'!S190&lt;&gt;"",1,0))</f>
        <v>0</v>
      </c>
      <c r="S187" s="165">
        <f>IF('Indicator Data'!Z191="No Data",1,IF('Indicator Data imputation'!T190&lt;&gt;"",1,0))</f>
        <v>0</v>
      </c>
      <c r="T187" s="165">
        <f>IF('Indicator Data'!AA191="No Data",1,IF('Indicator Data imputation'!U190&lt;&gt;"",1,0))</f>
        <v>0</v>
      </c>
      <c r="U187" s="165">
        <f>IF('Indicator Data'!AB191="No Data",1,IF('Indicator Data imputation'!V190&lt;&gt;"",1,0))</f>
        <v>1</v>
      </c>
      <c r="V187" s="165">
        <f>IF('Indicator Data'!AC191="No Data",1,IF('Indicator Data imputation'!W190&lt;&gt;"",1,0))</f>
        <v>0</v>
      </c>
      <c r="W187" s="165">
        <f>IF('Indicator Data'!AD191="No Data",1,IF('Indicator Data imputation'!X190&lt;&gt;"",1,0))</f>
        <v>0</v>
      </c>
      <c r="X187" s="165">
        <f>IF('Indicator Data'!AE191="No Data",1,IF('Indicator Data imputation'!Y190&lt;&gt;"",1,0))</f>
        <v>0</v>
      </c>
      <c r="Y187" s="165">
        <f>IF('Indicator Data'!AF191="No Data",1,IF('Indicator Data imputation'!Z190&lt;&gt;"",1,0))</f>
        <v>1</v>
      </c>
      <c r="Z187" s="165">
        <f>IF('Indicator Data'!AG191="No Data",1,IF('Indicator Data imputation'!AA190&lt;&gt;"",1,0))</f>
        <v>0</v>
      </c>
      <c r="AA187" s="165">
        <f>IF('Indicator Data'!AH191="No Data",1,IF('Indicator Data imputation'!AB190&lt;&gt;"",1,0))</f>
        <v>0</v>
      </c>
      <c r="AB187" s="165">
        <f>IF('Indicator Data'!AI191="No Data",1,IF('Indicator Data imputation'!AC190&lt;&gt;"",1,0))</f>
        <v>0</v>
      </c>
      <c r="AC187" s="165">
        <f>IF('Indicator Data'!AJ191="No Data",1,IF('Indicator Data imputation'!AD190&lt;&gt;"",1,0))</f>
        <v>0</v>
      </c>
      <c r="AD187" s="165">
        <f>IF('Indicator Data'!AK191="No Data",1,IF('Indicator Data imputation'!AE190&lt;&gt;"",1,0))</f>
        <v>0</v>
      </c>
      <c r="AE187" s="165">
        <f>IF('Indicator Data'!AL191="No Data",1,IF('Indicator Data imputation'!AF190&lt;&gt;"",1,0))</f>
        <v>0</v>
      </c>
      <c r="AF187" s="165">
        <f>IF('Indicator Data'!AM191="No Data",1,IF('Indicator Data imputation'!AG190&lt;&gt;"",1,0))</f>
        <v>0</v>
      </c>
      <c r="AG187" s="165">
        <f>IF('Indicator Data'!AN191="No Data",1,IF('Indicator Data imputation'!AH190&lt;&gt;"",1,0))</f>
        <v>0</v>
      </c>
      <c r="AH187" s="165">
        <f>IF('Indicator Data'!AO191="No Data",1,IF('Indicator Data imputation'!AI190&lt;&gt;"",1,0))</f>
        <v>0</v>
      </c>
      <c r="AI187" s="165">
        <f>IF('Indicator Data'!AP191="No Data",1,IF('Indicator Data imputation'!AJ190&lt;&gt;"",1,0))</f>
        <v>1</v>
      </c>
      <c r="AJ187" s="165">
        <f>IF('Indicator Data'!AQ191="No Data",1,IF('Indicator Data imputation'!AK190&lt;&gt;"",1,0))</f>
        <v>1</v>
      </c>
      <c r="AK187" s="165">
        <f>IF('Indicator Data'!AR191="No Data",1,IF('Indicator Data imputation'!AL190&lt;&gt;"",1,0))</f>
        <v>0</v>
      </c>
      <c r="AL187" s="165">
        <f>IF('Indicator Data'!AS191="No Data",1,IF('Indicator Data imputation'!AM190&lt;&gt;"",1,0))</f>
        <v>0</v>
      </c>
      <c r="AM187" s="165">
        <f>IF('Indicator Data'!AT191="No Data",1,IF('Indicator Data imputation'!AN190&lt;&gt;"",1,0))</f>
        <v>0</v>
      </c>
      <c r="AN187" s="165">
        <f>IF('Indicator Data'!AU191="No Data",1,IF('Indicator Data imputation'!AO190&lt;&gt;"",1,0))</f>
        <v>0</v>
      </c>
      <c r="AO187" s="165">
        <f>IF('Indicator Data'!AV191="No Data",1,IF('Indicator Data imputation'!AP190&lt;&gt;"",1,0))</f>
        <v>0</v>
      </c>
      <c r="AP187" s="165">
        <f>IF('Indicator Data'!AW191="No Data",1,IF('Indicator Data imputation'!AQ190&lt;&gt;"",1,0))</f>
        <v>0</v>
      </c>
      <c r="AQ187" s="165">
        <f>IF('Indicator Data'!AX191="No Data",1,IF('Indicator Data imputation'!AR190&lt;&gt;"",1,0))</f>
        <v>0</v>
      </c>
      <c r="AR187" s="165">
        <f>IF('Indicator Data'!AY191="No Data",1,IF('Indicator Data imputation'!AS190&lt;&gt;"",1,0))</f>
        <v>0</v>
      </c>
      <c r="AS187" s="165">
        <f>IF('Indicator Data'!AZ191="No Data",1,IF('Indicator Data imputation'!AT190&lt;&gt;"",1,0))</f>
        <v>0</v>
      </c>
      <c r="AT187" s="165">
        <f>IF('Indicator Data'!BA191="No Data",1,IF('Indicator Data imputation'!AU190&lt;&gt;"",1,0))</f>
        <v>0</v>
      </c>
      <c r="AU187" s="165">
        <f>IF('Indicator Data'!BB191="No Data",1,IF('Indicator Data imputation'!AV190&lt;&gt;"",1,0))</f>
        <v>0</v>
      </c>
      <c r="AV187" s="165">
        <f>IF('Indicator Data'!BC191="No Data",1,IF('Indicator Data imputation'!AW190&lt;&gt;"",1,0))</f>
        <v>0</v>
      </c>
      <c r="AW187" s="165">
        <f>IF('Indicator Data'!BD191="No Data",1,IF('Indicator Data imputation'!AX190&lt;&gt;"",1,0))</f>
        <v>0</v>
      </c>
      <c r="AX187" s="165">
        <f>IF('Indicator Data'!BE191="No Data",1,IF('Indicator Data imputation'!AY190&lt;&gt;"",1,0))</f>
        <v>0</v>
      </c>
      <c r="AY187" s="165">
        <f>IF('Indicator Data'!BF191="No Data",1,IF('Indicator Data imputation'!AZ190&lt;&gt;"",1,0))</f>
        <v>0</v>
      </c>
      <c r="AZ187" s="165">
        <f>IF('Indicator Data'!BG191="No Data",1,IF('Indicator Data imputation'!BA190&lt;&gt;"",1,0))</f>
        <v>0</v>
      </c>
      <c r="BA187" s="5">
        <f t="shared" si="4"/>
        <v>4</v>
      </c>
      <c r="BB187" s="167">
        <f t="shared" si="5"/>
        <v>7.8431372549019607E-2</v>
      </c>
    </row>
    <row r="188" spans="1:54" x14ac:dyDescent="0.25">
      <c r="A188" s="5" t="s">
        <v>350</v>
      </c>
      <c r="B188" s="165">
        <f>IF('Indicator Data'!I192="No Data",1,IF('Indicator Data imputation'!C191&lt;&gt;"",1,0))</f>
        <v>0</v>
      </c>
      <c r="C188" s="165">
        <f>IF('Indicator Data'!J192="No Data",1,IF('Indicator Data imputation'!D191&lt;&gt;"",1,0))</f>
        <v>0</v>
      </c>
      <c r="D188" s="165">
        <f>IF('Indicator Data'!K192="No Data",1,IF('Indicator Data imputation'!E191&lt;&gt;"",1,0))</f>
        <v>0</v>
      </c>
      <c r="E188" s="165">
        <f>IF('Indicator Data'!L192="No Data",1,IF('Indicator Data imputation'!F191&lt;&gt;"",1,0))</f>
        <v>0</v>
      </c>
      <c r="F188" s="165">
        <f>IF('Indicator Data'!M192="No Data",1,IF('Indicator Data imputation'!G191&lt;&gt;"",1,0))</f>
        <v>0</v>
      </c>
      <c r="G188" s="165">
        <f>IF('Indicator Data'!N192="No Data",1,IF('Indicator Data imputation'!H191&lt;&gt;"",1,0))</f>
        <v>0</v>
      </c>
      <c r="H188" s="165">
        <f>IF('Indicator Data'!O192="No Data",1,IF('Indicator Data imputation'!I191&lt;&gt;"",1,0))</f>
        <v>0</v>
      </c>
      <c r="I188" s="165">
        <f>IF('Indicator Data'!P192="No Data",1,IF('Indicator Data imputation'!J191&lt;&gt;"",1,0))</f>
        <v>0</v>
      </c>
      <c r="J188" s="165">
        <f>IF('Indicator Data'!Q192="No Data",1,IF('Indicator Data imputation'!K191&lt;&gt;"",1,0))</f>
        <v>0</v>
      </c>
      <c r="K188" s="165">
        <f>IF('Indicator Data'!R192="No Data",1,IF('Indicator Data imputation'!L191&lt;&gt;"",1,0))</f>
        <v>1</v>
      </c>
      <c r="L188" s="165">
        <f>IF('Indicator Data'!S192="No Data",1,IF('Indicator Data imputation'!M191&lt;&gt;"",1,0))</f>
        <v>0</v>
      </c>
      <c r="M188" s="165">
        <f>IF('Indicator Data'!T192="No Data",1,IF('Indicator Data imputation'!N191&lt;&gt;"",1,0))</f>
        <v>0</v>
      </c>
      <c r="N188" s="165">
        <f>IF('Indicator Data'!U192="No Data",1,IF('Indicator Data imputation'!O191&lt;&gt;"",1,0))</f>
        <v>0</v>
      </c>
      <c r="O188" s="165">
        <f>IF('Indicator Data'!V192="No Data",1,IF('Indicator Data imputation'!P191&lt;&gt;"",1,0))</f>
        <v>1</v>
      </c>
      <c r="P188" s="165">
        <f>IF('Indicator Data'!W192="No Data",1,IF('Indicator Data imputation'!Q191&lt;&gt;"",1,0))</f>
        <v>0</v>
      </c>
      <c r="Q188" s="165">
        <f>IF('Indicator Data'!X192="No Data",1,IF('Indicator Data imputation'!R191&lt;&gt;"",1,0))</f>
        <v>0</v>
      </c>
      <c r="R188" s="165">
        <f>IF('Indicator Data'!Y192="No Data",1,IF('Indicator Data imputation'!S191&lt;&gt;"",1,0))</f>
        <v>1</v>
      </c>
      <c r="S188" s="165">
        <f>IF('Indicator Data'!Z192="No Data",1,IF('Indicator Data imputation'!T191&lt;&gt;"",1,0))</f>
        <v>0</v>
      </c>
      <c r="T188" s="165">
        <f>IF('Indicator Data'!AA192="No Data",1,IF('Indicator Data imputation'!U191&lt;&gt;"",1,0))</f>
        <v>0</v>
      </c>
      <c r="U188" s="165">
        <f>IF('Indicator Data'!AB192="No Data",1,IF('Indicator Data imputation'!V191&lt;&gt;"",1,0))</f>
        <v>0</v>
      </c>
      <c r="V188" s="165">
        <f>IF('Indicator Data'!AC192="No Data",1,IF('Indicator Data imputation'!W191&lt;&gt;"",1,0))</f>
        <v>0</v>
      </c>
      <c r="W188" s="165">
        <f>IF('Indicator Data'!AD192="No Data",1,IF('Indicator Data imputation'!X191&lt;&gt;"",1,0))</f>
        <v>0</v>
      </c>
      <c r="X188" s="165">
        <f>IF('Indicator Data'!AE192="No Data",1,IF('Indicator Data imputation'!Y191&lt;&gt;"",1,0))</f>
        <v>0</v>
      </c>
      <c r="Y188" s="165">
        <f>IF('Indicator Data'!AF192="No Data",1,IF('Indicator Data imputation'!Z191&lt;&gt;"",1,0))</f>
        <v>0</v>
      </c>
      <c r="Z188" s="165">
        <f>IF('Indicator Data'!AG192="No Data",1,IF('Indicator Data imputation'!AA191&lt;&gt;"",1,0))</f>
        <v>0</v>
      </c>
      <c r="AA188" s="165">
        <f>IF('Indicator Data'!AH192="No Data",1,IF('Indicator Data imputation'!AB191&lt;&gt;"",1,0))</f>
        <v>0</v>
      </c>
      <c r="AB188" s="165">
        <f>IF('Indicator Data'!AI192="No Data",1,IF('Indicator Data imputation'!AC191&lt;&gt;"",1,0))</f>
        <v>0</v>
      </c>
      <c r="AC188" s="165">
        <f>IF('Indicator Data'!AJ192="No Data",1,IF('Indicator Data imputation'!AD191&lt;&gt;"",1,0))</f>
        <v>0</v>
      </c>
      <c r="AD188" s="165">
        <f>IF('Indicator Data'!AK192="No Data",1,IF('Indicator Data imputation'!AE191&lt;&gt;"",1,0))</f>
        <v>0</v>
      </c>
      <c r="AE188" s="165">
        <f>IF('Indicator Data'!AL192="No Data",1,IF('Indicator Data imputation'!AF191&lt;&gt;"",1,0))</f>
        <v>0</v>
      </c>
      <c r="AF188" s="165">
        <f>IF('Indicator Data'!AM192="No Data",1,IF('Indicator Data imputation'!AG191&lt;&gt;"",1,0))</f>
        <v>0</v>
      </c>
      <c r="AG188" s="165">
        <f>IF('Indicator Data'!AN192="No Data",1,IF('Indicator Data imputation'!AH191&lt;&gt;"",1,0))</f>
        <v>0</v>
      </c>
      <c r="AH188" s="165">
        <f>IF('Indicator Data'!AO192="No Data",1,IF('Indicator Data imputation'!AI191&lt;&gt;"",1,0))</f>
        <v>0</v>
      </c>
      <c r="AI188" s="165">
        <f>IF('Indicator Data'!AP192="No Data",1,IF('Indicator Data imputation'!AJ191&lt;&gt;"",1,0))</f>
        <v>0</v>
      </c>
      <c r="AJ188" s="165">
        <f>IF('Indicator Data'!AQ192="No Data",1,IF('Indicator Data imputation'!AK191&lt;&gt;"",1,0))</f>
        <v>0</v>
      </c>
      <c r="AK188" s="165">
        <f>IF('Indicator Data'!AR192="No Data",1,IF('Indicator Data imputation'!AL191&lt;&gt;"",1,0))</f>
        <v>0</v>
      </c>
      <c r="AL188" s="165">
        <f>IF('Indicator Data'!AS192="No Data",1,IF('Indicator Data imputation'!AM191&lt;&gt;"",1,0))</f>
        <v>0</v>
      </c>
      <c r="AM188" s="165">
        <f>IF('Indicator Data'!AT192="No Data",1,IF('Indicator Data imputation'!AN191&lt;&gt;"",1,0))</f>
        <v>0</v>
      </c>
      <c r="AN188" s="165">
        <f>IF('Indicator Data'!AU192="No Data",1,IF('Indicator Data imputation'!AO191&lt;&gt;"",1,0))</f>
        <v>0</v>
      </c>
      <c r="AO188" s="165">
        <f>IF('Indicator Data'!AV192="No Data",1,IF('Indicator Data imputation'!AP191&lt;&gt;"",1,0))</f>
        <v>0</v>
      </c>
      <c r="AP188" s="165">
        <f>IF('Indicator Data'!AW192="No Data",1,IF('Indicator Data imputation'!AQ191&lt;&gt;"",1,0))</f>
        <v>0</v>
      </c>
      <c r="AQ188" s="165">
        <f>IF('Indicator Data'!AX192="No Data",1,IF('Indicator Data imputation'!AR191&lt;&gt;"",1,0))</f>
        <v>0</v>
      </c>
      <c r="AR188" s="165">
        <f>IF('Indicator Data'!AY192="No Data",1,IF('Indicator Data imputation'!AS191&lt;&gt;"",1,0))</f>
        <v>0</v>
      </c>
      <c r="AS188" s="165">
        <f>IF('Indicator Data'!AZ192="No Data",1,IF('Indicator Data imputation'!AT191&lt;&gt;"",1,0))</f>
        <v>0</v>
      </c>
      <c r="AT188" s="165">
        <f>IF('Indicator Data'!BA192="No Data",1,IF('Indicator Data imputation'!AU191&lt;&gt;"",1,0))</f>
        <v>0</v>
      </c>
      <c r="AU188" s="165">
        <f>IF('Indicator Data'!BB192="No Data",1,IF('Indicator Data imputation'!AV191&lt;&gt;"",1,0))</f>
        <v>0</v>
      </c>
      <c r="AV188" s="165">
        <f>IF('Indicator Data'!BC192="No Data",1,IF('Indicator Data imputation'!AW191&lt;&gt;"",1,0))</f>
        <v>0</v>
      </c>
      <c r="AW188" s="165">
        <f>IF('Indicator Data'!BD192="No Data",1,IF('Indicator Data imputation'!AX191&lt;&gt;"",1,0))</f>
        <v>0</v>
      </c>
      <c r="AX188" s="165">
        <f>IF('Indicator Data'!BE192="No Data",1,IF('Indicator Data imputation'!AY191&lt;&gt;"",1,0))</f>
        <v>0</v>
      </c>
      <c r="AY188" s="165">
        <f>IF('Indicator Data'!BF192="No Data",1,IF('Indicator Data imputation'!AZ191&lt;&gt;"",1,0))</f>
        <v>0</v>
      </c>
      <c r="AZ188" s="165">
        <f>IF('Indicator Data'!BG192="No Data",1,IF('Indicator Data imputation'!BA191&lt;&gt;"",1,0))</f>
        <v>0</v>
      </c>
      <c r="BA188" s="5">
        <f t="shared" si="4"/>
        <v>3</v>
      </c>
      <c r="BB188" s="167">
        <f t="shared" si="5"/>
        <v>5.8823529411764705E-2</v>
      </c>
    </row>
    <row r="189" spans="1:54" x14ac:dyDescent="0.25">
      <c r="A189" s="5" t="s">
        <v>351</v>
      </c>
      <c r="B189" s="165">
        <f>IF('Indicator Data'!I193="No Data",1,IF('Indicator Data imputation'!C192&lt;&gt;"",1,0))</f>
        <v>0</v>
      </c>
      <c r="C189" s="165">
        <f>IF('Indicator Data'!J193="No Data",1,IF('Indicator Data imputation'!D192&lt;&gt;"",1,0))</f>
        <v>0</v>
      </c>
      <c r="D189" s="165">
        <f>IF('Indicator Data'!K193="No Data",1,IF('Indicator Data imputation'!E192&lt;&gt;"",1,0))</f>
        <v>0</v>
      </c>
      <c r="E189" s="165">
        <f>IF('Indicator Data'!L193="No Data",1,IF('Indicator Data imputation'!F192&lt;&gt;"",1,0))</f>
        <v>0</v>
      </c>
      <c r="F189" s="165">
        <f>IF('Indicator Data'!M193="No Data",1,IF('Indicator Data imputation'!G192&lt;&gt;"",1,0))</f>
        <v>0</v>
      </c>
      <c r="G189" s="165">
        <f>IF('Indicator Data'!N193="No Data",1,IF('Indicator Data imputation'!H192&lt;&gt;"",1,0))</f>
        <v>0</v>
      </c>
      <c r="H189" s="165">
        <f>IF('Indicator Data'!O193="No Data",1,IF('Indicator Data imputation'!I192&lt;&gt;"",1,0))</f>
        <v>0</v>
      </c>
      <c r="I189" s="165">
        <f>IF('Indicator Data'!P193="No Data",1,IF('Indicator Data imputation'!J192&lt;&gt;"",1,0))</f>
        <v>0</v>
      </c>
      <c r="J189" s="165">
        <f>IF('Indicator Data'!Q193="No Data",1,IF('Indicator Data imputation'!K192&lt;&gt;"",1,0))</f>
        <v>0</v>
      </c>
      <c r="K189" s="165">
        <f>IF('Indicator Data'!R193="No Data",1,IF('Indicator Data imputation'!L192&lt;&gt;"",1,0))</f>
        <v>0</v>
      </c>
      <c r="L189" s="165">
        <f>IF('Indicator Data'!S193="No Data",1,IF('Indicator Data imputation'!M192&lt;&gt;"",1,0))</f>
        <v>0</v>
      </c>
      <c r="M189" s="165">
        <f>IF('Indicator Data'!T193="No Data",1,IF('Indicator Data imputation'!N192&lt;&gt;"",1,0))</f>
        <v>0</v>
      </c>
      <c r="N189" s="165">
        <f>IF('Indicator Data'!U193="No Data",1,IF('Indicator Data imputation'!O192&lt;&gt;"",1,0))</f>
        <v>0</v>
      </c>
      <c r="O189" s="165">
        <f>IF('Indicator Data'!V193="No Data",1,IF('Indicator Data imputation'!P192&lt;&gt;"",1,0))</f>
        <v>0</v>
      </c>
      <c r="P189" s="165">
        <f>IF('Indicator Data'!W193="No Data",1,IF('Indicator Data imputation'!Q192&lt;&gt;"",1,0))</f>
        <v>0</v>
      </c>
      <c r="Q189" s="165">
        <f>IF('Indicator Data'!X193="No Data",1,IF('Indicator Data imputation'!R192&lt;&gt;"",1,0))</f>
        <v>0</v>
      </c>
      <c r="R189" s="165">
        <f>IF('Indicator Data'!Y193="No Data",1,IF('Indicator Data imputation'!S192&lt;&gt;"",1,0))</f>
        <v>0</v>
      </c>
      <c r="S189" s="165">
        <f>IF('Indicator Data'!Z193="No Data",1,IF('Indicator Data imputation'!T192&lt;&gt;"",1,0))</f>
        <v>0</v>
      </c>
      <c r="T189" s="165">
        <f>IF('Indicator Data'!AA193="No Data",1,IF('Indicator Data imputation'!U192&lt;&gt;"",1,0))</f>
        <v>0</v>
      </c>
      <c r="U189" s="165">
        <f>IF('Indicator Data'!AB193="No Data",1,IF('Indicator Data imputation'!V192&lt;&gt;"",1,0))</f>
        <v>0</v>
      </c>
      <c r="V189" s="165">
        <f>IF('Indicator Data'!AC193="No Data",1,IF('Indicator Data imputation'!W192&lt;&gt;"",1,0))</f>
        <v>0</v>
      </c>
      <c r="W189" s="165">
        <f>IF('Indicator Data'!AD193="No Data",1,IF('Indicator Data imputation'!X192&lt;&gt;"",1,0))</f>
        <v>0</v>
      </c>
      <c r="X189" s="165">
        <f>IF('Indicator Data'!AE193="No Data",1,IF('Indicator Data imputation'!Y192&lt;&gt;"",1,0))</f>
        <v>0</v>
      </c>
      <c r="Y189" s="165">
        <f>IF('Indicator Data'!AF193="No Data",1,IF('Indicator Data imputation'!Z192&lt;&gt;"",1,0))</f>
        <v>0</v>
      </c>
      <c r="Z189" s="165">
        <f>IF('Indicator Data'!AG193="No Data",1,IF('Indicator Data imputation'!AA192&lt;&gt;"",1,0))</f>
        <v>0</v>
      </c>
      <c r="AA189" s="165">
        <f>IF('Indicator Data'!AH193="No Data",1,IF('Indicator Data imputation'!AB192&lt;&gt;"",1,0))</f>
        <v>0</v>
      </c>
      <c r="AB189" s="165">
        <f>IF('Indicator Data'!AI193="No Data",1,IF('Indicator Data imputation'!AC192&lt;&gt;"",1,0))</f>
        <v>0</v>
      </c>
      <c r="AC189" s="165">
        <f>IF('Indicator Data'!AJ193="No Data",1,IF('Indicator Data imputation'!AD192&lt;&gt;"",1,0))</f>
        <v>0</v>
      </c>
      <c r="AD189" s="165">
        <f>IF('Indicator Data'!AK193="No Data",1,IF('Indicator Data imputation'!AE192&lt;&gt;"",1,0))</f>
        <v>0</v>
      </c>
      <c r="AE189" s="165">
        <f>IF('Indicator Data'!AL193="No Data",1,IF('Indicator Data imputation'!AF192&lt;&gt;"",1,0))</f>
        <v>0</v>
      </c>
      <c r="AF189" s="165">
        <f>IF('Indicator Data'!AM193="No Data",1,IF('Indicator Data imputation'!AG192&lt;&gt;"",1,0))</f>
        <v>0</v>
      </c>
      <c r="AG189" s="165">
        <f>IF('Indicator Data'!AN193="No Data",1,IF('Indicator Data imputation'!AH192&lt;&gt;"",1,0))</f>
        <v>0</v>
      </c>
      <c r="AH189" s="165">
        <f>IF('Indicator Data'!AO193="No Data",1,IF('Indicator Data imputation'!AI192&lt;&gt;"",1,0))</f>
        <v>0</v>
      </c>
      <c r="AI189" s="165">
        <f>IF('Indicator Data'!AP193="No Data",1,IF('Indicator Data imputation'!AJ192&lt;&gt;"",1,0))</f>
        <v>1</v>
      </c>
      <c r="AJ189" s="165">
        <f>IF('Indicator Data'!AQ193="No Data",1,IF('Indicator Data imputation'!AK192&lt;&gt;"",1,0))</f>
        <v>1</v>
      </c>
      <c r="AK189" s="165">
        <f>IF('Indicator Data'!AR193="No Data",1,IF('Indicator Data imputation'!AL192&lt;&gt;"",1,0))</f>
        <v>0</v>
      </c>
      <c r="AL189" s="165">
        <f>IF('Indicator Data'!AS193="No Data",1,IF('Indicator Data imputation'!AM192&lt;&gt;"",1,0))</f>
        <v>0</v>
      </c>
      <c r="AM189" s="165">
        <f>IF('Indicator Data'!AT193="No Data",1,IF('Indicator Data imputation'!AN192&lt;&gt;"",1,0))</f>
        <v>0</v>
      </c>
      <c r="AN189" s="165">
        <f>IF('Indicator Data'!AU193="No Data",1,IF('Indicator Data imputation'!AO192&lt;&gt;"",1,0))</f>
        <v>0</v>
      </c>
      <c r="AO189" s="165">
        <f>IF('Indicator Data'!AV193="No Data",1,IF('Indicator Data imputation'!AP192&lt;&gt;"",1,0))</f>
        <v>0</v>
      </c>
      <c r="AP189" s="165">
        <f>IF('Indicator Data'!AW193="No Data",1,IF('Indicator Data imputation'!AQ192&lt;&gt;"",1,0))</f>
        <v>0</v>
      </c>
      <c r="AQ189" s="165">
        <f>IF('Indicator Data'!AX193="No Data",1,IF('Indicator Data imputation'!AR192&lt;&gt;"",1,0))</f>
        <v>0</v>
      </c>
      <c r="AR189" s="165">
        <f>IF('Indicator Data'!AY193="No Data",1,IF('Indicator Data imputation'!AS192&lt;&gt;"",1,0))</f>
        <v>0</v>
      </c>
      <c r="AS189" s="165">
        <f>IF('Indicator Data'!AZ193="No Data",1,IF('Indicator Data imputation'!AT192&lt;&gt;"",1,0))</f>
        <v>0</v>
      </c>
      <c r="AT189" s="165">
        <f>IF('Indicator Data'!BA193="No Data",1,IF('Indicator Data imputation'!AU192&lt;&gt;"",1,0))</f>
        <v>0</v>
      </c>
      <c r="AU189" s="165">
        <f>IF('Indicator Data'!BB193="No Data",1,IF('Indicator Data imputation'!AV192&lt;&gt;"",1,0))</f>
        <v>0</v>
      </c>
      <c r="AV189" s="165">
        <f>IF('Indicator Data'!BC193="No Data",1,IF('Indicator Data imputation'!AW192&lt;&gt;"",1,0))</f>
        <v>0</v>
      </c>
      <c r="AW189" s="165">
        <f>IF('Indicator Data'!BD193="No Data",1,IF('Indicator Data imputation'!AX192&lt;&gt;"",1,0))</f>
        <v>0</v>
      </c>
      <c r="AX189" s="165">
        <f>IF('Indicator Data'!BE193="No Data",1,IF('Indicator Data imputation'!AY192&lt;&gt;"",1,0))</f>
        <v>0</v>
      </c>
      <c r="AY189" s="165">
        <f>IF('Indicator Data'!BF193="No Data",1,IF('Indicator Data imputation'!AZ192&lt;&gt;"",1,0))</f>
        <v>0</v>
      </c>
      <c r="AZ189" s="165">
        <f>IF('Indicator Data'!BG193="No Data",1,IF('Indicator Data imputation'!BA192&lt;&gt;"",1,0))</f>
        <v>0</v>
      </c>
      <c r="BA189" s="5">
        <f t="shared" si="4"/>
        <v>2</v>
      </c>
      <c r="BB189" s="167">
        <f t="shared" si="5"/>
        <v>3.9215686274509803E-2</v>
      </c>
    </row>
    <row r="190" spans="1:54" x14ac:dyDescent="0.25">
      <c r="A190" s="5" t="s">
        <v>352</v>
      </c>
      <c r="B190" s="165">
        <f>IF('Indicator Data'!I194="No Data",1,IF('Indicator Data imputation'!C193&lt;&gt;"",1,0))</f>
        <v>0</v>
      </c>
      <c r="C190" s="165">
        <f>IF('Indicator Data'!J194="No Data",1,IF('Indicator Data imputation'!D193&lt;&gt;"",1,0))</f>
        <v>0</v>
      </c>
      <c r="D190" s="165">
        <f>IF('Indicator Data'!K194="No Data",1,IF('Indicator Data imputation'!E193&lt;&gt;"",1,0))</f>
        <v>0</v>
      </c>
      <c r="E190" s="165">
        <f>IF('Indicator Data'!L194="No Data",1,IF('Indicator Data imputation'!F193&lt;&gt;"",1,0))</f>
        <v>0</v>
      </c>
      <c r="F190" s="165">
        <f>IF('Indicator Data'!M194="No Data",1,IF('Indicator Data imputation'!G193&lt;&gt;"",1,0))</f>
        <v>0</v>
      </c>
      <c r="G190" s="165">
        <f>IF('Indicator Data'!N194="No Data",1,IF('Indicator Data imputation'!H193&lt;&gt;"",1,0))</f>
        <v>0</v>
      </c>
      <c r="H190" s="165">
        <f>IF('Indicator Data'!O194="No Data",1,IF('Indicator Data imputation'!I193&lt;&gt;"",1,0))</f>
        <v>0</v>
      </c>
      <c r="I190" s="165">
        <f>IF('Indicator Data'!P194="No Data",1,IF('Indicator Data imputation'!J193&lt;&gt;"",1,0))</f>
        <v>0</v>
      </c>
      <c r="J190" s="165">
        <f>IF('Indicator Data'!Q194="No Data",1,IF('Indicator Data imputation'!K193&lt;&gt;"",1,0))</f>
        <v>0</v>
      </c>
      <c r="K190" s="165">
        <f>IF('Indicator Data'!R194="No Data",1,IF('Indicator Data imputation'!L193&lt;&gt;"",1,0))</f>
        <v>0</v>
      </c>
      <c r="L190" s="165">
        <f>IF('Indicator Data'!S194="No Data",1,IF('Indicator Data imputation'!M193&lt;&gt;"",1,0))</f>
        <v>0</v>
      </c>
      <c r="M190" s="165">
        <f>IF('Indicator Data'!T194="No Data",1,IF('Indicator Data imputation'!N193&lt;&gt;"",1,0))</f>
        <v>0</v>
      </c>
      <c r="N190" s="165">
        <f>IF('Indicator Data'!U194="No Data",1,IF('Indicator Data imputation'!O193&lt;&gt;"",1,0))</f>
        <v>0</v>
      </c>
      <c r="O190" s="165">
        <f>IF('Indicator Data'!V194="No Data",1,IF('Indicator Data imputation'!P193&lt;&gt;"",1,0))</f>
        <v>0</v>
      </c>
      <c r="P190" s="165">
        <f>IF('Indicator Data'!W194="No Data",1,IF('Indicator Data imputation'!Q193&lt;&gt;"",1,0))</f>
        <v>0</v>
      </c>
      <c r="Q190" s="165">
        <f>IF('Indicator Data'!X194="No Data",1,IF('Indicator Data imputation'!R193&lt;&gt;"",1,0))</f>
        <v>0</v>
      </c>
      <c r="R190" s="165">
        <f>IF('Indicator Data'!Y194="No Data",1,IF('Indicator Data imputation'!S193&lt;&gt;"",1,0))</f>
        <v>0</v>
      </c>
      <c r="S190" s="165">
        <f>IF('Indicator Data'!Z194="No Data",1,IF('Indicator Data imputation'!T193&lt;&gt;"",1,0))</f>
        <v>0</v>
      </c>
      <c r="T190" s="165">
        <f>IF('Indicator Data'!AA194="No Data",1,IF('Indicator Data imputation'!U193&lt;&gt;"",1,0))</f>
        <v>0</v>
      </c>
      <c r="U190" s="165">
        <f>IF('Indicator Data'!AB194="No Data",1,IF('Indicator Data imputation'!V193&lt;&gt;"",1,0))</f>
        <v>0</v>
      </c>
      <c r="V190" s="165">
        <f>IF('Indicator Data'!AC194="No Data",1,IF('Indicator Data imputation'!W193&lt;&gt;"",1,0))</f>
        <v>0</v>
      </c>
      <c r="W190" s="165">
        <f>IF('Indicator Data'!AD194="No Data",1,IF('Indicator Data imputation'!X193&lt;&gt;"",1,0))</f>
        <v>0</v>
      </c>
      <c r="X190" s="165">
        <f>IF('Indicator Data'!AE194="No Data",1,IF('Indicator Data imputation'!Y193&lt;&gt;"",1,0))</f>
        <v>0</v>
      </c>
      <c r="Y190" s="165">
        <f>IF('Indicator Data'!AF194="No Data",1,IF('Indicator Data imputation'!Z193&lt;&gt;"",1,0))</f>
        <v>0</v>
      </c>
      <c r="Z190" s="165">
        <f>IF('Indicator Data'!AG194="No Data",1,IF('Indicator Data imputation'!AA193&lt;&gt;"",1,0))</f>
        <v>0</v>
      </c>
      <c r="AA190" s="165">
        <f>IF('Indicator Data'!AH194="No Data",1,IF('Indicator Data imputation'!AB193&lt;&gt;"",1,0))</f>
        <v>0</v>
      </c>
      <c r="AB190" s="165">
        <f>IF('Indicator Data'!AI194="No Data",1,IF('Indicator Data imputation'!AC193&lt;&gt;"",1,0))</f>
        <v>0</v>
      </c>
      <c r="AC190" s="165">
        <f>IF('Indicator Data'!AJ194="No Data",1,IF('Indicator Data imputation'!AD193&lt;&gt;"",1,0))</f>
        <v>0</v>
      </c>
      <c r="AD190" s="165">
        <f>IF('Indicator Data'!AK194="No Data",1,IF('Indicator Data imputation'!AE193&lt;&gt;"",1,0))</f>
        <v>0</v>
      </c>
      <c r="AE190" s="165">
        <f>IF('Indicator Data'!AL194="No Data",1,IF('Indicator Data imputation'!AF193&lt;&gt;"",1,0))</f>
        <v>0</v>
      </c>
      <c r="AF190" s="165">
        <f>IF('Indicator Data'!AM194="No Data",1,IF('Indicator Data imputation'!AG193&lt;&gt;"",1,0))</f>
        <v>0</v>
      </c>
      <c r="AG190" s="165">
        <f>IF('Indicator Data'!AN194="No Data",1,IF('Indicator Data imputation'!AH193&lt;&gt;"",1,0))</f>
        <v>0</v>
      </c>
      <c r="AH190" s="165">
        <f>IF('Indicator Data'!AO194="No Data",1,IF('Indicator Data imputation'!AI193&lt;&gt;"",1,0))</f>
        <v>0</v>
      </c>
      <c r="AI190" s="165">
        <f>IF('Indicator Data'!AP194="No Data",1,IF('Indicator Data imputation'!AJ193&lt;&gt;"",1,0))</f>
        <v>0</v>
      </c>
      <c r="AJ190" s="165">
        <f>IF('Indicator Data'!AQ194="No Data",1,IF('Indicator Data imputation'!AK193&lt;&gt;"",1,0))</f>
        <v>0</v>
      </c>
      <c r="AK190" s="165">
        <f>IF('Indicator Data'!AR194="No Data",1,IF('Indicator Data imputation'!AL193&lt;&gt;"",1,0))</f>
        <v>0</v>
      </c>
      <c r="AL190" s="165">
        <f>IF('Indicator Data'!AS194="No Data",1,IF('Indicator Data imputation'!AM193&lt;&gt;"",1,0))</f>
        <v>0</v>
      </c>
      <c r="AM190" s="165">
        <f>IF('Indicator Data'!AT194="No Data",1,IF('Indicator Data imputation'!AN193&lt;&gt;"",1,0))</f>
        <v>0</v>
      </c>
      <c r="AN190" s="165">
        <f>IF('Indicator Data'!AU194="No Data",1,IF('Indicator Data imputation'!AO193&lt;&gt;"",1,0))</f>
        <v>0</v>
      </c>
      <c r="AO190" s="165">
        <f>IF('Indicator Data'!AV194="No Data",1,IF('Indicator Data imputation'!AP193&lt;&gt;"",1,0))</f>
        <v>0</v>
      </c>
      <c r="AP190" s="165">
        <f>IF('Indicator Data'!AW194="No Data",1,IF('Indicator Data imputation'!AQ193&lt;&gt;"",1,0))</f>
        <v>0</v>
      </c>
      <c r="AQ190" s="165">
        <f>IF('Indicator Data'!AX194="No Data",1,IF('Indicator Data imputation'!AR193&lt;&gt;"",1,0))</f>
        <v>0</v>
      </c>
      <c r="AR190" s="165">
        <f>IF('Indicator Data'!AY194="No Data",1,IF('Indicator Data imputation'!AS193&lt;&gt;"",1,0))</f>
        <v>0</v>
      </c>
      <c r="AS190" s="165">
        <f>IF('Indicator Data'!AZ194="No Data",1,IF('Indicator Data imputation'!AT193&lt;&gt;"",1,0))</f>
        <v>0</v>
      </c>
      <c r="AT190" s="165">
        <f>IF('Indicator Data'!BA194="No Data",1,IF('Indicator Data imputation'!AU193&lt;&gt;"",1,0))</f>
        <v>0</v>
      </c>
      <c r="AU190" s="165">
        <f>IF('Indicator Data'!BB194="No Data",1,IF('Indicator Data imputation'!AV193&lt;&gt;"",1,0))</f>
        <v>0</v>
      </c>
      <c r="AV190" s="165">
        <f>IF('Indicator Data'!BC194="No Data",1,IF('Indicator Data imputation'!AW193&lt;&gt;"",1,0))</f>
        <v>0</v>
      </c>
      <c r="AW190" s="165">
        <f>IF('Indicator Data'!BD194="No Data",1,IF('Indicator Data imputation'!AX193&lt;&gt;"",1,0))</f>
        <v>0</v>
      </c>
      <c r="AX190" s="165">
        <f>IF('Indicator Data'!BE194="No Data",1,IF('Indicator Data imputation'!AY193&lt;&gt;"",1,0))</f>
        <v>0</v>
      </c>
      <c r="AY190" s="165">
        <f>IF('Indicator Data'!BF194="No Data",1,IF('Indicator Data imputation'!AZ193&lt;&gt;"",1,0))</f>
        <v>0</v>
      </c>
      <c r="AZ190" s="165">
        <f>IF('Indicator Data'!BG194="No Data",1,IF('Indicator Data imputation'!BA193&lt;&gt;"",1,0))</f>
        <v>0</v>
      </c>
      <c r="BA190" s="5">
        <f t="shared" si="4"/>
        <v>0</v>
      </c>
      <c r="BB190" s="167">
        <f t="shared" si="5"/>
        <v>0</v>
      </c>
    </row>
    <row r="191" spans="1:54" x14ac:dyDescent="0.25">
      <c r="A191" s="5" t="s">
        <v>354</v>
      </c>
      <c r="B191" s="165">
        <f>IF('Indicator Data'!I195="No Data",1,IF('Indicator Data imputation'!C194&lt;&gt;"",1,0))</f>
        <v>0</v>
      </c>
      <c r="C191" s="165">
        <f>IF('Indicator Data'!J195="No Data",1,IF('Indicator Data imputation'!D194&lt;&gt;"",1,0))</f>
        <v>0</v>
      </c>
      <c r="D191" s="165">
        <f>IF('Indicator Data'!K195="No Data",1,IF('Indicator Data imputation'!E194&lt;&gt;"",1,0))</f>
        <v>0</v>
      </c>
      <c r="E191" s="165">
        <f>IF('Indicator Data'!L195="No Data",1,IF('Indicator Data imputation'!F194&lt;&gt;"",1,0))</f>
        <v>0</v>
      </c>
      <c r="F191" s="165">
        <f>IF('Indicator Data'!M195="No Data",1,IF('Indicator Data imputation'!G194&lt;&gt;"",1,0))</f>
        <v>0</v>
      </c>
      <c r="G191" s="165">
        <f>IF('Indicator Data'!N195="No Data",1,IF('Indicator Data imputation'!H194&lt;&gt;"",1,0))</f>
        <v>0</v>
      </c>
      <c r="H191" s="165">
        <f>IF('Indicator Data'!O195="No Data",1,IF('Indicator Data imputation'!I194&lt;&gt;"",1,0))</f>
        <v>0</v>
      </c>
      <c r="I191" s="165">
        <f>IF('Indicator Data'!P195="No Data",1,IF('Indicator Data imputation'!J194&lt;&gt;"",1,0))</f>
        <v>0</v>
      </c>
      <c r="J191" s="165">
        <f>IF('Indicator Data'!Q195="No Data",1,IF('Indicator Data imputation'!K194&lt;&gt;"",1,0))</f>
        <v>0</v>
      </c>
      <c r="K191" s="165">
        <f>IF('Indicator Data'!R195="No Data",1,IF('Indicator Data imputation'!L194&lt;&gt;"",1,0))</f>
        <v>0</v>
      </c>
      <c r="L191" s="165">
        <f>IF('Indicator Data'!S195="No Data",1,IF('Indicator Data imputation'!M194&lt;&gt;"",1,0))</f>
        <v>0</v>
      </c>
      <c r="M191" s="165">
        <f>IF('Indicator Data'!T195="No Data",1,IF('Indicator Data imputation'!N194&lt;&gt;"",1,0))</f>
        <v>0</v>
      </c>
      <c r="N191" s="165">
        <f>IF('Indicator Data'!U195="No Data",1,IF('Indicator Data imputation'!O194&lt;&gt;"",1,0))</f>
        <v>0</v>
      </c>
      <c r="O191" s="165">
        <f>IF('Indicator Data'!V195="No Data",1,IF('Indicator Data imputation'!P194&lt;&gt;"",1,0))</f>
        <v>0</v>
      </c>
      <c r="P191" s="165">
        <f>IF('Indicator Data'!W195="No Data",1,IF('Indicator Data imputation'!Q194&lt;&gt;"",1,0))</f>
        <v>0</v>
      </c>
      <c r="Q191" s="165">
        <f>IF('Indicator Data'!X195="No Data",1,IF('Indicator Data imputation'!R194&lt;&gt;"",1,0))</f>
        <v>0</v>
      </c>
      <c r="R191" s="165">
        <f>IF('Indicator Data'!Y195="No Data",1,IF('Indicator Data imputation'!S194&lt;&gt;"",1,0))</f>
        <v>0</v>
      </c>
      <c r="S191" s="165">
        <f>IF('Indicator Data'!Z195="No Data",1,IF('Indicator Data imputation'!T194&lt;&gt;"",1,0))</f>
        <v>0</v>
      </c>
      <c r="T191" s="165">
        <f>IF('Indicator Data'!AA195="No Data",1,IF('Indicator Data imputation'!U194&lt;&gt;"",1,0))</f>
        <v>0</v>
      </c>
      <c r="U191" s="165">
        <f>IF('Indicator Data'!AB195="No Data",1,IF('Indicator Data imputation'!V194&lt;&gt;"",1,0))</f>
        <v>0</v>
      </c>
      <c r="V191" s="165">
        <f>IF('Indicator Data'!AC195="No Data",1,IF('Indicator Data imputation'!W194&lt;&gt;"",1,0))</f>
        <v>0</v>
      </c>
      <c r="W191" s="165">
        <f>IF('Indicator Data'!AD195="No Data",1,IF('Indicator Data imputation'!X194&lt;&gt;"",1,0))</f>
        <v>0</v>
      </c>
      <c r="X191" s="165">
        <f>IF('Indicator Data'!AE195="No Data",1,IF('Indicator Data imputation'!Y194&lt;&gt;"",1,0))</f>
        <v>0</v>
      </c>
      <c r="Y191" s="165">
        <f>IF('Indicator Data'!AF195="No Data",1,IF('Indicator Data imputation'!Z194&lt;&gt;"",1,0))</f>
        <v>0</v>
      </c>
      <c r="Z191" s="165">
        <f>IF('Indicator Data'!AG195="No Data",1,IF('Indicator Data imputation'!AA194&lt;&gt;"",1,0))</f>
        <v>0</v>
      </c>
      <c r="AA191" s="165">
        <f>IF('Indicator Data'!AH195="No Data",1,IF('Indicator Data imputation'!AB194&lt;&gt;"",1,0))</f>
        <v>0</v>
      </c>
      <c r="AB191" s="165">
        <f>IF('Indicator Data'!AI195="No Data",1,IF('Indicator Data imputation'!AC194&lt;&gt;"",1,0))</f>
        <v>0</v>
      </c>
      <c r="AC191" s="165">
        <f>IF('Indicator Data'!AJ195="No Data",1,IF('Indicator Data imputation'!AD194&lt;&gt;"",1,0))</f>
        <v>0</v>
      </c>
      <c r="AD191" s="165">
        <f>IF('Indicator Data'!AK195="No Data",1,IF('Indicator Data imputation'!AE194&lt;&gt;"",1,0))</f>
        <v>0</v>
      </c>
      <c r="AE191" s="165">
        <f>IF('Indicator Data'!AL195="No Data",1,IF('Indicator Data imputation'!AF194&lt;&gt;"",1,0))</f>
        <v>0</v>
      </c>
      <c r="AF191" s="165">
        <f>IF('Indicator Data'!AM195="No Data",1,IF('Indicator Data imputation'!AG194&lt;&gt;"",1,0))</f>
        <v>0</v>
      </c>
      <c r="AG191" s="165">
        <f>IF('Indicator Data'!AN195="No Data",1,IF('Indicator Data imputation'!AH194&lt;&gt;"",1,0))</f>
        <v>0</v>
      </c>
      <c r="AH191" s="165">
        <f>IF('Indicator Data'!AO195="No Data",1,IF('Indicator Data imputation'!AI194&lt;&gt;"",1,0))</f>
        <v>0</v>
      </c>
      <c r="AI191" s="165">
        <f>IF('Indicator Data'!AP195="No Data",1,IF('Indicator Data imputation'!AJ194&lt;&gt;"",1,0))</f>
        <v>0</v>
      </c>
      <c r="AJ191" s="165">
        <f>IF('Indicator Data'!AQ195="No Data",1,IF('Indicator Data imputation'!AK194&lt;&gt;"",1,0))</f>
        <v>0</v>
      </c>
      <c r="AK191" s="165">
        <f>IF('Indicator Data'!AR195="No Data",1,IF('Indicator Data imputation'!AL194&lt;&gt;"",1,0))</f>
        <v>0</v>
      </c>
      <c r="AL191" s="165">
        <f>IF('Indicator Data'!AS195="No Data",1,IF('Indicator Data imputation'!AM194&lt;&gt;"",1,0))</f>
        <v>0</v>
      </c>
      <c r="AM191" s="165">
        <f>IF('Indicator Data'!AT195="No Data",1,IF('Indicator Data imputation'!AN194&lt;&gt;"",1,0))</f>
        <v>0</v>
      </c>
      <c r="AN191" s="165">
        <f>IF('Indicator Data'!AU195="No Data",1,IF('Indicator Data imputation'!AO194&lt;&gt;"",1,0))</f>
        <v>0</v>
      </c>
      <c r="AO191" s="165">
        <f>IF('Indicator Data'!AV195="No Data",1,IF('Indicator Data imputation'!AP194&lt;&gt;"",1,0))</f>
        <v>0</v>
      </c>
      <c r="AP191" s="165">
        <f>IF('Indicator Data'!AW195="No Data",1,IF('Indicator Data imputation'!AQ194&lt;&gt;"",1,0))</f>
        <v>0</v>
      </c>
      <c r="AQ191" s="165">
        <f>IF('Indicator Data'!AX195="No Data",1,IF('Indicator Data imputation'!AR194&lt;&gt;"",1,0))</f>
        <v>0</v>
      </c>
      <c r="AR191" s="165">
        <f>IF('Indicator Data'!AY195="No Data",1,IF('Indicator Data imputation'!AS194&lt;&gt;"",1,0))</f>
        <v>0</v>
      </c>
      <c r="AS191" s="165">
        <f>IF('Indicator Data'!AZ195="No Data",1,IF('Indicator Data imputation'!AT194&lt;&gt;"",1,0))</f>
        <v>0</v>
      </c>
      <c r="AT191" s="165">
        <f>IF('Indicator Data'!BA195="No Data",1,IF('Indicator Data imputation'!AU194&lt;&gt;"",1,0))</f>
        <v>0</v>
      </c>
      <c r="AU191" s="165">
        <f>IF('Indicator Data'!BB195="No Data",1,IF('Indicator Data imputation'!AV194&lt;&gt;"",1,0))</f>
        <v>0</v>
      </c>
      <c r="AV191" s="165">
        <f>IF('Indicator Data'!BC195="No Data",1,IF('Indicator Data imputation'!AW194&lt;&gt;"",1,0))</f>
        <v>0</v>
      </c>
      <c r="AW191" s="165">
        <f>IF('Indicator Data'!BD195="No Data",1,IF('Indicator Data imputation'!AX194&lt;&gt;"",1,0))</f>
        <v>0</v>
      </c>
      <c r="AX191" s="165">
        <f>IF('Indicator Data'!BE195="No Data",1,IF('Indicator Data imputation'!AY194&lt;&gt;"",1,0))</f>
        <v>0</v>
      </c>
      <c r="AY191" s="165">
        <f>IF('Indicator Data'!BF195="No Data",1,IF('Indicator Data imputation'!AZ194&lt;&gt;"",1,0))</f>
        <v>0</v>
      </c>
      <c r="AZ191" s="165">
        <f>IF('Indicator Data'!BG195="No Data",1,IF('Indicator Data imputation'!BA194&lt;&gt;"",1,0))</f>
        <v>0</v>
      </c>
      <c r="BA191" s="5">
        <f t="shared" si="4"/>
        <v>0</v>
      </c>
      <c r="BB191" s="167">
        <f t="shared" si="5"/>
        <v>0</v>
      </c>
    </row>
    <row r="192" spans="1:54" x14ac:dyDescent="0.25">
      <c r="A192" s="5" t="s">
        <v>356</v>
      </c>
      <c r="B192" s="165">
        <f>IF('Indicator Data'!I196="No Data",1,IF('Indicator Data imputation'!C195&lt;&gt;"",1,0))</f>
        <v>0</v>
      </c>
      <c r="C192" s="165">
        <f>IF('Indicator Data'!J196="No Data",1,IF('Indicator Data imputation'!D195&lt;&gt;"",1,0))</f>
        <v>0</v>
      </c>
      <c r="D192" s="165">
        <f>IF('Indicator Data'!K196="No Data",1,IF('Indicator Data imputation'!E195&lt;&gt;"",1,0))</f>
        <v>0</v>
      </c>
      <c r="E192" s="165">
        <f>IF('Indicator Data'!L196="No Data",1,IF('Indicator Data imputation'!F195&lt;&gt;"",1,0))</f>
        <v>0</v>
      </c>
      <c r="F192" s="165">
        <f>IF('Indicator Data'!M196="No Data",1,IF('Indicator Data imputation'!G195&lt;&gt;"",1,0))</f>
        <v>0</v>
      </c>
      <c r="G192" s="165">
        <f>IF('Indicator Data'!N196="No Data",1,IF('Indicator Data imputation'!H195&lt;&gt;"",1,0))</f>
        <v>0</v>
      </c>
      <c r="H192" s="165">
        <f>IF('Indicator Data'!O196="No Data",1,IF('Indicator Data imputation'!I195&lt;&gt;"",1,0))</f>
        <v>0</v>
      </c>
      <c r="I192" s="165">
        <f>IF('Indicator Data'!P196="No Data",1,IF('Indicator Data imputation'!J195&lt;&gt;"",1,0))</f>
        <v>0</v>
      </c>
      <c r="J192" s="165">
        <f>IF('Indicator Data'!Q196="No Data",1,IF('Indicator Data imputation'!K195&lt;&gt;"",1,0))</f>
        <v>0</v>
      </c>
      <c r="K192" s="165">
        <f>IF('Indicator Data'!R196="No Data",1,IF('Indicator Data imputation'!L195&lt;&gt;"",1,0))</f>
        <v>0</v>
      </c>
      <c r="L192" s="165">
        <f>IF('Indicator Data'!S196="No Data",1,IF('Indicator Data imputation'!M195&lt;&gt;"",1,0))</f>
        <v>0</v>
      </c>
      <c r="M192" s="165">
        <f>IF('Indicator Data'!T196="No Data",1,IF('Indicator Data imputation'!N195&lt;&gt;"",1,0))</f>
        <v>0</v>
      </c>
      <c r="N192" s="165">
        <f>IF('Indicator Data'!U196="No Data",1,IF('Indicator Data imputation'!O195&lt;&gt;"",1,0))</f>
        <v>0</v>
      </c>
      <c r="O192" s="165">
        <f>IF('Indicator Data'!V196="No Data",1,IF('Indicator Data imputation'!P195&lt;&gt;"",1,0))</f>
        <v>0</v>
      </c>
      <c r="P192" s="165">
        <f>IF('Indicator Data'!W196="No Data",1,IF('Indicator Data imputation'!Q195&lt;&gt;"",1,0))</f>
        <v>0</v>
      </c>
      <c r="Q192" s="165">
        <f>IF('Indicator Data'!X196="No Data",1,IF('Indicator Data imputation'!R195&lt;&gt;"",1,0))</f>
        <v>0</v>
      </c>
      <c r="R192" s="165">
        <f>IF('Indicator Data'!Y196="No Data",1,IF('Indicator Data imputation'!S195&lt;&gt;"",1,0))</f>
        <v>0</v>
      </c>
      <c r="S192" s="165">
        <f>IF('Indicator Data'!Z196="No Data",1,IF('Indicator Data imputation'!T195&lt;&gt;"",1,0))</f>
        <v>0</v>
      </c>
      <c r="T192" s="165">
        <f>IF('Indicator Data'!AA196="No Data",1,IF('Indicator Data imputation'!U195&lt;&gt;"",1,0))</f>
        <v>0</v>
      </c>
      <c r="U192" s="165">
        <f>IF('Indicator Data'!AB196="No Data",1,IF('Indicator Data imputation'!V195&lt;&gt;"",1,0))</f>
        <v>0</v>
      </c>
      <c r="V192" s="165">
        <f>IF('Indicator Data'!AC196="No Data",1,IF('Indicator Data imputation'!W195&lt;&gt;"",1,0))</f>
        <v>0</v>
      </c>
      <c r="W192" s="165">
        <f>IF('Indicator Data'!AD196="No Data",1,IF('Indicator Data imputation'!X195&lt;&gt;"",1,0))</f>
        <v>0</v>
      </c>
      <c r="X192" s="165">
        <f>IF('Indicator Data'!AE196="No Data",1,IF('Indicator Data imputation'!Y195&lt;&gt;"",1,0))</f>
        <v>0</v>
      </c>
      <c r="Y192" s="165">
        <f>IF('Indicator Data'!AF196="No Data",1,IF('Indicator Data imputation'!Z195&lt;&gt;"",1,0))</f>
        <v>0</v>
      </c>
      <c r="Z192" s="165">
        <f>IF('Indicator Data'!AG196="No Data",1,IF('Indicator Data imputation'!AA195&lt;&gt;"",1,0))</f>
        <v>1</v>
      </c>
      <c r="AA192" s="165">
        <f>IF('Indicator Data'!AH196="No Data",1,IF('Indicator Data imputation'!AB195&lt;&gt;"",1,0))</f>
        <v>0</v>
      </c>
      <c r="AB192" s="165">
        <f>IF('Indicator Data'!AI196="No Data",1,IF('Indicator Data imputation'!AC195&lt;&gt;"",1,0))</f>
        <v>0</v>
      </c>
      <c r="AC192" s="165">
        <f>IF('Indicator Data'!AJ196="No Data",1,IF('Indicator Data imputation'!AD195&lt;&gt;"",1,0))</f>
        <v>0</v>
      </c>
      <c r="AD192" s="165">
        <f>IF('Indicator Data'!AK196="No Data",1,IF('Indicator Data imputation'!AE195&lt;&gt;"",1,0))</f>
        <v>0</v>
      </c>
      <c r="AE192" s="165">
        <f>IF('Indicator Data'!AL196="No Data",1,IF('Indicator Data imputation'!AF195&lt;&gt;"",1,0))</f>
        <v>0</v>
      </c>
      <c r="AF192" s="165">
        <f>IF('Indicator Data'!AM196="No Data",1,IF('Indicator Data imputation'!AG195&lt;&gt;"",1,0))</f>
        <v>0</v>
      </c>
      <c r="AG192" s="165">
        <f>IF('Indicator Data'!AN196="No Data",1,IF('Indicator Data imputation'!AH195&lt;&gt;"",1,0))</f>
        <v>0</v>
      </c>
      <c r="AH192" s="165">
        <f>IF('Indicator Data'!AO196="No Data",1,IF('Indicator Data imputation'!AI195&lt;&gt;"",1,0))</f>
        <v>0</v>
      </c>
      <c r="AI192" s="165">
        <f>IF('Indicator Data'!AP196="No Data",1,IF('Indicator Data imputation'!AJ195&lt;&gt;"",1,0))</f>
        <v>1</v>
      </c>
      <c r="AJ192" s="165">
        <f>IF('Indicator Data'!AQ196="No Data",1,IF('Indicator Data imputation'!AK195&lt;&gt;"",1,0))</f>
        <v>1</v>
      </c>
      <c r="AK192" s="165">
        <f>IF('Indicator Data'!AR196="No Data",1,IF('Indicator Data imputation'!AL195&lt;&gt;"",1,0))</f>
        <v>0</v>
      </c>
      <c r="AL192" s="165">
        <f>IF('Indicator Data'!AS196="No Data",1,IF('Indicator Data imputation'!AM195&lt;&gt;"",1,0))</f>
        <v>0</v>
      </c>
      <c r="AM192" s="165">
        <f>IF('Indicator Data'!AT196="No Data",1,IF('Indicator Data imputation'!AN195&lt;&gt;"",1,0))</f>
        <v>0</v>
      </c>
      <c r="AN192" s="165">
        <f>IF('Indicator Data'!AU196="No Data",1,IF('Indicator Data imputation'!AO195&lt;&gt;"",1,0))</f>
        <v>0</v>
      </c>
      <c r="AO192" s="165">
        <f>IF('Indicator Data'!AV196="No Data",1,IF('Indicator Data imputation'!AP195&lt;&gt;"",1,0))</f>
        <v>0</v>
      </c>
      <c r="AP192" s="165">
        <f>IF('Indicator Data'!AW196="No Data",1,IF('Indicator Data imputation'!AQ195&lt;&gt;"",1,0))</f>
        <v>0</v>
      </c>
      <c r="AQ192" s="165">
        <f>IF('Indicator Data'!AX196="No Data",1,IF('Indicator Data imputation'!AR195&lt;&gt;"",1,0))</f>
        <v>0</v>
      </c>
      <c r="AR192" s="165">
        <f>IF('Indicator Data'!AY196="No Data",1,IF('Indicator Data imputation'!AS195&lt;&gt;"",1,0))</f>
        <v>0</v>
      </c>
      <c r="AS192" s="165">
        <f>IF('Indicator Data'!AZ196="No Data",1,IF('Indicator Data imputation'!AT195&lt;&gt;"",1,0))</f>
        <v>0</v>
      </c>
      <c r="AT192" s="165">
        <f>IF('Indicator Data'!BA196="No Data",1,IF('Indicator Data imputation'!AU195&lt;&gt;"",1,0))</f>
        <v>0</v>
      </c>
      <c r="AU192" s="165">
        <f>IF('Indicator Data'!BB196="No Data",1,IF('Indicator Data imputation'!AV195&lt;&gt;"",1,0))</f>
        <v>0</v>
      </c>
      <c r="AV192" s="165">
        <f>IF('Indicator Data'!BC196="No Data",1,IF('Indicator Data imputation'!AW195&lt;&gt;"",1,0))</f>
        <v>0</v>
      </c>
      <c r="AW192" s="165">
        <f>IF('Indicator Data'!BD196="No Data",1,IF('Indicator Data imputation'!AX195&lt;&gt;"",1,0))</f>
        <v>0</v>
      </c>
      <c r="AX192" s="165">
        <f>IF('Indicator Data'!BE196="No Data",1,IF('Indicator Data imputation'!AY195&lt;&gt;"",1,0))</f>
        <v>0</v>
      </c>
      <c r="AY192" s="165">
        <f>IF('Indicator Data'!BF196="No Data",1,IF('Indicator Data imputation'!AZ195&lt;&gt;"",1,0))</f>
        <v>0</v>
      </c>
      <c r="AZ192" s="165">
        <f>IF('Indicator Data'!BG196="No Data",1,IF('Indicator Data imputation'!BA195&lt;&gt;"",1,0))</f>
        <v>0</v>
      </c>
      <c r="BA192" s="5">
        <f t="shared" si="4"/>
        <v>3</v>
      </c>
      <c r="BB192" s="167">
        <f t="shared" si="5"/>
        <v>5.8823529411764705E-2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1" max="1" width="23.28515625" style="5" bestFit="1" customWidth="1"/>
    <col min="2" max="6" width="9.140625" style="5"/>
    <col min="7" max="7" width="8.85546875" style="5" customWidth="1"/>
    <col min="8" max="8" width="9.140625" style="5"/>
  </cols>
  <sheetData>
    <row r="1" spans="1:10" ht="174" x14ac:dyDescent="0.25">
      <c r="A1" s="5" t="s">
        <v>1015</v>
      </c>
      <c r="B1" s="154" t="s">
        <v>951</v>
      </c>
      <c r="C1" s="168" t="s">
        <v>952</v>
      </c>
      <c r="D1" s="154" t="s">
        <v>1013</v>
      </c>
      <c r="E1" s="154" t="s">
        <v>951</v>
      </c>
      <c r="F1" s="168" t="s">
        <v>1016</v>
      </c>
      <c r="G1" s="154" t="s">
        <v>1013</v>
      </c>
      <c r="H1" s="154" t="s">
        <v>1017</v>
      </c>
    </row>
    <row r="2" spans="1:10" x14ac:dyDescent="0.25">
      <c r="A2" s="5" t="s">
        <v>0</v>
      </c>
      <c r="B2" s="5">
        <f>'Imputed and missing data hidden'!BA2</f>
        <v>3</v>
      </c>
      <c r="C2" s="5">
        <f>IF(VLOOKUP(A2,'Hazard &amp; Exposure'!$B$3:$BB$193,53,FALSE)&gt;0,1,0)</f>
        <v>1</v>
      </c>
      <c r="D2" s="169">
        <f>'Indicator Date hidden2'!BB3</f>
        <v>0.33333333333333331</v>
      </c>
      <c r="E2" s="169">
        <f t="shared" ref="E2:E33" si="0">IF(B2&gt;B$197,10,10-(B$197-B2)/(B$197-B$196)*10)</f>
        <v>2</v>
      </c>
      <c r="F2" s="169">
        <f t="shared" ref="F2:F33" si="1">IF(C2=1,$B$199,1)</f>
        <v>1.25</v>
      </c>
      <c r="G2" s="169">
        <f t="shared" ref="G2:G33" si="2">IF(D2&gt;D$197,10,10-(D$197-D2)/(D$197-D$196)*10)</f>
        <v>4.4444444444444446</v>
      </c>
      <c r="H2" s="169">
        <f t="shared" ref="H2:H33" si="3">10-(12.5-AVERAGE(E2,G2)*F2)/12.5*10</f>
        <v>3.2222222222222232</v>
      </c>
    </row>
    <row r="3" spans="1:10" x14ac:dyDescent="0.25">
      <c r="A3" s="5" t="s">
        <v>6</v>
      </c>
      <c r="B3" s="5">
        <f>'Imputed and missing data hidden'!BA5</f>
        <v>1</v>
      </c>
      <c r="C3" s="5">
        <f>IF(VLOOKUP(A3,'Hazard &amp; Exposure'!$B$3:$BB$193,53,FALSE)&gt;0,1,0)</f>
        <v>0</v>
      </c>
      <c r="D3" s="169">
        <f>'Indicator Date hidden2'!BB6</f>
        <v>0.47916666666666669</v>
      </c>
      <c r="E3" s="169">
        <f t="shared" si="0"/>
        <v>0.66666666666666607</v>
      </c>
      <c r="F3" s="169">
        <f t="shared" si="1"/>
        <v>1</v>
      </c>
      <c r="G3" s="169">
        <f t="shared" si="2"/>
        <v>6.3888888888888893</v>
      </c>
      <c r="H3" s="169">
        <f t="shared" si="3"/>
        <v>2.8222222222222229</v>
      </c>
      <c r="J3" s="5"/>
    </row>
    <row r="4" spans="1:10" x14ac:dyDescent="0.25">
      <c r="A4" s="5" t="s">
        <v>2</v>
      </c>
      <c r="B4" s="5">
        <f>'Imputed and missing data hidden'!BA3</f>
        <v>2</v>
      </c>
      <c r="C4" s="5">
        <f>IF(VLOOKUP(A4,'Hazard &amp; Exposure'!$B$3:$BB$193,53,FALSE)&gt;0,1,0)</f>
        <v>0</v>
      </c>
      <c r="D4" s="169">
        <f>'Indicator Date hidden2'!BB4</f>
        <v>0.55319148936170215</v>
      </c>
      <c r="E4" s="169">
        <f t="shared" si="0"/>
        <v>1.3333333333333321</v>
      </c>
      <c r="F4" s="169">
        <f t="shared" si="1"/>
        <v>1</v>
      </c>
      <c r="G4" s="169">
        <f t="shared" si="2"/>
        <v>7.375886524822695</v>
      </c>
      <c r="H4" s="169">
        <f t="shared" si="3"/>
        <v>3.4836879432624102</v>
      </c>
      <c r="J4" s="5"/>
    </row>
    <row r="5" spans="1:10" x14ac:dyDescent="0.25">
      <c r="A5" s="5" t="s">
        <v>339</v>
      </c>
      <c r="B5" s="5">
        <f>'Imputed and missing data hidden'!BA182</f>
        <v>8</v>
      </c>
      <c r="C5" s="5">
        <f>IF(VLOOKUP(A5,'Hazard &amp; Exposure'!$B$3:$BB$193,53,FALSE)&gt;0,1,0)</f>
        <v>0</v>
      </c>
      <c r="D5" s="169">
        <f>'Indicator Date hidden2'!BB183</f>
        <v>0.26829268292682928</v>
      </c>
      <c r="E5" s="169">
        <f t="shared" si="0"/>
        <v>5.333333333333333</v>
      </c>
      <c r="F5" s="169">
        <f t="shared" si="1"/>
        <v>1</v>
      </c>
      <c r="G5" s="169">
        <f t="shared" si="2"/>
        <v>3.5772357723577244</v>
      </c>
      <c r="H5" s="169">
        <f t="shared" si="3"/>
        <v>3.564227642276423</v>
      </c>
      <c r="J5" s="5"/>
    </row>
    <row r="6" spans="1:10" x14ac:dyDescent="0.25">
      <c r="A6" s="5" t="s">
        <v>10</v>
      </c>
      <c r="B6" s="5">
        <f>'Imputed and missing data hidden'!BA7</f>
        <v>5</v>
      </c>
      <c r="C6" s="5">
        <f>IF(VLOOKUP(A6,'Hazard &amp; Exposure'!$B$3:$BB$193,53,FALSE)&gt;0,1,0)</f>
        <v>0</v>
      </c>
      <c r="D6" s="169">
        <f>'Indicator Date hidden2'!BB8</f>
        <v>0.15555555555555556</v>
      </c>
      <c r="E6" s="169">
        <f t="shared" si="0"/>
        <v>3.3333333333333339</v>
      </c>
      <c r="F6" s="169">
        <f t="shared" si="1"/>
        <v>1</v>
      </c>
      <c r="G6" s="169">
        <f t="shared" si="2"/>
        <v>2.0740740740740735</v>
      </c>
      <c r="H6" s="169">
        <f t="shared" si="3"/>
        <v>2.162962962962963</v>
      </c>
      <c r="J6" s="5"/>
    </row>
    <row r="7" spans="1:10" x14ac:dyDescent="0.25">
      <c r="A7" s="5" t="s">
        <v>12</v>
      </c>
      <c r="B7" s="5">
        <f>'Imputed and missing data hidden'!BA8</f>
        <v>1</v>
      </c>
      <c r="C7" s="5">
        <f>IF(VLOOKUP(A7,'Hazard &amp; Exposure'!$B$3:$BB$193,53,FALSE)&gt;0,1,0)</f>
        <v>0</v>
      </c>
      <c r="D7" s="169">
        <f>'Indicator Date hidden2'!BB9</f>
        <v>0.20408163265306123</v>
      </c>
      <c r="E7" s="169">
        <f t="shared" si="0"/>
        <v>0.66666666666666607</v>
      </c>
      <c r="F7" s="169">
        <f t="shared" si="1"/>
        <v>1</v>
      </c>
      <c r="G7" s="169">
        <f t="shared" si="2"/>
        <v>2.7210884353741491</v>
      </c>
      <c r="H7" s="169">
        <f t="shared" si="3"/>
        <v>1.355102040816325</v>
      </c>
      <c r="J7" s="5"/>
    </row>
    <row r="8" spans="1:10" x14ac:dyDescent="0.25">
      <c r="A8" s="5" t="s">
        <v>8</v>
      </c>
      <c r="B8" s="5">
        <f>'Imputed and missing data hidden'!BA6</f>
        <v>10</v>
      </c>
      <c r="C8" s="5">
        <f>IF(VLOOKUP(A8,'Hazard &amp; Exposure'!$B$3:$BB$193,53,FALSE)&gt;0,1,0)</f>
        <v>0</v>
      </c>
      <c r="D8" s="169">
        <f>'Indicator Date hidden2'!BB7</f>
        <v>0.52500000000000002</v>
      </c>
      <c r="E8" s="169">
        <f t="shared" si="0"/>
        <v>6.666666666666667</v>
      </c>
      <c r="F8" s="169">
        <f t="shared" si="1"/>
        <v>1</v>
      </c>
      <c r="G8" s="169">
        <f t="shared" si="2"/>
        <v>7</v>
      </c>
      <c r="H8" s="169">
        <f t="shared" si="3"/>
        <v>5.4666666666666668</v>
      </c>
      <c r="J8" s="5"/>
    </row>
    <row r="9" spans="1:10" x14ac:dyDescent="0.25">
      <c r="A9" s="5" t="s">
        <v>14</v>
      </c>
      <c r="B9" s="5">
        <f>'Imputed and missing data hidden'!BA9</f>
        <v>5</v>
      </c>
      <c r="C9" s="5">
        <f>IF(VLOOKUP(A9,'Hazard &amp; Exposure'!$B$3:$BB$193,53,FALSE)&gt;0,1,0)</f>
        <v>0</v>
      </c>
      <c r="D9" s="169">
        <f>'Indicator Date hidden2'!BB10</f>
        <v>0.5</v>
      </c>
      <c r="E9" s="169">
        <f t="shared" si="0"/>
        <v>3.3333333333333339</v>
      </c>
      <c r="F9" s="169">
        <f t="shared" si="1"/>
        <v>1</v>
      </c>
      <c r="G9" s="169">
        <f t="shared" si="2"/>
        <v>6.666666666666667</v>
      </c>
      <c r="H9" s="169">
        <f t="shared" si="3"/>
        <v>4</v>
      </c>
      <c r="J9" s="5"/>
    </row>
    <row r="10" spans="1:10" x14ac:dyDescent="0.25">
      <c r="A10" s="5" t="s">
        <v>16</v>
      </c>
      <c r="B10" s="5">
        <f>'Imputed and missing data hidden'!BA10</f>
        <v>6</v>
      </c>
      <c r="C10" s="5">
        <f>IF(VLOOKUP(A10,'Hazard &amp; Exposure'!$B$3:$BB$193,53,FALSE)&gt;0,1,0)</f>
        <v>0</v>
      </c>
      <c r="D10" s="169">
        <f>'Indicator Date hidden2'!BB11</f>
        <v>0.13636363636363635</v>
      </c>
      <c r="E10" s="169">
        <f t="shared" si="0"/>
        <v>4</v>
      </c>
      <c r="F10" s="169">
        <f t="shared" si="1"/>
        <v>1</v>
      </c>
      <c r="G10" s="169">
        <f t="shared" si="2"/>
        <v>1.8181818181818183</v>
      </c>
      <c r="H10" s="169">
        <f t="shared" si="3"/>
        <v>2.327272727272728</v>
      </c>
      <c r="J10" s="5"/>
    </row>
    <row r="11" spans="1:10" x14ac:dyDescent="0.25">
      <c r="A11" s="5" t="s">
        <v>18</v>
      </c>
      <c r="B11" s="5">
        <f>'Imputed and missing data hidden'!BA11</f>
        <v>4</v>
      </c>
      <c r="C11" s="5">
        <f>IF(VLOOKUP(A11,'Hazard &amp; Exposure'!$B$3:$BB$193,53,FALSE)&gt;0,1,0)</f>
        <v>0</v>
      </c>
      <c r="D11" s="169">
        <f>'Indicator Date hidden2'!BB12</f>
        <v>0.39130434782608697</v>
      </c>
      <c r="E11" s="169">
        <f t="shared" si="0"/>
        <v>2.666666666666667</v>
      </c>
      <c r="F11" s="169">
        <f t="shared" si="1"/>
        <v>1</v>
      </c>
      <c r="G11" s="169">
        <f t="shared" si="2"/>
        <v>5.2173913043478262</v>
      </c>
      <c r="H11" s="169">
        <f t="shared" si="3"/>
        <v>3.1536231884057964</v>
      </c>
      <c r="J11" s="5"/>
    </row>
    <row r="12" spans="1:10" x14ac:dyDescent="0.25">
      <c r="A12" s="5" t="s">
        <v>50</v>
      </c>
      <c r="B12" s="5">
        <f>'Imputed and missing data hidden'!BA28</f>
        <v>3</v>
      </c>
      <c r="C12" s="5">
        <f>IF(VLOOKUP(A12,'Hazard &amp; Exposure'!$B$3:$BB$193,53,FALSE)&gt;0,1,0)</f>
        <v>0</v>
      </c>
      <c r="D12" s="169">
        <f>'Indicator Date hidden2'!BB29</f>
        <v>0.28000000000000003</v>
      </c>
      <c r="E12" s="169">
        <f t="shared" si="0"/>
        <v>2</v>
      </c>
      <c r="F12" s="169">
        <f t="shared" si="1"/>
        <v>1</v>
      </c>
      <c r="G12" s="169">
        <f t="shared" si="2"/>
        <v>3.7333333333333343</v>
      </c>
      <c r="H12" s="169">
        <f t="shared" si="3"/>
        <v>2.2933333333333339</v>
      </c>
      <c r="J12" s="5"/>
    </row>
    <row r="13" spans="1:10" x14ac:dyDescent="0.25">
      <c r="A13" s="5" t="s">
        <v>30</v>
      </c>
      <c r="B13" s="5">
        <f>'Imputed and missing data hidden'!BA17</f>
        <v>7</v>
      </c>
      <c r="C13" s="5">
        <f>IF(VLOOKUP(A13,'Hazard &amp; Exposure'!$B$3:$BB$193,53,FALSE)&gt;0,1,0)</f>
        <v>0</v>
      </c>
      <c r="D13" s="169">
        <f>'Indicator Date hidden2'!BB18</f>
        <v>0.21428571428571427</v>
      </c>
      <c r="E13" s="169">
        <f t="shared" si="0"/>
        <v>4.666666666666667</v>
      </c>
      <c r="F13" s="169">
        <f t="shared" si="1"/>
        <v>1</v>
      </c>
      <c r="G13" s="169">
        <f t="shared" si="2"/>
        <v>2.8571428571428568</v>
      </c>
      <c r="H13" s="169">
        <f t="shared" si="3"/>
        <v>3.0095238095238095</v>
      </c>
      <c r="J13" s="5"/>
    </row>
    <row r="14" spans="1:10" x14ac:dyDescent="0.25">
      <c r="A14" s="5" t="s">
        <v>34</v>
      </c>
      <c r="B14" s="5">
        <f>'Imputed and missing data hidden'!BA19</f>
        <v>0</v>
      </c>
      <c r="C14" s="5">
        <f>IF(VLOOKUP(A14,'Hazard &amp; Exposure'!$B$3:$BB$193,53,FALSE)&gt;0,1,0)</f>
        <v>0</v>
      </c>
      <c r="D14" s="169">
        <f>'Indicator Date hidden2'!BB20</f>
        <v>0.32653061224489793</v>
      </c>
      <c r="E14" s="169">
        <f t="shared" si="0"/>
        <v>0</v>
      </c>
      <c r="F14" s="169">
        <f t="shared" si="1"/>
        <v>1</v>
      </c>
      <c r="G14" s="169">
        <f t="shared" si="2"/>
        <v>4.353741496598639</v>
      </c>
      <c r="H14" s="169">
        <f t="shared" si="3"/>
        <v>1.7414965986394542</v>
      </c>
      <c r="J14" s="5"/>
    </row>
    <row r="15" spans="1:10" x14ac:dyDescent="0.25">
      <c r="A15" s="5" t="s">
        <v>48</v>
      </c>
      <c r="B15" s="5">
        <f>'Imputed and missing data hidden'!BA27</f>
        <v>0</v>
      </c>
      <c r="C15" s="5">
        <f>IF(VLOOKUP(A15,'Hazard &amp; Exposure'!$B$3:$BB$193,53,FALSE)&gt;0,1,0)</f>
        <v>0</v>
      </c>
      <c r="D15" s="169">
        <f>'Indicator Date hidden2'!BB28</f>
        <v>0.38</v>
      </c>
      <c r="E15" s="169">
        <f t="shared" si="0"/>
        <v>0</v>
      </c>
      <c r="F15" s="169">
        <f t="shared" si="1"/>
        <v>1</v>
      </c>
      <c r="G15" s="169">
        <f t="shared" si="2"/>
        <v>5.0666666666666664</v>
      </c>
      <c r="H15" s="169">
        <f t="shared" si="3"/>
        <v>2.0266666666666664</v>
      </c>
      <c r="J15" s="5"/>
    </row>
    <row r="16" spans="1:10" x14ac:dyDescent="0.25">
      <c r="A16" s="5" t="s">
        <v>24</v>
      </c>
      <c r="B16" s="5">
        <f>'Imputed and missing data hidden'!BA14</f>
        <v>0</v>
      </c>
      <c r="C16" s="5">
        <f>IF(VLOOKUP(A16,'Hazard &amp; Exposure'!$B$3:$BB$193,53,FALSE)&gt;0,1,0)</f>
        <v>0</v>
      </c>
      <c r="D16" s="169">
        <f>'Indicator Date hidden2'!BB15</f>
        <v>0.26</v>
      </c>
      <c r="E16" s="169">
        <f t="shared" si="0"/>
        <v>0</v>
      </c>
      <c r="F16" s="169">
        <f t="shared" si="1"/>
        <v>1</v>
      </c>
      <c r="G16" s="169">
        <f t="shared" si="2"/>
        <v>3.4666666666666668</v>
      </c>
      <c r="H16" s="169">
        <f t="shared" si="3"/>
        <v>1.3866666666666667</v>
      </c>
      <c r="J16" s="5"/>
    </row>
    <row r="17" spans="1:10" x14ac:dyDescent="0.25">
      <c r="A17" s="5" t="s">
        <v>46</v>
      </c>
      <c r="B17" s="5">
        <f>'Imputed and missing data hidden'!BA26</f>
        <v>4</v>
      </c>
      <c r="C17" s="5">
        <f>IF(VLOOKUP(A17,'Hazard &amp; Exposure'!$B$3:$BB$193,53,FALSE)&gt;0,1,0)</f>
        <v>0</v>
      </c>
      <c r="D17" s="169">
        <f>'Indicator Date hidden2'!BB27</f>
        <v>0.26666666666666666</v>
      </c>
      <c r="E17" s="169">
        <f t="shared" si="0"/>
        <v>2.666666666666667</v>
      </c>
      <c r="F17" s="169">
        <f t="shared" si="1"/>
        <v>1</v>
      </c>
      <c r="G17" s="169">
        <f t="shared" si="2"/>
        <v>3.5555555555555554</v>
      </c>
      <c r="H17" s="169">
        <f t="shared" si="3"/>
        <v>2.488888888888888</v>
      </c>
      <c r="J17" s="5"/>
    </row>
    <row r="18" spans="1:10" x14ac:dyDescent="0.25">
      <c r="A18" s="5" t="s">
        <v>22</v>
      </c>
      <c r="B18" s="5">
        <f>'Imputed and missing data hidden'!BA13</f>
        <v>7</v>
      </c>
      <c r="C18" s="5">
        <f>IF(VLOOKUP(A18,'Hazard &amp; Exposure'!$B$3:$BB$193,53,FALSE)&gt;0,1,0)</f>
        <v>0</v>
      </c>
      <c r="D18" s="169">
        <f>'Indicator Date hidden2'!BB14</f>
        <v>0.20454545454545456</v>
      </c>
      <c r="E18" s="169">
        <f t="shared" si="0"/>
        <v>4.666666666666667</v>
      </c>
      <c r="F18" s="169">
        <f t="shared" si="1"/>
        <v>1</v>
      </c>
      <c r="G18" s="169">
        <f t="shared" si="2"/>
        <v>2.7272727272727284</v>
      </c>
      <c r="H18" s="169">
        <f t="shared" si="3"/>
        <v>2.957575757575758</v>
      </c>
      <c r="J18" s="5"/>
    </row>
    <row r="19" spans="1:10" x14ac:dyDescent="0.25">
      <c r="A19" s="5" t="s">
        <v>20</v>
      </c>
      <c r="B19" s="5">
        <f>'Imputed and missing data hidden'!BA12</f>
        <v>10</v>
      </c>
      <c r="C19" s="5">
        <f>IF(VLOOKUP(A19,'Hazard &amp; Exposure'!$B$3:$BB$193,53,FALSE)&gt;0,1,0)</f>
        <v>0</v>
      </c>
      <c r="D19" s="169">
        <f>'Indicator Date hidden2'!BB13</f>
        <v>2.4390243902439025E-2</v>
      </c>
      <c r="E19" s="169">
        <f t="shared" si="0"/>
        <v>6.666666666666667</v>
      </c>
      <c r="F19" s="169">
        <f t="shared" si="1"/>
        <v>1</v>
      </c>
      <c r="G19" s="169">
        <f t="shared" si="2"/>
        <v>0.32520325203252121</v>
      </c>
      <c r="H19" s="169">
        <f t="shared" si="3"/>
        <v>2.7967479674796749</v>
      </c>
      <c r="J19" s="5"/>
    </row>
    <row r="20" spans="1:10" x14ac:dyDescent="0.25">
      <c r="A20" s="5" t="s">
        <v>39</v>
      </c>
      <c r="B20" s="5">
        <f>'Imputed and missing data hidden'!BA22</f>
        <v>3</v>
      </c>
      <c r="C20" s="5">
        <f>IF(VLOOKUP(A20,'Hazard &amp; Exposure'!$B$3:$BB$193,53,FALSE)&gt;0,1,0)</f>
        <v>0</v>
      </c>
      <c r="D20" s="169">
        <f>'Indicator Date hidden2'!BB23</f>
        <v>0.5957446808510638</v>
      </c>
      <c r="E20" s="169">
        <f t="shared" si="0"/>
        <v>2</v>
      </c>
      <c r="F20" s="169">
        <f t="shared" si="1"/>
        <v>1</v>
      </c>
      <c r="G20" s="169">
        <f t="shared" si="2"/>
        <v>7.9432624113475168</v>
      </c>
      <c r="H20" s="169">
        <f t="shared" si="3"/>
        <v>3.9773049645390071</v>
      </c>
      <c r="J20" s="5"/>
    </row>
    <row r="21" spans="1:10" x14ac:dyDescent="0.25">
      <c r="A21" s="5" t="s">
        <v>28</v>
      </c>
      <c r="B21" s="5">
        <f>'Imputed and missing data hidden'!BA16</f>
        <v>4</v>
      </c>
      <c r="C21" s="5">
        <f>IF(VLOOKUP(A21,'Hazard &amp; Exposure'!$B$3:$BB$193,53,FALSE)&gt;0,1,0)</f>
        <v>0</v>
      </c>
      <c r="D21" s="169">
        <f>'Indicator Date hidden2'!BB17</f>
        <v>0.22222222222222221</v>
      </c>
      <c r="E21" s="169">
        <f t="shared" si="0"/>
        <v>2.666666666666667</v>
      </c>
      <c r="F21" s="169">
        <f t="shared" si="1"/>
        <v>1</v>
      </c>
      <c r="G21" s="169">
        <f t="shared" si="2"/>
        <v>2.9629629629629628</v>
      </c>
      <c r="H21" s="169">
        <f t="shared" si="3"/>
        <v>2.2518518518518515</v>
      </c>
      <c r="J21" s="5"/>
    </row>
    <row r="22" spans="1:10" x14ac:dyDescent="0.25">
      <c r="A22" s="5" t="s">
        <v>32</v>
      </c>
      <c r="B22" s="5">
        <f>'Imputed and missing data hidden'!BA18</f>
        <v>2</v>
      </c>
      <c r="C22" s="5">
        <f>IF(VLOOKUP(A22,'Hazard &amp; Exposure'!$B$3:$BB$193,53,FALSE)&gt;0,1,0)</f>
        <v>0</v>
      </c>
      <c r="D22" s="169">
        <f>'Indicator Date hidden2'!BB19</f>
        <v>0.61702127659574468</v>
      </c>
      <c r="E22" s="169">
        <f t="shared" si="0"/>
        <v>1.3333333333333321</v>
      </c>
      <c r="F22" s="169">
        <f t="shared" si="1"/>
        <v>1</v>
      </c>
      <c r="G22" s="169">
        <f t="shared" si="2"/>
        <v>8.2269503546099294</v>
      </c>
      <c r="H22" s="169">
        <f t="shared" si="3"/>
        <v>3.8241134751773043</v>
      </c>
      <c r="J22" s="5"/>
    </row>
    <row r="23" spans="1:10" x14ac:dyDescent="0.25">
      <c r="A23" s="5" t="s">
        <v>38</v>
      </c>
      <c r="B23" s="5">
        <f>'Imputed and missing data hidden'!BA21</f>
        <v>0</v>
      </c>
      <c r="C23" s="5">
        <f>IF(VLOOKUP(A23,'Hazard &amp; Exposure'!$B$3:$BB$193,53,FALSE)&gt;0,1,0)</f>
        <v>0</v>
      </c>
      <c r="D23" s="169">
        <f>'Indicator Date hidden2'!BB22</f>
        <v>0.38775510204081631</v>
      </c>
      <c r="E23" s="169">
        <f t="shared" si="0"/>
        <v>0</v>
      </c>
      <c r="F23" s="169">
        <f t="shared" si="1"/>
        <v>1</v>
      </c>
      <c r="G23" s="169">
        <f t="shared" si="2"/>
        <v>5.1700680272108839</v>
      </c>
      <c r="H23" s="169">
        <f t="shared" si="3"/>
        <v>2.0680272108843534</v>
      </c>
      <c r="J23" s="5"/>
    </row>
    <row r="24" spans="1:10" x14ac:dyDescent="0.25">
      <c r="A24" s="5" t="s">
        <v>43</v>
      </c>
      <c r="B24" s="5">
        <f>'Imputed and missing data hidden'!BA24</f>
        <v>0</v>
      </c>
      <c r="C24" s="5">
        <f>IF(VLOOKUP(A24,'Hazard &amp; Exposure'!$B$3:$BB$193,53,FALSE)&gt;0,1,0)</f>
        <v>1</v>
      </c>
      <c r="D24" s="169">
        <f>'Indicator Date hidden2'!BB25</f>
        <v>0.46938775510204084</v>
      </c>
      <c r="E24" s="169">
        <f t="shared" si="0"/>
        <v>0</v>
      </c>
      <c r="F24" s="169">
        <f t="shared" si="1"/>
        <v>1.25</v>
      </c>
      <c r="G24" s="169">
        <f t="shared" si="2"/>
        <v>6.2585034013605441</v>
      </c>
      <c r="H24" s="169">
        <f t="shared" si="3"/>
        <v>3.1292517006802711</v>
      </c>
      <c r="J24" s="5"/>
    </row>
    <row r="25" spans="1:10" x14ac:dyDescent="0.25">
      <c r="A25" s="5" t="s">
        <v>26</v>
      </c>
      <c r="B25" s="5">
        <f>'Imputed and missing data hidden'!BA15</f>
        <v>4</v>
      </c>
      <c r="C25" s="5">
        <f>IF(VLOOKUP(A25,'Hazard &amp; Exposure'!$B$3:$BB$193,53,FALSE)&gt;0,1,0)</f>
        <v>0</v>
      </c>
      <c r="D25" s="169">
        <f>'Indicator Date hidden2'!BB16</f>
        <v>0.52173913043478259</v>
      </c>
      <c r="E25" s="169">
        <f t="shared" si="0"/>
        <v>2.666666666666667</v>
      </c>
      <c r="F25" s="169">
        <f t="shared" si="1"/>
        <v>1</v>
      </c>
      <c r="G25" s="169">
        <f t="shared" si="2"/>
        <v>6.9565217391304346</v>
      </c>
      <c r="H25" s="169">
        <f t="shared" si="3"/>
        <v>3.8492753623188403</v>
      </c>
      <c r="J25" s="5"/>
    </row>
    <row r="26" spans="1:10" x14ac:dyDescent="0.25">
      <c r="A26" s="5" t="s">
        <v>45</v>
      </c>
      <c r="B26" s="5">
        <f>'Imputed and missing data hidden'!BA25</f>
        <v>6</v>
      </c>
      <c r="C26" s="5">
        <f>IF(VLOOKUP(A26,'Hazard &amp; Exposure'!$B$3:$BB$193,53,FALSE)&gt;0,1,0)</f>
        <v>0</v>
      </c>
      <c r="D26" s="169">
        <f>'Indicator Date hidden2'!BB26</f>
        <v>0.39534883720930231</v>
      </c>
      <c r="E26" s="169">
        <f t="shared" si="0"/>
        <v>4</v>
      </c>
      <c r="F26" s="169">
        <f t="shared" si="1"/>
        <v>1</v>
      </c>
      <c r="G26" s="169">
        <f t="shared" si="2"/>
        <v>5.2713178294573639</v>
      </c>
      <c r="H26" s="169">
        <f t="shared" si="3"/>
        <v>3.7085271317829447</v>
      </c>
      <c r="J26" s="5"/>
    </row>
    <row r="27" spans="1:10" x14ac:dyDescent="0.25">
      <c r="A27" s="5" t="s">
        <v>36</v>
      </c>
      <c r="B27" s="5">
        <f>'Imputed and missing data hidden'!BA20</f>
        <v>2</v>
      </c>
      <c r="C27" s="5">
        <f>IF(VLOOKUP(A27,'Hazard &amp; Exposure'!$B$3:$BB$193,53,FALSE)&gt;0,1,0)</f>
        <v>0</v>
      </c>
      <c r="D27" s="169">
        <f>'Indicator Date hidden2'!BB21</f>
        <v>0.40816326530612246</v>
      </c>
      <c r="E27" s="169">
        <f t="shared" si="0"/>
        <v>1.3333333333333321</v>
      </c>
      <c r="F27" s="169">
        <f t="shared" si="1"/>
        <v>1</v>
      </c>
      <c r="G27" s="169">
        <f t="shared" si="2"/>
        <v>5.4421768707482991</v>
      </c>
      <c r="H27" s="169">
        <f t="shared" si="3"/>
        <v>2.7102040816326518</v>
      </c>
      <c r="J27" s="5"/>
    </row>
    <row r="28" spans="1:10" x14ac:dyDescent="0.25">
      <c r="A28" s="5" t="s">
        <v>41</v>
      </c>
      <c r="B28" s="5">
        <f>'Imputed and missing data hidden'!BA23</f>
        <v>1</v>
      </c>
      <c r="C28" s="5">
        <f>IF(VLOOKUP(A28,'Hazard &amp; Exposure'!$B$3:$BB$193,53,FALSE)&gt;0,1,0)</f>
        <v>0</v>
      </c>
      <c r="D28" s="169">
        <f>'Indicator Date hidden2'!BB24</f>
        <v>0.54166666666666663</v>
      </c>
      <c r="E28" s="169">
        <f t="shared" si="0"/>
        <v>0.66666666666666607</v>
      </c>
      <c r="F28" s="169">
        <f t="shared" si="1"/>
        <v>1</v>
      </c>
      <c r="G28" s="169">
        <f t="shared" si="2"/>
        <v>7.2222222222222214</v>
      </c>
      <c r="H28" s="169">
        <f t="shared" si="3"/>
        <v>3.155555555555555</v>
      </c>
      <c r="J28" s="5"/>
    </row>
    <row r="29" spans="1:10" x14ac:dyDescent="0.25">
      <c r="A29" s="5" t="s">
        <v>59</v>
      </c>
      <c r="B29" s="5">
        <f>'Imputed and missing data hidden'!BA33</f>
        <v>3</v>
      </c>
      <c r="C29" s="5">
        <f>IF(VLOOKUP(A29,'Hazard &amp; Exposure'!$B$3:$BB$193,53,FALSE)&gt;0,1,0)</f>
        <v>1</v>
      </c>
      <c r="D29" s="169">
        <f>'Indicator Date hidden2'!BB34</f>
        <v>0.68085106382978722</v>
      </c>
      <c r="E29" s="169">
        <f t="shared" si="0"/>
        <v>2</v>
      </c>
      <c r="F29" s="169">
        <f t="shared" si="1"/>
        <v>1.25</v>
      </c>
      <c r="G29" s="169">
        <f t="shared" si="2"/>
        <v>9.078014184397162</v>
      </c>
      <c r="H29" s="169">
        <f t="shared" si="3"/>
        <v>5.539007092198581</v>
      </c>
      <c r="J29" s="5"/>
    </row>
    <row r="30" spans="1:10" x14ac:dyDescent="0.25">
      <c r="A30" s="5" t="s">
        <v>56</v>
      </c>
      <c r="B30" s="5">
        <f>'Imputed and missing data hidden'!BA32</f>
        <v>6</v>
      </c>
      <c r="C30" s="5">
        <f>IF(VLOOKUP(A30,'Hazard &amp; Exposure'!$B$3:$BB$193,53,FALSE)&gt;0,1,0)</f>
        <v>0</v>
      </c>
      <c r="D30" s="169">
        <f>'Indicator Date hidden2'!BB33</f>
        <v>0.37209302325581395</v>
      </c>
      <c r="E30" s="169">
        <f t="shared" si="0"/>
        <v>4</v>
      </c>
      <c r="F30" s="169">
        <f t="shared" si="1"/>
        <v>1</v>
      </c>
      <c r="G30" s="169">
        <f t="shared" si="2"/>
        <v>4.9612403100775193</v>
      </c>
      <c r="H30" s="169">
        <f t="shared" si="3"/>
        <v>3.5844961240310083</v>
      </c>
      <c r="J30" s="5"/>
    </row>
    <row r="31" spans="1:10" x14ac:dyDescent="0.25">
      <c r="A31" s="5" t="s">
        <v>312</v>
      </c>
      <c r="B31" s="5">
        <f>'Imputed and missing data hidden'!BA166</f>
        <v>5</v>
      </c>
      <c r="C31" s="5">
        <f>IF(VLOOKUP(A31,'Hazard &amp; Exposure'!$B$3:$BB$193,53,FALSE)&gt;0,1,0)</f>
        <v>0</v>
      </c>
      <c r="D31" s="169">
        <f>'Indicator Date hidden2'!BB167</f>
        <v>0.31818181818181818</v>
      </c>
      <c r="E31" s="169">
        <f t="shared" si="0"/>
        <v>3.3333333333333339</v>
      </c>
      <c r="F31" s="169">
        <f t="shared" si="1"/>
        <v>1</v>
      </c>
      <c r="G31" s="169">
        <f t="shared" si="2"/>
        <v>4.2424242424242422</v>
      </c>
      <c r="H31" s="169">
        <f t="shared" si="3"/>
        <v>3.0303030303030312</v>
      </c>
      <c r="J31" s="5"/>
    </row>
    <row r="32" spans="1:10" x14ac:dyDescent="0.25">
      <c r="A32" s="5" t="s">
        <v>63</v>
      </c>
      <c r="B32" s="5">
        <f>'Imputed and missing data hidden'!BA35</f>
        <v>2</v>
      </c>
      <c r="C32" s="5">
        <f>IF(VLOOKUP(A32,'Hazard &amp; Exposure'!$B$3:$BB$193,53,FALSE)&gt;0,1,0)</f>
        <v>0</v>
      </c>
      <c r="D32" s="169">
        <f>'Indicator Date hidden2'!BB36</f>
        <v>0.36170212765957449</v>
      </c>
      <c r="E32" s="169">
        <f t="shared" si="0"/>
        <v>1.3333333333333321</v>
      </c>
      <c r="F32" s="169">
        <f t="shared" si="1"/>
        <v>1</v>
      </c>
      <c r="G32" s="169">
        <f t="shared" si="2"/>
        <v>4.8226950354609937</v>
      </c>
      <c r="H32" s="169">
        <f t="shared" si="3"/>
        <v>2.4624113475177296</v>
      </c>
      <c r="J32" s="5"/>
    </row>
    <row r="33" spans="1:10" x14ac:dyDescent="0.25">
      <c r="A33" s="5" t="s">
        <v>65</v>
      </c>
      <c r="B33" s="5">
        <f>'Imputed and missing data hidden'!BA36</f>
        <v>0</v>
      </c>
      <c r="C33" s="5">
        <f>IF(VLOOKUP(A33,'Hazard &amp; Exposure'!$B$3:$BB$193,53,FALSE)&gt;0,1,0)</f>
        <v>0</v>
      </c>
      <c r="D33" s="169">
        <f>'Indicator Date hidden2'!BB37</f>
        <v>0.52083333333333337</v>
      </c>
      <c r="E33" s="169">
        <f t="shared" si="0"/>
        <v>0</v>
      </c>
      <c r="F33" s="169">
        <f t="shared" si="1"/>
        <v>1</v>
      </c>
      <c r="G33" s="169">
        <f t="shared" si="2"/>
        <v>6.9444444444444446</v>
      </c>
      <c r="H33" s="169">
        <f t="shared" si="3"/>
        <v>2.7777777777777768</v>
      </c>
      <c r="J33" s="5"/>
    </row>
    <row r="34" spans="1:10" x14ac:dyDescent="0.25">
      <c r="A34" s="5" t="s">
        <v>74</v>
      </c>
      <c r="B34" s="5">
        <f>'Imputed and missing data hidden'!BA42</f>
        <v>0</v>
      </c>
      <c r="C34" s="5">
        <f>IF(VLOOKUP(A34,'Hazard &amp; Exposure'!$B$3:$BB$193,53,FALSE)&gt;0,1,0)</f>
        <v>0</v>
      </c>
      <c r="D34" s="169">
        <f>'Indicator Date hidden2'!BB43</f>
        <v>0.41176470588235292</v>
      </c>
      <c r="E34" s="169">
        <f t="shared" ref="E34:E65" si="4">IF(B34&gt;B$197,10,10-(B$197-B34)/(B$197-B$196)*10)</f>
        <v>0</v>
      </c>
      <c r="F34" s="169">
        <f t="shared" ref="F34:F65" si="5">IF(C34=1,$B$199,1)</f>
        <v>1</v>
      </c>
      <c r="G34" s="169">
        <f t="shared" ref="G34:G65" si="6">IF(D34&gt;D$197,10,10-(D$197-D34)/(D$197-D$196)*10)</f>
        <v>5.4901960784313726</v>
      </c>
      <c r="H34" s="169">
        <f t="shared" ref="H34:H65" si="7">10-(12.5-AVERAGE(E34,G34)*F34)/12.5*10</f>
        <v>2.1960784313725501</v>
      </c>
      <c r="J34" s="5"/>
    </row>
    <row r="35" spans="1:10" x14ac:dyDescent="0.25">
      <c r="A35" s="5" t="s">
        <v>54</v>
      </c>
      <c r="B35" s="5">
        <f>'Imputed and missing data hidden'!BA31</f>
        <v>0</v>
      </c>
      <c r="C35" s="5">
        <f>IF(VLOOKUP(A35,'Hazard &amp; Exposure'!$B$3:$BB$193,53,FALSE)&gt;0,1,0)</f>
        <v>0</v>
      </c>
      <c r="D35" s="169">
        <f>'Indicator Date hidden2'!BB32</f>
        <v>0.46</v>
      </c>
      <c r="E35" s="169">
        <f t="shared" si="4"/>
        <v>0</v>
      </c>
      <c r="F35" s="169">
        <f t="shared" si="5"/>
        <v>1</v>
      </c>
      <c r="G35" s="169">
        <f t="shared" si="6"/>
        <v>6.1333333333333329</v>
      </c>
      <c r="H35" s="169">
        <f t="shared" si="7"/>
        <v>2.4533333333333331</v>
      </c>
      <c r="J35" s="5"/>
    </row>
    <row r="36" spans="1:10" x14ac:dyDescent="0.25">
      <c r="A36" s="5" t="s">
        <v>70</v>
      </c>
      <c r="B36" s="5">
        <f>'Imputed and missing data hidden'!BA40</f>
        <v>5</v>
      </c>
      <c r="C36" s="5">
        <f>IF(VLOOKUP(A36,'Hazard &amp; Exposure'!$B$3:$BB$193,53,FALSE)&gt;0,1,0)</f>
        <v>1</v>
      </c>
      <c r="D36" s="169">
        <f>'Indicator Date hidden2'!BB41</f>
        <v>0.29166666666666669</v>
      </c>
      <c r="E36" s="169">
        <f t="shared" si="4"/>
        <v>3.3333333333333339</v>
      </c>
      <c r="F36" s="169">
        <f t="shared" si="5"/>
        <v>1.25</v>
      </c>
      <c r="G36" s="169">
        <f t="shared" si="6"/>
        <v>3.8888888888888893</v>
      </c>
      <c r="H36" s="169">
        <f t="shared" si="7"/>
        <v>3.6111111111111116</v>
      </c>
      <c r="J36" s="5"/>
    </row>
    <row r="37" spans="1:10" x14ac:dyDescent="0.25">
      <c r="A37" s="5" t="s">
        <v>71</v>
      </c>
      <c r="B37" s="5">
        <f>'Imputed and missing data hidden'!BA39</f>
        <v>1</v>
      </c>
      <c r="C37" s="5">
        <f>IF(VLOOKUP(A37,'Hazard &amp; Exposure'!$B$3:$BB$193,53,FALSE)&gt;0,1,0)</f>
        <v>0</v>
      </c>
      <c r="D37" s="169">
        <f>'Indicator Date hidden2'!BB40</f>
        <v>0.44</v>
      </c>
      <c r="E37" s="169">
        <f t="shared" si="4"/>
        <v>0.66666666666666607</v>
      </c>
      <c r="F37" s="169">
        <f t="shared" si="5"/>
        <v>1</v>
      </c>
      <c r="G37" s="169">
        <f t="shared" si="6"/>
        <v>5.8666666666666671</v>
      </c>
      <c r="H37" s="169">
        <f t="shared" si="7"/>
        <v>2.6133333333333333</v>
      </c>
      <c r="J37" s="5"/>
    </row>
    <row r="38" spans="1:10" x14ac:dyDescent="0.25">
      <c r="A38" s="5" t="s">
        <v>66</v>
      </c>
      <c r="B38" s="5">
        <f>'Imputed and missing data hidden'!BA37</f>
        <v>0</v>
      </c>
      <c r="C38" s="5">
        <f>IF(VLOOKUP(A38,'Hazard &amp; Exposure'!$B$3:$BB$193,53,FALSE)&gt;0,1,0)</f>
        <v>1</v>
      </c>
      <c r="D38" s="169">
        <f>'Indicator Date hidden2'!BB38</f>
        <v>0.37254901960784315</v>
      </c>
      <c r="E38" s="169">
        <f t="shared" si="4"/>
        <v>0</v>
      </c>
      <c r="F38" s="169">
        <f t="shared" si="5"/>
        <v>1.25</v>
      </c>
      <c r="G38" s="169">
        <f t="shared" si="6"/>
        <v>4.9673202614379086</v>
      </c>
      <c r="H38" s="169">
        <f t="shared" si="7"/>
        <v>2.4836601307189543</v>
      </c>
      <c r="J38" s="5"/>
    </row>
    <row r="39" spans="1:10" x14ac:dyDescent="0.25">
      <c r="A39" s="5" t="s">
        <v>68</v>
      </c>
      <c r="B39" s="5">
        <f>'Imputed and missing data hidden'!BA38</f>
        <v>7</v>
      </c>
      <c r="C39" s="5">
        <f>IF(VLOOKUP(A39,'Hazard &amp; Exposure'!$B$3:$BB$193,53,FALSE)&gt;0,1,0)</f>
        <v>0</v>
      </c>
      <c r="D39" s="169">
        <f>'Indicator Date hidden2'!BB39</f>
        <v>0.31818181818181818</v>
      </c>
      <c r="E39" s="169">
        <f t="shared" si="4"/>
        <v>4.666666666666667</v>
      </c>
      <c r="F39" s="169">
        <f t="shared" si="5"/>
        <v>1</v>
      </c>
      <c r="G39" s="169">
        <f t="shared" si="6"/>
        <v>4.2424242424242422</v>
      </c>
      <c r="H39" s="169">
        <f t="shared" si="7"/>
        <v>3.5636363636363644</v>
      </c>
      <c r="J39" s="5"/>
    </row>
    <row r="40" spans="1:10" x14ac:dyDescent="0.25">
      <c r="A40" s="5" t="s">
        <v>58</v>
      </c>
      <c r="B40" s="5">
        <f>'Imputed and missing data hidden'!BA29</f>
        <v>3</v>
      </c>
      <c r="C40" s="5">
        <f>IF(VLOOKUP(A40,'Hazard &amp; Exposure'!$B$3:$BB$193,53,FALSE)&gt;0,1,0)</f>
        <v>0</v>
      </c>
      <c r="D40" s="169">
        <f>'Indicator Date hidden2'!BB30</f>
        <v>0.39130434782608697</v>
      </c>
      <c r="E40" s="169">
        <f t="shared" si="4"/>
        <v>2</v>
      </c>
      <c r="F40" s="169">
        <f t="shared" si="5"/>
        <v>1</v>
      </c>
      <c r="G40" s="169">
        <f t="shared" si="6"/>
        <v>5.2173913043478262</v>
      </c>
      <c r="H40" s="169">
        <f t="shared" si="7"/>
        <v>2.8869565217391315</v>
      </c>
      <c r="J40" s="5"/>
    </row>
    <row r="41" spans="1:10" x14ac:dyDescent="0.25">
      <c r="A41" s="5" t="s">
        <v>72</v>
      </c>
      <c r="B41" s="5">
        <f>'Imputed and missing data hidden'!BA41</f>
        <v>1</v>
      </c>
      <c r="C41" s="5">
        <f>IF(VLOOKUP(A41,'Hazard &amp; Exposure'!$B$3:$BB$193,53,FALSE)&gt;0,1,0)</f>
        <v>0</v>
      </c>
      <c r="D41" s="169">
        <f>'Indicator Date hidden2'!BB42</f>
        <v>0.35416666666666669</v>
      </c>
      <c r="E41" s="169">
        <f t="shared" si="4"/>
        <v>0.66666666666666607</v>
      </c>
      <c r="F41" s="169">
        <f t="shared" si="5"/>
        <v>1</v>
      </c>
      <c r="G41" s="169">
        <f t="shared" si="6"/>
        <v>4.7222222222222223</v>
      </c>
      <c r="H41" s="169">
        <f t="shared" si="7"/>
        <v>2.1555555555555559</v>
      </c>
      <c r="J41" s="5"/>
    </row>
    <row r="42" spans="1:10" x14ac:dyDescent="0.25">
      <c r="A42" s="5" t="s">
        <v>77</v>
      </c>
      <c r="B42" s="5">
        <f>'Imputed and missing data hidden'!BA44</f>
        <v>8</v>
      </c>
      <c r="C42" s="5">
        <f>IF(VLOOKUP(A42,'Hazard &amp; Exposure'!$B$3:$BB$193,53,FALSE)&gt;0,1,0)</f>
        <v>0</v>
      </c>
      <c r="D42" s="169">
        <f>'Indicator Date hidden2'!BB45</f>
        <v>0.26190476190476192</v>
      </c>
      <c r="E42" s="169">
        <f t="shared" si="4"/>
        <v>5.333333333333333</v>
      </c>
      <c r="F42" s="169">
        <f t="shared" si="5"/>
        <v>1</v>
      </c>
      <c r="G42" s="169">
        <f t="shared" si="6"/>
        <v>3.4920634920634921</v>
      </c>
      <c r="H42" s="169">
        <f t="shared" si="7"/>
        <v>3.5301587301587301</v>
      </c>
      <c r="J42" s="5"/>
    </row>
    <row r="43" spans="1:10" x14ac:dyDescent="0.25">
      <c r="A43" s="5" t="s">
        <v>79</v>
      </c>
      <c r="B43" s="5">
        <f>'Imputed and missing data hidden'!BA45</f>
        <v>5</v>
      </c>
      <c r="C43" s="5">
        <f>IF(VLOOKUP(A43,'Hazard &amp; Exposure'!$B$3:$BB$193,53,FALSE)&gt;0,1,0)</f>
        <v>0</v>
      </c>
      <c r="D43" s="169">
        <f>'Indicator Date hidden2'!BB46</f>
        <v>0.28888888888888886</v>
      </c>
      <c r="E43" s="169">
        <f t="shared" si="4"/>
        <v>3.3333333333333339</v>
      </c>
      <c r="F43" s="169">
        <f t="shared" si="5"/>
        <v>1</v>
      </c>
      <c r="G43" s="169">
        <f t="shared" si="6"/>
        <v>3.8518518518518521</v>
      </c>
      <c r="H43" s="169">
        <f t="shared" si="7"/>
        <v>2.8740740740740742</v>
      </c>
      <c r="J43" s="5"/>
    </row>
    <row r="44" spans="1:10" x14ac:dyDescent="0.25">
      <c r="A44" s="5" t="s">
        <v>81</v>
      </c>
      <c r="B44" s="5">
        <f>'Imputed and missing data hidden'!BA46</f>
        <v>5</v>
      </c>
      <c r="C44" s="5">
        <f>IF(VLOOKUP(A44,'Hazard &amp; Exposure'!$B$3:$BB$193,53,FALSE)&gt;0,1,0)</f>
        <v>0</v>
      </c>
      <c r="D44" s="169">
        <f>'Indicator Date hidden2'!BB47</f>
        <v>0.27272727272727271</v>
      </c>
      <c r="E44" s="169">
        <f t="shared" si="4"/>
        <v>3.3333333333333339</v>
      </c>
      <c r="F44" s="169">
        <f t="shared" si="5"/>
        <v>1</v>
      </c>
      <c r="G44" s="169">
        <f t="shared" si="6"/>
        <v>3.6363636363636367</v>
      </c>
      <c r="H44" s="169">
        <f t="shared" si="7"/>
        <v>2.7878787878787881</v>
      </c>
      <c r="J44" s="5"/>
    </row>
    <row r="45" spans="1:10" x14ac:dyDescent="0.25">
      <c r="A45" s="5" t="s">
        <v>118</v>
      </c>
      <c r="B45" s="5">
        <f>'Imputed and missing data hidden'!BA64</f>
        <v>3</v>
      </c>
      <c r="C45" s="5">
        <f>IF(VLOOKUP(A45,'Hazard &amp; Exposure'!$B$3:$BB$193,53,FALSE)&gt;0,1,0)</f>
        <v>0</v>
      </c>
      <c r="D45" s="169">
        <f>'Indicator Date hidden2'!BB65</f>
        <v>0.34042553191489361</v>
      </c>
      <c r="E45" s="169">
        <f t="shared" si="4"/>
        <v>2</v>
      </c>
      <c r="F45" s="169">
        <f t="shared" si="5"/>
        <v>1</v>
      </c>
      <c r="G45" s="169">
        <f t="shared" si="6"/>
        <v>4.539007092198581</v>
      </c>
      <c r="H45" s="169">
        <f t="shared" si="7"/>
        <v>2.6156028368794324</v>
      </c>
      <c r="J45" s="5"/>
    </row>
    <row r="46" spans="1:10" x14ac:dyDescent="0.25">
      <c r="A46" s="5" t="s">
        <v>85</v>
      </c>
      <c r="B46" s="5">
        <f>'Imputed and missing data hidden'!BA48</f>
        <v>5</v>
      </c>
      <c r="C46" s="5">
        <f>IF(VLOOKUP(A46,'Hazard &amp; Exposure'!$B$3:$BB$193,53,FALSE)&gt;0,1,0)</f>
        <v>0</v>
      </c>
      <c r="D46" s="169">
        <f>'Indicator Date hidden2'!BB49</f>
        <v>0.38636363636363635</v>
      </c>
      <c r="E46" s="169">
        <f t="shared" si="4"/>
        <v>3.3333333333333339</v>
      </c>
      <c r="F46" s="169">
        <f t="shared" si="5"/>
        <v>1</v>
      </c>
      <c r="G46" s="169">
        <f t="shared" si="6"/>
        <v>5.1515151515151514</v>
      </c>
      <c r="H46" s="169">
        <f t="shared" si="7"/>
        <v>3.3939393939393936</v>
      </c>
      <c r="J46" s="5"/>
    </row>
    <row r="47" spans="1:10" x14ac:dyDescent="0.25">
      <c r="A47" s="5" t="s">
        <v>87</v>
      </c>
      <c r="B47" s="5">
        <f>'Imputed and missing data hidden'!BA49</f>
        <v>12</v>
      </c>
      <c r="C47" s="5">
        <f>IF(VLOOKUP(A47,'Hazard &amp; Exposure'!$B$3:$BB$193,53,FALSE)&gt;0,1,0)</f>
        <v>0</v>
      </c>
      <c r="D47" s="169">
        <f>'Indicator Date hidden2'!BB50</f>
        <v>0.79487179487179482</v>
      </c>
      <c r="E47" s="169">
        <f t="shared" si="4"/>
        <v>8</v>
      </c>
      <c r="F47" s="169">
        <f t="shared" si="5"/>
        <v>1</v>
      </c>
      <c r="G47" s="169">
        <f t="shared" si="6"/>
        <v>10</v>
      </c>
      <c r="H47" s="169">
        <f t="shared" si="7"/>
        <v>7.1999999999999993</v>
      </c>
      <c r="J47" s="5"/>
    </row>
    <row r="48" spans="1:10" x14ac:dyDescent="0.25">
      <c r="A48" s="5" t="s">
        <v>83</v>
      </c>
      <c r="B48" s="5">
        <f>'Imputed and missing data hidden'!BA47</f>
        <v>5</v>
      </c>
      <c r="C48" s="5">
        <f>IF(VLOOKUP(A48,'Hazard &amp; Exposure'!$B$3:$BB$193,53,FALSE)&gt;0,1,0)</f>
        <v>0</v>
      </c>
      <c r="D48" s="169">
        <f>'Indicator Date hidden2'!BB48</f>
        <v>0.27272727272727271</v>
      </c>
      <c r="E48" s="169">
        <f t="shared" si="4"/>
        <v>3.3333333333333339</v>
      </c>
      <c r="F48" s="169">
        <f t="shared" si="5"/>
        <v>1</v>
      </c>
      <c r="G48" s="169">
        <f t="shared" si="6"/>
        <v>3.6363636363636367</v>
      </c>
      <c r="H48" s="169">
        <f t="shared" si="7"/>
        <v>2.7878787878787881</v>
      </c>
      <c r="J48" s="5"/>
    </row>
    <row r="49" spans="1:10" x14ac:dyDescent="0.25">
      <c r="A49" s="5" t="s">
        <v>89</v>
      </c>
      <c r="B49" s="5">
        <f>'Imputed and missing data hidden'!BA50</f>
        <v>0</v>
      </c>
      <c r="C49" s="5">
        <f>IF(VLOOKUP(A49,'Hazard &amp; Exposure'!$B$3:$BB$193,53,FALSE)&gt;0,1,0)</f>
        <v>0</v>
      </c>
      <c r="D49" s="169">
        <f>'Indicator Date hidden2'!BB51</f>
        <v>0.30612244897959184</v>
      </c>
      <c r="E49" s="169">
        <f t="shared" si="4"/>
        <v>0</v>
      </c>
      <c r="F49" s="169">
        <f t="shared" si="5"/>
        <v>1</v>
      </c>
      <c r="G49" s="169">
        <f t="shared" si="6"/>
        <v>4.0816326530612246</v>
      </c>
      <c r="H49" s="169">
        <f t="shared" si="7"/>
        <v>1.6326530612244898</v>
      </c>
      <c r="J49" s="5"/>
    </row>
    <row r="50" spans="1:10" x14ac:dyDescent="0.25">
      <c r="A50" s="5" t="s">
        <v>4</v>
      </c>
      <c r="B50" s="5">
        <f>'Imputed and missing data hidden'!BA4</f>
        <v>2</v>
      </c>
      <c r="C50" s="5">
        <f>IF(VLOOKUP(A50,'Hazard &amp; Exposure'!$B$3:$BB$193,53,FALSE)&gt;0,1,0)</f>
        <v>0</v>
      </c>
      <c r="D50" s="169">
        <f>'Indicator Date hidden2'!BB5</f>
        <v>0.31914893617021278</v>
      </c>
      <c r="E50" s="169">
        <f t="shared" si="4"/>
        <v>1.3333333333333321</v>
      </c>
      <c r="F50" s="169">
        <f t="shared" si="5"/>
        <v>1</v>
      </c>
      <c r="G50" s="169">
        <f t="shared" si="6"/>
        <v>4.255319148936171</v>
      </c>
      <c r="H50" s="169">
        <f t="shared" si="7"/>
        <v>2.2354609929078002</v>
      </c>
      <c r="J50" s="5"/>
    </row>
    <row r="51" spans="1:10" x14ac:dyDescent="0.25">
      <c r="A51" s="5" t="s">
        <v>92</v>
      </c>
      <c r="B51" s="5">
        <f>'Imputed and missing data hidden'!BA51</f>
        <v>0</v>
      </c>
      <c r="C51" s="5">
        <f>IF(VLOOKUP(A51,'Hazard &amp; Exposure'!$B$3:$BB$193,53,FALSE)&gt;0,1,0)</f>
        <v>0</v>
      </c>
      <c r="D51" s="169">
        <f>'Indicator Date hidden2'!BB52</f>
        <v>0.30612244897959184</v>
      </c>
      <c r="E51" s="169">
        <f t="shared" si="4"/>
        <v>0</v>
      </c>
      <c r="F51" s="169">
        <f t="shared" si="5"/>
        <v>1</v>
      </c>
      <c r="G51" s="169">
        <f t="shared" si="6"/>
        <v>4.0816326530612246</v>
      </c>
      <c r="H51" s="169">
        <f t="shared" si="7"/>
        <v>1.6326530612244898</v>
      </c>
      <c r="J51" s="5"/>
    </row>
    <row r="52" spans="1:10" x14ac:dyDescent="0.25">
      <c r="A52" s="5" t="s">
        <v>94</v>
      </c>
      <c r="B52" s="5">
        <f>'Imputed and missing data hidden'!BA52</f>
        <v>1</v>
      </c>
      <c r="C52" s="5">
        <f>IF(VLOOKUP(A52,'Hazard &amp; Exposure'!$B$3:$BB$193,53,FALSE)&gt;0,1,0)</f>
        <v>1</v>
      </c>
      <c r="D52" s="169">
        <f>'Indicator Date hidden2'!BB53</f>
        <v>0.44</v>
      </c>
      <c r="E52" s="169">
        <f t="shared" si="4"/>
        <v>0.66666666666666607</v>
      </c>
      <c r="F52" s="169">
        <f t="shared" si="5"/>
        <v>1.25</v>
      </c>
      <c r="G52" s="169">
        <f t="shared" si="6"/>
        <v>5.8666666666666671</v>
      </c>
      <c r="H52" s="169">
        <f t="shared" si="7"/>
        <v>3.2666666666666657</v>
      </c>
      <c r="J52" s="5"/>
    </row>
    <row r="53" spans="1:10" x14ac:dyDescent="0.25">
      <c r="A53" s="5" t="s">
        <v>100</v>
      </c>
      <c r="B53" s="5">
        <f>'Imputed and missing data hidden'!BA55</f>
        <v>10</v>
      </c>
      <c r="C53" s="5">
        <f>IF(VLOOKUP(A53,'Hazard &amp; Exposure'!$B$3:$BB$193,53,FALSE)&gt;0,1,0)</f>
        <v>0</v>
      </c>
      <c r="D53" s="169">
        <f>'Indicator Date hidden2'!BB56</f>
        <v>0.23809523809523808</v>
      </c>
      <c r="E53" s="169">
        <f t="shared" si="4"/>
        <v>6.666666666666667</v>
      </c>
      <c r="F53" s="169">
        <f t="shared" si="5"/>
        <v>1</v>
      </c>
      <c r="G53" s="169">
        <f t="shared" si="6"/>
        <v>3.1746031746031758</v>
      </c>
      <c r="H53" s="169">
        <f t="shared" si="7"/>
        <v>3.9365079365079367</v>
      </c>
      <c r="J53" s="5"/>
    </row>
    <row r="54" spans="1:10" x14ac:dyDescent="0.25">
      <c r="A54" s="5" t="s">
        <v>300</v>
      </c>
      <c r="B54" s="5">
        <f>'Imputed and missing data hidden'!BA160</f>
        <v>0</v>
      </c>
      <c r="C54" s="5">
        <f>IF(VLOOKUP(A54,'Hazard &amp; Exposure'!$B$3:$BB$193,53,FALSE)&gt;0,1,0)</f>
        <v>0</v>
      </c>
      <c r="D54" s="169">
        <f>'Indicator Date hidden2'!BB161</f>
        <v>0.26530612244897961</v>
      </c>
      <c r="E54" s="169">
        <f t="shared" si="4"/>
        <v>0</v>
      </c>
      <c r="F54" s="169">
        <f t="shared" si="5"/>
        <v>1</v>
      </c>
      <c r="G54" s="169">
        <f t="shared" si="6"/>
        <v>3.5374149659863949</v>
      </c>
      <c r="H54" s="169">
        <f t="shared" si="7"/>
        <v>1.4149659863945576</v>
      </c>
      <c r="J54" s="5"/>
    </row>
    <row r="55" spans="1:10" x14ac:dyDescent="0.25">
      <c r="A55" s="5" t="s">
        <v>102</v>
      </c>
      <c r="B55" s="5">
        <f>'Imputed and missing data hidden'!BA56</f>
        <v>5</v>
      </c>
      <c r="C55" s="5">
        <f>IF(VLOOKUP(A55,'Hazard &amp; Exposure'!$B$3:$BB$193,53,FALSE)&gt;0,1,0)</f>
        <v>0</v>
      </c>
      <c r="D55" s="169">
        <f>'Indicator Date hidden2'!BB57</f>
        <v>0.27272727272727271</v>
      </c>
      <c r="E55" s="169">
        <f t="shared" si="4"/>
        <v>3.3333333333333339</v>
      </c>
      <c r="F55" s="169">
        <f t="shared" si="5"/>
        <v>1</v>
      </c>
      <c r="G55" s="169">
        <f t="shared" si="6"/>
        <v>3.6363636363636367</v>
      </c>
      <c r="H55" s="169">
        <f t="shared" si="7"/>
        <v>2.7878787878787881</v>
      </c>
      <c r="J55" s="5"/>
    </row>
    <row r="56" spans="1:10" x14ac:dyDescent="0.25">
      <c r="A56" s="5" t="s">
        <v>104</v>
      </c>
      <c r="B56" s="5">
        <f>'Imputed and missing data hidden'!BA57</f>
        <v>4</v>
      </c>
      <c r="C56" s="5">
        <f>IF(VLOOKUP(A56,'Hazard &amp; Exposure'!$B$3:$BB$193,53,FALSE)&gt;0,1,0)</f>
        <v>1</v>
      </c>
      <c r="D56" s="169">
        <f>'Indicator Date hidden2'!BB58</f>
        <v>0.8</v>
      </c>
      <c r="E56" s="169">
        <f t="shared" si="4"/>
        <v>2.666666666666667</v>
      </c>
      <c r="F56" s="169">
        <f t="shared" si="5"/>
        <v>1.25</v>
      </c>
      <c r="G56" s="169">
        <f t="shared" si="6"/>
        <v>10</v>
      </c>
      <c r="H56" s="169">
        <f t="shared" si="7"/>
        <v>6.3333333333333339</v>
      </c>
      <c r="J56" s="5"/>
    </row>
    <row r="57" spans="1:10" x14ac:dyDescent="0.25">
      <c r="A57" s="5" t="s">
        <v>108</v>
      </c>
      <c r="B57" s="5">
        <f>'Imputed and missing data hidden'!BA59</f>
        <v>5</v>
      </c>
      <c r="C57" s="5">
        <f>IF(VLOOKUP(A57,'Hazard &amp; Exposure'!$B$3:$BB$193,53,FALSE)&gt;0,1,0)</f>
        <v>0</v>
      </c>
      <c r="D57" s="169">
        <f>'Indicator Date hidden2'!BB60</f>
        <v>0.38636363636363635</v>
      </c>
      <c r="E57" s="169">
        <f t="shared" si="4"/>
        <v>3.3333333333333339</v>
      </c>
      <c r="F57" s="169">
        <f t="shared" si="5"/>
        <v>1</v>
      </c>
      <c r="G57" s="169">
        <f t="shared" si="6"/>
        <v>5.1515151515151514</v>
      </c>
      <c r="H57" s="169">
        <f t="shared" si="7"/>
        <v>3.3939393939393936</v>
      </c>
      <c r="J57" s="5"/>
    </row>
    <row r="58" spans="1:10" x14ac:dyDescent="0.25">
      <c r="A58" s="5" t="s">
        <v>106</v>
      </c>
      <c r="B58" s="5">
        <f>'Imputed and missing data hidden'!BA58</f>
        <v>0</v>
      </c>
      <c r="C58" s="5">
        <f>IF(VLOOKUP(A58,'Hazard &amp; Exposure'!$B$3:$BB$193,53,FALSE)&gt;0,1,0)</f>
        <v>0</v>
      </c>
      <c r="D58" s="169">
        <f>'Indicator Date hidden2'!BB59</f>
        <v>0.36</v>
      </c>
      <c r="E58" s="169">
        <f t="shared" si="4"/>
        <v>0</v>
      </c>
      <c r="F58" s="169">
        <f t="shared" si="5"/>
        <v>1</v>
      </c>
      <c r="G58" s="169">
        <f t="shared" si="6"/>
        <v>4.8</v>
      </c>
      <c r="H58" s="169">
        <f t="shared" si="7"/>
        <v>1.92</v>
      </c>
      <c r="J58" s="5"/>
    </row>
    <row r="59" spans="1:10" x14ac:dyDescent="0.25">
      <c r="A59" s="5" t="s">
        <v>110</v>
      </c>
      <c r="B59" s="5">
        <f>'Imputed and missing data hidden'!BA60</f>
        <v>6</v>
      </c>
      <c r="C59" s="5">
        <f>IF(VLOOKUP(A59,'Hazard &amp; Exposure'!$B$3:$BB$193,53,FALSE)&gt;0,1,0)</f>
        <v>0</v>
      </c>
      <c r="D59" s="169">
        <f>'Indicator Date hidden2'!BB61</f>
        <v>0.27906976744186046</v>
      </c>
      <c r="E59" s="169">
        <f t="shared" si="4"/>
        <v>4</v>
      </c>
      <c r="F59" s="169">
        <f t="shared" si="5"/>
        <v>1</v>
      </c>
      <c r="G59" s="169">
        <f t="shared" si="6"/>
        <v>3.720930232558139</v>
      </c>
      <c r="H59" s="169">
        <f t="shared" si="7"/>
        <v>3.0883720930232563</v>
      </c>
      <c r="J59" s="5"/>
    </row>
    <row r="60" spans="1:10" x14ac:dyDescent="0.25">
      <c r="A60" s="5" t="s">
        <v>208</v>
      </c>
      <c r="B60" s="5">
        <f>'Imputed and missing data hidden'!BA112</f>
        <v>2</v>
      </c>
      <c r="C60" s="5">
        <f>IF(VLOOKUP(A60,'Hazard &amp; Exposure'!$B$3:$BB$193,53,FALSE)&gt;0,1,0)</f>
        <v>0</v>
      </c>
      <c r="D60" s="169">
        <f>'Indicator Date hidden2'!BB113</f>
        <v>0.36</v>
      </c>
      <c r="E60" s="169">
        <f t="shared" si="4"/>
        <v>1.3333333333333321</v>
      </c>
      <c r="F60" s="169">
        <f t="shared" si="5"/>
        <v>1</v>
      </c>
      <c r="G60" s="169">
        <f t="shared" si="6"/>
        <v>4.8</v>
      </c>
      <c r="H60" s="169">
        <f t="shared" si="7"/>
        <v>2.4533333333333331</v>
      </c>
      <c r="J60" s="5"/>
    </row>
    <row r="61" spans="1:10" x14ac:dyDescent="0.25">
      <c r="A61" s="5" t="s">
        <v>112</v>
      </c>
      <c r="B61" s="5">
        <f>'Imputed and missing data hidden'!BA61</f>
        <v>5</v>
      </c>
      <c r="C61" s="5">
        <f>IF(VLOOKUP(A61,'Hazard &amp; Exposure'!$B$3:$BB$193,53,FALSE)&gt;0,1,0)</f>
        <v>0</v>
      </c>
      <c r="D61" s="169">
        <f>'Indicator Date hidden2'!BB62</f>
        <v>0.13636363636363635</v>
      </c>
      <c r="E61" s="169">
        <f t="shared" si="4"/>
        <v>3.3333333333333339</v>
      </c>
      <c r="F61" s="169">
        <f t="shared" si="5"/>
        <v>1</v>
      </c>
      <c r="G61" s="169">
        <f t="shared" si="6"/>
        <v>1.8181818181818183</v>
      </c>
      <c r="H61" s="169">
        <f t="shared" si="7"/>
        <v>2.0606060606060606</v>
      </c>
      <c r="J61" s="5"/>
    </row>
    <row r="62" spans="1:10" x14ac:dyDescent="0.25">
      <c r="A62" s="5" t="s">
        <v>341</v>
      </c>
      <c r="B62" s="5">
        <f>'Imputed and missing data hidden'!BA183</f>
        <v>5</v>
      </c>
      <c r="C62" s="5">
        <f>IF(VLOOKUP(A62,'Hazard &amp; Exposure'!$B$3:$BB$193,53,FALSE)&gt;0,1,0)</f>
        <v>0</v>
      </c>
      <c r="D62" s="169">
        <f>'Indicator Date hidden2'!BB184</f>
        <v>0.27272727272727271</v>
      </c>
      <c r="E62" s="169">
        <f t="shared" si="4"/>
        <v>3.3333333333333339</v>
      </c>
      <c r="F62" s="169">
        <f t="shared" si="5"/>
        <v>1</v>
      </c>
      <c r="G62" s="169">
        <f t="shared" si="6"/>
        <v>3.6363636363636367</v>
      </c>
      <c r="H62" s="169">
        <f t="shared" si="7"/>
        <v>2.7878787878787881</v>
      </c>
      <c r="J62" s="5"/>
    </row>
    <row r="63" spans="1:10" x14ac:dyDescent="0.25">
      <c r="A63" s="5" t="s">
        <v>116</v>
      </c>
      <c r="B63" s="5">
        <f>'Imputed and missing data hidden'!BA63</f>
        <v>1</v>
      </c>
      <c r="C63" s="5">
        <f>IF(VLOOKUP(A63,'Hazard &amp; Exposure'!$B$3:$BB$193,53,FALSE)&gt;0,1,0)</f>
        <v>0</v>
      </c>
      <c r="D63" s="169">
        <f>'Indicator Date hidden2'!BB64</f>
        <v>0.34693877551020408</v>
      </c>
      <c r="E63" s="169">
        <f t="shared" si="4"/>
        <v>0.66666666666666607</v>
      </c>
      <c r="F63" s="169">
        <f t="shared" si="5"/>
        <v>1</v>
      </c>
      <c r="G63" s="169">
        <f t="shared" si="6"/>
        <v>4.6258503401360542</v>
      </c>
      <c r="H63" s="169">
        <f t="shared" si="7"/>
        <v>2.1170068027210878</v>
      </c>
      <c r="J63" s="5"/>
    </row>
    <row r="64" spans="1:10" x14ac:dyDescent="0.25">
      <c r="A64" s="5" t="s">
        <v>120</v>
      </c>
      <c r="B64" s="5">
        <f>'Imputed and missing data hidden'!BA65</f>
        <v>6</v>
      </c>
      <c r="C64" s="5">
        <f>IF(VLOOKUP(A64,'Hazard &amp; Exposure'!$B$3:$BB$193,53,FALSE)&gt;0,1,0)</f>
        <v>0</v>
      </c>
      <c r="D64" s="169">
        <f>'Indicator Date hidden2'!BB66</f>
        <v>0.25</v>
      </c>
      <c r="E64" s="169">
        <f t="shared" si="4"/>
        <v>4</v>
      </c>
      <c r="F64" s="169">
        <f t="shared" si="5"/>
        <v>1</v>
      </c>
      <c r="G64" s="169">
        <f t="shared" si="6"/>
        <v>3.3333333333333339</v>
      </c>
      <c r="H64" s="169">
        <f t="shared" si="7"/>
        <v>2.9333333333333345</v>
      </c>
      <c r="J64" s="5"/>
    </row>
    <row r="65" spans="1:10" x14ac:dyDescent="0.25">
      <c r="A65" s="5" t="s">
        <v>128</v>
      </c>
      <c r="B65" s="5">
        <f>'Imputed and missing data hidden'!BA69</f>
        <v>0</v>
      </c>
      <c r="C65" s="5">
        <f>IF(VLOOKUP(A65,'Hazard &amp; Exposure'!$B$3:$BB$193,53,FALSE)&gt;0,1,0)</f>
        <v>0</v>
      </c>
      <c r="D65" s="169">
        <f>'Indicator Date hidden2'!BB70</f>
        <v>0.36</v>
      </c>
      <c r="E65" s="169">
        <f t="shared" si="4"/>
        <v>0</v>
      </c>
      <c r="F65" s="169">
        <f t="shared" si="5"/>
        <v>1</v>
      </c>
      <c r="G65" s="169">
        <f t="shared" si="6"/>
        <v>4.8</v>
      </c>
      <c r="H65" s="169">
        <f t="shared" si="7"/>
        <v>1.92</v>
      </c>
      <c r="J65" s="5"/>
    </row>
    <row r="66" spans="1:10" x14ac:dyDescent="0.25">
      <c r="A66" s="5" t="s">
        <v>114</v>
      </c>
      <c r="B66" s="5">
        <f>'Imputed and missing data hidden'!BA62</f>
        <v>0</v>
      </c>
      <c r="C66" s="5">
        <f>IF(VLOOKUP(A66,'Hazard &amp; Exposure'!$B$3:$BB$193,53,FALSE)&gt;0,1,0)</f>
        <v>0</v>
      </c>
      <c r="D66" s="169">
        <f>'Indicator Date hidden2'!BB63</f>
        <v>0.24489795918367346</v>
      </c>
      <c r="E66" s="169">
        <f t="shared" ref="E66:E97" si="8">IF(B66&gt;B$197,10,10-(B$197-B66)/(B$197-B$196)*10)</f>
        <v>0</v>
      </c>
      <c r="F66" s="169">
        <f t="shared" ref="F66:F97" si="9">IF(C66=1,$B$199,1)</f>
        <v>1</v>
      </c>
      <c r="G66" s="169">
        <f t="shared" ref="G66:G97" si="10">IF(D66&gt;D$197,10,10-(D$197-D66)/(D$197-D$196)*10)</f>
        <v>3.2653061224489797</v>
      </c>
      <c r="H66" s="169">
        <f t="shared" ref="H66:H97" si="11">10-(12.5-AVERAGE(E66,G66)*F66)/12.5*10</f>
        <v>1.3061224489795915</v>
      </c>
      <c r="J66" s="5"/>
    </row>
    <row r="67" spans="1:10" x14ac:dyDescent="0.25">
      <c r="A67" s="5" t="s">
        <v>130</v>
      </c>
      <c r="B67" s="5">
        <f>'Imputed and missing data hidden'!BA70</f>
        <v>1</v>
      </c>
      <c r="C67" s="5">
        <f>IF(VLOOKUP(A67,'Hazard &amp; Exposure'!$B$3:$BB$193,53,FALSE)&gt;0,1,0)</f>
        <v>0</v>
      </c>
      <c r="D67" s="169">
        <f>'Indicator Date hidden2'!BB71</f>
        <v>0.22916666666666666</v>
      </c>
      <c r="E67" s="169">
        <f t="shared" si="8"/>
        <v>0.66666666666666607</v>
      </c>
      <c r="F67" s="169">
        <f t="shared" si="9"/>
        <v>1</v>
      </c>
      <c r="G67" s="169">
        <f t="shared" si="10"/>
        <v>3.0555555555555545</v>
      </c>
      <c r="H67" s="169">
        <f t="shared" si="11"/>
        <v>1.4888888888888889</v>
      </c>
      <c r="J67" s="5"/>
    </row>
    <row r="68" spans="1:10" x14ac:dyDescent="0.25">
      <c r="A68" s="5" t="s">
        <v>98</v>
      </c>
      <c r="B68" s="5">
        <f>'Imputed and missing data hidden'!BA54</f>
        <v>9</v>
      </c>
      <c r="C68" s="5">
        <f>IF(VLOOKUP(A68,'Hazard &amp; Exposure'!$B$3:$BB$193,53,FALSE)&gt;0,1,0)</f>
        <v>0</v>
      </c>
      <c r="D68" s="169">
        <f>'Indicator Date hidden2'!BB55</f>
        <v>0.23809523809523808</v>
      </c>
      <c r="E68" s="169">
        <f t="shared" si="8"/>
        <v>6</v>
      </c>
      <c r="F68" s="169">
        <f t="shared" si="9"/>
        <v>1</v>
      </c>
      <c r="G68" s="169">
        <f t="shared" si="10"/>
        <v>3.1746031746031758</v>
      </c>
      <c r="H68" s="169">
        <f t="shared" si="11"/>
        <v>3.669841269841271</v>
      </c>
      <c r="J68" s="5"/>
    </row>
    <row r="69" spans="1:10" x14ac:dyDescent="0.25">
      <c r="A69" s="5" t="s">
        <v>122</v>
      </c>
      <c r="B69" s="5">
        <f>'Imputed and missing data hidden'!BA66</f>
        <v>0</v>
      </c>
      <c r="C69" s="5">
        <f>IF(VLOOKUP(A69,'Hazard &amp; Exposure'!$B$3:$BB$193,53,FALSE)&gt;0,1,0)</f>
        <v>0</v>
      </c>
      <c r="D69" s="169">
        <f>'Indicator Date hidden2'!BB67</f>
        <v>0.51020408163265307</v>
      </c>
      <c r="E69" s="169">
        <f t="shared" si="8"/>
        <v>0</v>
      </c>
      <c r="F69" s="169">
        <f t="shared" si="9"/>
        <v>1</v>
      </c>
      <c r="G69" s="169">
        <f t="shared" si="10"/>
        <v>6.8027210884353746</v>
      </c>
      <c r="H69" s="169">
        <f t="shared" si="11"/>
        <v>2.7210884353741509</v>
      </c>
      <c r="J69" s="5"/>
    </row>
    <row r="70" spans="1:10" x14ac:dyDescent="0.25">
      <c r="A70" s="5" t="s">
        <v>124</v>
      </c>
      <c r="B70" s="5">
        <f>'Imputed and missing data hidden'!BA67</f>
        <v>6</v>
      </c>
      <c r="C70" s="5">
        <f>IF(VLOOKUP(A70,'Hazard &amp; Exposure'!$B$3:$BB$193,53,FALSE)&gt;0,1,0)</f>
        <v>0</v>
      </c>
      <c r="D70" s="169">
        <f>'Indicator Date hidden2'!BB68</f>
        <v>0.31111111111111112</v>
      </c>
      <c r="E70" s="169">
        <f t="shared" si="8"/>
        <v>4</v>
      </c>
      <c r="F70" s="169">
        <f t="shared" si="9"/>
        <v>1</v>
      </c>
      <c r="G70" s="169">
        <f t="shared" si="10"/>
        <v>4.1481481481481488</v>
      </c>
      <c r="H70" s="169">
        <f t="shared" si="11"/>
        <v>3.2592592592592595</v>
      </c>
      <c r="J70" s="5"/>
    </row>
    <row r="71" spans="1:10" x14ac:dyDescent="0.25">
      <c r="A71" s="5" t="s">
        <v>126</v>
      </c>
      <c r="B71" s="5">
        <f>'Imputed and missing data hidden'!BA68</f>
        <v>9</v>
      </c>
      <c r="C71" s="5">
        <f>IF(VLOOKUP(A71,'Hazard &amp; Exposure'!$B$3:$BB$193,53,FALSE)&gt;0,1,0)</f>
        <v>0</v>
      </c>
      <c r="D71" s="169">
        <f>'Indicator Date hidden2'!BB69</f>
        <v>0.29268292682926828</v>
      </c>
      <c r="E71" s="169">
        <f t="shared" si="8"/>
        <v>6</v>
      </c>
      <c r="F71" s="169">
        <f t="shared" si="9"/>
        <v>1</v>
      </c>
      <c r="G71" s="169">
        <f t="shared" si="10"/>
        <v>3.9024390243902438</v>
      </c>
      <c r="H71" s="169">
        <f t="shared" si="11"/>
        <v>3.9609756097560975</v>
      </c>
      <c r="J71" s="5"/>
    </row>
    <row r="72" spans="1:10" x14ac:dyDescent="0.25">
      <c r="A72" s="5" t="s">
        <v>131</v>
      </c>
      <c r="B72" s="5">
        <f>'Imputed and missing data hidden'!BA71</f>
        <v>4</v>
      </c>
      <c r="C72" s="5">
        <f>IF(VLOOKUP(A72,'Hazard &amp; Exposure'!$B$3:$BB$193,53,FALSE)&gt;0,1,0)</f>
        <v>0</v>
      </c>
      <c r="D72" s="169">
        <f>'Indicator Date hidden2'!BB72</f>
        <v>0.4</v>
      </c>
      <c r="E72" s="169">
        <f t="shared" si="8"/>
        <v>2.666666666666667</v>
      </c>
      <c r="F72" s="169">
        <f t="shared" si="9"/>
        <v>1</v>
      </c>
      <c r="G72" s="169">
        <f t="shared" si="10"/>
        <v>5.3333333333333339</v>
      </c>
      <c r="H72" s="169">
        <f t="shared" si="11"/>
        <v>3.1999999999999993</v>
      </c>
      <c r="J72" s="5"/>
    </row>
    <row r="73" spans="1:10" x14ac:dyDescent="0.25">
      <c r="A73" s="5" t="s">
        <v>135</v>
      </c>
      <c r="B73" s="5">
        <f>'Imputed and missing data hidden'!BA73</f>
        <v>0</v>
      </c>
      <c r="C73" s="5">
        <f>IF(VLOOKUP(A73,'Hazard &amp; Exposure'!$B$3:$BB$193,53,FALSE)&gt;0,1,0)</f>
        <v>0</v>
      </c>
      <c r="D73" s="169">
        <f>'Indicator Date hidden2'!BB74</f>
        <v>0.44</v>
      </c>
      <c r="E73" s="169">
        <f t="shared" si="8"/>
        <v>0</v>
      </c>
      <c r="F73" s="169">
        <f t="shared" si="9"/>
        <v>1</v>
      </c>
      <c r="G73" s="169">
        <f t="shared" si="10"/>
        <v>5.8666666666666671</v>
      </c>
      <c r="H73" s="169">
        <f t="shared" si="11"/>
        <v>2.3466666666666667</v>
      </c>
      <c r="J73" s="5"/>
    </row>
    <row r="74" spans="1:10" x14ac:dyDescent="0.25">
      <c r="A74" s="5" t="s">
        <v>75</v>
      </c>
      <c r="B74" s="5">
        <f>'Imputed and missing data hidden'!BA43</f>
        <v>4</v>
      </c>
      <c r="C74" s="5">
        <f>IF(VLOOKUP(A74,'Hazard &amp; Exposure'!$B$3:$BB$193,53,FALSE)&gt;0,1,0)</f>
        <v>0</v>
      </c>
      <c r="D74" s="169">
        <f>'Indicator Date hidden2'!BB44</f>
        <v>0.28260869565217389</v>
      </c>
      <c r="E74" s="169">
        <f t="shared" si="8"/>
        <v>2.666666666666667</v>
      </c>
      <c r="F74" s="169">
        <f t="shared" si="9"/>
        <v>1</v>
      </c>
      <c r="G74" s="169">
        <f t="shared" si="10"/>
        <v>3.7681159420289854</v>
      </c>
      <c r="H74" s="169">
        <f t="shared" si="11"/>
        <v>2.5739130434782611</v>
      </c>
      <c r="J74" s="5"/>
    </row>
    <row r="75" spans="1:10" x14ac:dyDescent="0.25">
      <c r="A75" s="5" t="s">
        <v>133</v>
      </c>
      <c r="B75" s="5">
        <f>'Imputed and missing data hidden'!BA72</f>
        <v>3</v>
      </c>
      <c r="C75" s="5">
        <f>IF(VLOOKUP(A75,'Hazard &amp; Exposure'!$B$3:$BB$193,53,FALSE)&gt;0,1,0)</f>
        <v>0</v>
      </c>
      <c r="D75" s="169">
        <f>'Indicator Date hidden2'!BB73</f>
        <v>0.65217391304347827</v>
      </c>
      <c r="E75" s="169">
        <f t="shared" si="8"/>
        <v>2</v>
      </c>
      <c r="F75" s="169">
        <f t="shared" si="9"/>
        <v>1</v>
      </c>
      <c r="G75" s="169">
        <f t="shared" si="10"/>
        <v>8.695652173913043</v>
      </c>
      <c r="H75" s="169">
        <f t="shared" si="11"/>
        <v>4.2782608695652167</v>
      </c>
      <c r="J75" s="5"/>
    </row>
    <row r="76" spans="1:10" x14ac:dyDescent="0.25">
      <c r="A76" s="5" t="s">
        <v>137</v>
      </c>
      <c r="B76" s="5">
        <f>'Imputed and missing data hidden'!BA74</f>
        <v>1</v>
      </c>
      <c r="C76" s="5">
        <f>IF(VLOOKUP(A76,'Hazard &amp; Exposure'!$B$3:$BB$193,53,FALSE)&gt;0,1,0)</f>
        <v>0</v>
      </c>
      <c r="D76" s="169">
        <f>'Indicator Date hidden2'!BB75</f>
        <v>0.32653061224489793</v>
      </c>
      <c r="E76" s="169">
        <f t="shared" si="8"/>
        <v>0.66666666666666607</v>
      </c>
      <c r="F76" s="169">
        <f t="shared" si="9"/>
        <v>1</v>
      </c>
      <c r="G76" s="169">
        <f t="shared" si="10"/>
        <v>4.353741496598639</v>
      </c>
      <c r="H76" s="169">
        <f t="shared" si="11"/>
        <v>2.0081632653061217</v>
      </c>
      <c r="J76" s="5"/>
    </row>
    <row r="77" spans="1:10" x14ac:dyDescent="0.25">
      <c r="A77" s="5" t="s">
        <v>143</v>
      </c>
      <c r="B77" s="5">
        <f>'Imputed and missing data hidden'!BA77</f>
        <v>0</v>
      </c>
      <c r="C77" s="5">
        <f>IF(VLOOKUP(A77,'Hazard &amp; Exposure'!$B$3:$BB$193,53,FALSE)&gt;0,1,0)</f>
        <v>0</v>
      </c>
      <c r="D77" s="169">
        <f>'Indicator Date hidden2'!BB78</f>
        <v>0.48</v>
      </c>
      <c r="E77" s="169">
        <f t="shared" si="8"/>
        <v>0</v>
      </c>
      <c r="F77" s="169">
        <f t="shared" si="9"/>
        <v>1</v>
      </c>
      <c r="G77" s="169">
        <f t="shared" si="10"/>
        <v>6.3999999999999995</v>
      </c>
      <c r="H77" s="169">
        <f t="shared" si="11"/>
        <v>2.5599999999999987</v>
      </c>
      <c r="J77" s="5"/>
    </row>
    <row r="78" spans="1:10" x14ac:dyDescent="0.25">
      <c r="A78" s="5" t="s">
        <v>141</v>
      </c>
      <c r="B78" s="5">
        <f>'Imputed and missing data hidden'!BA76</f>
        <v>8</v>
      </c>
      <c r="C78" s="5">
        <f>IF(VLOOKUP(A78,'Hazard &amp; Exposure'!$B$3:$BB$193,53,FALSE)&gt;0,1,0)</f>
        <v>1</v>
      </c>
      <c r="D78" s="169">
        <f>'Indicator Date hidden2'!BB77</f>
        <v>0.16666666666666666</v>
      </c>
      <c r="E78" s="169">
        <f t="shared" si="8"/>
        <v>5.333333333333333</v>
      </c>
      <c r="F78" s="169">
        <f t="shared" si="9"/>
        <v>1.25</v>
      </c>
      <c r="G78" s="169">
        <f t="shared" si="10"/>
        <v>2.2222222222222223</v>
      </c>
      <c r="H78" s="169">
        <f t="shared" si="11"/>
        <v>3.7777777777777777</v>
      </c>
      <c r="J78" s="5"/>
    </row>
    <row r="79" spans="1:10" x14ac:dyDescent="0.25">
      <c r="A79" s="5" t="s">
        <v>148</v>
      </c>
      <c r="B79" s="5">
        <f>'Imputed and missing data hidden'!BA80</f>
        <v>2</v>
      </c>
      <c r="C79" s="5">
        <f>IF(VLOOKUP(A79,'Hazard &amp; Exposure'!$B$3:$BB$193,53,FALSE)&gt;0,1,0)</f>
        <v>0</v>
      </c>
      <c r="D79" s="169">
        <f>'Indicator Date hidden2'!BB81</f>
        <v>0.48</v>
      </c>
      <c r="E79" s="169">
        <f t="shared" si="8"/>
        <v>1.3333333333333321</v>
      </c>
      <c r="F79" s="169">
        <f t="shared" si="9"/>
        <v>1</v>
      </c>
      <c r="G79" s="169">
        <f t="shared" si="10"/>
        <v>6.3999999999999995</v>
      </c>
      <c r="H79" s="169">
        <f t="shared" si="11"/>
        <v>3.0933333333333319</v>
      </c>
      <c r="J79" s="5"/>
    </row>
    <row r="80" spans="1:10" x14ac:dyDescent="0.25">
      <c r="A80" s="5" t="s">
        <v>145</v>
      </c>
      <c r="B80" s="5">
        <f>'Imputed and missing data hidden'!BA78</f>
        <v>0</v>
      </c>
      <c r="C80" s="5">
        <f>IF(VLOOKUP(A80,'Hazard &amp; Exposure'!$B$3:$BB$193,53,FALSE)&gt;0,1,0)</f>
        <v>0</v>
      </c>
      <c r="D80" s="169">
        <f>'Indicator Date hidden2'!BB79</f>
        <v>0.44</v>
      </c>
      <c r="E80" s="169">
        <f t="shared" si="8"/>
        <v>0</v>
      </c>
      <c r="F80" s="169">
        <f t="shared" si="9"/>
        <v>1</v>
      </c>
      <c r="G80" s="169">
        <f t="shared" si="10"/>
        <v>5.8666666666666671</v>
      </c>
      <c r="H80" s="169">
        <f t="shared" si="11"/>
        <v>2.3466666666666667</v>
      </c>
      <c r="J80" s="5"/>
    </row>
    <row r="81" spans="1:10" x14ac:dyDescent="0.25">
      <c r="A81" s="5" t="s">
        <v>146</v>
      </c>
      <c r="B81" s="5">
        <f>'Imputed and missing data hidden'!BA79</f>
        <v>2</v>
      </c>
      <c r="C81" s="5">
        <f>IF(VLOOKUP(A81,'Hazard &amp; Exposure'!$B$3:$BB$193,53,FALSE)&gt;0,1,0)</f>
        <v>1</v>
      </c>
      <c r="D81" s="169">
        <f>'Indicator Date hidden2'!BB80</f>
        <v>0.3125</v>
      </c>
      <c r="E81" s="169">
        <f t="shared" si="8"/>
        <v>1.3333333333333321</v>
      </c>
      <c r="F81" s="169">
        <f t="shared" si="9"/>
        <v>1.25</v>
      </c>
      <c r="G81" s="169">
        <f t="shared" si="10"/>
        <v>4.1666666666666661</v>
      </c>
      <c r="H81" s="169">
        <f t="shared" si="11"/>
        <v>2.75</v>
      </c>
      <c r="J81" s="5"/>
    </row>
    <row r="82" spans="1:10" x14ac:dyDescent="0.25">
      <c r="A82" s="5" t="s">
        <v>139</v>
      </c>
      <c r="B82" s="5">
        <f>'Imputed and missing data hidden'!BA75</f>
        <v>5</v>
      </c>
      <c r="C82" s="5">
        <f>IF(VLOOKUP(A82,'Hazard &amp; Exposure'!$B$3:$BB$193,53,FALSE)&gt;0,1,0)</f>
        <v>0</v>
      </c>
      <c r="D82" s="169">
        <f>'Indicator Date hidden2'!BB76</f>
        <v>0.26666666666666666</v>
      </c>
      <c r="E82" s="169">
        <f t="shared" si="8"/>
        <v>3.3333333333333339</v>
      </c>
      <c r="F82" s="169">
        <f t="shared" si="9"/>
        <v>1</v>
      </c>
      <c r="G82" s="169">
        <f t="shared" si="10"/>
        <v>3.5555555555555554</v>
      </c>
      <c r="H82" s="169">
        <f t="shared" si="11"/>
        <v>2.7555555555555555</v>
      </c>
      <c r="J82" s="5"/>
    </row>
    <row r="83" spans="1:10" x14ac:dyDescent="0.25">
      <c r="A83" s="5" t="s">
        <v>150</v>
      </c>
      <c r="B83" s="5">
        <f>'Imputed and missing data hidden'!BA81</f>
        <v>6</v>
      </c>
      <c r="C83" s="5">
        <f>IF(VLOOKUP(A83,'Hazard &amp; Exposure'!$B$3:$BB$193,53,FALSE)&gt;0,1,0)</f>
        <v>0</v>
      </c>
      <c r="D83" s="169">
        <f>'Indicator Date hidden2'!BB82</f>
        <v>0.13953488372093023</v>
      </c>
      <c r="E83" s="169">
        <f t="shared" si="8"/>
        <v>4</v>
      </c>
      <c r="F83" s="169">
        <f t="shared" si="9"/>
        <v>1</v>
      </c>
      <c r="G83" s="169">
        <f t="shared" si="10"/>
        <v>1.8604651162790695</v>
      </c>
      <c r="H83" s="169">
        <f t="shared" si="11"/>
        <v>2.344186046511628</v>
      </c>
      <c r="J83" s="5"/>
    </row>
    <row r="84" spans="1:10" x14ac:dyDescent="0.25">
      <c r="A84" s="5" t="s">
        <v>152</v>
      </c>
      <c r="B84" s="5">
        <f>'Imputed and missing data hidden'!BA82</f>
        <v>7</v>
      </c>
      <c r="C84" s="5">
        <f>IF(VLOOKUP(A84,'Hazard &amp; Exposure'!$B$3:$BB$193,53,FALSE)&gt;0,1,0)</f>
        <v>0</v>
      </c>
      <c r="D84" s="169">
        <f>'Indicator Date hidden2'!BB83</f>
        <v>0.2857142857142857</v>
      </c>
      <c r="E84" s="169">
        <f t="shared" si="8"/>
        <v>4.666666666666667</v>
      </c>
      <c r="F84" s="169">
        <f t="shared" si="9"/>
        <v>1</v>
      </c>
      <c r="G84" s="169">
        <f t="shared" si="10"/>
        <v>3.8095238095238093</v>
      </c>
      <c r="H84" s="169">
        <f t="shared" si="11"/>
        <v>3.3904761904761891</v>
      </c>
      <c r="J84" s="5"/>
    </row>
    <row r="85" spans="1:10" x14ac:dyDescent="0.25">
      <c r="A85" s="5" t="s">
        <v>154</v>
      </c>
      <c r="B85" s="5">
        <f>'Imputed and missing data hidden'!BA83</f>
        <v>4</v>
      </c>
      <c r="C85" s="5">
        <f>IF(VLOOKUP(A85,'Hazard &amp; Exposure'!$B$3:$BB$193,53,FALSE)&gt;0,1,0)</f>
        <v>0</v>
      </c>
      <c r="D85" s="169">
        <f>'Indicator Date hidden2'!BB84</f>
        <v>0.17777777777777778</v>
      </c>
      <c r="E85" s="169">
        <f t="shared" si="8"/>
        <v>2.666666666666667</v>
      </c>
      <c r="F85" s="169">
        <f t="shared" si="9"/>
        <v>1</v>
      </c>
      <c r="G85" s="169">
        <f t="shared" si="10"/>
        <v>2.3703703703703702</v>
      </c>
      <c r="H85" s="169">
        <f t="shared" si="11"/>
        <v>2.0148148148148151</v>
      </c>
      <c r="J85" s="5"/>
    </row>
    <row r="86" spans="1:10" x14ac:dyDescent="0.25">
      <c r="A86" s="5" t="s">
        <v>158</v>
      </c>
      <c r="B86" s="5">
        <f>'Imputed and missing data hidden'!BA85</f>
        <v>4</v>
      </c>
      <c r="C86" s="5">
        <f>IF(VLOOKUP(A86,'Hazard &amp; Exposure'!$B$3:$BB$193,53,FALSE)&gt;0,1,0)</f>
        <v>0</v>
      </c>
      <c r="D86" s="169">
        <f>'Indicator Date hidden2'!BB86</f>
        <v>0.53333333333333333</v>
      </c>
      <c r="E86" s="169">
        <f t="shared" si="8"/>
        <v>2.666666666666667</v>
      </c>
      <c r="F86" s="169">
        <f t="shared" si="9"/>
        <v>1</v>
      </c>
      <c r="G86" s="169">
        <f t="shared" si="10"/>
        <v>7.1111111111111107</v>
      </c>
      <c r="H86" s="169">
        <f t="shared" si="11"/>
        <v>3.9111111111111114</v>
      </c>
      <c r="J86" s="5"/>
    </row>
    <row r="87" spans="1:10" x14ac:dyDescent="0.25">
      <c r="A87" s="5" t="s">
        <v>156</v>
      </c>
      <c r="B87" s="5">
        <f>'Imputed and missing data hidden'!BA84</f>
        <v>2</v>
      </c>
      <c r="C87" s="5">
        <f>IF(VLOOKUP(A87,'Hazard &amp; Exposure'!$B$3:$BB$193,53,FALSE)&gt;0,1,0)</f>
        <v>0</v>
      </c>
      <c r="D87" s="169">
        <f>'Indicator Date hidden2'!BB85</f>
        <v>0.2978723404255319</v>
      </c>
      <c r="E87" s="169">
        <f t="shared" si="8"/>
        <v>1.3333333333333321</v>
      </c>
      <c r="F87" s="169">
        <f t="shared" si="9"/>
        <v>1</v>
      </c>
      <c r="G87" s="169">
        <f t="shared" si="10"/>
        <v>3.9716312056737593</v>
      </c>
      <c r="H87" s="169">
        <f t="shared" si="11"/>
        <v>2.1219858156028373</v>
      </c>
      <c r="J87" s="5"/>
    </row>
    <row r="88" spans="1:10" x14ac:dyDescent="0.25">
      <c r="A88" s="5" t="s">
        <v>160</v>
      </c>
      <c r="B88" s="5">
        <f>'Imputed and missing data hidden'!BA86</f>
        <v>1</v>
      </c>
      <c r="C88" s="5">
        <f>IF(VLOOKUP(A88,'Hazard &amp; Exposure'!$B$3:$BB$193,53,FALSE)&gt;0,1,0)</f>
        <v>0</v>
      </c>
      <c r="D88" s="169">
        <f>'Indicator Date hidden2'!BB87</f>
        <v>0.58333333333333337</v>
      </c>
      <c r="E88" s="169">
        <f t="shared" si="8"/>
        <v>0.66666666666666607</v>
      </c>
      <c r="F88" s="169">
        <f t="shared" si="9"/>
        <v>1</v>
      </c>
      <c r="G88" s="169">
        <f t="shared" si="10"/>
        <v>7.7777777777777786</v>
      </c>
      <c r="H88" s="169">
        <f t="shared" si="11"/>
        <v>3.3777777777777773</v>
      </c>
      <c r="J88" s="5"/>
    </row>
    <row r="89" spans="1:10" x14ac:dyDescent="0.25">
      <c r="A89" s="5" t="s">
        <v>162</v>
      </c>
      <c r="B89" s="5">
        <f>'Imputed and missing data hidden'!BA87</f>
        <v>3</v>
      </c>
      <c r="C89" s="5">
        <f>IF(VLOOKUP(A89,'Hazard &amp; Exposure'!$B$3:$BB$193,53,FALSE)&gt;0,1,0)</f>
        <v>0</v>
      </c>
      <c r="D89" s="169">
        <f>'Indicator Date hidden2'!BB88</f>
        <v>0.43478260869565216</v>
      </c>
      <c r="E89" s="169">
        <f t="shared" si="8"/>
        <v>2</v>
      </c>
      <c r="F89" s="169">
        <f t="shared" si="9"/>
        <v>1</v>
      </c>
      <c r="G89" s="169">
        <f t="shared" si="10"/>
        <v>5.7971014492753623</v>
      </c>
      <c r="H89" s="169">
        <f t="shared" si="11"/>
        <v>3.1188405797101453</v>
      </c>
      <c r="J89" s="5"/>
    </row>
    <row r="90" spans="1:10" x14ac:dyDescent="0.25">
      <c r="A90" s="5" t="s">
        <v>169</v>
      </c>
      <c r="B90" s="5">
        <f>'Imputed and missing data hidden'!BA92</f>
        <v>5</v>
      </c>
      <c r="C90" s="5">
        <f>IF(VLOOKUP(A90,'Hazard &amp; Exposure'!$B$3:$BB$193,53,FALSE)&gt;0,1,0)</f>
        <v>0</v>
      </c>
      <c r="D90" s="169">
        <f>'Indicator Date hidden2'!BB93</f>
        <v>0.15909090909090909</v>
      </c>
      <c r="E90" s="169">
        <f t="shared" si="8"/>
        <v>3.3333333333333339</v>
      </c>
      <c r="F90" s="169">
        <f t="shared" si="9"/>
        <v>1</v>
      </c>
      <c r="G90" s="169">
        <f t="shared" si="10"/>
        <v>2.1212121212121202</v>
      </c>
      <c r="H90" s="169">
        <f t="shared" si="11"/>
        <v>2.1818181818181817</v>
      </c>
      <c r="J90" s="5"/>
    </row>
    <row r="91" spans="1:10" x14ac:dyDescent="0.25">
      <c r="A91" s="5" t="s">
        <v>52</v>
      </c>
      <c r="B91" s="5">
        <f>'Imputed and missing data hidden'!BA30</f>
        <v>0</v>
      </c>
      <c r="C91" s="5">
        <f>IF(VLOOKUP(A91,'Hazard &amp; Exposure'!$B$3:$BB$193,53,FALSE)&gt;0,1,0)</f>
        <v>0</v>
      </c>
      <c r="D91" s="169">
        <f>'Indicator Date hidden2'!BB31</f>
        <v>0.38775510204081631</v>
      </c>
      <c r="E91" s="169">
        <f t="shared" si="8"/>
        <v>0</v>
      </c>
      <c r="F91" s="169">
        <f t="shared" si="9"/>
        <v>1</v>
      </c>
      <c r="G91" s="169">
        <f t="shared" si="10"/>
        <v>5.1700680272108839</v>
      </c>
      <c r="H91" s="169">
        <f t="shared" si="11"/>
        <v>2.0680272108843534</v>
      </c>
      <c r="J91" s="5"/>
    </row>
    <row r="92" spans="1:10" x14ac:dyDescent="0.25">
      <c r="A92" s="5" t="s">
        <v>164</v>
      </c>
      <c r="B92" s="5">
        <f>'Imputed and missing data hidden'!BA88</f>
        <v>0</v>
      </c>
      <c r="C92" s="5">
        <f>IF(VLOOKUP(A92,'Hazard &amp; Exposure'!$B$3:$BB$193,53,FALSE)&gt;0,1,0)</f>
        <v>0</v>
      </c>
      <c r="D92" s="169">
        <f>'Indicator Date hidden2'!BB89</f>
        <v>0.5</v>
      </c>
      <c r="E92" s="169">
        <f t="shared" si="8"/>
        <v>0</v>
      </c>
      <c r="F92" s="169">
        <f t="shared" si="9"/>
        <v>1</v>
      </c>
      <c r="G92" s="169">
        <f t="shared" si="10"/>
        <v>6.666666666666667</v>
      </c>
      <c r="H92" s="169">
        <f t="shared" si="11"/>
        <v>2.666666666666667</v>
      </c>
      <c r="J92" s="5"/>
    </row>
    <row r="93" spans="1:10" x14ac:dyDescent="0.25">
      <c r="A93" s="5" t="s">
        <v>265</v>
      </c>
      <c r="B93" s="5">
        <f>'Imputed and missing data hidden'!BA143</f>
        <v>8</v>
      </c>
      <c r="C93" s="5">
        <f>IF(VLOOKUP(A93,'Hazard &amp; Exposure'!$B$3:$BB$193,53,FALSE)&gt;0,1,0)</f>
        <v>0</v>
      </c>
      <c r="D93" s="169">
        <f>'Indicator Date hidden2'!BB144</f>
        <v>0.39130434782608697</v>
      </c>
      <c r="E93" s="169">
        <f t="shared" si="8"/>
        <v>5.333333333333333</v>
      </c>
      <c r="F93" s="169">
        <f t="shared" si="9"/>
        <v>1</v>
      </c>
      <c r="G93" s="169">
        <f t="shared" si="10"/>
        <v>5.2173913043478262</v>
      </c>
      <c r="H93" s="169">
        <f t="shared" si="11"/>
        <v>4.2202898550724646</v>
      </c>
      <c r="J93" s="5"/>
    </row>
    <row r="94" spans="1:10" x14ac:dyDescent="0.25">
      <c r="A94" s="5" t="s">
        <v>297</v>
      </c>
      <c r="B94" s="5">
        <f>'Imputed and missing data hidden'!BA90</f>
        <v>12</v>
      </c>
      <c r="C94" s="5">
        <f>IF(VLOOKUP(A94,'Hazard &amp; Exposure'!$B$3:$BB$193,53,FALSE)&gt;0,1,0)</f>
        <v>0</v>
      </c>
      <c r="D94" s="169">
        <f>'Indicator Date hidden2'!BB91</f>
        <v>0.18421052631578946</v>
      </c>
      <c r="E94" s="169">
        <f t="shared" si="8"/>
        <v>8</v>
      </c>
      <c r="F94" s="169">
        <f t="shared" si="9"/>
        <v>1</v>
      </c>
      <c r="G94" s="169">
        <f t="shared" si="10"/>
        <v>2.4561403508771926</v>
      </c>
      <c r="H94" s="169">
        <f t="shared" si="11"/>
        <v>4.182456140350876</v>
      </c>
      <c r="J94" s="5"/>
    </row>
    <row r="95" spans="1:10" x14ac:dyDescent="0.25">
      <c r="A95" s="5" t="s">
        <v>167</v>
      </c>
      <c r="B95" s="5">
        <f>'Imputed and missing data hidden'!BA91</f>
        <v>4</v>
      </c>
      <c r="C95" s="5">
        <f>IF(VLOOKUP(A95,'Hazard &amp; Exposure'!$B$3:$BB$193,53,FALSE)&gt;0,1,0)</f>
        <v>0</v>
      </c>
      <c r="D95" s="169">
        <f>'Indicator Date hidden2'!BB92</f>
        <v>0.46666666666666667</v>
      </c>
      <c r="E95" s="169">
        <f t="shared" si="8"/>
        <v>2.666666666666667</v>
      </c>
      <c r="F95" s="169">
        <f t="shared" si="9"/>
        <v>1</v>
      </c>
      <c r="G95" s="169">
        <f t="shared" si="10"/>
        <v>6.2222222222222223</v>
      </c>
      <c r="H95" s="169">
        <f t="shared" si="11"/>
        <v>3.5555555555555562</v>
      </c>
      <c r="J95" s="5"/>
    </row>
    <row r="96" spans="1:10" x14ac:dyDescent="0.25">
      <c r="A96" s="5" t="s">
        <v>171</v>
      </c>
      <c r="B96" s="5">
        <f>'Imputed and missing data hidden'!BA93</f>
        <v>2</v>
      </c>
      <c r="C96" s="5">
        <f>IF(VLOOKUP(A96,'Hazard &amp; Exposure'!$B$3:$BB$193,53,FALSE)&gt;0,1,0)</f>
        <v>0</v>
      </c>
      <c r="D96" s="169">
        <f>'Indicator Date hidden2'!BB94</f>
        <v>0.25531914893617019</v>
      </c>
      <c r="E96" s="169">
        <f t="shared" si="8"/>
        <v>1.3333333333333321</v>
      </c>
      <c r="F96" s="169">
        <f t="shared" si="9"/>
        <v>1</v>
      </c>
      <c r="G96" s="169">
        <f t="shared" si="10"/>
        <v>3.4042553191489358</v>
      </c>
      <c r="H96" s="169">
        <f t="shared" si="11"/>
        <v>1.8950354609929061</v>
      </c>
      <c r="J96" s="5"/>
    </row>
    <row r="97" spans="1:10" x14ac:dyDescent="0.25">
      <c r="A97" s="5" t="s">
        <v>173</v>
      </c>
      <c r="B97" s="5">
        <f>'Imputed and missing data hidden'!BA95</f>
        <v>5</v>
      </c>
      <c r="C97" s="5">
        <f>IF(VLOOKUP(A97,'Hazard &amp; Exposure'!$B$3:$BB$193,53,FALSE)&gt;0,1,0)</f>
        <v>0</v>
      </c>
      <c r="D97" s="169">
        <f>'Indicator Date hidden2'!BB96</f>
        <v>0.29545454545454547</v>
      </c>
      <c r="E97" s="169">
        <f t="shared" si="8"/>
        <v>3.3333333333333339</v>
      </c>
      <c r="F97" s="169">
        <f t="shared" si="9"/>
        <v>1</v>
      </c>
      <c r="G97" s="169">
        <f t="shared" si="10"/>
        <v>3.9393939393939394</v>
      </c>
      <c r="H97" s="169">
        <f t="shared" si="11"/>
        <v>2.9090909090909092</v>
      </c>
      <c r="J97" s="5"/>
    </row>
    <row r="98" spans="1:10" x14ac:dyDescent="0.25">
      <c r="A98" s="5" t="s">
        <v>177</v>
      </c>
      <c r="B98" s="5">
        <f>'Imputed and missing data hidden'!BA97</f>
        <v>2</v>
      </c>
      <c r="C98" s="5">
        <f>IF(VLOOKUP(A98,'Hazard &amp; Exposure'!$B$3:$BB$193,53,FALSE)&gt;0,1,0)</f>
        <v>0</v>
      </c>
      <c r="D98" s="169">
        <f>'Indicator Date hidden2'!BB98</f>
        <v>0.42553191489361702</v>
      </c>
      <c r="E98" s="169">
        <f t="shared" ref="E98:E129" si="12">IF(B98&gt;B$197,10,10-(B$197-B98)/(B$197-B$196)*10)</f>
        <v>1.3333333333333321</v>
      </c>
      <c r="F98" s="169">
        <f t="shared" ref="F98:F129" si="13">IF(C98=1,$B$199,1)</f>
        <v>1</v>
      </c>
      <c r="G98" s="169">
        <f t="shared" ref="G98:G129" si="14">IF(D98&gt;D$197,10,10-(D$197-D98)/(D$197-D$196)*10)</f>
        <v>5.6737588652482271</v>
      </c>
      <c r="H98" s="169">
        <f t="shared" ref="H98:H129" si="15">10-(12.5-AVERAGE(E98,G98)*F98)/12.5*10</f>
        <v>2.8028368794326237</v>
      </c>
      <c r="J98" s="5"/>
    </row>
    <row r="99" spans="1:10" x14ac:dyDescent="0.25">
      <c r="A99" s="5" t="s">
        <v>179</v>
      </c>
      <c r="B99" s="5">
        <f>'Imputed and missing data hidden'!BA98</f>
        <v>5</v>
      </c>
      <c r="C99" s="5">
        <f>IF(VLOOKUP(A99,'Hazard &amp; Exposure'!$B$3:$BB$193,53,FALSE)&gt;0,1,0)</f>
        <v>1</v>
      </c>
      <c r="D99" s="169">
        <f>'Indicator Date hidden2'!BB99</f>
        <v>0.56521739130434778</v>
      </c>
      <c r="E99" s="169">
        <f t="shared" si="12"/>
        <v>3.3333333333333339</v>
      </c>
      <c r="F99" s="169">
        <f t="shared" si="13"/>
        <v>1.25</v>
      </c>
      <c r="G99" s="169">
        <f t="shared" si="14"/>
        <v>7.5362318840579707</v>
      </c>
      <c r="H99" s="169">
        <f t="shared" si="15"/>
        <v>5.4347826086956523</v>
      </c>
      <c r="J99" s="5"/>
    </row>
    <row r="100" spans="1:10" x14ac:dyDescent="0.25">
      <c r="A100" s="5" t="s">
        <v>267</v>
      </c>
      <c r="B100" s="5">
        <f>'Imputed and missing data hidden'!BA144</f>
        <v>2</v>
      </c>
      <c r="C100" s="5">
        <f>IF(VLOOKUP(A100,'Hazard &amp; Exposure'!$B$3:$BB$193,53,FALSE)&gt;0,1,0)</f>
        <v>0</v>
      </c>
      <c r="D100" s="169">
        <f>'Indicator Date hidden2'!BB145</f>
        <v>0.54</v>
      </c>
      <c r="E100" s="169">
        <f t="shared" si="12"/>
        <v>1.3333333333333321</v>
      </c>
      <c r="F100" s="169">
        <f t="shared" si="13"/>
        <v>1</v>
      </c>
      <c r="G100" s="169">
        <f t="shared" si="14"/>
        <v>7.2</v>
      </c>
      <c r="H100" s="169">
        <f t="shared" si="15"/>
        <v>3.4133333333333322</v>
      </c>
      <c r="J100" s="5"/>
    </row>
    <row r="101" spans="1:10" x14ac:dyDescent="0.25">
      <c r="A101" s="5" t="s">
        <v>181</v>
      </c>
      <c r="B101" s="5">
        <f>'Imputed and missing data hidden'!BA99</f>
        <v>7</v>
      </c>
      <c r="C101" s="5">
        <f>IF(VLOOKUP(A101,'Hazard &amp; Exposure'!$B$3:$BB$193,53,FALSE)&gt;0,1,0)</f>
        <v>0</v>
      </c>
      <c r="D101" s="169">
        <f>'Indicator Date hidden2'!BB100</f>
        <v>0.80952380952380953</v>
      </c>
      <c r="E101" s="169">
        <f t="shared" si="12"/>
        <v>4.666666666666667</v>
      </c>
      <c r="F101" s="169">
        <f t="shared" si="13"/>
        <v>1</v>
      </c>
      <c r="G101" s="169">
        <f t="shared" si="14"/>
        <v>10</v>
      </c>
      <c r="H101" s="169">
        <f t="shared" si="15"/>
        <v>5.8666666666666671</v>
      </c>
      <c r="J101" s="5"/>
    </row>
    <row r="102" spans="1:10" x14ac:dyDescent="0.25">
      <c r="A102" s="5" t="s">
        <v>302</v>
      </c>
      <c r="B102" s="5">
        <f>'Imputed and missing data hidden'!BA161</f>
        <v>7</v>
      </c>
      <c r="C102" s="5">
        <f>IF(VLOOKUP(A102,'Hazard &amp; Exposure'!$B$3:$BB$193,53,FALSE)&gt;0,1,0)</f>
        <v>0</v>
      </c>
      <c r="D102" s="169">
        <f>'Indicator Date hidden2'!BB162</f>
        <v>0.41860465116279072</v>
      </c>
      <c r="E102" s="169">
        <f t="shared" si="12"/>
        <v>4.666666666666667</v>
      </c>
      <c r="F102" s="169">
        <f t="shared" si="13"/>
        <v>1</v>
      </c>
      <c r="G102" s="169">
        <f t="shared" si="14"/>
        <v>5.5813953488372094</v>
      </c>
      <c r="H102" s="169">
        <f t="shared" si="15"/>
        <v>4.0992248062015504</v>
      </c>
      <c r="J102" s="5"/>
    </row>
    <row r="103" spans="1:10" x14ac:dyDescent="0.25">
      <c r="A103" s="5" t="s">
        <v>175</v>
      </c>
      <c r="B103" s="5">
        <f>'Imputed and missing data hidden'!BA96</f>
        <v>6</v>
      </c>
      <c r="C103" s="5">
        <f>IF(VLOOKUP(A103,'Hazard &amp; Exposure'!$B$3:$BB$193,53,FALSE)&gt;0,1,0)</f>
        <v>0</v>
      </c>
      <c r="D103" s="169">
        <f>'Indicator Date hidden2'!BB97</f>
        <v>0.22727272727272727</v>
      </c>
      <c r="E103" s="169">
        <f t="shared" si="12"/>
        <v>4</v>
      </c>
      <c r="F103" s="169">
        <f t="shared" si="13"/>
        <v>1</v>
      </c>
      <c r="G103" s="169">
        <f t="shared" si="14"/>
        <v>3.0303030303030312</v>
      </c>
      <c r="H103" s="169">
        <f t="shared" si="15"/>
        <v>2.8121212121212125</v>
      </c>
      <c r="J103" s="5"/>
    </row>
    <row r="104" spans="1:10" x14ac:dyDescent="0.25">
      <c r="A104" s="5" t="s">
        <v>183</v>
      </c>
      <c r="B104" s="5">
        <f>'Imputed and missing data hidden'!BA100</f>
        <v>23</v>
      </c>
      <c r="C104" s="5">
        <f>IF(VLOOKUP(A104,'Hazard &amp; Exposure'!$B$3:$BB$193,53,FALSE)&gt;0,1,0)</f>
        <v>0</v>
      </c>
      <c r="D104" s="169">
        <f>'Indicator Date hidden2'!BB101</f>
        <v>0.1</v>
      </c>
      <c r="E104" s="169">
        <f t="shared" si="12"/>
        <v>10</v>
      </c>
      <c r="F104" s="169">
        <f t="shared" si="13"/>
        <v>1</v>
      </c>
      <c r="G104" s="169">
        <f t="shared" si="14"/>
        <v>1.3333333333333321</v>
      </c>
      <c r="H104" s="169">
        <f t="shared" si="15"/>
        <v>4.5333333333333323</v>
      </c>
      <c r="J104" s="5"/>
    </row>
    <row r="105" spans="1:10" x14ac:dyDescent="0.25">
      <c r="A105" s="5" t="s">
        <v>185</v>
      </c>
      <c r="B105" s="5">
        <f>'Imputed and missing data hidden'!BA101</f>
        <v>5</v>
      </c>
      <c r="C105" s="5">
        <f>IF(VLOOKUP(A105,'Hazard &amp; Exposure'!$B$3:$BB$193,53,FALSE)&gt;0,1,0)</f>
        <v>0</v>
      </c>
      <c r="D105" s="169">
        <f>'Indicator Date hidden2'!BB102</f>
        <v>0.31818181818181818</v>
      </c>
      <c r="E105" s="169">
        <f t="shared" si="12"/>
        <v>3.3333333333333339</v>
      </c>
      <c r="F105" s="169">
        <f t="shared" si="13"/>
        <v>1</v>
      </c>
      <c r="G105" s="169">
        <f t="shared" si="14"/>
        <v>4.2424242424242422</v>
      </c>
      <c r="H105" s="169">
        <f t="shared" si="15"/>
        <v>3.0303030303030312</v>
      </c>
      <c r="J105" s="5"/>
    </row>
    <row r="106" spans="1:10" x14ac:dyDescent="0.25">
      <c r="A106" s="5" t="s">
        <v>172</v>
      </c>
      <c r="B106" s="5">
        <f>'Imputed and missing data hidden'!BA94</f>
        <v>0</v>
      </c>
      <c r="C106" s="5">
        <f>IF(VLOOKUP(A106,'Hazard &amp; Exposure'!$B$3:$BB$193,53,FALSE)&gt;0,1,0)</f>
        <v>0</v>
      </c>
      <c r="D106" s="169">
        <f>'Indicator Date hidden2'!BB95</f>
        <v>0.55102040816326525</v>
      </c>
      <c r="E106" s="169">
        <f t="shared" si="12"/>
        <v>0</v>
      </c>
      <c r="F106" s="169">
        <f t="shared" si="13"/>
        <v>1</v>
      </c>
      <c r="G106" s="169">
        <f t="shared" si="14"/>
        <v>7.3469387755102034</v>
      </c>
      <c r="H106" s="169">
        <f t="shared" si="15"/>
        <v>2.9387755102040813</v>
      </c>
      <c r="J106" s="5"/>
    </row>
    <row r="107" spans="1:10" x14ac:dyDescent="0.25">
      <c r="A107" s="5" t="s">
        <v>214</v>
      </c>
      <c r="B107" s="5">
        <f>'Imputed and missing data hidden'!BA116</f>
        <v>2</v>
      </c>
      <c r="C107" s="5">
        <f>IF(VLOOKUP(A107,'Hazard &amp; Exposure'!$B$3:$BB$193,53,FALSE)&gt;0,1,0)</f>
        <v>0</v>
      </c>
      <c r="D107" s="169">
        <f>'Indicator Date hidden2'!BB117</f>
        <v>0.44680851063829785</v>
      </c>
      <c r="E107" s="169">
        <f t="shared" si="12"/>
        <v>1.3333333333333321</v>
      </c>
      <c r="F107" s="169">
        <f t="shared" si="13"/>
        <v>1</v>
      </c>
      <c r="G107" s="169">
        <f t="shared" si="14"/>
        <v>5.957446808510638</v>
      </c>
      <c r="H107" s="169">
        <f t="shared" si="15"/>
        <v>2.9163120567375884</v>
      </c>
      <c r="J107" s="5"/>
    </row>
    <row r="108" spans="1:10" x14ac:dyDescent="0.25">
      <c r="A108" s="5" t="s">
        <v>209</v>
      </c>
      <c r="B108" s="5">
        <f>'Imputed and missing data hidden'!BA113</f>
        <v>10</v>
      </c>
      <c r="C108" s="5">
        <f>IF(VLOOKUP(A108,'Hazard &amp; Exposure'!$B$3:$BB$193,53,FALSE)&gt;0,1,0)</f>
        <v>0</v>
      </c>
      <c r="D108" s="169">
        <f>'Indicator Date hidden2'!BB114</f>
        <v>0.28205128205128205</v>
      </c>
      <c r="E108" s="169">
        <f t="shared" si="12"/>
        <v>6.666666666666667</v>
      </c>
      <c r="F108" s="169">
        <f t="shared" si="13"/>
        <v>1</v>
      </c>
      <c r="G108" s="169">
        <f t="shared" si="14"/>
        <v>3.7606837606837606</v>
      </c>
      <c r="H108" s="169">
        <f t="shared" si="15"/>
        <v>4.1709401709401703</v>
      </c>
      <c r="J108" s="5"/>
    </row>
    <row r="109" spans="1:10" x14ac:dyDescent="0.25">
      <c r="A109" s="5" t="s">
        <v>188</v>
      </c>
      <c r="B109" s="5">
        <f>'Imputed and missing data hidden'!BA102</f>
        <v>7</v>
      </c>
      <c r="C109" s="5">
        <f>IF(VLOOKUP(A109,'Hazard &amp; Exposure'!$B$3:$BB$193,53,FALSE)&gt;0,1,0)</f>
        <v>0</v>
      </c>
      <c r="D109" s="169">
        <f>'Indicator Date hidden2'!BB103</f>
        <v>0.18604651162790697</v>
      </c>
      <c r="E109" s="169">
        <f t="shared" si="12"/>
        <v>4.666666666666667</v>
      </c>
      <c r="F109" s="169">
        <f t="shared" si="13"/>
        <v>1</v>
      </c>
      <c r="G109" s="169">
        <f t="shared" si="14"/>
        <v>2.4806201550387597</v>
      </c>
      <c r="H109" s="169">
        <f t="shared" si="15"/>
        <v>2.858914728682171</v>
      </c>
      <c r="J109" s="5"/>
    </row>
    <row r="110" spans="1:10" x14ac:dyDescent="0.25">
      <c r="A110" s="5" t="s">
        <v>194</v>
      </c>
      <c r="B110" s="5">
        <f>'Imputed and missing data hidden'!BA105</f>
        <v>1</v>
      </c>
      <c r="C110" s="5">
        <f>IF(VLOOKUP(A110,'Hazard &amp; Exposure'!$B$3:$BB$193,53,FALSE)&gt;0,1,0)</f>
        <v>0</v>
      </c>
      <c r="D110" s="169">
        <f>'Indicator Date hidden2'!BB106</f>
        <v>0.4375</v>
      </c>
      <c r="E110" s="169">
        <f t="shared" si="12"/>
        <v>0.66666666666666607</v>
      </c>
      <c r="F110" s="169">
        <f t="shared" si="13"/>
        <v>1</v>
      </c>
      <c r="G110" s="169">
        <f t="shared" si="14"/>
        <v>5.833333333333333</v>
      </c>
      <c r="H110" s="169">
        <f t="shared" si="15"/>
        <v>2.5999999999999996</v>
      </c>
      <c r="J110" s="5"/>
    </row>
    <row r="111" spans="1:10" x14ac:dyDescent="0.25">
      <c r="A111" s="5" t="s">
        <v>206</v>
      </c>
      <c r="B111" s="5">
        <f>'Imputed and missing data hidden'!BA111</f>
        <v>4</v>
      </c>
      <c r="C111" s="5">
        <f>IF(VLOOKUP(A111,'Hazard &amp; Exposure'!$B$3:$BB$193,53,FALSE)&gt;0,1,0)</f>
        <v>1</v>
      </c>
      <c r="D111" s="169">
        <f>'Indicator Date hidden2'!BB112</f>
        <v>0.26666666666666666</v>
      </c>
      <c r="E111" s="169">
        <f t="shared" si="12"/>
        <v>2.666666666666667</v>
      </c>
      <c r="F111" s="169">
        <f t="shared" si="13"/>
        <v>1.25</v>
      </c>
      <c r="G111" s="169">
        <f t="shared" si="14"/>
        <v>3.5555555555555554</v>
      </c>
      <c r="H111" s="169">
        <f t="shared" si="15"/>
        <v>3.1111111111111107</v>
      </c>
      <c r="J111" s="5"/>
    </row>
    <row r="112" spans="1:10" x14ac:dyDescent="0.25">
      <c r="A112" s="5" t="s">
        <v>200</v>
      </c>
      <c r="B112" s="5">
        <f>'Imputed and missing data hidden'!BA108</f>
        <v>8</v>
      </c>
      <c r="C112" s="5">
        <f>IF(VLOOKUP(A112,'Hazard &amp; Exposure'!$B$3:$BB$193,53,FALSE)&gt;0,1,0)</f>
        <v>0</v>
      </c>
      <c r="D112" s="169">
        <f>'Indicator Date hidden2'!BB109</f>
        <v>0.16666666666666666</v>
      </c>
      <c r="E112" s="169">
        <f t="shared" si="12"/>
        <v>5.333333333333333</v>
      </c>
      <c r="F112" s="169">
        <f t="shared" si="13"/>
        <v>1</v>
      </c>
      <c r="G112" s="169">
        <f t="shared" si="14"/>
        <v>2.2222222222222223</v>
      </c>
      <c r="H112" s="169">
        <f t="shared" si="15"/>
        <v>3.022222222222223</v>
      </c>
      <c r="J112" s="5"/>
    </row>
    <row r="113" spans="1:10" x14ac:dyDescent="0.25">
      <c r="A113" s="5" t="s">
        <v>187</v>
      </c>
      <c r="B113" s="5">
        <f>'Imputed and missing data hidden'!BA171</f>
        <v>0</v>
      </c>
      <c r="C113" s="5">
        <f>IF(VLOOKUP(A113,'Hazard &amp; Exposure'!$B$3:$BB$193,53,FALSE)&gt;0,1,0)</f>
        <v>0</v>
      </c>
      <c r="D113" s="169">
        <f>'Indicator Date hidden2'!BB172</f>
        <v>0.36</v>
      </c>
      <c r="E113" s="169">
        <f t="shared" si="12"/>
        <v>0</v>
      </c>
      <c r="F113" s="169">
        <f t="shared" si="13"/>
        <v>1</v>
      </c>
      <c r="G113" s="169">
        <f t="shared" si="14"/>
        <v>4.8</v>
      </c>
      <c r="H113" s="169">
        <f t="shared" si="15"/>
        <v>1.92</v>
      </c>
      <c r="J113" s="5"/>
    </row>
    <row r="114" spans="1:10" x14ac:dyDescent="0.25">
      <c r="A114" s="5" t="s">
        <v>196</v>
      </c>
      <c r="B114" s="5">
        <f>'Imputed and missing data hidden'!BA106</f>
        <v>2</v>
      </c>
      <c r="C114" s="5">
        <f>IF(VLOOKUP(A114,'Hazard &amp; Exposure'!$B$3:$BB$193,53,FALSE)&gt;0,1,0)</f>
        <v>1</v>
      </c>
      <c r="D114" s="169">
        <f>'Indicator Date hidden2'!BB107</f>
        <v>0.87234042553191493</v>
      </c>
      <c r="E114" s="169">
        <f t="shared" si="12"/>
        <v>1.3333333333333321</v>
      </c>
      <c r="F114" s="169">
        <f t="shared" si="13"/>
        <v>1.25</v>
      </c>
      <c r="G114" s="169">
        <f t="shared" si="14"/>
        <v>10</v>
      </c>
      <c r="H114" s="169">
        <f t="shared" si="15"/>
        <v>5.6666666666666661</v>
      </c>
      <c r="J114" s="5"/>
    </row>
    <row r="115" spans="1:10" x14ac:dyDescent="0.25">
      <c r="A115" s="5" t="s">
        <v>198</v>
      </c>
      <c r="B115" s="5">
        <f>'Imputed and missing data hidden'!BA107</f>
        <v>0</v>
      </c>
      <c r="C115" s="5">
        <f>IF(VLOOKUP(A115,'Hazard &amp; Exposure'!$B$3:$BB$193,53,FALSE)&gt;0,1,0)</f>
        <v>0</v>
      </c>
      <c r="D115" s="169">
        <f>'Indicator Date hidden2'!BB108</f>
        <v>0.6470588235294118</v>
      </c>
      <c r="E115" s="169">
        <f t="shared" si="12"/>
        <v>0</v>
      </c>
      <c r="F115" s="169">
        <f t="shared" si="13"/>
        <v>1</v>
      </c>
      <c r="G115" s="169">
        <f t="shared" si="14"/>
        <v>8.6274509803921582</v>
      </c>
      <c r="H115" s="169">
        <f t="shared" si="15"/>
        <v>3.4509803921568638</v>
      </c>
      <c r="J115" s="5"/>
    </row>
    <row r="116" spans="1:10" x14ac:dyDescent="0.25">
      <c r="A116" s="5" t="s">
        <v>218</v>
      </c>
      <c r="B116" s="5">
        <f>'Imputed and missing data hidden'!BA118</f>
        <v>0</v>
      </c>
      <c r="C116" s="5">
        <f>IF(VLOOKUP(A116,'Hazard &amp; Exposure'!$B$3:$BB$193,53,FALSE)&gt;0,1,0)</f>
        <v>1</v>
      </c>
      <c r="D116" s="169">
        <f>'Indicator Date hidden2'!BB119</f>
        <v>0.66666666666666663</v>
      </c>
      <c r="E116" s="169">
        <f t="shared" si="12"/>
        <v>0</v>
      </c>
      <c r="F116" s="169">
        <f t="shared" si="13"/>
        <v>1.25</v>
      </c>
      <c r="G116" s="169">
        <f t="shared" si="14"/>
        <v>8.8888888888888893</v>
      </c>
      <c r="H116" s="169">
        <f t="shared" si="15"/>
        <v>4.4444444444444446</v>
      </c>
      <c r="J116" s="5"/>
    </row>
    <row r="117" spans="1:10" x14ac:dyDescent="0.25">
      <c r="A117" s="5" t="s">
        <v>212</v>
      </c>
      <c r="B117" s="5">
        <f>'Imputed and missing data hidden'!BA115</f>
        <v>1</v>
      </c>
      <c r="C117" s="5">
        <f>IF(VLOOKUP(A117,'Hazard &amp; Exposure'!$B$3:$BB$193,53,FALSE)&gt;0,1,0)</f>
        <v>0</v>
      </c>
      <c r="D117" s="169">
        <f>'Indicator Date hidden2'!BB116</f>
        <v>0.54166666666666663</v>
      </c>
      <c r="E117" s="169">
        <f t="shared" si="12"/>
        <v>0.66666666666666607</v>
      </c>
      <c r="F117" s="169">
        <f t="shared" si="13"/>
        <v>1</v>
      </c>
      <c r="G117" s="169">
        <f t="shared" si="14"/>
        <v>7.2222222222222214</v>
      </c>
      <c r="H117" s="169">
        <f t="shared" si="15"/>
        <v>3.155555555555555</v>
      </c>
      <c r="J117" s="5"/>
    </row>
    <row r="118" spans="1:10" x14ac:dyDescent="0.25">
      <c r="A118" s="5" t="s">
        <v>210</v>
      </c>
      <c r="B118" s="5">
        <f>'Imputed and missing data hidden'!BA114</f>
        <v>1</v>
      </c>
      <c r="C118" s="5">
        <f>IF(VLOOKUP(A118,'Hazard &amp; Exposure'!$B$3:$BB$193,53,FALSE)&gt;0,1,0)</f>
        <v>0</v>
      </c>
      <c r="D118" s="169">
        <f>'Indicator Date hidden2'!BB115</f>
        <v>0.45833333333333331</v>
      </c>
      <c r="E118" s="169">
        <f t="shared" si="12"/>
        <v>0.66666666666666607</v>
      </c>
      <c r="F118" s="169">
        <f t="shared" si="13"/>
        <v>1</v>
      </c>
      <c r="G118" s="169">
        <f t="shared" si="14"/>
        <v>6.1111111111111107</v>
      </c>
      <c r="H118" s="169">
        <f t="shared" si="15"/>
        <v>2.7111111111111121</v>
      </c>
      <c r="J118" s="5"/>
    </row>
    <row r="119" spans="1:10" x14ac:dyDescent="0.25">
      <c r="A119" s="5" t="s">
        <v>216</v>
      </c>
      <c r="B119" s="5">
        <f>'Imputed and missing data hidden'!BA117</f>
        <v>1</v>
      </c>
      <c r="C119" s="5">
        <f>IF(VLOOKUP(A119,'Hazard &amp; Exposure'!$B$3:$BB$193,53,FALSE)&gt;0,1,0)</f>
        <v>0</v>
      </c>
      <c r="D119" s="169">
        <f>'Indicator Date hidden2'!BB118</f>
        <v>0.70833333333333337</v>
      </c>
      <c r="E119" s="169">
        <f t="shared" si="12"/>
        <v>0.66666666666666607</v>
      </c>
      <c r="F119" s="169">
        <f t="shared" si="13"/>
        <v>1</v>
      </c>
      <c r="G119" s="169">
        <f t="shared" si="14"/>
        <v>9.4444444444444446</v>
      </c>
      <c r="H119" s="169">
        <f t="shared" si="15"/>
        <v>4.0444444444444443</v>
      </c>
      <c r="J119" s="5"/>
    </row>
    <row r="120" spans="1:10" x14ac:dyDescent="0.25">
      <c r="A120" s="5" t="s">
        <v>202</v>
      </c>
      <c r="B120" s="5">
        <f>'Imputed and missing data hidden'!BA109</f>
        <v>10</v>
      </c>
      <c r="C120" s="5">
        <f>IF(VLOOKUP(A120,'Hazard &amp; Exposure'!$B$3:$BB$193,53,FALSE)&gt;0,1,0)</f>
        <v>0</v>
      </c>
      <c r="D120" s="169">
        <f>'Indicator Date hidden2'!BB110</f>
        <v>0.58974358974358976</v>
      </c>
      <c r="E120" s="169">
        <f t="shared" si="12"/>
        <v>6.666666666666667</v>
      </c>
      <c r="F120" s="169">
        <f t="shared" si="13"/>
        <v>1</v>
      </c>
      <c r="G120" s="169">
        <f t="shared" si="14"/>
        <v>7.8632478632478637</v>
      </c>
      <c r="H120" s="169">
        <f t="shared" si="15"/>
        <v>5.8119658119658126</v>
      </c>
      <c r="J120" s="5"/>
    </row>
    <row r="121" spans="1:10" x14ac:dyDescent="0.25">
      <c r="A121" s="5" t="s">
        <v>204</v>
      </c>
      <c r="B121" s="5">
        <f>'Imputed and missing data hidden'!BA110</f>
        <v>0</v>
      </c>
      <c r="C121" s="5">
        <f>IF(VLOOKUP(A121,'Hazard &amp; Exposure'!$B$3:$BB$193,53,FALSE)&gt;0,1,0)</f>
        <v>0</v>
      </c>
      <c r="D121" s="169">
        <f>'Indicator Date hidden2'!BB111</f>
        <v>0.42857142857142855</v>
      </c>
      <c r="E121" s="169">
        <f t="shared" si="12"/>
        <v>0</v>
      </c>
      <c r="F121" s="169">
        <f t="shared" si="13"/>
        <v>1</v>
      </c>
      <c r="G121" s="169">
        <f t="shared" si="14"/>
        <v>5.7142857142857135</v>
      </c>
      <c r="H121" s="169">
        <f t="shared" si="15"/>
        <v>2.2857142857142865</v>
      </c>
      <c r="J121" s="5"/>
    </row>
    <row r="122" spans="1:10" x14ac:dyDescent="0.25">
      <c r="A122" s="5" t="s">
        <v>190</v>
      </c>
      <c r="B122" s="5">
        <f>'Imputed and missing data hidden'!BA103</f>
        <v>2</v>
      </c>
      <c r="C122" s="5">
        <f>IF(VLOOKUP(A122,'Hazard &amp; Exposure'!$B$3:$BB$193,53,FALSE)&gt;0,1,0)</f>
        <v>0</v>
      </c>
      <c r="D122" s="169">
        <f>'Indicator Date hidden2'!BB104</f>
        <v>0.55319148936170215</v>
      </c>
      <c r="E122" s="169">
        <f t="shared" si="12"/>
        <v>1.3333333333333321</v>
      </c>
      <c r="F122" s="169">
        <f t="shared" si="13"/>
        <v>1</v>
      </c>
      <c r="G122" s="169">
        <f t="shared" si="14"/>
        <v>7.375886524822695</v>
      </c>
      <c r="H122" s="169">
        <f t="shared" si="15"/>
        <v>3.4836879432624102</v>
      </c>
      <c r="J122" s="5"/>
    </row>
    <row r="123" spans="1:10" x14ac:dyDescent="0.25">
      <c r="A123" s="5" t="s">
        <v>192</v>
      </c>
      <c r="B123" s="5">
        <f>'Imputed and missing data hidden'!BA104</f>
        <v>0</v>
      </c>
      <c r="C123" s="5">
        <f>IF(VLOOKUP(A123,'Hazard &amp; Exposure'!$B$3:$BB$193,53,FALSE)&gt;0,1,0)</f>
        <v>0</v>
      </c>
      <c r="D123" s="169">
        <f>'Indicator Date hidden2'!BB105</f>
        <v>0.44897959183673469</v>
      </c>
      <c r="E123" s="169">
        <f t="shared" si="12"/>
        <v>0</v>
      </c>
      <c r="F123" s="169">
        <f t="shared" si="13"/>
        <v>1</v>
      </c>
      <c r="G123" s="169">
        <f t="shared" si="14"/>
        <v>5.9863945578231288</v>
      </c>
      <c r="H123" s="169">
        <f t="shared" si="15"/>
        <v>2.3945578231292517</v>
      </c>
      <c r="J123" s="5"/>
    </row>
    <row r="124" spans="1:10" x14ac:dyDescent="0.25">
      <c r="A124" s="5" t="s">
        <v>219</v>
      </c>
      <c r="B124" s="5">
        <f>'Imputed and missing data hidden'!BA119</f>
        <v>1</v>
      </c>
      <c r="C124" s="5">
        <f>IF(VLOOKUP(A124,'Hazard &amp; Exposure'!$B$3:$BB$193,53,FALSE)&gt;0,1,0)</f>
        <v>0</v>
      </c>
      <c r="D124" s="169">
        <f>'Indicator Date hidden2'!BB120</f>
        <v>0.28000000000000003</v>
      </c>
      <c r="E124" s="169">
        <f t="shared" si="12"/>
        <v>0.66666666666666607</v>
      </c>
      <c r="F124" s="169">
        <f t="shared" si="13"/>
        <v>1</v>
      </c>
      <c r="G124" s="169">
        <f t="shared" si="14"/>
        <v>3.7333333333333343</v>
      </c>
      <c r="H124" s="169">
        <f t="shared" si="15"/>
        <v>1.7599999999999998</v>
      </c>
      <c r="J124" s="5"/>
    </row>
    <row r="125" spans="1:10" x14ac:dyDescent="0.25">
      <c r="A125" s="5" t="s">
        <v>231</v>
      </c>
      <c r="B125" s="5">
        <f>'Imputed and missing data hidden'!BA125</f>
        <v>0</v>
      </c>
      <c r="C125" s="5">
        <f>IF(VLOOKUP(A125,'Hazard &amp; Exposure'!$B$3:$BB$193,53,FALSE)&gt;0,1,0)</f>
        <v>0</v>
      </c>
      <c r="D125" s="169">
        <f>'Indicator Date hidden2'!BB126</f>
        <v>0.55102040816326525</v>
      </c>
      <c r="E125" s="169">
        <f t="shared" si="12"/>
        <v>0</v>
      </c>
      <c r="F125" s="169">
        <f t="shared" si="13"/>
        <v>1</v>
      </c>
      <c r="G125" s="169">
        <f t="shared" si="14"/>
        <v>7.3469387755102034</v>
      </c>
      <c r="H125" s="169">
        <f t="shared" si="15"/>
        <v>2.9387755102040813</v>
      </c>
      <c r="J125" s="5"/>
    </row>
    <row r="126" spans="1:10" x14ac:dyDescent="0.25">
      <c r="A126" s="5" t="s">
        <v>233</v>
      </c>
      <c r="B126" s="5">
        <f>'Imputed and missing data hidden'!BA126</f>
        <v>0</v>
      </c>
      <c r="C126" s="5">
        <f>IF(VLOOKUP(A126,'Hazard &amp; Exposure'!$B$3:$BB$193,53,FALSE)&gt;0,1,0)</f>
        <v>1</v>
      </c>
      <c r="D126" s="169">
        <f>'Indicator Date hidden2'!BB127</f>
        <v>0.4</v>
      </c>
      <c r="E126" s="169">
        <f t="shared" si="12"/>
        <v>0</v>
      </c>
      <c r="F126" s="169">
        <f t="shared" si="13"/>
        <v>1.25</v>
      </c>
      <c r="G126" s="169">
        <f t="shared" si="14"/>
        <v>5.3333333333333339</v>
      </c>
      <c r="H126" s="169">
        <f t="shared" si="15"/>
        <v>2.666666666666667</v>
      </c>
      <c r="J126" s="5"/>
    </row>
    <row r="127" spans="1:10" x14ac:dyDescent="0.25">
      <c r="A127" s="5" t="s">
        <v>229</v>
      </c>
      <c r="B127" s="5">
        <f>'Imputed and missing data hidden'!BA124</f>
        <v>8</v>
      </c>
      <c r="C127" s="5">
        <f>IF(VLOOKUP(A127,'Hazard &amp; Exposure'!$B$3:$BB$193,53,FALSE)&gt;0,1,0)</f>
        <v>1</v>
      </c>
      <c r="D127" s="169">
        <f>'Indicator Date hidden2'!BB125</f>
        <v>0.26829268292682928</v>
      </c>
      <c r="E127" s="169">
        <f t="shared" si="12"/>
        <v>5.333333333333333</v>
      </c>
      <c r="F127" s="169">
        <f t="shared" si="13"/>
        <v>1.25</v>
      </c>
      <c r="G127" s="169">
        <f t="shared" si="14"/>
        <v>3.5772357723577244</v>
      </c>
      <c r="H127" s="169">
        <f t="shared" si="15"/>
        <v>4.4552845528455274</v>
      </c>
      <c r="J127" s="5"/>
    </row>
    <row r="128" spans="1:10" x14ac:dyDescent="0.25">
      <c r="A128" s="5" t="s">
        <v>225</v>
      </c>
      <c r="B128" s="5">
        <f>'Imputed and missing data hidden'!BA122</f>
        <v>1</v>
      </c>
      <c r="C128" s="5">
        <f>IF(VLOOKUP(A128,'Hazard &amp; Exposure'!$B$3:$BB$193,53,FALSE)&gt;0,1,0)</f>
        <v>0</v>
      </c>
      <c r="D128" s="169">
        <f>'Indicator Date hidden2'!BB123</f>
        <v>0.30612244897959184</v>
      </c>
      <c r="E128" s="169">
        <f t="shared" si="12"/>
        <v>0.66666666666666607</v>
      </c>
      <c r="F128" s="169">
        <f t="shared" si="13"/>
        <v>1</v>
      </c>
      <c r="G128" s="169">
        <f t="shared" si="14"/>
        <v>4.0816326530612246</v>
      </c>
      <c r="H128" s="169">
        <f t="shared" si="15"/>
        <v>1.8993197278911573</v>
      </c>
      <c r="J128" s="5"/>
    </row>
    <row r="129" spans="1:10" x14ac:dyDescent="0.25">
      <c r="A129" s="5" t="s">
        <v>235</v>
      </c>
      <c r="B129" s="5">
        <f>'Imputed and missing data hidden'!BA127</f>
        <v>1</v>
      </c>
      <c r="C129" s="5">
        <f>IF(VLOOKUP(A129,'Hazard &amp; Exposure'!$B$3:$BB$193,53,FALSE)&gt;0,1,0)</f>
        <v>0</v>
      </c>
      <c r="D129" s="169">
        <f>'Indicator Date hidden2'!BB128</f>
        <v>0.44</v>
      </c>
      <c r="E129" s="169">
        <f t="shared" si="12"/>
        <v>0.66666666666666607</v>
      </c>
      <c r="F129" s="169">
        <f t="shared" si="13"/>
        <v>1</v>
      </c>
      <c r="G129" s="169">
        <f t="shared" si="14"/>
        <v>5.8666666666666671</v>
      </c>
      <c r="H129" s="169">
        <f t="shared" si="15"/>
        <v>2.6133333333333333</v>
      </c>
      <c r="J129" s="5"/>
    </row>
    <row r="130" spans="1:10" x14ac:dyDescent="0.25">
      <c r="A130" s="5" t="s">
        <v>223</v>
      </c>
      <c r="B130" s="5">
        <f>'Imputed and missing data hidden'!BA121</f>
        <v>13</v>
      </c>
      <c r="C130" s="5">
        <f>IF(VLOOKUP(A130,'Hazard &amp; Exposure'!$B$3:$BB$193,53,FALSE)&gt;0,1,0)</f>
        <v>0</v>
      </c>
      <c r="D130" s="169">
        <f>'Indicator Date hidden2'!BB122</f>
        <v>0.66666666666666663</v>
      </c>
      <c r="E130" s="169">
        <f t="shared" ref="E130:E161" si="16">IF(B130&gt;B$197,10,10-(B$197-B130)/(B$197-B$196)*10)</f>
        <v>8.6666666666666661</v>
      </c>
      <c r="F130" s="169">
        <f t="shared" ref="F130:F161" si="17">IF(C130=1,$B$199,1)</f>
        <v>1</v>
      </c>
      <c r="G130" s="169">
        <f t="shared" ref="G130:G161" si="18">IF(D130&gt;D$197,10,10-(D$197-D130)/(D$197-D$196)*10)</f>
        <v>8.8888888888888893</v>
      </c>
      <c r="H130" s="169">
        <f t="shared" ref="H130:H161" si="19">10-(12.5-AVERAGE(E130,G130)*F130)/12.5*10</f>
        <v>7.022222222222223</v>
      </c>
      <c r="J130" s="5"/>
    </row>
    <row r="131" spans="1:10" x14ac:dyDescent="0.25">
      <c r="A131" s="5" t="s">
        <v>221</v>
      </c>
      <c r="B131" s="5">
        <f>'Imputed and missing data hidden'!BA120</f>
        <v>2</v>
      </c>
      <c r="C131" s="5">
        <f>IF(VLOOKUP(A131,'Hazard &amp; Exposure'!$B$3:$BB$193,53,FALSE)&gt;0,1,0)</f>
        <v>0</v>
      </c>
      <c r="D131" s="169">
        <f>'Indicator Date hidden2'!BB121</f>
        <v>0.61224489795918369</v>
      </c>
      <c r="E131" s="169">
        <f t="shared" si="16"/>
        <v>1.3333333333333321</v>
      </c>
      <c r="F131" s="169">
        <f t="shared" si="17"/>
        <v>1</v>
      </c>
      <c r="G131" s="169">
        <f t="shared" si="18"/>
        <v>8.1632653061224492</v>
      </c>
      <c r="H131" s="169">
        <f t="shared" si="19"/>
        <v>3.798639455782312</v>
      </c>
      <c r="J131" s="5"/>
    </row>
    <row r="132" spans="1:10" x14ac:dyDescent="0.25">
      <c r="A132" s="5" t="s">
        <v>227</v>
      </c>
      <c r="B132" s="5">
        <f>'Imputed and missing data hidden'!BA123</f>
        <v>5</v>
      </c>
      <c r="C132" s="5">
        <f>IF(VLOOKUP(A132,'Hazard &amp; Exposure'!$B$3:$BB$193,53,FALSE)&gt;0,1,0)</f>
        <v>0</v>
      </c>
      <c r="D132" s="169">
        <f>'Indicator Date hidden2'!BB124</f>
        <v>0.31818181818181818</v>
      </c>
      <c r="E132" s="169">
        <f t="shared" si="16"/>
        <v>3.3333333333333339</v>
      </c>
      <c r="F132" s="169">
        <f t="shared" si="17"/>
        <v>1</v>
      </c>
      <c r="G132" s="169">
        <f t="shared" si="18"/>
        <v>4.2424242424242422</v>
      </c>
      <c r="H132" s="169">
        <f t="shared" si="19"/>
        <v>3.0303030303030312</v>
      </c>
      <c r="J132" s="5"/>
    </row>
    <row r="133" spans="1:10" x14ac:dyDescent="0.25">
      <c r="A133" s="5" t="s">
        <v>238</v>
      </c>
      <c r="B133" s="5">
        <f>'Imputed and missing data hidden'!BA128</f>
        <v>1</v>
      </c>
      <c r="C133" s="5">
        <f>IF(VLOOKUP(A133,'Hazard &amp; Exposure'!$B$3:$BB$193,53,FALSE)&gt;0,1,0)</f>
        <v>0</v>
      </c>
      <c r="D133" s="169">
        <f>'Indicator Date hidden2'!BB129</f>
        <v>0.69387755102040816</v>
      </c>
      <c r="E133" s="169">
        <f t="shared" si="16"/>
        <v>0.66666666666666607</v>
      </c>
      <c r="F133" s="169">
        <f t="shared" si="17"/>
        <v>1</v>
      </c>
      <c r="G133" s="169">
        <f t="shared" si="18"/>
        <v>9.2517006802721085</v>
      </c>
      <c r="H133" s="169">
        <f t="shared" si="19"/>
        <v>3.9673469387755098</v>
      </c>
      <c r="J133" s="5"/>
    </row>
    <row r="134" spans="1:10" x14ac:dyDescent="0.25">
      <c r="A134" s="5" t="s">
        <v>240</v>
      </c>
      <c r="B134" s="5">
        <f>'Imputed and missing data hidden'!BA129</f>
        <v>5</v>
      </c>
      <c r="C134" s="5">
        <f>IF(VLOOKUP(A134,'Hazard &amp; Exposure'!$B$3:$BB$193,53,FALSE)&gt;0,1,0)</f>
        <v>1</v>
      </c>
      <c r="D134" s="169">
        <f>'Indicator Date hidden2'!BB130</f>
        <v>0.27272727272727271</v>
      </c>
      <c r="E134" s="169">
        <f t="shared" si="16"/>
        <v>3.3333333333333339</v>
      </c>
      <c r="F134" s="169">
        <f t="shared" si="17"/>
        <v>1.25</v>
      </c>
      <c r="G134" s="169">
        <f t="shared" si="18"/>
        <v>3.6363636363636367</v>
      </c>
      <c r="H134" s="169">
        <f t="shared" si="19"/>
        <v>3.4848484848484844</v>
      </c>
      <c r="J134" s="5"/>
    </row>
    <row r="135" spans="1:10" x14ac:dyDescent="0.25">
      <c r="A135" s="5" t="s">
        <v>244</v>
      </c>
      <c r="B135" s="5">
        <f>'Imputed and missing data hidden'!BA132</f>
        <v>10</v>
      </c>
      <c r="C135" s="5">
        <f>IF(VLOOKUP(A135,'Hazard &amp; Exposure'!$B$3:$BB$193,53,FALSE)&gt;0,1,0)</f>
        <v>0</v>
      </c>
      <c r="D135" s="169">
        <f>'Indicator Date hidden2'!BB133</f>
        <v>0.64102564102564108</v>
      </c>
      <c r="E135" s="169">
        <f t="shared" si="16"/>
        <v>6.666666666666667</v>
      </c>
      <c r="F135" s="169">
        <f t="shared" si="17"/>
        <v>1</v>
      </c>
      <c r="G135" s="169">
        <f t="shared" si="18"/>
        <v>8.5470085470085486</v>
      </c>
      <c r="H135" s="169">
        <f t="shared" si="19"/>
        <v>6.0854700854700869</v>
      </c>
      <c r="J135" s="5"/>
    </row>
    <row r="136" spans="1:10" x14ac:dyDescent="0.25">
      <c r="A136" s="5" t="s">
        <v>250</v>
      </c>
      <c r="B136" s="5">
        <f>'Imputed and missing data hidden'!BA135</f>
        <v>3</v>
      </c>
      <c r="C136" s="5">
        <f>IF(VLOOKUP(A136,'Hazard &amp; Exposure'!$B$3:$BB$193,53,FALSE)&gt;0,1,0)</f>
        <v>0</v>
      </c>
      <c r="D136" s="169">
        <f>'Indicator Date hidden2'!BB136</f>
        <v>0.5957446808510638</v>
      </c>
      <c r="E136" s="169">
        <f t="shared" si="16"/>
        <v>2</v>
      </c>
      <c r="F136" s="169">
        <f t="shared" si="17"/>
        <v>1</v>
      </c>
      <c r="G136" s="169">
        <f t="shared" si="18"/>
        <v>7.9432624113475168</v>
      </c>
      <c r="H136" s="169">
        <f t="shared" si="19"/>
        <v>3.9773049645390071</v>
      </c>
      <c r="J136" s="5"/>
    </row>
    <row r="137" spans="1:10" x14ac:dyDescent="0.25">
      <c r="A137" s="5" t="s">
        <v>252</v>
      </c>
      <c r="B137" s="5">
        <f>'Imputed and missing data hidden'!BA136</f>
        <v>0</v>
      </c>
      <c r="C137" s="5">
        <f>IF(VLOOKUP(A137,'Hazard &amp; Exposure'!$B$3:$BB$193,53,FALSE)&gt;0,1,0)</f>
        <v>1</v>
      </c>
      <c r="D137" s="169">
        <f>'Indicator Date hidden2'!BB137</f>
        <v>0.30612244897959184</v>
      </c>
      <c r="E137" s="169">
        <f t="shared" si="16"/>
        <v>0</v>
      </c>
      <c r="F137" s="169">
        <f t="shared" si="17"/>
        <v>1.25</v>
      </c>
      <c r="G137" s="169">
        <f t="shared" si="18"/>
        <v>4.0816326530612246</v>
      </c>
      <c r="H137" s="169">
        <f t="shared" si="19"/>
        <v>2.040816326530611</v>
      </c>
      <c r="J137" s="5"/>
    </row>
    <row r="138" spans="1:10" x14ac:dyDescent="0.25">
      <c r="A138" s="5" t="s">
        <v>242</v>
      </c>
      <c r="B138" s="5">
        <f>'Imputed and missing data hidden'!BA130</f>
        <v>7</v>
      </c>
      <c r="C138" s="5">
        <f>IF(VLOOKUP(A138,'Hazard &amp; Exposure'!$B$3:$BB$193,53,FALSE)&gt;0,1,0)</f>
        <v>0</v>
      </c>
      <c r="D138" s="169">
        <f>'Indicator Date hidden2'!BB131</f>
        <v>0.31818181818181818</v>
      </c>
      <c r="E138" s="169">
        <f t="shared" si="16"/>
        <v>4.666666666666667</v>
      </c>
      <c r="F138" s="169">
        <f t="shared" si="17"/>
        <v>1</v>
      </c>
      <c r="G138" s="169">
        <f t="shared" si="18"/>
        <v>4.2424242424242422</v>
      </c>
      <c r="H138" s="169">
        <f t="shared" si="19"/>
        <v>3.5636363636363644</v>
      </c>
      <c r="J138" s="5"/>
    </row>
    <row r="139" spans="1:10" x14ac:dyDescent="0.25">
      <c r="A139" s="5" t="s">
        <v>246</v>
      </c>
      <c r="B139" s="5">
        <f>'Imputed and missing data hidden'!BA133</f>
        <v>8</v>
      </c>
      <c r="C139" s="5">
        <f>IF(VLOOKUP(A139,'Hazard &amp; Exposure'!$B$3:$BB$193,53,FALSE)&gt;0,1,0)</f>
        <v>0</v>
      </c>
      <c r="D139" s="169">
        <f>'Indicator Date hidden2'!BB134</f>
        <v>0.62790697674418605</v>
      </c>
      <c r="E139" s="169">
        <f t="shared" si="16"/>
        <v>5.333333333333333</v>
      </c>
      <c r="F139" s="169">
        <f t="shared" si="17"/>
        <v>1</v>
      </c>
      <c r="G139" s="169">
        <f t="shared" si="18"/>
        <v>8.3720930232558146</v>
      </c>
      <c r="H139" s="169">
        <f t="shared" si="19"/>
        <v>5.4821705426356591</v>
      </c>
      <c r="J139" s="5"/>
    </row>
    <row r="140" spans="1:10" x14ac:dyDescent="0.25">
      <c r="A140" s="5" t="s">
        <v>254</v>
      </c>
      <c r="B140" s="5">
        <f>'Imputed and missing data hidden'!BA137</f>
        <v>0</v>
      </c>
      <c r="C140" s="5">
        <f>IF(VLOOKUP(A140,'Hazard &amp; Exposure'!$B$3:$BB$193,53,FALSE)&gt;0,1,0)</f>
        <v>0</v>
      </c>
      <c r="D140" s="169">
        <f>'Indicator Date hidden2'!BB138</f>
        <v>0.32</v>
      </c>
      <c r="E140" s="169">
        <f t="shared" si="16"/>
        <v>0</v>
      </c>
      <c r="F140" s="169">
        <f t="shared" si="17"/>
        <v>1</v>
      </c>
      <c r="G140" s="169">
        <f t="shared" si="18"/>
        <v>4.2666666666666666</v>
      </c>
      <c r="H140" s="169">
        <f t="shared" si="19"/>
        <v>1.706666666666667</v>
      </c>
      <c r="J140" s="5"/>
    </row>
    <row r="141" spans="1:10" x14ac:dyDescent="0.25">
      <c r="A141" s="5" t="s">
        <v>166</v>
      </c>
      <c r="B141" s="5">
        <f>'Imputed and missing data hidden'!BA89</f>
        <v>10</v>
      </c>
      <c r="C141" s="5">
        <f>IF(VLOOKUP(A141,'Hazard &amp; Exposure'!$B$3:$BB$193,53,FALSE)&gt;0,1,0)</f>
        <v>0</v>
      </c>
      <c r="D141" s="169">
        <f>'Indicator Date hidden2'!BB90</f>
        <v>0.63157894736842102</v>
      </c>
      <c r="E141" s="169">
        <f t="shared" si="16"/>
        <v>6.666666666666667</v>
      </c>
      <c r="F141" s="169">
        <f t="shared" si="17"/>
        <v>1</v>
      </c>
      <c r="G141" s="169">
        <f t="shared" si="18"/>
        <v>8.4210526315789469</v>
      </c>
      <c r="H141" s="169">
        <f t="shared" si="19"/>
        <v>6.0350877192982448</v>
      </c>
      <c r="J141" s="5"/>
    </row>
    <row r="142" spans="1:10" x14ac:dyDescent="0.25">
      <c r="A142" s="5" t="s">
        <v>256</v>
      </c>
      <c r="B142" s="5">
        <f>'Imputed and missing data hidden'!BA138</f>
        <v>1</v>
      </c>
      <c r="C142" s="5">
        <f>IF(VLOOKUP(A142,'Hazard &amp; Exposure'!$B$3:$BB$193,53,FALSE)&gt;0,1,0)</f>
        <v>0</v>
      </c>
      <c r="D142" s="169">
        <f>'Indicator Date hidden2'!BB139</f>
        <v>0.40816326530612246</v>
      </c>
      <c r="E142" s="169">
        <f t="shared" si="16"/>
        <v>0.66666666666666607</v>
      </c>
      <c r="F142" s="169">
        <f t="shared" si="17"/>
        <v>1</v>
      </c>
      <c r="G142" s="169">
        <f t="shared" si="18"/>
        <v>5.4421768707482991</v>
      </c>
      <c r="H142" s="169">
        <f t="shared" si="19"/>
        <v>2.4435374149659861</v>
      </c>
      <c r="J142" s="5"/>
    </row>
    <row r="143" spans="1:10" x14ac:dyDescent="0.25">
      <c r="A143" s="5" t="s">
        <v>248</v>
      </c>
      <c r="B143" s="5">
        <f>'Imputed and missing data hidden'!BA134</f>
        <v>1</v>
      </c>
      <c r="C143" s="5">
        <f>IF(VLOOKUP(A143,'Hazard &amp; Exposure'!$B$3:$BB$193,53,FALSE)&gt;0,1,0)</f>
        <v>0</v>
      </c>
      <c r="D143" s="169">
        <f>'Indicator Date hidden2'!BB135</f>
        <v>0.39583333333333331</v>
      </c>
      <c r="E143" s="169">
        <f t="shared" si="16"/>
        <v>0.66666666666666607</v>
      </c>
      <c r="F143" s="169">
        <f t="shared" si="17"/>
        <v>1</v>
      </c>
      <c r="G143" s="169">
        <f t="shared" si="18"/>
        <v>5.2777777777777777</v>
      </c>
      <c r="H143" s="169">
        <f t="shared" si="19"/>
        <v>2.3777777777777773</v>
      </c>
      <c r="J143" s="5"/>
    </row>
    <row r="144" spans="1:10" x14ac:dyDescent="0.25">
      <c r="A144" s="5" t="s">
        <v>237</v>
      </c>
      <c r="B144" s="5">
        <f>'Imputed and missing data hidden'!BA131</f>
        <v>2</v>
      </c>
      <c r="C144" s="5">
        <f>IF(VLOOKUP(A144,'Hazard &amp; Exposure'!$B$3:$BB$193,53,FALSE)&gt;0,1,0)</f>
        <v>1</v>
      </c>
      <c r="D144" s="169">
        <f>'Indicator Date hidden2'!BB132</f>
        <v>0.52941176470588236</v>
      </c>
      <c r="E144" s="169">
        <f t="shared" si="16"/>
        <v>1.3333333333333321</v>
      </c>
      <c r="F144" s="169">
        <f t="shared" si="17"/>
        <v>1.25</v>
      </c>
      <c r="G144" s="169">
        <f t="shared" si="18"/>
        <v>7.0588235294117645</v>
      </c>
      <c r="H144" s="169">
        <f t="shared" si="19"/>
        <v>4.1960784313725483</v>
      </c>
      <c r="J144" s="5"/>
    </row>
    <row r="145" spans="1:10" x14ac:dyDescent="0.25">
      <c r="A145" s="5" t="s">
        <v>258</v>
      </c>
      <c r="B145" s="5">
        <f>'Imputed and missing data hidden'!BA139</f>
        <v>6</v>
      </c>
      <c r="C145" s="5">
        <f>IF(VLOOKUP(A145,'Hazard &amp; Exposure'!$B$3:$BB$193,53,FALSE)&gt;0,1,0)</f>
        <v>0</v>
      </c>
      <c r="D145" s="169">
        <f>'Indicator Date hidden2'!BB140</f>
        <v>0.33333333333333331</v>
      </c>
      <c r="E145" s="169">
        <f t="shared" si="16"/>
        <v>4</v>
      </c>
      <c r="F145" s="169">
        <f t="shared" si="17"/>
        <v>1</v>
      </c>
      <c r="G145" s="169">
        <f t="shared" si="18"/>
        <v>4.4444444444444446</v>
      </c>
      <c r="H145" s="169">
        <f t="shared" si="19"/>
        <v>3.3777777777777773</v>
      </c>
      <c r="J145" s="5"/>
    </row>
    <row r="146" spans="1:10" x14ac:dyDescent="0.25">
      <c r="A146" s="5" t="s">
        <v>260</v>
      </c>
      <c r="B146" s="5">
        <f>'Imputed and missing data hidden'!BA140</f>
        <v>5</v>
      </c>
      <c r="C146" s="5">
        <f>IF(VLOOKUP(A146,'Hazard &amp; Exposure'!$B$3:$BB$193,53,FALSE)&gt;0,1,0)</f>
        <v>0</v>
      </c>
      <c r="D146" s="169">
        <f>'Indicator Date hidden2'!BB141</f>
        <v>0.35555555555555557</v>
      </c>
      <c r="E146" s="169">
        <f t="shared" si="16"/>
        <v>3.3333333333333339</v>
      </c>
      <c r="F146" s="169">
        <f t="shared" si="17"/>
        <v>1</v>
      </c>
      <c r="G146" s="169">
        <f t="shared" si="18"/>
        <v>4.7407407407407405</v>
      </c>
      <c r="H146" s="169">
        <f t="shared" si="19"/>
        <v>3.2296296296296303</v>
      </c>
      <c r="J146" s="5"/>
    </row>
    <row r="147" spans="1:10" x14ac:dyDescent="0.25">
      <c r="A147" s="5" t="s">
        <v>262</v>
      </c>
      <c r="B147" s="5">
        <f>'Imputed and missing data hidden'!BA141</f>
        <v>5</v>
      </c>
      <c r="C147" s="5">
        <f>IF(VLOOKUP(A147,'Hazard &amp; Exposure'!$B$3:$BB$193,53,FALSE)&gt;0,1,0)</f>
        <v>0</v>
      </c>
      <c r="D147" s="169">
        <f>'Indicator Date hidden2'!BB142</f>
        <v>0.25</v>
      </c>
      <c r="E147" s="169">
        <f t="shared" si="16"/>
        <v>3.3333333333333339</v>
      </c>
      <c r="F147" s="169">
        <f t="shared" si="17"/>
        <v>1</v>
      </c>
      <c r="G147" s="169">
        <f t="shared" si="18"/>
        <v>3.3333333333333339</v>
      </c>
      <c r="H147" s="169">
        <f t="shared" si="19"/>
        <v>2.666666666666667</v>
      </c>
      <c r="J147" s="5"/>
    </row>
    <row r="148" spans="1:10" x14ac:dyDescent="0.25">
      <c r="A148" s="5" t="s">
        <v>263</v>
      </c>
      <c r="B148" s="5">
        <f>'Imputed and missing data hidden'!BA142</f>
        <v>4</v>
      </c>
      <c r="C148" s="5">
        <f>IF(VLOOKUP(A148,'Hazard &amp; Exposure'!$B$3:$BB$193,53,FALSE)&gt;0,1,0)</f>
        <v>0</v>
      </c>
      <c r="D148" s="169">
        <f>'Indicator Date hidden2'!BB143</f>
        <v>0.22222222222222221</v>
      </c>
      <c r="E148" s="169">
        <f t="shared" si="16"/>
        <v>2.666666666666667</v>
      </c>
      <c r="F148" s="169">
        <f t="shared" si="17"/>
        <v>1</v>
      </c>
      <c r="G148" s="169">
        <f t="shared" si="18"/>
        <v>2.9629629629629628</v>
      </c>
      <c r="H148" s="169">
        <f t="shared" si="19"/>
        <v>2.2518518518518515</v>
      </c>
      <c r="J148" s="5"/>
    </row>
    <row r="149" spans="1:10" x14ac:dyDescent="0.25">
      <c r="A149" s="5" t="s">
        <v>275</v>
      </c>
      <c r="B149" s="5">
        <f>'Imputed and missing data hidden'!BA148</f>
        <v>7</v>
      </c>
      <c r="C149" s="5">
        <f>IF(VLOOKUP(A149,'Hazard &amp; Exposure'!$B$3:$BB$193,53,FALSE)&gt;0,1,0)</f>
        <v>0</v>
      </c>
      <c r="D149" s="169">
        <f>'Indicator Date hidden2'!BB149</f>
        <v>0.55813953488372092</v>
      </c>
      <c r="E149" s="169">
        <f t="shared" si="16"/>
        <v>4.666666666666667</v>
      </c>
      <c r="F149" s="169">
        <f t="shared" si="17"/>
        <v>1</v>
      </c>
      <c r="G149" s="169">
        <f t="shared" si="18"/>
        <v>7.441860465116279</v>
      </c>
      <c r="H149" s="169">
        <f t="shared" si="19"/>
        <v>4.8434108527131778</v>
      </c>
      <c r="J149" s="5"/>
    </row>
    <row r="150" spans="1:10" x14ac:dyDescent="0.25">
      <c r="A150" s="5" t="s">
        <v>304</v>
      </c>
      <c r="B150" s="5">
        <f>'Imputed and missing data hidden'!BA162</f>
        <v>6</v>
      </c>
      <c r="C150" s="5">
        <f>IF(VLOOKUP(A150,'Hazard &amp; Exposure'!$B$3:$BB$193,53,FALSE)&gt;0,1,0)</f>
        <v>1</v>
      </c>
      <c r="D150" s="169">
        <f>'Indicator Date hidden2'!BB163</f>
        <v>0.26666666666666666</v>
      </c>
      <c r="E150" s="169">
        <f t="shared" si="16"/>
        <v>4</v>
      </c>
      <c r="F150" s="169">
        <f t="shared" si="17"/>
        <v>1.25</v>
      </c>
      <c r="G150" s="169">
        <f t="shared" si="18"/>
        <v>3.5555555555555554</v>
      </c>
      <c r="H150" s="169">
        <f t="shared" si="19"/>
        <v>3.7777777777777777</v>
      </c>
      <c r="J150" s="5"/>
    </row>
    <row r="151" spans="1:10" x14ac:dyDescent="0.25">
      <c r="A151" s="5" t="s">
        <v>277</v>
      </c>
      <c r="B151" s="5">
        <f>'Imputed and missing data hidden'!BA149</f>
        <v>3</v>
      </c>
      <c r="C151" s="5">
        <f>IF(VLOOKUP(A151,'Hazard &amp; Exposure'!$B$3:$BB$193,53,FALSE)&gt;0,1,0)</f>
        <v>0</v>
      </c>
      <c r="D151" s="169">
        <f>'Indicator Date hidden2'!BB150</f>
        <v>0.73913043478260865</v>
      </c>
      <c r="E151" s="169">
        <f t="shared" si="16"/>
        <v>2</v>
      </c>
      <c r="F151" s="169">
        <f t="shared" si="17"/>
        <v>1</v>
      </c>
      <c r="G151" s="169">
        <f t="shared" si="18"/>
        <v>9.8550724637681153</v>
      </c>
      <c r="H151" s="169">
        <f t="shared" si="19"/>
        <v>4.7420289855072459</v>
      </c>
      <c r="J151" s="5"/>
    </row>
    <row r="152" spans="1:10" x14ac:dyDescent="0.25">
      <c r="A152" s="5" t="s">
        <v>285</v>
      </c>
      <c r="B152" s="5">
        <f>'Imputed and missing data hidden'!BA153</f>
        <v>8</v>
      </c>
      <c r="C152" s="5">
        <f>IF(VLOOKUP(A152,'Hazard &amp; Exposure'!$B$3:$BB$193,53,FALSE)&gt;0,1,0)</f>
        <v>0</v>
      </c>
      <c r="D152" s="169">
        <f>'Indicator Date hidden2'!BB154</f>
        <v>0.59090909090909094</v>
      </c>
      <c r="E152" s="169">
        <f t="shared" si="16"/>
        <v>5.333333333333333</v>
      </c>
      <c r="F152" s="169">
        <f t="shared" si="17"/>
        <v>1</v>
      </c>
      <c r="G152" s="169">
        <f t="shared" si="18"/>
        <v>7.8787878787878789</v>
      </c>
      <c r="H152" s="169">
        <f t="shared" si="19"/>
        <v>5.2848484848484842</v>
      </c>
      <c r="J152" s="5"/>
    </row>
    <row r="153" spans="1:10" x14ac:dyDescent="0.25">
      <c r="A153" s="5" t="s">
        <v>291</v>
      </c>
      <c r="B153" s="5">
        <f>'Imputed and missing data hidden'!BA156</f>
        <v>5</v>
      </c>
      <c r="C153" s="5">
        <f>IF(VLOOKUP(A153,'Hazard &amp; Exposure'!$B$3:$BB$193,53,FALSE)&gt;0,1,0)</f>
        <v>0</v>
      </c>
      <c r="D153" s="169">
        <f>'Indicator Date hidden2'!BB157</f>
        <v>0.27272727272727271</v>
      </c>
      <c r="E153" s="169">
        <f t="shared" si="16"/>
        <v>3.3333333333333339</v>
      </c>
      <c r="F153" s="169">
        <f t="shared" si="17"/>
        <v>1</v>
      </c>
      <c r="G153" s="169">
        <f t="shared" si="18"/>
        <v>3.6363636363636367</v>
      </c>
      <c r="H153" s="169">
        <f t="shared" si="19"/>
        <v>2.7878787878787881</v>
      </c>
      <c r="J153" s="5"/>
    </row>
    <row r="154" spans="1:10" x14ac:dyDescent="0.25">
      <c r="A154" s="5" t="s">
        <v>283</v>
      </c>
      <c r="B154" s="5">
        <f>'Imputed and missing data hidden'!BA152</f>
        <v>1</v>
      </c>
      <c r="C154" s="5">
        <f>IF(VLOOKUP(A154,'Hazard &amp; Exposure'!$B$3:$BB$193,53,FALSE)&gt;0,1,0)</f>
        <v>0</v>
      </c>
      <c r="D154" s="169">
        <f>'Indicator Date hidden2'!BB153</f>
        <v>0.5625</v>
      </c>
      <c r="E154" s="169">
        <f t="shared" si="16"/>
        <v>0.66666666666666607</v>
      </c>
      <c r="F154" s="169">
        <f t="shared" si="17"/>
        <v>1</v>
      </c>
      <c r="G154" s="169">
        <f t="shared" si="18"/>
        <v>7.5</v>
      </c>
      <c r="H154" s="169">
        <f t="shared" si="19"/>
        <v>3.2666666666666657</v>
      </c>
      <c r="J154" s="5"/>
    </row>
    <row r="155" spans="1:10" x14ac:dyDescent="0.25">
      <c r="A155" s="5" t="s">
        <v>96</v>
      </c>
      <c r="B155" s="5">
        <f>'Imputed and missing data hidden'!BA53</f>
        <v>1</v>
      </c>
      <c r="C155" s="5">
        <f>IF(VLOOKUP(A155,'Hazard &amp; Exposure'!$B$3:$BB$193,53,FALSE)&gt;0,1,0)</f>
        <v>0</v>
      </c>
      <c r="D155" s="169">
        <f>'Indicator Date hidden2'!BB54</f>
        <v>0.41666666666666669</v>
      </c>
      <c r="E155" s="169">
        <f t="shared" si="16"/>
        <v>0.66666666666666607</v>
      </c>
      <c r="F155" s="169">
        <f t="shared" si="17"/>
        <v>1</v>
      </c>
      <c r="G155" s="169">
        <f t="shared" si="18"/>
        <v>5.5555555555555554</v>
      </c>
      <c r="H155" s="169">
        <f t="shared" si="19"/>
        <v>2.488888888888888</v>
      </c>
      <c r="J155" s="5"/>
    </row>
    <row r="156" spans="1:10" x14ac:dyDescent="0.25">
      <c r="A156" s="5" t="s">
        <v>293</v>
      </c>
      <c r="B156" s="5">
        <f>'Imputed and missing data hidden'!BA157</f>
        <v>6</v>
      </c>
      <c r="C156" s="5">
        <f>IF(VLOOKUP(A156,'Hazard &amp; Exposure'!$B$3:$BB$193,53,FALSE)&gt;0,1,0)</f>
        <v>1</v>
      </c>
      <c r="D156" s="169">
        <f>'Indicator Date hidden2'!BB158</f>
        <v>0.34090909090909088</v>
      </c>
      <c r="E156" s="169">
        <f t="shared" si="16"/>
        <v>4</v>
      </c>
      <c r="F156" s="169">
        <f t="shared" si="17"/>
        <v>1.25</v>
      </c>
      <c r="G156" s="169">
        <f t="shared" si="18"/>
        <v>4.545454545454545</v>
      </c>
      <c r="H156" s="169">
        <f t="shared" si="19"/>
        <v>4.2727272727272725</v>
      </c>
      <c r="J156" s="5"/>
    </row>
    <row r="157" spans="1:10" x14ac:dyDescent="0.25">
      <c r="A157" s="5" t="s">
        <v>279</v>
      </c>
      <c r="B157" s="5">
        <f>'Imputed and missing data hidden'!BA150</f>
        <v>5</v>
      </c>
      <c r="C157" s="5">
        <f>IF(VLOOKUP(A157,'Hazard &amp; Exposure'!$B$3:$BB$193,53,FALSE)&gt;0,1,0)</f>
        <v>0</v>
      </c>
      <c r="D157" s="169">
        <f>'Indicator Date hidden2'!BB151</f>
        <v>0.27272727272727271</v>
      </c>
      <c r="E157" s="169">
        <f t="shared" si="16"/>
        <v>3.3333333333333339</v>
      </c>
      <c r="F157" s="169">
        <f t="shared" si="17"/>
        <v>1</v>
      </c>
      <c r="G157" s="169">
        <f t="shared" si="18"/>
        <v>3.6363636363636367</v>
      </c>
      <c r="H157" s="169">
        <f t="shared" si="19"/>
        <v>2.7878787878787881</v>
      </c>
      <c r="J157" s="5"/>
    </row>
    <row r="158" spans="1:10" x14ac:dyDescent="0.25">
      <c r="A158" s="5" t="s">
        <v>298</v>
      </c>
      <c r="B158" s="5">
        <f>'Imputed and missing data hidden'!BA159</f>
        <v>11</v>
      </c>
      <c r="C158" s="5">
        <f>IF(VLOOKUP(A158,'Hazard &amp; Exposure'!$B$3:$BB$193,53,FALSE)&gt;0,1,0)</f>
        <v>1</v>
      </c>
      <c r="D158" s="169">
        <f>'Indicator Date hidden2'!BB160</f>
        <v>0.75</v>
      </c>
      <c r="E158" s="169">
        <f t="shared" si="16"/>
        <v>7.3333333333333339</v>
      </c>
      <c r="F158" s="169">
        <f t="shared" si="17"/>
        <v>1.25</v>
      </c>
      <c r="G158" s="169">
        <f t="shared" si="18"/>
        <v>10</v>
      </c>
      <c r="H158" s="169">
        <f t="shared" si="19"/>
        <v>8.6666666666666679</v>
      </c>
      <c r="J158" s="5"/>
    </row>
    <row r="159" spans="1:10" x14ac:dyDescent="0.25">
      <c r="A159" s="5" t="s">
        <v>273</v>
      </c>
      <c r="B159" s="5">
        <f>'Imputed and missing data hidden'!BA147</f>
        <v>8</v>
      </c>
      <c r="C159" s="5">
        <f>IF(VLOOKUP(A159,'Hazard &amp; Exposure'!$B$3:$BB$193,53,FALSE)&gt;0,1,0)</f>
        <v>0</v>
      </c>
      <c r="D159" s="169">
        <f>'Indicator Date hidden2'!BB148</f>
        <v>0.5714285714285714</v>
      </c>
      <c r="E159" s="169">
        <f t="shared" si="16"/>
        <v>5.333333333333333</v>
      </c>
      <c r="F159" s="169">
        <f t="shared" si="17"/>
        <v>1</v>
      </c>
      <c r="G159" s="169">
        <f t="shared" si="18"/>
        <v>7.6190476190476186</v>
      </c>
      <c r="H159" s="169">
        <f t="shared" si="19"/>
        <v>5.1809523809523812</v>
      </c>
      <c r="J159" s="5"/>
    </row>
    <row r="160" spans="1:10" x14ac:dyDescent="0.25">
      <c r="A160" s="5" t="s">
        <v>306</v>
      </c>
      <c r="B160" s="5">
        <f>'Imputed and missing data hidden'!BA163</f>
        <v>1</v>
      </c>
      <c r="C160" s="5">
        <f>IF(VLOOKUP(A160,'Hazard &amp; Exposure'!$B$3:$BB$193,53,FALSE)&gt;0,1,0)</f>
        <v>0</v>
      </c>
      <c r="D160" s="169">
        <f>'Indicator Date hidden2'!BB164</f>
        <v>0.24</v>
      </c>
      <c r="E160" s="169">
        <f t="shared" si="16"/>
        <v>0.66666666666666607</v>
      </c>
      <c r="F160" s="169">
        <f t="shared" si="17"/>
        <v>1</v>
      </c>
      <c r="G160" s="169">
        <f t="shared" si="18"/>
        <v>3.1999999999999993</v>
      </c>
      <c r="H160" s="169">
        <f t="shared" si="19"/>
        <v>1.5466666666666669</v>
      </c>
      <c r="J160" s="5"/>
    </row>
    <row r="161" spans="1:10" x14ac:dyDescent="0.25">
      <c r="A161" s="5" t="s">
        <v>287</v>
      </c>
      <c r="B161" s="5">
        <f>'Imputed and missing data hidden'!BA154</f>
        <v>0</v>
      </c>
      <c r="C161" s="5">
        <f>IF(VLOOKUP(A161,'Hazard &amp; Exposure'!$B$3:$BB$193,53,FALSE)&gt;0,1,0)</f>
        <v>0</v>
      </c>
      <c r="D161" s="169">
        <f>'Indicator Date hidden2'!BB155</f>
        <v>0.55102040816326525</v>
      </c>
      <c r="E161" s="169">
        <f t="shared" si="16"/>
        <v>0</v>
      </c>
      <c r="F161" s="169">
        <f t="shared" si="17"/>
        <v>1</v>
      </c>
      <c r="G161" s="169">
        <f t="shared" si="18"/>
        <v>7.3469387755102034</v>
      </c>
      <c r="H161" s="169">
        <f t="shared" si="19"/>
        <v>2.9387755102040813</v>
      </c>
      <c r="J161" s="5"/>
    </row>
    <row r="162" spans="1:10" x14ac:dyDescent="0.25">
      <c r="A162" s="5" t="s">
        <v>289</v>
      </c>
      <c r="B162" s="5">
        <f>'Imputed and missing data hidden'!BA155</f>
        <v>5</v>
      </c>
      <c r="C162" s="5">
        <f>IF(VLOOKUP(A162,'Hazard &amp; Exposure'!$B$3:$BB$193,53,FALSE)&gt;0,1,0)</f>
        <v>0</v>
      </c>
      <c r="D162" s="169">
        <f>'Indicator Date hidden2'!BB156</f>
        <v>0.13636363636363635</v>
      </c>
      <c r="E162" s="169">
        <f t="shared" ref="E162:E192" si="20">IF(B162&gt;B$197,10,10-(B$197-B162)/(B$197-B$196)*10)</f>
        <v>3.3333333333333339</v>
      </c>
      <c r="F162" s="169">
        <f t="shared" ref="F162:F192" si="21">IF(C162=1,$B$199,1)</f>
        <v>1</v>
      </c>
      <c r="G162" s="169">
        <f t="shared" ref="G162:G192" si="22">IF(D162&gt;D$197,10,10-(D$197-D162)/(D$197-D$196)*10)</f>
        <v>1.8181818181818183</v>
      </c>
      <c r="H162" s="169">
        <f t="shared" ref="H162:H192" si="23">10-(12.5-AVERAGE(E162,G162)*F162)/12.5*10</f>
        <v>2.0606060606060606</v>
      </c>
      <c r="J162" s="5"/>
    </row>
    <row r="163" spans="1:10" x14ac:dyDescent="0.25">
      <c r="A163" s="5" t="s">
        <v>310</v>
      </c>
      <c r="B163" s="5">
        <f>'Imputed and missing data hidden'!BA165</f>
        <v>2</v>
      </c>
      <c r="C163" s="5">
        <f>IF(VLOOKUP(A163,'Hazard &amp; Exposure'!$B$3:$BB$193,53,FALSE)&gt;0,1,0)</f>
        <v>0</v>
      </c>
      <c r="D163" s="169">
        <f>'Indicator Date hidden2'!BB166</f>
        <v>0.51063829787234039</v>
      </c>
      <c r="E163" s="169">
        <f t="shared" si="20"/>
        <v>1.3333333333333321</v>
      </c>
      <c r="F163" s="169">
        <f t="shared" si="21"/>
        <v>1</v>
      </c>
      <c r="G163" s="169">
        <f t="shared" si="22"/>
        <v>6.8085106382978715</v>
      </c>
      <c r="H163" s="169">
        <f t="shared" si="23"/>
        <v>3.2567375886524816</v>
      </c>
      <c r="J163" s="5"/>
    </row>
    <row r="164" spans="1:10" x14ac:dyDescent="0.25">
      <c r="A164" s="5" t="s">
        <v>308</v>
      </c>
      <c r="B164" s="5">
        <f>'Imputed and missing data hidden'!BA164</f>
        <v>2</v>
      </c>
      <c r="C164" s="5">
        <f>IF(VLOOKUP(A164,'Hazard &amp; Exposure'!$B$3:$BB$193,53,FALSE)&gt;0,1,0)</f>
        <v>0</v>
      </c>
      <c r="D164" s="169">
        <f>'Indicator Date hidden2'!BB165</f>
        <v>0.67346938775510201</v>
      </c>
      <c r="E164" s="169">
        <f t="shared" si="20"/>
        <v>1.3333333333333321</v>
      </c>
      <c r="F164" s="169">
        <f t="shared" si="21"/>
        <v>1</v>
      </c>
      <c r="G164" s="169">
        <f t="shared" si="22"/>
        <v>8.9795918367346932</v>
      </c>
      <c r="H164" s="169">
        <f t="shared" si="23"/>
        <v>4.1251700680272094</v>
      </c>
      <c r="J164" s="5"/>
    </row>
    <row r="165" spans="1:10" x14ac:dyDescent="0.25">
      <c r="A165" s="5" t="s">
        <v>281</v>
      </c>
      <c r="B165" s="5">
        <f>'Imputed and missing data hidden'!BA151</f>
        <v>2</v>
      </c>
      <c r="C165" s="5">
        <f>IF(VLOOKUP(A165,'Hazard &amp; Exposure'!$B$3:$BB$193,53,FALSE)&gt;0,1,0)</f>
        <v>0</v>
      </c>
      <c r="D165" s="169">
        <f>'Indicator Date hidden2'!BB152</f>
        <v>0.24</v>
      </c>
      <c r="E165" s="169">
        <f t="shared" si="20"/>
        <v>1.3333333333333321</v>
      </c>
      <c r="F165" s="169">
        <f t="shared" si="21"/>
        <v>1</v>
      </c>
      <c r="G165" s="169">
        <f t="shared" si="22"/>
        <v>3.1999999999999993</v>
      </c>
      <c r="H165" s="169">
        <f t="shared" si="23"/>
        <v>1.8133333333333326</v>
      </c>
      <c r="J165" s="5"/>
    </row>
    <row r="166" spans="1:10" x14ac:dyDescent="0.25">
      <c r="A166" s="5" t="s">
        <v>314</v>
      </c>
      <c r="B166" s="5">
        <f>'Imputed and missing data hidden'!BA167</f>
        <v>7</v>
      </c>
      <c r="C166" s="5">
        <f>IF(VLOOKUP(A166,'Hazard &amp; Exposure'!$B$3:$BB$193,53,FALSE)&gt;0,1,0)</f>
        <v>1</v>
      </c>
      <c r="D166" s="169">
        <f>'Indicator Date hidden2'!BB168</f>
        <v>0.27272727272727271</v>
      </c>
      <c r="E166" s="169">
        <f t="shared" si="20"/>
        <v>4.666666666666667</v>
      </c>
      <c r="F166" s="169">
        <f t="shared" si="21"/>
        <v>1.25</v>
      </c>
      <c r="G166" s="169">
        <f t="shared" si="22"/>
        <v>3.6363636363636367</v>
      </c>
      <c r="H166" s="169">
        <f t="shared" si="23"/>
        <v>4.1515151515151523</v>
      </c>
      <c r="J166" s="5"/>
    </row>
    <row r="167" spans="1:10" x14ac:dyDescent="0.25">
      <c r="A167" s="5" t="s">
        <v>61</v>
      </c>
      <c r="B167" s="5">
        <f>'Imputed and missing data hidden'!BA34</f>
        <v>3</v>
      </c>
      <c r="C167" s="5">
        <f>IF(VLOOKUP(A167,'Hazard &amp; Exposure'!$B$3:$BB$193,53,FALSE)&gt;0,1,0)</f>
        <v>0</v>
      </c>
      <c r="D167" s="169">
        <f>'Indicator Date hidden2'!BB35</f>
        <v>0.3125</v>
      </c>
      <c r="E167" s="169">
        <f t="shared" si="20"/>
        <v>2</v>
      </c>
      <c r="F167" s="169">
        <f t="shared" si="21"/>
        <v>1</v>
      </c>
      <c r="G167" s="169">
        <f t="shared" si="22"/>
        <v>4.1666666666666661</v>
      </c>
      <c r="H167" s="169">
        <f t="shared" si="23"/>
        <v>2.4666666666666659</v>
      </c>
      <c r="J167" s="5"/>
    </row>
    <row r="168" spans="1:10" x14ac:dyDescent="0.25">
      <c r="A168" s="5" t="s">
        <v>321</v>
      </c>
      <c r="B168" s="5">
        <f>'Imputed and missing data hidden'!BA173</f>
        <v>0</v>
      </c>
      <c r="C168" s="5">
        <f>IF(VLOOKUP(A168,'Hazard &amp; Exposure'!$B$3:$BB$193,53,FALSE)&gt;0,1,0)</f>
        <v>0</v>
      </c>
      <c r="D168" s="169">
        <f>'Indicator Date hidden2'!BB174</f>
        <v>0.42857142857142855</v>
      </c>
      <c r="E168" s="169">
        <f t="shared" si="20"/>
        <v>0</v>
      </c>
      <c r="F168" s="169">
        <f t="shared" si="21"/>
        <v>1</v>
      </c>
      <c r="G168" s="169">
        <f t="shared" si="22"/>
        <v>5.7142857142857135</v>
      </c>
      <c r="H168" s="169">
        <f t="shared" si="23"/>
        <v>2.2857142857142865</v>
      </c>
      <c r="J168" s="5"/>
    </row>
    <row r="169" spans="1:10" x14ac:dyDescent="0.25">
      <c r="A169" s="5" t="s">
        <v>319</v>
      </c>
      <c r="B169" s="5">
        <f>'Imputed and missing data hidden'!BA170</f>
        <v>0</v>
      </c>
      <c r="C169" s="5">
        <f>IF(VLOOKUP(A169,'Hazard &amp; Exposure'!$B$3:$BB$193,53,FALSE)&gt;0,1,0)</f>
        <v>0</v>
      </c>
      <c r="D169" s="169">
        <f>'Indicator Date hidden2'!BB171</f>
        <v>0.42857142857142855</v>
      </c>
      <c r="E169" s="169">
        <f t="shared" si="20"/>
        <v>0</v>
      </c>
      <c r="F169" s="169">
        <f t="shared" si="21"/>
        <v>1</v>
      </c>
      <c r="G169" s="169">
        <f t="shared" si="22"/>
        <v>5.7142857142857135</v>
      </c>
      <c r="H169" s="169">
        <f t="shared" si="23"/>
        <v>2.2857142857142865</v>
      </c>
      <c r="J169" s="5"/>
    </row>
    <row r="170" spans="1:10" x14ac:dyDescent="0.25">
      <c r="A170" s="5" t="s">
        <v>316</v>
      </c>
      <c r="B170" s="5">
        <f>'Imputed and missing data hidden'!BA168</f>
        <v>5</v>
      </c>
      <c r="C170" s="5">
        <f>IF(VLOOKUP(A170,'Hazard &amp; Exposure'!$B$3:$BB$193,53,FALSE)&gt;0,1,0)</f>
        <v>0</v>
      </c>
      <c r="D170" s="169">
        <f>'Indicator Date hidden2'!BB169</f>
        <v>0.76086956521739135</v>
      </c>
      <c r="E170" s="169">
        <f t="shared" si="20"/>
        <v>3.3333333333333339</v>
      </c>
      <c r="F170" s="169">
        <f t="shared" si="21"/>
        <v>1</v>
      </c>
      <c r="G170" s="169">
        <f t="shared" si="22"/>
        <v>10</v>
      </c>
      <c r="H170" s="169">
        <f t="shared" si="23"/>
        <v>5.3333333333333339</v>
      </c>
      <c r="J170" s="5"/>
    </row>
    <row r="171" spans="1:10" x14ac:dyDescent="0.25">
      <c r="A171" s="5" t="s">
        <v>331</v>
      </c>
      <c r="B171" s="5">
        <f>'Imputed and missing data hidden'!BA178</f>
        <v>8</v>
      </c>
      <c r="C171" s="5">
        <f>IF(VLOOKUP(A171,'Hazard &amp; Exposure'!$B$3:$BB$193,53,FALSE)&gt;0,1,0)</f>
        <v>0</v>
      </c>
      <c r="D171" s="169">
        <f>'Indicator Date hidden2'!BB179</f>
        <v>0.73809523809523814</v>
      </c>
      <c r="E171" s="169">
        <f t="shared" si="20"/>
        <v>5.333333333333333</v>
      </c>
      <c r="F171" s="169">
        <f t="shared" si="21"/>
        <v>1</v>
      </c>
      <c r="G171" s="169">
        <f t="shared" si="22"/>
        <v>9.8412698412698418</v>
      </c>
      <c r="H171" s="169">
        <f t="shared" si="23"/>
        <v>6.0698412698412696</v>
      </c>
      <c r="J171" s="5"/>
    </row>
    <row r="172" spans="1:10" x14ac:dyDescent="0.25">
      <c r="A172" s="5" t="s">
        <v>91</v>
      </c>
      <c r="B172" s="5">
        <f>'Imputed and missing data hidden'!BA172</f>
        <v>4</v>
      </c>
      <c r="C172" s="5">
        <f>IF(VLOOKUP(A172,'Hazard &amp; Exposure'!$B$3:$BB$193,53,FALSE)&gt;0,1,0)</f>
        <v>0</v>
      </c>
      <c r="D172" s="169">
        <f>'Indicator Date hidden2'!BB173</f>
        <v>0.66666666666666663</v>
      </c>
      <c r="E172" s="169">
        <f t="shared" si="20"/>
        <v>2.666666666666667</v>
      </c>
      <c r="F172" s="169">
        <f t="shared" si="21"/>
        <v>1</v>
      </c>
      <c r="G172" s="169">
        <f t="shared" si="22"/>
        <v>8.8888888888888893</v>
      </c>
      <c r="H172" s="169">
        <f t="shared" si="23"/>
        <v>4.6222222222222236</v>
      </c>
      <c r="J172" s="5"/>
    </row>
    <row r="173" spans="1:10" x14ac:dyDescent="0.25">
      <c r="A173" s="5" t="s">
        <v>323</v>
      </c>
      <c r="B173" s="5">
        <f>'Imputed and missing data hidden'!BA174</f>
        <v>8</v>
      </c>
      <c r="C173" s="5">
        <f>IF(VLOOKUP(A173,'Hazard &amp; Exposure'!$B$3:$BB$193,53,FALSE)&gt;0,1,0)</f>
        <v>0</v>
      </c>
      <c r="D173" s="169">
        <f>'Indicator Date hidden2'!BB175</f>
        <v>0.60465116279069764</v>
      </c>
      <c r="E173" s="169">
        <f t="shared" si="20"/>
        <v>5.333333333333333</v>
      </c>
      <c r="F173" s="169">
        <f t="shared" si="21"/>
        <v>1</v>
      </c>
      <c r="G173" s="169">
        <f t="shared" si="22"/>
        <v>8.0620155038759691</v>
      </c>
      <c r="H173" s="169">
        <f t="shared" si="23"/>
        <v>5.3581395348837209</v>
      </c>
      <c r="J173" s="5"/>
    </row>
    <row r="174" spans="1:10" x14ac:dyDescent="0.25">
      <c r="A174" s="5" t="s">
        <v>325</v>
      </c>
      <c r="B174" s="5">
        <f>'Imputed and missing data hidden'!BA175</f>
        <v>4</v>
      </c>
      <c r="C174" s="5">
        <f>IF(VLOOKUP(A174,'Hazard &amp; Exposure'!$B$3:$BB$193,53,FALSE)&gt;0,1,0)</f>
        <v>0</v>
      </c>
      <c r="D174" s="169">
        <f>'Indicator Date hidden2'!BB176</f>
        <v>0.6</v>
      </c>
      <c r="E174" s="169">
        <f t="shared" si="20"/>
        <v>2.666666666666667</v>
      </c>
      <c r="F174" s="169">
        <f t="shared" si="21"/>
        <v>1</v>
      </c>
      <c r="G174" s="169">
        <f t="shared" si="22"/>
        <v>8</v>
      </c>
      <c r="H174" s="169">
        <f t="shared" si="23"/>
        <v>4.2666666666666675</v>
      </c>
      <c r="J174" s="5"/>
    </row>
    <row r="175" spans="1:10" x14ac:dyDescent="0.25">
      <c r="A175" s="5" t="s">
        <v>327</v>
      </c>
      <c r="B175" s="5">
        <f>'Imputed and missing data hidden'!BA176</f>
        <v>1</v>
      </c>
      <c r="C175" s="5">
        <f>IF(VLOOKUP(A175,'Hazard &amp; Exposure'!$B$3:$BB$193,53,FALSE)&gt;0,1,0)</f>
        <v>0</v>
      </c>
      <c r="D175" s="169">
        <f>'Indicator Date hidden2'!BB177</f>
        <v>0.60416666666666663</v>
      </c>
      <c r="E175" s="169">
        <f t="shared" si="20"/>
        <v>0.66666666666666607</v>
      </c>
      <c r="F175" s="169">
        <f t="shared" si="21"/>
        <v>1</v>
      </c>
      <c r="G175" s="169">
        <f t="shared" si="22"/>
        <v>8.0555555555555554</v>
      </c>
      <c r="H175" s="169">
        <f t="shared" si="23"/>
        <v>3.488888888888888</v>
      </c>
      <c r="J175" s="5"/>
    </row>
    <row r="176" spans="1:10" x14ac:dyDescent="0.25">
      <c r="A176" s="5" t="s">
        <v>329</v>
      </c>
      <c r="B176" s="5">
        <f>'Imputed and missing data hidden'!BA177</f>
        <v>2</v>
      </c>
      <c r="C176" s="5">
        <f>IF(VLOOKUP(A176,'Hazard &amp; Exposure'!$B$3:$BB$193,53,FALSE)&gt;0,1,0)</f>
        <v>1</v>
      </c>
      <c r="D176" s="169">
        <f>'Indicator Date hidden2'!BB178</f>
        <v>0.30612244897959184</v>
      </c>
      <c r="E176" s="169">
        <f t="shared" si="20"/>
        <v>1.3333333333333321</v>
      </c>
      <c r="F176" s="169">
        <f t="shared" si="21"/>
        <v>1.25</v>
      </c>
      <c r="G176" s="169">
        <f t="shared" si="22"/>
        <v>4.0816326530612246</v>
      </c>
      <c r="H176" s="169">
        <f t="shared" si="23"/>
        <v>2.7074829931972788</v>
      </c>
      <c r="J176" s="5"/>
    </row>
    <row r="177" spans="1:10" x14ac:dyDescent="0.25">
      <c r="A177" s="5" t="s">
        <v>333</v>
      </c>
      <c r="B177" s="5">
        <f>'Imputed and missing data hidden'!BA179</f>
        <v>15</v>
      </c>
      <c r="C177" s="5">
        <f>IF(VLOOKUP(A177,'Hazard &amp; Exposure'!$B$3:$BB$193,53,FALSE)&gt;0,1,0)</f>
        <v>0</v>
      </c>
      <c r="D177" s="169">
        <f>'Indicator Date hidden2'!BB180</f>
        <v>0.55555555555555558</v>
      </c>
      <c r="E177" s="169">
        <f t="shared" si="20"/>
        <v>10</v>
      </c>
      <c r="F177" s="169">
        <f t="shared" si="21"/>
        <v>1</v>
      </c>
      <c r="G177" s="169">
        <f t="shared" si="22"/>
        <v>7.4074074074074074</v>
      </c>
      <c r="H177" s="169">
        <f t="shared" si="23"/>
        <v>6.9629629629629637</v>
      </c>
      <c r="J177" s="5"/>
    </row>
    <row r="178" spans="1:10" x14ac:dyDescent="0.25">
      <c r="A178" s="5" t="s">
        <v>318</v>
      </c>
      <c r="B178" s="5">
        <f>'Imputed and missing data hidden'!BA169</f>
        <v>2</v>
      </c>
      <c r="C178" s="5">
        <f>IF(VLOOKUP(A178,'Hazard &amp; Exposure'!$B$3:$BB$193,53,FALSE)&gt;0,1,0)</f>
        <v>0</v>
      </c>
      <c r="D178" s="169">
        <f>'Indicator Date hidden2'!BB170</f>
        <v>0.48936170212765956</v>
      </c>
      <c r="E178" s="169">
        <f t="shared" si="20"/>
        <v>1.3333333333333321</v>
      </c>
      <c r="F178" s="169">
        <f t="shared" si="21"/>
        <v>1</v>
      </c>
      <c r="G178" s="169">
        <f t="shared" si="22"/>
        <v>6.5248226950354606</v>
      </c>
      <c r="H178" s="169">
        <f t="shared" si="23"/>
        <v>3.1432624113475169</v>
      </c>
      <c r="J178" s="5"/>
    </row>
    <row r="179" spans="1:10" x14ac:dyDescent="0.25">
      <c r="A179" s="5" t="s">
        <v>335</v>
      </c>
      <c r="B179" s="5">
        <f>'Imputed and missing data hidden'!BA180</f>
        <v>1</v>
      </c>
      <c r="C179" s="5">
        <f>IF(VLOOKUP(A179,'Hazard &amp; Exposure'!$B$3:$BB$193,53,FALSE)&gt;0,1,0)</f>
        <v>0</v>
      </c>
      <c r="D179" s="169">
        <f>'Indicator Date hidden2'!BB181</f>
        <v>0.38</v>
      </c>
      <c r="E179" s="169">
        <f t="shared" si="20"/>
        <v>0.66666666666666607</v>
      </c>
      <c r="F179" s="169">
        <f t="shared" si="21"/>
        <v>1</v>
      </c>
      <c r="G179" s="169">
        <f t="shared" si="22"/>
        <v>5.0666666666666664</v>
      </c>
      <c r="H179" s="169">
        <f t="shared" si="23"/>
        <v>2.2933333333333339</v>
      </c>
      <c r="J179" s="5"/>
    </row>
    <row r="180" spans="1:10" x14ac:dyDescent="0.25">
      <c r="A180" s="5" t="s">
        <v>337</v>
      </c>
      <c r="B180" s="5">
        <f>'Imputed and missing data hidden'!BA181</f>
        <v>3</v>
      </c>
      <c r="C180" s="5">
        <f>IF(VLOOKUP(A180,'Hazard &amp; Exposure'!$B$3:$BB$193,53,FALSE)&gt;0,1,0)</f>
        <v>1</v>
      </c>
      <c r="D180" s="169">
        <f>'Indicator Date hidden2'!BB182</f>
        <v>0.36170212765957449</v>
      </c>
      <c r="E180" s="169">
        <f t="shared" si="20"/>
        <v>2</v>
      </c>
      <c r="F180" s="169">
        <f t="shared" si="21"/>
        <v>1.25</v>
      </c>
      <c r="G180" s="169">
        <f t="shared" si="22"/>
        <v>4.8226950354609937</v>
      </c>
      <c r="H180" s="169">
        <f t="shared" si="23"/>
        <v>3.4113475177304959</v>
      </c>
      <c r="J180" s="5"/>
    </row>
    <row r="181" spans="1:10" x14ac:dyDescent="0.25">
      <c r="A181" s="5" t="s">
        <v>344</v>
      </c>
      <c r="B181" s="5">
        <f>'Imputed and missing data hidden'!BA185</f>
        <v>2</v>
      </c>
      <c r="C181" s="5">
        <f>IF(VLOOKUP(A181,'Hazard &amp; Exposure'!$B$3:$BB$193,53,FALSE)&gt;0,1,0)</f>
        <v>0</v>
      </c>
      <c r="D181" s="169">
        <f>'Indicator Date hidden2'!BB186</f>
        <v>0.36170212765957449</v>
      </c>
      <c r="E181" s="169">
        <f t="shared" si="20"/>
        <v>1.3333333333333321</v>
      </c>
      <c r="F181" s="169">
        <f t="shared" si="21"/>
        <v>1</v>
      </c>
      <c r="G181" s="169">
        <f t="shared" si="22"/>
        <v>4.8226950354609937</v>
      </c>
      <c r="H181" s="169">
        <f t="shared" si="23"/>
        <v>2.4624113475177296</v>
      </c>
      <c r="J181" s="5"/>
    </row>
    <row r="182" spans="1:10" x14ac:dyDescent="0.25">
      <c r="A182" s="5" t="s">
        <v>342</v>
      </c>
      <c r="B182" s="5">
        <f>'Imputed and missing data hidden'!BA184</f>
        <v>5</v>
      </c>
      <c r="C182" s="5">
        <f>IF(VLOOKUP(A182,'Hazard &amp; Exposure'!$B$3:$BB$193,53,FALSE)&gt;0,1,0)</f>
        <v>0</v>
      </c>
      <c r="D182" s="169">
        <f>'Indicator Date hidden2'!BB185</f>
        <v>0.36363636363636365</v>
      </c>
      <c r="E182" s="169">
        <f t="shared" si="20"/>
        <v>3.3333333333333339</v>
      </c>
      <c r="F182" s="169">
        <f t="shared" si="21"/>
        <v>1</v>
      </c>
      <c r="G182" s="169">
        <f t="shared" si="22"/>
        <v>4.8484848484848486</v>
      </c>
      <c r="H182" s="169">
        <f t="shared" si="23"/>
        <v>3.2727272727272734</v>
      </c>
      <c r="J182" s="5"/>
    </row>
    <row r="183" spans="1:10" x14ac:dyDescent="0.25">
      <c r="A183" s="5" t="s">
        <v>346</v>
      </c>
      <c r="B183" s="5">
        <f>'Imputed and missing data hidden'!BA186</f>
        <v>5</v>
      </c>
      <c r="C183" s="5">
        <f>IF(VLOOKUP(A183,'Hazard &amp; Exposure'!$B$3:$BB$193,53,FALSE)&gt;0,1,0)</f>
        <v>0</v>
      </c>
      <c r="D183" s="169">
        <f>'Indicator Date hidden2'!BB187</f>
        <v>0.5</v>
      </c>
      <c r="E183" s="169">
        <f t="shared" si="20"/>
        <v>3.3333333333333339</v>
      </c>
      <c r="F183" s="169">
        <f t="shared" si="21"/>
        <v>1</v>
      </c>
      <c r="G183" s="169">
        <f t="shared" si="22"/>
        <v>6.666666666666667</v>
      </c>
      <c r="H183" s="169">
        <f t="shared" si="23"/>
        <v>4</v>
      </c>
      <c r="J183" s="5"/>
    </row>
    <row r="184" spans="1:10" x14ac:dyDescent="0.25">
      <c r="A184" s="5" t="s">
        <v>269</v>
      </c>
      <c r="B184" s="5">
        <f>'Imputed and missing data hidden'!BA145</f>
        <v>11</v>
      </c>
      <c r="C184" s="5">
        <f>IF(VLOOKUP(A184,'Hazard &amp; Exposure'!$B$3:$BB$193,53,FALSE)&gt;0,1,0)</f>
        <v>0</v>
      </c>
      <c r="D184" s="169">
        <f>'Indicator Date hidden2'!BB146</f>
        <v>0.5</v>
      </c>
      <c r="E184" s="169">
        <f t="shared" si="20"/>
        <v>7.3333333333333339</v>
      </c>
      <c r="F184" s="169">
        <f t="shared" si="21"/>
        <v>1</v>
      </c>
      <c r="G184" s="169">
        <f t="shared" si="22"/>
        <v>6.666666666666667</v>
      </c>
      <c r="H184" s="169">
        <f t="shared" si="23"/>
        <v>5.6</v>
      </c>
      <c r="J184" s="5"/>
    </row>
    <row r="185" spans="1:10" x14ac:dyDescent="0.25">
      <c r="A185" s="5" t="s">
        <v>350</v>
      </c>
      <c r="B185" s="5">
        <f>'Imputed and missing data hidden'!BA188</f>
        <v>3</v>
      </c>
      <c r="C185" s="5">
        <f>IF(VLOOKUP(A185,'Hazard &amp; Exposure'!$B$3:$BB$193,53,FALSE)&gt;0,1,0)</f>
        <v>0</v>
      </c>
      <c r="D185" s="169">
        <f>'Indicator Date hidden2'!BB189</f>
        <v>0.48936170212765956</v>
      </c>
      <c r="E185" s="169">
        <f t="shared" si="20"/>
        <v>2</v>
      </c>
      <c r="F185" s="169">
        <f t="shared" si="21"/>
        <v>1</v>
      </c>
      <c r="G185" s="169">
        <f t="shared" si="22"/>
        <v>6.5248226950354606</v>
      </c>
      <c r="H185" s="169">
        <f t="shared" si="23"/>
        <v>3.4099290780141844</v>
      </c>
      <c r="J185" s="5"/>
    </row>
    <row r="186" spans="1:10" x14ac:dyDescent="0.25">
      <c r="A186" s="5" t="s">
        <v>351</v>
      </c>
      <c r="B186" s="5">
        <f>'Imputed and missing data hidden'!BA189</f>
        <v>2</v>
      </c>
      <c r="C186" s="5">
        <f>IF(VLOOKUP(A186,'Hazard &amp; Exposure'!$B$3:$BB$193,53,FALSE)&gt;0,1,0)</f>
        <v>0</v>
      </c>
      <c r="D186" s="169">
        <f>'Indicator Date hidden2'!BB190</f>
        <v>0.2978723404255319</v>
      </c>
      <c r="E186" s="169">
        <f t="shared" si="20"/>
        <v>1.3333333333333321</v>
      </c>
      <c r="F186" s="169">
        <f t="shared" si="21"/>
        <v>1</v>
      </c>
      <c r="G186" s="169">
        <f t="shared" si="22"/>
        <v>3.9716312056737593</v>
      </c>
      <c r="H186" s="169">
        <f t="shared" si="23"/>
        <v>2.1219858156028373</v>
      </c>
      <c r="J186" s="5"/>
    </row>
    <row r="187" spans="1:10" x14ac:dyDescent="0.25">
      <c r="A187" s="5" t="s">
        <v>348</v>
      </c>
      <c r="B187" s="5">
        <f>'Imputed and missing data hidden'!BA187</f>
        <v>4</v>
      </c>
      <c r="C187" s="5">
        <f>IF(VLOOKUP(A187,'Hazard &amp; Exposure'!$B$3:$BB$193,53,FALSE)&gt;0,1,0)</f>
        <v>0</v>
      </c>
      <c r="D187" s="169">
        <f>'Indicator Date hidden2'!BB188</f>
        <v>0.73333333333333328</v>
      </c>
      <c r="E187" s="169">
        <f t="shared" si="20"/>
        <v>2.666666666666667</v>
      </c>
      <c r="F187" s="169">
        <f t="shared" si="21"/>
        <v>1</v>
      </c>
      <c r="G187" s="169">
        <f t="shared" si="22"/>
        <v>9.7777777777777768</v>
      </c>
      <c r="H187" s="169">
        <f t="shared" si="23"/>
        <v>4.9777777777777779</v>
      </c>
      <c r="J187" s="5"/>
    </row>
    <row r="188" spans="1:10" x14ac:dyDescent="0.25">
      <c r="A188" s="5" t="s">
        <v>271</v>
      </c>
      <c r="B188" s="5">
        <f>'Imputed and missing data hidden'!BA146</f>
        <v>3</v>
      </c>
      <c r="C188" s="5">
        <f>IF(VLOOKUP(A188,'Hazard &amp; Exposure'!$B$3:$BB$193,53,FALSE)&gt;0,1,0)</f>
        <v>0</v>
      </c>
      <c r="D188" s="169">
        <f>'Indicator Date hidden2'!BB147</f>
        <v>0.65217391304347827</v>
      </c>
      <c r="E188" s="169">
        <f t="shared" si="20"/>
        <v>2</v>
      </c>
      <c r="F188" s="169">
        <f t="shared" si="21"/>
        <v>1</v>
      </c>
      <c r="G188" s="169">
        <f t="shared" si="22"/>
        <v>8.695652173913043</v>
      </c>
      <c r="H188" s="169">
        <f t="shared" si="23"/>
        <v>4.2782608695652167</v>
      </c>
      <c r="J188" s="5"/>
    </row>
    <row r="189" spans="1:10" x14ac:dyDescent="0.25">
      <c r="A189" s="5" t="s">
        <v>352</v>
      </c>
      <c r="B189" s="5">
        <f>'Imputed and missing data hidden'!BA190</f>
        <v>0</v>
      </c>
      <c r="C189" s="5">
        <f>IF(VLOOKUP(A189,'Hazard &amp; Exposure'!$B$3:$BB$193,53,FALSE)&gt;0,1,0)</f>
        <v>1</v>
      </c>
      <c r="D189" s="169">
        <f>'Indicator Date hidden2'!BB191</f>
        <v>0.82</v>
      </c>
      <c r="E189" s="169">
        <f t="shared" si="20"/>
        <v>0</v>
      </c>
      <c r="F189" s="169">
        <f t="shared" si="21"/>
        <v>1.25</v>
      </c>
      <c r="G189" s="169">
        <f t="shared" si="22"/>
        <v>10</v>
      </c>
      <c r="H189" s="169">
        <f t="shared" si="23"/>
        <v>5</v>
      </c>
      <c r="J189" s="5"/>
    </row>
    <row r="190" spans="1:10" x14ac:dyDescent="0.25">
      <c r="A190" s="5" t="s">
        <v>295</v>
      </c>
      <c r="B190" s="5">
        <f>'Imputed and missing data hidden'!BA158</f>
        <v>6</v>
      </c>
      <c r="C190" s="5">
        <f>IF(VLOOKUP(A190,'Hazard &amp; Exposure'!$B$3:$BB$193,53,FALSE)&gt;0,1,0)</f>
        <v>0</v>
      </c>
      <c r="D190" s="169">
        <f>'Indicator Date hidden2'!BB159</f>
        <v>0.7441860465116279</v>
      </c>
      <c r="E190" s="169">
        <f t="shared" si="20"/>
        <v>4</v>
      </c>
      <c r="F190" s="169">
        <f t="shared" si="21"/>
        <v>1</v>
      </c>
      <c r="G190" s="169">
        <f t="shared" si="22"/>
        <v>9.9224806201550386</v>
      </c>
      <c r="H190" s="169">
        <f t="shared" si="23"/>
        <v>5.5689922480620151</v>
      </c>
      <c r="J190" s="5"/>
    </row>
    <row r="191" spans="1:10" x14ac:dyDescent="0.25">
      <c r="A191" s="5" t="s">
        <v>354</v>
      </c>
      <c r="B191" s="5">
        <f>'Imputed and missing data hidden'!BA191</f>
        <v>0</v>
      </c>
      <c r="C191" s="5">
        <f>IF(VLOOKUP(A191,'Hazard &amp; Exposure'!$B$3:$BB$193,53,FALSE)&gt;0,1,0)</f>
        <v>0</v>
      </c>
      <c r="D191" s="169">
        <f>'Indicator Date hidden2'!BB192</f>
        <v>0.42857142857142855</v>
      </c>
      <c r="E191" s="169">
        <f t="shared" si="20"/>
        <v>0</v>
      </c>
      <c r="F191" s="169">
        <f t="shared" si="21"/>
        <v>1</v>
      </c>
      <c r="G191" s="169">
        <f t="shared" si="22"/>
        <v>5.7142857142857135</v>
      </c>
      <c r="H191" s="169">
        <f t="shared" si="23"/>
        <v>2.2857142857142865</v>
      </c>
      <c r="J191" s="5"/>
    </row>
    <row r="192" spans="1:10" x14ac:dyDescent="0.25">
      <c r="A192" s="5" t="s">
        <v>356</v>
      </c>
      <c r="B192" s="5">
        <f>'Imputed and missing data hidden'!BA192</f>
        <v>3</v>
      </c>
      <c r="C192" s="5">
        <f>IF(VLOOKUP(A192,'Hazard &amp; Exposure'!$B$3:$BB$193,53,FALSE)&gt;0,1,0)</f>
        <v>0</v>
      </c>
      <c r="D192" s="169">
        <f>'Indicator Date hidden2'!BB193</f>
        <v>0.27659574468085107</v>
      </c>
      <c r="E192" s="169">
        <f t="shared" si="20"/>
        <v>2</v>
      </c>
      <c r="F192" s="169">
        <f t="shared" si="21"/>
        <v>1</v>
      </c>
      <c r="G192" s="169">
        <f t="shared" si="22"/>
        <v>3.6879432624113475</v>
      </c>
      <c r="H192" s="169">
        <f t="shared" si="23"/>
        <v>2.2751773049645401</v>
      </c>
      <c r="J192" s="5"/>
    </row>
    <row r="194" spans="1:4" x14ac:dyDescent="0.25">
      <c r="A194" s="5" t="s">
        <v>390</v>
      </c>
      <c r="B194" s="5">
        <f>MIN(B2:B192)</f>
        <v>0</v>
      </c>
      <c r="C194" s="5">
        <f t="shared" ref="C194:D194" si="24">MIN(C2:C192)</f>
        <v>0</v>
      </c>
      <c r="D194" s="5">
        <f t="shared" si="24"/>
        <v>2.4390243902439025E-2</v>
      </c>
    </row>
    <row r="195" spans="1:4" x14ac:dyDescent="0.25">
      <c r="A195" s="5" t="s">
        <v>391</v>
      </c>
      <c r="B195" s="5">
        <f>MAX(B2:B192)</f>
        <v>23</v>
      </c>
      <c r="C195" s="5">
        <f t="shared" ref="C195:D195" si="25">MAX(C2:C192)</f>
        <v>1</v>
      </c>
      <c r="D195" s="5">
        <f t="shared" si="25"/>
        <v>0.87234042553191493</v>
      </c>
    </row>
    <row r="196" spans="1:4" x14ac:dyDescent="0.25">
      <c r="A196" s="5" t="s">
        <v>390</v>
      </c>
      <c r="B196" s="5">
        <v>0</v>
      </c>
      <c r="C196" s="5">
        <v>0</v>
      </c>
      <c r="D196" s="5">
        <v>0</v>
      </c>
    </row>
    <row r="197" spans="1:4" x14ac:dyDescent="0.25">
      <c r="A197" s="5" t="s">
        <v>391</v>
      </c>
      <c r="B197" s="5">
        <v>15</v>
      </c>
      <c r="C197" s="5">
        <v>1</v>
      </c>
      <c r="D197" s="5">
        <v>0.75</v>
      </c>
    </row>
    <row r="198" spans="1:4" ht="15.75" thickBot="1" x14ac:dyDescent="0.3"/>
    <row r="199" spans="1:4" ht="15.75" thickBot="1" x14ac:dyDescent="0.3">
      <c r="A199" s="5" t="s">
        <v>1016</v>
      </c>
      <c r="B199" s="172">
        <v>1.25</v>
      </c>
    </row>
  </sheetData>
  <autoFilter ref="A1:H1">
    <sortState ref="A2:H192">
      <sortCondition ref="A1"/>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N60"/>
  <sheetViews>
    <sheetView zoomScale="90" zoomScaleNormal="90" workbookViewId="0">
      <pane xSplit="6" ySplit="2" topLeftCell="K3" activePane="bottomRight" state="frozen"/>
      <selection pane="topRight" activeCell="G1" sqref="G1"/>
      <selection pane="bottomLeft" activeCell="A3" sqref="A3"/>
      <selection pane="bottomRight" sqref="A1:N1"/>
    </sheetView>
  </sheetViews>
  <sheetFormatPr defaultRowHeight="15" x14ac:dyDescent="0.25"/>
  <cols>
    <col min="1" max="1" width="13.140625" style="18" customWidth="1"/>
    <col min="2" max="2" width="15.42578125" style="18" customWidth="1"/>
    <col min="3" max="3" width="23.42578125" style="18" customWidth="1"/>
    <col min="4" max="4" width="17.7109375" style="18" bestFit="1" customWidth="1"/>
    <col min="5" max="5" width="22" style="18" customWidth="1"/>
    <col min="6" max="6" width="24" style="18" customWidth="1"/>
    <col min="7" max="10" width="57.140625" style="18" customWidth="1"/>
    <col min="11" max="12" width="33.7109375" style="18" customWidth="1"/>
    <col min="13" max="13" width="15.28515625" style="18" customWidth="1"/>
    <col min="14" max="14" width="63.28515625" style="18" customWidth="1"/>
    <col min="15" max="16384" width="9.140625" style="18"/>
  </cols>
  <sheetData>
    <row r="1" spans="1:14" s="4" customFormat="1" x14ac:dyDescent="0.25">
      <c r="A1" s="196"/>
      <c r="B1" s="196"/>
      <c r="C1" s="196"/>
      <c r="D1" s="196"/>
      <c r="E1" s="196"/>
      <c r="F1" s="196"/>
      <c r="G1" s="196"/>
      <c r="H1" s="196"/>
      <c r="I1" s="196"/>
      <c r="J1" s="196"/>
      <c r="K1" s="196"/>
      <c r="L1" s="196"/>
      <c r="M1" s="196"/>
      <c r="N1" s="196"/>
    </row>
    <row r="2" spans="1:14" ht="15.75" thickBot="1" x14ac:dyDescent="0.3">
      <c r="A2" s="109" t="s">
        <v>493</v>
      </c>
      <c r="B2" s="109" t="s">
        <v>494</v>
      </c>
      <c r="C2" s="109" t="s">
        <v>495</v>
      </c>
      <c r="D2" s="109" t="s">
        <v>496</v>
      </c>
      <c r="E2" s="109" t="s">
        <v>933</v>
      </c>
      <c r="F2" s="109" t="s">
        <v>497</v>
      </c>
      <c r="G2" s="109" t="s">
        <v>498</v>
      </c>
      <c r="H2" s="109" t="s">
        <v>691</v>
      </c>
      <c r="I2" s="109" t="s">
        <v>692</v>
      </c>
      <c r="J2" s="109" t="s">
        <v>693</v>
      </c>
      <c r="K2" s="109" t="s">
        <v>569</v>
      </c>
      <c r="L2" s="109" t="s">
        <v>1061</v>
      </c>
      <c r="M2" s="109" t="s">
        <v>1067</v>
      </c>
      <c r="N2" s="109" t="s">
        <v>570</v>
      </c>
    </row>
    <row r="3" spans="1:14" ht="99" customHeight="1" x14ac:dyDescent="0.25">
      <c r="A3" s="131" t="s">
        <v>499</v>
      </c>
      <c r="B3" s="132" t="s">
        <v>365</v>
      </c>
      <c r="C3" s="132" t="s">
        <v>500</v>
      </c>
      <c r="D3" s="132" t="s">
        <v>879</v>
      </c>
      <c r="E3" s="134" t="s">
        <v>890</v>
      </c>
      <c r="F3" s="132" t="s">
        <v>883</v>
      </c>
      <c r="G3" s="132" t="s">
        <v>1030</v>
      </c>
      <c r="H3" s="132" t="s">
        <v>1031</v>
      </c>
      <c r="I3" s="132" t="s">
        <v>914</v>
      </c>
      <c r="J3" s="132" t="s">
        <v>915</v>
      </c>
      <c r="K3" s="132" t="s">
        <v>1079</v>
      </c>
      <c r="L3" s="132" t="s">
        <v>1080</v>
      </c>
      <c r="M3" s="132"/>
      <c r="N3" s="185" t="s">
        <v>1087</v>
      </c>
    </row>
    <row r="4" spans="1:14" ht="99" customHeight="1" x14ac:dyDescent="0.25">
      <c r="A4" s="133" t="s">
        <v>499</v>
      </c>
      <c r="B4" s="134" t="s">
        <v>365</v>
      </c>
      <c r="C4" s="134" t="s">
        <v>500</v>
      </c>
      <c r="D4" s="132" t="s">
        <v>880</v>
      </c>
      <c r="E4" s="134" t="s">
        <v>891</v>
      </c>
      <c r="F4" s="134" t="s">
        <v>884</v>
      </c>
      <c r="G4" s="134" t="s">
        <v>1032</v>
      </c>
      <c r="H4" s="134" t="s">
        <v>1033</v>
      </c>
      <c r="I4" s="134" t="s">
        <v>914</v>
      </c>
      <c r="J4" s="132" t="s">
        <v>916</v>
      </c>
      <c r="K4" s="132" t="s">
        <v>1079</v>
      </c>
      <c r="L4" s="132" t="s">
        <v>1080</v>
      </c>
      <c r="M4" s="132"/>
      <c r="N4" s="185" t="s">
        <v>1087</v>
      </c>
    </row>
    <row r="5" spans="1:14" ht="99" customHeight="1" x14ac:dyDescent="0.25">
      <c r="A5" s="133" t="s">
        <v>499</v>
      </c>
      <c r="B5" s="134" t="s">
        <v>365</v>
      </c>
      <c r="C5" s="134" t="s">
        <v>500</v>
      </c>
      <c r="D5" s="134" t="s">
        <v>881</v>
      </c>
      <c r="E5" s="134" t="s">
        <v>888</v>
      </c>
      <c r="F5" s="134" t="s">
        <v>885</v>
      </c>
      <c r="G5" s="132" t="s">
        <v>1034</v>
      </c>
      <c r="H5" s="134" t="s">
        <v>1035</v>
      </c>
      <c r="I5" s="134" t="s">
        <v>917</v>
      </c>
      <c r="J5" s="132" t="s">
        <v>915</v>
      </c>
      <c r="K5" s="132" t="s">
        <v>1079</v>
      </c>
      <c r="L5" s="132" t="s">
        <v>1080</v>
      </c>
      <c r="M5" s="132"/>
      <c r="N5" s="185" t="s">
        <v>1087</v>
      </c>
    </row>
    <row r="6" spans="1:14" ht="99" customHeight="1" x14ac:dyDescent="0.25">
      <c r="A6" s="133" t="s">
        <v>499</v>
      </c>
      <c r="B6" s="134" t="s">
        <v>365</v>
      </c>
      <c r="C6" s="134" t="s">
        <v>500</v>
      </c>
      <c r="D6" s="134" t="s">
        <v>882</v>
      </c>
      <c r="E6" s="134" t="s">
        <v>889</v>
      </c>
      <c r="F6" s="134" t="s">
        <v>886</v>
      </c>
      <c r="G6" s="134" t="s">
        <v>1036</v>
      </c>
      <c r="H6" s="134" t="s">
        <v>1037</v>
      </c>
      <c r="I6" s="134" t="s">
        <v>917</v>
      </c>
      <c r="J6" s="132" t="s">
        <v>915</v>
      </c>
      <c r="K6" s="132" t="s">
        <v>1079</v>
      </c>
      <c r="L6" s="132" t="s">
        <v>1080</v>
      </c>
      <c r="M6" s="132"/>
      <c r="N6" s="185" t="s">
        <v>1087</v>
      </c>
    </row>
    <row r="7" spans="1:14" ht="99" customHeight="1" x14ac:dyDescent="0.25">
      <c r="A7" s="133" t="s">
        <v>499</v>
      </c>
      <c r="B7" s="134" t="s">
        <v>365</v>
      </c>
      <c r="C7" s="134" t="s">
        <v>501</v>
      </c>
      <c r="D7" s="134" t="s">
        <v>926</v>
      </c>
      <c r="E7" s="134" t="s">
        <v>502</v>
      </c>
      <c r="F7" s="134" t="s">
        <v>503</v>
      </c>
      <c r="G7" s="134" t="s">
        <v>573</v>
      </c>
      <c r="H7" s="134" t="s">
        <v>620</v>
      </c>
      <c r="I7" s="134" t="s">
        <v>621</v>
      </c>
      <c r="J7" s="132" t="s">
        <v>887</v>
      </c>
      <c r="K7" s="132" t="s">
        <v>981</v>
      </c>
      <c r="L7" s="132" t="s">
        <v>1084</v>
      </c>
      <c r="M7" s="132"/>
      <c r="N7" s="185" t="s">
        <v>1088</v>
      </c>
    </row>
    <row r="8" spans="1:14" ht="99" customHeight="1" x14ac:dyDescent="0.25">
      <c r="A8" s="133" t="s">
        <v>499</v>
      </c>
      <c r="B8" s="134" t="s">
        <v>365</v>
      </c>
      <c r="C8" s="134" t="s">
        <v>501</v>
      </c>
      <c r="D8" s="134" t="s">
        <v>927</v>
      </c>
      <c r="E8" s="134" t="s">
        <v>504</v>
      </c>
      <c r="F8" s="134" t="s">
        <v>505</v>
      </c>
      <c r="G8" s="134" t="s">
        <v>574</v>
      </c>
      <c r="H8" s="134" t="s">
        <v>622</v>
      </c>
      <c r="I8" s="134" t="s">
        <v>621</v>
      </c>
      <c r="J8" s="132" t="s">
        <v>887</v>
      </c>
      <c r="K8" s="132" t="s">
        <v>981</v>
      </c>
      <c r="L8" s="132" t="s">
        <v>1084</v>
      </c>
      <c r="M8" s="132"/>
      <c r="N8" s="185" t="s">
        <v>1088</v>
      </c>
    </row>
    <row r="9" spans="1:14" ht="99" customHeight="1" x14ac:dyDescent="0.25">
      <c r="A9" s="133" t="s">
        <v>499</v>
      </c>
      <c r="B9" s="134" t="s">
        <v>365</v>
      </c>
      <c r="C9" s="134" t="s">
        <v>506</v>
      </c>
      <c r="D9" s="134" t="s">
        <v>928</v>
      </c>
      <c r="E9" s="134" t="s">
        <v>507</v>
      </c>
      <c r="F9" s="134" t="s">
        <v>445</v>
      </c>
      <c r="G9" s="134" t="s">
        <v>575</v>
      </c>
      <c r="H9" s="134" t="s">
        <v>623</v>
      </c>
      <c r="I9" s="134" t="s">
        <v>624</v>
      </c>
      <c r="J9" s="132" t="s">
        <v>887</v>
      </c>
      <c r="K9" s="132" t="s">
        <v>981</v>
      </c>
      <c r="L9" s="132" t="s">
        <v>1084</v>
      </c>
      <c r="M9" s="132"/>
      <c r="N9" s="185" t="s">
        <v>1088</v>
      </c>
    </row>
    <row r="10" spans="1:14" ht="99" customHeight="1" x14ac:dyDescent="0.25">
      <c r="A10" s="133" t="s">
        <v>499</v>
      </c>
      <c r="B10" s="134" t="s">
        <v>365</v>
      </c>
      <c r="C10" s="134" t="s">
        <v>506</v>
      </c>
      <c r="D10" s="134" t="s">
        <v>929</v>
      </c>
      <c r="E10" s="134" t="s">
        <v>508</v>
      </c>
      <c r="F10" s="134" t="s">
        <v>447</v>
      </c>
      <c r="G10" s="134" t="s">
        <v>576</v>
      </c>
      <c r="H10" s="134" t="s">
        <v>625</v>
      </c>
      <c r="I10" s="134" t="s">
        <v>624</v>
      </c>
      <c r="J10" s="132" t="s">
        <v>887</v>
      </c>
      <c r="K10" s="132" t="s">
        <v>981</v>
      </c>
      <c r="L10" s="132" t="s">
        <v>1084</v>
      </c>
      <c r="M10" s="132"/>
      <c r="N10" s="185" t="s">
        <v>1088</v>
      </c>
    </row>
    <row r="11" spans="1:14" ht="99" customHeight="1" x14ac:dyDescent="0.25">
      <c r="A11" s="133" t="s">
        <v>499</v>
      </c>
      <c r="B11" s="134" t="s">
        <v>365</v>
      </c>
      <c r="C11" s="134" t="s">
        <v>509</v>
      </c>
      <c r="D11" s="134" t="s">
        <v>510</v>
      </c>
      <c r="E11" s="134" t="s">
        <v>511</v>
      </c>
      <c r="F11" s="134" t="s">
        <v>577</v>
      </c>
      <c r="G11" s="134" t="s">
        <v>578</v>
      </c>
      <c r="H11" s="134" t="s">
        <v>626</v>
      </c>
      <c r="I11" s="134" t="s">
        <v>627</v>
      </c>
      <c r="J11" s="132" t="s">
        <v>887</v>
      </c>
      <c r="K11" s="132" t="s">
        <v>981</v>
      </c>
      <c r="L11" s="132" t="s">
        <v>1084</v>
      </c>
      <c r="M11" s="132"/>
      <c r="N11" s="185" t="s">
        <v>1088</v>
      </c>
    </row>
    <row r="12" spans="1:14" ht="99" customHeight="1" x14ac:dyDescent="0.25">
      <c r="A12" s="133" t="s">
        <v>499</v>
      </c>
      <c r="B12" s="134" t="s">
        <v>365</v>
      </c>
      <c r="C12" s="134" t="s">
        <v>509</v>
      </c>
      <c r="D12" s="134" t="s">
        <v>512</v>
      </c>
      <c r="E12" s="134" t="s">
        <v>513</v>
      </c>
      <c r="F12" s="134" t="s">
        <v>579</v>
      </c>
      <c r="G12" s="134" t="s">
        <v>1038</v>
      </c>
      <c r="H12" s="134" t="s">
        <v>628</v>
      </c>
      <c r="I12" s="134" t="s">
        <v>627</v>
      </c>
      <c r="J12" s="132" t="s">
        <v>887</v>
      </c>
      <c r="K12" s="132" t="s">
        <v>981</v>
      </c>
      <c r="L12" s="132" t="s">
        <v>1084</v>
      </c>
      <c r="M12" s="132"/>
      <c r="N12" s="185" t="s">
        <v>1088</v>
      </c>
    </row>
    <row r="13" spans="1:14" ht="99" customHeight="1" x14ac:dyDescent="0.25">
      <c r="A13" s="133" t="s">
        <v>499</v>
      </c>
      <c r="B13" s="134" t="s">
        <v>365</v>
      </c>
      <c r="C13" s="134" t="s">
        <v>509</v>
      </c>
      <c r="D13" s="134" t="s">
        <v>924</v>
      </c>
      <c r="E13" s="134" t="s">
        <v>892</v>
      </c>
      <c r="F13" s="134" t="s">
        <v>896</v>
      </c>
      <c r="G13" s="134" t="s">
        <v>1039</v>
      </c>
      <c r="H13" s="134" t="s">
        <v>1043</v>
      </c>
      <c r="I13" s="134" t="s">
        <v>629</v>
      </c>
      <c r="J13" s="132" t="s">
        <v>887</v>
      </c>
      <c r="K13" s="132" t="s">
        <v>981</v>
      </c>
      <c r="L13" s="132" t="s">
        <v>1081</v>
      </c>
      <c r="M13" s="132"/>
      <c r="N13" s="185" t="s">
        <v>1088</v>
      </c>
    </row>
    <row r="14" spans="1:14" ht="99" customHeight="1" x14ac:dyDescent="0.25">
      <c r="A14" s="133" t="s">
        <v>499</v>
      </c>
      <c r="B14" s="134" t="s">
        <v>365</v>
      </c>
      <c r="C14" s="134" t="s">
        <v>509</v>
      </c>
      <c r="D14" s="134" t="s">
        <v>923</v>
      </c>
      <c r="E14" s="134" t="s">
        <v>893</v>
      </c>
      <c r="F14" s="134" t="s">
        <v>897</v>
      </c>
      <c r="G14" s="134" t="s">
        <v>1040</v>
      </c>
      <c r="H14" s="134" t="s">
        <v>1044</v>
      </c>
      <c r="I14" s="134" t="s">
        <v>629</v>
      </c>
      <c r="J14" s="132" t="s">
        <v>887</v>
      </c>
      <c r="K14" s="132" t="s">
        <v>981</v>
      </c>
      <c r="L14" s="132" t="s">
        <v>1081</v>
      </c>
      <c r="M14" s="132"/>
      <c r="N14" s="185" t="s">
        <v>1088</v>
      </c>
    </row>
    <row r="15" spans="1:14" ht="99" customHeight="1" x14ac:dyDescent="0.25">
      <c r="A15" s="133" t="s">
        <v>499</v>
      </c>
      <c r="B15" s="134" t="s">
        <v>365</v>
      </c>
      <c r="C15" s="134" t="s">
        <v>509</v>
      </c>
      <c r="D15" s="134" t="s">
        <v>924</v>
      </c>
      <c r="E15" s="134" t="s">
        <v>894</v>
      </c>
      <c r="F15" s="134" t="s">
        <v>898</v>
      </c>
      <c r="G15" s="134" t="s">
        <v>1041</v>
      </c>
      <c r="H15" s="134" t="s">
        <v>1045</v>
      </c>
      <c r="I15" s="134" t="s">
        <v>630</v>
      </c>
      <c r="J15" s="132" t="s">
        <v>887</v>
      </c>
      <c r="K15" s="132" t="s">
        <v>981</v>
      </c>
      <c r="L15" s="132" t="s">
        <v>1081</v>
      </c>
      <c r="M15" s="132"/>
      <c r="N15" s="185" t="s">
        <v>1088</v>
      </c>
    </row>
    <row r="16" spans="1:14" ht="99" customHeight="1" x14ac:dyDescent="0.25">
      <c r="A16" s="133" t="s">
        <v>499</v>
      </c>
      <c r="B16" s="134" t="s">
        <v>365</v>
      </c>
      <c r="C16" s="134" t="s">
        <v>509</v>
      </c>
      <c r="D16" s="134" t="s">
        <v>925</v>
      </c>
      <c r="E16" s="134" t="s">
        <v>895</v>
      </c>
      <c r="F16" s="134" t="s">
        <v>899</v>
      </c>
      <c r="G16" s="134" t="s">
        <v>1042</v>
      </c>
      <c r="H16" s="134" t="s">
        <v>1046</v>
      </c>
      <c r="I16" s="134" t="s">
        <v>630</v>
      </c>
      <c r="J16" s="132" t="s">
        <v>887</v>
      </c>
      <c r="K16" s="132" t="s">
        <v>981</v>
      </c>
      <c r="L16" s="132" t="s">
        <v>1081</v>
      </c>
      <c r="M16" s="132"/>
      <c r="N16" s="185" t="s">
        <v>1088</v>
      </c>
    </row>
    <row r="17" spans="1:14" ht="51" x14ac:dyDescent="0.25">
      <c r="A17" s="133" t="s">
        <v>499</v>
      </c>
      <c r="B17" s="134" t="s">
        <v>365</v>
      </c>
      <c r="C17" s="134" t="s">
        <v>514</v>
      </c>
      <c r="D17" s="134"/>
      <c r="E17" s="134" t="s">
        <v>825</v>
      </c>
      <c r="F17" s="134" t="s">
        <v>837</v>
      </c>
      <c r="G17" s="134" t="s">
        <v>780</v>
      </c>
      <c r="H17" s="134" t="s">
        <v>786</v>
      </c>
      <c r="I17" s="134" t="s">
        <v>631</v>
      </c>
      <c r="J17" s="134"/>
      <c r="K17" s="134" t="s">
        <v>545</v>
      </c>
      <c r="L17" s="134"/>
      <c r="M17" s="182">
        <v>43340</v>
      </c>
      <c r="N17" s="185" t="s">
        <v>1072</v>
      </c>
    </row>
    <row r="18" spans="1:14" ht="63.75" x14ac:dyDescent="0.25">
      <c r="A18" s="133" t="s">
        <v>499</v>
      </c>
      <c r="B18" s="134" t="s">
        <v>365</v>
      </c>
      <c r="C18" s="134" t="s">
        <v>514</v>
      </c>
      <c r="D18" s="134" t="s">
        <v>930</v>
      </c>
      <c r="E18" s="134" t="s">
        <v>818</v>
      </c>
      <c r="F18" s="134" t="s">
        <v>427</v>
      </c>
      <c r="G18" s="134" t="s">
        <v>819</v>
      </c>
      <c r="H18" s="134" t="s">
        <v>820</v>
      </c>
      <c r="I18" s="134" t="s">
        <v>631</v>
      </c>
      <c r="J18" s="134" t="s">
        <v>821</v>
      </c>
      <c r="K18" s="134" t="s">
        <v>1063</v>
      </c>
      <c r="L18" s="134" t="s">
        <v>877</v>
      </c>
      <c r="M18" s="182">
        <v>43340</v>
      </c>
      <c r="N18" s="185" t="s">
        <v>515</v>
      </c>
    </row>
    <row r="19" spans="1:14" ht="63.75" x14ac:dyDescent="0.25">
      <c r="A19" s="133" t="s">
        <v>499</v>
      </c>
      <c r="B19" s="134" t="s">
        <v>365</v>
      </c>
      <c r="C19" s="134" t="s">
        <v>514</v>
      </c>
      <c r="D19" s="134" t="s">
        <v>931</v>
      </c>
      <c r="E19" s="134" t="s">
        <v>822</v>
      </c>
      <c r="F19" s="134" t="s">
        <v>428</v>
      </c>
      <c r="G19" s="134" t="s">
        <v>823</v>
      </c>
      <c r="H19" s="134" t="s">
        <v>824</v>
      </c>
      <c r="I19" s="134" t="s">
        <v>631</v>
      </c>
      <c r="J19" s="134" t="s">
        <v>821</v>
      </c>
      <c r="K19" s="134" t="s">
        <v>1063</v>
      </c>
      <c r="L19" s="134" t="s">
        <v>877</v>
      </c>
      <c r="M19" s="182">
        <v>43340</v>
      </c>
      <c r="N19" s="185" t="s">
        <v>515</v>
      </c>
    </row>
    <row r="20" spans="1:14" ht="63.75" x14ac:dyDescent="0.25">
      <c r="A20" s="133" t="s">
        <v>499</v>
      </c>
      <c r="B20" s="134" t="s">
        <v>365</v>
      </c>
      <c r="C20" s="134" t="s">
        <v>514</v>
      </c>
      <c r="D20" s="134" t="s">
        <v>932</v>
      </c>
      <c r="E20" s="134" t="s">
        <v>830</v>
      </c>
      <c r="F20" s="134" t="s">
        <v>831</v>
      </c>
      <c r="G20" s="134" t="s">
        <v>831</v>
      </c>
      <c r="H20" s="134" t="s">
        <v>832</v>
      </c>
      <c r="I20" s="134" t="s">
        <v>631</v>
      </c>
      <c r="J20" s="134" t="s">
        <v>821</v>
      </c>
      <c r="K20" s="134" t="s">
        <v>877</v>
      </c>
      <c r="L20" s="134" t="s">
        <v>877</v>
      </c>
      <c r="M20" s="182">
        <v>43340</v>
      </c>
      <c r="N20" s="185" t="s">
        <v>515</v>
      </c>
    </row>
    <row r="21" spans="1:14" ht="38.25" x14ac:dyDescent="0.25">
      <c r="A21" s="133" t="s">
        <v>499</v>
      </c>
      <c r="B21" s="134" t="s">
        <v>366</v>
      </c>
      <c r="C21" s="134" t="s">
        <v>773</v>
      </c>
      <c r="D21" s="134" t="s">
        <v>795</v>
      </c>
      <c r="E21" s="134" t="s">
        <v>828</v>
      </c>
      <c r="F21" s="134" t="s">
        <v>829</v>
      </c>
      <c r="G21" s="134" t="s">
        <v>829</v>
      </c>
      <c r="H21" s="134" t="s">
        <v>804</v>
      </c>
      <c r="I21" s="134" t="s">
        <v>784</v>
      </c>
      <c r="J21" s="134"/>
      <c r="K21" s="134" t="s">
        <v>805</v>
      </c>
      <c r="L21" s="134"/>
      <c r="M21" s="182">
        <v>43174</v>
      </c>
      <c r="N21" s="185" t="s">
        <v>806</v>
      </c>
    </row>
    <row r="22" spans="1:14" ht="38.25" x14ac:dyDescent="0.25">
      <c r="A22" s="133" t="s">
        <v>499</v>
      </c>
      <c r="B22" s="134" t="s">
        <v>366</v>
      </c>
      <c r="C22" s="134" t="s">
        <v>773</v>
      </c>
      <c r="D22" s="134" t="s">
        <v>795</v>
      </c>
      <c r="E22" s="134" t="s">
        <v>826</v>
      </c>
      <c r="F22" s="134" t="s">
        <v>827</v>
      </c>
      <c r="G22" s="134" t="s">
        <v>827</v>
      </c>
      <c r="H22" s="134" t="s">
        <v>804</v>
      </c>
      <c r="I22" s="134" t="s">
        <v>784</v>
      </c>
      <c r="J22" s="134"/>
      <c r="K22" s="134" t="s">
        <v>805</v>
      </c>
      <c r="L22" s="134"/>
      <c r="M22" s="182">
        <v>43174</v>
      </c>
      <c r="N22" s="185" t="s">
        <v>806</v>
      </c>
    </row>
    <row r="23" spans="1:14" ht="25.5" x14ac:dyDescent="0.25">
      <c r="A23" s="133" t="s">
        <v>499</v>
      </c>
      <c r="B23" s="134" t="s">
        <v>366</v>
      </c>
      <c r="C23" s="134" t="s">
        <v>773</v>
      </c>
      <c r="D23" s="134" t="s">
        <v>803</v>
      </c>
      <c r="E23" s="134" t="s">
        <v>807</v>
      </c>
      <c r="F23" s="134" t="s">
        <v>792</v>
      </c>
      <c r="G23" s="134" t="s">
        <v>792</v>
      </c>
      <c r="H23" s="134" t="s">
        <v>802</v>
      </c>
      <c r="I23" s="134" t="s">
        <v>784</v>
      </c>
      <c r="J23" s="134"/>
      <c r="K23" s="134" t="s">
        <v>1083</v>
      </c>
      <c r="L23" s="134"/>
      <c r="M23" s="182">
        <v>43298</v>
      </c>
      <c r="N23" s="185" t="s">
        <v>1052</v>
      </c>
    </row>
    <row r="24" spans="1:14" ht="38.25" x14ac:dyDescent="0.25">
      <c r="A24" s="133" t="s">
        <v>499</v>
      </c>
      <c r="B24" s="134" t="s">
        <v>366</v>
      </c>
      <c r="C24" s="134" t="s">
        <v>773</v>
      </c>
      <c r="D24" s="134" t="s">
        <v>803</v>
      </c>
      <c r="E24" s="134" t="s">
        <v>808</v>
      </c>
      <c r="F24" s="134" t="s">
        <v>793</v>
      </c>
      <c r="G24" s="134" t="s">
        <v>793</v>
      </c>
      <c r="H24" s="134" t="s">
        <v>802</v>
      </c>
      <c r="I24" s="134" t="s">
        <v>784</v>
      </c>
      <c r="J24" s="134"/>
      <c r="K24" s="134" t="s">
        <v>1083</v>
      </c>
      <c r="L24" s="134"/>
      <c r="M24" s="182">
        <v>43298</v>
      </c>
      <c r="N24" s="185" t="s">
        <v>1052</v>
      </c>
    </row>
    <row r="25" spans="1:14" ht="38.25" x14ac:dyDescent="0.25">
      <c r="A25" s="135" t="s">
        <v>383</v>
      </c>
      <c r="B25" s="134" t="s">
        <v>517</v>
      </c>
      <c r="C25" s="134" t="s">
        <v>518</v>
      </c>
      <c r="D25" s="134"/>
      <c r="E25" s="134" t="s">
        <v>519</v>
      </c>
      <c r="F25" s="134" t="s">
        <v>386</v>
      </c>
      <c r="G25" s="134" t="s">
        <v>386</v>
      </c>
      <c r="H25" s="134" t="s">
        <v>781</v>
      </c>
      <c r="I25" s="134" t="s">
        <v>632</v>
      </c>
      <c r="J25" s="134"/>
      <c r="K25" s="134" t="s">
        <v>520</v>
      </c>
      <c r="L25" s="134"/>
      <c r="M25" s="182">
        <v>43340</v>
      </c>
      <c r="N25" s="185" t="s">
        <v>1057</v>
      </c>
    </row>
    <row r="26" spans="1:14" ht="63.75" x14ac:dyDescent="0.25">
      <c r="A26" s="135" t="s">
        <v>383</v>
      </c>
      <c r="B26" s="134" t="s">
        <v>517</v>
      </c>
      <c r="C26" s="134" t="s">
        <v>518</v>
      </c>
      <c r="D26" s="134"/>
      <c r="E26" s="134" t="s">
        <v>521</v>
      </c>
      <c r="F26" s="134" t="s">
        <v>387</v>
      </c>
      <c r="G26" s="134" t="s">
        <v>387</v>
      </c>
      <c r="H26" s="134" t="s">
        <v>782</v>
      </c>
      <c r="I26" s="134" t="s">
        <v>633</v>
      </c>
      <c r="J26" s="134"/>
      <c r="K26" s="134" t="s">
        <v>520</v>
      </c>
      <c r="L26" s="134"/>
      <c r="M26" s="182">
        <v>43340</v>
      </c>
      <c r="N26" s="185" t="s">
        <v>1056</v>
      </c>
    </row>
    <row r="27" spans="1:14" ht="89.25" x14ac:dyDescent="0.25">
      <c r="A27" s="135" t="s">
        <v>383</v>
      </c>
      <c r="B27" s="134" t="s">
        <v>517</v>
      </c>
      <c r="C27" s="134" t="s">
        <v>399</v>
      </c>
      <c r="D27" s="134"/>
      <c r="E27" s="134" t="s">
        <v>522</v>
      </c>
      <c r="F27" s="134" t="s">
        <v>385</v>
      </c>
      <c r="G27" s="134" t="s">
        <v>385</v>
      </c>
      <c r="H27" s="134" t="s">
        <v>634</v>
      </c>
      <c r="I27" s="134" t="s">
        <v>635</v>
      </c>
      <c r="J27" s="134"/>
      <c r="K27" s="134" t="s">
        <v>520</v>
      </c>
      <c r="L27" s="134"/>
      <c r="M27" s="182">
        <v>43340</v>
      </c>
      <c r="N27" s="185" t="s">
        <v>1058</v>
      </c>
    </row>
    <row r="28" spans="1:14" ht="63.75" x14ac:dyDescent="0.25">
      <c r="A28" s="135" t="s">
        <v>383</v>
      </c>
      <c r="B28" s="134" t="s">
        <v>517</v>
      </c>
      <c r="C28" s="134" t="s">
        <v>399</v>
      </c>
      <c r="D28" s="134"/>
      <c r="E28" s="134" t="s">
        <v>523</v>
      </c>
      <c r="F28" s="134" t="s">
        <v>524</v>
      </c>
      <c r="G28" s="134" t="s">
        <v>524</v>
      </c>
      <c r="H28" s="134" t="s">
        <v>636</v>
      </c>
      <c r="I28" s="134" t="s">
        <v>637</v>
      </c>
      <c r="J28" s="134"/>
      <c r="K28" s="134" t="s">
        <v>559</v>
      </c>
      <c r="L28" s="134"/>
      <c r="M28" s="182">
        <v>43340</v>
      </c>
      <c r="N28" s="185" t="s">
        <v>766</v>
      </c>
    </row>
    <row r="29" spans="1:14" ht="38.25" x14ac:dyDescent="0.25">
      <c r="A29" s="135" t="s">
        <v>383</v>
      </c>
      <c r="B29" s="134" t="s">
        <v>517</v>
      </c>
      <c r="C29" s="134" t="s">
        <v>525</v>
      </c>
      <c r="D29" s="134" t="s">
        <v>422</v>
      </c>
      <c r="E29" s="134" t="s">
        <v>526</v>
      </c>
      <c r="F29" s="134" t="s">
        <v>527</v>
      </c>
      <c r="G29" s="134" t="s">
        <v>580</v>
      </c>
      <c r="H29" s="134" t="s">
        <v>638</v>
      </c>
      <c r="I29" s="134" t="s">
        <v>639</v>
      </c>
      <c r="J29" s="134"/>
      <c r="K29" s="134" t="s">
        <v>528</v>
      </c>
      <c r="L29" s="134"/>
      <c r="M29" s="182">
        <v>43340</v>
      </c>
      <c r="N29" s="185" t="s">
        <v>1059</v>
      </c>
    </row>
    <row r="30" spans="1:14" ht="114.75" x14ac:dyDescent="0.25">
      <c r="A30" s="135" t="s">
        <v>383</v>
      </c>
      <c r="B30" s="134" t="s">
        <v>517</v>
      </c>
      <c r="C30" s="134" t="s">
        <v>525</v>
      </c>
      <c r="D30" s="134" t="s">
        <v>422</v>
      </c>
      <c r="E30" s="134" t="s">
        <v>529</v>
      </c>
      <c r="F30" s="134" t="s">
        <v>395</v>
      </c>
      <c r="G30" s="134" t="s">
        <v>395</v>
      </c>
      <c r="H30" s="134" t="s">
        <v>783</v>
      </c>
      <c r="I30" s="134" t="s">
        <v>639</v>
      </c>
      <c r="J30" s="134"/>
      <c r="K30" s="134" t="s">
        <v>559</v>
      </c>
      <c r="L30" s="134"/>
      <c r="M30" s="182">
        <v>43340</v>
      </c>
      <c r="N30" s="185" t="s">
        <v>530</v>
      </c>
    </row>
    <row r="31" spans="1:14" ht="51" x14ac:dyDescent="0.25">
      <c r="A31" s="135" t="s">
        <v>383</v>
      </c>
      <c r="B31" s="134" t="s">
        <v>412</v>
      </c>
      <c r="C31" s="134" t="s">
        <v>398</v>
      </c>
      <c r="D31" s="134"/>
      <c r="E31" s="134" t="s">
        <v>534</v>
      </c>
      <c r="F31" s="134" t="s">
        <v>486</v>
      </c>
      <c r="G31" s="134" t="s">
        <v>486</v>
      </c>
      <c r="H31" s="134" t="s">
        <v>640</v>
      </c>
      <c r="I31" s="134" t="s">
        <v>641</v>
      </c>
      <c r="J31" s="134"/>
      <c r="K31" s="134" t="s">
        <v>976</v>
      </c>
      <c r="L31" s="134" t="s">
        <v>1069</v>
      </c>
      <c r="M31" s="182">
        <v>43340</v>
      </c>
      <c r="N31" s="185" t="s">
        <v>1068</v>
      </c>
    </row>
    <row r="32" spans="1:14" ht="76.5" x14ac:dyDescent="0.25">
      <c r="A32" s="135" t="s">
        <v>383</v>
      </c>
      <c r="B32" s="134" t="s">
        <v>412</v>
      </c>
      <c r="C32" s="134" t="s">
        <v>398</v>
      </c>
      <c r="D32" s="134"/>
      <c r="E32" s="134" t="s">
        <v>537</v>
      </c>
      <c r="F32" s="134" t="s">
        <v>485</v>
      </c>
      <c r="G32" s="134" t="s">
        <v>485</v>
      </c>
      <c r="H32" s="134" t="s">
        <v>640</v>
      </c>
      <c r="I32" s="134" t="s">
        <v>641</v>
      </c>
      <c r="J32" s="134" t="s">
        <v>642</v>
      </c>
      <c r="K32" s="134" t="s">
        <v>538</v>
      </c>
      <c r="L32" s="134" t="s">
        <v>1070</v>
      </c>
      <c r="M32" s="182">
        <v>43340</v>
      </c>
      <c r="N32" s="185" t="s">
        <v>539</v>
      </c>
    </row>
    <row r="33" spans="1:14" ht="51" x14ac:dyDescent="0.25">
      <c r="A33" s="135" t="s">
        <v>383</v>
      </c>
      <c r="B33" s="134" t="s">
        <v>412</v>
      </c>
      <c r="C33" s="134" t="s">
        <v>398</v>
      </c>
      <c r="D33" s="134"/>
      <c r="E33" s="134" t="s">
        <v>581</v>
      </c>
      <c r="F33" s="134" t="s">
        <v>540</v>
      </c>
      <c r="G33" s="134" t="s">
        <v>540</v>
      </c>
      <c r="H33" s="134" t="s">
        <v>640</v>
      </c>
      <c r="I33" s="134" t="s">
        <v>641</v>
      </c>
      <c r="J33" s="134"/>
      <c r="K33" s="134" t="s">
        <v>535</v>
      </c>
      <c r="L33" s="134"/>
      <c r="M33" s="182">
        <v>43340</v>
      </c>
      <c r="N33" s="185" t="s">
        <v>536</v>
      </c>
    </row>
    <row r="34" spans="1:14" ht="51" x14ac:dyDescent="0.25">
      <c r="A34" s="135" t="s">
        <v>383</v>
      </c>
      <c r="B34" s="134" t="s">
        <v>412</v>
      </c>
      <c r="C34" s="134" t="s">
        <v>423</v>
      </c>
      <c r="D34" s="134" t="s">
        <v>571</v>
      </c>
      <c r="E34" s="134" t="s">
        <v>582</v>
      </c>
      <c r="F34" s="134" t="s">
        <v>583</v>
      </c>
      <c r="G34" s="134" t="s">
        <v>584</v>
      </c>
      <c r="H34" s="134" t="s">
        <v>643</v>
      </c>
      <c r="I34" s="134" t="s">
        <v>644</v>
      </c>
      <c r="J34" s="134" t="s">
        <v>645</v>
      </c>
      <c r="K34" s="134" t="s">
        <v>541</v>
      </c>
      <c r="L34" s="134"/>
      <c r="M34" s="182">
        <v>43340</v>
      </c>
      <c r="N34" s="185" t="s">
        <v>542</v>
      </c>
    </row>
    <row r="35" spans="1:14" ht="51" x14ac:dyDescent="0.25">
      <c r="A35" s="135" t="s">
        <v>383</v>
      </c>
      <c r="B35" s="134" t="s">
        <v>412</v>
      </c>
      <c r="C35" s="134" t="s">
        <v>423</v>
      </c>
      <c r="D35" s="134" t="s">
        <v>571</v>
      </c>
      <c r="E35" s="134" t="s">
        <v>585</v>
      </c>
      <c r="F35" s="134" t="s">
        <v>407</v>
      </c>
      <c r="G35" s="134" t="s">
        <v>586</v>
      </c>
      <c r="H35" s="134" t="s">
        <v>646</v>
      </c>
      <c r="I35" s="134" t="s">
        <v>647</v>
      </c>
      <c r="J35" s="134" t="s">
        <v>648</v>
      </c>
      <c r="K35" s="134" t="s">
        <v>945</v>
      </c>
      <c r="L35" s="134"/>
      <c r="M35" s="182">
        <v>43340</v>
      </c>
      <c r="N35" s="185" t="s">
        <v>944</v>
      </c>
    </row>
    <row r="36" spans="1:14" ht="51" x14ac:dyDescent="0.25">
      <c r="A36" s="135" t="s">
        <v>383</v>
      </c>
      <c r="B36" s="134" t="s">
        <v>412</v>
      </c>
      <c r="C36" s="134" t="s">
        <v>423</v>
      </c>
      <c r="D36" s="134" t="s">
        <v>571</v>
      </c>
      <c r="E36" s="134" t="s">
        <v>587</v>
      </c>
      <c r="F36" s="134" t="s">
        <v>908</v>
      </c>
      <c r="G36" s="134" t="s">
        <v>909</v>
      </c>
      <c r="H36" s="134" t="s">
        <v>910</v>
      </c>
      <c r="I36" s="134" t="s">
        <v>649</v>
      </c>
      <c r="J36" s="134" t="s">
        <v>650</v>
      </c>
      <c r="K36" s="134" t="s">
        <v>541</v>
      </c>
      <c r="L36" s="134"/>
      <c r="M36" s="182">
        <v>43340</v>
      </c>
      <c r="N36" s="185" t="s">
        <v>542</v>
      </c>
    </row>
    <row r="37" spans="1:14" ht="127.5" x14ac:dyDescent="0.25">
      <c r="A37" s="135" t="s">
        <v>383</v>
      </c>
      <c r="B37" s="134" t="s">
        <v>412</v>
      </c>
      <c r="C37" s="134" t="s">
        <v>423</v>
      </c>
      <c r="D37" s="134" t="s">
        <v>531</v>
      </c>
      <c r="E37" s="134" t="s">
        <v>588</v>
      </c>
      <c r="F37" s="134" t="s">
        <v>359</v>
      </c>
      <c r="G37" s="134" t="s">
        <v>532</v>
      </c>
      <c r="H37" s="134" t="s">
        <v>651</v>
      </c>
      <c r="I37" s="134" t="s">
        <v>652</v>
      </c>
      <c r="J37" s="134" t="s">
        <v>953</v>
      </c>
      <c r="K37" s="134" t="s">
        <v>954</v>
      </c>
      <c r="L37" s="134"/>
      <c r="M37" s="182">
        <v>43340</v>
      </c>
      <c r="N37" s="185" t="s">
        <v>955</v>
      </c>
    </row>
    <row r="38" spans="1:14" ht="153" x14ac:dyDescent="0.25">
      <c r="A38" s="135" t="s">
        <v>383</v>
      </c>
      <c r="B38" s="134" t="s">
        <v>412</v>
      </c>
      <c r="C38" s="134" t="s">
        <v>423</v>
      </c>
      <c r="D38" s="134" t="s">
        <v>531</v>
      </c>
      <c r="E38" s="134" t="s">
        <v>589</v>
      </c>
      <c r="F38" s="134" t="s">
        <v>533</v>
      </c>
      <c r="G38" s="134" t="s">
        <v>590</v>
      </c>
      <c r="H38" s="134" t="s">
        <v>653</v>
      </c>
      <c r="I38" s="134" t="s">
        <v>654</v>
      </c>
      <c r="J38" s="134" t="s">
        <v>655</v>
      </c>
      <c r="K38" s="134" t="s">
        <v>956</v>
      </c>
      <c r="L38" s="134"/>
      <c r="M38" s="182">
        <v>43340</v>
      </c>
      <c r="N38" s="185" t="s">
        <v>957</v>
      </c>
    </row>
    <row r="39" spans="1:14" ht="89.25" x14ac:dyDescent="0.25">
      <c r="A39" s="135" t="s">
        <v>383</v>
      </c>
      <c r="B39" s="134" t="s">
        <v>412</v>
      </c>
      <c r="C39" s="134" t="s">
        <v>423</v>
      </c>
      <c r="D39" s="134" t="s">
        <v>543</v>
      </c>
      <c r="E39" s="134" t="s">
        <v>591</v>
      </c>
      <c r="F39" s="134" t="s">
        <v>592</v>
      </c>
      <c r="G39" s="134" t="s">
        <v>593</v>
      </c>
      <c r="H39" s="134" t="s">
        <v>656</v>
      </c>
      <c r="I39" s="134" t="s">
        <v>657</v>
      </c>
      <c r="J39" s="134" t="s">
        <v>658</v>
      </c>
      <c r="K39" s="134" t="s">
        <v>1053</v>
      </c>
      <c r="L39" s="134" t="s">
        <v>877</v>
      </c>
      <c r="M39" s="182">
        <v>43340</v>
      </c>
      <c r="N39" s="185" t="s">
        <v>515</v>
      </c>
    </row>
    <row r="40" spans="1:14" ht="38.25" x14ac:dyDescent="0.25">
      <c r="A40" s="135" t="s">
        <v>383</v>
      </c>
      <c r="B40" s="134" t="s">
        <v>412</v>
      </c>
      <c r="C40" s="134" t="s">
        <v>423</v>
      </c>
      <c r="D40" s="134" t="s">
        <v>796</v>
      </c>
      <c r="E40" s="134" t="s">
        <v>594</v>
      </c>
      <c r="F40" s="134" t="s">
        <v>544</v>
      </c>
      <c r="G40" s="134" t="s">
        <v>544</v>
      </c>
      <c r="H40" s="134" t="s">
        <v>659</v>
      </c>
      <c r="I40" s="134" t="s">
        <v>798</v>
      </c>
      <c r="J40" s="134" t="s">
        <v>660</v>
      </c>
      <c r="K40" s="134" t="s">
        <v>545</v>
      </c>
      <c r="L40" s="134"/>
      <c r="M40" s="182">
        <v>43340</v>
      </c>
      <c r="N40" s="185" t="s">
        <v>546</v>
      </c>
    </row>
    <row r="41" spans="1:14" ht="51" x14ac:dyDescent="0.25">
      <c r="A41" s="135" t="s">
        <v>383</v>
      </c>
      <c r="B41" s="134" t="s">
        <v>412</v>
      </c>
      <c r="C41" s="134" t="s">
        <v>423</v>
      </c>
      <c r="D41" s="134" t="s">
        <v>797</v>
      </c>
      <c r="E41" s="134" t="s">
        <v>595</v>
      </c>
      <c r="F41" s="134" t="s">
        <v>547</v>
      </c>
      <c r="G41" s="134" t="s">
        <v>596</v>
      </c>
      <c r="H41" s="134" t="s">
        <v>661</v>
      </c>
      <c r="I41" s="134" t="s">
        <v>799</v>
      </c>
      <c r="J41" s="134" t="s">
        <v>662</v>
      </c>
      <c r="K41" s="134" t="s">
        <v>545</v>
      </c>
      <c r="L41" s="134"/>
      <c r="M41" s="182">
        <v>43340</v>
      </c>
      <c r="N41" s="185" t="s">
        <v>546</v>
      </c>
    </row>
    <row r="42" spans="1:14" ht="25.5" x14ac:dyDescent="0.25">
      <c r="A42" s="135" t="s">
        <v>383</v>
      </c>
      <c r="B42" s="134" t="s">
        <v>412</v>
      </c>
      <c r="C42" s="134" t="s">
        <v>423</v>
      </c>
      <c r="D42" s="134" t="s">
        <v>572</v>
      </c>
      <c r="E42" s="134" t="s">
        <v>597</v>
      </c>
      <c r="F42" s="134" t="s">
        <v>419</v>
      </c>
      <c r="G42" s="134" t="s">
        <v>419</v>
      </c>
      <c r="H42" s="134" t="s">
        <v>663</v>
      </c>
      <c r="I42" s="134" t="s">
        <v>664</v>
      </c>
      <c r="J42" s="134" t="s">
        <v>665</v>
      </c>
      <c r="K42" s="134" t="s">
        <v>545</v>
      </c>
      <c r="L42" s="134"/>
      <c r="M42" s="182">
        <v>43340</v>
      </c>
      <c r="N42" s="185" t="s">
        <v>546</v>
      </c>
    </row>
    <row r="43" spans="1:14" ht="25.5" x14ac:dyDescent="0.25">
      <c r="A43" s="135" t="s">
        <v>383</v>
      </c>
      <c r="B43" s="134" t="s">
        <v>412</v>
      </c>
      <c r="C43" s="134" t="s">
        <v>423</v>
      </c>
      <c r="D43" s="134" t="s">
        <v>572</v>
      </c>
      <c r="E43" s="134" t="s">
        <v>598</v>
      </c>
      <c r="F43" s="134" t="s">
        <v>548</v>
      </c>
      <c r="G43" s="134" t="s">
        <v>548</v>
      </c>
      <c r="H43" s="134" t="s">
        <v>666</v>
      </c>
      <c r="I43" s="134" t="s">
        <v>667</v>
      </c>
      <c r="J43" s="134"/>
      <c r="K43" s="134" t="s">
        <v>545</v>
      </c>
      <c r="L43" s="134"/>
      <c r="M43" s="182">
        <v>43340</v>
      </c>
      <c r="N43" s="185" t="s">
        <v>546</v>
      </c>
    </row>
    <row r="44" spans="1:14" ht="63.75" x14ac:dyDescent="0.25">
      <c r="A44" s="136" t="s">
        <v>549</v>
      </c>
      <c r="B44" s="134" t="s">
        <v>367</v>
      </c>
      <c r="C44" s="134" t="s">
        <v>414</v>
      </c>
      <c r="D44" s="134"/>
      <c r="E44" s="134" t="s">
        <v>599</v>
      </c>
      <c r="F44" s="134" t="s">
        <v>550</v>
      </c>
      <c r="G44" s="134" t="s">
        <v>550</v>
      </c>
      <c r="H44" s="134" t="s">
        <v>668</v>
      </c>
      <c r="I44" s="134" t="s">
        <v>669</v>
      </c>
      <c r="J44" s="134"/>
      <c r="K44" s="134" t="s">
        <v>516</v>
      </c>
      <c r="L44" s="134"/>
      <c r="M44" s="182">
        <v>43340</v>
      </c>
      <c r="N44" s="185" t="s">
        <v>1055</v>
      </c>
    </row>
    <row r="45" spans="1:14" ht="51" x14ac:dyDescent="0.25">
      <c r="A45" s="136" t="s">
        <v>549</v>
      </c>
      <c r="B45" s="134" t="s">
        <v>367</v>
      </c>
      <c r="C45" s="134" t="s">
        <v>414</v>
      </c>
      <c r="D45" s="134"/>
      <c r="E45" s="134" t="s">
        <v>600</v>
      </c>
      <c r="F45" s="134" t="s">
        <v>408</v>
      </c>
      <c r="G45" s="134" t="s">
        <v>601</v>
      </c>
      <c r="H45" s="134" t="s">
        <v>670</v>
      </c>
      <c r="I45" s="134" t="s">
        <v>671</v>
      </c>
      <c r="J45" s="134"/>
      <c r="K45" s="134" t="s">
        <v>551</v>
      </c>
      <c r="L45" s="134"/>
      <c r="M45" s="182">
        <v>43340</v>
      </c>
      <c r="N45" s="185" t="s">
        <v>1054</v>
      </c>
    </row>
    <row r="46" spans="1:14" ht="89.25" x14ac:dyDescent="0.25">
      <c r="A46" s="136" t="s">
        <v>549</v>
      </c>
      <c r="B46" s="134" t="s">
        <v>367</v>
      </c>
      <c r="C46" s="134" t="s">
        <v>552</v>
      </c>
      <c r="D46" s="134"/>
      <c r="E46" s="134" t="s">
        <v>602</v>
      </c>
      <c r="F46" s="134" t="s">
        <v>553</v>
      </c>
      <c r="G46" s="134" t="s">
        <v>603</v>
      </c>
      <c r="H46" s="134" t="s">
        <v>672</v>
      </c>
      <c r="I46" s="134" t="s">
        <v>673</v>
      </c>
      <c r="J46" s="134" t="s">
        <v>674</v>
      </c>
      <c r="K46" s="134" t="s">
        <v>972</v>
      </c>
      <c r="L46" s="134"/>
      <c r="M46" s="182">
        <v>43340</v>
      </c>
      <c r="N46" s="185" t="s">
        <v>554</v>
      </c>
    </row>
    <row r="47" spans="1:14" ht="76.5" x14ac:dyDescent="0.25">
      <c r="A47" s="136" t="s">
        <v>549</v>
      </c>
      <c r="B47" s="134" t="s">
        <v>368</v>
      </c>
      <c r="C47" s="134" t="s">
        <v>381</v>
      </c>
      <c r="D47" s="134"/>
      <c r="E47" s="134" t="s">
        <v>604</v>
      </c>
      <c r="F47" s="134" t="s">
        <v>361</v>
      </c>
      <c r="G47" s="134" t="s">
        <v>555</v>
      </c>
      <c r="H47" s="134" t="s">
        <v>675</v>
      </c>
      <c r="I47" s="134" t="s">
        <v>676</v>
      </c>
      <c r="J47" s="134"/>
      <c r="K47" s="134" t="s">
        <v>556</v>
      </c>
      <c r="L47" s="134"/>
      <c r="M47" s="182">
        <v>43340</v>
      </c>
      <c r="N47" s="185" t="s">
        <v>557</v>
      </c>
    </row>
    <row r="48" spans="1:14" ht="76.5" x14ac:dyDescent="0.25">
      <c r="A48" s="136" t="s">
        <v>549</v>
      </c>
      <c r="B48" s="134" t="s">
        <v>368</v>
      </c>
      <c r="C48" s="134" t="s">
        <v>381</v>
      </c>
      <c r="D48" s="134"/>
      <c r="E48" s="134" t="s">
        <v>605</v>
      </c>
      <c r="F48" s="134" t="s">
        <v>362</v>
      </c>
      <c r="G48" s="134" t="s">
        <v>558</v>
      </c>
      <c r="H48" s="134" t="s">
        <v>677</v>
      </c>
      <c r="I48" s="134" t="s">
        <v>676</v>
      </c>
      <c r="J48" s="134"/>
      <c r="K48" s="134" t="s">
        <v>559</v>
      </c>
      <c r="L48" s="134"/>
      <c r="M48" s="182">
        <v>43340</v>
      </c>
      <c r="N48" s="185" t="s">
        <v>560</v>
      </c>
    </row>
    <row r="49" spans="1:14" ht="76.5" x14ac:dyDescent="0.25">
      <c r="A49" s="136" t="s">
        <v>549</v>
      </c>
      <c r="B49" s="134" t="s">
        <v>368</v>
      </c>
      <c r="C49" s="134" t="s">
        <v>381</v>
      </c>
      <c r="D49" s="134"/>
      <c r="E49" s="134" t="s">
        <v>606</v>
      </c>
      <c r="F49" s="134" t="s">
        <v>607</v>
      </c>
      <c r="G49" s="134" t="s">
        <v>561</v>
      </c>
      <c r="H49" s="134" t="s">
        <v>678</v>
      </c>
      <c r="I49" s="134" t="s">
        <v>676</v>
      </c>
      <c r="J49" s="134"/>
      <c r="K49" s="134" t="s">
        <v>1060</v>
      </c>
      <c r="L49" s="134" t="s">
        <v>1062</v>
      </c>
      <c r="M49" s="182">
        <v>43340</v>
      </c>
      <c r="N49" s="185" t="s">
        <v>562</v>
      </c>
    </row>
    <row r="50" spans="1:14" ht="76.5" x14ac:dyDescent="0.25">
      <c r="A50" s="136" t="s">
        <v>549</v>
      </c>
      <c r="B50" s="134" t="s">
        <v>368</v>
      </c>
      <c r="C50" s="134" t="s">
        <v>381</v>
      </c>
      <c r="D50" s="134"/>
      <c r="E50" s="134" t="s">
        <v>608</v>
      </c>
      <c r="F50" s="134" t="s">
        <v>609</v>
      </c>
      <c r="G50" s="134" t="s">
        <v>563</v>
      </c>
      <c r="H50" s="134" t="s">
        <v>679</v>
      </c>
      <c r="I50" s="134" t="s">
        <v>676</v>
      </c>
      <c r="J50" s="134"/>
      <c r="K50" s="134" t="s">
        <v>1060</v>
      </c>
      <c r="L50" s="134" t="s">
        <v>1062</v>
      </c>
      <c r="M50" s="182">
        <v>43340</v>
      </c>
      <c r="N50" s="185" t="s">
        <v>564</v>
      </c>
    </row>
    <row r="51" spans="1:14" ht="102" x14ac:dyDescent="0.25">
      <c r="A51" s="136" t="s">
        <v>549</v>
      </c>
      <c r="B51" s="134" t="s">
        <v>368</v>
      </c>
      <c r="C51" s="134" t="s">
        <v>382</v>
      </c>
      <c r="D51" s="134"/>
      <c r="E51" s="134" t="s">
        <v>610</v>
      </c>
      <c r="F51" s="134" t="s">
        <v>611</v>
      </c>
      <c r="G51" s="134" t="s">
        <v>389</v>
      </c>
      <c r="H51" s="134" t="s">
        <v>680</v>
      </c>
      <c r="I51" s="134" t="s">
        <v>681</v>
      </c>
      <c r="J51" s="134" t="s">
        <v>682</v>
      </c>
      <c r="K51" s="134" t="s">
        <v>911</v>
      </c>
      <c r="L51" s="134"/>
      <c r="M51" s="182">
        <v>43340</v>
      </c>
      <c r="N51" s="185" t="s">
        <v>1064</v>
      </c>
    </row>
    <row r="52" spans="1:14" ht="140.25" x14ac:dyDescent="0.25">
      <c r="A52" s="136" t="s">
        <v>549</v>
      </c>
      <c r="B52" s="134" t="s">
        <v>368</v>
      </c>
      <c r="C52" s="134" t="s">
        <v>382</v>
      </c>
      <c r="D52" s="134"/>
      <c r="E52" s="134" t="s">
        <v>612</v>
      </c>
      <c r="F52" s="134" t="s">
        <v>613</v>
      </c>
      <c r="G52" s="134" t="s">
        <v>388</v>
      </c>
      <c r="H52" s="134" t="s">
        <v>683</v>
      </c>
      <c r="I52" s="134" t="s">
        <v>684</v>
      </c>
      <c r="J52" s="134" t="s">
        <v>685</v>
      </c>
      <c r="K52" s="134" t="s">
        <v>911</v>
      </c>
      <c r="L52" s="134"/>
      <c r="M52" s="182">
        <v>43340</v>
      </c>
      <c r="N52" s="185" t="s">
        <v>1064</v>
      </c>
    </row>
    <row r="53" spans="1:14" s="19" customFormat="1" ht="63.75" x14ac:dyDescent="0.25">
      <c r="A53" s="136" t="s">
        <v>549</v>
      </c>
      <c r="B53" s="134" t="s">
        <v>368</v>
      </c>
      <c r="C53" s="134" t="s">
        <v>382</v>
      </c>
      <c r="D53" s="134"/>
      <c r="E53" s="134" t="s">
        <v>614</v>
      </c>
      <c r="F53" s="134" t="s">
        <v>429</v>
      </c>
      <c r="G53" s="134" t="s">
        <v>565</v>
      </c>
      <c r="H53" s="134" t="s">
        <v>686</v>
      </c>
      <c r="I53" s="134" t="s">
        <v>687</v>
      </c>
      <c r="J53" s="134"/>
      <c r="K53" s="134" t="s">
        <v>900</v>
      </c>
      <c r="L53" s="134"/>
      <c r="M53" s="182">
        <v>43340</v>
      </c>
      <c r="N53" s="185" t="s">
        <v>901</v>
      </c>
    </row>
    <row r="54" spans="1:14" ht="38.25" x14ac:dyDescent="0.25">
      <c r="A54" s="136" t="s">
        <v>549</v>
      </c>
      <c r="B54" s="134" t="s">
        <v>368</v>
      </c>
      <c r="C54" s="134" t="s">
        <v>416</v>
      </c>
      <c r="D54" s="134"/>
      <c r="E54" s="134" t="s">
        <v>615</v>
      </c>
      <c r="F54" s="134" t="s">
        <v>1076</v>
      </c>
      <c r="G54" s="134" t="s">
        <v>1077</v>
      </c>
      <c r="H54" s="134" t="s">
        <v>1078</v>
      </c>
      <c r="I54" s="134" t="s">
        <v>687</v>
      </c>
      <c r="J54" s="134"/>
      <c r="K54" s="134" t="s">
        <v>541</v>
      </c>
      <c r="L54" s="134"/>
      <c r="M54" s="182">
        <v>43340</v>
      </c>
      <c r="N54" s="185" t="s">
        <v>542</v>
      </c>
    </row>
    <row r="55" spans="1:14" ht="76.5" x14ac:dyDescent="0.25">
      <c r="A55" s="136" t="s">
        <v>549</v>
      </c>
      <c r="B55" s="134" t="s">
        <v>368</v>
      </c>
      <c r="C55" s="134" t="s">
        <v>416</v>
      </c>
      <c r="D55" s="134"/>
      <c r="E55" s="134" t="s">
        <v>616</v>
      </c>
      <c r="F55" s="134" t="s">
        <v>617</v>
      </c>
      <c r="G55" s="134" t="s">
        <v>618</v>
      </c>
      <c r="H55" s="134" t="s">
        <v>688</v>
      </c>
      <c r="I55" s="134" t="s">
        <v>689</v>
      </c>
      <c r="J55" s="134"/>
      <c r="K55" s="134" t="s">
        <v>541</v>
      </c>
      <c r="L55" s="134"/>
      <c r="M55" s="182">
        <v>43340</v>
      </c>
      <c r="N55" s="185" t="s">
        <v>542</v>
      </c>
    </row>
    <row r="56" spans="1:14" ht="76.5" x14ac:dyDescent="0.25">
      <c r="A56" s="136" t="s">
        <v>549</v>
      </c>
      <c r="B56" s="134" t="s">
        <v>368</v>
      </c>
      <c r="C56" s="134" t="s">
        <v>416</v>
      </c>
      <c r="D56" s="134"/>
      <c r="E56" s="134" t="s">
        <v>619</v>
      </c>
      <c r="F56" s="134" t="s">
        <v>566</v>
      </c>
      <c r="G56" s="134" t="s">
        <v>904</v>
      </c>
      <c r="H56" s="134" t="s">
        <v>906</v>
      </c>
      <c r="I56" s="134" t="s">
        <v>690</v>
      </c>
      <c r="J56" s="134"/>
      <c r="K56" s="134" t="s">
        <v>559</v>
      </c>
      <c r="L56" s="134"/>
      <c r="M56" s="182">
        <v>43340</v>
      </c>
      <c r="N56" s="185" t="s">
        <v>905</v>
      </c>
    </row>
    <row r="57" spans="1:14" ht="89.25" x14ac:dyDescent="0.25">
      <c r="A57" s="136" t="s">
        <v>549</v>
      </c>
      <c r="B57" s="134" t="s">
        <v>368</v>
      </c>
      <c r="C57" s="134" t="s">
        <v>416</v>
      </c>
      <c r="D57" s="134"/>
      <c r="E57" s="134" t="s">
        <v>1065</v>
      </c>
      <c r="F57" s="134" t="s">
        <v>961</v>
      </c>
      <c r="G57" s="134" t="s">
        <v>962</v>
      </c>
      <c r="H57" s="134" t="s">
        <v>963</v>
      </c>
      <c r="I57" s="134" t="s">
        <v>964</v>
      </c>
      <c r="J57" s="134" t="s">
        <v>965</v>
      </c>
      <c r="K57" s="134" t="s">
        <v>1073</v>
      </c>
      <c r="L57" s="134" t="s">
        <v>966</v>
      </c>
      <c r="M57" s="182">
        <v>43340</v>
      </c>
      <c r="N57" s="185" t="s">
        <v>967</v>
      </c>
    </row>
    <row r="58" spans="1:14" ht="114.75" x14ac:dyDescent="0.25">
      <c r="A58" s="137" t="s">
        <v>567</v>
      </c>
      <c r="B58" s="134"/>
      <c r="C58" s="134"/>
      <c r="D58" s="134"/>
      <c r="E58" s="134" t="s">
        <v>1085</v>
      </c>
      <c r="F58" s="134" t="s">
        <v>1022</v>
      </c>
      <c r="G58" s="134" t="s">
        <v>1023</v>
      </c>
      <c r="H58" s="134"/>
      <c r="I58" s="134"/>
      <c r="J58" s="134"/>
      <c r="K58" s="134" t="s">
        <v>1083</v>
      </c>
      <c r="L58" s="134" t="s">
        <v>1082</v>
      </c>
      <c r="M58" s="182">
        <v>43330</v>
      </c>
      <c r="N58" s="185" t="s">
        <v>1024</v>
      </c>
    </row>
    <row r="59" spans="1:14" x14ac:dyDescent="0.25">
      <c r="A59" s="137" t="s">
        <v>567</v>
      </c>
      <c r="B59" s="134"/>
      <c r="C59" s="134"/>
      <c r="D59" s="134"/>
      <c r="E59" s="134" t="s">
        <v>1086</v>
      </c>
      <c r="F59" s="134" t="s">
        <v>568</v>
      </c>
      <c r="G59" s="134"/>
      <c r="H59" s="134"/>
      <c r="I59" s="134"/>
      <c r="J59" s="134"/>
      <c r="K59" s="134" t="s">
        <v>559</v>
      </c>
      <c r="L59" s="134"/>
      <c r="M59" s="182">
        <v>43340</v>
      </c>
      <c r="N59" s="185" t="s">
        <v>758</v>
      </c>
    </row>
    <row r="60" spans="1:14" ht="63.75" x14ac:dyDescent="0.25">
      <c r="A60" s="137" t="s">
        <v>567</v>
      </c>
      <c r="B60" s="134"/>
      <c r="C60" s="134"/>
      <c r="D60" s="134"/>
      <c r="E60" s="134"/>
      <c r="F60" s="134" t="s">
        <v>769</v>
      </c>
      <c r="G60" s="134" t="s">
        <v>770</v>
      </c>
      <c r="H60" s="134" t="s">
        <v>771</v>
      </c>
      <c r="I60" s="134" t="s">
        <v>772</v>
      </c>
      <c r="J60" s="134"/>
      <c r="K60" s="134" t="s">
        <v>559</v>
      </c>
      <c r="L60" s="134"/>
      <c r="M60" s="182">
        <v>43340</v>
      </c>
      <c r="N60" s="185" t="s">
        <v>1021</v>
      </c>
    </row>
  </sheetData>
  <mergeCells count="1">
    <mergeCell ref="A1:N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193"/>
  <sheetViews>
    <sheetView workbookViewId="0">
      <pane ySplit="2" topLeftCell="A3" activePane="bottomLeft" state="frozen"/>
      <selection pane="bottomLeft" sqref="A1:H1"/>
    </sheetView>
  </sheetViews>
  <sheetFormatPr defaultRowHeight="15" x14ac:dyDescent="0.25"/>
  <cols>
    <col min="1" max="1" width="49.42578125" style="5" bestFit="1" customWidth="1"/>
    <col min="2" max="2" width="7.28515625" style="5" bestFit="1" customWidth="1"/>
    <col min="3" max="3" width="24.7109375" style="5" bestFit="1" customWidth="1"/>
    <col min="4" max="4" width="21.7109375" style="5" bestFit="1" customWidth="1"/>
    <col min="5" max="5" width="18.5703125" style="5" bestFit="1" customWidth="1"/>
    <col min="6" max="6" width="37.140625" style="5" bestFit="1" customWidth="1"/>
    <col min="7" max="7" width="22.7109375" style="5" bestFit="1" customWidth="1"/>
    <col min="8" max="8" width="26.85546875" style="5" bestFit="1" customWidth="1"/>
    <col min="9" max="16384" width="9.140625" style="5"/>
  </cols>
  <sheetData>
    <row r="1" spans="1:9" x14ac:dyDescent="0.25">
      <c r="A1" s="196"/>
      <c r="B1" s="196"/>
      <c r="C1" s="196"/>
      <c r="D1" s="196"/>
      <c r="E1" s="196"/>
      <c r="F1" s="196"/>
      <c r="G1" s="196"/>
      <c r="H1" s="196"/>
    </row>
    <row r="2" spans="1:9" x14ac:dyDescent="0.25">
      <c r="A2" s="110" t="s">
        <v>380</v>
      </c>
      <c r="B2" s="110" t="s">
        <v>358</v>
      </c>
      <c r="C2" s="111" t="s">
        <v>696</v>
      </c>
      <c r="D2" s="111" t="s">
        <v>697</v>
      </c>
      <c r="E2" s="112" t="s">
        <v>698</v>
      </c>
      <c r="F2" s="112" t="s">
        <v>699</v>
      </c>
      <c r="G2" s="112" t="s">
        <v>700</v>
      </c>
      <c r="H2" s="112" t="s">
        <v>701</v>
      </c>
      <c r="I2" s="20"/>
    </row>
    <row r="3" spans="1:9" x14ac:dyDescent="0.25">
      <c r="A3" s="107" t="s">
        <v>1</v>
      </c>
      <c r="B3" s="107" t="s">
        <v>0</v>
      </c>
      <c r="C3" s="107" t="s">
        <v>702</v>
      </c>
      <c r="D3" s="107" t="s">
        <v>703</v>
      </c>
      <c r="E3" s="107" t="s">
        <v>704</v>
      </c>
      <c r="F3" s="107" t="s">
        <v>702</v>
      </c>
      <c r="G3" s="107" t="s">
        <v>705</v>
      </c>
      <c r="H3" s="107" t="s">
        <v>706</v>
      </c>
    </row>
    <row r="4" spans="1:9" x14ac:dyDescent="0.25">
      <c r="A4" s="107" t="s">
        <v>3</v>
      </c>
      <c r="B4" s="107" t="s">
        <v>2</v>
      </c>
      <c r="C4" s="107" t="s">
        <v>707</v>
      </c>
      <c r="D4" s="107" t="s">
        <v>708</v>
      </c>
      <c r="E4" s="107" t="s">
        <v>709</v>
      </c>
      <c r="F4" s="107" t="s">
        <v>710</v>
      </c>
      <c r="G4" s="107" t="s">
        <v>711</v>
      </c>
      <c r="H4" s="107" t="s">
        <v>712</v>
      </c>
    </row>
    <row r="5" spans="1:9" x14ac:dyDescent="0.25">
      <c r="A5" s="107" t="s">
        <v>5</v>
      </c>
      <c r="B5" s="107" t="s">
        <v>4</v>
      </c>
      <c r="C5" s="107" t="s">
        <v>713</v>
      </c>
      <c r="D5" s="107" t="s">
        <v>708</v>
      </c>
      <c r="E5" s="107" t="s">
        <v>704</v>
      </c>
      <c r="F5" s="107" t="s">
        <v>713</v>
      </c>
      <c r="G5" s="107" t="s">
        <v>714</v>
      </c>
      <c r="H5" s="107" t="s">
        <v>715</v>
      </c>
    </row>
    <row r="6" spans="1:9" x14ac:dyDescent="0.25">
      <c r="A6" s="107" t="s">
        <v>7</v>
      </c>
      <c r="B6" s="107" t="s">
        <v>6</v>
      </c>
      <c r="C6" s="107" t="s">
        <v>716</v>
      </c>
      <c r="D6" s="107" t="s">
        <v>708</v>
      </c>
      <c r="E6" s="107" t="s">
        <v>717</v>
      </c>
      <c r="F6" s="107" t="s">
        <v>716</v>
      </c>
      <c r="G6" s="107" t="s">
        <v>714</v>
      </c>
      <c r="H6" s="107" t="s">
        <v>718</v>
      </c>
    </row>
    <row r="7" spans="1:9" x14ac:dyDescent="0.25">
      <c r="A7" s="107" t="s">
        <v>9</v>
      </c>
      <c r="B7" s="107" t="s">
        <v>8</v>
      </c>
      <c r="C7" s="107" t="s">
        <v>719</v>
      </c>
      <c r="D7" s="107" t="s">
        <v>720</v>
      </c>
      <c r="E7" s="107" t="s">
        <v>721</v>
      </c>
      <c r="F7" s="107" t="s">
        <v>722</v>
      </c>
      <c r="G7" s="107" t="s">
        <v>723</v>
      </c>
      <c r="H7" s="107" t="s">
        <v>724</v>
      </c>
    </row>
    <row r="8" spans="1:9" x14ac:dyDescent="0.25">
      <c r="A8" s="107" t="s">
        <v>11</v>
      </c>
      <c r="B8" s="107" t="s">
        <v>10</v>
      </c>
      <c r="C8" s="107" t="s">
        <v>719</v>
      </c>
      <c r="D8" s="107" t="s">
        <v>708</v>
      </c>
      <c r="E8" s="107" t="s">
        <v>721</v>
      </c>
      <c r="F8" s="107" t="s">
        <v>725</v>
      </c>
      <c r="G8" s="107" t="s">
        <v>723</v>
      </c>
      <c r="H8" s="107" t="s">
        <v>726</v>
      </c>
    </row>
    <row r="9" spans="1:9" x14ac:dyDescent="0.25">
      <c r="A9" s="107" t="s">
        <v>13</v>
      </c>
      <c r="B9" s="107" t="s">
        <v>12</v>
      </c>
      <c r="C9" s="107" t="s">
        <v>707</v>
      </c>
      <c r="D9" s="107" t="s">
        <v>727</v>
      </c>
      <c r="E9" s="107" t="s">
        <v>728</v>
      </c>
      <c r="F9" s="107" t="s">
        <v>710</v>
      </c>
      <c r="G9" s="107" t="s">
        <v>705</v>
      </c>
      <c r="H9" s="107" t="s">
        <v>729</v>
      </c>
    </row>
    <row r="10" spans="1:9" x14ac:dyDescent="0.25">
      <c r="A10" s="107" t="s">
        <v>15</v>
      </c>
      <c r="B10" s="107" t="s">
        <v>14</v>
      </c>
      <c r="C10" s="107" t="s">
        <v>730</v>
      </c>
      <c r="D10" s="107" t="s">
        <v>731</v>
      </c>
      <c r="E10" s="107" t="s">
        <v>732</v>
      </c>
      <c r="F10" s="107" t="s">
        <v>730</v>
      </c>
      <c r="G10" s="107" t="s">
        <v>733</v>
      </c>
      <c r="H10" s="107" t="s">
        <v>734</v>
      </c>
    </row>
    <row r="11" spans="1:9" x14ac:dyDescent="0.25">
      <c r="A11" s="107" t="s">
        <v>17</v>
      </c>
      <c r="B11" s="107" t="s">
        <v>16</v>
      </c>
      <c r="C11" s="107" t="s">
        <v>707</v>
      </c>
      <c r="D11" s="107" t="s">
        <v>731</v>
      </c>
      <c r="E11" s="107" t="s">
        <v>709</v>
      </c>
      <c r="F11" s="107" t="s">
        <v>735</v>
      </c>
      <c r="G11" s="107" t="s">
        <v>711</v>
      </c>
      <c r="H11" s="107" t="s">
        <v>736</v>
      </c>
    </row>
    <row r="12" spans="1:9" x14ac:dyDescent="0.25">
      <c r="A12" s="107" t="s">
        <v>19</v>
      </c>
      <c r="B12" s="107" t="s">
        <v>18</v>
      </c>
      <c r="C12" s="107" t="s">
        <v>707</v>
      </c>
      <c r="D12" s="107" t="s">
        <v>708</v>
      </c>
      <c r="E12" s="107" t="s">
        <v>728</v>
      </c>
      <c r="F12" s="107" t="s">
        <v>710</v>
      </c>
      <c r="G12" s="107" t="s">
        <v>705</v>
      </c>
      <c r="H12" s="107" t="s">
        <v>729</v>
      </c>
    </row>
    <row r="13" spans="1:9" x14ac:dyDescent="0.25">
      <c r="A13" s="107" t="s">
        <v>21</v>
      </c>
      <c r="B13" s="107" t="s">
        <v>20</v>
      </c>
      <c r="C13" s="107" t="s">
        <v>719</v>
      </c>
      <c r="D13" s="107" t="s">
        <v>720</v>
      </c>
      <c r="E13" s="107" t="s">
        <v>721</v>
      </c>
      <c r="F13" s="107" t="s">
        <v>722</v>
      </c>
      <c r="G13" s="107" t="s">
        <v>723</v>
      </c>
      <c r="H13" s="107" t="s">
        <v>724</v>
      </c>
    </row>
    <row r="14" spans="1:9" x14ac:dyDescent="0.25">
      <c r="A14" s="107" t="s">
        <v>23</v>
      </c>
      <c r="B14" s="107" t="s">
        <v>22</v>
      </c>
      <c r="C14" s="107" t="s">
        <v>713</v>
      </c>
      <c r="D14" s="107" t="s">
        <v>720</v>
      </c>
      <c r="E14" s="107" t="s">
        <v>704</v>
      </c>
      <c r="F14" s="107" t="s">
        <v>713</v>
      </c>
      <c r="G14" s="107" t="s">
        <v>705</v>
      </c>
      <c r="H14" s="107" t="s">
        <v>729</v>
      </c>
    </row>
    <row r="15" spans="1:9" x14ac:dyDescent="0.25">
      <c r="A15" s="107" t="s">
        <v>25</v>
      </c>
      <c r="B15" s="107" t="s">
        <v>24</v>
      </c>
      <c r="C15" s="107" t="s">
        <v>702</v>
      </c>
      <c r="D15" s="107" t="s">
        <v>703</v>
      </c>
      <c r="E15" s="107" t="s">
        <v>732</v>
      </c>
      <c r="F15" s="107" t="s">
        <v>702</v>
      </c>
      <c r="G15" s="107" t="s">
        <v>705</v>
      </c>
      <c r="H15" s="107" t="s">
        <v>706</v>
      </c>
    </row>
    <row r="16" spans="1:9" x14ac:dyDescent="0.25">
      <c r="A16" s="107" t="s">
        <v>27</v>
      </c>
      <c r="B16" s="107" t="s">
        <v>26</v>
      </c>
      <c r="C16" s="107" t="s">
        <v>719</v>
      </c>
      <c r="D16" s="107" t="s">
        <v>720</v>
      </c>
      <c r="E16" s="107" t="s">
        <v>721</v>
      </c>
      <c r="F16" s="107" t="s">
        <v>722</v>
      </c>
      <c r="G16" s="107" t="s">
        <v>723</v>
      </c>
      <c r="H16" s="107" t="s">
        <v>724</v>
      </c>
    </row>
    <row r="17" spans="1:8" x14ac:dyDescent="0.25">
      <c r="A17" s="107" t="s">
        <v>29</v>
      </c>
      <c r="B17" s="107" t="s">
        <v>28</v>
      </c>
      <c r="C17" s="107" t="s">
        <v>707</v>
      </c>
      <c r="D17" s="107" t="s">
        <v>708</v>
      </c>
      <c r="E17" s="107" t="s">
        <v>709</v>
      </c>
      <c r="F17" s="107" t="s">
        <v>710</v>
      </c>
      <c r="G17" s="107" t="s">
        <v>711</v>
      </c>
      <c r="H17" s="107" t="s">
        <v>737</v>
      </c>
    </row>
    <row r="18" spans="1:8" x14ac:dyDescent="0.25">
      <c r="A18" s="107" t="s">
        <v>31</v>
      </c>
      <c r="B18" s="107" t="s">
        <v>30</v>
      </c>
      <c r="C18" s="107" t="s">
        <v>707</v>
      </c>
      <c r="D18" s="107" t="s">
        <v>731</v>
      </c>
      <c r="E18" s="107" t="s">
        <v>709</v>
      </c>
      <c r="F18" s="107" t="s">
        <v>735</v>
      </c>
      <c r="G18" s="107" t="s">
        <v>711</v>
      </c>
      <c r="H18" s="107" t="s">
        <v>736</v>
      </c>
    </row>
    <row r="19" spans="1:8" x14ac:dyDescent="0.25">
      <c r="A19" s="107" t="s">
        <v>33</v>
      </c>
      <c r="B19" s="107" t="s">
        <v>32</v>
      </c>
      <c r="C19" s="107" t="s">
        <v>719</v>
      </c>
      <c r="D19" s="107" t="s">
        <v>708</v>
      </c>
      <c r="E19" s="107" t="s">
        <v>721</v>
      </c>
      <c r="F19" s="107" t="s">
        <v>722</v>
      </c>
      <c r="G19" s="107" t="s">
        <v>723</v>
      </c>
      <c r="H19" s="107" t="s">
        <v>738</v>
      </c>
    </row>
    <row r="20" spans="1:8" x14ac:dyDescent="0.25">
      <c r="A20" s="107" t="s">
        <v>35</v>
      </c>
      <c r="B20" s="107" t="s">
        <v>34</v>
      </c>
      <c r="C20" s="107" t="s">
        <v>716</v>
      </c>
      <c r="D20" s="107" t="s">
        <v>703</v>
      </c>
      <c r="E20" s="107" t="s">
        <v>739</v>
      </c>
      <c r="F20" s="107" t="s">
        <v>716</v>
      </c>
      <c r="G20" s="107" t="s">
        <v>714</v>
      </c>
      <c r="H20" s="107" t="s">
        <v>740</v>
      </c>
    </row>
    <row r="21" spans="1:8" x14ac:dyDescent="0.25">
      <c r="A21" s="107" t="s">
        <v>37</v>
      </c>
      <c r="B21" s="107" t="s">
        <v>36</v>
      </c>
      <c r="C21" s="107" t="s">
        <v>702</v>
      </c>
      <c r="D21" s="107" t="s">
        <v>727</v>
      </c>
      <c r="E21" s="107" t="s">
        <v>732</v>
      </c>
      <c r="F21" s="107" t="s">
        <v>702</v>
      </c>
      <c r="G21" s="107" t="s">
        <v>705</v>
      </c>
      <c r="H21" s="107" t="s">
        <v>706</v>
      </c>
    </row>
    <row r="22" spans="1:8" x14ac:dyDescent="0.25">
      <c r="A22" s="107" t="s">
        <v>840</v>
      </c>
      <c r="B22" s="107" t="s">
        <v>38</v>
      </c>
      <c r="C22" s="107" t="s">
        <v>719</v>
      </c>
      <c r="D22" s="107" t="s">
        <v>727</v>
      </c>
      <c r="E22" s="107" t="s">
        <v>721</v>
      </c>
      <c r="F22" s="107" t="s">
        <v>722</v>
      </c>
      <c r="G22" s="107" t="s">
        <v>723</v>
      </c>
      <c r="H22" s="107" t="s">
        <v>726</v>
      </c>
    </row>
    <row r="23" spans="1:8" x14ac:dyDescent="0.25">
      <c r="A23" s="107" t="s">
        <v>40</v>
      </c>
      <c r="B23" s="107" t="s">
        <v>39</v>
      </c>
      <c r="C23" s="107" t="s">
        <v>707</v>
      </c>
      <c r="D23" s="107" t="s">
        <v>708</v>
      </c>
      <c r="E23" s="107" t="s">
        <v>709</v>
      </c>
      <c r="F23" s="107" t="s">
        <v>710</v>
      </c>
      <c r="G23" s="107" t="s">
        <v>711</v>
      </c>
      <c r="H23" s="107" t="s">
        <v>712</v>
      </c>
    </row>
    <row r="24" spans="1:8" x14ac:dyDescent="0.25">
      <c r="A24" s="107" t="s">
        <v>42</v>
      </c>
      <c r="B24" s="107" t="s">
        <v>41</v>
      </c>
      <c r="C24" s="107" t="s">
        <v>716</v>
      </c>
      <c r="D24" s="107" t="s">
        <v>708</v>
      </c>
      <c r="E24" s="107" t="s">
        <v>717</v>
      </c>
      <c r="F24" s="107" t="s">
        <v>716</v>
      </c>
      <c r="G24" s="107" t="s">
        <v>714</v>
      </c>
      <c r="H24" s="107" t="s">
        <v>741</v>
      </c>
    </row>
    <row r="25" spans="1:8" x14ac:dyDescent="0.25">
      <c r="A25" s="107" t="s">
        <v>44</v>
      </c>
      <c r="B25" s="107" t="s">
        <v>43</v>
      </c>
      <c r="C25" s="107" t="s">
        <v>719</v>
      </c>
      <c r="D25" s="107" t="s">
        <v>708</v>
      </c>
      <c r="E25" s="107" t="s">
        <v>721</v>
      </c>
      <c r="F25" s="107" t="s">
        <v>725</v>
      </c>
      <c r="G25" s="107" t="s">
        <v>723</v>
      </c>
      <c r="H25" s="107" t="s">
        <v>726</v>
      </c>
    </row>
    <row r="26" spans="1:8" x14ac:dyDescent="0.25">
      <c r="A26" s="107" t="s">
        <v>379</v>
      </c>
      <c r="B26" s="107" t="s">
        <v>45</v>
      </c>
      <c r="C26" s="107" t="s">
        <v>730</v>
      </c>
      <c r="D26" s="107" t="s">
        <v>720</v>
      </c>
      <c r="E26" s="107" t="s">
        <v>732</v>
      </c>
      <c r="F26" s="107" t="s">
        <v>730</v>
      </c>
      <c r="G26" s="107" t="s">
        <v>705</v>
      </c>
      <c r="H26" s="107" t="s">
        <v>742</v>
      </c>
    </row>
    <row r="27" spans="1:8" x14ac:dyDescent="0.25">
      <c r="A27" s="107" t="s">
        <v>47</v>
      </c>
      <c r="B27" s="107" t="s">
        <v>46</v>
      </c>
      <c r="C27" s="107" t="s">
        <v>707</v>
      </c>
      <c r="D27" s="107" t="s">
        <v>708</v>
      </c>
      <c r="E27" s="107" t="s">
        <v>709</v>
      </c>
      <c r="F27" s="107" t="s">
        <v>735</v>
      </c>
      <c r="G27" s="107" t="s">
        <v>711</v>
      </c>
      <c r="H27" s="107" t="s">
        <v>737</v>
      </c>
    </row>
    <row r="28" spans="1:8" x14ac:dyDescent="0.25">
      <c r="A28" s="107" t="s">
        <v>49</v>
      </c>
      <c r="B28" s="107" t="s">
        <v>48</v>
      </c>
      <c r="C28" s="107" t="s">
        <v>716</v>
      </c>
      <c r="D28" s="107" t="s">
        <v>703</v>
      </c>
      <c r="E28" s="107" t="s">
        <v>739</v>
      </c>
      <c r="F28" s="107" t="s">
        <v>716</v>
      </c>
      <c r="G28" s="107" t="s">
        <v>714</v>
      </c>
      <c r="H28" s="107" t="s">
        <v>740</v>
      </c>
    </row>
    <row r="29" spans="1:8" x14ac:dyDescent="0.25">
      <c r="A29" s="107" t="s">
        <v>51</v>
      </c>
      <c r="B29" s="107" t="s">
        <v>50</v>
      </c>
      <c r="C29" s="107" t="s">
        <v>716</v>
      </c>
      <c r="D29" s="107" t="s">
        <v>703</v>
      </c>
      <c r="E29" s="107" t="s">
        <v>743</v>
      </c>
      <c r="F29" s="107" t="s">
        <v>716</v>
      </c>
      <c r="G29" s="107" t="s">
        <v>714</v>
      </c>
      <c r="H29" s="107" t="s">
        <v>744</v>
      </c>
    </row>
    <row r="30" spans="1:8" x14ac:dyDescent="0.25">
      <c r="A30" s="107" t="s">
        <v>841</v>
      </c>
      <c r="B30" s="107" t="s">
        <v>58</v>
      </c>
      <c r="C30" s="107" t="s">
        <v>716</v>
      </c>
      <c r="D30" s="107" t="s">
        <v>727</v>
      </c>
      <c r="E30" s="107" t="s">
        <v>739</v>
      </c>
      <c r="F30" s="107" t="s">
        <v>716</v>
      </c>
      <c r="G30" s="107" t="s">
        <v>714</v>
      </c>
      <c r="H30" s="107" t="s">
        <v>740</v>
      </c>
    </row>
    <row r="31" spans="1:8" x14ac:dyDescent="0.25">
      <c r="A31" s="107" t="s">
        <v>53</v>
      </c>
      <c r="B31" s="107" t="s">
        <v>52</v>
      </c>
      <c r="C31" s="107" t="s">
        <v>730</v>
      </c>
      <c r="D31" s="107" t="s">
        <v>703</v>
      </c>
      <c r="E31" s="107" t="s">
        <v>732</v>
      </c>
      <c r="F31" s="107" t="s">
        <v>730</v>
      </c>
      <c r="G31" s="107" t="s">
        <v>705</v>
      </c>
      <c r="H31" s="107" t="s">
        <v>742</v>
      </c>
    </row>
    <row r="32" spans="1:8" x14ac:dyDescent="0.25">
      <c r="A32" s="107" t="s">
        <v>55</v>
      </c>
      <c r="B32" s="107" t="s">
        <v>54</v>
      </c>
      <c r="C32" s="107" t="s">
        <v>716</v>
      </c>
      <c r="D32" s="107" t="s">
        <v>727</v>
      </c>
      <c r="E32" s="107" t="s">
        <v>739</v>
      </c>
      <c r="F32" s="107" t="s">
        <v>716</v>
      </c>
      <c r="G32" s="107" t="s">
        <v>714</v>
      </c>
      <c r="H32" s="107" t="s">
        <v>718</v>
      </c>
    </row>
    <row r="33" spans="1:8" x14ac:dyDescent="0.25">
      <c r="A33" s="107" t="s">
        <v>57</v>
      </c>
      <c r="B33" s="107" t="s">
        <v>56</v>
      </c>
      <c r="C33" s="107" t="s">
        <v>745</v>
      </c>
      <c r="D33" s="107" t="s">
        <v>731</v>
      </c>
      <c r="E33" s="107" t="s">
        <v>709</v>
      </c>
      <c r="F33" s="107" t="s">
        <v>745</v>
      </c>
      <c r="G33" s="107" t="s">
        <v>723</v>
      </c>
      <c r="H33" s="107" t="s">
        <v>746</v>
      </c>
    </row>
    <row r="34" spans="1:8" x14ac:dyDescent="0.25">
      <c r="A34" s="107" t="s">
        <v>60</v>
      </c>
      <c r="B34" s="107" t="s">
        <v>59</v>
      </c>
      <c r="C34" s="107" t="s">
        <v>716</v>
      </c>
      <c r="D34" s="107" t="s">
        <v>703</v>
      </c>
      <c r="E34" s="107" t="s">
        <v>739</v>
      </c>
      <c r="F34" s="107" t="s">
        <v>716</v>
      </c>
      <c r="G34" s="107" t="s">
        <v>714</v>
      </c>
      <c r="H34" s="107" t="s">
        <v>718</v>
      </c>
    </row>
    <row r="35" spans="1:8" x14ac:dyDescent="0.25">
      <c r="A35" s="107" t="s">
        <v>62</v>
      </c>
      <c r="B35" s="107" t="s">
        <v>61</v>
      </c>
      <c r="C35" s="107" t="s">
        <v>716</v>
      </c>
      <c r="D35" s="107" t="s">
        <v>703</v>
      </c>
      <c r="E35" s="107" t="s">
        <v>739</v>
      </c>
      <c r="F35" s="107" t="s">
        <v>716</v>
      </c>
      <c r="G35" s="107" t="s">
        <v>714</v>
      </c>
      <c r="H35" s="107" t="s">
        <v>718</v>
      </c>
    </row>
    <row r="36" spans="1:8" x14ac:dyDescent="0.25">
      <c r="A36" s="107" t="s">
        <v>64</v>
      </c>
      <c r="B36" s="107" t="s">
        <v>63</v>
      </c>
      <c r="C36" s="107" t="s">
        <v>719</v>
      </c>
      <c r="D36" s="107" t="s">
        <v>731</v>
      </c>
      <c r="E36" s="107" t="s">
        <v>721</v>
      </c>
      <c r="F36" s="107" t="s">
        <v>725</v>
      </c>
      <c r="G36" s="107" t="s">
        <v>723</v>
      </c>
      <c r="H36" s="107" t="s">
        <v>726</v>
      </c>
    </row>
    <row r="37" spans="1:8" x14ac:dyDescent="0.25">
      <c r="A37" s="107" t="s">
        <v>376</v>
      </c>
      <c r="B37" s="107" t="s">
        <v>65</v>
      </c>
      <c r="C37" s="107" t="s">
        <v>730</v>
      </c>
      <c r="D37" s="107" t="s">
        <v>708</v>
      </c>
      <c r="E37" s="107" t="s">
        <v>732</v>
      </c>
      <c r="F37" s="107" t="s">
        <v>730</v>
      </c>
      <c r="G37" s="107" t="s">
        <v>705</v>
      </c>
      <c r="H37" s="107" t="s">
        <v>747</v>
      </c>
    </row>
    <row r="38" spans="1:8" x14ac:dyDescent="0.25">
      <c r="A38" s="107" t="s">
        <v>67</v>
      </c>
      <c r="B38" s="107" t="s">
        <v>66</v>
      </c>
      <c r="C38" s="107" t="s">
        <v>719</v>
      </c>
      <c r="D38" s="107" t="s">
        <v>708</v>
      </c>
      <c r="E38" s="107" t="s">
        <v>721</v>
      </c>
      <c r="F38" s="107" t="s">
        <v>725</v>
      </c>
      <c r="G38" s="107" t="s">
        <v>723</v>
      </c>
      <c r="H38" s="107" t="s">
        <v>726</v>
      </c>
    </row>
    <row r="39" spans="1:8" x14ac:dyDescent="0.25">
      <c r="A39" s="107" t="s">
        <v>69</v>
      </c>
      <c r="B39" s="107" t="s">
        <v>68</v>
      </c>
      <c r="C39" s="107" t="s">
        <v>716</v>
      </c>
      <c r="D39" s="107" t="s">
        <v>703</v>
      </c>
      <c r="E39" s="107" t="s">
        <v>717</v>
      </c>
      <c r="F39" s="107" t="s">
        <v>716</v>
      </c>
      <c r="G39" s="107" t="s">
        <v>714</v>
      </c>
      <c r="H39" s="107" t="s">
        <v>744</v>
      </c>
    </row>
    <row r="40" spans="1:8" x14ac:dyDescent="0.25">
      <c r="A40" s="107" t="s">
        <v>374</v>
      </c>
      <c r="B40" s="107" t="s">
        <v>71</v>
      </c>
      <c r="C40" s="107" t="s">
        <v>716</v>
      </c>
      <c r="D40" s="107" t="s">
        <v>727</v>
      </c>
      <c r="E40" s="107" t="s">
        <v>739</v>
      </c>
      <c r="F40" s="107" t="s">
        <v>716</v>
      </c>
      <c r="G40" s="107" t="s">
        <v>714</v>
      </c>
      <c r="H40" s="107" t="s">
        <v>718</v>
      </c>
    </row>
    <row r="41" spans="1:8" x14ac:dyDescent="0.25">
      <c r="A41" s="107" t="s">
        <v>843</v>
      </c>
      <c r="B41" s="107" t="s">
        <v>70</v>
      </c>
      <c r="C41" s="107" t="s">
        <v>716</v>
      </c>
      <c r="D41" s="107" t="s">
        <v>703</v>
      </c>
      <c r="E41" s="107" t="s">
        <v>739</v>
      </c>
      <c r="F41" s="107" t="s">
        <v>716</v>
      </c>
      <c r="G41" s="107" t="s">
        <v>714</v>
      </c>
      <c r="H41" s="107" t="s">
        <v>718</v>
      </c>
    </row>
    <row r="42" spans="1:8" x14ac:dyDescent="0.25">
      <c r="A42" s="107" t="s">
        <v>73</v>
      </c>
      <c r="B42" s="107" t="s">
        <v>72</v>
      </c>
      <c r="C42" s="107" t="s">
        <v>719</v>
      </c>
      <c r="D42" s="107" t="s">
        <v>708</v>
      </c>
      <c r="E42" s="107" t="s">
        <v>721</v>
      </c>
      <c r="F42" s="107" t="s">
        <v>722</v>
      </c>
      <c r="G42" s="107" t="s">
        <v>723</v>
      </c>
      <c r="H42" s="107" t="s">
        <v>738</v>
      </c>
    </row>
    <row r="43" spans="1:8" x14ac:dyDescent="0.25">
      <c r="A43" s="107" t="s">
        <v>371</v>
      </c>
      <c r="B43" s="107" t="s">
        <v>74</v>
      </c>
      <c r="C43" s="107" t="s">
        <v>716</v>
      </c>
      <c r="D43" s="107" t="s">
        <v>727</v>
      </c>
      <c r="E43" s="107" t="s">
        <v>739</v>
      </c>
      <c r="F43" s="107" t="s">
        <v>716</v>
      </c>
      <c r="G43" s="107" t="s">
        <v>714</v>
      </c>
      <c r="H43" s="107" t="s">
        <v>740</v>
      </c>
    </row>
    <row r="44" spans="1:8" x14ac:dyDescent="0.25">
      <c r="A44" s="107" t="s">
        <v>76</v>
      </c>
      <c r="B44" s="107" t="s">
        <v>75</v>
      </c>
      <c r="C44" s="107" t="s">
        <v>707</v>
      </c>
      <c r="D44" s="107" t="s">
        <v>720</v>
      </c>
      <c r="E44" s="107" t="s">
        <v>709</v>
      </c>
      <c r="F44" s="107" t="s">
        <v>735</v>
      </c>
      <c r="G44" s="107" t="s">
        <v>711</v>
      </c>
      <c r="H44" s="107" t="s">
        <v>712</v>
      </c>
    </row>
    <row r="45" spans="1:8" x14ac:dyDescent="0.25">
      <c r="A45" s="107" t="s">
        <v>78</v>
      </c>
      <c r="B45" s="107" t="s">
        <v>77</v>
      </c>
      <c r="C45" s="107" t="s">
        <v>719</v>
      </c>
      <c r="D45" s="107" t="s">
        <v>708</v>
      </c>
      <c r="E45" s="107" t="s">
        <v>721</v>
      </c>
      <c r="F45" s="107" t="s">
        <v>722</v>
      </c>
      <c r="G45" s="107" t="s">
        <v>723</v>
      </c>
      <c r="H45" s="107" t="s">
        <v>724</v>
      </c>
    </row>
    <row r="46" spans="1:8" x14ac:dyDescent="0.25">
      <c r="A46" s="107" t="s">
        <v>80</v>
      </c>
      <c r="B46" s="107" t="s">
        <v>79</v>
      </c>
      <c r="C46" s="107" t="s">
        <v>707</v>
      </c>
      <c r="D46" s="107" t="s">
        <v>720</v>
      </c>
      <c r="E46" s="107" t="s">
        <v>709</v>
      </c>
      <c r="F46" s="107" t="s">
        <v>735</v>
      </c>
      <c r="G46" s="107" t="s">
        <v>705</v>
      </c>
      <c r="H46" s="107" t="s">
        <v>729</v>
      </c>
    </row>
    <row r="47" spans="1:8" x14ac:dyDescent="0.25">
      <c r="A47" s="107" t="s">
        <v>82</v>
      </c>
      <c r="B47" s="107" t="s">
        <v>81</v>
      </c>
      <c r="C47" s="107" t="s">
        <v>707</v>
      </c>
      <c r="D47" s="107" t="s">
        <v>731</v>
      </c>
      <c r="E47" s="107" t="s">
        <v>709</v>
      </c>
      <c r="F47" s="107" t="s">
        <v>735</v>
      </c>
      <c r="G47" s="107" t="s">
        <v>711</v>
      </c>
      <c r="H47" s="107" t="s">
        <v>737</v>
      </c>
    </row>
    <row r="48" spans="1:8" x14ac:dyDescent="0.25">
      <c r="A48" s="107" t="s">
        <v>84</v>
      </c>
      <c r="B48" s="107" t="s">
        <v>83</v>
      </c>
      <c r="C48" s="107" t="s">
        <v>707</v>
      </c>
      <c r="D48" s="107" t="s">
        <v>731</v>
      </c>
      <c r="E48" s="107" t="s">
        <v>709</v>
      </c>
      <c r="F48" s="107" t="s">
        <v>735</v>
      </c>
      <c r="G48" s="107" t="s">
        <v>711</v>
      </c>
      <c r="H48" s="107" t="s">
        <v>748</v>
      </c>
    </row>
    <row r="49" spans="1:8" x14ac:dyDescent="0.25">
      <c r="A49" s="107" t="s">
        <v>86</v>
      </c>
      <c r="B49" s="107" t="s">
        <v>85</v>
      </c>
      <c r="C49" s="107" t="s">
        <v>713</v>
      </c>
      <c r="D49" s="107" t="s">
        <v>727</v>
      </c>
      <c r="E49" s="107" t="s">
        <v>743</v>
      </c>
      <c r="F49" s="107" t="s">
        <v>713</v>
      </c>
      <c r="G49" s="107" t="s">
        <v>714</v>
      </c>
      <c r="H49" s="107" t="s">
        <v>744</v>
      </c>
    </row>
    <row r="50" spans="1:8" x14ac:dyDescent="0.25">
      <c r="A50" s="107" t="s">
        <v>88</v>
      </c>
      <c r="B50" s="107" t="s">
        <v>87</v>
      </c>
      <c r="C50" s="107" t="s">
        <v>719</v>
      </c>
      <c r="D50" s="107" t="s">
        <v>708</v>
      </c>
      <c r="E50" s="107" t="s">
        <v>721</v>
      </c>
      <c r="F50" s="107" t="s">
        <v>722</v>
      </c>
      <c r="G50" s="107" t="s">
        <v>723</v>
      </c>
      <c r="H50" s="107" t="s">
        <v>724</v>
      </c>
    </row>
    <row r="51" spans="1:8" x14ac:dyDescent="0.25">
      <c r="A51" s="107" t="s">
        <v>90</v>
      </c>
      <c r="B51" s="107" t="s">
        <v>89</v>
      </c>
      <c r="C51" s="107" t="s">
        <v>719</v>
      </c>
      <c r="D51" s="107" t="s">
        <v>708</v>
      </c>
      <c r="E51" s="107" t="s">
        <v>721</v>
      </c>
      <c r="F51" s="107" t="s">
        <v>722</v>
      </c>
      <c r="G51" s="107" t="s">
        <v>723</v>
      </c>
      <c r="H51" s="107" t="s">
        <v>724</v>
      </c>
    </row>
    <row r="52" spans="1:8" x14ac:dyDescent="0.25">
      <c r="A52" s="107" t="s">
        <v>93</v>
      </c>
      <c r="B52" s="107" t="s">
        <v>92</v>
      </c>
      <c r="C52" s="107" t="s">
        <v>719</v>
      </c>
      <c r="D52" s="107" t="s">
        <v>708</v>
      </c>
      <c r="E52" s="107" t="s">
        <v>721</v>
      </c>
      <c r="F52" s="107" t="s">
        <v>722</v>
      </c>
      <c r="G52" s="107" t="s">
        <v>723</v>
      </c>
      <c r="H52" s="107" t="s">
        <v>726</v>
      </c>
    </row>
    <row r="53" spans="1:8" x14ac:dyDescent="0.25">
      <c r="A53" s="107" t="s">
        <v>95</v>
      </c>
      <c r="B53" s="107" t="s">
        <v>94</v>
      </c>
      <c r="C53" s="107" t="s">
        <v>713</v>
      </c>
      <c r="D53" s="107" t="s">
        <v>727</v>
      </c>
      <c r="E53" s="107" t="s">
        <v>704</v>
      </c>
      <c r="F53" s="107" t="s">
        <v>713</v>
      </c>
      <c r="G53" s="107" t="s">
        <v>714</v>
      </c>
      <c r="H53" s="107" t="s">
        <v>715</v>
      </c>
    </row>
    <row r="54" spans="1:8" x14ac:dyDescent="0.25">
      <c r="A54" s="107" t="s">
        <v>97</v>
      </c>
      <c r="B54" s="107" t="s">
        <v>96</v>
      </c>
      <c r="C54" s="107" t="s">
        <v>719</v>
      </c>
      <c r="D54" s="107" t="s">
        <v>727</v>
      </c>
      <c r="E54" s="107" t="s">
        <v>721</v>
      </c>
      <c r="F54" s="107" t="s">
        <v>722</v>
      </c>
      <c r="G54" s="107" t="s">
        <v>723</v>
      </c>
      <c r="H54" s="107" t="s">
        <v>738</v>
      </c>
    </row>
    <row r="55" spans="1:8" x14ac:dyDescent="0.25">
      <c r="A55" s="107" t="s">
        <v>99</v>
      </c>
      <c r="B55" s="107" t="s">
        <v>98</v>
      </c>
      <c r="C55" s="107" t="s">
        <v>716</v>
      </c>
      <c r="D55" s="107" t="s">
        <v>720</v>
      </c>
      <c r="E55" s="107" t="s">
        <v>739</v>
      </c>
      <c r="F55" s="107" t="s">
        <v>716</v>
      </c>
      <c r="G55" s="107" t="s">
        <v>714</v>
      </c>
      <c r="H55" s="107" t="s">
        <v>718</v>
      </c>
    </row>
    <row r="56" spans="1:8" x14ac:dyDescent="0.25">
      <c r="A56" s="107" t="s">
        <v>101</v>
      </c>
      <c r="B56" s="107" t="s">
        <v>100</v>
      </c>
      <c r="C56" s="107" t="s">
        <v>716</v>
      </c>
      <c r="D56" s="107" t="s">
        <v>703</v>
      </c>
      <c r="E56" s="107" t="s">
        <v>743</v>
      </c>
      <c r="F56" s="107" t="s">
        <v>716</v>
      </c>
      <c r="G56" s="107" t="s">
        <v>714</v>
      </c>
      <c r="H56" s="107" t="s">
        <v>744</v>
      </c>
    </row>
    <row r="57" spans="1:8" x14ac:dyDescent="0.25">
      <c r="A57" s="107" t="s">
        <v>103</v>
      </c>
      <c r="B57" s="107" t="s">
        <v>102</v>
      </c>
      <c r="C57" s="107" t="s">
        <v>707</v>
      </c>
      <c r="D57" s="107" t="s">
        <v>731</v>
      </c>
      <c r="E57" s="107" t="s">
        <v>709</v>
      </c>
      <c r="F57" s="107" t="s">
        <v>735</v>
      </c>
      <c r="G57" s="107" t="s">
        <v>711</v>
      </c>
      <c r="H57" s="107" t="s">
        <v>748</v>
      </c>
    </row>
    <row r="58" spans="1:8" x14ac:dyDescent="0.25">
      <c r="A58" s="107" t="s">
        <v>105</v>
      </c>
      <c r="B58" s="107" t="s">
        <v>104</v>
      </c>
      <c r="C58" s="107" t="s">
        <v>716</v>
      </c>
      <c r="D58" s="107" t="s">
        <v>703</v>
      </c>
      <c r="E58" s="107" t="s">
        <v>743</v>
      </c>
      <c r="F58" s="107" t="s">
        <v>716</v>
      </c>
      <c r="G58" s="107" t="s">
        <v>714</v>
      </c>
      <c r="H58" s="107" t="s">
        <v>744</v>
      </c>
    </row>
    <row r="59" spans="1:8" x14ac:dyDescent="0.25">
      <c r="A59" s="107" t="s">
        <v>107</v>
      </c>
      <c r="B59" s="107" t="s">
        <v>106</v>
      </c>
      <c r="C59" s="107" t="s">
        <v>730</v>
      </c>
      <c r="D59" s="107" t="s">
        <v>708</v>
      </c>
      <c r="E59" s="107" t="s">
        <v>749</v>
      </c>
      <c r="F59" s="107" t="s">
        <v>730</v>
      </c>
      <c r="G59" s="107" t="s">
        <v>733</v>
      </c>
      <c r="H59" s="107" t="s">
        <v>750</v>
      </c>
    </row>
    <row r="60" spans="1:8" x14ac:dyDescent="0.25">
      <c r="A60" s="107" t="s">
        <v>109</v>
      </c>
      <c r="B60" s="107" t="s">
        <v>108</v>
      </c>
      <c r="C60" s="107" t="s">
        <v>707</v>
      </c>
      <c r="D60" s="107" t="s">
        <v>731</v>
      </c>
      <c r="E60" s="107" t="s">
        <v>709</v>
      </c>
      <c r="F60" s="107" t="s">
        <v>735</v>
      </c>
      <c r="G60" s="107" t="s">
        <v>711</v>
      </c>
      <c r="H60" s="107" t="s">
        <v>748</v>
      </c>
    </row>
    <row r="61" spans="1:8" x14ac:dyDescent="0.25">
      <c r="A61" s="107" t="s">
        <v>111</v>
      </c>
      <c r="B61" s="107" t="s">
        <v>110</v>
      </c>
      <c r="C61" s="107" t="s">
        <v>707</v>
      </c>
      <c r="D61" s="107" t="s">
        <v>731</v>
      </c>
      <c r="E61" s="107" t="s">
        <v>709</v>
      </c>
      <c r="F61" s="107" t="s">
        <v>735</v>
      </c>
      <c r="G61" s="107" t="s">
        <v>711</v>
      </c>
      <c r="H61" s="107" t="s">
        <v>736</v>
      </c>
    </row>
    <row r="62" spans="1:8" x14ac:dyDescent="0.25">
      <c r="A62" s="107" t="s">
        <v>113</v>
      </c>
      <c r="B62" s="107" t="s">
        <v>112</v>
      </c>
      <c r="C62" s="107" t="s">
        <v>716</v>
      </c>
      <c r="D62" s="107" t="s">
        <v>708</v>
      </c>
      <c r="E62" s="107" t="s">
        <v>739</v>
      </c>
      <c r="F62" s="107" t="s">
        <v>716</v>
      </c>
      <c r="G62" s="107" t="s">
        <v>714</v>
      </c>
      <c r="H62" s="107" t="s">
        <v>718</v>
      </c>
    </row>
    <row r="63" spans="1:8" x14ac:dyDescent="0.25">
      <c r="A63" s="107" t="s">
        <v>115</v>
      </c>
      <c r="B63" s="107" t="s">
        <v>114</v>
      </c>
      <c r="C63" s="107" t="s">
        <v>716</v>
      </c>
      <c r="D63" s="107" t="s">
        <v>703</v>
      </c>
      <c r="E63" s="107" t="s">
        <v>739</v>
      </c>
      <c r="F63" s="107" t="s">
        <v>716</v>
      </c>
      <c r="G63" s="107" t="s">
        <v>714</v>
      </c>
      <c r="H63" s="107" t="s">
        <v>740</v>
      </c>
    </row>
    <row r="64" spans="1:8" x14ac:dyDescent="0.25">
      <c r="A64" s="107" t="s">
        <v>117</v>
      </c>
      <c r="B64" s="107" t="s">
        <v>116</v>
      </c>
      <c r="C64" s="107" t="s">
        <v>707</v>
      </c>
      <c r="D64" s="107" t="s">
        <v>727</v>
      </c>
      <c r="E64" s="107" t="s">
        <v>728</v>
      </c>
      <c r="F64" s="107" t="s">
        <v>710</v>
      </c>
      <c r="G64" s="107" t="s">
        <v>705</v>
      </c>
      <c r="H64" s="107" t="s">
        <v>729</v>
      </c>
    </row>
    <row r="65" spans="1:8" x14ac:dyDescent="0.25">
      <c r="A65" s="107" t="s">
        <v>119</v>
      </c>
      <c r="B65" s="107" t="s">
        <v>118</v>
      </c>
      <c r="C65" s="107" t="s">
        <v>707</v>
      </c>
      <c r="D65" s="107" t="s">
        <v>731</v>
      </c>
      <c r="E65" s="107" t="s">
        <v>709</v>
      </c>
      <c r="F65" s="107" t="s">
        <v>735</v>
      </c>
      <c r="G65" s="107" t="s">
        <v>711</v>
      </c>
      <c r="H65" s="107" t="s">
        <v>736</v>
      </c>
    </row>
    <row r="66" spans="1:8" x14ac:dyDescent="0.25">
      <c r="A66" s="107" t="s">
        <v>121</v>
      </c>
      <c r="B66" s="107" t="s">
        <v>120</v>
      </c>
      <c r="C66" s="107" t="s">
        <v>716</v>
      </c>
      <c r="D66" s="107" t="s">
        <v>727</v>
      </c>
      <c r="E66" s="107" t="s">
        <v>739</v>
      </c>
      <c r="F66" s="107" t="s">
        <v>716</v>
      </c>
      <c r="G66" s="107" t="s">
        <v>714</v>
      </c>
      <c r="H66" s="107" t="s">
        <v>740</v>
      </c>
    </row>
    <row r="67" spans="1:8" x14ac:dyDescent="0.25">
      <c r="A67" s="107" t="s">
        <v>123</v>
      </c>
      <c r="B67" s="107" t="s">
        <v>122</v>
      </c>
      <c r="C67" s="107" t="s">
        <v>707</v>
      </c>
      <c r="D67" s="107" t="s">
        <v>731</v>
      </c>
      <c r="E67" s="107" t="s">
        <v>709</v>
      </c>
      <c r="F67" s="107" t="s">
        <v>735</v>
      </c>
      <c r="G67" s="107" t="s">
        <v>711</v>
      </c>
      <c r="H67" s="107" t="s">
        <v>712</v>
      </c>
    </row>
    <row r="68" spans="1:8" x14ac:dyDescent="0.25">
      <c r="A68" s="107" t="s">
        <v>125</v>
      </c>
      <c r="B68" s="107" t="s">
        <v>124</v>
      </c>
      <c r="C68" s="107" t="s">
        <v>719</v>
      </c>
      <c r="D68" s="107" t="s">
        <v>708</v>
      </c>
      <c r="E68" s="107" t="s">
        <v>721</v>
      </c>
      <c r="F68" s="107" t="s">
        <v>722</v>
      </c>
      <c r="G68" s="107" t="s">
        <v>723</v>
      </c>
      <c r="H68" s="107" t="s">
        <v>724</v>
      </c>
    </row>
    <row r="69" spans="1:8" x14ac:dyDescent="0.25">
      <c r="A69" s="107" t="s">
        <v>127</v>
      </c>
      <c r="B69" s="107" t="s">
        <v>126</v>
      </c>
      <c r="C69" s="107" t="s">
        <v>719</v>
      </c>
      <c r="D69" s="107" t="s">
        <v>727</v>
      </c>
      <c r="E69" s="107" t="s">
        <v>721</v>
      </c>
      <c r="F69" s="107" t="s">
        <v>722</v>
      </c>
      <c r="G69" s="107" t="s">
        <v>723</v>
      </c>
      <c r="H69" s="107" t="s">
        <v>738</v>
      </c>
    </row>
    <row r="70" spans="1:8" x14ac:dyDescent="0.25">
      <c r="A70" s="107" t="s">
        <v>129</v>
      </c>
      <c r="B70" s="107" t="s">
        <v>128</v>
      </c>
      <c r="C70" s="107" t="s">
        <v>716</v>
      </c>
      <c r="D70" s="107" t="s">
        <v>703</v>
      </c>
      <c r="E70" s="107" t="s">
        <v>739</v>
      </c>
      <c r="F70" s="107" t="s">
        <v>716</v>
      </c>
      <c r="G70" s="107" t="s">
        <v>714</v>
      </c>
      <c r="H70" s="107" t="s">
        <v>740</v>
      </c>
    </row>
    <row r="71" spans="1:8" x14ac:dyDescent="0.25">
      <c r="A71" s="107" t="s">
        <v>372</v>
      </c>
      <c r="B71" s="107" t="s">
        <v>130</v>
      </c>
      <c r="C71" s="107" t="s">
        <v>716</v>
      </c>
      <c r="D71" s="107" t="s">
        <v>703</v>
      </c>
      <c r="E71" s="107" t="s">
        <v>739</v>
      </c>
      <c r="F71" s="107" t="s">
        <v>716</v>
      </c>
      <c r="G71" s="107" t="s">
        <v>714</v>
      </c>
      <c r="H71" s="107" t="s">
        <v>740</v>
      </c>
    </row>
    <row r="72" spans="1:8" x14ac:dyDescent="0.25">
      <c r="A72" s="107" t="s">
        <v>132</v>
      </c>
      <c r="B72" s="107" t="s">
        <v>131</v>
      </c>
      <c r="C72" s="107" t="s">
        <v>719</v>
      </c>
      <c r="D72" s="107" t="s">
        <v>727</v>
      </c>
      <c r="E72" s="107" t="s">
        <v>721</v>
      </c>
      <c r="F72" s="107" t="s">
        <v>725</v>
      </c>
      <c r="G72" s="107" t="s">
        <v>723</v>
      </c>
      <c r="H72" s="107" t="s">
        <v>726</v>
      </c>
    </row>
    <row r="73" spans="1:8" x14ac:dyDescent="0.25">
      <c r="A73" s="107" t="s">
        <v>134</v>
      </c>
      <c r="B73" s="107" t="s">
        <v>133</v>
      </c>
      <c r="C73" s="107" t="s">
        <v>719</v>
      </c>
      <c r="D73" s="107" t="s">
        <v>703</v>
      </c>
      <c r="E73" s="107" t="s">
        <v>721</v>
      </c>
      <c r="F73" s="107" t="s">
        <v>722</v>
      </c>
      <c r="G73" s="107" t="s">
        <v>723</v>
      </c>
      <c r="H73" s="107" t="s">
        <v>724</v>
      </c>
    </row>
    <row r="74" spans="1:8" x14ac:dyDescent="0.25">
      <c r="A74" s="107" t="s">
        <v>136</v>
      </c>
      <c r="B74" s="107" t="s">
        <v>135</v>
      </c>
      <c r="C74" s="107" t="s">
        <v>719</v>
      </c>
      <c r="D74" s="107" t="s">
        <v>727</v>
      </c>
      <c r="E74" s="107" t="s">
        <v>721</v>
      </c>
      <c r="F74" s="107" t="s">
        <v>722</v>
      </c>
      <c r="G74" s="107" t="s">
        <v>723</v>
      </c>
      <c r="H74" s="107" t="s">
        <v>738</v>
      </c>
    </row>
    <row r="75" spans="1:8" x14ac:dyDescent="0.25">
      <c r="A75" s="107" t="s">
        <v>138</v>
      </c>
      <c r="B75" s="107" t="s">
        <v>137</v>
      </c>
      <c r="C75" s="107" t="s">
        <v>707</v>
      </c>
      <c r="D75" s="107" t="s">
        <v>708</v>
      </c>
      <c r="E75" s="107" t="s">
        <v>709</v>
      </c>
      <c r="F75" s="107" t="s">
        <v>735</v>
      </c>
      <c r="G75" s="107" t="s">
        <v>711</v>
      </c>
      <c r="H75" s="107" t="s">
        <v>737</v>
      </c>
    </row>
    <row r="76" spans="1:8" x14ac:dyDescent="0.25">
      <c r="A76" s="107" t="s">
        <v>140</v>
      </c>
      <c r="B76" s="107" t="s">
        <v>139</v>
      </c>
      <c r="C76" s="107" t="s">
        <v>707</v>
      </c>
      <c r="D76" s="107" t="s">
        <v>731</v>
      </c>
      <c r="E76" s="107" t="s">
        <v>709</v>
      </c>
      <c r="F76" s="107" t="s">
        <v>751</v>
      </c>
      <c r="G76" s="107" t="s">
        <v>711</v>
      </c>
      <c r="H76" s="107" t="s">
        <v>748</v>
      </c>
    </row>
    <row r="77" spans="1:8" x14ac:dyDescent="0.25">
      <c r="A77" s="107" t="s">
        <v>142</v>
      </c>
      <c r="B77" s="107" t="s">
        <v>141</v>
      </c>
      <c r="C77" s="107" t="s">
        <v>702</v>
      </c>
      <c r="D77" s="107" t="s">
        <v>727</v>
      </c>
      <c r="E77" s="107" t="s">
        <v>732</v>
      </c>
      <c r="F77" s="107" t="s">
        <v>702</v>
      </c>
      <c r="G77" s="107" t="s">
        <v>705</v>
      </c>
      <c r="H77" s="107" t="s">
        <v>706</v>
      </c>
    </row>
    <row r="78" spans="1:8" x14ac:dyDescent="0.25">
      <c r="A78" s="107" t="s">
        <v>144</v>
      </c>
      <c r="B78" s="107" t="s">
        <v>143</v>
      </c>
      <c r="C78" s="107" t="s">
        <v>730</v>
      </c>
      <c r="D78" s="107" t="s">
        <v>727</v>
      </c>
      <c r="E78" s="107" t="s">
        <v>732</v>
      </c>
      <c r="F78" s="107" t="s">
        <v>730</v>
      </c>
      <c r="G78" s="107" t="s">
        <v>705</v>
      </c>
      <c r="H78" s="107" t="s">
        <v>742</v>
      </c>
    </row>
    <row r="79" spans="1:8" x14ac:dyDescent="0.25">
      <c r="A79" s="107" t="s">
        <v>844</v>
      </c>
      <c r="B79" s="107" t="s">
        <v>145</v>
      </c>
      <c r="C79" s="107" t="s">
        <v>713</v>
      </c>
      <c r="D79" s="107" t="s">
        <v>708</v>
      </c>
      <c r="E79" s="107" t="s">
        <v>704</v>
      </c>
      <c r="F79" s="107" t="s">
        <v>713</v>
      </c>
      <c r="G79" s="107" t="s">
        <v>705</v>
      </c>
      <c r="H79" s="107" t="s">
        <v>706</v>
      </c>
    </row>
    <row r="80" spans="1:8" x14ac:dyDescent="0.25">
      <c r="A80" s="107" t="s">
        <v>147</v>
      </c>
      <c r="B80" s="107" t="s">
        <v>146</v>
      </c>
      <c r="C80" s="107" t="s">
        <v>713</v>
      </c>
      <c r="D80" s="107" t="s">
        <v>708</v>
      </c>
      <c r="E80" s="107" t="s">
        <v>704</v>
      </c>
      <c r="F80" s="107" t="s">
        <v>713</v>
      </c>
      <c r="G80" s="107" t="s">
        <v>705</v>
      </c>
      <c r="H80" s="107" t="s">
        <v>729</v>
      </c>
    </row>
    <row r="81" spans="1:8" x14ac:dyDescent="0.25">
      <c r="A81" s="107" t="s">
        <v>149</v>
      </c>
      <c r="B81" s="107" t="s">
        <v>148</v>
      </c>
      <c r="C81" s="107" t="s">
        <v>707</v>
      </c>
      <c r="D81" s="107" t="s">
        <v>731</v>
      </c>
      <c r="E81" s="107" t="s">
        <v>709</v>
      </c>
      <c r="F81" s="107" t="s">
        <v>735</v>
      </c>
      <c r="G81" s="107" t="s">
        <v>711</v>
      </c>
      <c r="H81" s="107" t="s">
        <v>748</v>
      </c>
    </row>
    <row r="82" spans="1:8" x14ac:dyDescent="0.25">
      <c r="A82" s="107" t="s">
        <v>151</v>
      </c>
      <c r="B82" s="107" t="s">
        <v>150</v>
      </c>
      <c r="C82" s="107" t="s">
        <v>713</v>
      </c>
      <c r="D82" s="107" t="s">
        <v>731</v>
      </c>
      <c r="E82" s="107" t="s">
        <v>704</v>
      </c>
      <c r="F82" s="107" t="s">
        <v>713</v>
      </c>
      <c r="G82" s="107" t="s">
        <v>705</v>
      </c>
      <c r="H82" s="107" t="s">
        <v>729</v>
      </c>
    </row>
    <row r="83" spans="1:8" x14ac:dyDescent="0.25">
      <c r="A83" s="107" t="s">
        <v>153</v>
      </c>
      <c r="B83" s="107" t="s">
        <v>152</v>
      </c>
      <c r="C83" s="107" t="s">
        <v>707</v>
      </c>
      <c r="D83" s="107" t="s">
        <v>731</v>
      </c>
      <c r="E83" s="107" t="s">
        <v>709</v>
      </c>
      <c r="F83" s="107" t="s">
        <v>735</v>
      </c>
      <c r="G83" s="107" t="s">
        <v>711</v>
      </c>
      <c r="H83" s="107" t="s">
        <v>712</v>
      </c>
    </row>
    <row r="84" spans="1:8" x14ac:dyDescent="0.25">
      <c r="A84" s="107" t="s">
        <v>155</v>
      </c>
      <c r="B84" s="107" t="s">
        <v>154</v>
      </c>
      <c r="C84" s="107" t="s">
        <v>719</v>
      </c>
      <c r="D84" s="107" t="s">
        <v>708</v>
      </c>
      <c r="E84" s="107" t="s">
        <v>721</v>
      </c>
      <c r="F84" s="107" t="s">
        <v>722</v>
      </c>
      <c r="G84" s="107" t="s">
        <v>723</v>
      </c>
      <c r="H84" s="107" t="s">
        <v>724</v>
      </c>
    </row>
    <row r="85" spans="1:8" x14ac:dyDescent="0.25">
      <c r="A85" s="107" t="s">
        <v>157</v>
      </c>
      <c r="B85" s="107" t="s">
        <v>156</v>
      </c>
      <c r="C85" s="107" t="s">
        <v>730</v>
      </c>
      <c r="D85" s="107" t="s">
        <v>731</v>
      </c>
      <c r="E85" s="107" t="s">
        <v>732</v>
      </c>
      <c r="F85" s="107" t="s">
        <v>730</v>
      </c>
      <c r="G85" s="107" t="s">
        <v>705</v>
      </c>
      <c r="H85" s="107" t="s">
        <v>747</v>
      </c>
    </row>
    <row r="86" spans="1:8" x14ac:dyDescent="0.25">
      <c r="A86" s="107" t="s">
        <v>159</v>
      </c>
      <c r="B86" s="107" t="s">
        <v>158</v>
      </c>
      <c r="C86" s="107" t="s">
        <v>713</v>
      </c>
      <c r="D86" s="107" t="s">
        <v>708</v>
      </c>
      <c r="E86" s="107" t="s">
        <v>704</v>
      </c>
      <c r="F86" s="107" t="s">
        <v>713</v>
      </c>
      <c r="G86" s="107" t="s">
        <v>705</v>
      </c>
      <c r="H86" s="107" t="s">
        <v>729</v>
      </c>
    </row>
    <row r="87" spans="1:8" x14ac:dyDescent="0.25">
      <c r="A87" s="107" t="s">
        <v>161</v>
      </c>
      <c r="B87" s="107" t="s">
        <v>160</v>
      </c>
      <c r="C87" s="107" t="s">
        <v>707</v>
      </c>
      <c r="D87" s="107" t="s">
        <v>708</v>
      </c>
      <c r="E87" s="107" t="s">
        <v>728</v>
      </c>
      <c r="F87" s="107" t="s">
        <v>752</v>
      </c>
      <c r="G87" s="107" t="s">
        <v>705</v>
      </c>
      <c r="H87" s="107" t="s">
        <v>752</v>
      </c>
    </row>
    <row r="88" spans="1:8" x14ac:dyDescent="0.25">
      <c r="A88" s="107" t="s">
        <v>163</v>
      </c>
      <c r="B88" s="107" t="s">
        <v>162</v>
      </c>
      <c r="C88" s="107" t="s">
        <v>716</v>
      </c>
      <c r="D88" s="107" t="s">
        <v>703</v>
      </c>
      <c r="E88" s="107" t="s">
        <v>743</v>
      </c>
      <c r="F88" s="107" t="s">
        <v>716</v>
      </c>
      <c r="G88" s="107" t="s">
        <v>714</v>
      </c>
      <c r="H88" s="107" t="s">
        <v>744</v>
      </c>
    </row>
    <row r="89" spans="1:8" x14ac:dyDescent="0.25">
      <c r="A89" s="107" t="s">
        <v>165</v>
      </c>
      <c r="B89" s="107" t="s">
        <v>164</v>
      </c>
      <c r="C89" s="107" t="s">
        <v>730</v>
      </c>
      <c r="D89" s="107" t="s">
        <v>727</v>
      </c>
      <c r="E89" s="107" t="s">
        <v>749</v>
      </c>
      <c r="F89" s="107" t="s">
        <v>730</v>
      </c>
      <c r="G89" s="107" t="s">
        <v>733</v>
      </c>
      <c r="H89" s="107" t="s">
        <v>753</v>
      </c>
    </row>
    <row r="90" spans="1:8" x14ac:dyDescent="0.25">
      <c r="A90" s="107" t="s">
        <v>842</v>
      </c>
      <c r="B90" s="107" t="s">
        <v>166</v>
      </c>
      <c r="C90" s="107" t="s">
        <v>730</v>
      </c>
      <c r="D90" s="107" t="s">
        <v>703</v>
      </c>
      <c r="E90" s="107" t="s">
        <v>732</v>
      </c>
      <c r="F90" s="107" t="s">
        <v>730</v>
      </c>
      <c r="G90" s="107" t="s">
        <v>705</v>
      </c>
      <c r="H90" s="107" t="s">
        <v>747</v>
      </c>
    </row>
    <row r="91" spans="1:8" x14ac:dyDescent="0.25">
      <c r="A91" s="107" t="s">
        <v>846</v>
      </c>
      <c r="B91" s="107" t="s">
        <v>297</v>
      </c>
      <c r="C91" s="107" t="s">
        <v>730</v>
      </c>
      <c r="D91" s="107" t="s">
        <v>731</v>
      </c>
      <c r="E91" s="107" t="s">
        <v>732</v>
      </c>
      <c r="F91" s="107" t="s">
        <v>730</v>
      </c>
      <c r="G91" s="107" t="s">
        <v>705</v>
      </c>
      <c r="H91" s="107" t="s">
        <v>747</v>
      </c>
    </row>
    <row r="92" spans="1:8" x14ac:dyDescent="0.25">
      <c r="A92" s="107" t="s">
        <v>168</v>
      </c>
      <c r="B92" s="107" t="s">
        <v>167</v>
      </c>
      <c r="C92" s="107" t="s">
        <v>713</v>
      </c>
      <c r="D92" s="107" t="s">
        <v>720</v>
      </c>
      <c r="E92" s="107" t="s">
        <v>704</v>
      </c>
      <c r="F92" s="107" t="s">
        <v>713</v>
      </c>
      <c r="G92" s="107" t="s">
        <v>705</v>
      </c>
      <c r="H92" s="107" t="s">
        <v>729</v>
      </c>
    </row>
    <row r="93" spans="1:8" x14ac:dyDescent="0.25">
      <c r="A93" s="107" t="s">
        <v>170</v>
      </c>
      <c r="B93" s="107" t="s">
        <v>169</v>
      </c>
      <c r="C93" s="107" t="s">
        <v>707</v>
      </c>
      <c r="D93" s="107" t="s">
        <v>703</v>
      </c>
      <c r="E93" s="107" t="s">
        <v>728</v>
      </c>
      <c r="F93" s="107" t="s">
        <v>752</v>
      </c>
      <c r="G93" s="107" t="s">
        <v>705</v>
      </c>
      <c r="H93" s="107" t="s">
        <v>752</v>
      </c>
    </row>
    <row r="94" spans="1:8" x14ac:dyDescent="0.25">
      <c r="A94" s="107" t="s">
        <v>845</v>
      </c>
      <c r="B94" s="107" t="s">
        <v>171</v>
      </c>
      <c r="C94" s="107" t="s">
        <v>730</v>
      </c>
      <c r="D94" s="107" t="s">
        <v>727</v>
      </c>
      <c r="E94" s="107" t="s">
        <v>732</v>
      </c>
      <c r="F94" s="107" t="s">
        <v>730</v>
      </c>
      <c r="G94" s="107" t="s">
        <v>705</v>
      </c>
      <c r="H94" s="107" t="s">
        <v>742</v>
      </c>
    </row>
    <row r="95" spans="1:8" x14ac:dyDescent="0.25">
      <c r="A95" s="107" t="s">
        <v>378</v>
      </c>
      <c r="B95" s="107" t="s">
        <v>172</v>
      </c>
      <c r="C95" s="107" t="s">
        <v>707</v>
      </c>
      <c r="D95" s="107" t="s">
        <v>720</v>
      </c>
      <c r="E95" s="107" t="s">
        <v>709</v>
      </c>
      <c r="F95" s="107" t="s">
        <v>735</v>
      </c>
      <c r="G95" s="107" t="s">
        <v>711</v>
      </c>
      <c r="H95" s="107" t="s">
        <v>748</v>
      </c>
    </row>
    <row r="96" spans="1:8" x14ac:dyDescent="0.25">
      <c r="A96" s="107" t="s">
        <v>174</v>
      </c>
      <c r="B96" s="107" t="s">
        <v>173</v>
      </c>
      <c r="C96" s="107" t="s">
        <v>713</v>
      </c>
      <c r="D96" s="107" t="s">
        <v>708</v>
      </c>
      <c r="E96" s="107" t="s">
        <v>704</v>
      </c>
      <c r="F96" s="107" t="s">
        <v>713</v>
      </c>
      <c r="G96" s="107" t="s">
        <v>705</v>
      </c>
      <c r="H96" s="107" t="s">
        <v>729</v>
      </c>
    </row>
    <row r="97" spans="1:8" x14ac:dyDescent="0.25">
      <c r="A97" s="107" t="s">
        <v>176</v>
      </c>
      <c r="B97" s="107" t="s">
        <v>175</v>
      </c>
      <c r="C97" s="107" t="s">
        <v>716</v>
      </c>
      <c r="D97" s="107" t="s">
        <v>727</v>
      </c>
      <c r="E97" s="107" t="s">
        <v>717</v>
      </c>
      <c r="F97" s="107" t="s">
        <v>716</v>
      </c>
      <c r="G97" s="107" t="s">
        <v>714</v>
      </c>
      <c r="H97" s="107" t="s">
        <v>741</v>
      </c>
    </row>
    <row r="98" spans="1:8" x14ac:dyDescent="0.25">
      <c r="A98" s="107" t="s">
        <v>178</v>
      </c>
      <c r="B98" s="107" t="s">
        <v>177</v>
      </c>
      <c r="C98" s="107" t="s">
        <v>716</v>
      </c>
      <c r="D98" s="107" t="s">
        <v>703</v>
      </c>
      <c r="E98" s="107" t="s">
        <v>739</v>
      </c>
      <c r="F98" s="107" t="s">
        <v>716</v>
      </c>
      <c r="G98" s="107" t="s">
        <v>714</v>
      </c>
      <c r="H98" s="107" t="s">
        <v>740</v>
      </c>
    </row>
    <row r="99" spans="1:8" x14ac:dyDescent="0.25">
      <c r="A99" s="107" t="s">
        <v>180</v>
      </c>
      <c r="B99" s="107" t="s">
        <v>179</v>
      </c>
      <c r="C99" s="107" t="s">
        <v>713</v>
      </c>
      <c r="D99" s="107" t="s">
        <v>708</v>
      </c>
      <c r="E99" s="107" t="s">
        <v>704</v>
      </c>
      <c r="F99" s="107" t="s">
        <v>713</v>
      </c>
      <c r="G99" s="107" t="s">
        <v>714</v>
      </c>
      <c r="H99" s="107" t="s">
        <v>715</v>
      </c>
    </row>
    <row r="100" spans="1:8" x14ac:dyDescent="0.25">
      <c r="A100" s="107" t="s">
        <v>182</v>
      </c>
      <c r="B100" s="107" t="s">
        <v>181</v>
      </c>
      <c r="C100" s="107" t="s">
        <v>707</v>
      </c>
      <c r="D100" s="107" t="s">
        <v>720</v>
      </c>
      <c r="E100" s="107" t="s">
        <v>709</v>
      </c>
      <c r="F100" s="107" t="s">
        <v>751</v>
      </c>
      <c r="G100" s="107" t="s">
        <v>711</v>
      </c>
      <c r="H100" s="107" t="s">
        <v>736</v>
      </c>
    </row>
    <row r="101" spans="1:8" x14ac:dyDescent="0.25">
      <c r="A101" s="107" t="s">
        <v>184</v>
      </c>
      <c r="B101" s="107" t="s">
        <v>183</v>
      </c>
      <c r="C101" s="107" t="s">
        <v>707</v>
      </c>
      <c r="D101" s="107" t="s">
        <v>720</v>
      </c>
      <c r="E101" s="107" t="s">
        <v>709</v>
      </c>
      <c r="F101" s="107" t="s">
        <v>735</v>
      </c>
      <c r="G101" s="107" t="s">
        <v>711</v>
      </c>
      <c r="H101" s="107" t="s">
        <v>748</v>
      </c>
    </row>
    <row r="102" spans="1:8" x14ac:dyDescent="0.25">
      <c r="A102" s="107" t="s">
        <v>186</v>
      </c>
      <c r="B102" s="107" t="s">
        <v>185</v>
      </c>
      <c r="C102" s="107" t="s">
        <v>707</v>
      </c>
      <c r="D102" s="107" t="s">
        <v>731</v>
      </c>
      <c r="E102" s="107" t="s">
        <v>709</v>
      </c>
      <c r="F102" s="107" t="s">
        <v>735</v>
      </c>
      <c r="G102" s="107" t="s">
        <v>711</v>
      </c>
      <c r="H102" s="107" t="s">
        <v>736</v>
      </c>
    </row>
    <row r="103" spans="1:8" x14ac:dyDescent="0.25">
      <c r="A103" s="142" t="s">
        <v>1097</v>
      </c>
      <c r="B103" s="107" t="s">
        <v>187</v>
      </c>
      <c r="C103" s="107" t="s">
        <v>707</v>
      </c>
      <c r="D103" s="107" t="s">
        <v>708</v>
      </c>
      <c r="E103" s="107" t="s">
        <v>709</v>
      </c>
      <c r="F103" s="107" t="s">
        <v>710</v>
      </c>
      <c r="G103" s="107" t="s">
        <v>711</v>
      </c>
      <c r="H103" s="107" t="s">
        <v>712</v>
      </c>
    </row>
    <row r="104" spans="1:8" x14ac:dyDescent="0.25">
      <c r="A104" s="107" t="s">
        <v>189</v>
      </c>
      <c r="B104" s="107" t="s">
        <v>188</v>
      </c>
      <c r="C104" s="107" t="s">
        <v>716</v>
      </c>
      <c r="D104" s="107" t="s">
        <v>703</v>
      </c>
      <c r="E104" s="107" t="s">
        <v>717</v>
      </c>
      <c r="F104" s="107" t="s">
        <v>716</v>
      </c>
      <c r="G104" s="107" t="s">
        <v>714</v>
      </c>
      <c r="H104" s="107" t="s">
        <v>744</v>
      </c>
    </row>
    <row r="105" spans="1:8" x14ac:dyDescent="0.25">
      <c r="A105" s="107" t="s">
        <v>191</v>
      </c>
      <c r="B105" s="107" t="s">
        <v>190</v>
      </c>
      <c r="C105" s="107" t="s">
        <v>716</v>
      </c>
      <c r="D105" s="107" t="s">
        <v>703</v>
      </c>
      <c r="E105" s="107" t="s">
        <v>717</v>
      </c>
      <c r="F105" s="107" t="s">
        <v>716</v>
      </c>
      <c r="G105" s="107" t="s">
        <v>714</v>
      </c>
      <c r="H105" s="107" t="s">
        <v>744</v>
      </c>
    </row>
    <row r="106" spans="1:8" x14ac:dyDescent="0.25">
      <c r="A106" s="107" t="s">
        <v>193</v>
      </c>
      <c r="B106" s="107" t="s">
        <v>192</v>
      </c>
      <c r="C106" s="107" t="s">
        <v>730</v>
      </c>
      <c r="D106" s="107" t="s">
        <v>708</v>
      </c>
      <c r="E106" s="107" t="s">
        <v>732</v>
      </c>
      <c r="F106" s="107" t="s">
        <v>730</v>
      </c>
      <c r="G106" s="107" t="s">
        <v>705</v>
      </c>
      <c r="H106" s="107" t="s">
        <v>742</v>
      </c>
    </row>
    <row r="107" spans="1:8" x14ac:dyDescent="0.25">
      <c r="A107" s="107" t="s">
        <v>195</v>
      </c>
      <c r="B107" s="107" t="s">
        <v>194</v>
      </c>
      <c r="C107" s="107" t="s">
        <v>702</v>
      </c>
      <c r="D107" s="107" t="s">
        <v>708</v>
      </c>
      <c r="E107" s="107" t="s">
        <v>732</v>
      </c>
      <c r="F107" s="107" t="s">
        <v>702</v>
      </c>
      <c r="G107" s="107" t="s">
        <v>705</v>
      </c>
      <c r="H107" s="107" t="s">
        <v>706</v>
      </c>
    </row>
    <row r="108" spans="1:8" x14ac:dyDescent="0.25">
      <c r="A108" s="107" t="s">
        <v>197</v>
      </c>
      <c r="B108" s="107" t="s">
        <v>196</v>
      </c>
      <c r="C108" s="107" t="s">
        <v>716</v>
      </c>
      <c r="D108" s="107" t="s">
        <v>703</v>
      </c>
      <c r="E108" s="107" t="s">
        <v>739</v>
      </c>
      <c r="F108" s="107" t="s">
        <v>716</v>
      </c>
      <c r="G108" s="107" t="s">
        <v>714</v>
      </c>
      <c r="H108" s="107" t="s">
        <v>740</v>
      </c>
    </row>
    <row r="109" spans="1:8" x14ac:dyDescent="0.25">
      <c r="A109" s="107" t="s">
        <v>199</v>
      </c>
      <c r="B109" s="107" t="s">
        <v>198</v>
      </c>
      <c r="C109" s="107" t="s">
        <v>713</v>
      </c>
      <c r="D109" s="107" t="s">
        <v>720</v>
      </c>
      <c r="E109" s="107" t="s">
        <v>709</v>
      </c>
      <c r="F109" s="107" t="s">
        <v>735</v>
      </c>
      <c r="G109" s="107" t="s">
        <v>711</v>
      </c>
      <c r="H109" s="107" t="s">
        <v>712</v>
      </c>
    </row>
    <row r="110" spans="1:8" x14ac:dyDescent="0.25">
      <c r="A110" s="107" t="s">
        <v>201</v>
      </c>
      <c r="B110" s="107" t="s">
        <v>200</v>
      </c>
      <c r="C110" s="107" t="s">
        <v>730</v>
      </c>
      <c r="D110" s="107" t="s">
        <v>708</v>
      </c>
      <c r="E110" s="107" t="s">
        <v>749</v>
      </c>
      <c r="F110" s="107" t="s">
        <v>730</v>
      </c>
      <c r="G110" s="107" t="s">
        <v>733</v>
      </c>
      <c r="H110" s="107" t="s">
        <v>753</v>
      </c>
    </row>
    <row r="111" spans="1:8" x14ac:dyDescent="0.25">
      <c r="A111" s="107" t="s">
        <v>203</v>
      </c>
      <c r="B111" s="107" t="s">
        <v>202</v>
      </c>
      <c r="C111" s="107" t="s">
        <v>716</v>
      </c>
      <c r="D111" s="107" t="s">
        <v>727</v>
      </c>
      <c r="E111" s="107" t="s">
        <v>739</v>
      </c>
      <c r="F111" s="107" t="s">
        <v>716</v>
      </c>
      <c r="G111" s="107" t="s">
        <v>714</v>
      </c>
      <c r="H111" s="107" t="s">
        <v>740</v>
      </c>
    </row>
    <row r="112" spans="1:8" x14ac:dyDescent="0.25">
      <c r="A112" s="107" t="s">
        <v>205</v>
      </c>
      <c r="B112" s="107" t="s">
        <v>204</v>
      </c>
      <c r="C112" s="107" t="s">
        <v>716</v>
      </c>
      <c r="D112" s="107" t="s">
        <v>708</v>
      </c>
      <c r="E112" s="107" t="s">
        <v>717</v>
      </c>
      <c r="F112" s="107" t="s">
        <v>716</v>
      </c>
      <c r="G112" s="107" t="s">
        <v>714</v>
      </c>
      <c r="H112" s="107" t="s">
        <v>744</v>
      </c>
    </row>
    <row r="113" spans="1:8" x14ac:dyDescent="0.25">
      <c r="A113" s="107" t="s">
        <v>207</v>
      </c>
      <c r="B113" s="107" t="s">
        <v>206</v>
      </c>
      <c r="C113" s="107" t="s">
        <v>719</v>
      </c>
      <c r="D113" s="107" t="s">
        <v>708</v>
      </c>
      <c r="E113" s="107" t="s">
        <v>721</v>
      </c>
      <c r="F113" s="107" t="s">
        <v>722</v>
      </c>
      <c r="G113" s="107" t="s">
        <v>723</v>
      </c>
      <c r="H113" s="107" t="s">
        <v>738</v>
      </c>
    </row>
    <row r="114" spans="1:8" x14ac:dyDescent="0.25">
      <c r="A114" s="107" t="s">
        <v>753</v>
      </c>
      <c r="B114" s="107" t="s">
        <v>208</v>
      </c>
      <c r="C114" s="107" t="s">
        <v>730</v>
      </c>
      <c r="D114" s="107" t="s">
        <v>727</v>
      </c>
      <c r="E114" s="107" t="s">
        <v>749</v>
      </c>
      <c r="F114" s="107" t="s">
        <v>730</v>
      </c>
      <c r="G114" s="107" t="s">
        <v>733</v>
      </c>
      <c r="H114" s="107" t="s">
        <v>753</v>
      </c>
    </row>
    <row r="115" spans="1:8" x14ac:dyDescent="0.25">
      <c r="A115" s="107" t="s">
        <v>847</v>
      </c>
      <c r="B115" s="107" t="s">
        <v>209</v>
      </c>
      <c r="C115" s="107" t="s">
        <v>707</v>
      </c>
      <c r="D115" s="107" t="s">
        <v>727</v>
      </c>
      <c r="E115" s="107" t="s">
        <v>709</v>
      </c>
      <c r="F115" s="107" t="s">
        <v>710</v>
      </c>
      <c r="G115" s="107" t="s">
        <v>711</v>
      </c>
      <c r="H115" s="107" t="s">
        <v>737</v>
      </c>
    </row>
    <row r="116" spans="1:8" x14ac:dyDescent="0.25">
      <c r="A116" s="107" t="s">
        <v>211</v>
      </c>
      <c r="B116" s="107" t="s">
        <v>210</v>
      </c>
      <c r="C116" s="107" t="s">
        <v>730</v>
      </c>
      <c r="D116" s="107" t="s">
        <v>727</v>
      </c>
      <c r="E116" s="107" t="s">
        <v>732</v>
      </c>
      <c r="F116" s="107" t="s">
        <v>730</v>
      </c>
      <c r="G116" s="107" t="s">
        <v>705</v>
      </c>
      <c r="H116" s="107" t="s">
        <v>747</v>
      </c>
    </row>
    <row r="117" spans="1:8" x14ac:dyDescent="0.25">
      <c r="A117" s="107" t="s">
        <v>213</v>
      </c>
      <c r="B117" s="107" t="s">
        <v>212</v>
      </c>
      <c r="C117" s="107" t="s">
        <v>707</v>
      </c>
      <c r="D117" s="107" t="s">
        <v>708</v>
      </c>
      <c r="E117" s="107" t="s">
        <v>709</v>
      </c>
      <c r="F117" s="107" t="s">
        <v>710</v>
      </c>
      <c r="G117" s="107" t="s">
        <v>711</v>
      </c>
      <c r="H117" s="107" t="s">
        <v>712</v>
      </c>
    </row>
    <row r="118" spans="1:8" x14ac:dyDescent="0.25">
      <c r="A118" s="107" t="s">
        <v>215</v>
      </c>
      <c r="B118" s="107" t="s">
        <v>214</v>
      </c>
      <c r="C118" s="107" t="s">
        <v>713</v>
      </c>
      <c r="D118" s="107" t="s">
        <v>727</v>
      </c>
      <c r="E118" s="107" t="s">
        <v>704</v>
      </c>
      <c r="F118" s="107" t="s">
        <v>713</v>
      </c>
      <c r="G118" s="107" t="s">
        <v>714</v>
      </c>
      <c r="H118" s="107" t="s">
        <v>715</v>
      </c>
    </row>
    <row r="119" spans="1:8" x14ac:dyDescent="0.25">
      <c r="A119" s="107" t="s">
        <v>217</v>
      </c>
      <c r="B119" s="107" t="s">
        <v>216</v>
      </c>
      <c r="C119" s="107" t="s">
        <v>716</v>
      </c>
      <c r="D119" s="107" t="s">
        <v>703</v>
      </c>
      <c r="E119" s="107" t="s">
        <v>717</v>
      </c>
      <c r="F119" s="107" t="s">
        <v>716</v>
      </c>
      <c r="G119" s="107" t="s">
        <v>714</v>
      </c>
      <c r="H119" s="107" t="s">
        <v>744</v>
      </c>
    </row>
    <row r="120" spans="1:8" x14ac:dyDescent="0.25">
      <c r="A120" s="107" t="s">
        <v>370</v>
      </c>
      <c r="B120" s="107" t="s">
        <v>218</v>
      </c>
      <c r="C120" s="107" t="s">
        <v>730</v>
      </c>
      <c r="D120" s="107" t="s">
        <v>703</v>
      </c>
      <c r="E120" s="107" t="s">
        <v>732</v>
      </c>
      <c r="F120" s="107" t="s">
        <v>730</v>
      </c>
      <c r="G120" s="107" t="s">
        <v>705</v>
      </c>
      <c r="H120" s="107" t="s">
        <v>742</v>
      </c>
    </row>
    <row r="121" spans="1:8" x14ac:dyDescent="0.25">
      <c r="A121" s="107" t="s">
        <v>220</v>
      </c>
      <c r="B121" s="107" t="s">
        <v>219</v>
      </c>
      <c r="C121" s="107" t="s">
        <v>716</v>
      </c>
      <c r="D121" s="107" t="s">
        <v>708</v>
      </c>
      <c r="E121" s="107" t="s">
        <v>717</v>
      </c>
      <c r="F121" s="107" t="s">
        <v>716</v>
      </c>
      <c r="G121" s="107" t="s">
        <v>714</v>
      </c>
      <c r="H121" s="107" t="s">
        <v>741</v>
      </c>
    </row>
    <row r="122" spans="1:8" x14ac:dyDescent="0.25">
      <c r="A122" s="107" t="s">
        <v>222</v>
      </c>
      <c r="B122" s="107" t="s">
        <v>221</v>
      </c>
      <c r="C122" s="107" t="s">
        <v>730</v>
      </c>
      <c r="D122" s="107"/>
      <c r="E122" s="107" t="s">
        <v>749</v>
      </c>
      <c r="F122" s="107" t="s">
        <v>730</v>
      </c>
      <c r="G122" s="107" t="s">
        <v>733</v>
      </c>
      <c r="H122" s="107" t="s">
        <v>753</v>
      </c>
    </row>
    <row r="123" spans="1:8" x14ac:dyDescent="0.25">
      <c r="A123" s="107" t="s">
        <v>224</v>
      </c>
      <c r="B123" s="107" t="s">
        <v>223</v>
      </c>
      <c r="C123" s="107" t="s">
        <v>702</v>
      </c>
      <c r="D123" s="107" t="s">
        <v>703</v>
      </c>
      <c r="E123" s="107" t="s">
        <v>732</v>
      </c>
      <c r="F123" s="107" t="s">
        <v>702</v>
      </c>
      <c r="G123" s="107" t="s">
        <v>705</v>
      </c>
      <c r="H123" s="107" t="s">
        <v>706</v>
      </c>
    </row>
    <row r="124" spans="1:8" x14ac:dyDescent="0.25">
      <c r="A124" s="107" t="s">
        <v>226</v>
      </c>
      <c r="B124" s="107" t="s">
        <v>225</v>
      </c>
      <c r="C124" s="107" t="s">
        <v>707</v>
      </c>
      <c r="D124" s="107" t="s">
        <v>731</v>
      </c>
      <c r="E124" s="107" t="s">
        <v>709</v>
      </c>
      <c r="F124" s="107" t="s">
        <v>735</v>
      </c>
      <c r="G124" s="107" t="s">
        <v>711</v>
      </c>
      <c r="H124" s="107" t="s">
        <v>736</v>
      </c>
    </row>
    <row r="125" spans="1:8" x14ac:dyDescent="0.25">
      <c r="A125" s="107" t="s">
        <v>228</v>
      </c>
      <c r="B125" s="107" t="s">
        <v>227</v>
      </c>
      <c r="C125" s="107" t="s">
        <v>730</v>
      </c>
      <c r="D125" s="107" t="s">
        <v>731</v>
      </c>
      <c r="E125" s="107" t="s">
        <v>732</v>
      </c>
      <c r="F125" s="107" t="s">
        <v>730</v>
      </c>
      <c r="G125" s="107" t="s">
        <v>733</v>
      </c>
      <c r="H125" s="107" t="s">
        <v>734</v>
      </c>
    </row>
    <row r="126" spans="1:8" x14ac:dyDescent="0.25">
      <c r="A126" s="107" t="s">
        <v>230</v>
      </c>
      <c r="B126" s="107" t="s">
        <v>229</v>
      </c>
      <c r="C126" s="107" t="s">
        <v>719</v>
      </c>
      <c r="D126" s="107" t="s">
        <v>727</v>
      </c>
      <c r="E126" s="107" t="s">
        <v>721</v>
      </c>
      <c r="F126" s="107" t="s">
        <v>722</v>
      </c>
      <c r="G126" s="107" t="s">
        <v>723</v>
      </c>
      <c r="H126" s="107" t="s">
        <v>738</v>
      </c>
    </row>
    <row r="127" spans="1:8" x14ac:dyDescent="0.25">
      <c r="A127" s="107" t="s">
        <v>232</v>
      </c>
      <c r="B127" s="107" t="s">
        <v>231</v>
      </c>
      <c r="C127" s="107" t="s">
        <v>716</v>
      </c>
      <c r="D127" s="107" t="s">
        <v>703</v>
      </c>
      <c r="E127" s="107" t="s">
        <v>739</v>
      </c>
      <c r="F127" s="107" t="s">
        <v>716</v>
      </c>
      <c r="G127" s="107" t="s">
        <v>714</v>
      </c>
      <c r="H127" s="107" t="s">
        <v>740</v>
      </c>
    </row>
    <row r="128" spans="1:8" x14ac:dyDescent="0.25">
      <c r="A128" s="107" t="s">
        <v>234</v>
      </c>
      <c r="B128" s="107" t="s">
        <v>233</v>
      </c>
      <c r="C128" s="107" t="s">
        <v>716</v>
      </c>
      <c r="D128" s="107" t="s">
        <v>727</v>
      </c>
      <c r="E128" s="107" t="s">
        <v>739</v>
      </c>
      <c r="F128" s="107" t="s">
        <v>716</v>
      </c>
      <c r="G128" s="107" t="s">
        <v>714</v>
      </c>
      <c r="H128" s="107" t="s">
        <v>740</v>
      </c>
    </row>
    <row r="129" spans="1:8" x14ac:dyDescent="0.25">
      <c r="A129" s="107" t="s">
        <v>236</v>
      </c>
      <c r="B129" s="107" t="s">
        <v>235</v>
      </c>
      <c r="C129" s="107" t="s">
        <v>707</v>
      </c>
      <c r="D129" s="107" t="s">
        <v>731</v>
      </c>
      <c r="E129" s="107" t="s">
        <v>709</v>
      </c>
      <c r="F129" s="107" t="s">
        <v>751</v>
      </c>
      <c r="G129" s="107" t="s">
        <v>711</v>
      </c>
      <c r="H129" s="107" t="s">
        <v>748</v>
      </c>
    </row>
    <row r="130" spans="1:8" x14ac:dyDescent="0.25">
      <c r="A130" s="107" t="s">
        <v>239</v>
      </c>
      <c r="B130" s="107" t="s">
        <v>238</v>
      </c>
      <c r="C130" s="107" t="s">
        <v>713</v>
      </c>
      <c r="D130" s="107" t="s">
        <v>720</v>
      </c>
      <c r="E130" s="107" t="s">
        <v>704</v>
      </c>
      <c r="F130" s="107" t="s">
        <v>713</v>
      </c>
      <c r="G130" s="107" t="s">
        <v>705</v>
      </c>
      <c r="H130" s="107" t="s">
        <v>729</v>
      </c>
    </row>
    <row r="131" spans="1:8" x14ac:dyDescent="0.25">
      <c r="A131" s="107" t="s">
        <v>241</v>
      </c>
      <c r="B131" s="107" t="s">
        <v>240</v>
      </c>
      <c r="C131" s="107" t="s">
        <v>702</v>
      </c>
      <c r="D131" s="107" t="s">
        <v>727</v>
      </c>
      <c r="E131" s="107" t="s">
        <v>704</v>
      </c>
      <c r="F131" s="107" t="s">
        <v>702</v>
      </c>
      <c r="G131" s="107" t="s">
        <v>705</v>
      </c>
      <c r="H131" s="107" t="s">
        <v>706</v>
      </c>
    </row>
    <row r="132" spans="1:8" x14ac:dyDescent="0.25">
      <c r="A132" s="107" t="s">
        <v>243</v>
      </c>
      <c r="B132" s="107" t="s">
        <v>242</v>
      </c>
      <c r="C132" s="107" t="s">
        <v>730</v>
      </c>
      <c r="D132" s="107" t="s">
        <v>708</v>
      </c>
      <c r="E132" s="107" t="s">
        <v>749</v>
      </c>
      <c r="F132" s="107" t="s">
        <v>730</v>
      </c>
      <c r="G132" s="107" t="s">
        <v>733</v>
      </c>
      <c r="H132" s="107" t="s">
        <v>753</v>
      </c>
    </row>
    <row r="133" spans="1:8" x14ac:dyDescent="0.25">
      <c r="A133" s="107" t="s">
        <v>393</v>
      </c>
      <c r="B133" s="107" t="s">
        <v>237</v>
      </c>
      <c r="C133" s="107" t="s">
        <v>713</v>
      </c>
      <c r="D133" s="107" t="s">
        <v>727</v>
      </c>
      <c r="E133" s="107" t="s">
        <v>704</v>
      </c>
      <c r="F133" s="107" t="s">
        <v>713</v>
      </c>
      <c r="G133" s="107" t="s">
        <v>705</v>
      </c>
      <c r="H133" s="107" t="s">
        <v>729</v>
      </c>
    </row>
    <row r="134" spans="1:8" x14ac:dyDescent="0.25">
      <c r="A134" s="107" t="s">
        <v>245</v>
      </c>
      <c r="B134" s="107" t="s">
        <v>244</v>
      </c>
      <c r="C134" s="107" t="s">
        <v>719</v>
      </c>
      <c r="D134" s="107" t="s">
        <v>708</v>
      </c>
      <c r="E134" s="107" t="s">
        <v>721</v>
      </c>
      <c r="F134" s="107" t="s">
        <v>722</v>
      </c>
      <c r="G134" s="107" t="s">
        <v>723</v>
      </c>
      <c r="H134" s="107" t="s">
        <v>738</v>
      </c>
    </row>
    <row r="135" spans="1:8" x14ac:dyDescent="0.25">
      <c r="A135" s="107" t="s">
        <v>247</v>
      </c>
      <c r="B135" s="107" t="s">
        <v>246</v>
      </c>
      <c r="C135" s="107" t="s">
        <v>730</v>
      </c>
      <c r="D135" s="107" t="s">
        <v>727</v>
      </c>
      <c r="E135" s="107" t="s">
        <v>732</v>
      </c>
      <c r="F135" s="107" t="s">
        <v>730</v>
      </c>
      <c r="G135" s="107" t="s">
        <v>733</v>
      </c>
      <c r="H135" s="107" t="s">
        <v>750</v>
      </c>
    </row>
    <row r="136" spans="1:8" x14ac:dyDescent="0.25">
      <c r="A136" s="107" t="s">
        <v>249</v>
      </c>
      <c r="B136" s="107" t="s">
        <v>248</v>
      </c>
      <c r="C136" s="107" t="s">
        <v>719</v>
      </c>
      <c r="D136" s="107" t="s">
        <v>727</v>
      </c>
      <c r="E136" s="107" t="s">
        <v>721</v>
      </c>
      <c r="F136" s="107" t="s">
        <v>725</v>
      </c>
      <c r="G136" s="107" t="s">
        <v>723</v>
      </c>
      <c r="H136" s="107" t="s">
        <v>726</v>
      </c>
    </row>
    <row r="137" spans="1:8" x14ac:dyDescent="0.25">
      <c r="A137" s="107" t="s">
        <v>251</v>
      </c>
      <c r="B137" s="107" t="s">
        <v>250</v>
      </c>
      <c r="C137" s="107" t="s">
        <v>719</v>
      </c>
      <c r="D137" s="107" t="s">
        <v>708</v>
      </c>
      <c r="E137" s="107" t="s">
        <v>721</v>
      </c>
      <c r="F137" s="107" t="s">
        <v>725</v>
      </c>
      <c r="G137" s="107" t="s">
        <v>723</v>
      </c>
      <c r="H137" s="107" t="s">
        <v>726</v>
      </c>
    </row>
    <row r="138" spans="1:8" x14ac:dyDescent="0.25">
      <c r="A138" s="107" t="s">
        <v>253</v>
      </c>
      <c r="B138" s="107" t="s">
        <v>252</v>
      </c>
      <c r="C138" s="107" t="s">
        <v>730</v>
      </c>
      <c r="D138" s="107" t="s">
        <v>727</v>
      </c>
      <c r="E138" s="107" t="s">
        <v>732</v>
      </c>
      <c r="F138" s="107" t="s">
        <v>730</v>
      </c>
      <c r="G138" s="107" t="s">
        <v>705</v>
      </c>
      <c r="H138" s="107" t="s">
        <v>742</v>
      </c>
    </row>
    <row r="139" spans="1:8" x14ac:dyDescent="0.25">
      <c r="A139" s="107" t="s">
        <v>255</v>
      </c>
      <c r="B139" s="107" t="s">
        <v>254</v>
      </c>
      <c r="C139" s="107" t="s">
        <v>707</v>
      </c>
      <c r="D139" s="107" t="s">
        <v>731</v>
      </c>
      <c r="E139" s="107" t="s">
        <v>709</v>
      </c>
      <c r="F139" s="107" t="s">
        <v>735</v>
      </c>
      <c r="G139" s="107" t="s">
        <v>711</v>
      </c>
      <c r="H139" s="107" t="s">
        <v>737</v>
      </c>
    </row>
    <row r="140" spans="1:8" x14ac:dyDescent="0.25">
      <c r="A140" s="107" t="s">
        <v>257</v>
      </c>
      <c r="B140" s="107" t="s">
        <v>256</v>
      </c>
      <c r="C140" s="107" t="s">
        <v>707</v>
      </c>
      <c r="D140" s="107" t="s">
        <v>731</v>
      </c>
      <c r="E140" s="107" t="s">
        <v>709</v>
      </c>
      <c r="F140" s="107" t="s">
        <v>735</v>
      </c>
      <c r="G140" s="107" t="s">
        <v>711</v>
      </c>
      <c r="H140" s="107" t="s">
        <v>712</v>
      </c>
    </row>
    <row r="141" spans="1:8" x14ac:dyDescent="0.25">
      <c r="A141" s="107" t="s">
        <v>259</v>
      </c>
      <c r="B141" s="107" t="s">
        <v>258</v>
      </c>
      <c r="C141" s="107" t="s">
        <v>713</v>
      </c>
      <c r="D141" s="107" t="s">
        <v>720</v>
      </c>
      <c r="E141" s="107" t="s">
        <v>704</v>
      </c>
      <c r="F141" s="107" t="s">
        <v>713</v>
      </c>
      <c r="G141" s="107" t="s">
        <v>705</v>
      </c>
      <c r="H141" s="107" t="s">
        <v>729</v>
      </c>
    </row>
    <row r="142" spans="1:8" x14ac:dyDescent="0.25">
      <c r="A142" s="107" t="s">
        <v>261</v>
      </c>
      <c r="B142" s="107" t="s">
        <v>260</v>
      </c>
      <c r="C142" s="107" t="s">
        <v>707</v>
      </c>
      <c r="D142" s="107" t="s">
        <v>708</v>
      </c>
      <c r="E142" s="107" t="s">
        <v>709</v>
      </c>
      <c r="F142" s="107" t="s">
        <v>735</v>
      </c>
      <c r="G142" s="107" t="s">
        <v>711</v>
      </c>
      <c r="H142" s="107" t="s">
        <v>737</v>
      </c>
    </row>
    <row r="143" spans="1:8" x14ac:dyDescent="0.25">
      <c r="A143" s="107" t="s">
        <v>377</v>
      </c>
      <c r="B143" s="107" t="s">
        <v>262</v>
      </c>
      <c r="C143" s="107" t="s">
        <v>707</v>
      </c>
      <c r="D143" s="107" t="s">
        <v>720</v>
      </c>
      <c r="E143" s="107" t="s">
        <v>709</v>
      </c>
      <c r="F143" s="107" t="s">
        <v>754</v>
      </c>
      <c r="G143" s="107" t="s">
        <v>711</v>
      </c>
      <c r="H143" s="107" t="s">
        <v>737</v>
      </c>
    </row>
    <row r="144" spans="1:8" x14ac:dyDescent="0.25">
      <c r="A144" s="107" t="s">
        <v>264</v>
      </c>
      <c r="B144" s="107" t="s">
        <v>263</v>
      </c>
      <c r="C144" s="107" t="s">
        <v>716</v>
      </c>
      <c r="D144" s="107" t="s">
        <v>703</v>
      </c>
      <c r="E144" s="107" t="s">
        <v>743</v>
      </c>
      <c r="F144" s="107" t="s">
        <v>716</v>
      </c>
      <c r="G144" s="107" t="s">
        <v>714</v>
      </c>
      <c r="H144" s="107" t="s">
        <v>744</v>
      </c>
    </row>
    <row r="145" spans="1:8" x14ac:dyDescent="0.25">
      <c r="A145" s="107" t="s">
        <v>266</v>
      </c>
      <c r="B145" s="107" t="s">
        <v>265</v>
      </c>
      <c r="C145" s="107" t="s">
        <v>719</v>
      </c>
      <c r="D145" s="107" t="s">
        <v>720</v>
      </c>
      <c r="E145" s="107" t="s">
        <v>721</v>
      </c>
      <c r="F145" s="107" t="s">
        <v>722</v>
      </c>
      <c r="G145" s="107" t="s">
        <v>723</v>
      </c>
      <c r="H145" s="107" t="s">
        <v>724</v>
      </c>
    </row>
    <row r="146" spans="1:8" x14ac:dyDescent="0.25">
      <c r="A146" s="107" t="s">
        <v>268</v>
      </c>
      <c r="B146" s="107" t="s">
        <v>267</v>
      </c>
      <c r="C146" s="107" t="s">
        <v>719</v>
      </c>
      <c r="D146" s="107" t="s">
        <v>708</v>
      </c>
      <c r="E146" s="107" t="s">
        <v>721</v>
      </c>
      <c r="F146" s="107" t="s">
        <v>722</v>
      </c>
      <c r="G146" s="107" t="s">
        <v>723</v>
      </c>
      <c r="H146" s="107" t="s">
        <v>724</v>
      </c>
    </row>
    <row r="147" spans="1:8" x14ac:dyDescent="0.25">
      <c r="A147" s="107" t="s">
        <v>270</v>
      </c>
      <c r="B147" s="107" t="s">
        <v>269</v>
      </c>
      <c r="C147" s="107" t="s">
        <v>719</v>
      </c>
      <c r="D147" s="107" t="s">
        <v>708</v>
      </c>
      <c r="E147" s="107" t="s">
        <v>721</v>
      </c>
      <c r="F147" s="107" t="s">
        <v>722</v>
      </c>
      <c r="G147" s="107" t="s">
        <v>723</v>
      </c>
      <c r="H147" s="107" t="s">
        <v>724</v>
      </c>
    </row>
    <row r="148" spans="1:8" x14ac:dyDescent="0.25">
      <c r="A148" s="107" t="s">
        <v>272</v>
      </c>
      <c r="B148" s="107" t="s">
        <v>271</v>
      </c>
      <c r="C148" s="107" t="s">
        <v>730</v>
      </c>
      <c r="D148" s="107" t="s">
        <v>727</v>
      </c>
      <c r="E148" s="107" t="s">
        <v>749</v>
      </c>
      <c r="F148" s="107" t="s">
        <v>730</v>
      </c>
      <c r="G148" s="107" t="s">
        <v>733</v>
      </c>
      <c r="H148" s="107" t="s">
        <v>755</v>
      </c>
    </row>
    <row r="149" spans="1:8" x14ac:dyDescent="0.25">
      <c r="A149" s="107" t="s">
        <v>274</v>
      </c>
      <c r="B149" s="107" t="s">
        <v>273</v>
      </c>
      <c r="C149" s="107" t="s">
        <v>716</v>
      </c>
      <c r="D149" s="107" t="s">
        <v>727</v>
      </c>
      <c r="E149" s="107" t="s">
        <v>739</v>
      </c>
      <c r="F149" s="107" t="s">
        <v>716</v>
      </c>
      <c r="G149" s="107" t="s">
        <v>714</v>
      </c>
      <c r="H149" s="107" t="s">
        <v>718</v>
      </c>
    </row>
    <row r="150" spans="1:8" x14ac:dyDescent="0.25">
      <c r="A150" s="107" t="s">
        <v>276</v>
      </c>
      <c r="B150" s="107" t="s">
        <v>275</v>
      </c>
      <c r="C150" s="107" t="s">
        <v>713</v>
      </c>
      <c r="D150" s="107" t="s">
        <v>720</v>
      </c>
      <c r="E150" s="107" t="s">
        <v>704</v>
      </c>
      <c r="F150" s="107" t="s">
        <v>713</v>
      </c>
      <c r="G150" s="107" t="s">
        <v>705</v>
      </c>
      <c r="H150" s="107" t="s">
        <v>729</v>
      </c>
    </row>
    <row r="151" spans="1:8" x14ac:dyDescent="0.25">
      <c r="A151" s="107" t="s">
        <v>278</v>
      </c>
      <c r="B151" s="107" t="s">
        <v>277</v>
      </c>
      <c r="C151" s="107" t="s">
        <v>716</v>
      </c>
      <c r="D151" s="107" t="s">
        <v>727</v>
      </c>
      <c r="E151" s="107" t="s">
        <v>739</v>
      </c>
      <c r="F151" s="107" t="s">
        <v>716</v>
      </c>
      <c r="G151" s="107" t="s">
        <v>714</v>
      </c>
      <c r="H151" s="107" t="s">
        <v>740</v>
      </c>
    </row>
    <row r="152" spans="1:8" x14ac:dyDescent="0.25">
      <c r="A152" s="107" t="s">
        <v>280</v>
      </c>
      <c r="B152" s="107" t="s">
        <v>279</v>
      </c>
      <c r="C152" s="107" t="s">
        <v>707</v>
      </c>
      <c r="D152" s="107" t="s">
        <v>708</v>
      </c>
      <c r="E152" s="107" t="s">
        <v>709</v>
      </c>
      <c r="F152" s="107" t="s">
        <v>710</v>
      </c>
      <c r="G152" s="107" t="s">
        <v>711</v>
      </c>
      <c r="H152" s="107" t="s">
        <v>712</v>
      </c>
    </row>
    <row r="153" spans="1:8" x14ac:dyDescent="0.25">
      <c r="A153" s="107" t="s">
        <v>282</v>
      </c>
      <c r="B153" s="107" t="s">
        <v>281</v>
      </c>
      <c r="C153" s="107" t="s">
        <v>716</v>
      </c>
      <c r="D153" s="107" t="s">
        <v>708</v>
      </c>
      <c r="E153" s="107" t="s">
        <v>717</v>
      </c>
      <c r="F153" s="107" t="s">
        <v>716</v>
      </c>
      <c r="G153" s="107" t="s">
        <v>714</v>
      </c>
      <c r="H153" s="107" t="s">
        <v>744</v>
      </c>
    </row>
    <row r="154" spans="1:8" x14ac:dyDescent="0.25">
      <c r="A154" s="107" t="s">
        <v>284</v>
      </c>
      <c r="B154" s="107" t="s">
        <v>283</v>
      </c>
      <c r="C154" s="107" t="s">
        <v>716</v>
      </c>
      <c r="D154" s="107" t="s">
        <v>703</v>
      </c>
      <c r="E154" s="107" t="s">
        <v>739</v>
      </c>
      <c r="F154" s="107" t="s">
        <v>716</v>
      </c>
      <c r="G154" s="107" t="s">
        <v>714</v>
      </c>
      <c r="H154" s="107" t="s">
        <v>740</v>
      </c>
    </row>
    <row r="155" spans="1:8" x14ac:dyDescent="0.25">
      <c r="A155" s="107" t="s">
        <v>286</v>
      </c>
      <c r="B155" s="107" t="s">
        <v>285</v>
      </c>
      <c r="C155" s="107" t="s">
        <v>730</v>
      </c>
      <c r="D155" s="107" t="s">
        <v>720</v>
      </c>
      <c r="E155" s="107" t="s">
        <v>732</v>
      </c>
      <c r="F155" s="107" t="s">
        <v>730</v>
      </c>
      <c r="G155" s="107" t="s">
        <v>705</v>
      </c>
      <c r="H155" s="107" t="s">
        <v>742</v>
      </c>
    </row>
    <row r="156" spans="1:8" x14ac:dyDescent="0.25">
      <c r="A156" s="107" t="s">
        <v>288</v>
      </c>
      <c r="B156" s="107" t="s">
        <v>287</v>
      </c>
      <c r="C156" s="107" t="s">
        <v>707</v>
      </c>
      <c r="D156" s="107" t="s">
        <v>731</v>
      </c>
      <c r="E156" s="107" t="s">
        <v>709</v>
      </c>
      <c r="F156" s="107" t="s">
        <v>735</v>
      </c>
      <c r="G156" s="107" t="s">
        <v>711</v>
      </c>
      <c r="H156" s="107" t="s">
        <v>737</v>
      </c>
    </row>
    <row r="157" spans="1:8" x14ac:dyDescent="0.25">
      <c r="A157" s="107" t="s">
        <v>290</v>
      </c>
      <c r="B157" s="107" t="s">
        <v>289</v>
      </c>
      <c r="C157" s="107" t="s">
        <v>707</v>
      </c>
      <c r="D157" s="107" t="s">
        <v>731</v>
      </c>
      <c r="E157" s="107" t="s">
        <v>709</v>
      </c>
      <c r="F157" s="107" t="s">
        <v>735</v>
      </c>
      <c r="G157" s="107" t="s">
        <v>711</v>
      </c>
      <c r="H157" s="107" t="s">
        <v>712</v>
      </c>
    </row>
    <row r="158" spans="1:8" x14ac:dyDescent="0.25">
      <c r="A158" s="107" t="s">
        <v>292</v>
      </c>
      <c r="B158" s="107" t="s">
        <v>291</v>
      </c>
      <c r="C158" s="107" t="s">
        <v>730</v>
      </c>
      <c r="D158" s="107" t="s">
        <v>727</v>
      </c>
      <c r="E158" s="107" t="s">
        <v>749</v>
      </c>
      <c r="F158" s="107" t="s">
        <v>730</v>
      </c>
      <c r="G158" s="107" t="s">
        <v>733</v>
      </c>
      <c r="H158" s="107" t="s">
        <v>750</v>
      </c>
    </row>
    <row r="159" spans="1:8" x14ac:dyDescent="0.25">
      <c r="A159" s="107" t="s">
        <v>294</v>
      </c>
      <c r="B159" s="107" t="s">
        <v>293</v>
      </c>
      <c r="C159" s="107" t="s">
        <v>716</v>
      </c>
      <c r="D159" s="107" t="s">
        <v>703</v>
      </c>
      <c r="E159" s="107" t="s">
        <v>743</v>
      </c>
      <c r="F159" s="107" t="s">
        <v>716</v>
      </c>
      <c r="G159" s="107" t="s">
        <v>714</v>
      </c>
      <c r="H159" s="107" t="s">
        <v>744</v>
      </c>
    </row>
    <row r="160" spans="1:8" x14ac:dyDescent="0.25">
      <c r="A160" s="107" t="s">
        <v>296</v>
      </c>
      <c r="B160" s="107" t="s">
        <v>295</v>
      </c>
      <c r="C160" s="107" t="s">
        <v>716</v>
      </c>
      <c r="D160" s="107" t="s">
        <v>708</v>
      </c>
      <c r="E160" s="107" t="s">
        <v>717</v>
      </c>
      <c r="F160" s="107" t="s">
        <v>716</v>
      </c>
      <c r="G160" s="107" t="s">
        <v>714</v>
      </c>
      <c r="H160" s="107" t="s">
        <v>741</v>
      </c>
    </row>
    <row r="161" spans="1:8" x14ac:dyDescent="0.25">
      <c r="A161" s="107" t="s">
        <v>299</v>
      </c>
      <c r="B161" s="107" t="s">
        <v>298</v>
      </c>
      <c r="C161" s="107" t="s">
        <v>716</v>
      </c>
      <c r="D161" s="107" t="s">
        <v>703</v>
      </c>
      <c r="E161" s="107" t="s">
        <v>743</v>
      </c>
      <c r="F161" s="107" t="s">
        <v>716</v>
      </c>
      <c r="G161" s="107" t="s">
        <v>714</v>
      </c>
      <c r="H161" s="107" t="s">
        <v>744</v>
      </c>
    </row>
    <row r="162" spans="1:8" x14ac:dyDescent="0.25">
      <c r="A162" s="107" t="s">
        <v>301</v>
      </c>
      <c r="B162" s="107" t="s">
        <v>300</v>
      </c>
      <c r="C162" s="107" t="s">
        <v>707</v>
      </c>
      <c r="D162" s="107" t="s">
        <v>731</v>
      </c>
      <c r="E162" s="107" t="s">
        <v>709</v>
      </c>
      <c r="F162" s="107" t="s">
        <v>735</v>
      </c>
      <c r="G162" s="107" t="s">
        <v>711</v>
      </c>
      <c r="H162" s="107" t="s">
        <v>712</v>
      </c>
    </row>
    <row r="163" spans="1:8" x14ac:dyDescent="0.25">
      <c r="A163" s="107" t="s">
        <v>303</v>
      </c>
      <c r="B163" s="107" t="s">
        <v>302</v>
      </c>
      <c r="C163" s="107" t="s">
        <v>702</v>
      </c>
      <c r="D163" s="107" t="s">
        <v>727</v>
      </c>
      <c r="E163" s="107" t="s">
        <v>732</v>
      </c>
      <c r="F163" s="107" t="s">
        <v>702</v>
      </c>
      <c r="G163" s="107" t="s">
        <v>705</v>
      </c>
      <c r="H163" s="107" t="s">
        <v>706</v>
      </c>
    </row>
    <row r="164" spans="1:8" x14ac:dyDescent="0.25">
      <c r="A164" s="107" t="s">
        <v>305</v>
      </c>
      <c r="B164" s="107" t="s">
        <v>304</v>
      </c>
      <c r="C164" s="107" t="s">
        <v>716</v>
      </c>
      <c r="D164" s="107" t="s">
        <v>727</v>
      </c>
      <c r="E164" s="107" t="s">
        <v>743</v>
      </c>
      <c r="F164" s="107" t="s">
        <v>716</v>
      </c>
      <c r="G164" s="107" t="s">
        <v>714</v>
      </c>
      <c r="H164" s="107" t="s">
        <v>715</v>
      </c>
    </row>
    <row r="165" spans="1:8" x14ac:dyDescent="0.25">
      <c r="A165" s="107" t="s">
        <v>307</v>
      </c>
      <c r="B165" s="107" t="s">
        <v>306</v>
      </c>
      <c r="C165" s="107" t="s">
        <v>719</v>
      </c>
      <c r="D165" s="107" t="s">
        <v>708</v>
      </c>
      <c r="E165" s="107" t="s">
        <v>721</v>
      </c>
      <c r="F165" s="107" t="s">
        <v>725</v>
      </c>
      <c r="G165" s="107" t="s">
        <v>723</v>
      </c>
      <c r="H165" s="107" t="s">
        <v>726</v>
      </c>
    </row>
    <row r="166" spans="1:8" x14ac:dyDescent="0.25">
      <c r="A166" s="142" t="s">
        <v>1099</v>
      </c>
      <c r="B166" s="107" t="s">
        <v>308</v>
      </c>
      <c r="C166" s="107" t="s">
        <v>716</v>
      </c>
      <c r="D166" s="107" t="s">
        <v>727</v>
      </c>
      <c r="E166" s="107" t="s">
        <v>717</v>
      </c>
      <c r="F166" s="107" t="s">
        <v>716</v>
      </c>
      <c r="G166" s="107" t="s">
        <v>714</v>
      </c>
      <c r="H166" s="107" t="s">
        <v>741</v>
      </c>
    </row>
    <row r="167" spans="1:8" x14ac:dyDescent="0.25">
      <c r="A167" s="107" t="s">
        <v>311</v>
      </c>
      <c r="B167" s="107" t="s">
        <v>310</v>
      </c>
      <c r="C167" s="107" t="s">
        <v>707</v>
      </c>
      <c r="D167" s="107" t="s">
        <v>731</v>
      </c>
      <c r="E167" s="107" t="s">
        <v>709</v>
      </c>
      <c r="F167" s="107" t="s">
        <v>735</v>
      </c>
      <c r="G167" s="107" t="s">
        <v>711</v>
      </c>
      <c r="H167" s="107" t="s">
        <v>748</v>
      </c>
    </row>
    <row r="168" spans="1:8" x14ac:dyDescent="0.25">
      <c r="A168" s="107" t="s">
        <v>313</v>
      </c>
      <c r="B168" s="107" t="s">
        <v>312</v>
      </c>
      <c r="C168" s="107" t="s">
        <v>707</v>
      </c>
      <c r="D168" s="107" t="s">
        <v>731</v>
      </c>
      <c r="E168" s="107" t="s">
        <v>709</v>
      </c>
      <c r="F168" s="107" t="s">
        <v>751</v>
      </c>
      <c r="G168" s="107" t="s">
        <v>711</v>
      </c>
      <c r="H168" s="107" t="s">
        <v>736</v>
      </c>
    </row>
    <row r="169" spans="1:8" x14ac:dyDescent="0.25">
      <c r="A169" s="107" t="s">
        <v>315</v>
      </c>
      <c r="B169" s="107" t="s">
        <v>314</v>
      </c>
      <c r="C169" s="107" t="s">
        <v>713</v>
      </c>
      <c r="D169" s="107" t="s">
        <v>727</v>
      </c>
      <c r="E169" s="107" t="s">
        <v>704</v>
      </c>
      <c r="F169" s="107" t="s">
        <v>713</v>
      </c>
      <c r="G169" s="107" t="s">
        <v>705</v>
      </c>
      <c r="H169" s="107" t="s">
        <v>729</v>
      </c>
    </row>
    <row r="170" spans="1:8" x14ac:dyDescent="0.25">
      <c r="A170" s="107" t="s">
        <v>317</v>
      </c>
      <c r="B170" s="107" t="s">
        <v>316</v>
      </c>
      <c r="C170" s="107" t="s">
        <v>707</v>
      </c>
      <c r="D170" s="107" t="s">
        <v>703</v>
      </c>
      <c r="E170" s="107" t="s">
        <v>728</v>
      </c>
      <c r="F170" s="107" t="s">
        <v>752</v>
      </c>
      <c r="G170" s="107" t="s">
        <v>705</v>
      </c>
      <c r="H170" s="107" t="s">
        <v>752</v>
      </c>
    </row>
    <row r="171" spans="1:8" x14ac:dyDescent="0.25">
      <c r="A171" s="107" t="s">
        <v>849</v>
      </c>
      <c r="B171" s="107" t="s">
        <v>318</v>
      </c>
      <c r="C171" s="107" t="s">
        <v>716</v>
      </c>
      <c r="D171" s="107" t="s">
        <v>703</v>
      </c>
      <c r="E171" s="107" t="s">
        <v>717</v>
      </c>
      <c r="F171" s="107" t="s">
        <v>716</v>
      </c>
      <c r="G171" s="107" t="s">
        <v>714</v>
      </c>
      <c r="H171" s="107" t="s">
        <v>744</v>
      </c>
    </row>
    <row r="172" spans="1:8" x14ac:dyDescent="0.25">
      <c r="A172" s="107" t="s">
        <v>320</v>
      </c>
      <c r="B172" s="107" t="s">
        <v>319</v>
      </c>
      <c r="C172" s="107" t="s">
        <v>730</v>
      </c>
      <c r="D172" s="107" t="s">
        <v>708</v>
      </c>
      <c r="E172" s="107" t="s">
        <v>732</v>
      </c>
      <c r="F172" s="107" t="s">
        <v>730</v>
      </c>
      <c r="G172" s="107" t="s">
        <v>705</v>
      </c>
      <c r="H172" s="107" t="s">
        <v>742</v>
      </c>
    </row>
    <row r="173" spans="1:8" x14ac:dyDescent="0.25">
      <c r="A173" s="107" t="s">
        <v>373</v>
      </c>
      <c r="B173" s="107" t="s">
        <v>91</v>
      </c>
      <c r="C173" s="107" t="s">
        <v>730</v>
      </c>
      <c r="D173" s="107" t="s">
        <v>727</v>
      </c>
      <c r="E173" s="107" t="s">
        <v>732</v>
      </c>
      <c r="F173" s="107" t="s">
        <v>730</v>
      </c>
      <c r="G173" s="107" t="s">
        <v>705</v>
      </c>
      <c r="H173" s="107" t="s">
        <v>742</v>
      </c>
    </row>
    <row r="174" spans="1:8" x14ac:dyDescent="0.25">
      <c r="A174" s="107" t="s">
        <v>322</v>
      </c>
      <c r="B174" s="107" t="s">
        <v>321</v>
      </c>
      <c r="C174" s="107" t="s">
        <v>716</v>
      </c>
      <c r="D174" s="107" t="s">
        <v>703</v>
      </c>
      <c r="E174" s="107" t="s">
        <v>739</v>
      </c>
      <c r="F174" s="107" t="s">
        <v>716</v>
      </c>
      <c r="G174" s="107" t="s">
        <v>714</v>
      </c>
      <c r="H174" s="107" t="s">
        <v>740</v>
      </c>
    </row>
    <row r="175" spans="1:8" x14ac:dyDescent="0.25">
      <c r="A175" s="107" t="s">
        <v>324</v>
      </c>
      <c r="B175" s="107" t="s">
        <v>323</v>
      </c>
      <c r="C175" s="107" t="s">
        <v>730</v>
      </c>
      <c r="D175" s="107" t="s">
        <v>708</v>
      </c>
      <c r="E175" s="107" t="s">
        <v>749</v>
      </c>
      <c r="F175" s="107" t="s">
        <v>730</v>
      </c>
      <c r="G175" s="107" t="s">
        <v>733</v>
      </c>
      <c r="H175" s="107" t="s">
        <v>755</v>
      </c>
    </row>
    <row r="176" spans="1:8" x14ac:dyDescent="0.25">
      <c r="A176" s="107" t="s">
        <v>326</v>
      </c>
      <c r="B176" s="107" t="s">
        <v>325</v>
      </c>
      <c r="C176" s="107" t="s">
        <v>719</v>
      </c>
      <c r="D176" s="107" t="s">
        <v>720</v>
      </c>
      <c r="E176" s="107" t="s">
        <v>721</v>
      </c>
      <c r="F176" s="107" t="s">
        <v>722</v>
      </c>
      <c r="G176" s="107" t="s">
        <v>723</v>
      </c>
      <c r="H176" s="107" t="s">
        <v>724</v>
      </c>
    </row>
    <row r="177" spans="1:8" x14ac:dyDescent="0.25">
      <c r="A177" s="107" t="s">
        <v>328</v>
      </c>
      <c r="B177" s="107" t="s">
        <v>327</v>
      </c>
      <c r="C177" s="107" t="s">
        <v>713</v>
      </c>
      <c r="D177" s="107" t="s">
        <v>708</v>
      </c>
      <c r="E177" s="107" t="s">
        <v>704</v>
      </c>
      <c r="F177" s="107" t="s">
        <v>713</v>
      </c>
      <c r="G177" s="107" t="s">
        <v>714</v>
      </c>
      <c r="H177" s="107" t="s">
        <v>715</v>
      </c>
    </row>
    <row r="178" spans="1:8" x14ac:dyDescent="0.25">
      <c r="A178" s="107" t="s">
        <v>330</v>
      </c>
      <c r="B178" s="107" t="s">
        <v>329</v>
      </c>
      <c r="C178" s="107" t="s">
        <v>707</v>
      </c>
      <c r="D178" s="107" t="s">
        <v>708</v>
      </c>
      <c r="E178" s="107" t="s">
        <v>704</v>
      </c>
      <c r="F178" s="107" t="s">
        <v>710</v>
      </c>
      <c r="G178" s="107" t="s">
        <v>705</v>
      </c>
      <c r="H178" s="107" t="s">
        <v>729</v>
      </c>
    </row>
    <row r="179" spans="1:8" x14ac:dyDescent="0.25">
      <c r="A179" s="107" t="s">
        <v>332</v>
      </c>
      <c r="B179" s="107" t="s">
        <v>331</v>
      </c>
      <c r="C179" s="107" t="s">
        <v>707</v>
      </c>
      <c r="D179" s="107" t="s">
        <v>708</v>
      </c>
      <c r="E179" s="107" t="s">
        <v>728</v>
      </c>
      <c r="F179" s="107" t="s">
        <v>752</v>
      </c>
      <c r="G179" s="107" t="s">
        <v>705</v>
      </c>
      <c r="H179" s="107" t="s">
        <v>752</v>
      </c>
    </row>
    <row r="180" spans="1:8" x14ac:dyDescent="0.25">
      <c r="A180" s="107" t="s">
        <v>334</v>
      </c>
      <c r="B180" s="107" t="s">
        <v>333</v>
      </c>
      <c r="C180" s="107" t="s">
        <v>730</v>
      </c>
      <c r="D180" s="107" t="s">
        <v>708</v>
      </c>
      <c r="E180" s="107" t="s">
        <v>749</v>
      </c>
      <c r="F180" s="107" t="s">
        <v>730</v>
      </c>
      <c r="G180" s="107" t="s">
        <v>733</v>
      </c>
      <c r="H180" s="107" t="s">
        <v>755</v>
      </c>
    </row>
    <row r="181" spans="1:8" x14ac:dyDescent="0.25">
      <c r="A181" s="107" t="s">
        <v>336</v>
      </c>
      <c r="B181" s="107" t="s">
        <v>335</v>
      </c>
      <c r="C181" s="107" t="s">
        <v>716</v>
      </c>
      <c r="D181" s="107" t="s">
        <v>703</v>
      </c>
      <c r="E181" s="107" t="s">
        <v>743</v>
      </c>
      <c r="F181" s="107" t="s">
        <v>716</v>
      </c>
      <c r="G181" s="107" t="s">
        <v>714</v>
      </c>
      <c r="H181" s="107" t="s">
        <v>744</v>
      </c>
    </row>
    <row r="182" spans="1:8" x14ac:dyDescent="0.25">
      <c r="A182" s="107" t="s">
        <v>338</v>
      </c>
      <c r="B182" s="107" t="s">
        <v>337</v>
      </c>
      <c r="C182" s="107" t="s">
        <v>707</v>
      </c>
      <c r="D182" s="107" t="s">
        <v>727</v>
      </c>
      <c r="E182" s="107" t="s">
        <v>709</v>
      </c>
      <c r="F182" s="107" t="s">
        <v>710</v>
      </c>
      <c r="G182" s="107" t="s">
        <v>711</v>
      </c>
      <c r="H182" s="107" t="s">
        <v>737</v>
      </c>
    </row>
    <row r="183" spans="1:8" x14ac:dyDescent="0.25">
      <c r="A183" s="107" t="s">
        <v>340</v>
      </c>
      <c r="B183" s="107" t="s">
        <v>339</v>
      </c>
      <c r="C183" s="107" t="s">
        <v>713</v>
      </c>
      <c r="D183" s="107" t="s">
        <v>720</v>
      </c>
      <c r="E183" s="107" t="s">
        <v>704</v>
      </c>
      <c r="F183" s="107" t="s">
        <v>713</v>
      </c>
      <c r="G183" s="107" t="s">
        <v>705</v>
      </c>
      <c r="H183" s="107" t="s">
        <v>729</v>
      </c>
    </row>
    <row r="184" spans="1:8" x14ac:dyDescent="0.25">
      <c r="A184" s="107" t="s">
        <v>850</v>
      </c>
      <c r="B184" s="107" t="s">
        <v>341</v>
      </c>
      <c r="C184" s="107" t="s">
        <v>707</v>
      </c>
      <c r="D184" s="107" t="s">
        <v>731</v>
      </c>
      <c r="E184" s="107" t="s">
        <v>709</v>
      </c>
      <c r="F184" s="186" t="s">
        <v>751</v>
      </c>
      <c r="G184" s="107" t="s">
        <v>711</v>
      </c>
      <c r="H184" s="107" t="s">
        <v>748</v>
      </c>
    </row>
    <row r="185" spans="1:8" x14ac:dyDescent="0.25">
      <c r="A185" s="107" t="s">
        <v>343</v>
      </c>
      <c r="B185" s="107" t="s">
        <v>342</v>
      </c>
      <c r="C185" s="107" t="s">
        <v>745</v>
      </c>
      <c r="D185" s="107" t="s">
        <v>731</v>
      </c>
      <c r="E185" s="107" t="s">
        <v>709</v>
      </c>
      <c r="F185" s="107" t="s">
        <v>745</v>
      </c>
      <c r="G185" s="107" t="s">
        <v>723</v>
      </c>
      <c r="H185" s="107" t="s">
        <v>746</v>
      </c>
    </row>
    <row r="186" spans="1:8" x14ac:dyDescent="0.25">
      <c r="A186" s="107" t="s">
        <v>345</v>
      </c>
      <c r="B186" s="107" t="s">
        <v>344</v>
      </c>
      <c r="C186" s="107" t="s">
        <v>719</v>
      </c>
      <c r="D186" s="107" t="s">
        <v>720</v>
      </c>
      <c r="E186" s="107" t="s">
        <v>721</v>
      </c>
      <c r="F186" s="107" t="s">
        <v>725</v>
      </c>
      <c r="G186" s="107" t="s">
        <v>723</v>
      </c>
      <c r="H186" s="107" t="s">
        <v>726</v>
      </c>
    </row>
    <row r="187" spans="1:8" x14ac:dyDescent="0.25">
      <c r="A187" s="107" t="s">
        <v>347</v>
      </c>
      <c r="B187" s="107" t="s">
        <v>346</v>
      </c>
      <c r="C187" s="107" t="s">
        <v>707</v>
      </c>
      <c r="D187" s="107" t="s">
        <v>727</v>
      </c>
      <c r="E187" s="107" t="s">
        <v>728</v>
      </c>
      <c r="F187" s="107" t="s">
        <v>752</v>
      </c>
      <c r="G187" s="107" t="s">
        <v>705</v>
      </c>
      <c r="H187" s="107" t="s">
        <v>752</v>
      </c>
    </row>
    <row r="188" spans="1:8" x14ac:dyDescent="0.25">
      <c r="A188" s="107" t="s">
        <v>349</v>
      </c>
      <c r="B188" s="107" t="s">
        <v>348</v>
      </c>
      <c r="C188" s="107" t="s">
        <v>730</v>
      </c>
      <c r="D188" s="107" t="s">
        <v>727</v>
      </c>
      <c r="E188" s="107" t="s">
        <v>749</v>
      </c>
      <c r="F188" s="107" t="s">
        <v>730</v>
      </c>
      <c r="G188" s="107" t="s">
        <v>733</v>
      </c>
      <c r="H188" s="107" t="s">
        <v>750</v>
      </c>
    </row>
    <row r="189" spans="1:8" x14ac:dyDescent="0.25">
      <c r="A189" s="107" t="s">
        <v>851</v>
      </c>
      <c r="B189" s="107" t="s">
        <v>350</v>
      </c>
      <c r="C189" s="107" t="s">
        <v>719</v>
      </c>
      <c r="D189" s="107" t="s">
        <v>708</v>
      </c>
      <c r="E189" s="107" t="s">
        <v>721</v>
      </c>
      <c r="F189" s="107" t="s">
        <v>725</v>
      </c>
      <c r="G189" s="107" t="s">
        <v>723</v>
      </c>
      <c r="H189" s="107" t="s">
        <v>726</v>
      </c>
    </row>
    <row r="190" spans="1:8" x14ac:dyDescent="0.25">
      <c r="A190" s="107" t="s">
        <v>375</v>
      </c>
      <c r="B190" s="107" t="s">
        <v>351</v>
      </c>
      <c r="C190" s="107" t="s">
        <v>730</v>
      </c>
      <c r="D190" s="107" t="s">
        <v>727</v>
      </c>
      <c r="E190" s="107" t="s">
        <v>732</v>
      </c>
      <c r="F190" s="107" t="s">
        <v>730</v>
      </c>
      <c r="G190" s="107" t="s">
        <v>705</v>
      </c>
      <c r="H190" s="107" t="s">
        <v>742</v>
      </c>
    </row>
    <row r="191" spans="1:8" x14ac:dyDescent="0.25">
      <c r="A191" s="107" t="s">
        <v>353</v>
      </c>
      <c r="B191" s="107" t="s">
        <v>352</v>
      </c>
      <c r="C191" s="107" t="s">
        <v>713</v>
      </c>
      <c r="D191" s="107" t="s">
        <v>727</v>
      </c>
      <c r="E191" s="107" t="s">
        <v>704</v>
      </c>
      <c r="F191" s="107" t="s">
        <v>713</v>
      </c>
      <c r="G191" s="107" t="s">
        <v>705</v>
      </c>
      <c r="H191" s="107" t="s">
        <v>729</v>
      </c>
    </row>
    <row r="192" spans="1:8" x14ac:dyDescent="0.25">
      <c r="A192" s="107" t="s">
        <v>355</v>
      </c>
      <c r="B192" s="107" t="s">
        <v>354</v>
      </c>
      <c r="C192" s="107" t="s">
        <v>716</v>
      </c>
      <c r="D192" s="107" t="s">
        <v>727</v>
      </c>
      <c r="E192" s="107" t="s">
        <v>717</v>
      </c>
      <c r="F192" s="107" t="s">
        <v>716</v>
      </c>
      <c r="G192" s="107" t="s">
        <v>714</v>
      </c>
      <c r="H192" s="107" t="s">
        <v>744</v>
      </c>
    </row>
    <row r="193" spans="1:8" x14ac:dyDescent="0.25">
      <c r="A193" s="107" t="s">
        <v>357</v>
      </c>
      <c r="B193" s="107" t="s">
        <v>356</v>
      </c>
      <c r="C193" s="107" t="s">
        <v>716</v>
      </c>
      <c r="D193" s="107" t="s">
        <v>703</v>
      </c>
      <c r="E193" s="107" t="s">
        <v>717</v>
      </c>
      <c r="F193" s="107" t="s">
        <v>716</v>
      </c>
      <c r="G193" s="107" t="s">
        <v>714</v>
      </c>
      <c r="H193" s="107" t="s">
        <v>744</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
  <sheetViews>
    <sheetView showGridLines="0" workbookViewId="0"/>
  </sheetViews>
  <sheetFormatPr defaultRowHeight="15" x14ac:dyDescent="0.25"/>
  <cols>
    <col min="1" max="1" width="70.42578125" customWidth="1"/>
    <col min="2" max="2" width="24" customWidth="1"/>
  </cols>
  <sheetData>
    <row r="1" spans="1:2" ht="29.25" customHeight="1" x14ac:dyDescent="0.35">
      <c r="A1" s="46" t="s">
        <v>466</v>
      </c>
      <c r="B1" s="189" t="s">
        <v>433</v>
      </c>
    </row>
    <row r="2" spans="1:2" s="5" customFormat="1" ht="16.5" customHeight="1" x14ac:dyDescent="0.25">
      <c r="A2" s="27"/>
      <c r="B2" s="189"/>
    </row>
    <row r="3" spans="1:2" s="5" customFormat="1" ht="10.5" customHeight="1" x14ac:dyDescent="0.25">
      <c r="A3" s="22"/>
      <c r="B3" s="23"/>
    </row>
    <row r="4" spans="1:2" x14ac:dyDescent="0.25">
      <c r="A4" s="121" t="s">
        <v>432</v>
      </c>
      <c r="B4" s="24"/>
    </row>
    <row r="5" spans="1:2" ht="18.75" customHeight="1" x14ac:dyDescent="0.25">
      <c r="A5" s="122" t="s">
        <v>434</v>
      </c>
      <c r="B5" s="25" t="s">
        <v>1157</v>
      </c>
    </row>
    <row r="6" spans="1:2" ht="18.75" customHeight="1" x14ac:dyDescent="0.25">
      <c r="A6" s="122" t="s">
        <v>468</v>
      </c>
      <c r="B6" s="25" t="s">
        <v>467</v>
      </c>
    </row>
    <row r="7" spans="1:2" ht="18.75" customHeight="1" x14ac:dyDescent="0.25">
      <c r="A7" s="122" t="s">
        <v>435</v>
      </c>
      <c r="B7" s="25" t="s">
        <v>383</v>
      </c>
    </row>
    <row r="8" spans="1:2" ht="18.75" customHeight="1" x14ac:dyDescent="0.25">
      <c r="A8" s="122" t="s">
        <v>436</v>
      </c>
      <c r="B8" s="25" t="s">
        <v>469</v>
      </c>
    </row>
    <row r="9" spans="1:2" s="5" customFormat="1" ht="18.75" customHeight="1" x14ac:dyDescent="0.25">
      <c r="A9" s="122" t="s">
        <v>694</v>
      </c>
      <c r="B9" s="26" t="s">
        <v>694</v>
      </c>
    </row>
    <row r="10" spans="1:2" s="5" customFormat="1" ht="18.75" customHeight="1" x14ac:dyDescent="0.25">
      <c r="A10" s="122" t="s">
        <v>985</v>
      </c>
      <c r="B10" s="26" t="s">
        <v>985</v>
      </c>
    </row>
    <row r="11" spans="1:2" s="5" customFormat="1" ht="18.75" customHeight="1" x14ac:dyDescent="0.25">
      <c r="A11" s="122" t="s">
        <v>986</v>
      </c>
      <c r="B11" s="26" t="s">
        <v>986</v>
      </c>
    </row>
    <row r="12" spans="1:2" s="5" customFormat="1" ht="18.75" customHeight="1" x14ac:dyDescent="0.25">
      <c r="A12" s="122" t="s">
        <v>987</v>
      </c>
      <c r="B12" s="26" t="s">
        <v>987</v>
      </c>
    </row>
    <row r="13" spans="1:2" s="5" customFormat="1" ht="18.75" customHeight="1" x14ac:dyDescent="0.25">
      <c r="A13" s="122" t="s">
        <v>1049</v>
      </c>
      <c r="B13" s="26" t="s">
        <v>1050</v>
      </c>
    </row>
    <row r="14" spans="1:2" ht="18.75" customHeight="1" x14ac:dyDescent="0.25">
      <c r="A14" s="122" t="s">
        <v>695</v>
      </c>
      <c r="B14" s="25" t="s">
        <v>695</v>
      </c>
    </row>
    <row r="15" spans="1:2" ht="18.75" customHeight="1" x14ac:dyDescent="0.25">
      <c r="A15" s="122" t="s">
        <v>756</v>
      </c>
      <c r="B15" s="25" t="s">
        <v>756</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4" location="'Data Source'!A1" display="Data sources"/>
    <hyperlink ref="B9" location="'Indicator Data'!A1" display="Indicator Data"/>
    <hyperlink ref="B15" location="Regions!A1" display="Regions!A1"/>
    <hyperlink ref="B12" location="'Indicator Data imputation'!A1" display="Indicator Data"/>
    <hyperlink ref="B10" location="'Indicator Date'!A1" display="'Indicator Date'!A1"/>
    <hyperlink ref="B11" location="'Indicator Source'!A1" display="'Indicator Source'!A1"/>
    <hyperlink ref="B13" location="'INFORM Reliability Index'!A1" display="'INFORM Reliability Index'!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pageSetUpPr fitToPage="1"/>
  </sheetPr>
  <dimension ref="A1:AO198"/>
  <sheetViews>
    <sheetView showGridLines="0" zoomScale="90" zoomScaleNormal="90" workbookViewId="0">
      <pane xSplit="2" ySplit="3" topLeftCell="H4" activePane="bottomRight" state="frozen"/>
      <selection pane="topRight" activeCell="C1" sqref="C1"/>
      <selection pane="bottomLeft" activeCell="A4" sqref="A4"/>
      <selection pane="bottomRight" sqref="A1:AN1"/>
    </sheetView>
  </sheetViews>
  <sheetFormatPr defaultRowHeight="15" x14ac:dyDescent="0.25"/>
  <cols>
    <col min="1" max="1" width="25.7109375" style="4" bestFit="1" customWidth="1"/>
    <col min="2" max="2" width="9.140625" style="4"/>
    <col min="3" max="33" width="7.85546875" style="4" customWidth="1"/>
    <col min="34" max="34" width="9.28515625" style="4" bestFit="1" customWidth="1"/>
    <col min="35" max="35" width="6.85546875" style="4" customWidth="1"/>
    <col min="36" max="36" width="7.7109375" style="4" bestFit="1" customWidth="1"/>
    <col min="37" max="37" width="8.5703125" style="4" customWidth="1"/>
    <col min="38" max="38" width="8.28515625" style="4" customWidth="1"/>
    <col min="39" max="39" width="7.28515625" style="4" customWidth="1"/>
    <col min="40" max="40" width="6.7109375" style="4" customWidth="1"/>
    <col min="41" max="16384" width="9.140625" style="4"/>
  </cols>
  <sheetData>
    <row r="1" spans="1:41" ht="15.7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row>
    <row r="2" spans="1:41" s="2" customFormat="1" ht="107.25" customHeight="1" thickBot="1" x14ac:dyDescent="0.35">
      <c r="A2" s="123" t="s">
        <v>380</v>
      </c>
      <c r="B2" s="42" t="s">
        <v>358</v>
      </c>
      <c r="C2" s="28" t="s">
        <v>500</v>
      </c>
      <c r="D2" s="28" t="s">
        <v>506</v>
      </c>
      <c r="E2" s="28" t="s">
        <v>501</v>
      </c>
      <c r="F2" s="28" t="s">
        <v>509</v>
      </c>
      <c r="G2" s="28" t="s">
        <v>514</v>
      </c>
      <c r="H2" s="29" t="s">
        <v>365</v>
      </c>
      <c r="I2" s="28" t="s">
        <v>852</v>
      </c>
      <c r="J2" s="28" t="s">
        <v>854</v>
      </c>
      <c r="K2" s="29" t="s">
        <v>366</v>
      </c>
      <c r="L2" s="30" t="s">
        <v>853</v>
      </c>
      <c r="M2" s="31" t="s">
        <v>425</v>
      </c>
      <c r="N2" s="31" t="s">
        <v>399</v>
      </c>
      <c r="O2" s="31" t="s">
        <v>422</v>
      </c>
      <c r="P2" s="32" t="s">
        <v>491</v>
      </c>
      <c r="Q2" s="31" t="s">
        <v>398</v>
      </c>
      <c r="R2" s="33" t="s">
        <v>465</v>
      </c>
      <c r="S2" s="33" t="s">
        <v>409</v>
      </c>
      <c r="T2" s="33" t="s">
        <v>410</v>
      </c>
      <c r="U2" s="33" t="s">
        <v>411</v>
      </c>
      <c r="V2" s="34" t="s">
        <v>423</v>
      </c>
      <c r="W2" s="32" t="s">
        <v>412</v>
      </c>
      <c r="X2" s="35" t="s">
        <v>369</v>
      </c>
      <c r="Y2" s="36" t="s">
        <v>413</v>
      </c>
      <c r="Z2" s="36" t="s">
        <v>414</v>
      </c>
      <c r="AA2" s="37" t="s">
        <v>367</v>
      </c>
      <c r="AB2" s="36" t="s">
        <v>381</v>
      </c>
      <c r="AC2" s="36" t="s">
        <v>415</v>
      </c>
      <c r="AD2" s="36" t="s">
        <v>416</v>
      </c>
      <c r="AE2" s="37" t="s">
        <v>368</v>
      </c>
      <c r="AF2" s="38" t="s">
        <v>789</v>
      </c>
      <c r="AG2" s="39" t="s">
        <v>858</v>
      </c>
      <c r="AH2" s="179" t="s">
        <v>1028</v>
      </c>
      <c r="AI2" s="168" t="s">
        <v>839</v>
      </c>
      <c r="AJ2" s="183" t="s">
        <v>1048</v>
      </c>
      <c r="AK2" s="154" t="s">
        <v>951</v>
      </c>
      <c r="AL2" s="154" t="s">
        <v>950</v>
      </c>
      <c r="AM2" s="168" t="s">
        <v>952</v>
      </c>
      <c r="AN2" s="154" t="s">
        <v>1013</v>
      </c>
    </row>
    <row r="3" spans="1:41" s="2" customFormat="1" ht="15" customHeight="1" thickTop="1" thickBot="1" x14ac:dyDescent="0.35">
      <c r="A3" s="124" t="s">
        <v>774</v>
      </c>
      <c r="B3" s="44" t="s">
        <v>774</v>
      </c>
      <c r="C3" s="45" t="s">
        <v>775</v>
      </c>
      <c r="D3" s="45" t="s">
        <v>775</v>
      </c>
      <c r="E3" s="45" t="s">
        <v>775</v>
      </c>
      <c r="F3" s="45" t="s">
        <v>775</v>
      </c>
      <c r="G3" s="45" t="s">
        <v>775</v>
      </c>
      <c r="H3" s="45" t="s">
        <v>775</v>
      </c>
      <c r="I3" s="45" t="s">
        <v>775</v>
      </c>
      <c r="J3" s="45" t="s">
        <v>775</v>
      </c>
      <c r="K3" s="45" t="s">
        <v>775</v>
      </c>
      <c r="L3" s="45" t="s">
        <v>775</v>
      </c>
      <c r="M3" s="45" t="s">
        <v>775</v>
      </c>
      <c r="N3" s="45" t="s">
        <v>775</v>
      </c>
      <c r="O3" s="45" t="s">
        <v>775</v>
      </c>
      <c r="P3" s="45" t="s">
        <v>775</v>
      </c>
      <c r="Q3" s="45" t="s">
        <v>775</v>
      </c>
      <c r="R3" s="45" t="s">
        <v>775</v>
      </c>
      <c r="S3" s="45" t="s">
        <v>775</v>
      </c>
      <c r="T3" s="45" t="s">
        <v>775</v>
      </c>
      <c r="U3" s="45" t="s">
        <v>775</v>
      </c>
      <c r="V3" s="45" t="s">
        <v>775</v>
      </c>
      <c r="W3" s="45" t="s">
        <v>775</v>
      </c>
      <c r="X3" s="45" t="s">
        <v>775</v>
      </c>
      <c r="Y3" s="45" t="s">
        <v>775</v>
      </c>
      <c r="Z3" s="45" t="s">
        <v>775</v>
      </c>
      <c r="AA3" s="45" t="s">
        <v>775</v>
      </c>
      <c r="AB3" s="45" t="s">
        <v>775</v>
      </c>
      <c r="AC3" s="45" t="s">
        <v>775</v>
      </c>
      <c r="AD3" s="45" t="s">
        <v>775</v>
      </c>
      <c r="AE3" s="45" t="s">
        <v>775</v>
      </c>
      <c r="AF3" s="45" t="s">
        <v>775</v>
      </c>
      <c r="AG3" s="45" t="s">
        <v>775</v>
      </c>
      <c r="AH3" s="45" t="s">
        <v>1029</v>
      </c>
      <c r="AI3" s="45" t="s">
        <v>1009</v>
      </c>
      <c r="AJ3" s="45" t="s">
        <v>775</v>
      </c>
      <c r="AK3" s="45" t="s">
        <v>993</v>
      </c>
      <c r="AL3" s="45" t="s">
        <v>994</v>
      </c>
      <c r="AM3" s="45" t="s">
        <v>995</v>
      </c>
      <c r="AN3" s="45" t="s">
        <v>1025</v>
      </c>
    </row>
    <row r="4" spans="1:41" ht="16.5" thickTop="1" thickBot="1" x14ac:dyDescent="0.3">
      <c r="A4" s="125" t="str">
        <f>'Indicator Data'!A6</f>
        <v>Afghanistan</v>
      </c>
      <c r="B4" s="43" t="str">
        <f>'Indicator Data'!B6</f>
        <v>AFG</v>
      </c>
      <c r="C4" s="151">
        <f>'Hazard &amp; Exposure'!AO3</f>
        <v>9.1999999999999993</v>
      </c>
      <c r="D4" s="152">
        <f>'Hazard &amp; Exposure'!AP3</f>
        <v>7.2</v>
      </c>
      <c r="E4" s="152">
        <f>'Hazard &amp; Exposure'!AQ3</f>
        <v>0</v>
      </c>
      <c r="F4" s="152">
        <f>'Hazard &amp; Exposure'!AR3</f>
        <v>0</v>
      </c>
      <c r="G4" s="152">
        <f>'Hazard &amp; Exposure'!AU3</f>
        <v>7.6</v>
      </c>
      <c r="H4" s="40">
        <f>'Hazard &amp; Exposure'!AV3</f>
        <v>6.1</v>
      </c>
      <c r="I4" s="152">
        <f>'Hazard &amp; Exposure'!AY3</f>
        <v>10</v>
      </c>
      <c r="J4" s="152">
        <f>'Hazard &amp; Exposure'!BB3</f>
        <v>10</v>
      </c>
      <c r="K4" s="40">
        <f>'Hazard &amp; Exposure'!BC3</f>
        <v>10</v>
      </c>
      <c r="L4" s="41">
        <f t="shared" ref="L4:L35" si="0">ROUND((10-GEOMEAN(((10-H4)/10*9+1),((10-K4)/10*9+1)))/9*10,1)</f>
        <v>8.8000000000000007</v>
      </c>
      <c r="M4" s="150">
        <f>Vulnerability!E3</f>
        <v>8.1999999999999993</v>
      </c>
      <c r="N4" s="148">
        <f>Vulnerability!H3</f>
        <v>4.7</v>
      </c>
      <c r="O4" s="148">
        <f>Vulnerability!M3</f>
        <v>7</v>
      </c>
      <c r="P4" s="40">
        <f>Vulnerability!N3</f>
        <v>7</v>
      </c>
      <c r="Q4" s="148">
        <f>Vulnerability!S3</f>
        <v>9.6</v>
      </c>
      <c r="R4" s="147">
        <f>Vulnerability!W3</f>
        <v>1.2</v>
      </c>
      <c r="S4" s="147">
        <f>Vulnerability!Z3</f>
        <v>5.2</v>
      </c>
      <c r="T4" s="147">
        <f>Vulnerability!AC3</f>
        <v>6.2</v>
      </c>
      <c r="U4" s="147">
        <f>Vulnerability!AI3</f>
        <v>6.4</v>
      </c>
      <c r="V4" s="148">
        <f>Vulnerability!AJ3</f>
        <v>5</v>
      </c>
      <c r="W4" s="40">
        <f>Vulnerability!AK3</f>
        <v>8.1</v>
      </c>
      <c r="X4" s="41">
        <f t="shared" ref="X4:X35" si="1">ROUND((10-GEOMEAN(((10-P4)/10*9+1),((10-W4)/10*9+1)))/9*10,1)</f>
        <v>7.6</v>
      </c>
      <c r="Y4" s="149">
        <f>'Lack of Coping Capacity'!D3</f>
        <v>6.3</v>
      </c>
      <c r="Z4" s="146">
        <f>'Lack of Coping Capacity'!G3</f>
        <v>8.1</v>
      </c>
      <c r="AA4" s="40">
        <f>'Lack of Coping Capacity'!H3</f>
        <v>7.2</v>
      </c>
      <c r="AB4" s="146">
        <f>'Lack of Coping Capacity'!M3</f>
        <v>6.7</v>
      </c>
      <c r="AC4" s="146">
        <f>'Lack of Coping Capacity'!R3</f>
        <v>8.5</v>
      </c>
      <c r="AD4" s="146">
        <f>'Lack of Coping Capacity'!W3</f>
        <v>8.1999999999999993</v>
      </c>
      <c r="AE4" s="40">
        <f>'Lack of Coping Capacity'!X3</f>
        <v>7.8</v>
      </c>
      <c r="AF4" s="41">
        <f t="shared" ref="AF4:AF35" si="2">ROUND((10-GEOMEAN(((10-AA4)/10*9+1),((10-AE4)/10*9+1)))/9*10,1)</f>
        <v>7.5</v>
      </c>
      <c r="AG4" s="155">
        <f t="shared" ref="AG4:AG35" si="3">ROUND(L4^(1/3)*X4^(1/3)*AF4^(1/3),1)</f>
        <v>7.9</v>
      </c>
      <c r="AH4" s="180" t="str">
        <f>IF(AG4&gt;=6.5,"Very High",IF(AG4&gt;=5,"High",IF(AG4&gt;=3.5,"Medium",IF(AG4&gt;=2,"Low","Very Low"))))</f>
        <v>Very High</v>
      </c>
      <c r="AI4" s="173">
        <f t="shared" ref="AI4:AI35" si="4">_xlfn.RANK.EQ(AG4,AG$4:AG$194)</f>
        <v>5</v>
      </c>
      <c r="AJ4" s="176">
        <f>VLOOKUP($B4,'Lack of Reliability Index'!$A$2:$H$192,8,FALSE)</f>
        <v>3.2222222222222232</v>
      </c>
      <c r="AK4" s="47">
        <f>'Imputed and missing data hidden'!BA2</f>
        <v>3</v>
      </c>
      <c r="AL4" s="174">
        <f t="shared" ref="AL4:AL35" si="5">AK4/51</f>
        <v>5.8823529411764705E-2</v>
      </c>
      <c r="AM4" s="47" t="str">
        <f t="shared" ref="AM4:AM35" si="6">IF(J4&gt;=7,"YES","")</f>
        <v>YES</v>
      </c>
      <c r="AN4" s="175">
        <f>'Indicator Date hidden2'!BB3</f>
        <v>0.33333333333333331</v>
      </c>
      <c r="AO4" s="181"/>
    </row>
    <row r="5" spans="1:41" ht="15.75" thickBot="1" x14ac:dyDescent="0.3">
      <c r="A5" s="125" t="str">
        <f>'Indicator Data'!A7</f>
        <v>Albania</v>
      </c>
      <c r="B5" s="43" t="str">
        <f>'Indicator Data'!B7</f>
        <v>ALB</v>
      </c>
      <c r="C5" s="153">
        <f>'Hazard &amp; Exposure'!AO4</f>
        <v>6.2</v>
      </c>
      <c r="D5" s="152">
        <f>'Hazard &amp; Exposure'!AP4</f>
        <v>4.7</v>
      </c>
      <c r="E5" s="152">
        <f>'Hazard &amp; Exposure'!AQ4</f>
        <v>7.8</v>
      </c>
      <c r="F5" s="152">
        <f>'Hazard &amp; Exposure'!AR4</f>
        <v>0</v>
      </c>
      <c r="G5" s="152">
        <f>'Hazard &amp; Exposure'!AU4</f>
        <v>6.8</v>
      </c>
      <c r="H5" s="40">
        <f>'Hazard &amp; Exposure'!AV4</f>
        <v>5.6</v>
      </c>
      <c r="I5" s="152">
        <f>'Hazard &amp; Exposure'!AY4</f>
        <v>0.1</v>
      </c>
      <c r="J5" s="152">
        <f>'Hazard &amp; Exposure'!BB4</f>
        <v>0</v>
      </c>
      <c r="K5" s="40">
        <f>'Hazard &amp; Exposure'!BC4</f>
        <v>0.1</v>
      </c>
      <c r="L5" s="41">
        <f t="shared" si="0"/>
        <v>3.3</v>
      </c>
      <c r="M5" s="150">
        <f>Vulnerability!E4</f>
        <v>2.5</v>
      </c>
      <c r="N5" s="148">
        <f>Vulnerability!H4</f>
        <v>2.1</v>
      </c>
      <c r="O5" s="148">
        <f>Vulnerability!M4</f>
        <v>1.2</v>
      </c>
      <c r="P5" s="40">
        <f>Vulnerability!N4</f>
        <v>2.1</v>
      </c>
      <c r="Q5" s="148">
        <f>Vulnerability!S4</f>
        <v>0</v>
      </c>
      <c r="R5" s="147">
        <f>Vulnerability!W4</f>
        <v>0.3</v>
      </c>
      <c r="S5" s="147">
        <f>Vulnerability!Z4</f>
        <v>1.1000000000000001</v>
      </c>
      <c r="T5" s="147">
        <f>Vulnerability!AC4</f>
        <v>0.4</v>
      </c>
      <c r="U5" s="147">
        <f>Vulnerability!AI4</f>
        <v>2.8</v>
      </c>
      <c r="V5" s="148">
        <f>Vulnerability!AJ4</f>
        <v>1.2</v>
      </c>
      <c r="W5" s="40">
        <f>Vulnerability!AK4</f>
        <v>0.6</v>
      </c>
      <c r="X5" s="41">
        <f t="shared" si="1"/>
        <v>1.4</v>
      </c>
      <c r="Y5" s="163" t="str">
        <f>'Lack of Coping Capacity'!D4</f>
        <v>x</v>
      </c>
      <c r="Z5" s="146">
        <f>'Lack of Coping Capacity'!G4</f>
        <v>5.6</v>
      </c>
      <c r="AA5" s="40">
        <f>'Lack of Coping Capacity'!H4</f>
        <v>5.6</v>
      </c>
      <c r="AB5" s="146">
        <f>'Lack of Coping Capacity'!M4</f>
        <v>2.2000000000000002</v>
      </c>
      <c r="AC5" s="146">
        <f>'Lack of Coping Capacity'!R4</f>
        <v>1.6</v>
      </c>
      <c r="AD5" s="146">
        <f>'Lack of Coping Capacity'!W4</f>
        <v>3.9</v>
      </c>
      <c r="AE5" s="40">
        <f>'Lack of Coping Capacity'!X4</f>
        <v>2.6</v>
      </c>
      <c r="AF5" s="41">
        <f t="shared" si="2"/>
        <v>4.3</v>
      </c>
      <c r="AG5" s="155">
        <f t="shared" si="3"/>
        <v>2.7</v>
      </c>
      <c r="AH5" s="180" t="str">
        <f t="shared" ref="AH5:AH68" si="7">IF(AG5&gt;=6.5,"Very High",IF(AG5&gt;=5,"High",IF(AG5&gt;=3.5,"Medium",IF(AG5&gt;=2,"Low","Very Low"))))</f>
        <v>Low</v>
      </c>
      <c r="AI5" s="173">
        <f t="shared" si="4"/>
        <v>127</v>
      </c>
      <c r="AJ5" s="176">
        <f>VLOOKUP($B5,'Lack of Reliability Index'!$A$2:$H$192,8,FALSE)</f>
        <v>3.4836879432624102</v>
      </c>
      <c r="AK5" s="47">
        <f>'Imputed and missing data hidden'!BA3</f>
        <v>2</v>
      </c>
      <c r="AL5" s="174">
        <f t="shared" si="5"/>
        <v>3.9215686274509803E-2</v>
      </c>
      <c r="AM5" s="47" t="str">
        <f t="shared" si="6"/>
        <v/>
      </c>
      <c r="AN5" s="175">
        <f>'Indicator Date hidden2'!BB4</f>
        <v>0.55319148936170215</v>
      </c>
      <c r="AO5" s="181"/>
    </row>
    <row r="6" spans="1:41" ht="15.75" thickBot="1" x14ac:dyDescent="0.3">
      <c r="A6" s="125" t="str">
        <f>'Indicator Data'!A8</f>
        <v>Algeria</v>
      </c>
      <c r="B6" s="43" t="str">
        <f>'Indicator Data'!B8</f>
        <v>DZA</v>
      </c>
      <c r="C6" s="153">
        <f>'Hazard &amp; Exposure'!AO5</f>
        <v>5.5</v>
      </c>
      <c r="D6" s="152">
        <f>'Hazard &amp; Exposure'!AP5</f>
        <v>5.2</v>
      </c>
      <c r="E6" s="152">
        <f>'Hazard &amp; Exposure'!AQ5</f>
        <v>4.5999999999999996</v>
      </c>
      <c r="F6" s="152">
        <f>'Hazard &amp; Exposure'!AR5</f>
        <v>0</v>
      </c>
      <c r="G6" s="152">
        <f>'Hazard &amp; Exposure'!AU5</f>
        <v>4.0999999999999996</v>
      </c>
      <c r="H6" s="40">
        <f>'Hazard &amp; Exposure'!AV5</f>
        <v>4.0999999999999996</v>
      </c>
      <c r="I6" s="152">
        <f>'Hazard &amp; Exposure'!AY5</f>
        <v>7.4</v>
      </c>
      <c r="J6" s="152">
        <f>'Hazard &amp; Exposure'!BB5</f>
        <v>0</v>
      </c>
      <c r="K6" s="40">
        <f>'Hazard &amp; Exposure'!BC5</f>
        <v>5.2</v>
      </c>
      <c r="L6" s="41">
        <f t="shared" si="0"/>
        <v>4.7</v>
      </c>
      <c r="M6" s="150">
        <f>Vulnerability!E5</f>
        <v>3</v>
      </c>
      <c r="N6" s="148">
        <f>Vulnerability!H5</f>
        <v>5.9</v>
      </c>
      <c r="O6" s="148">
        <f>Vulnerability!M5</f>
        <v>0.1</v>
      </c>
      <c r="P6" s="40">
        <f>Vulnerability!N5</f>
        <v>3</v>
      </c>
      <c r="Q6" s="148">
        <f>Vulnerability!S5</f>
        <v>6.1</v>
      </c>
      <c r="R6" s="147">
        <f>Vulnerability!W5</f>
        <v>0.5</v>
      </c>
      <c r="S6" s="147">
        <f>Vulnerability!Z5</f>
        <v>1.3</v>
      </c>
      <c r="T6" s="147">
        <f>Vulnerability!AC5</f>
        <v>0.2</v>
      </c>
      <c r="U6" s="147">
        <f>Vulnerability!AI5</f>
        <v>1.7</v>
      </c>
      <c r="V6" s="148">
        <f>Vulnerability!AJ5</f>
        <v>0.9</v>
      </c>
      <c r="W6" s="40">
        <f>Vulnerability!AK5</f>
        <v>4</v>
      </c>
      <c r="X6" s="41">
        <f t="shared" si="1"/>
        <v>3.5</v>
      </c>
      <c r="Y6" s="163">
        <f>'Lack of Coping Capacity'!D5</f>
        <v>3.5</v>
      </c>
      <c r="Z6" s="146">
        <f>'Lack of Coping Capacity'!G5</f>
        <v>6.4</v>
      </c>
      <c r="AA6" s="40">
        <f>'Lack of Coping Capacity'!H5</f>
        <v>5</v>
      </c>
      <c r="AB6" s="146">
        <f>'Lack of Coping Capacity'!M5</f>
        <v>3.5</v>
      </c>
      <c r="AC6" s="146">
        <f>'Lack of Coping Capacity'!R5</f>
        <v>4.8</v>
      </c>
      <c r="AD6" s="146">
        <f>'Lack of Coping Capacity'!W5</f>
        <v>4.5</v>
      </c>
      <c r="AE6" s="40">
        <f>'Lack of Coping Capacity'!X5</f>
        <v>4.3</v>
      </c>
      <c r="AF6" s="41">
        <f t="shared" si="2"/>
        <v>4.7</v>
      </c>
      <c r="AG6" s="155">
        <f t="shared" si="3"/>
        <v>4.3</v>
      </c>
      <c r="AH6" s="180" t="str">
        <f t="shared" si="7"/>
        <v>Medium</v>
      </c>
      <c r="AI6" s="173">
        <f t="shared" si="4"/>
        <v>70</v>
      </c>
      <c r="AJ6" s="176">
        <f>VLOOKUP($B6,'Lack of Reliability Index'!$A$2:$H$192,8,FALSE)</f>
        <v>2.2354609929078002</v>
      </c>
      <c r="AK6" s="47">
        <f>'Imputed and missing data hidden'!BA4</f>
        <v>2</v>
      </c>
      <c r="AL6" s="174">
        <f t="shared" si="5"/>
        <v>3.9215686274509803E-2</v>
      </c>
      <c r="AM6" s="47" t="str">
        <f t="shared" si="6"/>
        <v/>
      </c>
      <c r="AN6" s="175">
        <f>'Indicator Date hidden2'!BB5</f>
        <v>0.31914893617021278</v>
      </c>
      <c r="AO6" s="181"/>
    </row>
    <row r="7" spans="1:41" ht="15.75" thickBot="1" x14ac:dyDescent="0.3">
      <c r="A7" s="125" t="str">
        <f>'Indicator Data'!A9</f>
        <v>Angola</v>
      </c>
      <c r="B7" s="43" t="str">
        <f>'Indicator Data'!B9</f>
        <v>AGO</v>
      </c>
      <c r="C7" s="153">
        <f>'Hazard &amp; Exposure'!AO6</f>
        <v>0.1</v>
      </c>
      <c r="D7" s="152">
        <f>'Hazard &amp; Exposure'!AP6</f>
        <v>5.0999999999999996</v>
      </c>
      <c r="E7" s="152">
        <f>'Hazard &amp; Exposure'!AQ6</f>
        <v>0</v>
      </c>
      <c r="F7" s="152">
        <f>'Hazard &amp; Exposure'!AR6</f>
        <v>0</v>
      </c>
      <c r="G7" s="152">
        <f>'Hazard &amp; Exposure'!AU6</f>
        <v>4</v>
      </c>
      <c r="H7" s="40">
        <f>'Hazard &amp; Exposure'!AV6</f>
        <v>2.1</v>
      </c>
      <c r="I7" s="152">
        <f>'Hazard &amp; Exposure'!AY6</f>
        <v>6.6</v>
      </c>
      <c r="J7" s="152">
        <f>'Hazard &amp; Exposure'!BB6</f>
        <v>0</v>
      </c>
      <c r="K7" s="40">
        <f>'Hazard &amp; Exposure'!BC6</f>
        <v>4.5999999999999996</v>
      </c>
      <c r="L7" s="41">
        <f t="shared" si="0"/>
        <v>3.5</v>
      </c>
      <c r="M7" s="150">
        <f>Vulnerability!E6</f>
        <v>7.8</v>
      </c>
      <c r="N7" s="148">
        <f>Vulnerability!H6</f>
        <v>4.4000000000000004</v>
      </c>
      <c r="O7" s="148">
        <f>Vulnerability!M6</f>
        <v>0.1</v>
      </c>
      <c r="P7" s="40">
        <f>Vulnerability!N6</f>
        <v>5</v>
      </c>
      <c r="Q7" s="148">
        <f>Vulnerability!S6</f>
        <v>4.4000000000000004</v>
      </c>
      <c r="R7" s="147">
        <f>Vulnerability!W6</f>
        <v>6.2</v>
      </c>
      <c r="S7" s="147">
        <f>Vulnerability!Z6</f>
        <v>5.2</v>
      </c>
      <c r="T7" s="147">
        <f>Vulnerability!AC6</f>
        <v>2.5</v>
      </c>
      <c r="U7" s="147">
        <f>Vulnerability!AI6</f>
        <v>4.5999999999999996</v>
      </c>
      <c r="V7" s="148">
        <f>Vulnerability!AJ6</f>
        <v>4.8</v>
      </c>
      <c r="W7" s="40">
        <f>Vulnerability!AK6</f>
        <v>4.5999999999999996</v>
      </c>
      <c r="X7" s="41">
        <f t="shared" si="1"/>
        <v>4.8</v>
      </c>
      <c r="Y7" s="163">
        <f>'Lack of Coping Capacity'!D6</f>
        <v>5.3</v>
      </c>
      <c r="Z7" s="146">
        <f>'Lack of Coping Capacity'!G6</f>
        <v>7.6</v>
      </c>
      <c r="AA7" s="40">
        <f>'Lack of Coping Capacity'!H6</f>
        <v>6.5</v>
      </c>
      <c r="AB7" s="146">
        <f>'Lack of Coping Capacity'!M6</f>
        <v>6.9</v>
      </c>
      <c r="AC7" s="146">
        <f>'Lack of Coping Capacity'!R6</f>
        <v>8.4</v>
      </c>
      <c r="AD7" s="146">
        <f>'Lack of Coping Capacity'!W6</f>
        <v>8.6</v>
      </c>
      <c r="AE7" s="40">
        <f>'Lack of Coping Capacity'!X6</f>
        <v>8</v>
      </c>
      <c r="AF7" s="41">
        <f t="shared" si="2"/>
        <v>7.3</v>
      </c>
      <c r="AG7" s="155">
        <f t="shared" si="3"/>
        <v>5</v>
      </c>
      <c r="AH7" s="180" t="str">
        <f t="shared" si="7"/>
        <v>High</v>
      </c>
      <c r="AI7" s="173">
        <f t="shared" si="4"/>
        <v>42</v>
      </c>
      <c r="AJ7" s="176">
        <f>VLOOKUP($B7,'Lack of Reliability Index'!$A$2:$H$192,8,FALSE)</f>
        <v>2.8222222222222229</v>
      </c>
      <c r="AK7" s="47">
        <f>'Imputed and missing data hidden'!BA5</f>
        <v>1</v>
      </c>
      <c r="AL7" s="174">
        <f t="shared" si="5"/>
        <v>1.9607843137254902E-2</v>
      </c>
      <c r="AM7" s="47" t="str">
        <f t="shared" si="6"/>
        <v/>
      </c>
      <c r="AN7" s="175">
        <f>'Indicator Date hidden2'!BB6</f>
        <v>0.47916666666666669</v>
      </c>
      <c r="AO7" s="181"/>
    </row>
    <row r="8" spans="1:41" ht="15.75" thickBot="1" x14ac:dyDescent="0.3">
      <c r="A8" s="125" t="str">
        <f>'Indicator Data'!A10</f>
        <v>Antigua and Barbuda</v>
      </c>
      <c r="B8" s="43" t="str">
        <f>'Indicator Data'!B10</f>
        <v>ATG</v>
      </c>
      <c r="C8" s="153">
        <f>'Hazard &amp; Exposure'!AO7</f>
        <v>1.1000000000000001</v>
      </c>
      <c r="D8" s="152">
        <f>'Hazard &amp; Exposure'!AP7</f>
        <v>0.1</v>
      </c>
      <c r="E8" s="152">
        <f>'Hazard &amp; Exposure'!AQ7</f>
        <v>0</v>
      </c>
      <c r="F8" s="152">
        <f>'Hazard &amp; Exposure'!AR7</f>
        <v>8.4</v>
      </c>
      <c r="G8" s="152">
        <f>'Hazard &amp; Exposure'!AU7</f>
        <v>0</v>
      </c>
      <c r="H8" s="40">
        <f>'Hazard &amp; Exposure'!AV7</f>
        <v>2.9</v>
      </c>
      <c r="I8" s="152">
        <f>'Hazard &amp; Exposure'!AY7</f>
        <v>0</v>
      </c>
      <c r="J8" s="152">
        <f>'Hazard &amp; Exposure'!BB7</f>
        <v>0</v>
      </c>
      <c r="K8" s="40">
        <f>'Hazard &amp; Exposure'!BC7</f>
        <v>0</v>
      </c>
      <c r="L8" s="41">
        <f t="shared" si="0"/>
        <v>1.6</v>
      </c>
      <c r="M8" s="150">
        <f>Vulnerability!E7</f>
        <v>2.6</v>
      </c>
      <c r="N8" s="148">
        <f>Vulnerability!H7</f>
        <v>5.8</v>
      </c>
      <c r="O8" s="148">
        <f>Vulnerability!M7</f>
        <v>2.2000000000000002</v>
      </c>
      <c r="P8" s="40">
        <f>Vulnerability!N7</f>
        <v>3.3</v>
      </c>
      <c r="Q8" s="148">
        <f>Vulnerability!S7</f>
        <v>0</v>
      </c>
      <c r="R8" s="147">
        <f>Vulnerability!W7</f>
        <v>0</v>
      </c>
      <c r="S8" s="147">
        <f>Vulnerability!Z7</f>
        <v>0.6</v>
      </c>
      <c r="T8" s="147">
        <f>Vulnerability!AC7</f>
        <v>0.7</v>
      </c>
      <c r="U8" s="147">
        <f>Vulnerability!AI7</f>
        <v>5.4</v>
      </c>
      <c r="V8" s="148">
        <f>Vulnerability!AJ7</f>
        <v>2</v>
      </c>
      <c r="W8" s="40">
        <f>Vulnerability!AK7</f>
        <v>1</v>
      </c>
      <c r="X8" s="41">
        <f t="shared" si="1"/>
        <v>2.2000000000000002</v>
      </c>
      <c r="Y8" s="163">
        <f>'Lack of Coping Capacity'!D7</f>
        <v>5.4</v>
      </c>
      <c r="Z8" s="146">
        <f>'Lack of Coping Capacity'!G7</f>
        <v>5</v>
      </c>
      <c r="AA8" s="40">
        <f>'Lack of Coping Capacity'!H7</f>
        <v>5.2</v>
      </c>
      <c r="AB8" s="146">
        <f>'Lack of Coping Capacity'!M7</f>
        <v>0.9</v>
      </c>
      <c r="AC8" s="146">
        <f>'Lack of Coping Capacity'!R7</f>
        <v>0.5</v>
      </c>
      <c r="AD8" s="146">
        <f>'Lack of Coping Capacity'!W7</f>
        <v>4.5999999999999996</v>
      </c>
      <c r="AE8" s="40">
        <f>'Lack of Coping Capacity'!X7</f>
        <v>2</v>
      </c>
      <c r="AF8" s="41">
        <f t="shared" si="2"/>
        <v>3.8</v>
      </c>
      <c r="AG8" s="155">
        <f t="shared" si="3"/>
        <v>2.4</v>
      </c>
      <c r="AH8" s="180" t="str">
        <f t="shared" si="7"/>
        <v>Low</v>
      </c>
      <c r="AI8" s="173">
        <f t="shared" si="4"/>
        <v>137</v>
      </c>
      <c r="AJ8" s="176">
        <f>VLOOKUP($B8,'Lack of Reliability Index'!$A$2:$H$192,8,FALSE)</f>
        <v>5.4666666666666668</v>
      </c>
      <c r="AK8" s="47">
        <f>'Imputed and missing data hidden'!BA6</f>
        <v>10</v>
      </c>
      <c r="AL8" s="174">
        <f t="shared" si="5"/>
        <v>0.19607843137254902</v>
      </c>
      <c r="AM8" s="47" t="str">
        <f t="shared" si="6"/>
        <v/>
      </c>
      <c r="AN8" s="175">
        <f>'Indicator Date hidden2'!BB7</f>
        <v>0.52500000000000002</v>
      </c>
      <c r="AO8" s="181"/>
    </row>
    <row r="9" spans="1:41" ht="15.75" thickBot="1" x14ac:dyDescent="0.3">
      <c r="A9" s="125" t="str">
        <f>'Indicator Data'!A11</f>
        <v>Argentina</v>
      </c>
      <c r="B9" s="43" t="str">
        <f>'Indicator Data'!B11</f>
        <v>ARG</v>
      </c>
      <c r="C9" s="153">
        <f>'Hazard &amp; Exposure'!AO8</f>
        <v>5.2</v>
      </c>
      <c r="D9" s="152">
        <f>'Hazard &amp; Exposure'!AP8</f>
        <v>6.5</v>
      </c>
      <c r="E9" s="152">
        <f>'Hazard &amp; Exposure'!AQ8</f>
        <v>0</v>
      </c>
      <c r="F9" s="152">
        <f>'Hazard &amp; Exposure'!AR8</f>
        <v>0</v>
      </c>
      <c r="G9" s="152">
        <f>'Hazard &amp; Exposure'!AU8</f>
        <v>3.1</v>
      </c>
      <c r="H9" s="40">
        <f>'Hazard &amp; Exposure'!AV8</f>
        <v>3.4</v>
      </c>
      <c r="I9" s="152">
        <f>'Hazard &amp; Exposure'!AY8</f>
        <v>2</v>
      </c>
      <c r="J9" s="152">
        <f>'Hazard &amp; Exposure'!BB8</f>
        <v>0</v>
      </c>
      <c r="K9" s="40">
        <f>'Hazard &amp; Exposure'!BC8</f>
        <v>1.4</v>
      </c>
      <c r="L9" s="41">
        <f t="shared" si="0"/>
        <v>2.5</v>
      </c>
      <c r="M9" s="150">
        <f>Vulnerability!E8</f>
        <v>1.9</v>
      </c>
      <c r="N9" s="148">
        <f>Vulnerability!H8</f>
        <v>4.5999999999999996</v>
      </c>
      <c r="O9" s="148">
        <f>Vulnerability!M8</f>
        <v>0</v>
      </c>
      <c r="P9" s="40">
        <f>Vulnerability!N8</f>
        <v>2.1</v>
      </c>
      <c r="Q9" s="148">
        <f>Vulnerability!S8</f>
        <v>1.8</v>
      </c>
      <c r="R9" s="147">
        <f>Vulnerability!W8</f>
        <v>0.7</v>
      </c>
      <c r="S9" s="147">
        <f>Vulnerability!Z8</f>
        <v>0.8</v>
      </c>
      <c r="T9" s="147">
        <f>Vulnerability!AC8</f>
        <v>0.3</v>
      </c>
      <c r="U9" s="147">
        <f>Vulnerability!AI8</f>
        <v>1.1000000000000001</v>
      </c>
      <c r="V9" s="148">
        <f>Vulnerability!AJ8</f>
        <v>0.7</v>
      </c>
      <c r="W9" s="40">
        <f>Vulnerability!AK8</f>
        <v>1.3</v>
      </c>
      <c r="X9" s="41">
        <f t="shared" si="1"/>
        <v>1.7</v>
      </c>
      <c r="Y9" s="163">
        <f>'Lack of Coping Capacity'!D8</f>
        <v>3.8</v>
      </c>
      <c r="Z9" s="146">
        <f>'Lack of Coping Capacity'!G8</f>
        <v>5.4</v>
      </c>
      <c r="AA9" s="40">
        <f>'Lack of Coping Capacity'!H8</f>
        <v>4.5999999999999996</v>
      </c>
      <c r="AB9" s="146">
        <f>'Lack of Coping Capacity'!M8</f>
        <v>1.5</v>
      </c>
      <c r="AC9" s="146">
        <f>'Lack of Coping Capacity'!R8</f>
        <v>2.9</v>
      </c>
      <c r="AD9" s="146">
        <f>'Lack of Coping Capacity'!W8</f>
        <v>2.2999999999999998</v>
      </c>
      <c r="AE9" s="40">
        <f>'Lack of Coping Capacity'!X8</f>
        <v>2.2000000000000002</v>
      </c>
      <c r="AF9" s="41">
        <f t="shared" si="2"/>
        <v>3.5</v>
      </c>
      <c r="AG9" s="155">
        <f t="shared" si="3"/>
        <v>2.5</v>
      </c>
      <c r="AH9" s="180" t="str">
        <f t="shared" si="7"/>
        <v>Low</v>
      </c>
      <c r="AI9" s="173">
        <f t="shared" si="4"/>
        <v>133</v>
      </c>
      <c r="AJ9" s="176">
        <f>VLOOKUP($B9,'Lack of Reliability Index'!$A$2:$H$192,8,FALSE)</f>
        <v>2.162962962962963</v>
      </c>
      <c r="AK9" s="47">
        <f>'Imputed and missing data hidden'!BA7</f>
        <v>5</v>
      </c>
      <c r="AL9" s="174">
        <f t="shared" si="5"/>
        <v>9.8039215686274508E-2</v>
      </c>
      <c r="AM9" s="47" t="str">
        <f t="shared" si="6"/>
        <v/>
      </c>
      <c r="AN9" s="175">
        <f>'Indicator Date hidden2'!BB8</f>
        <v>0.15555555555555556</v>
      </c>
      <c r="AO9" s="181"/>
    </row>
    <row r="10" spans="1:41" ht="15.75" thickBot="1" x14ac:dyDescent="0.3">
      <c r="A10" s="125" t="str">
        <f>'Indicator Data'!A12</f>
        <v>Armenia</v>
      </c>
      <c r="B10" s="43" t="str">
        <f>'Indicator Data'!B12</f>
        <v>ARM</v>
      </c>
      <c r="C10" s="153">
        <f>'Hazard &amp; Exposure'!AO9</f>
        <v>8.1</v>
      </c>
      <c r="D10" s="152">
        <f>'Hazard &amp; Exposure'!AP9</f>
        <v>4.4000000000000004</v>
      </c>
      <c r="E10" s="152">
        <f>'Hazard &amp; Exposure'!AQ9</f>
        <v>0</v>
      </c>
      <c r="F10" s="152">
        <f>'Hazard &amp; Exposure'!AR9</f>
        <v>0</v>
      </c>
      <c r="G10" s="152">
        <f>'Hazard &amp; Exposure'!AU9</f>
        <v>4.5999999999999996</v>
      </c>
      <c r="H10" s="40">
        <f>'Hazard &amp; Exposure'!AV9</f>
        <v>4.2</v>
      </c>
      <c r="I10" s="152">
        <f>'Hazard &amp; Exposure'!AY9</f>
        <v>4.5</v>
      </c>
      <c r="J10" s="152">
        <f>'Hazard &amp; Exposure'!BB9</f>
        <v>0</v>
      </c>
      <c r="K10" s="40">
        <f>'Hazard &amp; Exposure'!BC9</f>
        <v>3.2</v>
      </c>
      <c r="L10" s="41">
        <f t="shared" si="0"/>
        <v>3.7</v>
      </c>
      <c r="M10" s="150">
        <f>Vulnerability!E9</f>
        <v>1.6</v>
      </c>
      <c r="N10" s="148">
        <f>Vulnerability!H9</f>
        <v>2.7</v>
      </c>
      <c r="O10" s="148">
        <f>Vulnerability!M9</f>
        <v>1.7</v>
      </c>
      <c r="P10" s="40">
        <f>Vulnerability!N9</f>
        <v>1.9</v>
      </c>
      <c r="Q10" s="148">
        <f>Vulnerability!S9</f>
        <v>4.5999999999999996</v>
      </c>
      <c r="R10" s="147">
        <f>Vulnerability!W9</f>
        <v>0.6</v>
      </c>
      <c r="S10" s="147">
        <f>Vulnerability!Z9</f>
        <v>0.8</v>
      </c>
      <c r="T10" s="147">
        <f>Vulnerability!AC9</f>
        <v>0</v>
      </c>
      <c r="U10" s="147">
        <f>Vulnerability!AI9</f>
        <v>4</v>
      </c>
      <c r="V10" s="148">
        <f>Vulnerability!AJ9</f>
        <v>1.5</v>
      </c>
      <c r="W10" s="40">
        <f>Vulnerability!AK9</f>
        <v>3.2</v>
      </c>
      <c r="X10" s="41">
        <f t="shared" si="1"/>
        <v>2.6</v>
      </c>
      <c r="Y10" s="163">
        <f>'Lack of Coping Capacity'!D9</f>
        <v>7.5</v>
      </c>
      <c r="Z10" s="146">
        <f>'Lack of Coping Capacity'!G9</f>
        <v>5.9</v>
      </c>
      <c r="AA10" s="40">
        <f>'Lack of Coping Capacity'!H9</f>
        <v>6.7</v>
      </c>
      <c r="AB10" s="146">
        <f>'Lack of Coping Capacity'!M9</f>
        <v>2</v>
      </c>
      <c r="AC10" s="146">
        <f>'Lack of Coping Capacity'!R9</f>
        <v>1.4</v>
      </c>
      <c r="AD10" s="146">
        <f>'Lack of Coping Capacity'!W9</f>
        <v>2.9</v>
      </c>
      <c r="AE10" s="40">
        <f>'Lack of Coping Capacity'!X9</f>
        <v>2.1</v>
      </c>
      <c r="AF10" s="41">
        <f t="shared" si="2"/>
        <v>4.8</v>
      </c>
      <c r="AG10" s="155">
        <f t="shared" si="3"/>
        <v>3.6</v>
      </c>
      <c r="AH10" s="180" t="str">
        <f t="shared" si="7"/>
        <v>Medium</v>
      </c>
      <c r="AI10" s="173">
        <f t="shared" si="4"/>
        <v>96</v>
      </c>
      <c r="AJ10" s="176">
        <f>VLOOKUP($B10,'Lack of Reliability Index'!$A$2:$H$192,8,FALSE)</f>
        <v>1.355102040816325</v>
      </c>
      <c r="AK10" s="47">
        <f>'Imputed and missing data hidden'!BA8</f>
        <v>1</v>
      </c>
      <c r="AL10" s="174">
        <f t="shared" si="5"/>
        <v>1.9607843137254902E-2</v>
      </c>
      <c r="AM10" s="47" t="str">
        <f t="shared" si="6"/>
        <v/>
      </c>
      <c r="AN10" s="175">
        <f>'Indicator Date hidden2'!BB9</f>
        <v>0.20408163265306123</v>
      </c>
      <c r="AO10" s="181"/>
    </row>
    <row r="11" spans="1:41" ht="15.75" thickBot="1" x14ac:dyDescent="0.3">
      <c r="A11" s="125" t="str">
        <f>'Indicator Data'!A13</f>
        <v>Australia</v>
      </c>
      <c r="B11" s="43" t="str">
        <f>'Indicator Data'!B13</f>
        <v>AUS</v>
      </c>
      <c r="C11" s="153">
        <f>'Hazard &amp; Exposure'!AO10</f>
        <v>4</v>
      </c>
      <c r="D11" s="152">
        <f>'Hazard &amp; Exposure'!AP10</f>
        <v>5.3</v>
      </c>
      <c r="E11" s="152">
        <f>'Hazard &amp; Exposure'!AQ10</f>
        <v>7.2</v>
      </c>
      <c r="F11" s="152">
        <f>'Hazard &amp; Exposure'!AR10</f>
        <v>4.8</v>
      </c>
      <c r="G11" s="152">
        <f>'Hazard &amp; Exposure'!AU10</f>
        <v>6.6</v>
      </c>
      <c r="H11" s="40">
        <f>'Hazard &amp; Exposure'!AV10</f>
        <v>5.7</v>
      </c>
      <c r="I11" s="152">
        <f>'Hazard &amp; Exposure'!AY10</f>
        <v>0.1</v>
      </c>
      <c r="J11" s="152">
        <f>'Hazard &amp; Exposure'!BB10</f>
        <v>0</v>
      </c>
      <c r="K11" s="40">
        <f>'Hazard &amp; Exposure'!BC10</f>
        <v>0.1</v>
      </c>
      <c r="L11" s="41">
        <f t="shared" si="0"/>
        <v>3.4</v>
      </c>
      <c r="M11" s="150">
        <f>Vulnerability!E10</f>
        <v>0.2</v>
      </c>
      <c r="N11" s="148">
        <f>Vulnerability!H10</f>
        <v>2</v>
      </c>
      <c r="O11" s="148">
        <f>Vulnerability!M10</f>
        <v>0</v>
      </c>
      <c r="P11" s="40">
        <f>Vulnerability!N10</f>
        <v>0.6</v>
      </c>
      <c r="Q11" s="148">
        <f>Vulnerability!S10</f>
        <v>4.8</v>
      </c>
      <c r="R11" s="147">
        <f>Vulnerability!W10</f>
        <v>0.2</v>
      </c>
      <c r="S11" s="147">
        <f>Vulnerability!Z10</f>
        <v>0.2</v>
      </c>
      <c r="T11" s="147">
        <f>Vulnerability!AC10</f>
        <v>0.1</v>
      </c>
      <c r="U11" s="147">
        <f>Vulnerability!AI10</f>
        <v>1.2</v>
      </c>
      <c r="V11" s="148">
        <f>Vulnerability!AJ10</f>
        <v>0.4</v>
      </c>
      <c r="W11" s="40">
        <f>Vulnerability!AK10</f>
        <v>2.9</v>
      </c>
      <c r="X11" s="41">
        <f t="shared" si="1"/>
        <v>1.8</v>
      </c>
      <c r="Y11" s="163">
        <f>'Lack of Coping Capacity'!D10</f>
        <v>2.4</v>
      </c>
      <c r="Z11" s="146">
        <f>'Lack of Coping Capacity'!G10</f>
        <v>2.1</v>
      </c>
      <c r="AA11" s="40">
        <f>'Lack of Coping Capacity'!H10</f>
        <v>2.2999999999999998</v>
      </c>
      <c r="AB11" s="146">
        <f>'Lack of Coping Capacity'!M10</f>
        <v>1.9</v>
      </c>
      <c r="AC11" s="146">
        <f>'Lack of Coping Capacity'!R10</f>
        <v>3</v>
      </c>
      <c r="AD11" s="146">
        <f>'Lack of Coping Capacity'!W10</f>
        <v>0.7</v>
      </c>
      <c r="AE11" s="40">
        <f>'Lack of Coping Capacity'!X10</f>
        <v>1.9</v>
      </c>
      <c r="AF11" s="41">
        <f t="shared" si="2"/>
        <v>2.1</v>
      </c>
      <c r="AG11" s="155">
        <f t="shared" si="3"/>
        <v>2.2999999999999998</v>
      </c>
      <c r="AH11" s="180" t="str">
        <f t="shared" si="7"/>
        <v>Low</v>
      </c>
      <c r="AI11" s="173">
        <f t="shared" si="4"/>
        <v>141</v>
      </c>
      <c r="AJ11" s="176">
        <f>VLOOKUP($B11,'Lack of Reliability Index'!$A$2:$H$192,8,FALSE)</f>
        <v>4</v>
      </c>
      <c r="AK11" s="47">
        <f>'Imputed and missing data hidden'!BA9</f>
        <v>5</v>
      </c>
      <c r="AL11" s="174">
        <f t="shared" si="5"/>
        <v>9.8039215686274508E-2</v>
      </c>
      <c r="AM11" s="47" t="str">
        <f t="shared" si="6"/>
        <v/>
      </c>
      <c r="AN11" s="175">
        <f>'Indicator Date hidden2'!BB10</f>
        <v>0.5</v>
      </c>
      <c r="AO11" s="181"/>
    </row>
    <row r="12" spans="1:41" ht="15.75" thickBot="1" x14ac:dyDescent="0.3">
      <c r="A12" s="125" t="str">
        <f>'Indicator Data'!A14</f>
        <v>Austria</v>
      </c>
      <c r="B12" s="43" t="str">
        <f>'Indicator Data'!B14</f>
        <v>AUT</v>
      </c>
      <c r="C12" s="153">
        <f>'Hazard &amp; Exposure'!AO11</f>
        <v>4</v>
      </c>
      <c r="D12" s="152">
        <f>'Hazard &amp; Exposure'!AP11</f>
        <v>5.5</v>
      </c>
      <c r="E12" s="152">
        <f>'Hazard &amp; Exposure'!AQ11</f>
        <v>0</v>
      </c>
      <c r="F12" s="152">
        <f>'Hazard &amp; Exposure'!AR11</f>
        <v>0</v>
      </c>
      <c r="G12" s="152">
        <f>'Hazard &amp; Exposure'!AU11</f>
        <v>0.5</v>
      </c>
      <c r="H12" s="40">
        <f>'Hazard &amp; Exposure'!AV11</f>
        <v>2.2999999999999998</v>
      </c>
      <c r="I12" s="152">
        <f>'Hazard &amp; Exposure'!AY11</f>
        <v>0</v>
      </c>
      <c r="J12" s="152">
        <f>'Hazard &amp; Exposure'!BB11</f>
        <v>0</v>
      </c>
      <c r="K12" s="40">
        <f>'Hazard &amp; Exposure'!BC11</f>
        <v>0</v>
      </c>
      <c r="L12" s="41">
        <f t="shared" si="0"/>
        <v>1.2</v>
      </c>
      <c r="M12" s="150">
        <f>Vulnerability!E11</f>
        <v>0.6</v>
      </c>
      <c r="N12" s="148">
        <f>Vulnerability!H11</f>
        <v>1.2</v>
      </c>
      <c r="O12" s="148">
        <f>Vulnerability!M11</f>
        <v>0</v>
      </c>
      <c r="P12" s="40">
        <f>Vulnerability!N11</f>
        <v>0.6</v>
      </c>
      <c r="Q12" s="148">
        <f>Vulnerability!S11</f>
        <v>6.6</v>
      </c>
      <c r="R12" s="147">
        <f>Vulnerability!W11</f>
        <v>0.1</v>
      </c>
      <c r="S12" s="147">
        <f>Vulnerability!Z11</f>
        <v>0.3</v>
      </c>
      <c r="T12" s="147">
        <f>Vulnerability!AC11</f>
        <v>0</v>
      </c>
      <c r="U12" s="147">
        <f>Vulnerability!AI11</f>
        <v>0.3</v>
      </c>
      <c r="V12" s="148">
        <f>Vulnerability!AJ11</f>
        <v>0.2</v>
      </c>
      <c r="W12" s="40">
        <f>Vulnerability!AK11</f>
        <v>4.0999999999999996</v>
      </c>
      <c r="X12" s="41">
        <f t="shared" si="1"/>
        <v>2.5</v>
      </c>
      <c r="Y12" s="163">
        <f>'Lack of Coping Capacity'!D11</f>
        <v>2</v>
      </c>
      <c r="Z12" s="146">
        <f>'Lack of Coping Capacity'!G11</f>
        <v>2.2999999999999998</v>
      </c>
      <c r="AA12" s="40">
        <f>'Lack of Coping Capacity'!H11</f>
        <v>2.2000000000000002</v>
      </c>
      <c r="AB12" s="146">
        <f>'Lack of Coping Capacity'!M11</f>
        <v>1.1000000000000001</v>
      </c>
      <c r="AC12" s="146">
        <f>'Lack of Coping Capacity'!R11</f>
        <v>0</v>
      </c>
      <c r="AD12" s="146">
        <f>'Lack of Coping Capacity'!W11</f>
        <v>0.2</v>
      </c>
      <c r="AE12" s="40">
        <f>'Lack of Coping Capacity'!X11</f>
        <v>0.4</v>
      </c>
      <c r="AF12" s="41">
        <f t="shared" si="2"/>
        <v>1.3</v>
      </c>
      <c r="AG12" s="155">
        <f t="shared" si="3"/>
        <v>1.6</v>
      </c>
      <c r="AH12" s="180" t="str">
        <f t="shared" si="7"/>
        <v>Very Low</v>
      </c>
      <c r="AI12" s="173">
        <f t="shared" si="4"/>
        <v>168</v>
      </c>
      <c r="AJ12" s="176">
        <f>VLOOKUP($B12,'Lack of Reliability Index'!$A$2:$H$192,8,FALSE)</f>
        <v>2.327272727272728</v>
      </c>
      <c r="AK12" s="47">
        <f>'Imputed and missing data hidden'!BA10</f>
        <v>6</v>
      </c>
      <c r="AL12" s="174">
        <f t="shared" si="5"/>
        <v>0.11764705882352941</v>
      </c>
      <c r="AM12" s="47" t="str">
        <f t="shared" si="6"/>
        <v/>
      </c>
      <c r="AN12" s="175">
        <f>'Indicator Date hidden2'!BB11</f>
        <v>0.13636363636363635</v>
      </c>
      <c r="AO12" s="181"/>
    </row>
    <row r="13" spans="1:41" ht="15.75" thickBot="1" x14ac:dyDescent="0.3">
      <c r="A13" s="125" t="str">
        <f>'Indicator Data'!A15</f>
        <v>Azerbaijan</v>
      </c>
      <c r="B13" s="43" t="str">
        <f>'Indicator Data'!B15</f>
        <v>AZE</v>
      </c>
      <c r="C13" s="153">
        <f>'Hazard &amp; Exposure'!AO12</f>
        <v>8.1999999999999993</v>
      </c>
      <c r="D13" s="152">
        <f>'Hazard &amp; Exposure'!AP12</f>
        <v>4.9000000000000004</v>
      </c>
      <c r="E13" s="152">
        <f>'Hazard &amp; Exposure'!AQ12</f>
        <v>0</v>
      </c>
      <c r="F13" s="152">
        <f>'Hazard &amp; Exposure'!AR12</f>
        <v>0</v>
      </c>
      <c r="G13" s="152">
        <f>'Hazard &amp; Exposure'!AU12</f>
        <v>5.3</v>
      </c>
      <c r="H13" s="40">
        <f>'Hazard &amp; Exposure'!AV12</f>
        <v>4.5</v>
      </c>
      <c r="I13" s="152">
        <f>'Hazard &amp; Exposure'!AY12</f>
        <v>7.1</v>
      </c>
      <c r="J13" s="152">
        <f>'Hazard &amp; Exposure'!BB12</f>
        <v>0</v>
      </c>
      <c r="K13" s="40">
        <f>'Hazard &amp; Exposure'!BC12</f>
        <v>5</v>
      </c>
      <c r="L13" s="41">
        <f t="shared" si="0"/>
        <v>4.8</v>
      </c>
      <c r="M13" s="150">
        <f>Vulnerability!E12</f>
        <v>3</v>
      </c>
      <c r="N13" s="148">
        <f>Vulnerability!H12</f>
        <v>3</v>
      </c>
      <c r="O13" s="148">
        <f>Vulnerability!M12</f>
        <v>0.3</v>
      </c>
      <c r="P13" s="40">
        <f>Vulnerability!N12</f>
        <v>2.2999999999999998</v>
      </c>
      <c r="Q13" s="148">
        <f>Vulnerability!S12</f>
        <v>8.3000000000000007</v>
      </c>
      <c r="R13" s="147">
        <f>Vulnerability!W12</f>
        <v>0.5</v>
      </c>
      <c r="S13" s="147">
        <f>Vulnerability!Z12</f>
        <v>1.5</v>
      </c>
      <c r="T13" s="147">
        <f>Vulnerability!AC12</f>
        <v>0</v>
      </c>
      <c r="U13" s="147">
        <f>Vulnerability!AI12</f>
        <v>1.3</v>
      </c>
      <c r="V13" s="148">
        <f>Vulnerability!AJ12</f>
        <v>0.8</v>
      </c>
      <c r="W13" s="40">
        <f>Vulnerability!AK12</f>
        <v>5.7</v>
      </c>
      <c r="X13" s="41">
        <f t="shared" si="1"/>
        <v>4.2</v>
      </c>
      <c r="Y13" s="163" t="str">
        <f>'Lack of Coping Capacity'!D12</f>
        <v>x</v>
      </c>
      <c r="Z13" s="146">
        <f>'Lack of Coping Capacity'!G12</f>
        <v>6.4</v>
      </c>
      <c r="AA13" s="40">
        <f>'Lack of Coping Capacity'!H12</f>
        <v>6.4</v>
      </c>
      <c r="AB13" s="146">
        <f>'Lack of Coping Capacity'!M12</f>
        <v>1.8</v>
      </c>
      <c r="AC13" s="146">
        <f>'Lack of Coping Capacity'!R12</f>
        <v>3.6</v>
      </c>
      <c r="AD13" s="146">
        <f>'Lack of Coping Capacity'!W12</f>
        <v>2.1</v>
      </c>
      <c r="AE13" s="40">
        <f>'Lack of Coping Capacity'!X12</f>
        <v>2.5</v>
      </c>
      <c r="AF13" s="41">
        <f t="shared" si="2"/>
        <v>4.7</v>
      </c>
      <c r="AG13" s="155">
        <f t="shared" si="3"/>
        <v>4.5999999999999996</v>
      </c>
      <c r="AH13" s="180" t="str">
        <f t="shared" si="7"/>
        <v>Medium</v>
      </c>
      <c r="AI13" s="173">
        <f t="shared" si="4"/>
        <v>59</v>
      </c>
      <c r="AJ13" s="176">
        <f>VLOOKUP($B13,'Lack of Reliability Index'!$A$2:$H$192,8,FALSE)</f>
        <v>3.1536231884057964</v>
      </c>
      <c r="AK13" s="47">
        <f>'Imputed and missing data hidden'!BA11</f>
        <v>4</v>
      </c>
      <c r="AL13" s="174">
        <f t="shared" si="5"/>
        <v>7.8431372549019607E-2</v>
      </c>
      <c r="AM13" s="47" t="str">
        <f t="shared" si="6"/>
        <v/>
      </c>
      <c r="AN13" s="175">
        <f>'Indicator Date hidden2'!BB12</f>
        <v>0.39130434782608697</v>
      </c>
      <c r="AO13" s="181"/>
    </row>
    <row r="14" spans="1:41" ht="15.75" thickBot="1" x14ac:dyDescent="0.3">
      <c r="A14" s="125" t="str">
        <f>'Indicator Data'!A16</f>
        <v>Bahamas</v>
      </c>
      <c r="B14" s="43" t="str">
        <f>'Indicator Data'!B16</f>
        <v>BHS</v>
      </c>
      <c r="C14" s="153">
        <f>'Hazard &amp; Exposure'!AO13</f>
        <v>0.1</v>
      </c>
      <c r="D14" s="152">
        <f>'Hazard &amp; Exposure'!AP13</f>
        <v>0.1</v>
      </c>
      <c r="E14" s="152">
        <f>'Hazard &amp; Exposure'!AQ13</f>
        <v>0</v>
      </c>
      <c r="F14" s="152">
        <f>'Hazard &amp; Exposure'!AR13</f>
        <v>8.8000000000000007</v>
      </c>
      <c r="G14" s="152">
        <f>'Hazard &amp; Exposure'!AU13</f>
        <v>2.6</v>
      </c>
      <c r="H14" s="40">
        <f>'Hazard &amp; Exposure'!AV13</f>
        <v>3.4</v>
      </c>
      <c r="I14" s="152">
        <f>'Hazard &amp; Exposure'!AY13</f>
        <v>0</v>
      </c>
      <c r="J14" s="152">
        <f>'Hazard &amp; Exposure'!BB13</f>
        <v>0</v>
      </c>
      <c r="K14" s="40">
        <f>'Hazard &amp; Exposure'!BC13</f>
        <v>0</v>
      </c>
      <c r="L14" s="41">
        <f t="shared" si="0"/>
        <v>1.9</v>
      </c>
      <c r="M14" s="150">
        <f>Vulnerability!E13</f>
        <v>2.2000000000000002</v>
      </c>
      <c r="N14" s="148">
        <f>Vulnerability!H13</f>
        <v>4.5</v>
      </c>
      <c r="O14" s="148">
        <f>Vulnerability!M13</f>
        <v>0</v>
      </c>
      <c r="P14" s="40">
        <f>Vulnerability!N13</f>
        <v>2.2000000000000002</v>
      </c>
      <c r="Q14" s="148">
        <f>Vulnerability!S13</f>
        <v>0</v>
      </c>
      <c r="R14" s="147">
        <f>Vulnerability!W13</f>
        <v>3.5</v>
      </c>
      <c r="S14" s="147">
        <f>Vulnerability!Z13</f>
        <v>0.6</v>
      </c>
      <c r="T14" s="147">
        <f>Vulnerability!AC13</f>
        <v>0</v>
      </c>
      <c r="U14" s="147">
        <f>Vulnerability!AI13</f>
        <v>2.8</v>
      </c>
      <c r="V14" s="148">
        <f>Vulnerability!AJ13</f>
        <v>1.8</v>
      </c>
      <c r="W14" s="40">
        <f>Vulnerability!AK13</f>
        <v>0.9</v>
      </c>
      <c r="X14" s="41">
        <f t="shared" si="1"/>
        <v>1.6</v>
      </c>
      <c r="Y14" s="163" t="str">
        <f>'Lack of Coping Capacity'!D13</f>
        <v>x</v>
      </c>
      <c r="Z14" s="146">
        <f>'Lack of Coping Capacity'!G13</f>
        <v>3.7</v>
      </c>
      <c r="AA14" s="40">
        <f>'Lack of Coping Capacity'!H13</f>
        <v>3.7</v>
      </c>
      <c r="AB14" s="146">
        <f>'Lack of Coping Capacity'!M13</f>
        <v>2.5</v>
      </c>
      <c r="AC14" s="146">
        <f>'Lack of Coping Capacity'!R13</f>
        <v>2.2000000000000002</v>
      </c>
      <c r="AD14" s="146">
        <f>'Lack of Coping Capacity'!W13</f>
        <v>2.5</v>
      </c>
      <c r="AE14" s="40">
        <f>'Lack of Coping Capacity'!X13</f>
        <v>2.4</v>
      </c>
      <c r="AF14" s="41">
        <f t="shared" si="2"/>
        <v>3.1</v>
      </c>
      <c r="AG14" s="155">
        <f t="shared" si="3"/>
        <v>2.1</v>
      </c>
      <c r="AH14" s="180" t="str">
        <f t="shared" si="7"/>
        <v>Low</v>
      </c>
      <c r="AI14" s="173">
        <f t="shared" si="4"/>
        <v>146</v>
      </c>
      <c r="AJ14" s="176">
        <f>VLOOKUP($B14,'Lack of Reliability Index'!$A$2:$H$192,8,FALSE)</f>
        <v>2.7967479674796749</v>
      </c>
      <c r="AK14" s="47">
        <f>'Imputed and missing data hidden'!BA12</f>
        <v>10</v>
      </c>
      <c r="AL14" s="174">
        <f t="shared" si="5"/>
        <v>0.19607843137254902</v>
      </c>
      <c r="AM14" s="47" t="str">
        <f t="shared" si="6"/>
        <v/>
      </c>
      <c r="AN14" s="175">
        <f>'Indicator Date hidden2'!BB13</f>
        <v>2.4390243902439025E-2</v>
      </c>
      <c r="AO14" s="181"/>
    </row>
    <row r="15" spans="1:41" ht="15.75" thickBot="1" x14ac:dyDescent="0.3">
      <c r="A15" s="125" t="str">
        <f>'Indicator Data'!A17</f>
        <v>Bahrain</v>
      </c>
      <c r="B15" s="43" t="str">
        <f>'Indicator Data'!B17</f>
        <v>BHR</v>
      </c>
      <c r="C15" s="153">
        <f>'Hazard &amp; Exposure'!AO14</f>
        <v>0.1</v>
      </c>
      <c r="D15" s="152">
        <f>'Hazard &amp; Exposure'!AP14</f>
        <v>0.1</v>
      </c>
      <c r="E15" s="152">
        <f>'Hazard &amp; Exposure'!AQ14</f>
        <v>0</v>
      </c>
      <c r="F15" s="152">
        <f>'Hazard &amp; Exposure'!AR14</f>
        <v>0</v>
      </c>
      <c r="G15" s="152">
        <f>'Hazard &amp; Exposure'!AU14</f>
        <v>0</v>
      </c>
      <c r="H15" s="40">
        <f>'Hazard &amp; Exposure'!AV14</f>
        <v>0.1</v>
      </c>
      <c r="I15" s="152">
        <f>'Hazard &amp; Exposure'!AY14</f>
        <v>0.3</v>
      </c>
      <c r="J15" s="152">
        <f>'Hazard &amp; Exposure'!BB14</f>
        <v>0</v>
      </c>
      <c r="K15" s="40">
        <f>'Hazard &amp; Exposure'!BC14</f>
        <v>0.2</v>
      </c>
      <c r="L15" s="41">
        <f t="shared" si="0"/>
        <v>0.2</v>
      </c>
      <c r="M15" s="150">
        <f>Vulnerability!E14</f>
        <v>1.6</v>
      </c>
      <c r="N15" s="148">
        <f>Vulnerability!H14</f>
        <v>3</v>
      </c>
      <c r="O15" s="148">
        <f>Vulnerability!M14</f>
        <v>0</v>
      </c>
      <c r="P15" s="40">
        <f>Vulnerability!N14</f>
        <v>1.6</v>
      </c>
      <c r="Q15" s="148">
        <f>Vulnerability!S14</f>
        <v>1.1000000000000001</v>
      </c>
      <c r="R15" s="147">
        <f>Vulnerability!W14</f>
        <v>0.2</v>
      </c>
      <c r="S15" s="147">
        <f>Vulnerability!Z14</f>
        <v>0.6</v>
      </c>
      <c r="T15" s="147">
        <f>Vulnerability!AC14</f>
        <v>0</v>
      </c>
      <c r="U15" s="147">
        <f>Vulnerability!AI14</f>
        <v>1.5</v>
      </c>
      <c r="V15" s="148">
        <f>Vulnerability!AJ14</f>
        <v>0.6</v>
      </c>
      <c r="W15" s="40">
        <f>Vulnerability!AK14</f>
        <v>0.9</v>
      </c>
      <c r="X15" s="41">
        <f t="shared" si="1"/>
        <v>1.3</v>
      </c>
      <c r="Y15" s="163">
        <f>'Lack of Coping Capacity'!D14</f>
        <v>3.8</v>
      </c>
      <c r="Z15" s="146">
        <f>'Lack of Coping Capacity'!G14</f>
        <v>5.5</v>
      </c>
      <c r="AA15" s="40">
        <f>'Lack of Coping Capacity'!H14</f>
        <v>4.7</v>
      </c>
      <c r="AB15" s="146">
        <f>'Lack of Coping Capacity'!M14</f>
        <v>0.3</v>
      </c>
      <c r="AC15" s="146">
        <f>'Lack of Coping Capacity'!R14</f>
        <v>0</v>
      </c>
      <c r="AD15" s="146">
        <f>'Lack of Coping Capacity'!W14</f>
        <v>2.5</v>
      </c>
      <c r="AE15" s="40">
        <f>'Lack of Coping Capacity'!X14</f>
        <v>0.9</v>
      </c>
      <c r="AF15" s="41">
        <f t="shared" si="2"/>
        <v>3</v>
      </c>
      <c r="AG15" s="155">
        <f t="shared" si="3"/>
        <v>0.9</v>
      </c>
      <c r="AH15" s="180" t="str">
        <f t="shared" si="7"/>
        <v>Very Low</v>
      </c>
      <c r="AI15" s="173">
        <f t="shared" si="4"/>
        <v>186</v>
      </c>
      <c r="AJ15" s="176">
        <f>VLOOKUP($B15,'Lack of Reliability Index'!$A$2:$H$192,8,FALSE)</f>
        <v>2.957575757575758</v>
      </c>
      <c r="AK15" s="47">
        <f>'Imputed and missing data hidden'!BA13</f>
        <v>7</v>
      </c>
      <c r="AL15" s="174">
        <f t="shared" si="5"/>
        <v>0.13725490196078433</v>
      </c>
      <c r="AM15" s="47" t="str">
        <f t="shared" si="6"/>
        <v/>
      </c>
      <c r="AN15" s="175">
        <f>'Indicator Date hidden2'!BB14</f>
        <v>0.20454545454545456</v>
      </c>
      <c r="AO15" s="181"/>
    </row>
    <row r="16" spans="1:41" ht="15.75" thickBot="1" x14ac:dyDescent="0.3">
      <c r="A16" s="125" t="str">
        <f>'Indicator Data'!A18</f>
        <v>Bangladesh</v>
      </c>
      <c r="B16" s="43" t="str">
        <f>'Indicator Data'!B18</f>
        <v>BGD</v>
      </c>
      <c r="C16" s="153">
        <f>'Hazard &amp; Exposure'!AO15</f>
        <v>8.6999999999999993</v>
      </c>
      <c r="D16" s="152">
        <f>'Hazard &amp; Exposure'!AP15</f>
        <v>10</v>
      </c>
      <c r="E16" s="152">
        <f>'Hazard &amp; Exposure'!AQ15</f>
        <v>8.1999999999999993</v>
      </c>
      <c r="F16" s="152">
        <f>'Hazard &amp; Exposure'!AR15</f>
        <v>6.9</v>
      </c>
      <c r="G16" s="152">
        <f>'Hazard &amp; Exposure'!AU15</f>
        <v>5</v>
      </c>
      <c r="H16" s="40">
        <f>'Hazard &amp; Exposure'!AV15</f>
        <v>8.1999999999999993</v>
      </c>
      <c r="I16" s="152">
        <f>'Hazard &amp; Exposure'!AY15</f>
        <v>9.8000000000000007</v>
      </c>
      <c r="J16" s="152">
        <f>'Hazard &amp; Exposure'!BB15</f>
        <v>0</v>
      </c>
      <c r="K16" s="40">
        <f>'Hazard &amp; Exposure'!BC15</f>
        <v>6.9</v>
      </c>
      <c r="L16" s="41">
        <f t="shared" si="0"/>
        <v>7.6</v>
      </c>
      <c r="M16" s="150">
        <f>Vulnerability!E15</f>
        <v>7.1</v>
      </c>
      <c r="N16" s="148">
        <f>Vulnerability!H15</f>
        <v>4.5999999999999996</v>
      </c>
      <c r="O16" s="148">
        <f>Vulnerability!M15</f>
        <v>0.8</v>
      </c>
      <c r="P16" s="40">
        <f>Vulnerability!N15</f>
        <v>4.9000000000000004</v>
      </c>
      <c r="Q16" s="148">
        <f>Vulnerability!S15</f>
        <v>7.7</v>
      </c>
      <c r="R16" s="147">
        <f>Vulnerability!W15</f>
        <v>1.8</v>
      </c>
      <c r="S16" s="147">
        <f>Vulnerability!Z15</f>
        <v>4.9000000000000004</v>
      </c>
      <c r="T16" s="147">
        <f>Vulnerability!AC15</f>
        <v>4</v>
      </c>
      <c r="U16" s="147">
        <f>Vulnerability!AI15</f>
        <v>5.2</v>
      </c>
      <c r="V16" s="148">
        <f>Vulnerability!AJ15</f>
        <v>4.0999999999999996</v>
      </c>
      <c r="W16" s="40">
        <f>Vulnerability!AK15</f>
        <v>6.2</v>
      </c>
      <c r="X16" s="41">
        <f t="shared" si="1"/>
        <v>5.6</v>
      </c>
      <c r="Y16" s="163">
        <f>'Lack of Coping Capacity'!D15</f>
        <v>3</v>
      </c>
      <c r="Z16" s="146">
        <f>'Lack of Coping Capacity'!G15</f>
        <v>7</v>
      </c>
      <c r="AA16" s="40">
        <f>'Lack of Coping Capacity'!H15</f>
        <v>5</v>
      </c>
      <c r="AB16" s="146">
        <f>'Lack of Coping Capacity'!M15</f>
        <v>5.5</v>
      </c>
      <c r="AC16" s="146">
        <f>'Lack of Coping Capacity'!R15</f>
        <v>5.0999999999999996</v>
      </c>
      <c r="AD16" s="146">
        <f>'Lack of Coping Capacity'!W15</f>
        <v>5.6</v>
      </c>
      <c r="AE16" s="40">
        <f>'Lack of Coping Capacity'!X15</f>
        <v>5.4</v>
      </c>
      <c r="AF16" s="41">
        <f t="shared" si="2"/>
        <v>5.2</v>
      </c>
      <c r="AG16" s="155">
        <f t="shared" si="3"/>
        <v>6</v>
      </c>
      <c r="AH16" s="180" t="str">
        <f t="shared" si="7"/>
        <v>High</v>
      </c>
      <c r="AI16" s="173">
        <f t="shared" si="4"/>
        <v>21</v>
      </c>
      <c r="AJ16" s="176">
        <f>VLOOKUP($B16,'Lack of Reliability Index'!$A$2:$H$192,8,FALSE)</f>
        <v>1.3866666666666667</v>
      </c>
      <c r="AK16" s="47">
        <f>'Imputed and missing data hidden'!BA14</f>
        <v>0</v>
      </c>
      <c r="AL16" s="174">
        <f t="shared" si="5"/>
        <v>0</v>
      </c>
      <c r="AM16" s="47" t="str">
        <f t="shared" si="6"/>
        <v/>
      </c>
      <c r="AN16" s="175">
        <f>'Indicator Date hidden2'!BB15</f>
        <v>0.26</v>
      </c>
      <c r="AO16" s="181"/>
    </row>
    <row r="17" spans="1:41" ht="15.75" thickBot="1" x14ac:dyDescent="0.3">
      <c r="A17" s="125" t="str">
        <f>'Indicator Data'!A19</f>
        <v>Barbados</v>
      </c>
      <c r="B17" s="43" t="str">
        <f>'Indicator Data'!B19</f>
        <v>BRB</v>
      </c>
      <c r="C17" s="153">
        <f>'Hazard &amp; Exposure'!AO16</f>
        <v>0.1</v>
      </c>
      <c r="D17" s="152">
        <f>'Hazard &amp; Exposure'!AP16</f>
        <v>0.1</v>
      </c>
      <c r="E17" s="152">
        <f>'Hazard &amp; Exposure'!AQ16</f>
        <v>5.7</v>
      </c>
      <c r="F17" s="152">
        <f>'Hazard &amp; Exposure'!AR16</f>
        <v>4.5999999999999996</v>
      </c>
      <c r="G17" s="152">
        <f>'Hazard &amp; Exposure'!AU16</f>
        <v>0.5</v>
      </c>
      <c r="H17" s="40">
        <f>'Hazard &amp; Exposure'!AV16</f>
        <v>2.6</v>
      </c>
      <c r="I17" s="152">
        <f>'Hazard &amp; Exposure'!AY16</f>
        <v>0</v>
      </c>
      <c r="J17" s="152">
        <f>'Hazard &amp; Exposure'!BB16</f>
        <v>0</v>
      </c>
      <c r="K17" s="40">
        <f>'Hazard &amp; Exposure'!BC16</f>
        <v>0</v>
      </c>
      <c r="L17" s="41">
        <f t="shared" si="0"/>
        <v>1.4</v>
      </c>
      <c r="M17" s="150">
        <f>Vulnerability!E16</f>
        <v>2.2999999999999998</v>
      </c>
      <c r="N17" s="148">
        <f>Vulnerability!H16</f>
        <v>4.7</v>
      </c>
      <c r="O17" s="148">
        <f>Vulnerability!M16</f>
        <v>0.2</v>
      </c>
      <c r="P17" s="40">
        <f>Vulnerability!N16</f>
        <v>2.4</v>
      </c>
      <c r="Q17" s="148">
        <f>Vulnerability!S16</f>
        <v>0</v>
      </c>
      <c r="R17" s="147">
        <f>Vulnerability!W16</f>
        <v>1.3</v>
      </c>
      <c r="S17" s="147">
        <f>Vulnerability!Z16</f>
        <v>0.9</v>
      </c>
      <c r="T17" s="147">
        <f>Vulnerability!AC16</f>
        <v>0</v>
      </c>
      <c r="U17" s="147">
        <f>Vulnerability!AI16</f>
        <v>1.9</v>
      </c>
      <c r="V17" s="148">
        <f>Vulnerability!AJ16</f>
        <v>1</v>
      </c>
      <c r="W17" s="40">
        <f>Vulnerability!AK16</f>
        <v>0.5</v>
      </c>
      <c r="X17" s="41">
        <f t="shared" si="1"/>
        <v>1.5</v>
      </c>
      <c r="Y17" s="163">
        <f>'Lack of Coping Capacity'!D16</f>
        <v>2.8</v>
      </c>
      <c r="Z17" s="146">
        <f>'Lack of Coping Capacity'!G16</f>
        <v>3.3</v>
      </c>
      <c r="AA17" s="40">
        <f>'Lack of Coping Capacity'!H16</f>
        <v>3.1</v>
      </c>
      <c r="AB17" s="146">
        <f>'Lack of Coping Capacity'!M16</f>
        <v>2.2000000000000002</v>
      </c>
      <c r="AC17" s="146">
        <f>'Lack of Coping Capacity'!R16</f>
        <v>0.2</v>
      </c>
      <c r="AD17" s="146">
        <f>'Lack of Coping Capacity'!W16</f>
        <v>3.4</v>
      </c>
      <c r="AE17" s="40">
        <f>'Lack of Coping Capacity'!X16</f>
        <v>1.9</v>
      </c>
      <c r="AF17" s="41">
        <f t="shared" si="2"/>
        <v>2.5</v>
      </c>
      <c r="AG17" s="155">
        <f t="shared" si="3"/>
        <v>1.7</v>
      </c>
      <c r="AH17" s="180" t="str">
        <f t="shared" si="7"/>
        <v>Very Low</v>
      </c>
      <c r="AI17" s="173">
        <f t="shared" si="4"/>
        <v>163</v>
      </c>
      <c r="AJ17" s="176">
        <f>VLOOKUP($B17,'Lack of Reliability Index'!$A$2:$H$192,8,FALSE)</f>
        <v>3.8492753623188403</v>
      </c>
      <c r="AK17" s="47">
        <f>'Imputed and missing data hidden'!BA15</f>
        <v>4</v>
      </c>
      <c r="AL17" s="174">
        <f t="shared" si="5"/>
        <v>7.8431372549019607E-2</v>
      </c>
      <c r="AM17" s="47" t="str">
        <f t="shared" si="6"/>
        <v/>
      </c>
      <c r="AN17" s="175">
        <f>'Indicator Date hidden2'!BB16</f>
        <v>0.52173913043478259</v>
      </c>
      <c r="AO17" s="181"/>
    </row>
    <row r="18" spans="1:41" ht="15.75" thickBot="1" x14ac:dyDescent="0.3">
      <c r="A18" s="125" t="str">
        <f>'Indicator Data'!A20</f>
        <v>Belarus</v>
      </c>
      <c r="B18" s="43" t="str">
        <f>'Indicator Data'!B20</f>
        <v>BLR</v>
      </c>
      <c r="C18" s="153">
        <f>'Hazard &amp; Exposure'!AO17</f>
        <v>0.1</v>
      </c>
      <c r="D18" s="152">
        <f>'Hazard &amp; Exposure'!AP17</f>
        <v>6.2</v>
      </c>
      <c r="E18" s="152">
        <f>'Hazard &amp; Exposure'!AQ17</f>
        <v>0</v>
      </c>
      <c r="F18" s="152">
        <f>'Hazard &amp; Exposure'!AR17</f>
        <v>0</v>
      </c>
      <c r="G18" s="152">
        <f>'Hazard &amp; Exposure'!AU17</f>
        <v>3.1</v>
      </c>
      <c r="H18" s="40">
        <f>'Hazard &amp; Exposure'!AV17</f>
        <v>2.2999999999999998</v>
      </c>
      <c r="I18" s="152">
        <f>'Hazard &amp; Exposure'!AY17</f>
        <v>1.4</v>
      </c>
      <c r="J18" s="152">
        <f>'Hazard &amp; Exposure'!BB17</f>
        <v>0</v>
      </c>
      <c r="K18" s="40">
        <f>'Hazard &amp; Exposure'!BC17</f>
        <v>1</v>
      </c>
      <c r="L18" s="41">
        <f t="shared" si="0"/>
        <v>1.7</v>
      </c>
      <c r="M18" s="150">
        <f>Vulnerability!E17</f>
        <v>2.2000000000000002</v>
      </c>
      <c r="N18" s="148">
        <f>Vulnerability!H17</f>
        <v>1.1000000000000001</v>
      </c>
      <c r="O18" s="148">
        <f>Vulnerability!M17</f>
        <v>0.2</v>
      </c>
      <c r="P18" s="40">
        <f>Vulnerability!N17</f>
        <v>1.4</v>
      </c>
      <c r="Q18" s="148">
        <f>Vulnerability!S17</f>
        <v>1.9</v>
      </c>
      <c r="R18" s="147">
        <f>Vulnerability!W17</f>
        <v>0.8</v>
      </c>
      <c r="S18" s="147">
        <f>Vulnerability!Z17</f>
        <v>0.3</v>
      </c>
      <c r="T18" s="147">
        <f>Vulnerability!AC17</f>
        <v>0.8</v>
      </c>
      <c r="U18" s="147">
        <f>Vulnerability!AI17</f>
        <v>2.4</v>
      </c>
      <c r="V18" s="148">
        <f>Vulnerability!AJ17</f>
        <v>1.1000000000000001</v>
      </c>
      <c r="W18" s="40">
        <f>Vulnerability!AK17</f>
        <v>1.5</v>
      </c>
      <c r="X18" s="41">
        <f t="shared" si="1"/>
        <v>1.5</v>
      </c>
      <c r="Y18" s="163">
        <f>'Lack of Coping Capacity'!D17</f>
        <v>2.8</v>
      </c>
      <c r="Z18" s="146">
        <f>'Lack of Coping Capacity'!G17</f>
        <v>5.7</v>
      </c>
      <c r="AA18" s="40">
        <f>'Lack of Coping Capacity'!H17</f>
        <v>4.3</v>
      </c>
      <c r="AB18" s="146">
        <f>'Lack of Coping Capacity'!M17</f>
        <v>1.7</v>
      </c>
      <c r="AC18" s="146">
        <f>'Lack of Coping Capacity'!R17</f>
        <v>0.3</v>
      </c>
      <c r="AD18" s="146">
        <f>'Lack of Coping Capacity'!W17</f>
        <v>1.8</v>
      </c>
      <c r="AE18" s="40">
        <f>'Lack of Coping Capacity'!X17</f>
        <v>1.3</v>
      </c>
      <c r="AF18" s="41">
        <f t="shared" si="2"/>
        <v>2.9</v>
      </c>
      <c r="AG18" s="155">
        <f t="shared" si="3"/>
        <v>1.9</v>
      </c>
      <c r="AH18" s="180" t="str">
        <f t="shared" si="7"/>
        <v>Very Low</v>
      </c>
      <c r="AI18" s="173">
        <f t="shared" si="4"/>
        <v>152</v>
      </c>
      <c r="AJ18" s="176">
        <f>VLOOKUP($B18,'Lack of Reliability Index'!$A$2:$H$192,8,FALSE)</f>
        <v>2.2518518518518515</v>
      </c>
      <c r="AK18" s="47">
        <f>'Imputed and missing data hidden'!BA16</f>
        <v>4</v>
      </c>
      <c r="AL18" s="174">
        <f t="shared" si="5"/>
        <v>7.8431372549019607E-2</v>
      </c>
      <c r="AM18" s="47" t="str">
        <f t="shared" si="6"/>
        <v/>
      </c>
      <c r="AN18" s="175">
        <f>'Indicator Date hidden2'!BB17</f>
        <v>0.22222222222222221</v>
      </c>
      <c r="AO18" s="181"/>
    </row>
    <row r="19" spans="1:41" ht="15.75" thickBot="1" x14ac:dyDescent="0.3">
      <c r="A19" s="125" t="str">
        <f>'Indicator Data'!A21</f>
        <v>Belgium</v>
      </c>
      <c r="B19" s="43" t="str">
        <f>'Indicator Data'!B21</f>
        <v>BEL</v>
      </c>
      <c r="C19" s="153">
        <f>'Hazard &amp; Exposure'!AO18</f>
        <v>2.7</v>
      </c>
      <c r="D19" s="152">
        <f>'Hazard &amp; Exposure'!AP18</f>
        <v>4</v>
      </c>
      <c r="E19" s="152">
        <f>'Hazard &amp; Exposure'!AQ18</f>
        <v>0</v>
      </c>
      <c r="F19" s="152">
        <f>'Hazard &amp; Exposure'!AR18</f>
        <v>0</v>
      </c>
      <c r="G19" s="152">
        <f>'Hazard &amp; Exposure'!AU18</f>
        <v>0.5</v>
      </c>
      <c r="H19" s="40">
        <f>'Hazard &amp; Exposure'!AV18</f>
        <v>1.6</v>
      </c>
      <c r="I19" s="152">
        <f>'Hazard &amp; Exposure'!AY18</f>
        <v>3.4</v>
      </c>
      <c r="J19" s="152">
        <f>'Hazard &amp; Exposure'!BB18</f>
        <v>0</v>
      </c>
      <c r="K19" s="40">
        <f>'Hazard &amp; Exposure'!BC18</f>
        <v>2.4</v>
      </c>
      <c r="L19" s="41">
        <f t="shared" si="0"/>
        <v>2</v>
      </c>
      <c r="M19" s="150">
        <f>Vulnerability!E18</f>
        <v>0.5</v>
      </c>
      <c r="N19" s="148">
        <f>Vulnerability!H18</f>
        <v>0.6</v>
      </c>
      <c r="O19" s="148">
        <f>Vulnerability!M18</f>
        <v>0</v>
      </c>
      <c r="P19" s="40">
        <f>Vulnerability!N18</f>
        <v>0.4</v>
      </c>
      <c r="Q19" s="148">
        <f>Vulnerability!S18</f>
        <v>5.4</v>
      </c>
      <c r="R19" s="147">
        <f>Vulnerability!W18</f>
        <v>0.2</v>
      </c>
      <c r="S19" s="147">
        <f>Vulnerability!Z18</f>
        <v>0.3</v>
      </c>
      <c r="T19" s="147">
        <f>Vulnerability!AC18</f>
        <v>0</v>
      </c>
      <c r="U19" s="147">
        <f>Vulnerability!AI18</f>
        <v>0.4</v>
      </c>
      <c r="V19" s="148">
        <f>Vulnerability!AJ18</f>
        <v>0.2</v>
      </c>
      <c r="W19" s="40">
        <f>Vulnerability!AK18</f>
        <v>3.2</v>
      </c>
      <c r="X19" s="41">
        <f t="shared" si="1"/>
        <v>1.9</v>
      </c>
      <c r="Y19" s="163" t="str">
        <f>'Lack of Coping Capacity'!D18</f>
        <v>x</v>
      </c>
      <c r="Z19" s="146">
        <f>'Lack of Coping Capacity'!G18</f>
        <v>2.6</v>
      </c>
      <c r="AA19" s="40">
        <f>'Lack of Coping Capacity'!H18</f>
        <v>2.6</v>
      </c>
      <c r="AB19" s="146">
        <f>'Lack of Coping Capacity'!M18</f>
        <v>2</v>
      </c>
      <c r="AC19" s="146">
        <f>'Lack of Coping Capacity'!R18</f>
        <v>0</v>
      </c>
      <c r="AD19" s="146">
        <f>'Lack of Coping Capacity'!W18</f>
        <v>0.2</v>
      </c>
      <c r="AE19" s="40">
        <f>'Lack of Coping Capacity'!X18</f>
        <v>0.7</v>
      </c>
      <c r="AF19" s="41">
        <f t="shared" si="2"/>
        <v>1.7</v>
      </c>
      <c r="AG19" s="155">
        <f t="shared" si="3"/>
        <v>1.9</v>
      </c>
      <c r="AH19" s="180" t="str">
        <f t="shared" si="7"/>
        <v>Very Low</v>
      </c>
      <c r="AI19" s="173">
        <f t="shared" si="4"/>
        <v>152</v>
      </c>
      <c r="AJ19" s="176">
        <f>VLOOKUP($B19,'Lack of Reliability Index'!$A$2:$H$192,8,FALSE)</f>
        <v>3.0095238095238095</v>
      </c>
      <c r="AK19" s="47">
        <f>'Imputed and missing data hidden'!BA17</f>
        <v>7</v>
      </c>
      <c r="AL19" s="174">
        <f t="shared" si="5"/>
        <v>0.13725490196078433</v>
      </c>
      <c r="AM19" s="47" t="str">
        <f t="shared" si="6"/>
        <v/>
      </c>
      <c r="AN19" s="175">
        <f>'Indicator Date hidden2'!BB18</f>
        <v>0.21428571428571427</v>
      </c>
      <c r="AO19" s="181"/>
    </row>
    <row r="20" spans="1:41" ht="15.75" thickBot="1" x14ac:dyDescent="0.3">
      <c r="A20" s="125" t="str">
        <f>'Indicator Data'!A22</f>
        <v>Belize</v>
      </c>
      <c r="B20" s="43" t="str">
        <f>'Indicator Data'!B22</f>
        <v>BLZ</v>
      </c>
      <c r="C20" s="153">
        <f>'Hazard &amp; Exposure'!AO19</f>
        <v>2</v>
      </c>
      <c r="D20" s="152">
        <f>'Hazard &amp; Exposure'!AP19</f>
        <v>8.4</v>
      </c>
      <c r="E20" s="152">
        <f>'Hazard &amp; Exposure'!AQ19</f>
        <v>5.3</v>
      </c>
      <c r="F20" s="152">
        <f>'Hazard &amp; Exposure'!AR19</f>
        <v>7.2</v>
      </c>
      <c r="G20" s="152">
        <f>'Hazard &amp; Exposure'!AU19</f>
        <v>1</v>
      </c>
      <c r="H20" s="40">
        <f>'Hazard &amp; Exposure'!AV19</f>
        <v>5.5</v>
      </c>
      <c r="I20" s="152">
        <f>'Hazard &amp; Exposure'!AY19</f>
        <v>0.2</v>
      </c>
      <c r="J20" s="152">
        <f>'Hazard &amp; Exposure'!BB19</f>
        <v>0</v>
      </c>
      <c r="K20" s="40">
        <f>'Hazard &amp; Exposure'!BC19</f>
        <v>0.1</v>
      </c>
      <c r="L20" s="41">
        <f t="shared" si="0"/>
        <v>3.3</v>
      </c>
      <c r="M20" s="150">
        <f>Vulnerability!E19</f>
        <v>4.2</v>
      </c>
      <c r="N20" s="148">
        <f>Vulnerability!H19</f>
        <v>4</v>
      </c>
      <c r="O20" s="148">
        <f>Vulnerability!M19</f>
        <v>1</v>
      </c>
      <c r="P20" s="40">
        <f>Vulnerability!N19</f>
        <v>3.4</v>
      </c>
      <c r="Q20" s="148">
        <f>Vulnerability!S19</f>
        <v>0.9</v>
      </c>
      <c r="R20" s="147">
        <f>Vulnerability!W19</f>
        <v>1.4</v>
      </c>
      <c r="S20" s="147">
        <f>Vulnerability!Z19</f>
        <v>1.3</v>
      </c>
      <c r="T20" s="147">
        <f>Vulnerability!AC19</f>
        <v>0.7</v>
      </c>
      <c r="U20" s="147">
        <f>Vulnerability!AI19</f>
        <v>2.6</v>
      </c>
      <c r="V20" s="148">
        <f>Vulnerability!AJ19</f>
        <v>1.5</v>
      </c>
      <c r="W20" s="40">
        <f>Vulnerability!AK19</f>
        <v>1.2</v>
      </c>
      <c r="X20" s="41">
        <f t="shared" si="1"/>
        <v>2.4</v>
      </c>
      <c r="Y20" s="163" t="str">
        <f>'Lack of Coping Capacity'!D19</f>
        <v>x</v>
      </c>
      <c r="Z20" s="146">
        <f>'Lack of Coping Capacity'!G19</f>
        <v>6.3</v>
      </c>
      <c r="AA20" s="40">
        <f>'Lack of Coping Capacity'!H19</f>
        <v>6.3</v>
      </c>
      <c r="AB20" s="146">
        <f>'Lack of Coping Capacity'!M19</f>
        <v>4.2</v>
      </c>
      <c r="AC20" s="146">
        <f>'Lack of Coping Capacity'!R19</f>
        <v>2.9</v>
      </c>
      <c r="AD20" s="146">
        <f>'Lack of Coping Capacity'!W19</f>
        <v>4.7</v>
      </c>
      <c r="AE20" s="40">
        <f>'Lack of Coping Capacity'!X19</f>
        <v>3.9</v>
      </c>
      <c r="AF20" s="41">
        <f t="shared" si="2"/>
        <v>5.2</v>
      </c>
      <c r="AG20" s="155">
        <f t="shared" si="3"/>
        <v>3.5</v>
      </c>
      <c r="AH20" s="180" t="str">
        <f t="shared" si="7"/>
        <v>Medium</v>
      </c>
      <c r="AI20" s="173">
        <f t="shared" si="4"/>
        <v>98</v>
      </c>
      <c r="AJ20" s="176">
        <f>VLOOKUP($B20,'Lack of Reliability Index'!$A$2:$H$192,8,FALSE)</f>
        <v>3.8241134751773043</v>
      </c>
      <c r="AK20" s="47">
        <f>'Imputed and missing data hidden'!BA18</f>
        <v>2</v>
      </c>
      <c r="AL20" s="174">
        <f t="shared" si="5"/>
        <v>3.9215686274509803E-2</v>
      </c>
      <c r="AM20" s="47" t="str">
        <f t="shared" si="6"/>
        <v/>
      </c>
      <c r="AN20" s="175">
        <f>'Indicator Date hidden2'!BB19</f>
        <v>0.61702127659574468</v>
      </c>
      <c r="AO20" s="181"/>
    </row>
    <row r="21" spans="1:41" ht="15.75" thickBot="1" x14ac:dyDescent="0.3">
      <c r="A21" s="125" t="str">
        <f>'Indicator Data'!A23</f>
        <v>Benin</v>
      </c>
      <c r="B21" s="43" t="str">
        <f>'Indicator Data'!B23</f>
        <v>BEN</v>
      </c>
      <c r="C21" s="153">
        <f>'Hazard &amp; Exposure'!AO20</f>
        <v>0.1</v>
      </c>
      <c r="D21" s="152">
        <f>'Hazard &amp; Exposure'!AP20</f>
        <v>5.0999999999999996</v>
      </c>
      <c r="E21" s="152">
        <f>'Hazard &amp; Exposure'!AQ20</f>
        <v>0</v>
      </c>
      <c r="F21" s="152">
        <f>'Hazard &amp; Exposure'!AR20</f>
        <v>0</v>
      </c>
      <c r="G21" s="152">
        <f>'Hazard &amp; Exposure'!AU20</f>
        <v>0.5</v>
      </c>
      <c r="H21" s="40">
        <f>'Hazard &amp; Exposure'!AV20</f>
        <v>1.4</v>
      </c>
      <c r="I21" s="152">
        <f>'Hazard &amp; Exposure'!AY20</f>
        <v>2.9</v>
      </c>
      <c r="J21" s="152">
        <f>'Hazard &amp; Exposure'!BB20</f>
        <v>0</v>
      </c>
      <c r="K21" s="40">
        <f>'Hazard &amp; Exposure'!BC20</f>
        <v>2</v>
      </c>
      <c r="L21" s="41">
        <f t="shared" si="0"/>
        <v>1.7</v>
      </c>
      <c r="M21" s="150">
        <f>Vulnerability!E20</f>
        <v>8.4</v>
      </c>
      <c r="N21" s="148">
        <f>Vulnerability!H20</f>
        <v>6.4</v>
      </c>
      <c r="O21" s="148">
        <f>Vulnerability!M20</f>
        <v>3</v>
      </c>
      <c r="P21" s="40">
        <f>Vulnerability!N20</f>
        <v>6.6</v>
      </c>
      <c r="Q21" s="148">
        <f>Vulnerability!S20</f>
        <v>1</v>
      </c>
      <c r="R21" s="147">
        <f>Vulnerability!W20</f>
        <v>3.3</v>
      </c>
      <c r="S21" s="147">
        <f>Vulnerability!Z20</f>
        <v>5.8</v>
      </c>
      <c r="T21" s="147">
        <f>Vulnerability!AC20</f>
        <v>0</v>
      </c>
      <c r="U21" s="147">
        <f>Vulnerability!AI20</f>
        <v>4.5999999999999996</v>
      </c>
      <c r="V21" s="148">
        <f>Vulnerability!AJ20</f>
        <v>3.7</v>
      </c>
      <c r="W21" s="40">
        <f>Vulnerability!AK20</f>
        <v>2.5</v>
      </c>
      <c r="X21" s="41">
        <f t="shared" si="1"/>
        <v>4.9000000000000004</v>
      </c>
      <c r="Y21" s="163">
        <f>'Lack of Coping Capacity'!D20</f>
        <v>5.5</v>
      </c>
      <c r="Z21" s="146">
        <f>'Lack of Coping Capacity'!G20</f>
        <v>6.2</v>
      </c>
      <c r="AA21" s="40">
        <f>'Lack of Coping Capacity'!H20</f>
        <v>5.9</v>
      </c>
      <c r="AB21" s="146">
        <f>'Lack of Coping Capacity'!M20</f>
        <v>7.6</v>
      </c>
      <c r="AC21" s="146">
        <f>'Lack of Coping Capacity'!R20</f>
        <v>7.4</v>
      </c>
      <c r="AD21" s="146">
        <f>'Lack of Coping Capacity'!W20</f>
        <v>7.6</v>
      </c>
      <c r="AE21" s="40">
        <f>'Lack of Coping Capacity'!X20</f>
        <v>7.5</v>
      </c>
      <c r="AF21" s="41">
        <f t="shared" si="2"/>
        <v>6.8</v>
      </c>
      <c r="AG21" s="155">
        <f t="shared" si="3"/>
        <v>3.8</v>
      </c>
      <c r="AH21" s="180" t="str">
        <f t="shared" si="7"/>
        <v>Medium</v>
      </c>
      <c r="AI21" s="173">
        <f t="shared" si="4"/>
        <v>91</v>
      </c>
      <c r="AJ21" s="176">
        <f>VLOOKUP($B21,'Lack of Reliability Index'!$A$2:$H$192,8,FALSE)</f>
        <v>1.7414965986394542</v>
      </c>
      <c r="AK21" s="47">
        <f>'Imputed and missing data hidden'!BA19</f>
        <v>0</v>
      </c>
      <c r="AL21" s="174">
        <f t="shared" si="5"/>
        <v>0</v>
      </c>
      <c r="AM21" s="47" t="str">
        <f t="shared" si="6"/>
        <v/>
      </c>
      <c r="AN21" s="175">
        <f>'Indicator Date hidden2'!BB20</f>
        <v>0.32653061224489793</v>
      </c>
      <c r="AO21" s="181"/>
    </row>
    <row r="22" spans="1:41" ht="15.75" thickBot="1" x14ac:dyDescent="0.3">
      <c r="A22" s="125" t="str">
        <f>'Indicator Data'!A24</f>
        <v>Bhutan</v>
      </c>
      <c r="B22" s="43" t="str">
        <f>'Indicator Data'!B24</f>
        <v>BTN</v>
      </c>
      <c r="C22" s="153">
        <f>'Hazard &amp; Exposure'!AO21</f>
        <v>7.2</v>
      </c>
      <c r="D22" s="152">
        <f>'Hazard &amp; Exposure'!AP21</f>
        <v>5.4</v>
      </c>
      <c r="E22" s="152">
        <f>'Hazard &amp; Exposure'!AQ21</f>
        <v>0</v>
      </c>
      <c r="F22" s="152">
        <f>'Hazard &amp; Exposure'!AR21</f>
        <v>0</v>
      </c>
      <c r="G22" s="152">
        <f>'Hazard &amp; Exposure'!AU21</f>
        <v>0</v>
      </c>
      <c r="H22" s="40">
        <f>'Hazard &amp; Exposure'!AV21</f>
        <v>3.2</v>
      </c>
      <c r="I22" s="152">
        <f>'Hazard &amp; Exposure'!AY21</f>
        <v>0.1</v>
      </c>
      <c r="J22" s="152">
        <f>'Hazard &amp; Exposure'!BB21</f>
        <v>0</v>
      </c>
      <c r="K22" s="40">
        <f>'Hazard &amp; Exposure'!BC21</f>
        <v>0.1</v>
      </c>
      <c r="L22" s="41">
        <f t="shared" si="0"/>
        <v>1.8</v>
      </c>
      <c r="M22" s="150">
        <f>Vulnerability!E21</f>
        <v>6.7</v>
      </c>
      <c r="N22" s="148">
        <f>Vulnerability!H21</f>
        <v>4.7</v>
      </c>
      <c r="O22" s="148">
        <f>Vulnerability!M21</f>
        <v>2.6</v>
      </c>
      <c r="P22" s="40">
        <f>Vulnerability!N21</f>
        <v>5.2</v>
      </c>
      <c r="Q22" s="148">
        <f>Vulnerability!S21</f>
        <v>0</v>
      </c>
      <c r="R22" s="147">
        <f>Vulnerability!W21</f>
        <v>0.9</v>
      </c>
      <c r="S22" s="147">
        <f>Vulnerability!Z21</f>
        <v>2.6</v>
      </c>
      <c r="T22" s="147">
        <f>Vulnerability!AC21</f>
        <v>0</v>
      </c>
      <c r="U22" s="147">
        <f>Vulnerability!AI21</f>
        <v>4.3</v>
      </c>
      <c r="V22" s="148">
        <f>Vulnerability!AJ21</f>
        <v>2.1</v>
      </c>
      <c r="W22" s="40">
        <f>Vulnerability!AK21</f>
        <v>1.1000000000000001</v>
      </c>
      <c r="X22" s="41">
        <f t="shared" si="1"/>
        <v>3.4</v>
      </c>
      <c r="Y22" s="163">
        <f>'Lack of Coping Capacity'!D21</f>
        <v>4.5</v>
      </c>
      <c r="Z22" s="146">
        <f>'Lack of Coping Capacity'!G21</f>
        <v>3.6</v>
      </c>
      <c r="AA22" s="40">
        <f>'Lack of Coping Capacity'!H21</f>
        <v>4.0999999999999996</v>
      </c>
      <c r="AB22" s="146">
        <f>'Lack of Coping Capacity'!M21</f>
        <v>4.5</v>
      </c>
      <c r="AC22" s="146">
        <f>'Lack of Coping Capacity'!R21</f>
        <v>5.0999999999999996</v>
      </c>
      <c r="AD22" s="146">
        <f>'Lack of Coping Capacity'!W21</f>
        <v>5.0999999999999996</v>
      </c>
      <c r="AE22" s="40">
        <f>'Lack of Coping Capacity'!X21</f>
        <v>4.9000000000000004</v>
      </c>
      <c r="AF22" s="41">
        <f t="shared" si="2"/>
        <v>4.5</v>
      </c>
      <c r="AG22" s="155">
        <f t="shared" si="3"/>
        <v>3</v>
      </c>
      <c r="AH22" s="180" t="str">
        <f t="shared" si="7"/>
        <v>Low</v>
      </c>
      <c r="AI22" s="173">
        <f t="shared" si="4"/>
        <v>115</v>
      </c>
      <c r="AJ22" s="176">
        <f>VLOOKUP($B22,'Lack of Reliability Index'!$A$2:$H$192,8,FALSE)</f>
        <v>2.7102040816326518</v>
      </c>
      <c r="AK22" s="47">
        <f>'Imputed and missing data hidden'!BA20</f>
        <v>2</v>
      </c>
      <c r="AL22" s="174">
        <f t="shared" si="5"/>
        <v>3.9215686274509803E-2</v>
      </c>
      <c r="AM22" s="47" t="str">
        <f t="shared" si="6"/>
        <v/>
      </c>
      <c r="AN22" s="175">
        <f>'Indicator Date hidden2'!BB21</f>
        <v>0.40816326530612246</v>
      </c>
      <c r="AO22" s="181"/>
    </row>
    <row r="23" spans="1:41" ht="15.75" thickBot="1" x14ac:dyDescent="0.3">
      <c r="A23" s="125" t="str">
        <f>'Indicator Data'!A25</f>
        <v>Bolivia</v>
      </c>
      <c r="B23" s="43" t="str">
        <f>'Indicator Data'!B25</f>
        <v>BOL</v>
      </c>
      <c r="C23" s="153">
        <f>'Hazard &amp; Exposure'!AO22</f>
        <v>6.3</v>
      </c>
      <c r="D23" s="152">
        <f>'Hazard &amp; Exposure'!AP22</f>
        <v>5.5</v>
      </c>
      <c r="E23" s="152">
        <f>'Hazard &amp; Exposure'!AQ22</f>
        <v>0</v>
      </c>
      <c r="F23" s="152">
        <f>'Hazard &amp; Exposure'!AR22</f>
        <v>0</v>
      </c>
      <c r="G23" s="152">
        <f>'Hazard &amp; Exposure'!AU22</f>
        <v>4.2</v>
      </c>
      <c r="H23" s="40">
        <f>'Hazard &amp; Exposure'!AV22</f>
        <v>3.7</v>
      </c>
      <c r="I23" s="152">
        <f>'Hazard &amp; Exposure'!AY22</f>
        <v>5.8</v>
      </c>
      <c r="J23" s="152">
        <f>'Hazard &amp; Exposure'!BB22</f>
        <v>0</v>
      </c>
      <c r="K23" s="40">
        <f>'Hazard &amp; Exposure'!BC22</f>
        <v>4.0999999999999996</v>
      </c>
      <c r="L23" s="41">
        <f t="shared" si="0"/>
        <v>3.9</v>
      </c>
      <c r="M23" s="150">
        <f>Vulnerability!E22</f>
        <v>6</v>
      </c>
      <c r="N23" s="148">
        <f>Vulnerability!H22</f>
        <v>5.5</v>
      </c>
      <c r="O23" s="148">
        <f>Vulnerability!M22</f>
        <v>1.4</v>
      </c>
      <c r="P23" s="40">
        <f>Vulnerability!N22</f>
        <v>4.7</v>
      </c>
      <c r="Q23" s="148">
        <f>Vulnerability!S22</f>
        <v>0.9</v>
      </c>
      <c r="R23" s="147">
        <f>Vulnerability!W22</f>
        <v>0.9</v>
      </c>
      <c r="S23" s="147">
        <f>Vulnerability!Z22</f>
        <v>1.8</v>
      </c>
      <c r="T23" s="147">
        <f>Vulnerability!AC22</f>
        <v>1.6</v>
      </c>
      <c r="U23" s="147">
        <f>Vulnerability!AI22</f>
        <v>5.6</v>
      </c>
      <c r="V23" s="148">
        <f>Vulnerability!AJ22</f>
        <v>2.7</v>
      </c>
      <c r="W23" s="40">
        <f>Vulnerability!AK22</f>
        <v>1.8</v>
      </c>
      <c r="X23" s="41">
        <f t="shared" si="1"/>
        <v>3.4</v>
      </c>
      <c r="Y23" s="163">
        <f>'Lack of Coping Capacity'!D22</f>
        <v>5.6</v>
      </c>
      <c r="Z23" s="146">
        <f>'Lack of Coping Capacity'!G22</f>
        <v>6.5</v>
      </c>
      <c r="AA23" s="40">
        <f>'Lack of Coping Capacity'!H22</f>
        <v>6.1</v>
      </c>
      <c r="AB23" s="146">
        <f>'Lack of Coping Capacity'!M22</f>
        <v>3.3</v>
      </c>
      <c r="AC23" s="146">
        <f>'Lack of Coping Capacity'!R22</f>
        <v>5.6</v>
      </c>
      <c r="AD23" s="146">
        <f>'Lack of Coping Capacity'!W22</f>
        <v>6</v>
      </c>
      <c r="AE23" s="40">
        <f>'Lack of Coping Capacity'!X22</f>
        <v>5</v>
      </c>
      <c r="AF23" s="41">
        <f t="shared" si="2"/>
        <v>5.6</v>
      </c>
      <c r="AG23" s="155">
        <f t="shared" si="3"/>
        <v>4.2</v>
      </c>
      <c r="AH23" s="180" t="str">
        <f t="shared" si="7"/>
        <v>Medium</v>
      </c>
      <c r="AI23" s="173">
        <f t="shared" si="4"/>
        <v>73</v>
      </c>
      <c r="AJ23" s="176">
        <f>VLOOKUP($B23,'Lack of Reliability Index'!$A$2:$H$192,8,FALSE)</f>
        <v>2.0680272108843534</v>
      </c>
      <c r="AK23" s="47">
        <f>'Imputed and missing data hidden'!BA21</f>
        <v>0</v>
      </c>
      <c r="AL23" s="174">
        <f t="shared" si="5"/>
        <v>0</v>
      </c>
      <c r="AM23" s="47" t="str">
        <f t="shared" si="6"/>
        <v/>
      </c>
      <c r="AN23" s="175">
        <f>'Indicator Date hidden2'!BB22</f>
        <v>0.38775510204081631</v>
      </c>
      <c r="AO23" s="181"/>
    </row>
    <row r="24" spans="1:41" ht="15.75" thickBot="1" x14ac:dyDescent="0.3">
      <c r="A24" s="125" t="str">
        <f>'Indicator Data'!A26</f>
        <v>Bosnia and Herzegovina</v>
      </c>
      <c r="B24" s="43" t="str">
        <f>'Indicator Data'!B26</f>
        <v>BIH</v>
      </c>
      <c r="C24" s="153">
        <f>'Hazard &amp; Exposure'!AO23</f>
        <v>6.3</v>
      </c>
      <c r="D24" s="152">
        <f>'Hazard &amp; Exposure'!AP23</f>
        <v>7.1</v>
      </c>
      <c r="E24" s="152">
        <f>'Hazard &amp; Exposure'!AQ23</f>
        <v>3.1</v>
      </c>
      <c r="F24" s="152">
        <f>'Hazard &amp; Exposure'!AR23</f>
        <v>0</v>
      </c>
      <c r="G24" s="152">
        <f>'Hazard &amp; Exposure'!AU23</f>
        <v>3.4</v>
      </c>
      <c r="H24" s="40">
        <f>'Hazard &amp; Exposure'!AV23</f>
        <v>4.4000000000000004</v>
      </c>
      <c r="I24" s="152">
        <f>'Hazard &amp; Exposure'!AY23</f>
        <v>2.4</v>
      </c>
      <c r="J24" s="152">
        <f>'Hazard &amp; Exposure'!BB23</f>
        <v>0</v>
      </c>
      <c r="K24" s="40">
        <f>'Hazard &amp; Exposure'!BC23</f>
        <v>1.7</v>
      </c>
      <c r="L24" s="41">
        <f t="shared" si="0"/>
        <v>3.2</v>
      </c>
      <c r="M24" s="150">
        <f>Vulnerability!E23</f>
        <v>2.9</v>
      </c>
      <c r="N24" s="148">
        <f>Vulnerability!H23</f>
        <v>2.2000000000000002</v>
      </c>
      <c r="O24" s="148">
        <f>Vulnerability!M23</f>
        <v>1.9</v>
      </c>
      <c r="P24" s="40">
        <f>Vulnerability!N23</f>
        <v>2.5</v>
      </c>
      <c r="Q24" s="148">
        <f>Vulnerability!S23</f>
        <v>7.1</v>
      </c>
      <c r="R24" s="147">
        <f>Vulnerability!W23</f>
        <v>0.5</v>
      </c>
      <c r="S24" s="147">
        <f>Vulnerability!Z23</f>
        <v>0.4</v>
      </c>
      <c r="T24" s="147">
        <f>Vulnerability!AC23</f>
        <v>0</v>
      </c>
      <c r="U24" s="147">
        <f>Vulnerability!AI23</f>
        <v>2.4</v>
      </c>
      <c r="V24" s="148">
        <f>Vulnerability!AJ23</f>
        <v>0.9</v>
      </c>
      <c r="W24" s="40">
        <f>Vulnerability!AK23</f>
        <v>4.7</v>
      </c>
      <c r="X24" s="41">
        <f t="shared" si="1"/>
        <v>3.7</v>
      </c>
      <c r="Y24" s="163" t="str">
        <f>'Lack of Coping Capacity'!D23</f>
        <v>x</v>
      </c>
      <c r="Z24" s="146">
        <f>'Lack of Coping Capacity'!G23</f>
        <v>6.1</v>
      </c>
      <c r="AA24" s="40">
        <f>'Lack of Coping Capacity'!H23</f>
        <v>6.1</v>
      </c>
      <c r="AB24" s="146">
        <f>'Lack of Coping Capacity'!M23</f>
        <v>2.6</v>
      </c>
      <c r="AC24" s="146">
        <f>'Lack of Coping Capacity'!R23</f>
        <v>1.1000000000000001</v>
      </c>
      <c r="AD24" s="146">
        <f>'Lack of Coping Capacity'!W23</f>
        <v>4.9000000000000004</v>
      </c>
      <c r="AE24" s="40">
        <f>'Lack of Coping Capacity'!X23</f>
        <v>2.9</v>
      </c>
      <c r="AF24" s="41">
        <f t="shared" si="2"/>
        <v>4.7</v>
      </c>
      <c r="AG24" s="155">
        <f t="shared" si="3"/>
        <v>3.8</v>
      </c>
      <c r="AH24" s="180" t="str">
        <f t="shared" si="7"/>
        <v>Medium</v>
      </c>
      <c r="AI24" s="173">
        <f t="shared" si="4"/>
        <v>91</v>
      </c>
      <c r="AJ24" s="176">
        <f>VLOOKUP($B24,'Lack of Reliability Index'!$A$2:$H$192,8,FALSE)</f>
        <v>3.9773049645390071</v>
      </c>
      <c r="AK24" s="47">
        <f>'Imputed and missing data hidden'!BA22</f>
        <v>3</v>
      </c>
      <c r="AL24" s="174">
        <f t="shared" si="5"/>
        <v>5.8823529411764705E-2</v>
      </c>
      <c r="AM24" s="47" t="str">
        <f t="shared" si="6"/>
        <v/>
      </c>
      <c r="AN24" s="175">
        <f>'Indicator Date hidden2'!BB23</f>
        <v>0.5957446808510638</v>
      </c>
      <c r="AO24" s="181"/>
    </row>
    <row r="25" spans="1:41" ht="15.75" thickBot="1" x14ac:dyDescent="0.3">
      <c r="A25" s="125" t="str">
        <f>'Indicator Data'!A27</f>
        <v>Botswana</v>
      </c>
      <c r="B25" s="43" t="str">
        <f>'Indicator Data'!B27</f>
        <v>BWA</v>
      </c>
      <c r="C25" s="153">
        <f>'Hazard &amp; Exposure'!AO24</f>
        <v>0.1</v>
      </c>
      <c r="D25" s="152">
        <f>'Hazard &amp; Exposure'!AP24</f>
        <v>4.8</v>
      </c>
      <c r="E25" s="152">
        <f>'Hazard &amp; Exposure'!AQ24</f>
        <v>0</v>
      </c>
      <c r="F25" s="152">
        <f>'Hazard &amp; Exposure'!AR24</f>
        <v>0</v>
      </c>
      <c r="G25" s="152">
        <f>'Hazard &amp; Exposure'!AU24</f>
        <v>6.5</v>
      </c>
      <c r="H25" s="40">
        <f>'Hazard &amp; Exposure'!AV24</f>
        <v>2.8</v>
      </c>
      <c r="I25" s="152">
        <f>'Hazard &amp; Exposure'!AY24</f>
        <v>1.6</v>
      </c>
      <c r="J25" s="152">
        <f>'Hazard &amp; Exposure'!BB24</f>
        <v>0</v>
      </c>
      <c r="K25" s="40">
        <f>'Hazard &amp; Exposure'!BC24</f>
        <v>1.1000000000000001</v>
      </c>
      <c r="L25" s="41">
        <f t="shared" si="0"/>
        <v>2</v>
      </c>
      <c r="M25" s="150">
        <f>Vulnerability!E24</f>
        <v>3.6</v>
      </c>
      <c r="N25" s="148">
        <f>Vulnerability!H24</f>
        <v>7.4</v>
      </c>
      <c r="O25" s="148">
        <f>Vulnerability!M24</f>
        <v>0.9</v>
      </c>
      <c r="P25" s="40">
        <f>Vulnerability!N24</f>
        <v>3.9</v>
      </c>
      <c r="Q25" s="148">
        <f>Vulnerability!S24</f>
        <v>2.1</v>
      </c>
      <c r="R25" s="147">
        <f>Vulnerability!W24</f>
        <v>5.2</v>
      </c>
      <c r="S25" s="147">
        <f>Vulnerability!Z24</f>
        <v>2.7</v>
      </c>
      <c r="T25" s="147">
        <f>Vulnerability!AC24</f>
        <v>0.3</v>
      </c>
      <c r="U25" s="147">
        <f>Vulnerability!AI24</f>
        <v>5.3</v>
      </c>
      <c r="V25" s="148">
        <f>Vulnerability!AJ24</f>
        <v>3.6</v>
      </c>
      <c r="W25" s="40">
        <f>Vulnerability!AK24</f>
        <v>2.9</v>
      </c>
      <c r="X25" s="41">
        <f t="shared" si="1"/>
        <v>3.4</v>
      </c>
      <c r="Y25" s="163">
        <f>'Lack of Coping Capacity'!D24</f>
        <v>5.6</v>
      </c>
      <c r="Z25" s="146">
        <f>'Lack of Coping Capacity'!G24</f>
        <v>4</v>
      </c>
      <c r="AA25" s="40">
        <f>'Lack of Coping Capacity'!H24</f>
        <v>4.8</v>
      </c>
      <c r="AB25" s="146">
        <f>'Lack of Coping Capacity'!M24</f>
        <v>3.6</v>
      </c>
      <c r="AC25" s="146">
        <f>'Lack of Coping Capacity'!R24</f>
        <v>4.8</v>
      </c>
      <c r="AD25" s="146">
        <f>'Lack of Coping Capacity'!W24</f>
        <v>4.5</v>
      </c>
      <c r="AE25" s="40">
        <f>'Lack of Coping Capacity'!X24</f>
        <v>4.3</v>
      </c>
      <c r="AF25" s="41">
        <f t="shared" si="2"/>
        <v>4.5999999999999996</v>
      </c>
      <c r="AG25" s="155">
        <f t="shared" si="3"/>
        <v>3.2</v>
      </c>
      <c r="AH25" s="180" t="str">
        <f t="shared" si="7"/>
        <v>Low</v>
      </c>
      <c r="AI25" s="173">
        <f t="shared" si="4"/>
        <v>109</v>
      </c>
      <c r="AJ25" s="176">
        <f>VLOOKUP($B25,'Lack of Reliability Index'!$A$2:$H$192,8,FALSE)</f>
        <v>3.155555555555555</v>
      </c>
      <c r="AK25" s="47">
        <f>'Imputed and missing data hidden'!BA23</f>
        <v>1</v>
      </c>
      <c r="AL25" s="174">
        <f t="shared" si="5"/>
        <v>1.9607843137254902E-2</v>
      </c>
      <c r="AM25" s="47" t="str">
        <f t="shared" si="6"/>
        <v/>
      </c>
      <c r="AN25" s="175">
        <f>'Indicator Date hidden2'!BB24</f>
        <v>0.54166666666666663</v>
      </c>
      <c r="AO25" s="181"/>
    </row>
    <row r="26" spans="1:41" ht="15.75" thickBot="1" x14ac:dyDescent="0.3">
      <c r="A26" s="125" t="str">
        <f>'Indicator Data'!A28</f>
        <v>Brazil</v>
      </c>
      <c r="B26" s="43" t="str">
        <f>'Indicator Data'!B28</f>
        <v>BRA</v>
      </c>
      <c r="C26" s="153">
        <f>'Hazard &amp; Exposure'!AO25</f>
        <v>2.4</v>
      </c>
      <c r="D26" s="152">
        <f>'Hazard &amp; Exposure'!AP25</f>
        <v>8.1</v>
      </c>
      <c r="E26" s="152">
        <f>'Hazard &amp; Exposure'!AQ25</f>
        <v>0</v>
      </c>
      <c r="F26" s="152">
        <f>'Hazard &amp; Exposure'!AR25</f>
        <v>0</v>
      </c>
      <c r="G26" s="152">
        <f>'Hazard &amp; Exposure'!AU25</f>
        <v>4.5</v>
      </c>
      <c r="H26" s="40">
        <f>'Hazard &amp; Exposure'!AV25</f>
        <v>3.8</v>
      </c>
      <c r="I26" s="152">
        <f>'Hazard &amp; Exposure'!AY25</f>
        <v>9.3000000000000007</v>
      </c>
      <c r="J26" s="152">
        <f>'Hazard &amp; Exposure'!BB25</f>
        <v>7</v>
      </c>
      <c r="K26" s="40">
        <f>'Hazard &amp; Exposure'!BC25</f>
        <v>7</v>
      </c>
      <c r="L26" s="41">
        <f t="shared" si="0"/>
        <v>5.6</v>
      </c>
      <c r="M26" s="150">
        <f>Vulnerability!E25</f>
        <v>3.3</v>
      </c>
      <c r="N26" s="148">
        <f>Vulnerability!H25</f>
        <v>6</v>
      </c>
      <c r="O26" s="148">
        <f>Vulnerability!M25</f>
        <v>0.1</v>
      </c>
      <c r="P26" s="40">
        <f>Vulnerability!N25</f>
        <v>3.2</v>
      </c>
      <c r="Q26" s="148">
        <f>Vulnerability!S25</f>
        <v>2.5</v>
      </c>
      <c r="R26" s="147">
        <f>Vulnerability!W25</f>
        <v>0.7</v>
      </c>
      <c r="S26" s="147">
        <f>Vulnerability!Z25</f>
        <v>0.8</v>
      </c>
      <c r="T26" s="147">
        <f>Vulnerability!AC25</f>
        <v>0</v>
      </c>
      <c r="U26" s="147">
        <f>Vulnerability!AI25</f>
        <v>1.5</v>
      </c>
      <c r="V26" s="148">
        <f>Vulnerability!AJ25</f>
        <v>0.8</v>
      </c>
      <c r="W26" s="40">
        <f>Vulnerability!AK25</f>
        <v>1.7</v>
      </c>
      <c r="X26" s="41">
        <f t="shared" si="1"/>
        <v>2.5</v>
      </c>
      <c r="Y26" s="163">
        <f>'Lack of Coping Capacity'!D25</f>
        <v>4.3</v>
      </c>
      <c r="Z26" s="146">
        <f>'Lack of Coping Capacity'!G25</f>
        <v>6.1</v>
      </c>
      <c r="AA26" s="40">
        <f>'Lack of Coping Capacity'!H25</f>
        <v>5.2</v>
      </c>
      <c r="AB26" s="146">
        <f>'Lack of Coping Capacity'!M25</f>
        <v>2.4</v>
      </c>
      <c r="AC26" s="146">
        <f>'Lack of Coping Capacity'!R25</f>
        <v>3.8</v>
      </c>
      <c r="AD26" s="146">
        <f>'Lack of Coping Capacity'!W25</f>
        <v>3</v>
      </c>
      <c r="AE26" s="40">
        <f>'Lack of Coping Capacity'!X25</f>
        <v>3.1</v>
      </c>
      <c r="AF26" s="41">
        <f t="shared" si="2"/>
        <v>4.2</v>
      </c>
      <c r="AG26" s="155">
        <f t="shared" si="3"/>
        <v>3.9</v>
      </c>
      <c r="AH26" s="180" t="str">
        <f t="shared" si="7"/>
        <v>Medium</v>
      </c>
      <c r="AI26" s="173">
        <f t="shared" si="4"/>
        <v>85</v>
      </c>
      <c r="AJ26" s="176">
        <f>VLOOKUP($B26,'Lack of Reliability Index'!$A$2:$H$192,8,FALSE)</f>
        <v>3.1292517006802711</v>
      </c>
      <c r="AK26" s="47">
        <f>'Imputed and missing data hidden'!BA24</f>
        <v>0</v>
      </c>
      <c r="AL26" s="174">
        <f t="shared" si="5"/>
        <v>0</v>
      </c>
      <c r="AM26" s="47" t="str">
        <f t="shared" si="6"/>
        <v>YES</v>
      </c>
      <c r="AN26" s="175">
        <f>'Indicator Date hidden2'!BB25</f>
        <v>0.46938775510204084</v>
      </c>
      <c r="AO26" s="181"/>
    </row>
    <row r="27" spans="1:41" ht="15.75" thickBot="1" x14ac:dyDescent="0.3">
      <c r="A27" s="125" t="str">
        <f>'Indicator Data'!A29</f>
        <v>Brunei Darussalam</v>
      </c>
      <c r="B27" s="43" t="str">
        <f>'Indicator Data'!B29</f>
        <v>BRN</v>
      </c>
      <c r="C27" s="153">
        <f>'Hazard &amp; Exposure'!AO26</f>
        <v>0.1</v>
      </c>
      <c r="D27" s="152">
        <f>'Hazard &amp; Exposure'!AP26</f>
        <v>1.4</v>
      </c>
      <c r="E27" s="152">
        <f>'Hazard &amp; Exposure'!AQ26</f>
        <v>5</v>
      </c>
      <c r="F27" s="152">
        <f>'Hazard &amp; Exposure'!AR26</f>
        <v>1.9</v>
      </c>
      <c r="G27" s="152">
        <f>'Hazard &amp; Exposure'!AU26</f>
        <v>2</v>
      </c>
      <c r="H27" s="40">
        <f>'Hazard &amp; Exposure'!AV26</f>
        <v>2.2000000000000002</v>
      </c>
      <c r="I27" s="152">
        <f>'Hazard &amp; Exposure'!AY26</f>
        <v>0</v>
      </c>
      <c r="J27" s="152">
        <f>'Hazard &amp; Exposure'!BB26</f>
        <v>0</v>
      </c>
      <c r="K27" s="40">
        <f>'Hazard &amp; Exposure'!BC26</f>
        <v>0</v>
      </c>
      <c r="L27" s="41">
        <f t="shared" si="0"/>
        <v>1.2</v>
      </c>
      <c r="M27" s="150">
        <f>Vulnerability!E26</f>
        <v>1.5</v>
      </c>
      <c r="N27" s="148">
        <f>Vulnerability!H26</f>
        <v>3.1</v>
      </c>
      <c r="O27" s="148">
        <f>Vulnerability!M26</f>
        <v>0</v>
      </c>
      <c r="P27" s="40">
        <f>Vulnerability!N26</f>
        <v>1.5</v>
      </c>
      <c r="Q27" s="148">
        <f>Vulnerability!S26</f>
        <v>0</v>
      </c>
      <c r="R27" s="147">
        <f>Vulnerability!W26</f>
        <v>0.6</v>
      </c>
      <c r="S27" s="147">
        <f>Vulnerability!Z26</f>
        <v>1.5</v>
      </c>
      <c r="T27" s="147">
        <f>Vulnerability!AC26</f>
        <v>0</v>
      </c>
      <c r="U27" s="147">
        <f>Vulnerability!AI26</f>
        <v>1.8</v>
      </c>
      <c r="V27" s="148">
        <f>Vulnerability!AJ26</f>
        <v>1</v>
      </c>
      <c r="W27" s="40">
        <f>Vulnerability!AK26</f>
        <v>0.5</v>
      </c>
      <c r="X27" s="41">
        <f t="shared" si="1"/>
        <v>1</v>
      </c>
      <c r="Y27" s="163">
        <f>'Lack of Coping Capacity'!D26</f>
        <v>6</v>
      </c>
      <c r="Z27" s="146">
        <f>'Lack of Coping Capacity'!G26</f>
        <v>3.2</v>
      </c>
      <c r="AA27" s="40">
        <f>'Lack of Coping Capacity'!H26</f>
        <v>4.5999999999999996</v>
      </c>
      <c r="AB27" s="146">
        <f>'Lack of Coping Capacity'!M26</f>
        <v>1.5</v>
      </c>
      <c r="AC27" s="146">
        <f>'Lack of Coping Capacity'!R26</f>
        <v>7.2</v>
      </c>
      <c r="AD27" s="146">
        <f>'Lack of Coping Capacity'!W26</f>
        <v>2.6</v>
      </c>
      <c r="AE27" s="40">
        <f>'Lack of Coping Capacity'!X26</f>
        <v>3.8</v>
      </c>
      <c r="AF27" s="41">
        <f t="shared" si="2"/>
        <v>4.2</v>
      </c>
      <c r="AG27" s="155">
        <f t="shared" si="3"/>
        <v>1.7</v>
      </c>
      <c r="AH27" s="180" t="str">
        <f t="shared" si="7"/>
        <v>Very Low</v>
      </c>
      <c r="AI27" s="173">
        <f t="shared" si="4"/>
        <v>163</v>
      </c>
      <c r="AJ27" s="176">
        <f>VLOOKUP($B27,'Lack of Reliability Index'!$A$2:$H$192,8,FALSE)</f>
        <v>3.7085271317829447</v>
      </c>
      <c r="AK27" s="47">
        <f>'Imputed and missing data hidden'!BA25</f>
        <v>6</v>
      </c>
      <c r="AL27" s="174">
        <f t="shared" si="5"/>
        <v>0.11764705882352941</v>
      </c>
      <c r="AM27" s="47" t="str">
        <f t="shared" si="6"/>
        <v/>
      </c>
      <c r="AN27" s="175">
        <f>'Indicator Date hidden2'!BB26</f>
        <v>0.39534883720930231</v>
      </c>
      <c r="AO27" s="181"/>
    </row>
    <row r="28" spans="1:41" ht="15.75" thickBot="1" x14ac:dyDescent="0.3">
      <c r="A28" s="125" t="str">
        <f>'Indicator Data'!A30</f>
        <v>Bulgaria</v>
      </c>
      <c r="B28" s="43" t="str">
        <f>'Indicator Data'!B30</f>
        <v>BGR</v>
      </c>
      <c r="C28" s="153">
        <f>'Hazard &amp; Exposure'!AO27</f>
        <v>6.6</v>
      </c>
      <c r="D28" s="152">
        <f>'Hazard &amp; Exposure'!AP27</f>
        <v>4.9000000000000004</v>
      </c>
      <c r="E28" s="152">
        <f>'Hazard &amp; Exposure'!AQ27</f>
        <v>0</v>
      </c>
      <c r="F28" s="152">
        <f>'Hazard &amp; Exposure'!AR27</f>
        <v>0</v>
      </c>
      <c r="G28" s="152">
        <f>'Hazard &amp; Exposure'!AU27</f>
        <v>2.8</v>
      </c>
      <c r="H28" s="40">
        <f>'Hazard &amp; Exposure'!AV27</f>
        <v>3.3</v>
      </c>
      <c r="I28" s="152">
        <f>'Hazard &amp; Exposure'!AY27</f>
        <v>0.3</v>
      </c>
      <c r="J28" s="152">
        <f>'Hazard &amp; Exposure'!BB27</f>
        <v>0</v>
      </c>
      <c r="K28" s="40">
        <f>'Hazard &amp; Exposure'!BC27</f>
        <v>0.2</v>
      </c>
      <c r="L28" s="41">
        <f t="shared" si="0"/>
        <v>1.9</v>
      </c>
      <c r="M28" s="150">
        <f>Vulnerability!E27</f>
        <v>2.1</v>
      </c>
      <c r="N28" s="148">
        <f>Vulnerability!H27</f>
        <v>2.9</v>
      </c>
      <c r="O28" s="148">
        <f>Vulnerability!M27</f>
        <v>0</v>
      </c>
      <c r="P28" s="40">
        <f>Vulnerability!N27</f>
        <v>1.8</v>
      </c>
      <c r="Q28" s="148">
        <f>Vulnerability!S27</f>
        <v>4.2</v>
      </c>
      <c r="R28" s="147">
        <f>Vulnerability!W27</f>
        <v>0.3</v>
      </c>
      <c r="S28" s="147">
        <f>Vulnerability!Z27</f>
        <v>0.6</v>
      </c>
      <c r="T28" s="147">
        <f>Vulnerability!AC27</f>
        <v>0</v>
      </c>
      <c r="U28" s="147">
        <f>Vulnerability!AI27</f>
        <v>2.2999999999999998</v>
      </c>
      <c r="V28" s="148">
        <f>Vulnerability!AJ27</f>
        <v>0.8</v>
      </c>
      <c r="W28" s="40">
        <f>Vulnerability!AK27</f>
        <v>2.7</v>
      </c>
      <c r="X28" s="41">
        <f t="shared" si="1"/>
        <v>2.2999999999999998</v>
      </c>
      <c r="Y28" s="163">
        <f>'Lack of Coping Capacity'!D27</f>
        <v>3.2</v>
      </c>
      <c r="Z28" s="146">
        <f>'Lack of Coping Capacity'!G27</f>
        <v>5.2</v>
      </c>
      <c r="AA28" s="40">
        <f>'Lack of Coping Capacity'!H27</f>
        <v>4.2</v>
      </c>
      <c r="AB28" s="146">
        <f>'Lack of Coping Capacity'!M27</f>
        <v>2</v>
      </c>
      <c r="AC28" s="146">
        <f>'Lack of Coping Capacity'!R27</f>
        <v>1.3</v>
      </c>
      <c r="AD28" s="146">
        <f>'Lack of Coping Capacity'!W27</f>
        <v>1.7</v>
      </c>
      <c r="AE28" s="40">
        <f>'Lack of Coping Capacity'!X27</f>
        <v>1.7</v>
      </c>
      <c r="AF28" s="41">
        <f t="shared" si="2"/>
        <v>3</v>
      </c>
      <c r="AG28" s="155">
        <f t="shared" si="3"/>
        <v>2.4</v>
      </c>
      <c r="AH28" s="180" t="str">
        <f t="shared" si="7"/>
        <v>Low</v>
      </c>
      <c r="AI28" s="173">
        <f t="shared" si="4"/>
        <v>137</v>
      </c>
      <c r="AJ28" s="176">
        <f>VLOOKUP($B28,'Lack of Reliability Index'!$A$2:$H$192,8,FALSE)</f>
        <v>2.488888888888888</v>
      </c>
      <c r="AK28" s="47">
        <f>'Imputed and missing data hidden'!BA26</f>
        <v>4</v>
      </c>
      <c r="AL28" s="174">
        <f t="shared" si="5"/>
        <v>7.8431372549019607E-2</v>
      </c>
      <c r="AM28" s="47" t="str">
        <f t="shared" si="6"/>
        <v/>
      </c>
      <c r="AN28" s="175">
        <f>'Indicator Date hidden2'!BB27</f>
        <v>0.26666666666666666</v>
      </c>
      <c r="AO28" s="181"/>
    </row>
    <row r="29" spans="1:41" ht="15.75" thickBot="1" x14ac:dyDescent="0.3">
      <c r="A29" s="125" t="str">
        <f>'Indicator Data'!A31</f>
        <v>Burkina Faso</v>
      </c>
      <c r="B29" s="43" t="str">
        <f>'Indicator Data'!B31</f>
        <v>BFA</v>
      </c>
      <c r="C29" s="153">
        <f>'Hazard &amp; Exposure'!AO28</f>
        <v>0.1</v>
      </c>
      <c r="D29" s="152">
        <f>'Hazard &amp; Exposure'!AP28</f>
        <v>4.5999999999999996</v>
      </c>
      <c r="E29" s="152">
        <f>'Hazard &amp; Exposure'!AQ28</f>
        <v>0</v>
      </c>
      <c r="F29" s="152">
        <f>'Hazard &amp; Exposure'!AR28</f>
        <v>0</v>
      </c>
      <c r="G29" s="152">
        <f>'Hazard &amp; Exposure'!AU28</f>
        <v>6</v>
      </c>
      <c r="H29" s="40">
        <f>'Hazard &amp; Exposure'!AV28</f>
        <v>2.6</v>
      </c>
      <c r="I29" s="152">
        <f>'Hazard &amp; Exposure'!AY28</f>
        <v>5.5</v>
      </c>
      <c r="J29" s="152">
        <f>'Hazard &amp; Exposure'!BB28</f>
        <v>0</v>
      </c>
      <c r="K29" s="40">
        <f>'Hazard &amp; Exposure'!BC28</f>
        <v>3.9</v>
      </c>
      <c r="L29" s="41">
        <f t="shared" si="0"/>
        <v>3.3</v>
      </c>
      <c r="M29" s="150">
        <f>Vulnerability!E28</f>
        <v>9.3000000000000007</v>
      </c>
      <c r="N29" s="148">
        <f>Vulnerability!H28</f>
        <v>5.4</v>
      </c>
      <c r="O29" s="148">
        <f>Vulnerability!M28</f>
        <v>3</v>
      </c>
      <c r="P29" s="40">
        <f>Vulnerability!N28</f>
        <v>6.8</v>
      </c>
      <c r="Q29" s="148">
        <f>Vulnerability!S28</f>
        <v>4.9000000000000004</v>
      </c>
      <c r="R29" s="147">
        <f>Vulnerability!W28</f>
        <v>3.7</v>
      </c>
      <c r="S29" s="147">
        <f>Vulnerability!Z28</f>
        <v>5.3</v>
      </c>
      <c r="T29" s="147">
        <f>Vulnerability!AC28</f>
        <v>0.1</v>
      </c>
      <c r="U29" s="147">
        <f>Vulnerability!AI28</f>
        <v>5.2</v>
      </c>
      <c r="V29" s="148">
        <f>Vulnerability!AJ28</f>
        <v>3.8</v>
      </c>
      <c r="W29" s="40">
        <f>Vulnerability!AK28</f>
        <v>4.4000000000000004</v>
      </c>
      <c r="X29" s="41">
        <f t="shared" si="1"/>
        <v>5.7</v>
      </c>
      <c r="Y29" s="163">
        <f>'Lack of Coping Capacity'!D28</f>
        <v>3.2</v>
      </c>
      <c r="Z29" s="146">
        <f>'Lack of Coping Capacity'!G28</f>
        <v>6.1</v>
      </c>
      <c r="AA29" s="40">
        <f>'Lack of Coping Capacity'!H28</f>
        <v>4.7</v>
      </c>
      <c r="AB29" s="146">
        <f>'Lack of Coping Capacity'!M28</f>
        <v>8</v>
      </c>
      <c r="AC29" s="146">
        <f>'Lack of Coping Capacity'!R28</f>
        <v>7</v>
      </c>
      <c r="AD29" s="146">
        <f>'Lack of Coping Capacity'!W28</f>
        <v>6.7</v>
      </c>
      <c r="AE29" s="40">
        <f>'Lack of Coping Capacity'!X28</f>
        <v>7.2</v>
      </c>
      <c r="AF29" s="41">
        <f t="shared" si="2"/>
        <v>6.1</v>
      </c>
      <c r="AG29" s="155">
        <f t="shared" si="3"/>
        <v>4.9000000000000004</v>
      </c>
      <c r="AH29" s="180" t="str">
        <f t="shared" si="7"/>
        <v>Medium</v>
      </c>
      <c r="AI29" s="173">
        <f t="shared" si="4"/>
        <v>50</v>
      </c>
      <c r="AJ29" s="176">
        <f>VLOOKUP($B29,'Lack of Reliability Index'!$A$2:$H$192,8,FALSE)</f>
        <v>2.0266666666666664</v>
      </c>
      <c r="AK29" s="47">
        <f>'Imputed and missing data hidden'!BA27</f>
        <v>0</v>
      </c>
      <c r="AL29" s="174">
        <f t="shared" si="5"/>
        <v>0</v>
      </c>
      <c r="AM29" s="47" t="str">
        <f t="shared" si="6"/>
        <v/>
      </c>
      <c r="AN29" s="175">
        <f>'Indicator Date hidden2'!BB28</f>
        <v>0.38</v>
      </c>
      <c r="AO29" s="181"/>
    </row>
    <row r="30" spans="1:41" ht="15.75" thickBot="1" x14ac:dyDescent="0.3">
      <c r="A30" s="125" t="str">
        <f>'Indicator Data'!A32</f>
        <v>Burundi</v>
      </c>
      <c r="B30" s="43" t="str">
        <f>'Indicator Data'!B32</f>
        <v>BDI</v>
      </c>
      <c r="C30" s="153">
        <f>'Hazard &amp; Exposure'!AO29</f>
        <v>4</v>
      </c>
      <c r="D30" s="152">
        <f>'Hazard &amp; Exposure'!AP29</f>
        <v>3.7</v>
      </c>
      <c r="E30" s="152">
        <f>'Hazard &amp; Exposure'!AQ29</f>
        <v>0</v>
      </c>
      <c r="F30" s="152">
        <f>'Hazard &amp; Exposure'!AR29</f>
        <v>0</v>
      </c>
      <c r="G30" s="152">
        <f>'Hazard &amp; Exposure'!AU29</f>
        <v>5</v>
      </c>
      <c r="H30" s="40">
        <f>'Hazard &amp; Exposure'!AV29</f>
        <v>2.8</v>
      </c>
      <c r="I30" s="152">
        <f>'Hazard &amp; Exposure'!AY29</f>
        <v>9.1</v>
      </c>
      <c r="J30" s="152">
        <f>'Hazard &amp; Exposure'!BB29</f>
        <v>0</v>
      </c>
      <c r="K30" s="40">
        <f>'Hazard &amp; Exposure'!BC29</f>
        <v>6.4</v>
      </c>
      <c r="L30" s="41">
        <f t="shared" si="0"/>
        <v>4.9000000000000004</v>
      </c>
      <c r="M30" s="150">
        <f>Vulnerability!E29</f>
        <v>9.1</v>
      </c>
      <c r="N30" s="148">
        <f>Vulnerability!H29</f>
        <v>4.2</v>
      </c>
      <c r="O30" s="148">
        <f>Vulnerability!M29</f>
        <v>5.4</v>
      </c>
      <c r="P30" s="40">
        <f>Vulnerability!N29</f>
        <v>7</v>
      </c>
      <c r="Q30" s="148">
        <f>Vulnerability!S29</f>
        <v>6.7</v>
      </c>
      <c r="R30" s="147">
        <f>Vulnerability!W29</f>
        <v>3.2</v>
      </c>
      <c r="S30" s="147">
        <f>Vulnerability!Z29</f>
        <v>5.6</v>
      </c>
      <c r="T30" s="147">
        <f>Vulnerability!AC29</f>
        <v>0.1</v>
      </c>
      <c r="U30" s="147">
        <f>Vulnerability!AI29</f>
        <v>8</v>
      </c>
      <c r="V30" s="148">
        <f>Vulnerability!AJ29</f>
        <v>4.9000000000000004</v>
      </c>
      <c r="W30" s="40">
        <f>Vulnerability!AK29</f>
        <v>5.9</v>
      </c>
      <c r="X30" s="41">
        <f t="shared" si="1"/>
        <v>6.5</v>
      </c>
      <c r="Y30" s="163">
        <f>'Lack of Coping Capacity'!D29</f>
        <v>4.5999999999999996</v>
      </c>
      <c r="Z30" s="146">
        <f>'Lack of Coping Capacity'!G29</f>
        <v>8</v>
      </c>
      <c r="AA30" s="40">
        <f>'Lack of Coping Capacity'!H29</f>
        <v>6.3</v>
      </c>
      <c r="AB30" s="146">
        <f>'Lack of Coping Capacity'!M29</f>
        <v>7.4</v>
      </c>
      <c r="AC30" s="146">
        <f>'Lack of Coping Capacity'!R29</f>
        <v>6.1</v>
      </c>
      <c r="AD30" s="146">
        <f>'Lack of Coping Capacity'!W29</f>
        <v>6.7</v>
      </c>
      <c r="AE30" s="40">
        <f>'Lack of Coping Capacity'!X29</f>
        <v>6.7</v>
      </c>
      <c r="AF30" s="41">
        <f t="shared" si="2"/>
        <v>6.5</v>
      </c>
      <c r="AG30" s="155">
        <f t="shared" si="3"/>
        <v>5.9</v>
      </c>
      <c r="AH30" s="180" t="str">
        <f t="shared" si="7"/>
        <v>High</v>
      </c>
      <c r="AI30" s="173">
        <f t="shared" si="4"/>
        <v>23</v>
      </c>
      <c r="AJ30" s="176">
        <f>VLOOKUP($B30,'Lack of Reliability Index'!$A$2:$H$192,8,FALSE)</f>
        <v>2.2933333333333339</v>
      </c>
      <c r="AK30" s="47">
        <f>'Imputed and missing data hidden'!BA28</f>
        <v>3</v>
      </c>
      <c r="AL30" s="174">
        <f t="shared" si="5"/>
        <v>5.8823529411764705E-2</v>
      </c>
      <c r="AM30" s="47" t="str">
        <f t="shared" si="6"/>
        <v/>
      </c>
      <c r="AN30" s="175">
        <f>'Indicator Date hidden2'!BB29</f>
        <v>0.28000000000000003</v>
      </c>
      <c r="AO30" s="181"/>
    </row>
    <row r="31" spans="1:41" ht="15.75" thickBot="1" x14ac:dyDescent="0.3">
      <c r="A31" s="125" t="str">
        <f>'Indicator Data'!A33</f>
        <v>Cabo Verde</v>
      </c>
      <c r="B31" s="43" t="str">
        <f>'Indicator Data'!B33</f>
        <v>CPV</v>
      </c>
      <c r="C31" s="153">
        <f>'Hazard &amp; Exposure'!AO30</f>
        <v>0.1</v>
      </c>
      <c r="D31" s="152">
        <f>'Hazard &amp; Exposure'!AP30</f>
        <v>0.1</v>
      </c>
      <c r="E31" s="152">
        <f>'Hazard &amp; Exposure'!AQ30</f>
        <v>0</v>
      </c>
      <c r="F31" s="152">
        <f>'Hazard &amp; Exposure'!AR30</f>
        <v>0</v>
      </c>
      <c r="G31" s="152">
        <f>'Hazard &amp; Exposure'!AU30</f>
        <v>6.6</v>
      </c>
      <c r="H31" s="40">
        <f>'Hazard &amp; Exposure'!AV30</f>
        <v>1.9</v>
      </c>
      <c r="I31" s="152">
        <f>'Hazard &amp; Exposure'!AY30</f>
        <v>0</v>
      </c>
      <c r="J31" s="152">
        <f>'Hazard &amp; Exposure'!BB30</f>
        <v>0</v>
      </c>
      <c r="K31" s="40">
        <f>'Hazard &amp; Exposure'!BC30</f>
        <v>0</v>
      </c>
      <c r="L31" s="41">
        <f t="shared" si="0"/>
        <v>1</v>
      </c>
      <c r="M31" s="150">
        <f>Vulnerability!E30</f>
        <v>4.5999999999999996</v>
      </c>
      <c r="N31" s="148">
        <f>Vulnerability!H30</f>
        <v>5.5</v>
      </c>
      <c r="O31" s="148">
        <f>Vulnerability!M30</f>
        <v>5.6</v>
      </c>
      <c r="P31" s="40">
        <f>Vulnerability!N30</f>
        <v>5.0999999999999996</v>
      </c>
      <c r="Q31" s="148">
        <f>Vulnerability!S30</f>
        <v>0</v>
      </c>
      <c r="R31" s="147">
        <f>Vulnerability!W30</f>
        <v>1.3</v>
      </c>
      <c r="S31" s="147">
        <f>Vulnerability!Z30</f>
        <v>1.3</v>
      </c>
      <c r="T31" s="147">
        <f>Vulnerability!AC30</f>
        <v>0</v>
      </c>
      <c r="U31" s="147">
        <f>Vulnerability!AI30</f>
        <v>4.3</v>
      </c>
      <c r="V31" s="148">
        <f>Vulnerability!AJ30</f>
        <v>1.9</v>
      </c>
      <c r="W31" s="40">
        <f>Vulnerability!AK30</f>
        <v>1</v>
      </c>
      <c r="X31" s="41">
        <f t="shared" si="1"/>
        <v>3.3</v>
      </c>
      <c r="Y31" s="163">
        <f>'Lack of Coping Capacity'!D30</f>
        <v>3.4</v>
      </c>
      <c r="Z31" s="146">
        <f>'Lack of Coping Capacity'!G30</f>
        <v>4.5</v>
      </c>
      <c r="AA31" s="40">
        <f>'Lack of Coping Capacity'!H30</f>
        <v>4</v>
      </c>
      <c r="AB31" s="146">
        <f>'Lack of Coping Capacity'!M30</f>
        <v>3</v>
      </c>
      <c r="AC31" s="146">
        <f>'Lack of Coping Capacity'!R30</f>
        <v>3</v>
      </c>
      <c r="AD31" s="146">
        <f>'Lack of Coping Capacity'!W30</f>
        <v>4.9000000000000004</v>
      </c>
      <c r="AE31" s="40">
        <f>'Lack of Coping Capacity'!X30</f>
        <v>3.6</v>
      </c>
      <c r="AF31" s="41">
        <f t="shared" si="2"/>
        <v>3.8</v>
      </c>
      <c r="AG31" s="155">
        <f t="shared" si="3"/>
        <v>2.2999999999999998</v>
      </c>
      <c r="AH31" s="180" t="str">
        <f t="shared" si="7"/>
        <v>Low</v>
      </c>
      <c r="AI31" s="173">
        <f t="shared" si="4"/>
        <v>141</v>
      </c>
      <c r="AJ31" s="176">
        <f>VLOOKUP($B31,'Lack of Reliability Index'!$A$2:$H$192,8,FALSE)</f>
        <v>2.8869565217391315</v>
      </c>
      <c r="AK31" s="47">
        <f>'Imputed and missing data hidden'!BA29</f>
        <v>3</v>
      </c>
      <c r="AL31" s="174">
        <f t="shared" si="5"/>
        <v>5.8823529411764705E-2</v>
      </c>
      <c r="AM31" s="47" t="str">
        <f t="shared" si="6"/>
        <v/>
      </c>
      <c r="AN31" s="175">
        <f>'Indicator Date hidden2'!BB30</f>
        <v>0.39130434782608697</v>
      </c>
      <c r="AO31" s="181"/>
    </row>
    <row r="32" spans="1:41" ht="15.75" thickBot="1" x14ac:dyDescent="0.3">
      <c r="A32" s="125" t="str">
        <f>'Indicator Data'!A34</f>
        <v>Cambodia</v>
      </c>
      <c r="B32" s="43" t="str">
        <f>'Indicator Data'!B34</f>
        <v>KHM</v>
      </c>
      <c r="C32" s="153">
        <f>'Hazard &amp; Exposure'!AO31</f>
        <v>0.1</v>
      </c>
      <c r="D32" s="152">
        <f>'Hazard &amp; Exposure'!AP31</f>
        <v>9.5</v>
      </c>
      <c r="E32" s="152">
        <f>'Hazard &amp; Exposure'!AQ31</f>
        <v>5.2</v>
      </c>
      <c r="F32" s="152">
        <f>'Hazard &amp; Exposure'!AR31</f>
        <v>4</v>
      </c>
      <c r="G32" s="152">
        <f>'Hazard &amp; Exposure'!AU31</f>
        <v>4.7</v>
      </c>
      <c r="H32" s="40">
        <f>'Hazard &amp; Exposure'!AV31</f>
        <v>5.7</v>
      </c>
      <c r="I32" s="152">
        <f>'Hazard &amp; Exposure'!AY31</f>
        <v>4.5999999999999996</v>
      </c>
      <c r="J32" s="152">
        <f>'Hazard &amp; Exposure'!BB31</f>
        <v>0</v>
      </c>
      <c r="K32" s="40">
        <f>'Hazard &amp; Exposure'!BC31</f>
        <v>3.2</v>
      </c>
      <c r="L32" s="41">
        <f t="shared" si="0"/>
        <v>4.5999999999999996</v>
      </c>
      <c r="M32" s="150">
        <f>Vulnerability!E31</f>
        <v>7.1</v>
      </c>
      <c r="N32" s="148">
        <f>Vulnerability!H31</f>
        <v>3.9</v>
      </c>
      <c r="O32" s="148">
        <f>Vulnerability!M31</f>
        <v>2</v>
      </c>
      <c r="P32" s="40">
        <f>Vulnerability!N31</f>
        <v>5</v>
      </c>
      <c r="Q32" s="148">
        <f>Vulnerability!S31</f>
        <v>0</v>
      </c>
      <c r="R32" s="147">
        <f>Vulnerability!W31</f>
        <v>2.5</v>
      </c>
      <c r="S32" s="147">
        <f>Vulnerability!Z31</f>
        <v>3.8</v>
      </c>
      <c r="T32" s="147">
        <f>Vulnerability!AC31</f>
        <v>3.9</v>
      </c>
      <c r="U32" s="147">
        <f>Vulnerability!AI31</f>
        <v>5</v>
      </c>
      <c r="V32" s="148">
        <f>Vulnerability!AJ31</f>
        <v>3.9</v>
      </c>
      <c r="W32" s="40">
        <f>Vulnerability!AK31</f>
        <v>2.2000000000000002</v>
      </c>
      <c r="X32" s="41">
        <f t="shared" si="1"/>
        <v>3.7</v>
      </c>
      <c r="Y32" s="163">
        <f>'Lack of Coping Capacity'!D31</f>
        <v>6.8</v>
      </c>
      <c r="Z32" s="146">
        <f>'Lack of Coping Capacity'!G31</f>
        <v>7.2</v>
      </c>
      <c r="AA32" s="40">
        <f>'Lack of Coping Capacity'!H31</f>
        <v>7</v>
      </c>
      <c r="AB32" s="146">
        <f>'Lack of Coping Capacity'!M31</f>
        <v>5</v>
      </c>
      <c r="AC32" s="146">
        <f>'Lack of Coping Capacity'!R31</f>
        <v>6.5</v>
      </c>
      <c r="AD32" s="146">
        <f>'Lack of Coping Capacity'!W31</f>
        <v>6.2</v>
      </c>
      <c r="AE32" s="40">
        <f>'Lack of Coping Capacity'!X31</f>
        <v>5.9</v>
      </c>
      <c r="AF32" s="41">
        <f t="shared" si="2"/>
        <v>6.5</v>
      </c>
      <c r="AG32" s="155">
        <f t="shared" si="3"/>
        <v>4.8</v>
      </c>
      <c r="AH32" s="180" t="str">
        <f t="shared" si="7"/>
        <v>Medium</v>
      </c>
      <c r="AI32" s="173">
        <f t="shared" si="4"/>
        <v>54</v>
      </c>
      <c r="AJ32" s="176">
        <f>VLOOKUP($B32,'Lack of Reliability Index'!$A$2:$H$192,8,FALSE)</f>
        <v>2.0680272108843534</v>
      </c>
      <c r="AK32" s="47">
        <f>'Imputed and missing data hidden'!BA30</f>
        <v>0</v>
      </c>
      <c r="AL32" s="174">
        <f t="shared" si="5"/>
        <v>0</v>
      </c>
      <c r="AM32" s="47" t="str">
        <f t="shared" si="6"/>
        <v/>
      </c>
      <c r="AN32" s="175">
        <f>'Indicator Date hidden2'!BB31</f>
        <v>0.38775510204081631</v>
      </c>
      <c r="AO32" s="181"/>
    </row>
    <row r="33" spans="1:41" ht="15.75" thickBot="1" x14ac:dyDescent="0.3">
      <c r="A33" s="125" t="str">
        <f>'Indicator Data'!A35</f>
        <v>Cameroon</v>
      </c>
      <c r="B33" s="43" t="str">
        <f>'Indicator Data'!B35</f>
        <v>CMR</v>
      </c>
      <c r="C33" s="153">
        <f>'Hazard &amp; Exposure'!AO32</f>
        <v>0.7</v>
      </c>
      <c r="D33" s="152">
        <f>'Hazard &amp; Exposure'!AP32</f>
        <v>6</v>
      </c>
      <c r="E33" s="152">
        <f>'Hazard &amp; Exposure'!AQ32</f>
        <v>0</v>
      </c>
      <c r="F33" s="152">
        <f>'Hazard &amp; Exposure'!AR32</f>
        <v>0</v>
      </c>
      <c r="G33" s="152">
        <f>'Hazard &amp; Exposure'!AU32</f>
        <v>3.1</v>
      </c>
      <c r="H33" s="40">
        <f>'Hazard &amp; Exposure'!AV32</f>
        <v>2.2999999999999998</v>
      </c>
      <c r="I33" s="152">
        <f>'Hazard &amp; Exposure'!AY32</f>
        <v>9.6999999999999993</v>
      </c>
      <c r="J33" s="152">
        <f>'Hazard &amp; Exposure'!BB32</f>
        <v>0</v>
      </c>
      <c r="K33" s="40">
        <f>'Hazard &amp; Exposure'!BC32</f>
        <v>6.8</v>
      </c>
      <c r="L33" s="41">
        <f t="shared" si="0"/>
        <v>4.9000000000000004</v>
      </c>
      <c r="M33" s="150">
        <f>Vulnerability!E32</f>
        <v>7.8</v>
      </c>
      <c r="N33" s="148">
        <f>Vulnerability!H32</f>
        <v>6.5</v>
      </c>
      <c r="O33" s="148">
        <f>Vulnerability!M32</f>
        <v>1.8</v>
      </c>
      <c r="P33" s="40">
        <f>Vulnerability!N32</f>
        <v>6</v>
      </c>
      <c r="Q33" s="148">
        <f>Vulnerability!S32</f>
        <v>8.3000000000000007</v>
      </c>
      <c r="R33" s="147">
        <f>Vulnerability!W32</f>
        <v>5.5</v>
      </c>
      <c r="S33" s="147">
        <f>Vulnerability!Z32</f>
        <v>5</v>
      </c>
      <c r="T33" s="147">
        <f>Vulnerability!AC32</f>
        <v>0</v>
      </c>
      <c r="U33" s="147">
        <f>Vulnerability!AI32</f>
        <v>4</v>
      </c>
      <c r="V33" s="148">
        <f>Vulnerability!AJ32</f>
        <v>3.9</v>
      </c>
      <c r="W33" s="40">
        <f>Vulnerability!AK32</f>
        <v>6.6</v>
      </c>
      <c r="X33" s="41">
        <f t="shared" si="1"/>
        <v>6.3</v>
      </c>
      <c r="Y33" s="163">
        <f>'Lack of Coping Capacity'!D32</f>
        <v>2.6</v>
      </c>
      <c r="Z33" s="146">
        <f>'Lack of Coping Capacity'!G32</f>
        <v>7.1</v>
      </c>
      <c r="AA33" s="40">
        <f>'Lack of Coping Capacity'!H32</f>
        <v>4.9000000000000004</v>
      </c>
      <c r="AB33" s="146">
        <f>'Lack of Coping Capacity'!M32</f>
        <v>5.8</v>
      </c>
      <c r="AC33" s="146">
        <f>'Lack of Coping Capacity'!R32</f>
        <v>6.7</v>
      </c>
      <c r="AD33" s="146">
        <f>'Lack of Coping Capacity'!W32</f>
        <v>7.9</v>
      </c>
      <c r="AE33" s="40">
        <f>'Lack of Coping Capacity'!X32</f>
        <v>6.8</v>
      </c>
      <c r="AF33" s="41">
        <f t="shared" si="2"/>
        <v>5.9</v>
      </c>
      <c r="AG33" s="155">
        <f t="shared" si="3"/>
        <v>5.7</v>
      </c>
      <c r="AH33" s="180" t="str">
        <f t="shared" si="7"/>
        <v>High</v>
      </c>
      <c r="AI33" s="173">
        <f t="shared" si="4"/>
        <v>26</v>
      </c>
      <c r="AJ33" s="176">
        <f>VLOOKUP($B33,'Lack of Reliability Index'!$A$2:$H$192,8,FALSE)</f>
        <v>2.4533333333333331</v>
      </c>
      <c r="AK33" s="47">
        <f>'Imputed and missing data hidden'!BA31</f>
        <v>0</v>
      </c>
      <c r="AL33" s="174">
        <f t="shared" si="5"/>
        <v>0</v>
      </c>
      <c r="AM33" s="47" t="str">
        <f t="shared" si="6"/>
        <v/>
      </c>
      <c r="AN33" s="175">
        <f>'Indicator Date hidden2'!BB32</f>
        <v>0.46</v>
      </c>
      <c r="AO33" s="181"/>
    </row>
    <row r="34" spans="1:41" ht="15.75" thickBot="1" x14ac:dyDescent="0.3">
      <c r="A34" s="125" t="str">
        <f>'Indicator Data'!A36</f>
        <v>Canada</v>
      </c>
      <c r="B34" s="43" t="str">
        <f>'Indicator Data'!B36</f>
        <v>CAN</v>
      </c>
      <c r="C34" s="153">
        <f>'Hazard &amp; Exposure'!AO33</f>
        <v>4.8</v>
      </c>
      <c r="D34" s="152">
        <f>'Hazard &amp; Exposure'!AP33</f>
        <v>5.2</v>
      </c>
      <c r="E34" s="152">
        <f>'Hazard &amp; Exposure'!AQ33</f>
        <v>6.9</v>
      </c>
      <c r="F34" s="152">
        <f>'Hazard &amp; Exposure'!AR33</f>
        <v>2.6</v>
      </c>
      <c r="G34" s="152">
        <f>'Hazard &amp; Exposure'!AU33</f>
        <v>4.8</v>
      </c>
      <c r="H34" s="40">
        <f>'Hazard &amp; Exposure'!AV33</f>
        <v>5</v>
      </c>
      <c r="I34" s="152">
        <f>'Hazard &amp; Exposure'!AY33</f>
        <v>0.1</v>
      </c>
      <c r="J34" s="152">
        <f>'Hazard &amp; Exposure'!BB33</f>
        <v>0</v>
      </c>
      <c r="K34" s="40">
        <f>'Hazard &amp; Exposure'!BC33</f>
        <v>0.1</v>
      </c>
      <c r="L34" s="41">
        <f t="shared" si="0"/>
        <v>2.9</v>
      </c>
      <c r="M34" s="150">
        <f>Vulnerability!E33</f>
        <v>0.4</v>
      </c>
      <c r="N34" s="148">
        <f>Vulnerability!H33</f>
        <v>1.7</v>
      </c>
      <c r="O34" s="148">
        <f>Vulnerability!M33</f>
        <v>0</v>
      </c>
      <c r="P34" s="40">
        <f>Vulnerability!N33</f>
        <v>0.6</v>
      </c>
      <c r="Q34" s="148">
        <f>Vulnerability!S33</f>
        <v>5.5</v>
      </c>
      <c r="R34" s="147">
        <f>Vulnerability!W33</f>
        <v>0.1</v>
      </c>
      <c r="S34" s="147">
        <f>Vulnerability!Z33</f>
        <v>0.4</v>
      </c>
      <c r="T34" s="147">
        <f>Vulnerability!AC33</f>
        <v>0.2</v>
      </c>
      <c r="U34" s="147">
        <f>Vulnerability!AI33</f>
        <v>0.8</v>
      </c>
      <c r="V34" s="148">
        <f>Vulnerability!AJ33</f>
        <v>0.4</v>
      </c>
      <c r="W34" s="40">
        <f>Vulnerability!AK33</f>
        <v>3.4</v>
      </c>
      <c r="X34" s="41">
        <f t="shared" si="1"/>
        <v>2.1</v>
      </c>
      <c r="Y34" s="163">
        <f>'Lack of Coping Capacity'!D33</f>
        <v>2.8</v>
      </c>
      <c r="Z34" s="146">
        <f>'Lack of Coping Capacity'!G33</f>
        <v>1.6</v>
      </c>
      <c r="AA34" s="40">
        <f>'Lack of Coping Capacity'!H33</f>
        <v>2.2000000000000002</v>
      </c>
      <c r="AB34" s="146">
        <f>'Lack of Coping Capacity'!M33</f>
        <v>2.2999999999999998</v>
      </c>
      <c r="AC34" s="146">
        <f>'Lack of Coping Capacity'!R33</f>
        <v>2.9</v>
      </c>
      <c r="AD34" s="146">
        <f>'Lack of Coping Capacity'!W33</f>
        <v>1.9</v>
      </c>
      <c r="AE34" s="40">
        <f>'Lack of Coping Capacity'!X33</f>
        <v>2.4</v>
      </c>
      <c r="AF34" s="41">
        <f t="shared" si="2"/>
        <v>2.2999999999999998</v>
      </c>
      <c r="AG34" s="155">
        <f t="shared" si="3"/>
        <v>2.4</v>
      </c>
      <c r="AH34" s="180" t="str">
        <f t="shared" si="7"/>
        <v>Low</v>
      </c>
      <c r="AI34" s="173">
        <f t="shared" si="4"/>
        <v>137</v>
      </c>
      <c r="AJ34" s="176">
        <f>VLOOKUP($B34,'Lack of Reliability Index'!$A$2:$H$192,8,FALSE)</f>
        <v>3.5844961240310083</v>
      </c>
      <c r="AK34" s="47">
        <f>'Imputed and missing data hidden'!BA32</f>
        <v>6</v>
      </c>
      <c r="AL34" s="174">
        <f t="shared" si="5"/>
        <v>0.11764705882352941</v>
      </c>
      <c r="AM34" s="47" t="str">
        <f t="shared" si="6"/>
        <v/>
      </c>
      <c r="AN34" s="175">
        <f>'Indicator Date hidden2'!BB33</f>
        <v>0.37209302325581395</v>
      </c>
      <c r="AO34" s="181"/>
    </row>
    <row r="35" spans="1:41" ht="15.75" thickBot="1" x14ac:dyDescent="0.3">
      <c r="A35" s="125" t="str">
        <f>'Indicator Data'!A37</f>
        <v>Central African Republic</v>
      </c>
      <c r="B35" s="43" t="str">
        <f>'Indicator Data'!B37</f>
        <v>CAF</v>
      </c>
      <c r="C35" s="153">
        <f>'Hazard &amp; Exposure'!AO34</f>
        <v>0.6</v>
      </c>
      <c r="D35" s="152">
        <f>'Hazard &amp; Exposure'!AP34</f>
        <v>5.8</v>
      </c>
      <c r="E35" s="152">
        <f>'Hazard &amp; Exposure'!AQ34</f>
        <v>0</v>
      </c>
      <c r="F35" s="152">
        <f>'Hazard &amp; Exposure'!AR34</f>
        <v>0</v>
      </c>
      <c r="G35" s="152">
        <f>'Hazard &amp; Exposure'!AU34</f>
        <v>0.5</v>
      </c>
      <c r="H35" s="40">
        <f>'Hazard &amp; Exposure'!AV34</f>
        <v>1.7</v>
      </c>
      <c r="I35" s="152">
        <f>'Hazard &amp; Exposure'!AY34</f>
        <v>9.1999999999999993</v>
      </c>
      <c r="J35" s="152">
        <f>'Hazard &amp; Exposure'!BB34</f>
        <v>10</v>
      </c>
      <c r="K35" s="40">
        <f>'Hazard &amp; Exposure'!BC34</f>
        <v>10</v>
      </c>
      <c r="L35" s="41">
        <f t="shared" si="0"/>
        <v>7.9</v>
      </c>
      <c r="M35" s="150">
        <f>Vulnerability!E34</f>
        <v>9.4</v>
      </c>
      <c r="N35" s="148">
        <f>Vulnerability!H34</f>
        <v>8.4</v>
      </c>
      <c r="O35" s="148">
        <f>Vulnerability!M34</f>
        <v>7.5</v>
      </c>
      <c r="P35" s="40">
        <f>Vulnerability!N34</f>
        <v>8.6999999999999993</v>
      </c>
      <c r="Q35" s="148">
        <f>Vulnerability!S34</f>
        <v>9.6999999999999993</v>
      </c>
      <c r="R35" s="147">
        <f>Vulnerability!W34</f>
        <v>8.4</v>
      </c>
      <c r="S35" s="147">
        <f>Vulnerability!Z34</f>
        <v>7.3</v>
      </c>
      <c r="T35" s="147">
        <f>Vulnerability!AC34</f>
        <v>0.1</v>
      </c>
      <c r="U35" s="147">
        <f>Vulnerability!AI34</f>
        <v>9.6999999999999993</v>
      </c>
      <c r="V35" s="148">
        <f>Vulnerability!AJ34</f>
        <v>7.6</v>
      </c>
      <c r="W35" s="40">
        <f>Vulnerability!AK34</f>
        <v>8.9</v>
      </c>
      <c r="X35" s="41">
        <f t="shared" si="1"/>
        <v>8.8000000000000007</v>
      </c>
      <c r="Y35" s="163" t="str">
        <f>'Lack of Coping Capacity'!D34</f>
        <v>x</v>
      </c>
      <c r="Z35" s="146">
        <f>'Lack of Coping Capacity'!G34</f>
        <v>8</v>
      </c>
      <c r="AA35" s="40">
        <f>'Lack of Coping Capacity'!H34</f>
        <v>8</v>
      </c>
      <c r="AB35" s="146">
        <f>'Lack of Coping Capacity'!M34</f>
        <v>9.1999999999999993</v>
      </c>
      <c r="AC35" s="146">
        <f>'Lack of Coping Capacity'!R34</f>
        <v>8.1999999999999993</v>
      </c>
      <c r="AD35" s="146">
        <f>'Lack of Coping Capacity'!W34</f>
        <v>9.9</v>
      </c>
      <c r="AE35" s="40">
        <f>'Lack of Coping Capacity'!X34</f>
        <v>9.1</v>
      </c>
      <c r="AF35" s="41">
        <f t="shared" si="2"/>
        <v>8.6</v>
      </c>
      <c r="AG35" s="155">
        <f t="shared" si="3"/>
        <v>8.4</v>
      </c>
      <c r="AH35" s="180" t="str">
        <f t="shared" si="7"/>
        <v>Very High</v>
      </c>
      <c r="AI35" s="173">
        <f t="shared" si="4"/>
        <v>2</v>
      </c>
      <c r="AJ35" s="176">
        <f>VLOOKUP($B35,'Lack of Reliability Index'!$A$2:$H$192,8,FALSE)</f>
        <v>5.539007092198581</v>
      </c>
      <c r="AK35" s="47">
        <f>'Imputed and missing data hidden'!BA33</f>
        <v>3</v>
      </c>
      <c r="AL35" s="174">
        <f t="shared" si="5"/>
        <v>5.8823529411764705E-2</v>
      </c>
      <c r="AM35" s="47" t="str">
        <f t="shared" si="6"/>
        <v>YES</v>
      </c>
      <c r="AN35" s="175">
        <f>'Indicator Date hidden2'!BB34</f>
        <v>0.68085106382978722</v>
      </c>
      <c r="AO35" s="181"/>
    </row>
    <row r="36" spans="1:41" ht="15.75" thickBot="1" x14ac:dyDescent="0.3">
      <c r="A36" s="125" t="str">
        <f>'Indicator Data'!A38</f>
        <v>Chad</v>
      </c>
      <c r="B36" s="43" t="str">
        <f>'Indicator Data'!B38</f>
        <v>TCD</v>
      </c>
      <c r="C36" s="153">
        <f>'Hazard &amp; Exposure'!AO35</f>
        <v>0.1</v>
      </c>
      <c r="D36" s="152">
        <f>'Hazard &amp; Exposure'!AP35</f>
        <v>7.5</v>
      </c>
      <c r="E36" s="152">
        <f>'Hazard &amp; Exposure'!AQ35</f>
        <v>0</v>
      </c>
      <c r="F36" s="152">
        <f>'Hazard &amp; Exposure'!AR35</f>
        <v>0</v>
      </c>
      <c r="G36" s="152">
        <f>'Hazard &amp; Exposure'!AU35</f>
        <v>5.4</v>
      </c>
      <c r="H36" s="40">
        <f>'Hazard &amp; Exposure'!AV35</f>
        <v>3.4</v>
      </c>
      <c r="I36" s="152">
        <f>'Hazard &amp; Exposure'!AY35</f>
        <v>10</v>
      </c>
      <c r="J36" s="152">
        <f>'Hazard &amp; Exposure'!BB35</f>
        <v>0</v>
      </c>
      <c r="K36" s="40">
        <f>'Hazard &amp; Exposure'!BC35</f>
        <v>7</v>
      </c>
      <c r="L36" s="41">
        <f t="shared" ref="L36:L67" si="8">ROUND((10-GEOMEAN(((10-H36)/10*9+1),((10-K36)/10*9+1)))/9*10,1)</f>
        <v>5.5</v>
      </c>
      <c r="M36" s="150">
        <f>Vulnerability!E35</f>
        <v>9.4</v>
      </c>
      <c r="N36" s="148">
        <f>Vulnerability!H35</f>
        <v>7</v>
      </c>
      <c r="O36" s="148">
        <f>Vulnerability!M35</f>
        <v>2.9</v>
      </c>
      <c r="P36" s="40">
        <f>Vulnerability!N35</f>
        <v>7.2</v>
      </c>
      <c r="Q36" s="148">
        <f>Vulnerability!S35</f>
        <v>8.5</v>
      </c>
      <c r="R36" s="147">
        <f>Vulnerability!W35</f>
        <v>5.0999999999999996</v>
      </c>
      <c r="S36" s="147">
        <f>Vulnerability!Z35</f>
        <v>8</v>
      </c>
      <c r="T36" s="147">
        <f>Vulnerability!AC35</f>
        <v>6.4</v>
      </c>
      <c r="U36" s="147">
        <f>Vulnerability!AI35</f>
        <v>7.8</v>
      </c>
      <c r="V36" s="148">
        <f>Vulnerability!AJ35</f>
        <v>7</v>
      </c>
      <c r="W36" s="40">
        <f>Vulnerability!AK35</f>
        <v>7.8</v>
      </c>
      <c r="X36" s="41">
        <f t="shared" ref="X36:X67" si="9">ROUND((10-GEOMEAN(((10-P36)/10*9+1),((10-W36)/10*9+1)))/9*10,1)</f>
        <v>7.5</v>
      </c>
      <c r="Y36" s="163" t="str">
        <f>'Lack of Coping Capacity'!D35</f>
        <v>x</v>
      </c>
      <c r="Z36" s="146">
        <f>'Lack of Coping Capacity'!G35</f>
        <v>8</v>
      </c>
      <c r="AA36" s="40">
        <f>'Lack of Coping Capacity'!H35</f>
        <v>8</v>
      </c>
      <c r="AB36" s="146">
        <f>'Lack of Coping Capacity'!M35</f>
        <v>9.1999999999999993</v>
      </c>
      <c r="AC36" s="146">
        <f>'Lack of Coping Capacity'!R35</f>
        <v>9.8000000000000007</v>
      </c>
      <c r="AD36" s="146">
        <f>'Lack of Coping Capacity'!W35</f>
        <v>9.8000000000000007</v>
      </c>
      <c r="AE36" s="40">
        <f>'Lack of Coping Capacity'!X35</f>
        <v>9.6</v>
      </c>
      <c r="AF36" s="41">
        <f t="shared" ref="AF36:AF67" si="10">ROUND((10-GEOMEAN(((10-AA36)/10*9+1),((10-AE36)/10*9+1)))/9*10,1)</f>
        <v>8.9</v>
      </c>
      <c r="AG36" s="155">
        <f t="shared" ref="AG36:AG67" si="11">ROUND(L36^(1/3)*X36^(1/3)*AF36^(1/3),1)</f>
        <v>7.2</v>
      </c>
      <c r="AH36" s="180" t="str">
        <f t="shared" si="7"/>
        <v>Very High</v>
      </c>
      <c r="AI36" s="173">
        <f t="shared" ref="AI36:AI67" si="12">_xlfn.RANK.EQ(AG36,AG$4:AG$194)</f>
        <v>6</v>
      </c>
      <c r="AJ36" s="176">
        <f>VLOOKUP($B36,'Lack of Reliability Index'!$A$2:$H$192,8,FALSE)</f>
        <v>2.4666666666666659</v>
      </c>
      <c r="AK36" s="47">
        <f>'Imputed and missing data hidden'!BA34</f>
        <v>3</v>
      </c>
      <c r="AL36" s="174">
        <f t="shared" ref="AL36:AL67" si="13">AK36/51</f>
        <v>5.8823529411764705E-2</v>
      </c>
      <c r="AM36" s="47" t="str">
        <f t="shared" ref="AM36:AM67" si="14">IF(J36&gt;=7,"YES","")</f>
        <v/>
      </c>
      <c r="AN36" s="175">
        <f>'Indicator Date hidden2'!BB35</f>
        <v>0.3125</v>
      </c>
      <c r="AO36" s="181"/>
    </row>
    <row r="37" spans="1:41" ht="15.75" thickBot="1" x14ac:dyDescent="0.3">
      <c r="A37" s="125" t="str">
        <f>'Indicator Data'!A39</f>
        <v>Chile</v>
      </c>
      <c r="B37" s="43" t="str">
        <f>'Indicator Data'!B39</f>
        <v>CHL</v>
      </c>
      <c r="C37" s="153">
        <f>'Hazard &amp; Exposure'!AO36</f>
        <v>9.8000000000000007</v>
      </c>
      <c r="D37" s="152">
        <f>'Hazard &amp; Exposure'!AP36</f>
        <v>5.6</v>
      </c>
      <c r="E37" s="152">
        <f>'Hazard &amp; Exposure'!AQ36</f>
        <v>9.1</v>
      </c>
      <c r="F37" s="152">
        <f>'Hazard &amp; Exposure'!AR36</f>
        <v>0</v>
      </c>
      <c r="G37" s="152">
        <f>'Hazard &amp; Exposure'!AU36</f>
        <v>0.3</v>
      </c>
      <c r="H37" s="40">
        <f>'Hazard &amp; Exposure'!AV36</f>
        <v>6.7</v>
      </c>
      <c r="I37" s="152">
        <f>'Hazard &amp; Exposure'!AY36</f>
        <v>3.7</v>
      </c>
      <c r="J37" s="152">
        <f>'Hazard &amp; Exposure'!BB36</f>
        <v>0</v>
      </c>
      <c r="K37" s="40">
        <f>'Hazard &amp; Exposure'!BC36</f>
        <v>2.6</v>
      </c>
      <c r="L37" s="41">
        <f t="shared" si="8"/>
        <v>5</v>
      </c>
      <c r="M37" s="150">
        <f>Vulnerability!E36</f>
        <v>1.6</v>
      </c>
      <c r="N37" s="148">
        <f>Vulnerability!H36</f>
        <v>5.4</v>
      </c>
      <c r="O37" s="148">
        <f>Vulnerability!M36</f>
        <v>0.1</v>
      </c>
      <c r="P37" s="40">
        <f>Vulnerability!N36</f>
        <v>2.2000000000000002</v>
      </c>
      <c r="Q37" s="148">
        <f>Vulnerability!S36</f>
        <v>1.5</v>
      </c>
      <c r="R37" s="147">
        <f>Vulnerability!W36</f>
        <v>0.7</v>
      </c>
      <c r="S37" s="147">
        <f>Vulnerability!Z36</f>
        <v>0.4</v>
      </c>
      <c r="T37" s="147">
        <f>Vulnerability!AC36</f>
        <v>0</v>
      </c>
      <c r="U37" s="147">
        <f>Vulnerability!AI36</f>
        <v>2</v>
      </c>
      <c r="V37" s="148">
        <f>Vulnerability!AJ36</f>
        <v>0.8</v>
      </c>
      <c r="W37" s="40">
        <f>Vulnerability!AK36</f>
        <v>1.2</v>
      </c>
      <c r="X37" s="41">
        <f t="shared" si="9"/>
        <v>1.7</v>
      </c>
      <c r="Y37" s="163">
        <f>'Lack of Coping Capacity'!D36</f>
        <v>3.2</v>
      </c>
      <c r="Z37" s="146">
        <f>'Lack of Coping Capacity'!G36</f>
        <v>3.3</v>
      </c>
      <c r="AA37" s="40">
        <f>'Lack of Coping Capacity'!H36</f>
        <v>3.3</v>
      </c>
      <c r="AB37" s="146">
        <f>'Lack of Coping Capacity'!M36</f>
        <v>2</v>
      </c>
      <c r="AC37" s="146">
        <f>'Lack of Coping Capacity'!R36</f>
        <v>2.8</v>
      </c>
      <c r="AD37" s="146">
        <f>'Lack of Coping Capacity'!W36</f>
        <v>3.2</v>
      </c>
      <c r="AE37" s="40">
        <f>'Lack of Coping Capacity'!X36</f>
        <v>2.7</v>
      </c>
      <c r="AF37" s="41">
        <f t="shared" si="10"/>
        <v>3</v>
      </c>
      <c r="AG37" s="155">
        <f t="shared" si="11"/>
        <v>2.9</v>
      </c>
      <c r="AH37" s="180" t="str">
        <f t="shared" si="7"/>
        <v>Low</v>
      </c>
      <c r="AI37" s="173">
        <f t="shared" si="12"/>
        <v>117</v>
      </c>
      <c r="AJ37" s="176">
        <f>VLOOKUP($B37,'Lack of Reliability Index'!$A$2:$H$192,8,FALSE)</f>
        <v>2.4624113475177296</v>
      </c>
      <c r="AK37" s="47">
        <f>'Imputed and missing data hidden'!BA35</f>
        <v>2</v>
      </c>
      <c r="AL37" s="174">
        <f t="shared" si="13"/>
        <v>3.9215686274509803E-2</v>
      </c>
      <c r="AM37" s="47" t="str">
        <f t="shared" si="14"/>
        <v/>
      </c>
      <c r="AN37" s="175">
        <f>'Indicator Date hidden2'!BB36</f>
        <v>0.36170212765957449</v>
      </c>
      <c r="AO37" s="181"/>
    </row>
    <row r="38" spans="1:41" ht="15.75" thickBot="1" x14ac:dyDescent="0.3">
      <c r="A38" s="125" t="str">
        <f>'Indicator Data'!A40</f>
        <v>China</v>
      </c>
      <c r="B38" s="43" t="str">
        <f>'Indicator Data'!B40</f>
        <v>CHN</v>
      </c>
      <c r="C38" s="153">
        <f>'Hazard &amp; Exposure'!AO37</f>
        <v>7.9</v>
      </c>
      <c r="D38" s="152">
        <f>'Hazard &amp; Exposure'!AP37</f>
        <v>8.4</v>
      </c>
      <c r="E38" s="152">
        <f>'Hazard &amp; Exposure'!AQ37</f>
        <v>9.3000000000000007</v>
      </c>
      <c r="F38" s="152">
        <f>'Hazard &amp; Exposure'!AR37</f>
        <v>8.1</v>
      </c>
      <c r="G38" s="152">
        <f>'Hazard &amp; Exposure'!AU37</f>
        <v>4.5999999999999996</v>
      </c>
      <c r="H38" s="40">
        <f>'Hazard &amp; Exposure'!AV37</f>
        <v>8</v>
      </c>
      <c r="I38" s="152">
        <f>'Hazard &amp; Exposure'!AY37</f>
        <v>9</v>
      </c>
      <c r="J38" s="152">
        <f>'Hazard &amp; Exposure'!BB37</f>
        <v>0</v>
      </c>
      <c r="K38" s="40">
        <f>'Hazard &amp; Exposure'!BC37</f>
        <v>6.3</v>
      </c>
      <c r="L38" s="41">
        <f t="shared" si="8"/>
        <v>7.2</v>
      </c>
      <c r="M38" s="150">
        <f>Vulnerability!E37</f>
        <v>4.0999999999999996</v>
      </c>
      <c r="N38" s="148">
        <f>Vulnerability!H37</f>
        <v>3.2</v>
      </c>
      <c r="O38" s="148">
        <f>Vulnerability!M37</f>
        <v>0</v>
      </c>
      <c r="P38" s="40">
        <f>Vulnerability!N37</f>
        <v>2.9</v>
      </c>
      <c r="Q38" s="148">
        <f>Vulnerability!S37</f>
        <v>5.3</v>
      </c>
      <c r="R38" s="147">
        <f>Vulnerability!W37</f>
        <v>0.4</v>
      </c>
      <c r="S38" s="147">
        <f>Vulnerability!Z37</f>
        <v>0.8</v>
      </c>
      <c r="T38" s="147">
        <f>Vulnerability!AC37</f>
        <v>2.2999999999999998</v>
      </c>
      <c r="U38" s="147">
        <f>Vulnerability!AI37</f>
        <v>2.4</v>
      </c>
      <c r="V38" s="148">
        <f>Vulnerability!AJ37</f>
        <v>1.5</v>
      </c>
      <c r="W38" s="40">
        <f>Vulnerability!AK37</f>
        <v>3.6</v>
      </c>
      <c r="X38" s="41">
        <f t="shared" si="9"/>
        <v>3.3</v>
      </c>
      <c r="Y38" s="163">
        <f>'Lack of Coping Capacity'!D37</f>
        <v>2.5</v>
      </c>
      <c r="Z38" s="146">
        <f>'Lack of Coping Capacity'!G37</f>
        <v>5.2</v>
      </c>
      <c r="AA38" s="40">
        <f>'Lack of Coping Capacity'!H37</f>
        <v>3.9</v>
      </c>
      <c r="AB38" s="146">
        <f>'Lack of Coping Capacity'!M37</f>
        <v>2.7</v>
      </c>
      <c r="AC38" s="146">
        <f>'Lack of Coping Capacity'!R37</f>
        <v>4.2</v>
      </c>
      <c r="AD38" s="146">
        <f>'Lack of Coping Capacity'!W37</f>
        <v>3.3</v>
      </c>
      <c r="AE38" s="40">
        <f>'Lack of Coping Capacity'!X37</f>
        <v>3.4</v>
      </c>
      <c r="AF38" s="41">
        <f t="shared" si="10"/>
        <v>3.7</v>
      </c>
      <c r="AG38" s="155">
        <f t="shared" si="11"/>
        <v>4.4000000000000004</v>
      </c>
      <c r="AH38" s="180" t="str">
        <f t="shared" si="7"/>
        <v>Medium</v>
      </c>
      <c r="AI38" s="173">
        <f t="shared" si="12"/>
        <v>65</v>
      </c>
      <c r="AJ38" s="176">
        <f>VLOOKUP($B38,'Lack of Reliability Index'!$A$2:$H$192,8,FALSE)</f>
        <v>2.7777777777777768</v>
      </c>
      <c r="AK38" s="47">
        <f>'Imputed and missing data hidden'!BA36</f>
        <v>0</v>
      </c>
      <c r="AL38" s="174">
        <f t="shared" si="13"/>
        <v>0</v>
      </c>
      <c r="AM38" s="47" t="str">
        <f t="shared" si="14"/>
        <v/>
      </c>
      <c r="AN38" s="175">
        <f>'Indicator Date hidden2'!BB37</f>
        <v>0.52083333333333337</v>
      </c>
      <c r="AO38" s="181"/>
    </row>
    <row r="39" spans="1:41" ht="15.75" thickBot="1" x14ac:dyDescent="0.3">
      <c r="A39" s="125" t="str">
        <f>'Indicator Data'!A41</f>
        <v>Colombia</v>
      </c>
      <c r="B39" s="43" t="str">
        <f>'Indicator Data'!B41</f>
        <v>COL</v>
      </c>
      <c r="C39" s="153">
        <f>'Hazard &amp; Exposure'!AO38</f>
        <v>8.6999999999999993</v>
      </c>
      <c r="D39" s="152">
        <f>'Hazard &amp; Exposure'!AP38</f>
        <v>6.8</v>
      </c>
      <c r="E39" s="152">
        <f>'Hazard &amp; Exposure'!AQ38</f>
        <v>7.9</v>
      </c>
      <c r="F39" s="152">
        <f>'Hazard &amp; Exposure'!AR38</f>
        <v>4.0999999999999996</v>
      </c>
      <c r="G39" s="152">
        <f>'Hazard &amp; Exposure'!AU38</f>
        <v>2</v>
      </c>
      <c r="H39" s="40">
        <f>'Hazard &amp; Exposure'!AV38</f>
        <v>6.5</v>
      </c>
      <c r="I39" s="152">
        <f>'Hazard &amp; Exposure'!AY38</f>
        <v>8.3000000000000007</v>
      </c>
      <c r="J39" s="152">
        <f>'Hazard &amp; Exposure'!BB38</f>
        <v>7</v>
      </c>
      <c r="K39" s="40">
        <f>'Hazard &amp; Exposure'!BC38</f>
        <v>7</v>
      </c>
      <c r="L39" s="41">
        <f t="shared" si="8"/>
        <v>6.8</v>
      </c>
      <c r="M39" s="150">
        <f>Vulnerability!E38</f>
        <v>4.0999999999999996</v>
      </c>
      <c r="N39" s="148">
        <f>Vulnerability!H38</f>
        <v>5.8</v>
      </c>
      <c r="O39" s="148">
        <f>Vulnerability!M38</f>
        <v>0.5</v>
      </c>
      <c r="P39" s="40">
        <f>Vulnerability!N38</f>
        <v>3.6</v>
      </c>
      <c r="Q39" s="148">
        <f>Vulnerability!S38</f>
        <v>10</v>
      </c>
      <c r="R39" s="147">
        <f>Vulnerability!W38</f>
        <v>0.5</v>
      </c>
      <c r="S39" s="147">
        <f>Vulnerability!Z38</f>
        <v>1</v>
      </c>
      <c r="T39" s="147">
        <f>Vulnerability!AC38</f>
        <v>0.2</v>
      </c>
      <c r="U39" s="147">
        <f>Vulnerability!AI38</f>
        <v>2</v>
      </c>
      <c r="V39" s="148">
        <f>Vulnerability!AJ38</f>
        <v>0.9</v>
      </c>
      <c r="W39" s="40">
        <f>Vulnerability!AK38</f>
        <v>7.7</v>
      </c>
      <c r="X39" s="41">
        <f t="shared" si="9"/>
        <v>6</v>
      </c>
      <c r="Y39" s="163">
        <f>'Lack of Coping Capacity'!D38</f>
        <v>3</v>
      </c>
      <c r="Z39" s="146">
        <f>'Lack of Coping Capacity'!G38</f>
        <v>5.8</v>
      </c>
      <c r="AA39" s="40">
        <f>'Lack of Coping Capacity'!H38</f>
        <v>4.4000000000000004</v>
      </c>
      <c r="AB39" s="146">
        <f>'Lack of Coping Capacity'!M38</f>
        <v>2.5</v>
      </c>
      <c r="AC39" s="146">
        <f>'Lack of Coping Capacity'!R38</f>
        <v>4.3</v>
      </c>
      <c r="AD39" s="146">
        <f>'Lack of Coping Capacity'!W38</f>
        <v>4</v>
      </c>
      <c r="AE39" s="40">
        <f>'Lack of Coping Capacity'!X38</f>
        <v>3.6</v>
      </c>
      <c r="AF39" s="41">
        <f t="shared" si="10"/>
        <v>4</v>
      </c>
      <c r="AG39" s="155">
        <f t="shared" si="11"/>
        <v>5.5</v>
      </c>
      <c r="AH39" s="180" t="str">
        <f t="shared" si="7"/>
        <v>High</v>
      </c>
      <c r="AI39" s="173">
        <f t="shared" si="12"/>
        <v>29</v>
      </c>
      <c r="AJ39" s="176">
        <f>VLOOKUP($B39,'Lack of Reliability Index'!$A$2:$H$192,8,FALSE)</f>
        <v>2.4836601307189543</v>
      </c>
      <c r="AK39" s="47">
        <f>'Imputed and missing data hidden'!BA37</f>
        <v>0</v>
      </c>
      <c r="AL39" s="174">
        <f t="shared" si="13"/>
        <v>0</v>
      </c>
      <c r="AM39" s="47" t="str">
        <f t="shared" si="14"/>
        <v>YES</v>
      </c>
      <c r="AN39" s="175">
        <f>'Indicator Date hidden2'!BB38</f>
        <v>0.37254901960784315</v>
      </c>
      <c r="AO39" s="181"/>
    </row>
    <row r="40" spans="1:41" ht="15.75" thickBot="1" x14ac:dyDescent="0.3">
      <c r="A40" s="125" t="str">
        <f>'Indicator Data'!A42</f>
        <v>Comoros</v>
      </c>
      <c r="B40" s="43" t="str">
        <f>'Indicator Data'!B42</f>
        <v>COM</v>
      </c>
      <c r="C40" s="153">
        <f>'Hazard &amp; Exposure'!AO39</f>
        <v>0.1</v>
      </c>
      <c r="D40" s="152">
        <f>'Hazard &amp; Exposure'!AP39</f>
        <v>0.1</v>
      </c>
      <c r="E40" s="152">
        <f>'Hazard &amp; Exposure'!AQ39</f>
        <v>5.5</v>
      </c>
      <c r="F40" s="152">
        <f>'Hazard &amp; Exposure'!AR39</f>
        <v>2.9</v>
      </c>
      <c r="G40" s="152">
        <f>'Hazard &amp; Exposure'!AU39</f>
        <v>1</v>
      </c>
      <c r="H40" s="40">
        <f>'Hazard &amp; Exposure'!AV39</f>
        <v>2.2000000000000002</v>
      </c>
      <c r="I40" s="152">
        <f>'Hazard &amp; Exposure'!AY39</f>
        <v>0.5</v>
      </c>
      <c r="J40" s="152">
        <f>'Hazard &amp; Exposure'!BB39</f>
        <v>0</v>
      </c>
      <c r="K40" s="40">
        <f>'Hazard &amp; Exposure'!BC39</f>
        <v>0.4</v>
      </c>
      <c r="L40" s="41">
        <f t="shared" si="8"/>
        <v>1.3</v>
      </c>
      <c r="M40" s="150">
        <f>Vulnerability!E39</f>
        <v>7.6</v>
      </c>
      <c r="N40" s="148" t="str">
        <f>Vulnerability!H39</f>
        <v>x</v>
      </c>
      <c r="O40" s="148">
        <f>Vulnerability!M39</f>
        <v>2.6</v>
      </c>
      <c r="P40" s="40">
        <f>Vulnerability!N39</f>
        <v>5.9</v>
      </c>
      <c r="Q40" s="148">
        <f>Vulnerability!S39</f>
        <v>0</v>
      </c>
      <c r="R40" s="147">
        <f>Vulnerability!W39</f>
        <v>2.2000000000000002</v>
      </c>
      <c r="S40" s="147">
        <f>Vulnerability!Z39</f>
        <v>4.5999999999999996</v>
      </c>
      <c r="T40" s="147">
        <f>Vulnerability!AC39</f>
        <v>0</v>
      </c>
      <c r="U40" s="147">
        <f>Vulnerability!AI39</f>
        <v>7.5</v>
      </c>
      <c r="V40" s="148">
        <f>Vulnerability!AJ39</f>
        <v>4.2</v>
      </c>
      <c r="W40" s="40">
        <f>Vulnerability!AK39</f>
        <v>2.2999999999999998</v>
      </c>
      <c r="X40" s="41">
        <f t="shared" si="9"/>
        <v>4.3</v>
      </c>
      <c r="Y40" s="163">
        <f>'Lack of Coping Capacity'!D39</f>
        <v>7.8</v>
      </c>
      <c r="Z40" s="146">
        <f>'Lack of Coping Capacity'!G39</f>
        <v>7.7</v>
      </c>
      <c r="AA40" s="40">
        <f>'Lack of Coping Capacity'!H39</f>
        <v>7.8</v>
      </c>
      <c r="AB40" s="146">
        <f>'Lack of Coping Capacity'!M39</f>
        <v>5.8</v>
      </c>
      <c r="AC40" s="146">
        <f>'Lack of Coping Capacity'!R39</f>
        <v>5.2</v>
      </c>
      <c r="AD40" s="146">
        <f>'Lack of Coping Capacity'!W39</f>
        <v>5.3</v>
      </c>
      <c r="AE40" s="40">
        <f>'Lack of Coping Capacity'!X39</f>
        <v>5.4</v>
      </c>
      <c r="AF40" s="41">
        <f t="shared" si="10"/>
        <v>6.8</v>
      </c>
      <c r="AG40" s="155">
        <f t="shared" si="11"/>
        <v>3.4</v>
      </c>
      <c r="AH40" s="180" t="str">
        <f t="shared" si="7"/>
        <v>Low</v>
      </c>
      <c r="AI40" s="173">
        <f t="shared" si="12"/>
        <v>103</v>
      </c>
      <c r="AJ40" s="176">
        <f>VLOOKUP($B40,'Lack of Reliability Index'!$A$2:$H$192,8,FALSE)</f>
        <v>3.5636363636363644</v>
      </c>
      <c r="AK40" s="47">
        <f>'Imputed and missing data hidden'!BA38</f>
        <v>7</v>
      </c>
      <c r="AL40" s="174">
        <f t="shared" si="13"/>
        <v>0.13725490196078433</v>
      </c>
      <c r="AM40" s="47" t="str">
        <f t="shared" si="14"/>
        <v/>
      </c>
      <c r="AN40" s="175">
        <f>'Indicator Date hidden2'!BB39</f>
        <v>0.31818181818181818</v>
      </c>
      <c r="AO40" s="181"/>
    </row>
    <row r="41" spans="1:41" ht="15.75" thickBot="1" x14ac:dyDescent="0.3">
      <c r="A41" s="125" t="str">
        <f>'Indicator Data'!A43</f>
        <v>Congo</v>
      </c>
      <c r="B41" s="43" t="str">
        <f>'Indicator Data'!B43</f>
        <v>COG</v>
      </c>
      <c r="C41" s="153">
        <f>'Hazard &amp; Exposure'!AO40</f>
        <v>1.6</v>
      </c>
      <c r="D41" s="152">
        <f>'Hazard &amp; Exposure'!AP40</f>
        <v>8.6</v>
      </c>
      <c r="E41" s="152">
        <f>'Hazard &amp; Exposure'!AQ40</f>
        <v>0</v>
      </c>
      <c r="F41" s="152">
        <f>'Hazard &amp; Exposure'!AR40</f>
        <v>0</v>
      </c>
      <c r="G41" s="152">
        <f>'Hazard &amp; Exposure'!AU40</f>
        <v>0.5</v>
      </c>
      <c r="H41" s="40">
        <f>'Hazard &amp; Exposure'!AV40</f>
        <v>3.2</v>
      </c>
      <c r="I41" s="152">
        <f>'Hazard &amp; Exposure'!AY40</f>
        <v>5</v>
      </c>
      <c r="J41" s="152">
        <f>'Hazard &amp; Exposure'!BB40</f>
        <v>0</v>
      </c>
      <c r="K41" s="40">
        <f>'Hazard &amp; Exposure'!BC40</f>
        <v>3.5</v>
      </c>
      <c r="L41" s="41">
        <f t="shared" si="8"/>
        <v>3.4</v>
      </c>
      <c r="M41" s="150">
        <f>Vulnerability!E40</f>
        <v>7.2</v>
      </c>
      <c r="N41" s="148">
        <f>Vulnerability!H40</f>
        <v>6.9</v>
      </c>
      <c r="O41" s="148">
        <f>Vulnerability!M40</f>
        <v>0.7</v>
      </c>
      <c r="P41" s="40">
        <f>Vulnerability!N40</f>
        <v>5.5</v>
      </c>
      <c r="Q41" s="148">
        <f>Vulnerability!S40</f>
        <v>7.3</v>
      </c>
      <c r="R41" s="147">
        <f>Vulnerability!W40</f>
        <v>7.2</v>
      </c>
      <c r="S41" s="147">
        <f>Vulnerability!Z40</f>
        <v>3.2</v>
      </c>
      <c r="T41" s="147">
        <f>Vulnerability!AC40</f>
        <v>0</v>
      </c>
      <c r="U41" s="147">
        <f>Vulnerability!AI40</f>
        <v>7</v>
      </c>
      <c r="V41" s="148">
        <f>Vulnerability!AJ40</f>
        <v>5</v>
      </c>
      <c r="W41" s="40">
        <f>Vulnerability!AK40</f>
        <v>6.3</v>
      </c>
      <c r="X41" s="41">
        <f t="shared" si="9"/>
        <v>5.9</v>
      </c>
      <c r="Y41" s="163" t="str">
        <f>'Lack of Coping Capacity'!D40</f>
        <v>x</v>
      </c>
      <c r="Z41" s="146">
        <f>'Lack of Coping Capacity'!G40</f>
        <v>7.8</v>
      </c>
      <c r="AA41" s="40">
        <f>'Lack of Coping Capacity'!H40</f>
        <v>7.8</v>
      </c>
      <c r="AB41" s="146">
        <f>'Lack of Coping Capacity'!M40</f>
        <v>5.5</v>
      </c>
      <c r="AC41" s="146">
        <f>'Lack of Coping Capacity'!R40</f>
        <v>8</v>
      </c>
      <c r="AD41" s="146">
        <f>'Lack of Coping Capacity'!W40</f>
        <v>7.9</v>
      </c>
      <c r="AE41" s="40">
        <f>'Lack of Coping Capacity'!X40</f>
        <v>7.1</v>
      </c>
      <c r="AF41" s="41">
        <f t="shared" si="10"/>
        <v>7.5</v>
      </c>
      <c r="AG41" s="155">
        <f t="shared" si="11"/>
        <v>5.3</v>
      </c>
      <c r="AH41" s="180" t="str">
        <f t="shared" si="7"/>
        <v>High</v>
      </c>
      <c r="AI41" s="173">
        <f t="shared" si="12"/>
        <v>33</v>
      </c>
      <c r="AJ41" s="176">
        <f>VLOOKUP($B41,'Lack of Reliability Index'!$A$2:$H$192,8,FALSE)</f>
        <v>2.6133333333333333</v>
      </c>
      <c r="AK41" s="47">
        <f>'Imputed and missing data hidden'!BA39</f>
        <v>1</v>
      </c>
      <c r="AL41" s="174">
        <f t="shared" si="13"/>
        <v>1.9607843137254902E-2</v>
      </c>
      <c r="AM41" s="47" t="str">
        <f t="shared" si="14"/>
        <v/>
      </c>
      <c r="AN41" s="175">
        <f>'Indicator Date hidden2'!BB40</f>
        <v>0.44</v>
      </c>
      <c r="AO41" s="181"/>
    </row>
    <row r="42" spans="1:41" ht="15.75" thickBot="1" x14ac:dyDescent="0.3">
      <c r="A42" s="125" t="str">
        <f>'Indicator Data'!A44</f>
        <v>Congo DR</v>
      </c>
      <c r="B42" s="43" t="str">
        <f>'Indicator Data'!B44</f>
        <v>COD</v>
      </c>
      <c r="C42" s="153">
        <f>'Hazard &amp; Exposure'!AO41</f>
        <v>4.0999999999999996</v>
      </c>
      <c r="D42" s="152">
        <f>'Hazard &amp; Exposure'!AP41</f>
        <v>7.5</v>
      </c>
      <c r="E42" s="152">
        <f>'Hazard &amp; Exposure'!AQ41</f>
        <v>0</v>
      </c>
      <c r="F42" s="152">
        <f>'Hazard &amp; Exposure'!AR41</f>
        <v>0</v>
      </c>
      <c r="G42" s="152">
        <f>'Hazard &amp; Exposure'!AU41</f>
        <v>2</v>
      </c>
      <c r="H42" s="40">
        <f>'Hazard &amp; Exposure'!AV41</f>
        <v>3.3</v>
      </c>
      <c r="I42" s="152">
        <f>'Hazard &amp; Exposure'!AY41</f>
        <v>9.9</v>
      </c>
      <c r="J42" s="152">
        <f>'Hazard &amp; Exposure'!BB41</f>
        <v>7</v>
      </c>
      <c r="K42" s="40">
        <f>'Hazard &amp; Exposure'!BC41</f>
        <v>7</v>
      </c>
      <c r="L42" s="41">
        <f t="shared" si="8"/>
        <v>5.4</v>
      </c>
      <c r="M42" s="150">
        <f>Vulnerability!E41</f>
        <v>8.6999999999999993</v>
      </c>
      <c r="N42" s="148">
        <f>Vulnerability!H41</f>
        <v>6.5</v>
      </c>
      <c r="O42" s="148">
        <f>Vulnerability!M41</f>
        <v>2.5</v>
      </c>
      <c r="P42" s="40">
        <f>Vulnerability!N41</f>
        <v>6.6</v>
      </c>
      <c r="Q42" s="148">
        <f>Vulnerability!S41</f>
        <v>9.1</v>
      </c>
      <c r="R42" s="147">
        <f>Vulnerability!W41</f>
        <v>5.4</v>
      </c>
      <c r="S42" s="147">
        <f>Vulnerability!Z41</f>
        <v>6.1</v>
      </c>
      <c r="T42" s="147">
        <f>Vulnerability!AC41</f>
        <v>0</v>
      </c>
      <c r="U42" s="147">
        <f>Vulnerability!AI41</f>
        <v>9.6999999999999993</v>
      </c>
      <c r="V42" s="148">
        <f>Vulnerability!AJ41</f>
        <v>6.5</v>
      </c>
      <c r="W42" s="40">
        <f>Vulnerability!AK41</f>
        <v>8.1</v>
      </c>
      <c r="X42" s="41">
        <f t="shared" si="9"/>
        <v>7.4</v>
      </c>
      <c r="Y42" s="163">
        <f>'Lack of Coping Capacity'!D41</f>
        <v>7.5</v>
      </c>
      <c r="Z42" s="146">
        <f>'Lack of Coping Capacity'!G41</f>
        <v>8.1999999999999993</v>
      </c>
      <c r="AA42" s="40">
        <f>'Lack of Coping Capacity'!H41</f>
        <v>7.9</v>
      </c>
      <c r="AB42" s="146">
        <f>'Lack of Coping Capacity'!M41</f>
        <v>7.7</v>
      </c>
      <c r="AC42" s="146">
        <f>'Lack of Coping Capacity'!R41</f>
        <v>8.9</v>
      </c>
      <c r="AD42" s="146">
        <f>'Lack of Coping Capacity'!W41</f>
        <v>7.5</v>
      </c>
      <c r="AE42" s="40">
        <f>'Lack of Coping Capacity'!X41</f>
        <v>8</v>
      </c>
      <c r="AF42" s="41">
        <f t="shared" si="10"/>
        <v>8</v>
      </c>
      <c r="AG42" s="155">
        <f t="shared" si="11"/>
        <v>6.8</v>
      </c>
      <c r="AH42" s="180" t="str">
        <f t="shared" si="7"/>
        <v>Very High</v>
      </c>
      <c r="AI42" s="173">
        <f t="shared" si="12"/>
        <v>10</v>
      </c>
      <c r="AJ42" s="176">
        <f>VLOOKUP($B42,'Lack of Reliability Index'!$A$2:$H$192,8,FALSE)</f>
        <v>3.6111111111111116</v>
      </c>
      <c r="AK42" s="47">
        <f>'Imputed and missing data hidden'!BA40</f>
        <v>5</v>
      </c>
      <c r="AL42" s="174">
        <f t="shared" si="13"/>
        <v>9.8039215686274508E-2</v>
      </c>
      <c r="AM42" s="47" t="str">
        <f t="shared" si="14"/>
        <v>YES</v>
      </c>
      <c r="AN42" s="175">
        <f>'Indicator Date hidden2'!BB41</f>
        <v>0.29166666666666669</v>
      </c>
      <c r="AO42" s="181"/>
    </row>
    <row r="43" spans="1:41" ht="15.75" thickBot="1" x14ac:dyDescent="0.3">
      <c r="A43" s="125" t="str">
        <f>'Indicator Data'!A45</f>
        <v>Costa Rica</v>
      </c>
      <c r="B43" s="43" t="str">
        <f>'Indicator Data'!B45</f>
        <v>CRI</v>
      </c>
      <c r="C43" s="153">
        <f>'Hazard &amp; Exposure'!AO42</f>
        <v>9.6</v>
      </c>
      <c r="D43" s="152">
        <f>'Hazard &amp; Exposure'!AP42</f>
        <v>3.3</v>
      </c>
      <c r="E43" s="152">
        <f>'Hazard &amp; Exposure'!AQ42</f>
        <v>8.6999999999999993</v>
      </c>
      <c r="F43" s="152">
        <f>'Hazard &amp; Exposure'!AR42</f>
        <v>1.9</v>
      </c>
      <c r="G43" s="152">
        <f>'Hazard &amp; Exposure'!AU42</f>
        <v>0.8</v>
      </c>
      <c r="H43" s="40">
        <f>'Hazard &amp; Exposure'!AV42</f>
        <v>6.3</v>
      </c>
      <c r="I43" s="152">
        <f>'Hazard &amp; Exposure'!AY42</f>
        <v>0.1</v>
      </c>
      <c r="J43" s="152">
        <f>'Hazard &amp; Exposure'!BB42</f>
        <v>0</v>
      </c>
      <c r="K43" s="40">
        <f>'Hazard &amp; Exposure'!BC42</f>
        <v>0.1</v>
      </c>
      <c r="L43" s="41">
        <f t="shared" si="8"/>
        <v>3.8</v>
      </c>
      <c r="M43" s="150">
        <f>Vulnerability!E42</f>
        <v>2.4</v>
      </c>
      <c r="N43" s="148">
        <f>Vulnerability!H42</f>
        <v>5</v>
      </c>
      <c r="O43" s="148">
        <f>Vulnerability!M42</f>
        <v>0.4</v>
      </c>
      <c r="P43" s="40">
        <f>Vulnerability!N42</f>
        <v>2.6</v>
      </c>
      <c r="Q43" s="148">
        <f>Vulnerability!S42</f>
        <v>2.7</v>
      </c>
      <c r="R43" s="147">
        <f>Vulnerability!W42</f>
        <v>0.3</v>
      </c>
      <c r="S43" s="147">
        <f>Vulnerability!Z42</f>
        <v>0.5</v>
      </c>
      <c r="T43" s="147">
        <f>Vulnerability!AC42</f>
        <v>2.9</v>
      </c>
      <c r="U43" s="147">
        <f>Vulnerability!AI42</f>
        <v>2.5</v>
      </c>
      <c r="V43" s="148">
        <f>Vulnerability!AJ42</f>
        <v>1.6</v>
      </c>
      <c r="W43" s="40">
        <f>Vulnerability!AK42</f>
        <v>2.2000000000000002</v>
      </c>
      <c r="X43" s="41">
        <f t="shared" si="9"/>
        <v>2.4</v>
      </c>
      <c r="Y43" s="163">
        <f>'Lack of Coping Capacity'!D42</f>
        <v>1.5</v>
      </c>
      <c r="Z43" s="146">
        <f>'Lack of Coping Capacity'!G42</f>
        <v>4.5</v>
      </c>
      <c r="AA43" s="40">
        <f>'Lack of Coping Capacity'!H42</f>
        <v>3</v>
      </c>
      <c r="AB43" s="146">
        <f>'Lack of Coping Capacity'!M42</f>
        <v>1.5</v>
      </c>
      <c r="AC43" s="146">
        <f>'Lack of Coping Capacity'!R42</f>
        <v>2.2000000000000002</v>
      </c>
      <c r="AD43" s="146">
        <f>'Lack of Coping Capacity'!W42</f>
        <v>3.5</v>
      </c>
      <c r="AE43" s="40">
        <f>'Lack of Coping Capacity'!X42</f>
        <v>2.4</v>
      </c>
      <c r="AF43" s="41">
        <f t="shared" si="10"/>
        <v>2.7</v>
      </c>
      <c r="AG43" s="155">
        <f t="shared" si="11"/>
        <v>2.9</v>
      </c>
      <c r="AH43" s="180" t="str">
        <f t="shared" si="7"/>
        <v>Low</v>
      </c>
      <c r="AI43" s="173">
        <f t="shared" si="12"/>
        <v>117</v>
      </c>
      <c r="AJ43" s="176">
        <f>VLOOKUP($B43,'Lack of Reliability Index'!$A$2:$H$192,8,FALSE)</f>
        <v>2.1555555555555559</v>
      </c>
      <c r="AK43" s="47">
        <f>'Imputed and missing data hidden'!BA41</f>
        <v>1</v>
      </c>
      <c r="AL43" s="174">
        <f t="shared" si="13"/>
        <v>1.9607843137254902E-2</v>
      </c>
      <c r="AM43" s="47" t="str">
        <f t="shared" si="14"/>
        <v/>
      </c>
      <c r="AN43" s="175">
        <f>'Indicator Date hidden2'!BB42</f>
        <v>0.35416666666666669</v>
      </c>
      <c r="AO43" s="181"/>
    </row>
    <row r="44" spans="1:41" ht="15.75" thickBot="1" x14ac:dyDescent="0.3">
      <c r="A44" s="125" t="str">
        <f>'Indicator Data'!A46</f>
        <v>Côte d'Ivoire</v>
      </c>
      <c r="B44" s="43" t="str">
        <f>'Indicator Data'!B46</f>
        <v>CIV</v>
      </c>
      <c r="C44" s="153">
        <f>'Hazard &amp; Exposure'!AO43</f>
        <v>0.1</v>
      </c>
      <c r="D44" s="152">
        <f>'Hazard &amp; Exposure'!AP43</f>
        <v>5.6</v>
      </c>
      <c r="E44" s="152">
        <f>'Hazard &amp; Exposure'!AQ43</f>
        <v>4.5999999999999996</v>
      </c>
      <c r="F44" s="152">
        <f>'Hazard &amp; Exposure'!AR43</f>
        <v>0</v>
      </c>
      <c r="G44" s="152">
        <f>'Hazard &amp; Exposure'!AU43</f>
        <v>1</v>
      </c>
      <c r="H44" s="40">
        <f>'Hazard &amp; Exposure'!AV43</f>
        <v>2.6</v>
      </c>
      <c r="I44" s="152">
        <f>'Hazard &amp; Exposure'!AY43</f>
        <v>9.1</v>
      </c>
      <c r="J44" s="152">
        <f>'Hazard &amp; Exposure'!BB43</f>
        <v>0</v>
      </c>
      <c r="K44" s="40">
        <f>'Hazard &amp; Exposure'!BC43</f>
        <v>6.4</v>
      </c>
      <c r="L44" s="41">
        <f t="shared" si="8"/>
        <v>4.8</v>
      </c>
      <c r="M44" s="150">
        <f>Vulnerability!E43</f>
        <v>8</v>
      </c>
      <c r="N44" s="148">
        <f>Vulnerability!H43</f>
        <v>6.7</v>
      </c>
      <c r="O44" s="148">
        <f>Vulnerability!M43</f>
        <v>1</v>
      </c>
      <c r="P44" s="40">
        <f>Vulnerability!N43</f>
        <v>5.9</v>
      </c>
      <c r="Q44" s="148">
        <f>Vulnerability!S43</f>
        <v>3.6</v>
      </c>
      <c r="R44" s="147">
        <f>Vulnerability!W43</f>
        <v>4.7</v>
      </c>
      <c r="S44" s="147">
        <f>Vulnerability!Z43</f>
        <v>4.8</v>
      </c>
      <c r="T44" s="147">
        <f>Vulnerability!AC43</f>
        <v>0.1</v>
      </c>
      <c r="U44" s="147">
        <f>Vulnerability!AI43</f>
        <v>4.2</v>
      </c>
      <c r="V44" s="148">
        <f>Vulnerability!AJ43</f>
        <v>3.7</v>
      </c>
      <c r="W44" s="40">
        <f>Vulnerability!AK43</f>
        <v>3.7</v>
      </c>
      <c r="X44" s="41">
        <f t="shared" si="9"/>
        <v>4.9000000000000004</v>
      </c>
      <c r="Y44" s="163">
        <f>'Lack of Coping Capacity'!D43</f>
        <v>7.8</v>
      </c>
      <c r="Z44" s="146">
        <f>'Lack of Coping Capacity'!G43</f>
        <v>6.5</v>
      </c>
      <c r="AA44" s="40">
        <f>'Lack of Coping Capacity'!H43</f>
        <v>7.2</v>
      </c>
      <c r="AB44" s="146">
        <f>'Lack of Coping Capacity'!M43</f>
        <v>5.9</v>
      </c>
      <c r="AC44" s="146">
        <f>'Lack of Coping Capacity'!R43</f>
        <v>7.1</v>
      </c>
      <c r="AD44" s="146">
        <f>'Lack of Coping Capacity'!W43</f>
        <v>7.9</v>
      </c>
      <c r="AE44" s="40">
        <f>'Lack of Coping Capacity'!X43</f>
        <v>7</v>
      </c>
      <c r="AF44" s="41">
        <f t="shared" si="10"/>
        <v>7.1</v>
      </c>
      <c r="AG44" s="155">
        <f t="shared" si="11"/>
        <v>5.5</v>
      </c>
      <c r="AH44" s="180" t="str">
        <f t="shared" si="7"/>
        <v>High</v>
      </c>
      <c r="AI44" s="173">
        <f t="shared" si="12"/>
        <v>29</v>
      </c>
      <c r="AJ44" s="176">
        <f>VLOOKUP($B44,'Lack of Reliability Index'!$A$2:$H$192,8,FALSE)</f>
        <v>2.1960784313725501</v>
      </c>
      <c r="AK44" s="47">
        <f>'Imputed and missing data hidden'!BA42</f>
        <v>0</v>
      </c>
      <c r="AL44" s="174">
        <f t="shared" si="13"/>
        <v>0</v>
      </c>
      <c r="AM44" s="47" t="str">
        <f t="shared" si="14"/>
        <v/>
      </c>
      <c r="AN44" s="175">
        <f>'Indicator Date hidden2'!BB43</f>
        <v>0.41176470588235292</v>
      </c>
      <c r="AO44" s="181"/>
    </row>
    <row r="45" spans="1:41" ht="15.75" thickBot="1" x14ac:dyDescent="0.3">
      <c r="A45" s="125" t="str">
        <f>'Indicator Data'!A47</f>
        <v>Croatia</v>
      </c>
      <c r="B45" s="43" t="str">
        <f>'Indicator Data'!B47</f>
        <v>HRV</v>
      </c>
      <c r="C45" s="153">
        <f>'Hazard &amp; Exposure'!AO44</f>
        <v>6</v>
      </c>
      <c r="D45" s="152">
        <f>'Hazard &amp; Exposure'!AP44</f>
        <v>6.5</v>
      </c>
      <c r="E45" s="152">
        <f>'Hazard &amp; Exposure'!AQ44</f>
        <v>7.7</v>
      </c>
      <c r="F45" s="152">
        <f>'Hazard &amp; Exposure'!AR44</f>
        <v>0</v>
      </c>
      <c r="G45" s="152">
        <f>'Hazard &amp; Exposure'!AU44</f>
        <v>3.3</v>
      </c>
      <c r="H45" s="40">
        <f>'Hazard &amp; Exposure'!AV44</f>
        <v>5.2</v>
      </c>
      <c r="I45" s="152">
        <f>'Hazard &amp; Exposure'!AY44</f>
        <v>0.2</v>
      </c>
      <c r="J45" s="152">
        <f>'Hazard &amp; Exposure'!BB44</f>
        <v>0</v>
      </c>
      <c r="K45" s="40">
        <f>'Hazard &amp; Exposure'!BC44</f>
        <v>0.1</v>
      </c>
      <c r="L45" s="41">
        <f t="shared" si="8"/>
        <v>3</v>
      </c>
      <c r="M45" s="150">
        <f>Vulnerability!E44</f>
        <v>1.8</v>
      </c>
      <c r="N45" s="148">
        <f>Vulnerability!H44</f>
        <v>1.8</v>
      </c>
      <c r="O45" s="148">
        <f>Vulnerability!M44</f>
        <v>0</v>
      </c>
      <c r="P45" s="40">
        <f>Vulnerability!N44</f>
        <v>1.4</v>
      </c>
      <c r="Q45" s="148">
        <f>Vulnerability!S44</f>
        <v>1</v>
      </c>
      <c r="R45" s="147">
        <f>Vulnerability!W44</f>
        <v>0.2</v>
      </c>
      <c r="S45" s="147">
        <f>Vulnerability!Z44</f>
        <v>0.4</v>
      </c>
      <c r="T45" s="147">
        <f>Vulnerability!AC44</f>
        <v>0.1</v>
      </c>
      <c r="U45" s="147">
        <f>Vulnerability!AI44</f>
        <v>1.7</v>
      </c>
      <c r="V45" s="148">
        <f>Vulnerability!AJ44</f>
        <v>0.6</v>
      </c>
      <c r="W45" s="40">
        <f>Vulnerability!AK44</f>
        <v>0.8</v>
      </c>
      <c r="X45" s="41">
        <f t="shared" si="9"/>
        <v>1.1000000000000001</v>
      </c>
      <c r="Y45" s="163">
        <f>'Lack of Coping Capacity'!D44</f>
        <v>4.4000000000000004</v>
      </c>
      <c r="Z45" s="146">
        <f>'Lack of Coping Capacity'!G44</f>
        <v>4.5</v>
      </c>
      <c r="AA45" s="40">
        <f>'Lack of Coping Capacity'!H44</f>
        <v>4.5</v>
      </c>
      <c r="AB45" s="146">
        <f>'Lack of Coping Capacity'!M44</f>
        <v>2</v>
      </c>
      <c r="AC45" s="146">
        <f>'Lack of Coping Capacity'!R44</f>
        <v>0.1</v>
      </c>
      <c r="AD45" s="146">
        <f>'Lack of Coping Capacity'!W44</f>
        <v>2.5</v>
      </c>
      <c r="AE45" s="40">
        <f>'Lack of Coping Capacity'!X44</f>
        <v>1.5</v>
      </c>
      <c r="AF45" s="41">
        <f t="shared" si="10"/>
        <v>3.1</v>
      </c>
      <c r="AG45" s="155">
        <f t="shared" si="11"/>
        <v>2.2000000000000002</v>
      </c>
      <c r="AH45" s="180" t="str">
        <f t="shared" si="7"/>
        <v>Low</v>
      </c>
      <c r="AI45" s="173">
        <f t="shared" si="12"/>
        <v>145</v>
      </c>
      <c r="AJ45" s="176">
        <f>VLOOKUP($B45,'Lack of Reliability Index'!$A$2:$H$192,8,FALSE)</f>
        <v>2.5739130434782611</v>
      </c>
      <c r="AK45" s="47">
        <f>'Imputed and missing data hidden'!BA43</f>
        <v>4</v>
      </c>
      <c r="AL45" s="174">
        <f t="shared" si="13"/>
        <v>7.8431372549019607E-2</v>
      </c>
      <c r="AM45" s="47" t="str">
        <f t="shared" si="14"/>
        <v/>
      </c>
      <c r="AN45" s="175">
        <f>'Indicator Date hidden2'!BB44</f>
        <v>0.28260869565217389</v>
      </c>
      <c r="AO45" s="181"/>
    </row>
    <row r="46" spans="1:41" ht="15.75" thickBot="1" x14ac:dyDescent="0.3">
      <c r="A46" s="125" t="str">
        <f>'Indicator Data'!A48</f>
        <v>Cuba</v>
      </c>
      <c r="B46" s="43" t="str">
        <f>'Indicator Data'!B48</f>
        <v>CUB</v>
      </c>
      <c r="C46" s="153">
        <f>'Hazard &amp; Exposure'!AO45</f>
        <v>5.2</v>
      </c>
      <c r="D46" s="152">
        <f>'Hazard &amp; Exposure'!AP45</f>
        <v>3.6</v>
      </c>
      <c r="E46" s="152">
        <f>'Hazard &amp; Exposure'!AQ45</f>
        <v>5.7</v>
      </c>
      <c r="F46" s="152">
        <f>'Hazard &amp; Exposure'!AR45</f>
        <v>8</v>
      </c>
      <c r="G46" s="152">
        <f>'Hazard &amp; Exposure'!AU45</f>
        <v>5.0999999999999996</v>
      </c>
      <c r="H46" s="40">
        <f>'Hazard &amp; Exposure'!AV45</f>
        <v>5.7</v>
      </c>
      <c r="I46" s="152">
        <f>'Hazard &amp; Exposure'!AY45</f>
        <v>3.3</v>
      </c>
      <c r="J46" s="152">
        <f>'Hazard &amp; Exposure'!BB45</f>
        <v>0</v>
      </c>
      <c r="K46" s="40">
        <f>'Hazard &amp; Exposure'!BC45</f>
        <v>2.2999999999999998</v>
      </c>
      <c r="L46" s="41">
        <f t="shared" si="8"/>
        <v>4.2</v>
      </c>
      <c r="M46" s="150">
        <f>Vulnerability!E45</f>
        <v>2.7</v>
      </c>
      <c r="N46" s="148">
        <f>Vulnerability!H45</f>
        <v>4</v>
      </c>
      <c r="O46" s="148">
        <f>Vulnerability!M45</f>
        <v>4.5999999999999996</v>
      </c>
      <c r="P46" s="40">
        <f>Vulnerability!N45</f>
        <v>3.5</v>
      </c>
      <c r="Q46" s="148">
        <f>Vulnerability!S45</f>
        <v>0</v>
      </c>
      <c r="R46" s="147">
        <f>Vulnerability!W45</f>
        <v>0.5</v>
      </c>
      <c r="S46" s="147">
        <f>Vulnerability!Z45</f>
        <v>0.4</v>
      </c>
      <c r="T46" s="147">
        <f>Vulnerability!AC45</f>
        <v>10</v>
      </c>
      <c r="U46" s="147">
        <f>Vulnerability!AI45</f>
        <v>0.5</v>
      </c>
      <c r="V46" s="148">
        <f>Vulnerability!AJ45</f>
        <v>5.0999999999999996</v>
      </c>
      <c r="W46" s="40">
        <f>Vulnerability!AK45</f>
        <v>2.9</v>
      </c>
      <c r="X46" s="41">
        <f t="shared" si="9"/>
        <v>3.2</v>
      </c>
      <c r="Y46" s="163">
        <f>'Lack of Coping Capacity'!D45</f>
        <v>2.5</v>
      </c>
      <c r="Z46" s="146">
        <f>'Lack of Coping Capacity'!G45</f>
        <v>5.4</v>
      </c>
      <c r="AA46" s="40">
        <f>'Lack of Coping Capacity'!H45</f>
        <v>4</v>
      </c>
      <c r="AB46" s="146">
        <f>'Lack of Coping Capacity'!M45</f>
        <v>3.7</v>
      </c>
      <c r="AC46" s="146">
        <f>'Lack of Coping Capacity'!R45</f>
        <v>1.8</v>
      </c>
      <c r="AD46" s="146">
        <f>'Lack of Coping Capacity'!W45</f>
        <v>0.1</v>
      </c>
      <c r="AE46" s="40">
        <f>'Lack of Coping Capacity'!X45</f>
        <v>1.9</v>
      </c>
      <c r="AF46" s="41">
        <f t="shared" si="10"/>
        <v>3</v>
      </c>
      <c r="AG46" s="155">
        <f t="shared" si="11"/>
        <v>3.4</v>
      </c>
      <c r="AH46" s="180" t="str">
        <f t="shared" si="7"/>
        <v>Low</v>
      </c>
      <c r="AI46" s="173">
        <f t="shared" si="12"/>
        <v>103</v>
      </c>
      <c r="AJ46" s="176">
        <f>VLOOKUP($B46,'Lack of Reliability Index'!$A$2:$H$192,8,FALSE)</f>
        <v>3.5301587301587301</v>
      </c>
      <c r="AK46" s="47">
        <f>'Imputed and missing data hidden'!BA44</f>
        <v>8</v>
      </c>
      <c r="AL46" s="174">
        <f t="shared" si="13"/>
        <v>0.15686274509803921</v>
      </c>
      <c r="AM46" s="47" t="str">
        <f t="shared" si="14"/>
        <v/>
      </c>
      <c r="AN46" s="175">
        <f>'Indicator Date hidden2'!BB45</f>
        <v>0.26190476190476192</v>
      </c>
      <c r="AO46" s="181"/>
    </row>
    <row r="47" spans="1:41" ht="15.75" thickBot="1" x14ac:dyDescent="0.3">
      <c r="A47" s="125" t="str">
        <f>'Indicator Data'!A49</f>
        <v>Cyprus</v>
      </c>
      <c r="B47" s="43" t="str">
        <f>'Indicator Data'!B49</f>
        <v>CYP</v>
      </c>
      <c r="C47" s="153">
        <f>'Hazard &amp; Exposure'!AO46</f>
        <v>5</v>
      </c>
      <c r="D47" s="152">
        <f>'Hazard &amp; Exposure'!AP46</f>
        <v>0</v>
      </c>
      <c r="E47" s="152">
        <f>'Hazard &amp; Exposure'!AQ46</f>
        <v>6.4</v>
      </c>
      <c r="F47" s="152">
        <f>'Hazard &amp; Exposure'!AR46</f>
        <v>0</v>
      </c>
      <c r="G47" s="152">
        <f>'Hazard &amp; Exposure'!AU46</f>
        <v>3.1</v>
      </c>
      <c r="H47" s="40">
        <f>'Hazard &amp; Exposure'!AV46</f>
        <v>3.3</v>
      </c>
      <c r="I47" s="152">
        <f>'Hazard &amp; Exposure'!AY46</f>
        <v>0.1</v>
      </c>
      <c r="J47" s="152">
        <f>'Hazard &amp; Exposure'!BB46</f>
        <v>0</v>
      </c>
      <c r="K47" s="40">
        <f>'Hazard &amp; Exposure'!BC46</f>
        <v>0.1</v>
      </c>
      <c r="L47" s="41">
        <f t="shared" si="8"/>
        <v>1.8</v>
      </c>
      <c r="M47" s="150">
        <f>Vulnerability!E46</f>
        <v>1.2</v>
      </c>
      <c r="N47" s="148">
        <f>Vulnerability!H46</f>
        <v>1.7</v>
      </c>
      <c r="O47" s="148">
        <f>Vulnerability!M46</f>
        <v>0</v>
      </c>
      <c r="P47" s="40">
        <f>Vulnerability!N46</f>
        <v>1</v>
      </c>
      <c r="Q47" s="148">
        <f>Vulnerability!S46</f>
        <v>9</v>
      </c>
      <c r="R47" s="147">
        <f>Vulnerability!W46</f>
        <v>0.2</v>
      </c>
      <c r="S47" s="147">
        <f>Vulnerability!Z46</f>
        <v>0.2</v>
      </c>
      <c r="T47" s="147">
        <f>Vulnerability!AC46</f>
        <v>0</v>
      </c>
      <c r="U47" s="147">
        <f>Vulnerability!AI46</f>
        <v>2.6</v>
      </c>
      <c r="V47" s="148">
        <f>Vulnerability!AJ46</f>
        <v>0.8</v>
      </c>
      <c r="W47" s="40">
        <f>Vulnerability!AK46</f>
        <v>6.4</v>
      </c>
      <c r="X47" s="41">
        <f t="shared" si="9"/>
        <v>4.2</v>
      </c>
      <c r="Y47" s="163" t="str">
        <f>'Lack of Coping Capacity'!D46</f>
        <v>x</v>
      </c>
      <c r="Z47" s="146">
        <f>'Lack of Coping Capacity'!G46</f>
        <v>3.7</v>
      </c>
      <c r="AA47" s="40">
        <f>'Lack of Coping Capacity'!H46</f>
        <v>3.7</v>
      </c>
      <c r="AB47" s="146">
        <f>'Lack of Coping Capacity'!M46</f>
        <v>1.5</v>
      </c>
      <c r="AC47" s="146">
        <f>'Lack of Coping Capacity'!R46</f>
        <v>0</v>
      </c>
      <c r="AD47" s="146">
        <f>'Lack of Coping Capacity'!W46</f>
        <v>2.4</v>
      </c>
      <c r="AE47" s="40">
        <f>'Lack of Coping Capacity'!X46</f>
        <v>1.3</v>
      </c>
      <c r="AF47" s="41">
        <f t="shared" si="10"/>
        <v>2.6</v>
      </c>
      <c r="AG47" s="155">
        <f t="shared" si="11"/>
        <v>2.7</v>
      </c>
      <c r="AH47" s="180" t="str">
        <f t="shared" si="7"/>
        <v>Low</v>
      </c>
      <c r="AI47" s="173">
        <f t="shared" si="12"/>
        <v>127</v>
      </c>
      <c r="AJ47" s="176">
        <f>VLOOKUP($B47,'Lack of Reliability Index'!$A$2:$H$192,8,FALSE)</f>
        <v>2.8740740740740742</v>
      </c>
      <c r="AK47" s="47">
        <f>'Imputed and missing data hidden'!BA45</f>
        <v>5</v>
      </c>
      <c r="AL47" s="174">
        <f t="shared" si="13"/>
        <v>9.8039215686274508E-2</v>
      </c>
      <c r="AM47" s="47" t="str">
        <f t="shared" si="14"/>
        <v/>
      </c>
      <c r="AN47" s="175">
        <f>'Indicator Date hidden2'!BB46</f>
        <v>0.28888888888888886</v>
      </c>
      <c r="AO47" s="181"/>
    </row>
    <row r="48" spans="1:41" ht="15.75" thickBot="1" x14ac:dyDescent="0.3">
      <c r="A48" s="125" t="str">
        <f>'Indicator Data'!A50</f>
        <v>Czech Republic</v>
      </c>
      <c r="B48" s="43" t="str">
        <f>'Indicator Data'!B50</f>
        <v>CZE</v>
      </c>
      <c r="C48" s="153">
        <f>'Hazard &amp; Exposure'!AO47</f>
        <v>2.2000000000000002</v>
      </c>
      <c r="D48" s="152">
        <f>'Hazard &amp; Exposure'!AP47</f>
        <v>5.3</v>
      </c>
      <c r="E48" s="152">
        <f>'Hazard &amp; Exposure'!AQ47</f>
        <v>0</v>
      </c>
      <c r="F48" s="152">
        <f>'Hazard &amp; Exposure'!AR47</f>
        <v>0</v>
      </c>
      <c r="G48" s="152">
        <f>'Hazard &amp; Exposure'!AU47</f>
        <v>1.5</v>
      </c>
      <c r="H48" s="40">
        <f>'Hazard &amp; Exposure'!AV47</f>
        <v>2</v>
      </c>
      <c r="I48" s="152">
        <f>'Hazard &amp; Exposure'!AY47</f>
        <v>0.1</v>
      </c>
      <c r="J48" s="152">
        <f>'Hazard &amp; Exposure'!BB47</f>
        <v>0</v>
      </c>
      <c r="K48" s="40">
        <f>'Hazard &amp; Exposure'!BC47</f>
        <v>0.1</v>
      </c>
      <c r="L48" s="41">
        <f t="shared" si="8"/>
        <v>1.1000000000000001</v>
      </c>
      <c r="M48" s="150">
        <f>Vulnerability!E47</f>
        <v>1</v>
      </c>
      <c r="N48" s="148">
        <f>Vulnerability!H47</f>
        <v>1</v>
      </c>
      <c r="O48" s="148">
        <f>Vulnerability!M47</f>
        <v>0</v>
      </c>
      <c r="P48" s="40">
        <f>Vulnerability!N47</f>
        <v>0.8</v>
      </c>
      <c r="Q48" s="148">
        <f>Vulnerability!S47</f>
        <v>2.2000000000000002</v>
      </c>
      <c r="R48" s="147">
        <f>Vulnerability!W47</f>
        <v>0.2</v>
      </c>
      <c r="S48" s="147">
        <f>Vulnerability!Z47</f>
        <v>0.3</v>
      </c>
      <c r="T48" s="147">
        <f>Vulnerability!AC47</f>
        <v>0</v>
      </c>
      <c r="U48" s="147">
        <f>Vulnerability!AI47</f>
        <v>1.7</v>
      </c>
      <c r="V48" s="148">
        <f>Vulnerability!AJ47</f>
        <v>0.6</v>
      </c>
      <c r="W48" s="40">
        <f>Vulnerability!AK47</f>
        <v>1.4</v>
      </c>
      <c r="X48" s="41">
        <f t="shared" si="9"/>
        <v>1.1000000000000001</v>
      </c>
      <c r="Y48" s="163">
        <f>'Lack of Coping Capacity'!D47</f>
        <v>2.5</v>
      </c>
      <c r="Z48" s="146">
        <f>'Lack of Coping Capacity'!G47</f>
        <v>3.6</v>
      </c>
      <c r="AA48" s="40">
        <f>'Lack of Coping Capacity'!H47</f>
        <v>3.1</v>
      </c>
      <c r="AB48" s="146">
        <f>'Lack of Coping Capacity'!M47</f>
        <v>2.2000000000000002</v>
      </c>
      <c r="AC48" s="146">
        <f>'Lack of Coping Capacity'!R47</f>
        <v>0</v>
      </c>
      <c r="AD48" s="146">
        <f>'Lack of Coping Capacity'!W47</f>
        <v>0.8</v>
      </c>
      <c r="AE48" s="40">
        <f>'Lack of Coping Capacity'!X47</f>
        <v>1</v>
      </c>
      <c r="AF48" s="41">
        <f t="shared" si="10"/>
        <v>2.1</v>
      </c>
      <c r="AG48" s="155">
        <f t="shared" si="11"/>
        <v>1.4</v>
      </c>
      <c r="AH48" s="180" t="str">
        <f t="shared" si="7"/>
        <v>Very Low</v>
      </c>
      <c r="AI48" s="173">
        <f t="shared" si="12"/>
        <v>173</v>
      </c>
      <c r="AJ48" s="176">
        <f>VLOOKUP($B48,'Lack of Reliability Index'!$A$2:$H$192,8,FALSE)</f>
        <v>2.7878787878787881</v>
      </c>
      <c r="AK48" s="47">
        <f>'Imputed and missing data hidden'!BA46</f>
        <v>5</v>
      </c>
      <c r="AL48" s="174">
        <f t="shared" si="13"/>
        <v>9.8039215686274508E-2</v>
      </c>
      <c r="AM48" s="47" t="str">
        <f t="shared" si="14"/>
        <v/>
      </c>
      <c r="AN48" s="175">
        <f>'Indicator Date hidden2'!BB47</f>
        <v>0.27272727272727271</v>
      </c>
      <c r="AO48" s="181"/>
    </row>
    <row r="49" spans="1:41" ht="15.75" thickBot="1" x14ac:dyDescent="0.3">
      <c r="A49" s="125" t="str">
        <f>'Indicator Data'!A51</f>
        <v>Denmark</v>
      </c>
      <c r="B49" s="43" t="str">
        <f>'Indicator Data'!B51</f>
        <v>DNK</v>
      </c>
      <c r="C49" s="153">
        <f>'Hazard &amp; Exposure'!AO48</f>
        <v>0.1</v>
      </c>
      <c r="D49" s="152">
        <f>'Hazard &amp; Exposure'!AP48</f>
        <v>2.2999999999999998</v>
      </c>
      <c r="E49" s="152">
        <f>'Hazard &amp; Exposure'!AQ48</f>
        <v>0</v>
      </c>
      <c r="F49" s="152">
        <f>'Hazard &amp; Exposure'!AR48</f>
        <v>0</v>
      </c>
      <c r="G49" s="152">
        <f>'Hazard &amp; Exposure'!AU48</f>
        <v>2.2999999999999998</v>
      </c>
      <c r="H49" s="40">
        <f>'Hazard &amp; Exposure'!AV48</f>
        <v>1</v>
      </c>
      <c r="I49" s="152">
        <f>'Hazard &amp; Exposure'!AY48</f>
        <v>0</v>
      </c>
      <c r="J49" s="152">
        <f>'Hazard &amp; Exposure'!BB48</f>
        <v>0</v>
      </c>
      <c r="K49" s="40">
        <f>'Hazard &amp; Exposure'!BC48</f>
        <v>0</v>
      </c>
      <c r="L49" s="41">
        <f t="shared" si="8"/>
        <v>0.5</v>
      </c>
      <c r="M49" s="150">
        <f>Vulnerability!E48</f>
        <v>0.3</v>
      </c>
      <c r="N49" s="148">
        <f>Vulnerability!H48</f>
        <v>0.8</v>
      </c>
      <c r="O49" s="148">
        <f>Vulnerability!M48</f>
        <v>0</v>
      </c>
      <c r="P49" s="40">
        <f>Vulnerability!N48</f>
        <v>0.4</v>
      </c>
      <c r="Q49" s="148">
        <f>Vulnerability!S48</f>
        <v>5.0999999999999996</v>
      </c>
      <c r="R49" s="147">
        <f>Vulnerability!W48</f>
        <v>0.3</v>
      </c>
      <c r="S49" s="147">
        <f>Vulnerability!Z48</f>
        <v>0.3</v>
      </c>
      <c r="T49" s="147">
        <f>Vulnerability!AC48</f>
        <v>0</v>
      </c>
      <c r="U49" s="147">
        <f>Vulnerability!AI48</f>
        <v>1</v>
      </c>
      <c r="V49" s="148">
        <f>Vulnerability!AJ48</f>
        <v>0.4</v>
      </c>
      <c r="W49" s="40">
        <f>Vulnerability!AK48</f>
        <v>3.1</v>
      </c>
      <c r="X49" s="41">
        <f t="shared" si="9"/>
        <v>1.8</v>
      </c>
      <c r="Y49" s="163">
        <f>'Lack of Coping Capacity'!D48</f>
        <v>2.7</v>
      </c>
      <c r="Z49" s="146">
        <f>'Lack of Coping Capacity'!G48</f>
        <v>1.3</v>
      </c>
      <c r="AA49" s="40">
        <f>'Lack of Coping Capacity'!H48</f>
        <v>2</v>
      </c>
      <c r="AB49" s="146">
        <f>'Lack of Coping Capacity'!M48</f>
        <v>1.4</v>
      </c>
      <c r="AC49" s="146">
        <f>'Lack of Coping Capacity'!R48</f>
        <v>0</v>
      </c>
      <c r="AD49" s="146">
        <f>'Lack of Coping Capacity'!W48</f>
        <v>0.5</v>
      </c>
      <c r="AE49" s="40">
        <f>'Lack of Coping Capacity'!X48</f>
        <v>0.6</v>
      </c>
      <c r="AF49" s="41">
        <f t="shared" si="10"/>
        <v>1.3</v>
      </c>
      <c r="AG49" s="155">
        <f t="shared" si="11"/>
        <v>1.1000000000000001</v>
      </c>
      <c r="AH49" s="180" t="str">
        <f t="shared" si="7"/>
        <v>Very Low</v>
      </c>
      <c r="AI49" s="173">
        <f t="shared" si="12"/>
        <v>183</v>
      </c>
      <c r="AJ49" s="176">
        <f>VLOOKUP($B49,'Lack of Reliability Index'!$A$2:$H$192,8,FALSE)</f>
        <v>2.7878787878787881</v>
      </c>
      <c r="AK49" s="47">
        <f>'Imputed and missing data hidden'!BA47</f>
        <v>5</v>
      </c>
      <c r="AL49" s="174">
        <f t="shared" si="13"/>
        <v>9.8039215686274508E-2</v>
      </c>
      <c r="AM49" s="47" t="str">
        <f t="shared" si="14"/>
        <v/>
      </c>
      <c r="AN49" s="175">
        <f>'Indicator Date hidden2'!BB48</f>
        <v>0.27272727272727271</v>
      </c>
      <c r="AO49" s="181"/>
    </row>
    <row r="50" spans="1:41" ht="15.75" thickBot="1" x14ac:dyDescent="0.3">
      <c r="A50" s="125" t="str">
        <f>'Indicator Data'!A52</f>
        <v>Djibouti</v>
      </c>
      <c r="B50" s="43" t="str">
        <f>'Indicator Data'!B52</f>
        <v>DJI</v>
      </c>
      <c r="C50" s="153">
        <f>'Hazard &amp; Exposure'!AO49</f>
        <v>5.3</v>
      </c>
      <c r="D50" s="152">
        <f>'Hazard &amp; Exposure'!AP49</f>
        <v>0.4</v>
      </c>
      <c r="E50" s="152">
        <f>'Hazard &amp; Exposure'!AQ49</f>
        <v>8.5</v>
      </c>
      <c r="F50" s="152">
        <f>'Hazard &amp; Exposure'!AR49</f>
        <v>0</v>
      </c>
      <c r="G50" s="152">
        <f>'Hazard &amp; Exposure'!AU49</f>
        <v>9.1999999999999993</v>
      </c>
      <c r="H50" s="40">
        <f>'Hazard &amp; Exposure'!AV49</f>
        <v>6</v>
      </c>
      <c r="I50" s="152">
        <f>'Hazard &amp; Exposure'!AY49</f>
        <v>2.2999999999999998</v>
      </c>
      <c r="J50" s="152">
        <f>'Hazard &amp; Exposure'!BB49</f>
        <v>0</v>
      </c>
      <c r="K50" s="40">
        <f>'Hazard &amp; Exposure'!BC49</f>
        <v>1.6</v>
      </c>
      <c r="L50" s="41">
        <f t="shared" si="8"/>
        <v>4.0999999999999996</v>
      </c>
      <c r="M50" s="150">
        <f>Vulnerability!E49</f>
        <v>7.3</v>
      </c>
      <c r="N50" s="148">
        <f>Vulnerability!H49</f>
        <v>4.8</v>
      </c>
      <c r="O50" s="148">
        <f>Vulnerability!M49</f>
        <v>4.3</v>
      </c>
      <c r="P50" s="40">
        <f>Vulnerability!N49</f>
        <v>5.9</v>
      </c>
      <c r="Q50" s="148">
        <f>Vulnerability!S49</f>
        <v>6.3</v>
      </c>
      <c r="R50" s="147">
        <f>Vulnerability!W49</f>
        <v>3.3</v>
      </c>
      <c r="S50" s="147">
        <f>Vulnerability!Z49</f>
        <v>5.7</v>
      </c>
      <c r="T50" s="147">
        <f>Vulnerability!AC49</f>
        <v>2.6</v>
      </c>
      <c r="U50" s="147">
        <f>Vulnerability!AI49</f>
        <v>3.5</v>
      </c>
      <c r="V50" s="148">
        <f>Vulnerability!AJ49</f>
        <v>3.9</v>
      </c>
      <c r="W50" s="40">
        <f>Vulnerability!AK49</f>
        <v>5.2</v>
      </c>
      <c r="X50" s="41">
        <f t="shared" si="9"/>
        <v>5.6</v>
      </c>
      <c r="Y50" s="163">
        <f>'Lack of Coping Capacity'!D49</f>
        <v>5.5</v>
      </c>
      <c r="Z50" s="146">
        <f>'Lack of Coping Capacity'!G49</f>
        <v>7</v>
      </c>
      <c r="AA50" s="40">
        <f>'Lack of Coping Capacity'!H49</f>
        <v>6.3</v>
      </c>
      <c r="AB50" s="146">
        <f>'Lack of Coping Capacity'!M49</f>
        <v>7.3</v>
      </c>
      <c r="AC50" s="146">
        <f>'Lack of Coping Capacity'!R49</f>
        <v>5.6</v>
      </c>
      <c r="AD50" s="146">
        <f>'Lack of Coping Capacity'!W49</f>
        <v>7</v>
      </c>
      <c r="AE50" s="40">
        <f>'Lack of Coping Capacity'!X49</f>
        <v>6.6</v>
      </c>
      <c r="AF50" s="41">
        <f t="shared" si="10"/>
        <v>6.5</v>
      </c>
      <c r="AG50" s="155">
        <f t="shared" si="11"/>
        <v>5.3</v>
      </c>
      <c r="AH50" s="180" t="str">
        <f t="shared" si="7"/>
        <v>High</v>
      </c>
      <c r="AI50" s="173">
        <f t="shared" si="12"/>
        <v>33</v>
      </c>
      <c r="AJ50" s="176">
        <f>VLOOKUP($B50,'Lack of Reliability Index'!$A$2:$H$192,8,FALSE)</f>
        <v>3.3939393939393936</v>
      </c>
      <c r="AK50" s="47">
        <f>'Imputed and missing data hidden'!BA48</f>
        <v>5</v>
      </c>
      <c r="AL50" s="174">
        <f t="shared" si="13"/>
        <v>9.8039215686274508E-2</v>
      </c>
      <c r="AM50" s="47" t="str">
        <f t="shared" si="14"/>
        <v/>
      </c>
      <c r="AN50" s="175">
        <f>'Indicator Date hidden2'!BB49</f>
        <v>0.38636363636363635</v>
      </c>
      <c r="AO50" s="181"/>
    </row>
    <row r="51" spans="1:41" ht="15.75" thickBot="1" x14ac:dyDescent="0.3">
      <c r="A51" s="125" t="str">
        <f>'Indicator Data'!A53</f>
        <v>Dominica</v>
      </c>
      <c r="B51" s="43" t="str">
        <f>'Indicator Data'!B53</f>
        <v>DMA</v>
      </c>
      <c r="C51" s="153">
        <f>'Hazard &amp; Exposure'!AO50</f>
        <v>1.6</v>
      </c>
      <c r="D51" s="152">
        <f>'Hazard &amp; Exposure'!AP50</f>
        <v>0.1</v>
      </c>
      <c r="E51" s="152">
        <f>'Hazard &amp; Exposure'!AQ50</f>
        <v>8.5</v>
      </c>
      <c r="F51" s="152">
        <f>'Hazard &amp; Exposure'!AR50</f>
        <v>7.6</v>
      </c>
      <c r="G51" s="152">
        <f>'Hazard &amp; Exposure'!AU50</f>
        <v>0</v>
      </c>
      <c r="H51" s="40">
        <f>'Hazard &amp; Exposure'!AV50</f>
        <v>4.7</v>
      </c>
      <c r="I51" s="152">
        <f>'Hazard &amp; Exposure'!AY50</f>
        <v>0</v>
      </c>
      <c r="J51" s="152">
        <f>'Hazard &amp; Exposure'!BB50</f>
        <v>0</v>
      </c>
      <c r="K51" s="40">
        <f>'Hazard &amp; Exposure'!BC50</f>
        <v>0</v>
      </c>
      <c r="L51" s="41">
        <f t="shared" si="8"/>
        <v>2.7</v>
      </c>
      <c r="M51" s="150">
        <f>Vulnerability!E50</f>
        <v>3.6</v>
      </c>
      <c r="N51" s="148">
        <f>Vulnerability!H50</f>
        <v>4.8</v>
      </c>
      <c r="O51" s="148">
        <f>Vulnerability!M50</f>
        <v>5.4</v>
      </c>
      <c r="P51" s="40">
        <f>Vulnerability!N50</f>
        <v>4.4000000000000004</v>
      </c>
      <c r="Q51" s="148">
        <f>Vulnerability!S50</f>
        <v>0</v>
      </c>
      <c r="R51" s="147">
        <f>Vulnerability!W50</f>
        <v>0</v>
      </c>
      <c r="S51" s="147">
        <f>Vulnerability!Z50</f>
        <v>2.6</v>
      </c>
      <c r="T51" s="147">
        <f>Vulnerability!AC50</f>
        <v>10</v>
      </c>
      <c r="U51" s="147">
        <f>Vulnerability!AI50</f>
        <v>2.2000000000000002</v>
      </c>
      <c r="V51" s="148">
        <f>Vulnerability!AJ50</f>
        <v>5.6</v>
      </c>
      <c r="W51" s="40">
        <f>Vulnerability!AK50</f>
        <v>3.3</v>
      </c>
      <c r="X51" s="41">
        <f t="shared" si="9"/>
        <v>3.9</v>
      </c>
      <c r="Y51" s="163" t="str">
        <f>'Lack of Coping Capacity'!D50</f>
        <v>x</v>
      </c>
      <c r="Z51" s="146">
        <f>'Lack of Coping Capacity'!G50</f>
        <v>4.9000000000000004</v>
      </c>
      <c r="AA51" s="40">
        <f>'Lack of Coping Capacity'!H50</f>
        <v>4.9000000000000004</v>
      </c>
      <c r="AB51" s="146">
        <f>'Lack of Coping Capacity'!M50</f>
        <v>2.7</v>
      </c>
      <c r="AC51" s="146">
        <f>'Lack of Coping Capacity'!R50</f>
        <v>1.1000000000000001</v>
      </c>
      <c r="AD51" s="146">
        <f>'Lack of Coping Capacity'!W50</f>
        <v>6.5</v>
      </c>
      <c r="AE51" s="40">
        <f>'Lack of Coping Capacity'!X50</f>
        <v>3.4</v>
      </c>
      <c r="AF51" s="41">
        <f t="shared" si="10"/>
        <v>4.2</v>
      </c>
      <c r="AG51" s="155">
        <f t="shared" si="11"/>
        <v>3.5</v>
      </c>
      <c r="AH51" s="180" t="str">
        <f t="shared" si="7"/>
        <v>Medium</v>
      </c>
      <c r="AI51" s="173">
        <f t="shared" si="12"/>
        <v>98</v>
      </c>
      <c r="AJ51" s="176">
        <f>VLOOKUP($B51,'Lack of Reliability Index'!$A$2:$H$192,8,FALSE)</f>
        <v>7.1999999999999993</v>
      </c>
      <c r="AK51" s="47">
        <f>'Imputed and missing data hidden'!BA49</f>
        <v>12</v>
      </c>
      <c r="AL51" s="174">
        <f t="shared" si="13"/>
        <v>0.23529411764705882</v>
      </c>
      <c r="AM51" s="47" t="str">
        <f t="shared" si="14"/>
        <v/>
      </c>
      <c r="AN51" s="175">
        <f>'Indicator Date hidden2'!BB50</f>
        <v>0.79487179487179482</v>
      </c>
      <c r="AO51" s="181"/>
    </row>
    <row r="52" spans="1:41" ht="15.75" thickBot="1" x14ac:dyDescent="0.3">
      <c r="A52" s="125" t="str">
        <f>'Indicator Data'!A54</f>
        <v>Dominican Republic</v>
      </c>
      <c r="B52" s="43" t="str">
        <f>'Indicator Data'!B54</f>
        <v>DOM</v>
      </c>
      <c r="C52" s="153">
        <f>'Hazard &amp; Exposure'!AO51</f>
        <v>7.2</v>
      </c>
      <c r="D52" s="152">
        <f>'Hazard &amp; Exposure'!AP51</f>
        <v>4.5999999999999996</v>
      </c>
      <c r="E52" s="152">
        <f>'Hazard &amp; Exposure'!AQ51</f>
        <v>6.4</v>
      </c>
      <c r="F52" s="152">
        <f>'Hazard &amp; Exposure'!AR51</f>
        <v>7.9</v>
      </c>
      <c r="G52" s="152">
        <f>'Hazard &amp; Exposure'!AU51</f>
        <v>1</v>
      </c>
      <c r="H52" s="40">
        <f>'Hazard &amp; Exposure'!AV51</f>
        <v>5.9</v>
      </c>
      <c r="I52" s="152">
        <f>'Hazard &amp; Exposure'!AY51</f>
        <v>5.0999999999999996</v>
      </c>
      <c r="J52" s="152">
        <f>'Hazard &amp; Exposure'!BB51</f>
        <v>0</v>
      </c>
      <c r="K52" s="40">
        <f>'Hazard &amp; Exposure'!BC51</f>
        <v>3.6</v>
      </c>
      <c r="L52" s="41">
        <f t="shared" si="8"/>
        <v>4.9000000000000004</v>
      </c>
      <c r="M52" s="150">
        <f>Vulnerability!E51</f>
        <v>4.3</v>
      </c>
      <c r="N52" s="148">
        <f>Vulnerability!H51</f>
        <v>5.6</v>
      </c>
      <c r="O52" s="148">
        <f>Vulnerability!M51</f>
        <v>0.3</v>
      </c>
      <c r="P52" s="40">
        <f>Vulnerability!N51</f>
        <v>3.6</v>
      </c>
      <c r="Q52" s="148">
        <f>Vulnerability!S51</f>
        <v>0.8</v>
      </c>
      <c r="R52" s="147">
        <f>Vulnerability!W51</f>
        <v>0.9</v>
      </c>
      <c r="S52" s="147">
        <f>Vulnerability!Z51</f>
        <v>1.6</v>
      </c>
      <c r="T52" s="147">
        <f>Vulnerability!AC51</f>
        <v>4.4000000000000004</v>
      </c>
      <c r="U52" s="147">
        <f>Vulnerability!AI51</f>
        <v>3.8</v>
      </c>
      <c r="V52" s="148">
        <f>Vulnerability!AJ51</f>
        <v>2.8</v>
      </c>
      <c r="W52" s="40">
        <f>Vulnerability!AK51</f>
        <v>1.9</v>
      </c>
      <c r="X52" s="41">
        <f t="shared" si="9"/>
        <v>2.8</v>
      </c>
      <c r="Y52" s="163">
        <f>'Lack of Coping Capacity'!D51</f>
        <v>4.5999999999999996</v>
      </c>
      <c r="Z52" s="146">
        <f>'Lack of Coping Capacity'!G51</f>
        <v>6.4</v>
      </c>
      <c r="AA52" s="40">
        <f>'Lack of Coping Capacity'!H51</f>
        <v>5.5</v>
      </c>
      <c r="AB52" s="146">
        <f>'Lack of Coping Capacity'!M51</f>
        <v>2.9</v>
      </c>
      <c r="AC52" s="146">
        <f>'Lack of Coping Capacity'!R51</f>
        <v>3</v>
      </c>
      <c r="AD52" s="146">
        <f>'Lack of Coping Capacity'!W51</f>
        <v>4.4000000000000004</v>
      </c>
      <c r="AE52" s="40">
        <f>'Lack of Coping Capacity'!X51</f>
        <v>3.4</v>
      </c>
      <c r="AF52" s="41">
        <f t="shared" si="10"/>
        <v>4.5</v>
      </c>
      <c r="AG52" s="155">
        <f t="shared" si="11"/>
        <v>4</v>
      </c>
      <c r="AH52" s="180" t="str">
        <f t="shared" si="7"/>
        <v>Medium</v>
      </c>
      <c r="AI52" s="173">
        <f t="shared" si="12"/>
        <v>81</v>
      </c>
      <c r="AJ52" s="176">
        <f>VLOOKUP($B52,'Lack of Reliability Index'!$A$2:$H$192,8,FALSE)</f>
        <v>1.6326530612244898</v>
      </c>
      <c r="AK52" s="47">
        <f>'Imputed and missing data hidden'!BA50</f>
        <v>0</v>
      </c>
      <c r="AL52" s="174">
        <f t="shared" si="13"/>
        <v>0</v>
      </c>
      <c r="AM52" s="47" t="str">
        <f t="shared" si="14"/>
        <v/>
      </c>
      <c r="AN52" s="175">
        <f>'Indicator Date hidden2'!BB51</f>
        <v>0.30612244897959184</v>
      </c>
      <c r="AO52" s="181"/>
    </row>
    <row r="53" spans="1:41" ht="15.75" thickBot="1" x14ac:dyDescent="0.3">
      <c r="A53" s="125" t="str">
        <f>'Indicator Data'!A55</f>
        <v>Ecuador</v>
      </c>
      <c r="B53" s="43" t="str">
        <f>'Indicator Data'!B55</f>
        <v>ECU</v>
      </c>
      <c r="C53" s="153">
        <f>'Hazard &amp; Exposure'!AO52</f>
        <v>9.4</v>
      </c>
      <c r="D53" s="152">
        <f>'Hazard &amp; Exposure'!AP52</f>
        <v>6.7</v>
      </c>
      <c r="E53" s="152">
        <f>'Hazard &amp; Exposure'!AQ52</f>
        <v>9.1999999999999993</v>
      </c>
      <c r="F53" s="152">
        <f>'Hazard &amp; Exposure'!AR52</f>
        <v>0</v>
      </c>
      <c r="G53" s="152">
        <f>'Hazard &amp; Exposure'!AU52</f>
        <v>2.8</v>
      </c>
      <c r="H53" s="40">
        <f>'Hazard &amp; Exposure'!AV52</f>
        <v>6.9</v>
      </c>
      <c r="I53" s="152">
        <f>'Hazard &amp; Exposure'!AY52</f>
        <v>0.7</v>
      </c>
      <c r="J53" s="152">
        <f>'Hazard &amp; Exposure'!BB52</f>
        <v>0</v>
      </c>
      <c r="K53" s="40">
        <f>'Hazard &amp; Exposure'!BC52</f>
        <v>0.5</v>
      </c>
      <c r="L53" s="41">
        <f t="shared" si="8"/>
        <v>4.4000000000000004</v>
      </c>
      <c r="M53" s="150">
        <f>Vulnerability!E52</f>
        <v>3.7</v>
      </c>
      <c r="N53" s="148">
        <f>Vulnerability!H52</f>
        <v>5.0999999999999996</v>
      </c>
      <c r="O53" s="148">
        <f>Vulnerability!M52</f>
        <v>0.3</v>
      </c>
      <c r="P53" s="40">
        <f>Vulnerability!N52</f>
        <v>3.2</v>
      </c>
      <c r="Q53" s="148">
        <f>Vulnerability!S52</f>
        <v>5.8</v>
      </c>
      <c r="R53" s="147">
        <f>Vulnerability!W52</f>
        <v>0.5</v>
      </c>
      <c r="S53" s="147">
        <f>Vulnerability!Z52</f>
        <v>1.3</v>
      </c>
      <c r="T53" s="147">
        <f>Vulnerability!AC52</f>
        <v>0.6</v>
      </c>
      <c r="U53" s="147">
        <f>Vulnerability!AI52</f>
        <v>3.6</v>
      </c>
      <c r="V53" s="148">
        <f>Vulnerability!AJ52</f>
        <v>1.6</v>
      </c>
      <c r="W53" s="40">
        <f>Vulnerability!AK52</f>
        <v>4</v>
      </c>
      <c r="X53" s="41">
        <f t="shared" si="9"/>
        <v>3.6</v>
      </c>
      <c r="Y53" s="163">
        <f>'Lack of Coping Capacity'!D52</f>
        <v>3</v>
      </c>
      <c r="Z53" s="146">
        <f>'Lack of Coping Capacity'!G52</f>
        <v>6.1</v>
      </c>
      <c r="AA53" s="40">
        <f>'Lack of Coping Capacity'!H52</f>
        <v>4.5999999999999996</v>
      </c>
      <c r="AB53" s="146">
        <f>'Lack of Coping Capacity'!M52</f>
        <v>2.9</v>
      </c>
      <c r="AC53" s="146">
        <f>'Lack of Coping Capacity'!R52</f>
        <v>4</v>
      </c>
      <c r="AD53" s="146">
        <f>'Lack of Coping Capacity'!W52</f>
        <v>4.5</v>
      </c>
      <c r="AE53" s="40">
        <f>'Lack of Coping Capacity'!X52</f>
        <v>3.8</v>
      </c>
      <c r="AF53" s="41">
        <f t="shared" si="10"/>
        <v>4.2</v>
      </c>
      <c r="AG53" s="155">
        <f t="shared" si="11"/>
        <v>4.0999999999999996</v>
      </c>
      <c r="AH53" s="180" t="str">
        <f t="shared" si="7"/>
        <v>Medium</v>
      </c>
      <c r="AI53" s="173">
        <f t="shared" si="12"/>
        <v>76</v>
      </c>
      <c r="AJ53" s="176">
        <f>VLOOKUP($B53,'Lack of Reliability Index'!$A$2:$H$192,8,FALSE)</f>
        <v>1.6326530612244898</v>
      </c>
      <c r="AK53" s="47">
        <f>'Imputed and missing data hidden'!BA51</f>
        <v>0</v>
      </c>
      <c r="AL53" s="174">
        <f t="shared" si="13"/>
        <v>0</v>
      </c>
      <c r="AM53" s="47" t="str">
        <f t="shared" si="14"/>
        <v/>
      </c>
      <c r="AN53" s="175">
        <f>'Indicator Date hidden2'!BB52</f>
        <v>0.30612244897959184</v>
      </c>
      <c r="AO53" s="181"/>
    </row>
    <row r="54" spans="1:41" ht="15.75" thickBot="1" x14ac:dyDescent="0.3">
      <c r="A54" s="125" t="str">
        <f>'Indicator Data'!A56</f>
        <v>Egypt</v>
      </c>
      <c r="B54" s="43" t="str">
        <f>'Indicator Data'!B56</f>
        <v>EGY</v>
      </c>
      <c r="C54" s="153">
        <f>'Hazard &amp; Exposure'!AO53</f>
        <v>6</v>
      </c>
      <c r="D54" s="152">
        <f>'Hazard &amp; Exposure'!AP53</f>
        <v>8.1</v>
      </c>
      <c r="E54" s="152">
        <f>'Hazard &amp; Exposure'!AQ53</f>
        <v>7.2</v>
      </c>
      <c r="F54" s="152">
        <f>'Hazard &amp; Exposure'!AR53</f>
        <v>0</v>
      </c>
      <c r="G54" s="152">
        <f>'Hazard &amp; Exposure'!AU53</f>
        <v>3.1</v>
      </c>
      <c r="H54" s="40">
        <f>'Hazard &amp; Exposure'!AV53</f>
        <v>5.5</v>
      </c>
      <c r="I54" s="152">
        <f>'Hazard &amp; Exposure'!AY53</f>
        <v>9.3000000000000007</v>
      </c>
      <c r="J54" s="152">
        <f>'Hazard &amp; Exposure'!BB53</f>
        <v>9</v>
      </c>
      <c r="K54" s="40">
        <f>'Hazard &amp; Exposure'!BC53</f>
        <v>9</v>
      </c>
      <c r="L54" s="41">
        <f t="shared" si="8"/>
        <v>7.7</v>
      </c>
      <c r="M54" s="150">
        <f>Vulnerability!E53</f>
        <v>4.2</v>
      </c>
      <c r="N54" s="148">
        <f>Vulnerability!H53</f>
        <v>3.7</v>
      </c>
      <c r="O54" s="148">
        <f>Vulnerability!M53</f>
        <v>0.1</v>
      </c>
      <c r="P54" s="40">
        <f>Vulnerability!N53</f>
        <v>3.1</v>
      </c>
      <c r="Q54" s="148">
        <f>Vulnerability!S53</f>
        <v>6.4</v>
      </c>
      <c r="R54" s="147">
        <f>Vulnerability!W53</f>
        <v>0.2</v>
      </c>
      <c r="S54" s="147">
        <f>Vulnerability!Z53</f>
        <v>1.7</v>
      </c>
      <c r="T54" s="147">
        <f>Vulnerability!AC53</f>
        <v>0</v>
      </c>
      <c r="U54" s="147">
        <f>Vulnerability!AI53</f>
        <v>2.2000000000000002</v>
      </c>
      <c r="V54" s="148">
        <f>Vulnerability!AJ53</f>
        <v>1.1000000000000001</v>
      </c>
      <c r="W54" s="40">
        <f>Vulnerability!AK53</f>
        <v>4.2</v>
      </c>
      <c r="X54" s="41">
        <f t="shared" si="9"/>
        <v>3.7</v>
      </c>
      <c r="Y54" s="163">
        <f>'Lack of Coping Capacity'!D53</f>
        <v>4.2</v>
      </c>
      <c r="Z54" s="146">
        <f>'Lack of Coping Capacity'!G53</f>
        <v>6.4</v>
      </c>
      <c r="AA54" s="40">
        <f>'Lack of Coping Capacity'!H53</f>
        <v>5.3</v>
      </c>
      <c r="AB54" s="146">
        <f>'Lack of Coping Capacity'!M53</f>
        <v>3.5</v>
      </c>
      <c r="AC54" s="146">
        <f>'Lack of Coping Capacity'!R53</f>
        <v>3.3</v>
      </c>
      <c r="AD54" s="146">
        <f>'Lack of Coping Capacity'!W53</f>
        <v>3.3</v>
      </c>
      <c r="AE54" s="40">
        <f>'Lack of Coping Capacity'!X53</f>
        <v>3.4</v>
      </c>
      <c r="AF54" s="41">
        <f t="shared" si="10"/>
        <v>4.4000000000000004</v>
      </c>
      <c r="AG54" s="155">
        <f t="shared" si="11"/>
        <v>5</v>
      </c>
      <c r="AH54" s="180" t="str">
        <f t="shared" si="7"/>
        <v>High</v>
      </c>
      <c r="AI54" s="173">
        <f t="shared" si="12"/>
        <v>42</v>
      </c>
      <c r="AJ54" s="176">
        <f>VLOOKUP($B54,'Lack of Reliability Index'!$A$2:$H$192,8,FALSE)</f>
        <v>3.2666666666666657</v>
      </c>
      <c r="AK54" s="47">
        <f>'Imputed and missing data hidden'!BA52</f>
        <v>1</v>
      </c>
      <c r="AL54" s="174">
        <f t="shared" si="13"/>
        <v>1.9607843137254902E-2</v>
      </c>
      <c r="AM54" s="47" t="str">
        <f t="shared" si="14"/>
        <v>YES</v>
      </c>
      <c r="AN54" s="175">
        <f>'Indicator Date hidden2'!BB53</f>
        <v>0.44</v>
      </c>
      <c r="AO54" s="181"/>
    </row>
    <row r="55" spans="1:41" ht="15.75" thickBot="1" x14ac:dyDescent="0.3">
      <c r="A55" s="125" t="str">
        <f>'Indicator Data'!A57</f>
        <v>El Salvador</v>
      </c>
      <c r="B55" s="43" t="str">
        <f>'Indicator Data'!B57</f>
        <v>SLV</v>
      </c>
      <c r="C55" s="153">
        <f>'Hazard &amp; Exposure'!AO54</f>
        <v>8.6999999999999993</v>
      </c>
      <c r="D55" s="152">
        <f>'Hazard &amp; Exposure'!AP54</f>
        <v>3</v>
      </c>
      <c r="E55" s="152">
        <f>'Hazard &amp; Exposure'!AQ54</f>
        <v>8.1999999999999993</v>
      </c>
      <c r="F55" s="152">
        <f>'Hazard &amp; Exposure'!AR54</f>
        <v>3.7</v>
      </c>
      <c r="G55" s="152">
        <f>'Hazard &amp; Exposure'!AU54</f>
        <v>3.4</v>
      </c>
      <c r="H55" s="40">
        <f>'Hazard &amp; Exposure'!AV54</f>
        <v>6.1</v>
      </c>
      <c r="I55" s="152">
        <f>'Hazard &amp; Exposure'!AY54</f>
        <v>5.5</v>
      </c>
      <c r="J55" s="152">
        <f>'Hazard &amp; Exposure'!BB54</f>
        <v>0</v>
      </c>
      <c r="K55" s="40">
        <f>'Hazard &amp; Exposure'!BC54</f>
        <v>3.9</v>
      </c>
      <c r="L55" s="41">
        <f t="shared" si="8"/>
        <v>5.0999999999999996</v>
      </c>
      <c r="M55" s="150">
        <f>Vulnerability!E54</f>
        <v>4.2</v>
      </c>
      <c r="N55" s="148">
        <f>Vulnerability!H54</f>
        <v>4.5</v>
      </c>
      <c r="O55" s="148">
        <f>Vulnerability!M54</f>
        <v>0.6</v>
      </c>
      <c r="P55" s="40">
        <f>Vulnerability!N54</f>
        <v>3.4</v>
      </c>
      <c r="Q55" s="148">
        <f>Vulnerability!S54</f>
        <v>0</v>
      </c>
      <c r="R55" s="147">
        <f>Vulnerability!W54</f>
        <v>0.8</v>
      </c>
      <c r="S55" s="147">
        <f>Vulnerability!Z54</f>
        <v>1.3</v>
      </c>
      <c r="T55" s="147">
        <f>Vulnerability!AC54</f>
        <v>6.2</v>
      </c>
      <c r="U55" s="147">
        <f>Vulnerability!AI54</f>
        <v>3.5</v>
      </c>
      <c r="V55" s="148">
        <f>Vulnerability!AJ54</f>
        <v>3.3</v>
      </c>
      <c r="W55" s="40">
        <f>Vulnerability!AK54</f>
        <v>1.8</v>
      </c>
      <c r="X55" s="41">
        <f t="shared" si="9"/>
        <v>2.6</v>
      </c>
      <c r="Y55" s="163">
        <f>'Lack of Coping Capacity'!D54</f>
        <v>5.2</v>
      </c>
      <c r="Z55" s="146">
        <f>'Lack of Coping Capacity'!G54</f>
        <v>6.1</v>
      </c>
      <c r="AA55" s="40">
        <f>'Lack of Coping Capacity'!H54</f>
        <v>5.7</v>
      </c>
      <c r="AB55" s="146">
        <f>'Lack of Coping Capacity'!M54</f>
        <v>3.2</v>
      </c>
      <c r="AC55" s="146">
        <f>'Lack of Coping Capacity'!R54</f>
        <v>2.9</v>
      </c>
      <c r="AD55" s="146">
        <f>'Lack of Coping Capacity'!W54</f>
        <v>4.5999999999999996</v>
      </c>
      <c r="AE55" s="40">
        <f>'Lack of Coping Capacity'!X54</f>
        <v>3.6</v>
      </c>
      <c r="AF55" s="41">
        <f t="shared" si="10"/>
        <v>4.7</v>
      </c>
      <c r="AG55" s="155">
        <f t="shared" si="11"/>
        <v>4</v>
      </c>
      <c r="AH55" s="180" t="str">
        <f t="shared" si="7"/>
        <v>Medium</v>
      </c>
      <c r="AI55" s="173">
        <f t="shared" si="12"/>
        <v>81</v>
      </c>
      <c r="AJ55" s="176">
        <f>VLOOKUP($B55,'Lack of Reliability Index'!$A$2:$H$192,8,FALSE)</f>
        <v>2.488888888888888</v>
      </c>
      <c r="AK55" s="47">
        <f>'Imputed and missing data hidden'!BA53</f>
        <v>1</v>
      </c>
      <c r="AL55" s="174">
        <f t="shared" si="13"/>
        <v>1.9607843137254902E-2</v>
      </c>
      <c r="AM55" s="47" t="str">
        <f t="shared" si="14"/>
        <v/>
      </c>
      <c r="AN55" s="175">
        <f>'Indicator Date hidden2'!BB54</f>
        <v>0.41666666666666669</v>
      </c>
      <c r="AO55" s="181"/>
    </row>
    <row r="56" spans="1:41" ht="15.75" thickBot="1" x14ac:dyDescent="0.3">
      <c r="A56" s="125" t="str">
        <f>'Indicator Data'!A58</f>
        <v>Equatorial Guinea</v>
      </c>
      <c r="B56" s="43" t="str">
        <f>'Indicator Data'!B58</f>
        <v>GNQ</v>
      </c>
      <c r="C56" s="153">
        <f>'Hazard &amp; Exposure'!AO55</f>
        <v>0.1</v>
      </c>
      <c r="D56" s="152">
        <f>'Hazard &amp; Exposure'!AP55</f>
        <v>4.4000000000000004</v>
      </c>
      <c r="E56" s="152">
        <f>'Hazard &amp; Exposure'!AQ55</f>
        <v>0</v>
      </c>
      <c r="F56" s="152">
        <f>'Hazard &amp; Exposure'!AR55</f>
        <v>0</v>
      </c>
      <c r="G56" s="152">
        <f>'Hazard &amp; Exposure'!AU55</f>
        <v>3.6</v>
      </c>
      <c r="H56" s="40">
        <f>'Hazard &amp; Exposure'!AV55</f>
        <v>1.8</v>
      </c>
      <c r="I56" s="152">
        <f>'Hazard &amp; Exposure'!AY55</f>
        <v>4.3</v>
      </c>
      <c r="J56" s="152">
        <f>'Hazard &amp; Exposure'!BB55</f>
        <v>0</v>
      </c>
      <c r="K56" s="40">
        <f>'Hazard &amp; Exposure'!BC55</f>
        <v>3</v>
      </c>
      <c r="L56" s="41">
        <f t="shared" si="8"/>
        <v>2.4</v>
      </c>
      <c r="M56" s="150">
        <f>Vulnerability!E55</f>
        <v>5.5</v>
      </c>
      <c r="N56" s="148" t="str">
        <f>Vulnerability!H55</f>
        <v>x</v>
      </c>
      <c r="O56" s="148">
        <f>Vulnerability!M55</f>
        <v>0.1</v>
      </c>
      <c r="P56" s="40">
        <f>Vulnerability!N55</f>
        <v>3.7</v>
      </c>
      <c r="Q56" s="148">
        <f>Vulnerability!S55</f>
        <v>0</v>
      </c>
      <c r="R56" s="147">
        <f>Vulnerability!W55</f>
        <v>6.4</v>
      </c>
      <c r="S56" s="147">
        <f>Vulnerability!Z55</f>
        <v>4.0999999999999996</v>
      </c>
      <c r="T56" s="147">
        <f>Vulnerability!AC55</f>
        <v>0</v>
      </c>
      <c r="U56" s="147">
        <f>Vulnerability!AI55</f>
        <v>2</v>
      </c>
      <c r="V56" s="148">
        <f>Vulnerability!AJ55</f>
        <v>3.5</v>
      </c>
      <c r="W56" s="40">
        <f>Vulnerability!AK55</f>
        <v>1.9</v>
      </c>
      <c r="X56" s="41">
        <f t="shared" si="9"/>
        <v>2.8</v>
      </c>
      <c r="Y56" s="163" t="str">
        <f>'Lack of Coping Capacity'!D55</f>
        <v>x</v>
      </c>
      <c r="Z56" s="146">
        <f>'Lack of Coping Capacity'!G55</f>
        <v>8.1999999999999993</v>
      </c>
      <c r="AA56" s="40">
        <f>'Lack of Coping Capacity'!H55</f>
        <v>8.1999999999999993</v>
      </c>
      <c r="AB56" s="146">
        <f>'Lack of Coping Capacity'!M55</f>
        <v>4.7</v>
      </c>
      <c r="AC56" s="146">
        <f>'Lack of Coping Capacity'!R55</f>
        <v>7.2</v>
      </c>
      <c r="AD56" s="146">
        <f>'Lack of Coping Capacity'!W55</f>
        <v>7.1</v>
      </c>
      <c r="AE56" s="40">
        <f>'Lack of Coping Capacity'!X55</f>
        <v>6.3</v>
      </c>
      <c r="AF56" s="41">
        <f t="shared" si="10"/>
        <v>7.4</v>
      </c>
      <c r="AG56" s="155">
        <f t="shared" si="11"/>
        <v>3.7</v>
      </c>
      <c r="AH56" s="180" t="str">
        <f t="shared" si="7"/>
        <v>Medium</v>
      </c>
      <c r="AI56" s="173">
        <f t="shared" si="12"/>
        <v>94</v>
      </c>
      <c r="AJ56" s="176">
        <f>VLOOKUP($B56,'Lack of Reliability Index'!$A$2:$H$192,8,FALSE)</f>
        <v>3.669841269841271</v>
      </c>
      <c r="AK56" s="47">
        <f>'Imputed and missing data hidden'!BA54</f>
        <v>9</v>
      </c>
      <c r="AL56" s="174">
        <f t="shared" si="13"/>
        <v>0.17647058823529413</v>
      </c>
      <c r="AM56" s="47" t="str">
        <f t="shared" si="14"/>
        <v/>
      </c>
      <c r="AN56" s="175">
        <f>'Indicator Date hidden2'!BB55</f>
        <v>0.23809523809523808</v>
      </c>
      <c r="AO56" s="181"/>
    </row>
    <row r="57" spans="1:41" ht="15.75" thickBot="1" x14ac:dyDescent="0.3">
      <c r="A57" s="125" t="str">
        <f>'Indicator Data'!A59</f>
        <v>Eritrea</v>
      </c>
      <c r="B57" s="43" t="str">
        <f>'Indicator Data'!B59</f>
        <v>ERI</v>
      </c>
      <c r="C57" s="153">
        <f>'Hazard &amp; Exposure'!AO56</f>
        <v>2.8</v>
      </c>
      <c r="D57" s="152">
        <f>'Hazard &amp; Exposure'!AP56</f>
        <v>3.1</v>
      </c>
      <c r="E57" s="152">
        <f>'Hazard &amp; Exposure'!AQ56</f>
        <v>0</v>
      </c>
      <c r="F57" s="152">
        <f>'Hazard &amp; Exposure'!AR56</f>
        <v>0</v>
      </c>
      <c r="G57" s="152">
        <f>'Hazard &amp; Exposure'!AU56</f>
        <v>8.3000000000000007</v>
      </c>
      <c r="H57" s="40">
        <f>'Hazard &amp; Exposure'!AV56</f>
        <v>3.7</v>
      </c>
      <c r="I57" s="152">
        <f>'Hazard &amp; Exposure'!AY56</f>
        <v>4.5999999999999996</v>
      </c>
      <c r="J57" s="152">
        <f>'Hazard &amp; Exposure'!BB56</f>
        <v>0</v>
      </c>
      <c r="K57" s="40">
        <f>'Hazard &amp; Exposure'!BC56</f>
        <v>3.2</v>
      </c>
      <c r="L57" s="41">
        <f t="shared" si="8"/>
        <v>3.5</v>
      </c>
      <c r="M57" s="150">
        <f>Vulnerability!E56</f>
        <v>7.8</v>
      </c>
      <c r="N57" s="148" t="str">
        <f>Vulnerability!H56</f>
        <v>x</v>
      </c>
      <c r="O57" s="148">
        <f>Vulnerability!M56</f>
        <v>0.2</v>
      </c>
      <c r="P57" s="40">
        <f>Vulnerability!N56</f>
        <v>5.3</v>
      </c>
      <c r="Q57" s="148">
        <f>Vulnerability!S56</f>
        <v>2</v>
      </c>
      <c r="R57" s="147">
        <f>Vulnerability!W56</f>
        <v>0.9</v>
      </c>
      <c r="S57" s="147">
        <f>Vulnerability!Z56</f>
        <v>6</v>
      </c>
      <c r="T57" s="147">
        <f>Vulnerability!AC56</f>
        <v>0</v>
      </c>
      <c r="U57" s="147">
        <f>Vulnerability!AI56</f>
        <v>7.4</v>
      </c>
      <c r="V57" s="148">
        <f>Vulnerability!AJ56</f>
        <v>4.3</v>
      </c>
      <c r="W57" s="40">
        <f>Vulnerability!AK56</f>
        <v>3.2</v>
      </c>
      <c r="X57" s="41">
        <f t="shared" si="9"/>
        <v>4.3</v>
      </c>
      <c r="Y57" s="163" t="str">
        <f>'Lack of Coping Capacity'!D56</f>
        <v>x</v>
      </c>
      <c r="Z57" s="146">
        <f>'Lack of Coping Capacity'!G56</f>
        <v>8.1</v>
      </c>
      <c r="AA57" s="40">
        <f>'Lack of Coping Capacity'!H56</f>
        <v>8.1</v>
      </c>
      <c r="AB57" s="146">
        <f>'Lack of Coping Capacity'!M56</f>
        <v>7.5</v>
      </c>
      <c r="AC57" s="146">
        <f>'Lack of Coping Capacity'!R56</f>
        <v>9.1</v>
      </c>
      <c r="AD57" s="146">
        <f>'Lack of Coping Capacity'!W56</f>
        <v>5.2</v>
      </c>
      <c r="AE57" s="40">
        <f>'Lack of Coping Capacity'!X56</f>
        <v>7.3</v>
      </c>
      <c r="AF57" s="41">
        <f t="shared" si="10"/>
        <v>7.7</v>
      </c>
      <c r="AG57" s="155">
        <f t="shared" si="11"/>
        <v>4.9000000000000004</v>
      </c>
      <c r="AH57" s="180" t="str">
        <f t="shared" si="7"/>
        <v>Medium</v>
      </c>
      <c r="AI57" s="173">
        <f t="shared" si="12"/>
        <v>50</v>
      </c>
      <c r="AJ57" s="176">
        <f>VLOOKUP($B57,'Lack of Reliability Index'!$A$2:$H$192,8,FALSE)</f>
        <v>3.9365079365079367</v>
      </c>
      <c r="AK57" s="47">
        <f>'Imputed and missing data hidden'!BA55</f>
        <v>10</v>
      </c>
      <c r="AL57" s="174">
        <f t="shared" si="13"/>
        <v>0.19607843137254902</v>
      </c>
      <c r="AM57" s="47" t="str">
        <f t="shared" si="14"/>
        <v/>
      </c>
      <c r="AN57" s="175">
        <f>'Indicator Date hidden2'!BB56</f>
        <v>0.23809523809523808</v>
      </c>
      <c r="AO57" s="181"/>
    </row>
    <row r="58" spans="1:41" ht="15.75" thickBot="1" x14ac:dyDescent="0.3">
      <c r="A58" s="125" t="str">
        <f>'Indicator Data'!A60</f>
        <v>Estonia</v>
      </c>
      <c r="B58" s="43" t="str">
        <f>'Indicator Data'!B60</f>
        <v>EST</v>
      </c>
      <c r="C58" s="153">
        <f>'Hazard &amp; Exposure'!AO57</f>
        <v>0.1</v>
      </c>
      <c r="D58" s="152">
        <f>'Hazard &amp; Exposure'!AP57</f>
        <v>3.6</v>
      </c>
      <c r="E58" s="152">
        <f>'Hazard &amp; Exposure'!AQ57</f>
        <v>0</v>
      </c>
      <c r="F58" s="152">
        <f>'Hazard &amp; Exposure'!AR57</f>
        <v>0</v>
      </c>
      <c r="G58" s="152">
        <f>'Hazard &amp; Exposure'!AU57</f>
        <v>0</v>
      </c>
      <c r="H58" s="40">
        <f>'Hazard &amp; Exposure'!AV57</f>
        <v>0.9</v>
      </c>
      <c r="I58" s="152">
        <f>'Hazard &amp; Exposure'!AY57</f>
        <v>0</v>
      </c>
      <c r="J58" s="152">
        <f>'Hazard &amp; Exposure'!BB57</f>
        <v>0</v>
      </c>
      <c r="K58" s="40">
        <f>'Hazard &amp; Exposure'!BC57</f>
        <v>0</v>
      </c>
      <c r="L58" s="41">
        <f t="shared" si="8"/>
        <v>0.5</v>
      </c>
      <c r="M58" s="150">
        <f>Vulnerability!E57</f>
        <v>1.2</v>
      </c>
      <c r="N58" s="148">
        <f>Vulnerability!H57</f>
        <v>1.8</v>
      </c>
      <c r="O58" s="148">
        <f>Vulnerability!M57</f>
        <v>0</v>
      </c>
      <c r="P58" s="40">
        <f>Vulnerability!N57</f>
        <v>1.1000000000000001</v>
      </c>
      <c r="Q58" s="148">
        <f>Vulnerability!S57</f>
        <v>1.2</v>
      </c>
      <c r="R58" s="147">
        <f>Vulnerability!W57</f>
        <v>1.5</v>
      </c>
      <c r="S58" s="147">
        <f>Vulnerability!Z57</f>
        <v>0.2</v>
      </c>
      <c r="T58" s="147">
        <f>Vulnerability!AC57</f>
        <v>0</v>
      </c>
      <c r="U58" s="147">
        <f>Vulnerability!AI57</f>
        <v>1.7</v>
      </c>
      <c r="V58" s="148">
        <f>Vulnerability!AJ57</f>
        <v>0.9</v>
      </c>
      <c r="W58" s="40">
        <f>Vulnerability!AK57</f>
        <v>1.1000000000000001</v>
      </c>
      <c r="X58" s="41">
        <f t="shared" si="9"/>
        <v>1.1000000000000001</v>
      </c>
      <c r="Y58" s="163" t="str">
        <f>'Lack of Coping Capacity'!D57</f>
        <v>x</v>
      </c>
      <c r="Z58" s="146">
        <f>'Lack of Coping Capacity'!G57</f>
        <v>2.8</v>
      </c>
      <c r="AA58" s="40">
        <f>'Lack of Coping Capacity'!H57</f>
        <v>2.8</v>
      </c>
      <c r="AB58" s="146">
        <f>'Lack of Coping Capacity'!M57</f>
        <v>1</v>
      </c>
      <c r="AC58" s="146">
        <f>'Lack of Coping Capacity'!R57</f>
        <v>0.1</v>
      </c>
      <c r="AD58" s="146">
        <f>'Lack of Coping Capacity'!W57</f>
        <v>1.8</v>
      </c>
      <c r="AE58" s="40">
        <f>'Lack of Coping Capacity'!X57</f>
        <v>1</v>
      </c>
      <c r="AF58" s="41">
        <f t="shared" si="10"/>
        <v>1.9</v>
      </c>
      <c r="AG58" s="155">
        <f t="shared" si="11"/>
        <v>1</v>
      </c>
      <c r="AH58" s="180" t="str">
        <f t="shared" si="7"/>
        <v>Very Low</v>
      </c>
      <c r="AI58" s="173">
        <f t="shared" si="12"/>
        <v>184</v>
      </c>
      <c r="AJ58" s="176">
        <f>VLOOKUP($B58,'Lack of Reliability Index'!$A$2:$H$192,8,FALSE)</f>
        <v>2.7878787878787881</v>
      </c>
      <c r="AK58" s="47">
        <f>'Imputed and missing data hidden'!BA56</f>
        <v>5</v>
      </c>
      <c r="AL58" s="174">
        <f t="shared" si="13"/>
        <v>9.8039215686274508E-2</v>
      </c>
      <c r="AM58" s="47" t="str">
        <f t="shared" si="14"/>
        <v/>
      </c>
      <c r="AN58" s="175">
        <f>'Indicator Date hidden2'!BB57</f>
        <v>0.27272727272727271</v>
      </c>
      <c r="AO58" s="181"/>
    </row>
    <row r="59" spans="1:41" ht="15.75" thickBot="1" x14ac:dyDescent="0.3">
      <c r="A59" s="125" t="str">
        <f>'Indicator Data'!A61</f>
        <v>Eswatini</v>
      </c>
      <c r="B59" s="43" t="str">
        <f>'Indicator Data'!B61</f>
        <v>SWZ</v>
      </c>
      <c r="C59" s="153">
        <f>'Hazard &amp; Exposure'!AO58</f>
        <v>0.1</v>
      </c>
      <c r="D59" s="152">
        <f>'Hazard &amp; Exposure'!AP58</f>
        <v>4.2</v>
      </c>
      <c r="E59" s="152">
        <f>'Hazard &amp; Exposure'!AQ58</f>
        <v>0</v>
      </c>
      <c r="F59" s="152">
        <f>'Hazard &amp; Exposure'!AR58</f>
        <v>0.2</v>
      </c>
      <c r="G59" s="152">
        <f>'Hazard &amp; Exposure'!AU58</f>
        <v>5.3</v>
      </c>
      <c r="H59" s="40">
        <f>'Hazard &amp; Exposure'!AV58</f>
        <v>2.2999999999999998</v>
      </c>
      <c r="I59" s="152">
        <f>'Hazard &amp; Exposure'!AY58</f>
        <v>3.2</v>
      </c>
      <c r="J59" s="152">
        <f>'Hazard &amp; Exposure'!BB58</f>
        <v>0</v>
      </c>
      <c r="K59" s="40">
        <f>'Hazard &amp; Exposure'!BC58</f>
        <v>2.2000000000000002</v>
      </c>
      <c r="L59" s="41">
        <f t="shared" si="8"/>
        <v>2.2999999999999998</v>
      </c>
      <c r="M59" s="150">
        <f>Vulnerability!E58</f>
        <v>6.7</v>
      </c>
      <c r="N59" s="148">
        <f>Vulnerability!H58</f>
        <v>7.1</v>
      </c>
      <c r="O59" s="148">
        <f>Vulnerability!M58</f>
        <v>2.1</v>
      </c>
      <c r="P59" s="40">
        <f>Vulnerability!N58</f>
        <v>5.7</v>
      </c>
      <c r="Q59" s="148">
        <f>Vulnerability!S58</f>
        <v>1.4</v>
      </c>
      <c r="R59" s="147">
        <f>Vulnerability!W58</f>
        <v>5.8</v>
      </c>
      <c r="S59" s="147">
        <f>Vulnerability!Z58</f>
        <v>3.4</v>
      </c>
      <c r="T59" s="147">
        <f>Vulnerability!AC58</f>
        <v>9</v>
      </c>
      <c r="U59" s="147">
        <f>Vulnerability!AI58</f>
        <v>5.5</v>
      </c>
      <c r="V59" s="148">
        <f>Vulnerability!AJ58</f>
        <v>6.4</v>
      </c>
      <c r="W59" s="40">
        <f>Vulnerability!AK58</f>
        <v>4.3</v>
      </c>
      <c r="X59" s="41">
        <f t="shared" si="9"/>
        <v>5</v>
      </c>
      <c r="Y59" s="163">
        <f>'Lack of Coping Capacity'!D58</f>
        <v>4.4000000000000004</v>
      </c>
      <c r="Z59" s="146">
        <f>'Lack of Coping Capacity'!G58</f>
        <v>6.2</v>
      </c>
      <c r="AA59" s="40">
        <f>'Lack of Coping Capacity'!H58</f>
        <v>5.3</v>
      </c>
      <c r="AB59" s="146">
        <f>'Lack of Coping Capacity'!M58</f>
        <v>4.9000000000000004</v>
      </c>
      <c r="AC59" s="146">
        <f>'Lack of Coping Capacity'!R58</f>
        <v>5.3</v>
      </c>
      <c r="AD59" s="146">
        <f>'Lack of Coping Capacity'!W58</f>
        <v>5.5</v>
      </c>
      <c r="AE59" s="40">
        <f>'Lack of Coping Capacity'!X58</f>
        <v>5.2</v>
      </c>
      <c r="AF59" s="41">
        <f t="shared" si="10"/>
        <v>5.3</v>
      </c>
      <c r="AG59" s="155">
        <f t="shared" si="11"/>
        <v>3.9</v>
      </c>
      <c r="AH59" s="180" t="str">
        <f t="shared" si="7"/>
        <v>Medium</v>
      </c>
      <c r="AI59" s="173">
        <f t="shared" si="12"/>
        <v>85</v>
      </c>
      <c r="AJ59" s="176">
        <f>VLOOKUP($B59,'Lack of Reliability Index'!$A$2:$H$192,8,FALSE)</f>
        <v>4.1251700680272094</v>
      </c>
      <c r="AK59" s="47">
        <f>'Imputed and missing data hidden'!BA57</f>
        <v>4</v>
      </c>
      <c r="AL59" s="174">
        <f t="shared" si="13"/>
        <v>7.8431372549019607E-2</v>
      </c>
      <c r="AM59" s="47" t="str">
        <f t="shared" si="14"/>
        <v/>
      </c>
      <c r="AN59" s="175">
        <f>'Indicator Date hidden2'!BB58</f>
        <v>0.8</v>
      </c>
      <c r="AO59" s="181"/>
    </row>
    <row r="60" spans="1:41" ht="15.75" thickBot="1" x14ac:dyDescent="0.3">
      <c r="A60" s="125" t="str">
        <f>'Indicator Data'!A62</f>
        <v>Ethiopia</v>
      </c>
      <c r="B60" s="43" t="str">
        <f>'Indicator Data'!B62</f>
        <v>ETH</v>
      </c>
      <c r="C60" s="153">
        <f>'Hazard &amp; Exposure'!AO59</f>
        <v>5.5</v>
      </c>
      <c r="D60" s="152">
        <f>'Hazard &amp; Exposure'!AP59</f>
        <v>5.7</v>
      </c>
      <c r="E60" s="152">
        <f>'Hazard &amp; Exposure'!AQ59</f>
        <v>0</v>
      </c>
      <c r="F60" s="152">
        <f>'Hazard &amp; Exposure'!AR59</f>
        <v>0</v>
      </c>
      <c r="G60" s="152">
        <f>'Hazard &amp; Exposure'!AU59</f>
        <v>5.7</v>
      </c>
      <c r="H60" s="40">
        <f>'Hazard &amp; Exposure'!AV59</f>
        <v>3.8</v>
      </c>
      <c r="I60" s="152">
        <f>'Hazard &amp; Exposure'!AY59</f>
        <v>10</v>
      </c>
      <c r="J60" s="152">
        <f>'Hazard &amp; Exposure'!BB59</f>
        <v>9</v>
      </c>
      <c r="K60" s="40">
        <f>'Hazard &amp; Exposure'!BC59</f>
        <v>9</v>
      </c>
      <c r="L60" s="41">
        <f t="shared" si="8"/>
        <v>7.2</v>
      </c>
      <c r="M60" s="150">
        <f>Vulnerability!E59</f>
        <v>9.1</v>
      </c>
      <c r="N60" s="148">
        <f>Vulnerability!H59</f>
        <v>4.4000000000000004</v>
      </c>
      <c r="O60" s="148">
        <f>Vulnerability!M59</f>
        <v>2.2999999999999998</v>
      </c>
      <c r="P60" s="40">
        <f>Vulnerability!N59</f>
        <v>6.2</v>
      </c>
      <c r="Q60" s="148">
        <f>Vulnerability!S59</f>
        <v>8.5</v>
      </c>
      <c r="R60" s="147">
        <f>Vulnerability!W59</f>
        <v>3.1</v>
      </c>
      <c r="S60" s="147">
        <f>Vulnerability!Z59</f>
        <v>4.9000000000000004</v>
      </c>
      <c r="T60" s="147">
        <f>Vulnerability!AC59</f>
        <v>0.1</v>
      </c>
      <c r="U60" s="147">
        <f>Vulnerability!AI59</f>
        <v>6.7</v>
      </c>
      <c r="V60" s="148">
        <f>Vulnerability!AJ59</f>
        <v>4.0999999999999996</v>
      </c>
      <c r="W60" s="40">
        <f>Vulnerability!AK59</f>
        <v>6.8</v>
      </c>
      <c r="X60" s="41">
        <f t="shared" si="9"/>
        <v>6.5</v>
      </c>
      <c r="Y60" s="163">
        <f>'Lack of Coping Capacity'!D59</f>
        <v>2.9</v>
      </c>
      <c r="Z60" s="146">
        <f>'Lack of Coping Capacity'!G59</f>
        <v>6.5</v>
      </c>
      <c r="AA60" s="40">
        <f>'Lack of Coping Capacity'!H59</f>
        <v>4.7</v>
      </c>
      <c r="AB60" s="146">
        <f>'Lack of Coping Capacity'!M59</f>
        <v>7.6</v>
      </c>
      <c r="AC60" s="146">
        <f>'Lack of Coping Capacity'!R59</f>
        <v>8.6</v>
      </c>
      <c r="AD60" s="146">
        <f>'Lack of Coping Capacity'!W59</f>
        <v>8.1</v>
      </c>
      <c r="AE60" s="40">
        <f>'Lack of Coping Capacity'!X59</f>
        <v>8.1</v>
      </c>
      <c r="AF60" s="41">
        <f t="shared" si="10"/>
        <v>6.7</v>
      </c>
      <c r="AG60" s="155">
        <f t="shared" si="11"/>
        <v>6.8</v>
      </c>
      <c r="AH60" s="180" t="str">
        <f t="shared" si="7"/>
        <v>Very High</v>
      </c>
      <c r="AI60" s="173">
        <f t="shared" si="12"/>
        <v>10</v>
      </c>
      <c r="AJ60" s="176">
        <f>VLOOKUP($B60,'Lack of Reliability Index'!$A$2:$H$192,8,FALSE)</f>
        <v>6.3333333333333339</v>
      </c>
      <c r="AK60" s="47">
        <f>'Imputed and missing data hidden'!BA58</f>
        <v>0</v>
      </c>
      <c r="AL60" s="174">
        <f t="shared" si="13"/>
        <v>0</v>
      </c>
      <c r="AM60" s="47" t="str">
        <f t="shared" si="14"/>
        <v>YES</v>
      </c>
      <c r="AN60" s="175">
        <f>'Indicator Date hidden2'!BB59</f>
        <v>0.36</v>
      </c>
      <c r="AO60" s="181"/>
    </row>
    <row r="61" spans="1:41" ht="15.75" thickBot="1" x14ac:dyDescent="0.3">
      <c r="A61" s="125" t="str">
        <f>'Indicator Data'!A63</f>
        <v>Fiji</v>
      </c>
      <c r="B61" s="43" t="str">
        <f>'Indicator Data'!B63</f>
        <v>FJI</v>
      </c>
      <c r="C61" s="153">
        <f>'Hazard &amp; Exposure'!AO60</f>
        <v>3.2</v>
      </c>
      <c r="D61" s="152">
        <f>'Hazard &amp; Exposure'!AP60</f>
        <v>0.1</v>
      </c>
      <c r="E61" s="152">
        <f>'Hazard &amp; Exposure'!AQ60</f>
        <v>8.1</v>
      </c>
      <c r="F61" s="152">
        <f>'Hazard &amp; Exposure'!AR60</f>
        <v>3.3</v>
      </c>
      <c r="G61" s="152">
        <f>'Hazard &amp; Exposure'!AU60</f>
        <v>2.6</v>
      </c>
      <c r="H61" s="40">
        <f>'Hazard &amp; Exposure'!AV60</f>
        <v>4.0999999999999996</v>
      </c>
      <c r="I61" s="152">
        <f>'Hazard &amp; Exposure'!AY60</f>
        <v>0.1</v>
      </c>
      <c r="J61" s="152">
        <f>'Hazard &amp; Exposure'!BB60</f>
        <v>0</v>
      </c>
      <c r="K61" s="40">
        <f>'Hazard &amp; Exposure'!BC60</f>
        <v>0.1</v>
      </c>
      <c r="L61" s="41">
        <f t="shared" si="8"/>
        <v>2.2999999999999998</v>
      </c>
      <c r="M61" s="150">
        <f>Vulnerability!E60</f>
        <v>3.2</v>
      </c>
      <c r="N61" s="148">
        <f>Vulnerability!H60</f>
        <v>4.5999999999999996</v>
      </c>
      <c r="O61" s="148">
        <f>Vulnerability!M60</f>
        <v>3</v>
      </c>
      <c r="P61" s="40">
        <f>Vulnerability!N60</f>
        <v>3.5</v>
      </c>
      <c r="Q61" s="148">
        <f>Vulnerability!S60</f>
        <v>0</v>
      </c>
      <c r="R61" s="147">
        <f>Vulnerability!W60</f>
        <v>0.6</v>
      </c>
      <c r="S61" s="147">
        <f>Vulnerability!Z60</f>
        <v>1.9</v>
      </c>
      <c r="T61" s="147">
        <f>Vulnerability!AC60</f>
        <v>10</v>
      </c>
      <c r="U61" s="147">
        <f>Vulnerability!AI60</f>
        <v>2.7</v>
      </c>
      <c r="V61" s="148">
        <f>Vulnerability!AJ60</f>
        <v>5.6</v>
      </c>
      <c r="W61" s="40">
        <f>Vulnerability!AK60</f>
        <v>3.3</v>
      </c>
      <c r="X61" s="41">
        <f t="shared" si="9"/>
        <v>3.4</v>
      </c>
      <c r="Y61" s="163">
        <f>'Lack of Coping Capacity'!D60</f>
        <v>0.1</v>
      </c>
      <c r="Z61" s="146">
        <f>'Lack of Coping Capacity'!G60</f>
        <v>4.8</v>
      </c>
      <c r="AA61" s="40">
        <f>'Lack of Coping Capacity'!H60</f>
        <v>2.5</v>
      </c>
      <c r="AB61" s="146">
        <f>'Lack of Coping Capacity'!M60</f>
        <v>3.5</v>
      </c>
      <c r="AC61" s="146">
        <f>'Lack of Coping Capacity'!R60</f>
        <v>3.4</v>
      </c>
      <c r="AD61" s="146">
        <f>'Lack of Coping Capacity'!W60</f>
        <v>4.9000000000000004</v>
      </c>
      <c r="AE61" s="40">
        <f>'Lack of Coping Capacity'!X60</f>
        <v>3.9</v>
      </c>
      <c r="AF61" s="41">
        <f t="shared" si="10"/>
        <v>3.2</v>
      </c>
      <c r="AG61" s="155">
        <f t="shared" si="11"/>
        <v>2.9</v>
      </c>
      <c r="AH61" s="180" t="str">
        <f t="shared" si="7"/>
        <v>Low</v>
      </c>
      <c r="AI61" s="173">
        <f t="shared" si="12"/>
        <v>117</v>
      </c>
      <c r="AJ61" s="176">
        <f>VLOOKUP($B61,'Lack of Reliability Index'!$A$2:$H$192,8,FALSE)</f>
        <v>1.92</v>
      </c>
      <c r="AK61" s="47">
        <f>'Imputed and missing data hidden'!BA59</f>
        <v>5</v>
      </c>
      <c r="AL61" s="174">
        <f t="shared" si="13"/>
        <v>9.8039215686274508E-2</v>
      </c>
      <c r="AM61" s="47" t="str">
        <f t="shared" si="14"/>
        <v/>
      </c>
      <c r="AN61" s="175">
        <f>'Indicator Date hidden2'!BB60</f>
        <v>0.38636363636363635</v>
      </c>
      <c r="AO61" s="181"/>
    </row>
    <row r="62" spans="1:41" ht="15.75" thickBot="1" x14ac:dyDescent="0.3">
      <c r="A62" s="125" t="str">
        <f>'Indicator Data'!A64</f>
        <v>Finland</v>
      </c>
      <c r="B62" s="43" t="str">
        <f>'Indicator Data'!B64</f>
        <v>FIN</v>
      </c>
      <c r="C62" s="153">
        <f>'Hazard &amp; Exposure'!AO61</f>
        <v>0.1</v>
      </c>
      <c r="D62" s="152">
        <f>'Hazard &amp; Exposure'!AP61</f>
        <v>0.1</v>
      </c>
      <c r="E62" s="152">
        <f>'Hazard &amp; Exposure'!AQ61</f>
        <v>0</v>
      </c>
      <c r="F62" s="152">
        <f>'Hazard &amp; Exposure'!AR61</f>
        <v>0</v>
      </c>
      <c r="G62" s="152">
        <f>'Hazard &amp; Exposure'!AU61</f>
        <v>0</v>
      </c>
      <c r="H62" s="40">
        <f>'Hazard &amp; Exposure'!AV61</f>
        <v>0.1</v>
      </c>
      <c r="I62" s="152">
        <f>'Hazard &amp; Exposure'!AY61</f>
        <v>0</v>
      </c>
      <c r="J62" s="152">
        <f>'Hazard &amp; Exposure'!BB61</f>
        <v>0</v>
      </c>
      <c r="K62" s="40">
        <f>'Hazard &amp; Exposure'!BC61</f>
        <v>0</v>
      </c>
      <c r="L62" s="41">
        <f t="shared" si="8"/>
        <v>0.1</v>
      </c>
      <c r="M62" s="150">
        <f>Vulnerability!E61</f>
        <v>0.5</v>
      </c>
      <c r="N62" s="148">
        <f>Vulnerability!H61</f>
        <v>0.7</v>
      </c>
      <c r="O62" s="148">
        <f>Vulnerability!M61</f>
        <v>0</v>
      </c>
      <c r="P62" s="40">
        <f>Vulnerability!N61</f>
        <v>0.4</v>
      </c>
      <c r="Q62" s="148">
        <f>Vulnerability!S61</f>
        <v>4.5</v>
      </c>
      <c r="R62" s="147">
        <f>Vulnerability!W61</f>
        <v>0.1</v>
      </c>
      <c r="S62" s="147">
        <f>Vulnerability!Z61</f>
        <v>0.2</v>
      </c>
      <c r="T62" s="147">
        <f>Vulnerability!AC61</f>
        <v>0</v>
      </c>
      <c r="U62" s="147">
        <f>Vulnerability!AI61</f>
        <v>1.1000000000000001</v>
      </c>
      <c r="V62" s="148">
        <f>Vulnerability!AJ61</f>
        <v>0.4</v>
      </c>
      <c r="W62" s="40">
        <f>Vulnerability!AK61</f>
        <v>2.7</v>
      </c>
      <c r="X62" s="41">
        <f t="shared" si="9"/>
        <v>1.6</v>
      </c>
      <c r="Y62" s="163">
        <f>'Lack of Coping Capacity'!D61</f>
        <v>2.2000000000000002</v>
      </c>
      <c r="Z62" s="146">
        <f>'Lack of Coping Capacity'!G61</f>
        <v>1.3</v>
      </c>
      <c r="AA62" s="40">
        <f>'Lack of Coping Capacity'!H61</f>
        <v>1.8</v>
      </c>
      <c r="AB62" s="146">
        <f>'Lack of Coping Capacity'!M61</f>
        <v>1.5</v>
      </c>
      <c r="AC62" s="146">
        <f>'Lack of Coping Capacity'!R61</f>
        <v>0.6</v>
      </c>
      <c r="AD62" s="146">
        <f>'Lack of Coping Capacity'!W61</f>
        <v>1</v>
      </c>
      <c r="AE62" s="40">
        <f>'Lack of Coping Capacity'!X61</f>
        <v>1</v>
      </c>
      <c r="AF62" s="41">
        <f t="shared" si="10"/>
        <v>1.4</v>
      </c>
      <c r="AG62" s="155">
        <f t="shared" si="11"/>
        <v>0.6</v>
      </c>
      <c r="AH62" s="180" t="str">
        <f t="shared" si="7"/>
        <v>Very Low</v>
      </c>
      <c r="AI62" s="173">
        <f t="shared" si="12"/>
        <v>190</v>
      </c>
      <c r="AJ62" s="176">
        <f>VLOOKUP($B62,'Lack of Reliability Index'!$A$2:$H$192,8,FALSE)</f>
        <v>3.3939393939393936</v>
      </c>
      <c r="AK62" s="47">
        <f>'Imputed and missing data hidden'!BA60</f>
        <v>6</v>
      </c>
      <c r="AL62" s="174">
        <f t="shared" si="13"/>
        <v>0.11764705882352941</v>
      </c>
      <c r="AM62" s="47" t="str">
        <f t="shared" si="14"/>
        <v/>
      </c>
      <c r="AN62" s="175">
        <f>'Indicator Date hidden2'!BB61</f>
        <v>0.27906976744186046</v>
      </c>
      <c r="AO62" s="181"/>
    </row>
    <row r="63" spans="1:41" ht="15.75" thickBot="1" x14ac:dyDescent="0.3">
      <c r="A63" s="125" t="str">
        <f>'Indicator Data'!A65</f>
        <v>France</v>
      </c>
      <c r="B63" s="43" t="str">
        <f>'Indicator Data'!B65</f>
        <v>FRA</v>
      </c>
      <c r="C63" s="153">
        <f>'Hazard &amp; Exposure'!AO62</f>
        <v>3</v>
      </c>
      <c r="D63" s="152">
        <f>'Hazard &amp; Exposure'!AP62</f>
        <v>6.4</v>
      </c>
      <c r="E63" s="152">
        <f>'Hazard &amp; Exposure'!AQ62</f>
        <v>5.7</v>
      </c>
      <c r="F63" s="152">
        <f>'Hazard &amp; Exposure'!AR62</f>
        <v>0</v>
      </c>
      <c r="G63" s="152">
        <f>'Hazard &amp; Exposure'!AU62</f>
        <v>2.2999999999999998</v>
      </c>
      <c r="H63" s="40">
        <f>'Hazard &amp; Exposure'!AV62</f>
        <v>3.8</v>
      </c>
      <c r="I63" s="152">
        <f>'Hazard &amp; Exposure'!AY62</f>
        <v>0.8</v>
      </c>
      <c r="J63" s="152">
        <f>'Hazard &amp; Exposure'!BB62</f>
        <v>0</v>
      </c>
      <c r="K63" s="40">
        <f>'Hazard &amp; Exposure'!BC62</f>
        <v>0.6</v>
      </c>
      <c r="L63" s="41">
        <f t="shared" si="8"/>
        <v>2.2999999999999998</v>
      </c>
      <c r="M63" s="150">
        <f>Vulnerability!E62</f>
        <v>0.8</v>
      </c>
      <c r="N63" s="148">
        <f>Vulnerability!H62</f>
        <v>1.6</v>
      </c>
      <c r="O63" s="148">
        <f>Vulnerability!M62</f>
        <v>0</v>
      </c>
      <c r="P63" s="40">
        <f>Vulnerability!N62</f>
        <v>0.8</v>
      </c>
      <c r="Q63" s="148">
        <f>Vulnerability!S62</f>
        <v>6.7</v>
      </c>
      <c r="R63" s="147">
        <f>Vulnerability!W62</f>
        <v>0.5</v>
      </c>
      <c r="S63" s="147">
        <f>Vulnerability!Z62</f>
        <v>0.3</v>
      </c>
      <c r="T63" s="147">
        <f>Vulnerability!AC62</f>
        <v>0</v>
      </c>
      <c r="U63" s="147">
        <f>Vulnerability!AI62</f>
        <v>0.8</v>
      </c>
      <c r="V63" s="148">
        <f>Vulnerability!AJ62</f>
        <v>0.4</v>
      </c>
      <c r="W63" s="40">
        <f>Vulnerability!AK62</f>
        <v>4.2</v>
      </c>
      <c r="X63" s="41">
        <f t="shared" si="9"/>
        <v>2.7</v>
      </c>
      <c r="Y63" s="163">
        <f>'Lack of Coping Capacity'!D62</f>
        <v>2.9</v>
      </c>
      <c r="Z63" s="146">
        <f>'Lack of Coping Capacity'!G62</f>
        <v>2.6</v>
      </c>
      <c r="AA63" s="40">
        <f>'Lack of Coping Capacity'!H62</f>
        <v>2.8</v>
      </c>
      <c r="AB63" s="146">
        <f>'Lack of Coping Capacity'!M62</f>
        <v>2.1</v>
      </c>
      <c r="AC63" s="146">
        <f>'Lack of Coping Capacity'!R62</f>
        <v>0</v>
      </c>
      <c r="AD63" s="146">
        <f>'Lack of Coping Capacity'!W62</f>
        <v>1.1000000000000001</v>
      </c>
      <c r="AE63" s="40">
        <f>'Lack of Coping Capacity'!X62</f>
        <v>1.1000000000000001</v>
      </c>
      <c r="AF63" s="41">
        <f t="shared" si="10"/>
        <v>2</v>
      </c>
      <c r="AG63" s="155">
        <f t="shared" si="11"/>
        <v>2.2999999999999998</v>
      </c>
      <c r="AH63" s="180" t="str">
        <f t="shared" si="7"/>
        <v>Low</v>
      </c>
      <c r="AI63" s="173">
        <f t="shared" si="12"/>
        <v>141</v>
      </c>
      <c r="AJ63" s="176">
        <f>VLOOKUP($B63,'Lack of Reliability Index'!$A$2:$H$192,8,FALSE)</f>
        <v>3.0883720930232563</v>
      </c>
      <c r="AK63" s="47">
        <f>'Imputed and missing data hidden'!BA61</f>
        <v>5</v>
      </c>
      <c r="AL63" s="174">
        <f t="shared" si="13"/>
        <v>9.8039215686274508E-2</v>
      </c>
      <c r="AM63" s="47" t="str">
        <f t="shared" si="14"/>
        <v/>
      </c>
      <c r="AN63" s="175">
        <f>'Indicator Date hidden2'!BB62</f>
        <v>0.13636363636363635</v>
      </c>
      <c r="AO63" s="181"/>
    </row>
    <row r="64" spans="1:41" ht="15.75" thickBot="1" x14ac:dyDescent="0.3">
      <c r="A64" s="125" t="str">
        <f>'Indicator Data'!A66</f>
        <v>Gabon</v>
      </c>
      <c r="B64" s="43" t="str">
        <f>'Indicator Data'!B66</f>
        <v>GAB</v>
      </c>
      <c r="C64" s="153">
        <f>'Hazard &amp; Exposure'!AO63</f>
        <v>1.7</v>
      </c>
      <c r="D64" s="152">
        <f>'Hazard &amp; Exposure'!AP63</f>
        <v>4.8</v>
      </c>
      <c r="E64" s="152">
        <f>'Hazard &amp; Exposure'!AQ63</f>
        <v>0</v>
      </c>
      <c r="F64" s="152">
        <f>'Hazard &amp; Exposure'!AR63</f>
        <v>0</v>
      </c>
      <c r="G64" s="152">
        <f>'Hazard &amp; Exposure'!AU63</f>
        <v>1.5</v>
      </c>
      <c r="H64" s="40">
        <f>'Hazard &amp; Exposure'!AV63</f>
        <v>1.8</v>
      </c>
      <c r="I64" s="152">
        <f>'Hazard &amp; Exposure'!AY63</f>
        <v>6</v>
      </c>
      <c r="J64" s="152">
        <f>'Hazard &amp; Exposure'!BB63</f>
        <v>0</v>
      </c>
      <c r="K64" s="40">
        <f>'Hazard &amp; Exposure'!BC63</f>
        <v>4.2</v>
      </c>
      <c r="L64" s="41">
        <f t="shared" si="8"/>
        <v>3.1</v>
      </c>
      <c r="M64" s="150">
        <f>Vulnerability!E63</f>
        <v>5.6</v>
      </c>
      <c r="N64" s="148">
        <f>Vulnerability!H63</f>
        <v>5.2</v>
      </c>
      <c r="O64" s="148">
        <f>Vulnerability!M63</f>
        <v>0.9</v>
      </c>
      <c r="P64" s="40">
        <f>Vulnerability!N63</f>
        <v>4.3</v>
      </c>
      <c r="Q64" s="148">
        <f>Vulnerability!S63</f>
        <v>1.3</v>
      </c>
      <c r="R64" s="147">
        <f>Vulnerability!W63</f>
        <v>7.5</v>
      </c>
      <c r="S64" s="147">
        <f>Vulnerability!Z63</f>
        <v>2.6</v>
      </c>
      <c r="T64" s="147">
        <f>Vulnerability!AC63</f>
        <v>0</v>
      </c>
      <c r="U64" s="147">
        <f>Vulnerability!AI63</f>
        <v>3.2</v>
      </c>
      <c r="V64" s="148">
        <f>Vulnerability!AJ63</f>
        <v>3.9</v>
      </c>
      <c r="W64" s="40">
        <f>Vulnerability!AK63</f>
        <v>2.7</v>
      </c>
      <c r="X64" s="41">
        <f t="shared" si="9"/>
        <v>3.5</v>
      </c>
      <c r="Y64" s="163">
        <f>'Lack of Coping Capacity'!D63</f>
        <v>6.7</v>
      </c>
      <c r="Z64" s="146">
        <f>'Lack of Coping Capacity'!G63</f>
        <v>6.9</v>
      </c>
      <c r="AA64" s="40">
        <f>'Lack of Coping Capacity'!H63</f>
        <v>6.8</v>
      </c>
      <c r="AB64" s="146">
        <f>'Lack of Coping Capacity'!M63</f>
        <v>3.1</v>
      </c>
      <c r="AC64" s="146">
        <f>'Lack of Coping Capacity'!R63</f>
        <v>5.9</v>
      </c>
      <c r="AD64" s="146">
        <f>'Lack of Coping Capacity'!W63</f>
        <v>7.5</v>
      </c>
      <c r="AE64" s="40">
        <f>'Lack of Coping Capacity'!X63</f>
        <v>5.5</v>
      </c>
      <c r="AF64" s="41">
        <f t="shared" si="10"/>
        <v>6.2</v>
      </c>
      <c r="AG64" s="155">
        <f t="shared" si="11"/>
        <v>4.0999999999999996</v>
      </c>
      <c r="AH64" s="180" t="str">
        <f t="shared" si="7"/>
        <v>Medium</v>
      </c>
      <c r="AI64" s="173">
        <f t="shared" si="12"/>
        <v>76</v>
      </c>
      <c r="AJ64" s="176">
        <f>VLOOKUP($B64,'Lack of Reliability Index'!$A$2:$H$192,8,FALSE)</f>
        <v>2.0606060606060606</v>
      </c>
      <c r="AK64" s="47">
        <f>'Imputed and missing data hidden'!BA62</f>
        <v>0</v>
      </c>
      <c r="AL64" s="174">
        <f t="shared" si="13"/>
        <v>0</v>
      </c>
      <c r="AM64" s="47" t="str">
        <f t="shared" si="14"/>
        <v/>
      </c>
      <c r="AN64" s="175">
        <f>'Indicator Date hidden2'!BB63</f>
        <v>0.24489795918367346</v>
      </c>
      <c r="AO64" s="181"/>
    </row>
    <row r="65" spans="1:41" ht="15.75" thickBot="1" x14ac:dyDescent="0.3">
      <c r="A65" s="125" t="str">
        <f>'Indicator Data'!A67</f>
        <v>Gambia</v>
      </c>
      <c r="B65" s="43" t="str">
        <f>'Indicator Data'!B67</f>
        <v>GMB</v>
      </c>
      <c r="C65" s="153">
        <f>'Hazard &amp; Exposure'!AO64</f>
        <v>0.1</v>
      </c>
      <c r="D65" s="152">
        <f>'Hazard &amp; Exposure'!AP64</f>
        <v>3.5</v>
      </c>
      <c r="E65" s="152">
        <f>'Hazard &amp; Exposure'!AQ64</f>
        <v>3.6</v>
      </c>
      <c r="F65" s="152">
        <f>'Hazard &amp; Exposure'!AR64</f>
        <v>0</v>
      </c>
      <c r="G65" s="152">
        <f>'Hazard &amp; Exposure'!AU64</f>
        <v>3.3</v>
      </c>
      <c r="H65" s="40">
        <f>'Hazard &amp; Exposure'!AV64</f>
        <v>2.2000000000000002</v>
      </c>
      <c r="I65" s="152">
        <f>'Hazard &amp; Exposure'!AY64</f>
        <v>2.2999999999999998</v>
      </c>
      <c r="J65" s="152">
        <f>'Hazard &amp; Exposure'!BB64</f>
        <v>0</v>
      </c>
      <c r="K65" s="40">
        <f>'Hazard &amp; Exposure'!BC64</f>
        <v>1.6</v>
      </c>
      <c r="L65" s="41">
        <f t="shared" si="8"/>
        <v>1.9</v>
      </c>
      <c r="M65" s="150">
        <f>Vulnerability!E64</f>
        <v>8.4</v>
      </c>
      <c r="N65" s="148">
        <f>Vulnerability!H64</f>
        <v>8.3000000000000007</v>
      </c>
      <c r="O65" s="148">
        <f>Vulnerability!M64</f>
        <v>5.4</v>
      </c>
      <c r="P65" s="40">
        <f>Vulnerability!N64</f>
        <v>7.6</v>
      </c>
      <c r="Q65" s="148">
        <f>Vulnerability!S64</f>
        <v>3.8</v>
      </c>
      <c r="R65" s="147">
        <f>Vulnerability!W64</f>
        <v>4.5</v>
      </c>
      <c r="S65" s="147">
        <f>Vulnerability!Z64</f>
        <v>4.3</v>
      </c>
      <c r="T65" s="147">
        <f>Vulnerability!AC64</f>
        <v>0</v>
      </c>
      <c r="U65" s="147">
        <f>Vulnerability!AI64</f>
        <v>4</v>
      </c>
      <c r="V65" s="148">
        <f>Vulnerability!AJ64</f>
        <v>3.4</v>
      </c>
      <c r="W65" s="40">
        <f>Vulnerability!AK64</f>
        <v>3.6</v>
      </c>
      <c r="X65" s="41">
        <f t="shared" si="9"/>
        <v>6</v>
      </c>
      <c r="Y65" s="163">
        <f>'Lack of Coping Capacity'!D64</f>
        <v>3</v>
      </c>
      <c r="Z65" s="146">
        <f>'Lack of Coping Capacity'!G64</f>
        <v>6.3</v>
      </c>
      <c r="AA65" s="40">
        <f>'Lack of Coping Capacity'!H64</f>
        <v>4.7</v>
      </c>
      <c r="AB65" s="146">
        <f>'Lack of Coping Capacity'!M64</f>
        <v>6</v>
      </c>
      <c r="AC65" s="146">
        <f>'Lack of Coping Capacity'!R64</f>
        <v>4.2</v>
      </c>
      <c r="AD65" s="146">
        <f>'Lack of Coping Capacity'!W64</f>
        <v>7.5</v>
      </c>
      <c r="AE65" s="40">
        <f>'Lack of Coping Capacity'!X64</f>
        <v>5.9</v>
      </c>
      <c r="AF65" s="41">
        <f t="shared" si="10"/>
        <v>5.3</v>
      </c>
      <c r="AG65" s="155">
        <f t="shared" si="11"/>
        <v>3.9</v>
      </c>
      <c r="AH65" s="180" t="str">
        <f t="shared" si="7"/>
        <v>Medium</v>
      </c>
      <c r="AI65" s="173">
        <f t="shared" si="12"/>
        <v>85</v>
      </c>
      <c r="AJ65" s="176">
        <f>VLOOKUP($B65,'Lack of Reliability Index'!$A$2:$H$192,8,FALSE)</f>
        <v>1.3061224489795915</v>
      </c>
      <c r="AK65" s="47">
        <f>'Imputed and missing data hidden'!BA63</f>
        <v>1</v>
      </c>
      <c r="AL65" s="174">
        <f t="shared" si="13"/>
        <v>1.9607843137254902E-2</v>
      </c>
      <c r="AM65" s="47" t="str">
        <f t="shared" si="14"/>
        <v/>
      </c>
      <c r="AN65" s="175">
        <f>'Indicator Date hidden2'!BB64</f>
        <v>0.34693877551020408</v>
      </c>
      <c r="AO65" s="181"/>
    </row>
    <row r="66" spans="1:41" ht="15.75" thickBot="1" x14ac:dyDescent="0.3">
      <c r="A66" s="125" t="str">
        <f>'Indicator Data'!A68</f>
        <v>Georgia</v>
      </c>
      <c r="B66" s="43" t="str">
        <f>'Indicator Data'!B68</f>
        <v>GEO</v>
      </c>
      <c r="C66" s="153">
        <f>'Hazard &amp; Exposure'!AO65</f>
        <v>7.8</v>
      </c>
      <c r="D66" s="152">
        <f>'Hazard &amp; Exposure'!AP65</f>
        <v>5.2</v>
      </c>
      <c r="E66" s="152">
        <f>'Hazard &amp; Exposure'!AQ65</f>
        <v>0</v>
      </c>
      <c r="F66" s="152">
        <f>'Hazard &amp; Exposure'!AR65</f>
        <v>0</v>
      </c>
      <c r="G66" s="152">
        <f>'Hazard &amp; Exposure'!AU65</f>
        <v>5.3</v>
      </c>
      <c r="H66" s="40">
        <f>'Hazard &amp; Exposure'!AV65</f>
        <v>4.4000000000000004</v>
      </c>
      <c r="I66" s="152">
        <f>'Hazard &amp; Exposure'!AY65</f>
        <v>4.5999999999999996</v>
      </c>
      <c r="J66" s="152">
        <f>'Hazard &amp; Exposure'!BB65</f>
        <v>0</v>
      </c>
      <c r="K66" s="40">
        <f>'Hazard &amp; Exposure'!BC65</f>
        <v>3.2</v>
      </c>
      <c r="L66" s="41">
        <f t="shared" si="8"/>
        <v>3.8</v>
      </c>
      <c r="M66" s="150">
        <f>Vulnerability!E65</f>
        <v>2.6</v>
      </c>
      <c r="N66" s="148">
        <f>Vulnerability!H65</f>
        <v>3.8</v>
      </c>
      <c r="O66" s="148">
        <f>Vulnerability!M65</f>
        <v>2.1</v>
      </c>
      <c r="P66" s="40">
        <f>Vulnerability!N65</f>
        <v>2.8</v>
      </c>
      <c r="Q66" s="148">
        <f>Vulnerability!S65</f>
        <v>8.8000000000000007</v>
      </c>
      <c r="R66" s="147">
        <f>Vulnerability!W65</f>
        <v>0.9</v>
      </c>
      <c r="S66" s="147">
        <f>Vulnerability!Z65</f>
        <v>0.5</v>
      </c>
      <c r="T66" s="147">
        <f>Vulnerability!AC65</f>
        <v>0</v>
      </c>
      <c r="U66" s="147">
        <f>Vulnerability!AI65</f>
        <v>2.5</v>
      </c>
      <c r="V66" s="148">
        <f>Vulnerability!AJ65</f>
        <v>1</v>
      </c>
      <c r="W66" s="40">
        <f>Vulnerability!AK65</f>
        <v>6.3</v>
      </c>
      <c r="X66" s="41">
        <f t="shared" si="9"/>
        <v>4.8</v>
      </c>
      <c r="Y66" s="163">
        <f>'Lack of Coping Capacity'!D65</f>
        <v>4.7</v>
      </c>
      <c r="Z66" s="146">
        <f>'Lack of Coping Capacity'!G65</f>
        <v>4.0999999999999996</v>
      </c>
      <c r="AA66" s="40">
        <f>'Lack of Coping Capacity'!H65</f>
        <v>4.4000000000000004</v>
      </c>
      <c r="AB66" s="146">
        <f>'Lack of Coping Capacity'!M65</f>
        <v>2</v>
      </c>
      <c r="AC66" s="146">
        <f>'Lack of Coping Capacity'!R65</f>
        <v>1.1000000000000001</v>
      </c>
      <c r="AD66" s="146">
        <f>'Lack of Coping Capacity'!W65</f>
        <v>2.2999999999999998</v>
      </c>
      <c r="AE66" s="40">
        <f>'Lack of Coping Capacity'!X65</f>
        <v>1.8</v>
      </c>
      <c r="AF66" s="41">
        <f t="shared" si="10"/>
        <v>3.2</v>
      </c>
      <c r="AG66" s="155">
        <f t="shared" si="11"/>
        <v>3.9</v>
      </c>
      <c r="AH66" s="180" t="str">
        <f t="shared" si="7"/>
        <v>Medium</v>
      </c>
      <c r="AI66" s="173">
        <f t="shared" si="12"/>
        <v>85</v>
      </c>
      <c r="AJ66" s="176">
        <f>VLOOKUP($B66,'Lack of Reliability Index'!$A$2:$H$192,8,FALSE)</f>
        <v>2.1170068027210878</v>
      </c>
      <c r="AK66" s="47">
        <f>'Imputed and missing data hidden'!BA64</f>
        <v>3</v>
      </c>
      <c r="AL66" s="174">
        <f t="shared" si="13"/>
        <v>5.8823529411764705E-2</v>
      </c>
      <c r="AM66" s="47" t="str">
        <f t="shared" si="14"/>
        <v/>
      </c>
      <c r="AN66" s="175">
        <f>'Indicator Date hidden2'!BB65</f>
        <v>0.34042553191489361</v>
      </c>
      <c r="AO66" s="181"/>
    </row>
    <row r="67" spans="1:41" ht="15.75" thickBot="1" x14ac:dyDescent="0.3">
      <c r="A67" s="125" t="str">
        <f>'Indicator Data'!A69</f>
        <v>Germany</v>
      </c>
      <c r="B67" s="43" t="str">
        <f>'Indicator Data'!B69</f>
        <v>DEU</v>
      </c>
      <c r="C67" s="153">
        <f>'Hazard &amp; Exposure'!AO66</f>
        <v>2.7</v>
      </c>
      <c r="D67" s="152">
        <f>'Hazard &amp; Exposure'!AP66</f>
        <v>6.1</v>
      </c>
      <c r="E67" s="152">
        <f>'Hazard &amp; Exposure'!AQ66</f>
        <v>0</v>
      </c>
      <c r="F67" s="152">
        <f>'Hazard &amp; Exposure'!AR66</f>
        <v>0</v>
      </c>
      <c r="G67" s="152">
        <f>'Hazard &amp; Exposure'!AU66</f>
        <v>0.5</v>
      </c>
      <c r="H67" s="40">
        <f>'Hazard &amp; Exposure'!AV66</f>
        <v>2.2000000000000002</v>
      </c>
      <c r="I67" s="152">
        <f>'Hazard &amp; Exposure'!AY66</f>
        <v>0.8</v>
      </c>
      <c r="J67" s="152">
        <f>'Hazard &amp; Exposure'!BB66</f>
        <v>0</v>
      </c>
      <c r="K67" s="40">
        <f>'Hazard &amp; Exposure'!BC66</f>
        <v>0.6</v>
      </c>
      <c r="L67" s="41">
        <f t="shared" si="8"/>
        <v>1.4</v>
      </c>
      <c r="M67" s="150">
        <f>Vulnerability!E66</f>
        <v>0.2</v>
      </c>
      <c r="N67" s="148">
        <f>Vulnerability!H66</f>
        <v>1.2</v>
      </c>
      <c r="O67" s="148">
        <f>Vulnerability!M66</f>
        <v>0</v>
      </c>
      <c r="P67" s="40">
        <f>Vulnerability!N66</f>
        <v>0.4</v>
      </c>
      <c r="Q67" s="148">
        <f>Vulnerability!S66</f>
        <v>8</v>
      </c>
      <c r="R67" s="147">
        <f>Vulnerability!W66</f>
        <v>0.1</v>
      </c>
      <c r="S67" s="147">
        <f>Vulnerability!Z66</f>
        <v>0.3</v>
      </c>
      <c r="T67" s="147">
        <f>Vulnerability!AC66</f>
        <v>0</v>
      </c>
      <c r="U67" s="147">
        <f>Vulnerability!AI66</f>
        <v>1</v>
      </c>
      <c r="V67" s="148">
        <f>Vulnerability!AJ66</f>
        <v>0.4</v>
      </c>
      <c r="W67" s="40">
        <f>Vulnerability!AK66</f>
        <v>5.3</v>
      </c>
      <c r="X67" s="41">
        <f t="shared" si="9"/>
        <v>3.2</v>
      </c>
      <c r="Y67" s="163">
        <f>'Lack of Coping Capacity'!D66</f>
        <v>2.7</v>
      </c>
      <c r="Z67" s="146">
        <f>'Lack of Coping Capacity'!G66</f>
        <v>1.8</v>
      </c>
      <c r="AA67" s="40">
        <f>'Lack of Coping Capacity'!H66</f>
        <v>2.2999999999999998</v>
      </c>
      <c r="AB67" s="146">
        <f>'Lack of Coping Capacity'!M66</f>
        <v>1.8</v>
      </c>
      <c r="AC67" s="146">
        <f>'Lack of Coping Capacity'!R66</f>
        <v>0</v>
      </c>
      <c r="AD67" s="146">
        <f>'Lack of Coping Capacity'!W66</f>
        <v>0.2</v>
      </c>
      <c r="AE67" s="40">
        <f>'Lack of Coping Capacity'!X66</f>
        <v>0.7</v>
      </c>
      <c r="AF67" s="41">
        <f t="shared" si="10"/>
        <v>1.5</v>
      </c>
      <c r="AG67" s="155">
        <f t="shared" si="11"/>
        <v>1.9</v>
      </c>
      <c r="AH67" s="180" t="str">
        <f t="shared" si="7"/>
        <v>Very Low</v>
      </c>
      <c r="AI67" s="173">
        <f t="shared" si="12"/>
        <v>152</v>
      </c>
      <c r="AJ67" s="176">
        <f>VLOOKUP($B67,'Lack of Reliability Index'!$A$2:$H$192,8,FALSE)</f>
        <v>2.6156028368794324</v>
      </c>
      <c r="AK67" s="47">
        <f>'Imputed and missing data hidden'!BA65</f>
        <v>6</v>
      </c>
      <c r="AL67" s="174">
        <f t="shared" si="13"/>
        <v>0.11764705882352941</v>
      </c>
      <c r="AM67" s="47" t="str">
        <f t="shared" si="14"/>
        <v/>
      </c>
      <c r="AN67" s="175">
        <f>'Indicator Date hidden2'!BB66</f>
        <v>0.25</v>
      </c>
      <c r="AO67" s="181"/>
    </row>
    <row r="68" spans="1:41" ht="15.75" thickBot="1" x14ac:dyDescent="0.3">
      <c r="A68" s="125" t="str">
        <f>'Indicator Data'!A70</f>
        <v>Ghana</v>
      </c>
      <c r="B68" s="43" t="str">
        <f>'Indicator Data'!B70</f>
        <v>GHA</v>
      </c>
      <c r="C68" s="153">
        <f>'Hazard &amp; Exposure'!AO67</f>
        <v>0.1</v>
      </c>
      <c r="D68" s="152">
        <f>'Hazard &amp; Exposure'!AP67</f>
        <v>4.9000000000000004</v>
      </c>
      <c r="E68" s="152">
        <f>'Hazard &amp; Exposure'!AQ67</f>
        <v>5.2</v>
      </c>
      <c r="F68" s="152">
        <f>'Hazard &amp; Exposure'!AR67</f>
        <v>0</v>
      </c>
      <c r="G68" s="152">
        <f>'Hazard &amp; Exposure'!AU67</f>
        <v>1</v>
      </c>
      <c r="H68" s="40">
        <f>'Hazard &amp; Exposure'!AV67</f>
        <v>2.6</v>
      </c>
      <c r="I68" s="152">
        <f>'Hazard &amp; Exposure'!AY67</f>
        <v>2</v>
      </c>
      <c r="J68" s="152">
        <f>'Hazard &amp; Exposure'!BB67</f>
        <v>0</v>
      </c>
      <c r="K68" s="40">
        <f>'Hazard &amp; Exposure'!BC67</f>
        <v>1.4</v>
      </c>
      <c r="L68" s="41">
        <f t="shared" ref="L68:L99" si="15">ROUND((10-GEOMEAN(((10-H68)/10*9+1),((10-K68)/10*9+1)))/9*10,1)</f>
        <v>2</v>
      </c>
      <c r="M68" s="150">
        <f>Vulnerability!E67</f>
        <v>6.9</v>
      </c>
      <c r="N68" s="148">
        <f>Vulnerability!H67</f>
        <v>5.8</v>
      </c>
      <c r="O68" s="148">
        <f>Vulnerability!M67</f>
        <v>1.2</v>
      </c>
      <c r="P68" s="40">
        <f>Vulnerability!N67</f>
        <v>5.2</v>
      </c>
      <c r="Q68" s="148">
        <f>Vulnerability!S67</f>
        <v>3.1</v>
      </c>
      <c r="R68" s="147">
        <f>Vulnerability!W67</f>
        <v>3.9</v>
      </c>
      <c r="S68" s="147">
        <f>Vulnerability!Z67</f>
        <v>3.1</v>
      </c>
      <c r="T68" s="147">
        <f>Vulnerability!AC67</f>
        <v>2.1</v>
      </c>
      <c r="U68" s="147">
        <f>Vulnerability!AI67</f>
        <v>3</v>
      </c>
      <c r="V68" s="148">
        <f>Vulnerability!AJ67</f>
        <v>3.1</v>
      </c>
      <c r="W68" s="40">
        <f>Vulnerability!AK67</f>
        <v>3.1</v>
      </c>
      <c r="X68" s="41">
        <f t="shared" ref="X68:X99" si="16">ROUND((10-GEOMEAN(((10-P68)/10*9+1),((10-W68)/10*9+1)))/9*10,1)</f>
        <v>4.2</v>
      </c>
      <c r="Y68" s="163">
        <f>'Lack of Coping Capacity'!D67</f>
        <v>3.4</v>
      </c>
      <c r="Z68" s="146">
        <f>'Lack of Coping Capacity'!G67</f>
        <v>5.6</v>
      </c>
      <c r="AA68" s="40">
        <f>'Lack of Coping Capacity'!H67</f>
        <v>4.5</v>
      </c>
      <c r="AB68" s="146">
        <f>'Lack of Coping Capacity'!M67</f>
        <v>4.0999999999999996</v>
      </c>
      <c r="AC68" s="146">
        <f>'Lack of Coping Capacity'!R67</f>
        <v>6.7</v>
      </c>
      <c r="AD68" s="146">
        <f>'Lack of Coping Capacity'!W67</f>
        <v>5.9</v>
      </c>
      <c r="AE68" s="40">
        <f>'Lack of Coping Capacity'!X67</f>
        <v>5.6</v>
      </c>
      <c r="AF68" s="41">
        <f t="shared" ref="AF68:AF99" si="17">ROUND((10-GEOMEAN(((10-AA68)/10*9+1),((10-AE68)/10*9+1)))/9*10,1)</f>
        <v>5.0999999999999996</v>
      </c>
      <c r="AG68" s="155">
        <f t="shared" ref="AG68:AG99" si="18">ROUND(L68^(1/3)*X68^(1/3)*AF68^(1/3),1)</f>
        <v>3.5</v>
      </c>
      <c r="AH68" s="180" t="str">
        <f t="shared" si="7"/>
        <v>Medium</v>
      </c>
      <c r="AI68" s="173">
        <f t="shared" ref="AI68:AI99" si="19">_xlfn.RANK.EQ(AG68,AG$4:AG$194)</f>
        <v>98</v>
      </c>
      <c r="AJ68" s="176">
        <f>VLOOKUP($B68,'Lack of Reliability Index'!$A$2:$H$192,8,FALSE)</f>
        <v>2.9333333333333345</v>
      </c>
      <c r="AK68" s="47">
        <f>'Imputed and missing data hidden'!BA66</f>
        <v>0</v>
      </c>
      <c r="AL68" s="174">
        <f t="shared" ref="AL68:AL99" si="20">AK68/51</f>
        <v>0</v>
      </c>
      <c r="AM68" s="47" t="str">
        <f t="shared" ref="AM68:AM99" si="21">IF(J68&gt;=7,"YES","")</f>
        <v/>
      </c>
      <c r="AN68" s="175">
        <f>'Indicator Date hidden2'!BB67</f>
        <v>0.51020408163265307</v>
      </c>
      <c r="AO68" s="181"/>
    </row>
    <row r="69" spans="1:41" ht="15.75" thickBot="1" x14ac:dyDescent="0.3">
      <c r="A69" s="125" t="str">
        <f>'Indicator Data'!A71</f>
        <v>Greece</v>
      </c>
      <c r="B69" s="43" t="str">
        <f>'Indicator Data'!B71</f>
        <v>GRC</v>
      </c>
      <c r="C69" s="153">
        <f>'Hazard &amp; Exposure'!AO68</f>
        <v>6.1</v>
      </c>
      <c r="D69" s="152">
        <f>'Hazard &amp; Exposure'!AP68</f>
        <v>3.1</v>
      </c>
      <c r="E69" s="152">
        <f>'Hazard &amp; Exposure'!AQ68</f>
        <v>8.6999999999999993</v>
      </c>
      <c r="F69" s="152">
        <f>'Hazard &amp; Exposure'!AR68</f>
        <v>0</v>
      </c>
      <c r="G69" s="152">
        <f>'Hazard &amp; Exposure'!AU68</f>
        <v>2.2999999999999998</v>
      </c>
      <c r="H69" s="40">
        <f>'Hazard &amp; Exposure'!AV68</f>
        <v>4.9000000000000004</v>
      </c>
      <c r="I69" s="152">
        <f>'Hazard &amp; Exposure'!AY68</f>
        <v>2.7</v>
      </c>
      <c r="J69" s="152">
        <f>'Hazard &amp; Exposure'!BB68</f>
        <v>0</v>
      </c>
      <c r="K69" s="40">
        <f>'Hazard &amp; Exposure'!BC68</f>
        <v>1.9</v>
      </c>
      <c r="L69" s="41">
        <f t="shared" si="15"/>
        <v>3.5</v>
      </c>
      <c r="M69" s="150">
        <f>Vulnerability!E68</f>
        <v>1.2</v>
      </c>
      <c r="N69" s="148">
        <f>Vulnerability!H68</f>
        <v>2.2999999999999998</v>
      </c>
      <c r="O69" s="148">
        <f>Vulnerability!M68</f>
        <v>1.1000000000000001</v>
      </c>
      <c r="P69" s="40">
        <f>Vulnerability!N68</f>
        <v>1.5</v>
      </c>
      <c r="Q69" s="148">
        <f>Vulnerability!S68</f>
        <v>5.3</v>
      </c>
      <c r="R69" s="147">
        <f>Vulnerability!W68</f>
        <v>0.4</v>
      </c>
      <c r="S69" s="147">
        <f>Vulnerability!Z68</f>
        <v>0.4</v>
      </c>
      <c r="T69" s="147">
        <f>Vulnerability!AC68</f>
        <v>0</v>
      </c>
      <c r="U69" s="147">
        <f>Vulnerability!AI68</f>
        <v>1.5</v>
      </c>
      <c r="V69" s="148">
        <f>Vulnerability!AJ68</f>
        <v>0.6</v>
      </c>
      <c r="W69" s="40">
        <f>Vulnerability!AK68</f>
        <v>3.3</v>
      </c>
      <c r="X69" s="41">
        <f t="shared" si="16"/>
        <v>2.4</v>
      </c>
      <c r="Y69" s="163">
        <f>'Lack of Coping Capacity'!D68</f>
        <v>2.2999999999999998</v>
      </c>
      <c r="Z69" s="146">
        <f>'Lack of Coping Capacity'!G68</f>
        <v>5</v>
      </c>
      <c r="AA69" s="40">
        <f>'Lack of Coping Capacity'!H68</f>
        <v>3.7</v>
      </c>
      <c r="AB69" s="146">
        <f>'Lack of Coping Capacity'!M68</f>
        <v>2.2000000000000002</v>
      </c>
      <c r="AC69" s="146">
        <f>'Lack of Coping Capacity'!R68</f>
        <v>0</v>
      </c>
      <c r="AD69" s="146">
        <f>'Lack of Coping Capacity'!W68</f>
        <v>0.8</v>
      </c>
      <c r="AE69" s="40">
        <f>'Lack of Coping Capacity'!X68</f>
        <v>1</v>
      </c>
      <c r="AF69" s="41">
        <f t="shared" si="17"/>
        <v>2.5</v>
      </c>
      <c r="AG69" s="155">
        <f t="shared" si="18"/>
        <v>2.8</v>
      </c>
      <c r="AH69" s="180" t="str">
        <f t="shared" ref="AH69:AH132" si="22">IF(AG69&gt;=6.5,"Very High",IF(AG69&gt;=5,"High",IF(AG69&gt;=3.5,"Medium",IF(AG69&gt;=2,"Low","Very Low"))))</f>
        <v>Low</v>
      </c>
      <c r="AI69" s="173">
        <f t="shared" si="19"/>
        <v>123</v>
      </c>
      <c r="AJ69" s="176">
        <f>VLOOKUP($B69,'Lack of Reliability Index'!$A$2:$H$192,8,FALSE)</f>
        <v>2.7210884353741509</v>
      </c>
      <c r="AK69" s="47">
        <f>'Imputed and missing data hidden'!BA67</f>
        <v>6</v>
      </c>
      <c r="AL69" s="174">
        <f t="shared" si="20"/>
        <v>0.11764705882352941</v>
      </c>
      <c r="AM69" s="47" t="str">
        <f t="shared" si="21"/>
        <v/>
      </c>
      <c r="AN69" s="175">
        <f>'Indicator Date hidden2'!BB68</f>
        <v>0.31111111111111112</v>
      </c>
      <c r="AO69" s="181"/>
    </row>
    <row r="70" spans="1:41" ht="15.75" thickBot="1" x14ac:dyDescent="0.3">
      <c r="A70" s="125" t="str">
        <f>'Indicator Data'!A72</f>
        <v>Grenada</v>
      </c>
      <c r="B70" s="43" t="str">
        <f>'Indicator Data'!B72</f>
        <v>GRD</v>
      </c>
      <c r="C70" s="153">
        <f>'Hazard &amp; Exposure'!AO69</f>
        <v>0.5</v>
      </c>
      <c r="D70" s="152">
        <f>'Hazard &amp; Exposure'!AP69</f>
        <v>0.1</v>
      </c>
      <c r="E70" s="152">
        <f>'Hazard &amp; Exposure'!AQ69</f>
        <v>0</v>
      </c>
      <c r="F70" s="152">
        <f>'Hazard &amp; Exposure'!AR69</f>
        <v>1.8</v>
      </c>
      <c r="G70" s="152">
        <f>'Hazard &amp; Exposure'!AU69</f>
        <v>0.5</v>
      </c>
      <c r="H70" s="40">
        <f>'Hazard &amp; Exposure'!AV69</f>
        <v>0.6</v>
      </c>
      <c r="I70" s="152">
        <f>'Hazard &amp; Exposure'!AY69</f>
        <v>0</v>
      </c>
      <c r="J70" s="152">
        <f>'Hazard &amp; Exposure'!BB69</f>
        <v>0</v>
      </c>
      <c r="K70" s="40">
        <f>'Hazard &amp; Exposure'!BC69</f>
        <v>0</v>
      </c>
      <c r="L70" s="41">
        <f t="shared" si="15"/>
        <v>0.3</v>
      </c>
      <c r="M70" s="150">
        <f>Vulnerability!E69</f>
        <v>2.7</v>
      </c>
      <c r="N70" s="148">
        <f>Vulnerability!H69</f>
        <v>3</v>
      </c>
      <c r="O70" s="148">
        <f>Vulnerability!M69</f>
        <v>0.8</v>
      </c>
      <c r="P70" s="40">
        <f>Vulnerability!N69</f>
        <v>2.2999999999999998</v>
      </c>
      <c r="Q70" s="148">
        <f>Vulnerability!S69</f>
        <v>0</v>
      </c>
      <c r="R70" s="147">
        <f>Vulnerability!W69</f>
        <v>0.1</v>
      </c>
      <c r="S70" s="147">
        <f>Vulnerability!Z69</f>
        <v>1.3</v>
      </c>
      <c r="T70" s="147">
        <f>Vulnerability!AC69</f>
        <v>0</v>
      </c>
      <c r="U70" s="147">
        <f>Vulnerability!AI69</f>
        <v>5.4</v>
      </c>
      <c r="V70" s="148">
        <f>Vulnerability!AJ69</f>
        <v>2</v>
      </c>
      <c r="W70" s="40">
        <f>Vulnerability!AK69</f>
        <v>1</v>
      </c>
      <c r="X70" s="41">
        <f t="shared" si="16"/>
        <v>1.7</v>
      </c>
      <c r="Y70" s="163">
        <f>'Lack of Coping Capacity'!D69</f>
        <v>4.7</v>
      </c>
      <c r="Z70" s="146">
        <f>'Lack of Coping Capacity'!G69</f>
        <v>5.0999999999999996</v>
      </c>
      <c r="AA70" s="40">
        <f>'Lack of Coping Capacity'!H69</f>
        <v>4.9000000000000004</v>
      </c>
      <c r="AB70" s="146">
        <f>'Lack of Coping Capacity'!M69</f>
        <v>3.3</v>
      </c>
      <c r="AC70" s="146">
        <f>'Lack of Coping Capacity'!R69</f>
        <v>0.3</v>
      </c>
      <c r="AD70" s="146">
        <f>'Lack of Coping Capacity'!W69</f>
        <v>3.9</v>
      </c>
      <c r="AE70" s="40">
        <f>'Lack of Coping Capacity'!X69</f>
        <v>2.5</v>
      </c>
      <c r="AF70" s="41">
        <f t="shared" si="17"/>
        <v>3.8</v>
      </c>
      <c r="AG70" s="155">
        <f t="shared" si="18"/>
        <v>1.2</v>
      </c>
      <c r="AH70" s="180" t="str">
        <f t="shared" si="22"/>
        <v>Very Low</v>
      </c>
      <c r="AI70" s="173">
        <f t="shared" si="19"/>
        <v>181</v>
      </c>
      <c r="AJ70" s="176">
        <f>VLOOKUP($B70,'Lack of Reliability Index'!$A$2:$H$192,8,FALSE)</f>
        <v>3.2592592592592595</v>
      </c>
      <c r="AK70" s="47">
        <f>'Imputed and missing data hidden'!BA68</f>
        <v>9</v>
      </c>
      <c r="AL70" s="174">
        <f t="shared" si="20"/>
        <v>0.17647058823529413</v>
      </c>
      <c r="AM70" s="47" t="str">
        <f t="shared" si="21"/>
        <v/>
      </c>
      <c r="AN70" s="175">
        <f>'Indicator Date hidden2'!BB69</f>
        <v>0.29268292682926828</v>
      </c>
      <c r="AO70" s="181"/>
    </row>
    <row r="71" spans="1:41" ht="15.75" thickBot="1" x14ac:dyDescent="0.3">
      <c r="A71" s="125" t="str">
        <f>'Indicator Data'!A73</f>
        <v>Guatemala</v>
      </c>
      <c r="B71" s="43" t="str">
        <f>'Indicator Data'!B73</f>
        <v>GTM</v>
      </c>
      <c r="C71" s="153">
        <f>'Hazard &amp; Exposure'!AO70</f>
        <v>9.6999999999999993</v>
      </c>
      <c r="D71" s="152">
        <f>'Hazard &amp; Exposure'!AP70</f>
        <v>5.0999999999999996</v>
      </c>
      <c r="E71" s="152">
        <f>'Hazard &amp; Exposure'!AQ70</f>
        <v>7.4</v>
      </c>
      <c r="F71" s="152">
        <f>'Hazard &amp; Exposure'!AR70</f>
        <v>4.5</v>
      </c>
      <c r="G71" s="152">
        <f>'Hazard &amp; Exposure'!AU70</f>
        <v>3.6</v>
      </c>
      <c r="H71" s="40">
        <f>'Hazard &amp; Exposure'!AV70</f>
        <v>6.8</v>
      </c>
      <c r="I71" s="152">
        <f>'Hazard &amp; Exposure'!AY70</f>
        <v>6.9</v>
      </c>
      <c r="J71" s="152">
        <f>'Hazard &amp; Exposure'!BB70</f>
        <v>0</v>
      </c>
      <c r="K71" s="40">
        <f>'Hazard &amp; Exposure'!BC70</f>
        <v>4.8</v>
      </c>
      <c r="L71" s="41">
        <f t="shared" si="15"/>
        <v>5.9</v>
      </c>
      <c r="M71" s="150">
        <f>Vulnerability!E70</f>
        <v>6.5</v>
      </c>
      <c r="N71" s="148">
        <f>Vulnerability!H70</f>
        <v>6.3</v>
      </c>
      <c r="O71" s="148">
        <f>Vulnerability!M70</f>
        <v>0.5</v>
      </c>
      <c r="P71" s="40">
        <f>Vulnerability!N70</f>
        <v>5</v>
      </c>
      <c r="Q71" s="148">
        <f>Vulnerability!S70</f>
        <v>7.1</v>
      </c>
      <c r="R71" s="147">
        <f>Vulnerability!W70</f>
        <v>0.5</v>
      </c>
      <c r="S71" s="147">
        <f>Vulnerability!Z70</f>
        <v>2.5</v>
      </c>
      <c r="T71" s="147">
        <f>Vulnerability!AC70</f>
        <v>10</v>
      </c>
      <c r="U71" s="147">
        <f>Vulnerability!AI70</f>
        <v>4.7</v>
      </c>
      <c r="V71" s="148">
        <f>Vulnerability!AJ70</f>
        <v>6.1</v>
      </c>
      <c r="W71" s="40">
        <f>Vulnerability!AK70</f>
        <v>6.6</v>
      </c>
      <c r="X71" s="41">
        <f t="shared" si="16"/>
        <v>5.9</v>
      </c>
      <c r="Y71" s="163">
        <f>'Lack of Coping Capacity'!D70</f>
        <v>5.5</v>
      </c>
      <c r="Z71" s="146">
        <f>'Lack of Coping Capacity'!G70</f>
        <v>6.8</v>
      </c>
      <c r="AA71" s="40">
        <f>'Lack of Coping Capacity'!H70</f>
        <v>6.2</v>
      </c>
      <c r="AB71" s="146">
        <f>'Lack of Coping Capacity'!M70</f>
        <v>4</v>
      </c>
      <c r="AC71" s="146">
        <f>'Lack of Coping Capacity'!R70</f>
        <v>4.5</v>
      </c>
      <c r="AD71" s="146">
        <f>'Lack of Coping Capacity'!W70</f>
        <v>5.2</v>
      </c>
      <c r="AE71" s="40">
        <f>'Lack of Coping Capacity'!X70</f>
        <v>4.5999999999999996</v>
      </c>
      <c r="AF71" s="41">
        <f t="shared" si="17"/>
        <v>5.5</v>
      </c>
      <c r="AG71" s="155">
        <f t="shared" si="18"/>
        <v>5.8</v>
      </c>
      <c r="AH71" s="180" t="str">
        <f t="shared" si="22"/>
        <v>High</v>
      </c>
      <c r="AI71" s="173">
        <f t="shared" si="19"/>
        <v>25</v>
      </c>
      <c r="AJ71" s="176">
        <f>VLOOKUP($B71,'Lack of Reliability Index'!$A$2:$H$192,8,FALSE)</f>
        <v>3.9609756097560975</v>
      </c>
      <c r="AK71" s="47">
        <f>'Imputed and missing data hidden'!BA69</f>
        <v>0</v>
      </c>
      <c r="AL71" s="174">
        <f t="shared" si="20"/>
        <v>0</v>
      </c>
      <c r="AM71" s="47" t="str">
        <f t="shared" si="21"/>
        <v/>
      </c>
      <c r="AN71" s="175">
        <f>'Indicator Date hidden2'!BB70</f>
        <v>0.36</v>
      </c>
      <c r="AO71" s="181"/>
    </row>
    <row r="72" spans="1:41" ht="15.75" thickBot="1" x14ac:dyDescent="0.3">
      <c r="A72" s="125" t="str">
        <f>'Indicator Data'!A74</f>
        <v>Guinea</v>
      </c>
      <c r="B72" s="43" t="str">
        <f>'Indicator Data'!B74</f>
        <v>GIN</v>
      </c>
      <c r="C72" s="153">
        <f>'Hazard &amp; Exposure'!AO71</f>
        <v>0.1</v>
      </c>
      <c r="D72" s="152">
        <f>'Hazard &amp; Exposure'!AP71</f>
        <v>5.2</v>
      </c>
      <c r="E72" s="152">
        <f>'Hazard &amp; Exposure'!AQ71</f>
        <v>5.2</v>
      </c>
      <c r="F72" s="152">
        <f>'Hazard &amp; Exposure'!AR71</f>
        <v>0</v>
      </c>
      <c r="G72" s="152">
        <f>'Hazard &amp; Exposure'!AU71</f>
        <v>0.8</v>
      </c>
      <c r="H72" s="40">
        <f>'Hazard &amp; Exposure'!AV71</f>
        <v>2.6</v>
      </c>
      <c r="I72" s="152">
        <f>'Hazard &amp; Exposure'!AY71</f>
        <v>5.9</v>
      </c>
      <c r="J72" s="152">
        <f>'Hazard &amp; Exposure'!BB71</f>
        <v>0</v>
      </c>
      <c r="K72" s="40">
        <f>'Hazard &amp; Exposure'!BC71</f>
        <v>4.0999999999999996</v>
      </c>
      <c r="L72" s="41">
        <f t="shared" si="15"/>
        <v>3.4</v>
      </c>
      <c r="M72" s="150">
        <f>Vulnerability!E71</f>
        <v>8.6999999999999993</v>
      </c>
      <c r="N72" s="148">
        <f>Vulnerability!H71</f>
        <v>2.2000000000000002</v>
      </c>
      <c r="O72" s="148">
        <f>Vulnerability!M71</f>
        <v>1.8</v>
      </c>
      <c r="P72" s="40">
        <f>Vulnerability!N71</f>
        <v>5.4</v>
      </c>
      <c r="Q72" s="148">
        <f>Vulnerability!S71</f>
        <v>2.2999999999999998</v>
      </c>
      <c r="R72" s="147">
        <f>Vulnerability!W71</f>
        <v>5</v>
      </c>
      <c r="S72" s="147">
        <f>Vulnerability!Z71</f>
        <v>5.4</v>
      </c>
      <c r="T72" s="147">
        <f>Vulnerability!AC71</f>
        <v>0</v>
      </c>
      <c r="U72" s="147">
        <f>Vulnerability!AI71</f>
        <v>5.8</v>
      </c>
      <c r="V72" s="148">
        <f>Vulnerability!AJ71</f>
        <v>4.4000000000000004</v>
      </c>
      <c r="W72" s="40">
        <f>Vulnerability!AK71</f>
        <v>3.4</v>
      </c>
      <c r="X72" s="41">
        <f t="shared" si="16"/>
        <v>4.5</v>
      </c>
      <c r="Y72" s="163">
        <f>'Lack of Coping Capacity'!D71</f>
        <v>5</v>
      </c>
      <c r="Z72" s="146">
        <f>'Lack of Coping Capacity'!G71</f>
        <v>7.2</v>
      </c>
      <c r="AA72" s="40">
        <f>'Lack of Coping Capacity'!H71</f>
        <v>6.1</v>
      </c>
      <c r="AB72" s="146">
        <f>'Lack of Coping Capacity'!M71</f>
        <v>7.9</v>
      </c>
      <c r="AC72" s="146">
        <f>'Lack of Coping Capacity'!R71</f>
        <v>7.4</v>
      </c>
      <c r="AD72" s="146">
        <f>'Lack of Coping Capacity'!W71</f>
        <v>9.3000000000000007</v>
      </c>
      <c r="AE72" s="40">
        <f>'Lack of Coping Capacity'!X71</f>
        <v>8.1999999999999993</v>
      </c>
      <c r="AF72" s="41">
        <f t="shared" si="17"/>
        <v>7.3</v>
      </c>
      <c r="AG72" s="155">
        <f t="shared" si="18"/>
        <v>4.8</v>
      </c>
      <c r="AH72" s="180" t="str">
        <f t="shared" si="22"/>
        <v>Medium</v>
      </c>
      <c r="AI72" s="173">
        <f t="shared" si="19"/>
        <v>54</v>
      </c>
      <c r="AJ72" s="176">
        <f>VLOOKUP($B72,'Lack of Reliability Index'!$A$2:$H$192,8,FALSE)</f>
        <v>1.92</v>
      </c>
      <c r="AK72" s="47">
        <f>'Imputed and missing data hidden'!BA70</f>
        <v>1</v>
      </c>
      <c r="AL72" s="174">
        <f t="shared" si="20"/>
        <v>1.9607843137254902E-2</v>
      </c>
      <c r="AM72" s="47" t="str">
        <f t="shared" si="21"/>
        <v/>
      </c>
      <c r="AN72" s="175">
        <f>'Indicator Date hidden2'!BB71</f>
        <v>0.22916666666666666</v>
      </c>
      <c r="AO72" s="181"/>
    </row>
    <row r="73" spans="1:41" ht="15.75" thickBot="1" x14ac:dyDescent="0.3">
      <c r="A73" s="125" t="str">
        <f>'Indicator Data'!A75</f>
        <v>Guinea-Bissau</v>
      </c>
      <c r="B73" s="43" t="str">
        <f>'Indicator Data'!B75</f>
        <v>GNB</v>
      </c>
      <c r="C73" s="153">
        <f>'Hazard &amp; Exposure'!AO72</f>
        <v>0.1</v>
      </c>
      <c r="D73" s="152">
        <f>'Hazard &amp; Exposure'!AP72</f>
        <v>3.3</v>
      </c>
      <c r="E73" s="152">
        <f>'Hazard &amp; Exposure'!AQ72</f>
        <v>1.5</v>
      </c>
      <c r="F73" s="152">
        <f>'Hazard &amp; Exposure'!AR72</f>
        <v>0</v>
      </c>
      <c r="G73" s="152">
        <f>'Hazard &amp; Exposure'!AU72</f>
        <v>2.1</v>
      </c>
      <c r="H73" s="40">
        <f>'Hazard &amp; Exposure'!AV72</f>
        <v>1.5</v>
      </c>
      <c r="I73" s="152">
        <f>'Hazard &amp; Exposure'!AY72</f>
        <v>2.2000000000000002</v>
      </c>
      <c r="J73" s="152">
        <f>'Hazard &amp; Exposure'!BB72</f>
        <v>0</v>
      </c>
      <c r="K73" s="40">
        <f>'Hazard &amp; Exposure'!BC72</f>
        <v>1.5</v>
      </c>
      <c r="L73" s="41">
        <f t="shared" si="15"/>
        <v>1.5</v>
      </c>
      <c r="M73" s="150">
        <f>Vulnerability!E72</f>
        <v>7.6</v>
      </c>
      <c r="N73" s="148">
        <f>Vulnerability!H72</f>
        <v>6.4</v>
      </c>
      <c r="O73" s="148">
        <f>Vulnerability!M72</f>
        <v>3.7</v>
      </c>
      <c r="P73" s="40">
        <f>Vulnerability!N72</f>
        <v>6.3</v>
      </c>
      <c r="Q73" s="148">
        <f>Vulnerability!S72</f>
        <v>4.3</v>
      </c>
      <c r="R73" s="147">
        <f>Vulnerability!W72</f>
        <v>7</v>
      </c>
      <c r="S73" s="147">
        <f>Vulnerability!Z72</f>
        <v>5.2</v>
      </c>
      <c r="T73" s="147">
        <f>Vulnerability!AC72</f>
        <v>0.6</v>
      </c>
      <c r="U73" s="147">
        <f>Vulnerability!AI72</f>
        <v>7.3</v>
      </c>
      <c r="V73" s="148">
        <f>Vulnerability!AJ72</f>
        <v>5.5</v>
      </c>
      <c r="W73" s="40">
        <f>Vulnerability!AK72</f>
        <v>4.9000000000000004</v>
      </c>
      <c r="X73" s="41">
        <f t="shared" si="16"/>
        <v>5.6</v>
      </c>
      <c r="Y73" s="163">
        <f>'Lack of Coping Capacity'!D72</f>
        <v>7.8</v>
      </c>
      <c r="Z73" s="146">
        <f>'Lack of Coping Capacity'!G72</f>
        <v>8.5</v>
      </c>
      <c r="AA73" s="40">
        <f>'Lack of Coping Capacity'!H72</f>
        <v>8.1999999999999993</v>
      </c>
      <c r="AB73" s="146">
        <f>'Lack of Coping Capacity'!M72</f>
        <v>8</v>
      </c>
      <c r="AC73" s="146">
        <f>'Lack of Coping Capacity'!R72</f>
        <v>7.3</v>
      </c>
      <c r="AD73" s="146">
        <f>'Lack of Coping Capacity'!W72</f>
        <v>7.6</v>
      </c>
      <c r="AE73" s="40">
        <f>'Lack of Coping Capacity'!X72</f>
        <v>7.6</v>
      </c>
      <c r="AF73" s="41">
        <f t="shared" si="17"/>
        <v>7.9</v>
      </c>
      <c r="AG73" s="155">
        <f t="shared" si="18"/>
        <v>4</v>
      </c>
      <c r="AH73" s="180" t="str">
        <f t="shared" si="22"/>
        <v>Medium</v>
      </c>
      <c r="AI73" s="173">
        <f t="shared" si="19"/>
        <v>81</v>
      </c>
      <c r="AJ73" s="176">
        <f>VLOOKUP($B73,'Lack of Reliability Index'!$A$2:$H$192,8,FALSE)</f>
        <v>1.4888888888888889</v>
      </c>
      <c r="AK73" s="47">
        <f>'Imputed and missing data hidden'!BA71</f>
        <v>4</v>
      </c>
      <c r="AL73" s="174">
        <f t="shared" si="20"/>
        <v>7.8431372549019607E-2</v>
      </c>
      <c r="AM73" s="47" t="str">
        <f t="shared" si="21"/>
        <v/>
      </c>
      <c r="AN73" s="175">
        <f>'Indicator Date hidden2'!BB72</f>
        <v>0.4</v>
      </c>
      <c r="AO73" s="181"/>
    </row>
    <row r="74" spans="1:41" ht="15.75" thickBot="1" x14ac:dyDescent="0.3">
      <c r="A74" s="125" t="str">
        <f>'Indicator Data'!A76</f>
        <v>Guyana</v>
      </c>
      <c r="B74" s="43" t="str">
        <f>'Indicator Data'!B76</f>
        <v>GUY</v>
      </c>
      <c r="C74" s="153">
        <f>'Hazard &amp; Exposure'!AO73</f>
        <v>0.1</v>
      </c>
      <c r="D74" s="152">
        <f>'Hazard &amp; Exposure'!AP73</f>
        <v>5</v>
      </c>
      <c r="E74" s="152">
        <f>'Hazard &amp; Exposure'!AQ73</f>
        <v>6.7</v>
      </c>
      <c r="F74" s="152">
        <f>'Hazard &amp; Exposure'!AR73</f>
        <v>0</v>
      </c>
      <c r="G74" s="152">
        <f>'Hazard &amp; Exposure'!AU73</f>
        <v>4.4000000000000004</v>
      </c>
      <c r="H74" s="40">
        <f>'Hazard &amp; Exposure'!AV73</f>
        <v>3.7</v>
      </c>
      <c r="I74" s="152">
        <f>'Hazard &amp; Exposure'!AY73</f>
        <v>0.9</v>
      </c>
      <c r="J74" s="152">
        <f>'Hazard &amp; Exposure'!BB73</f>
        <v>0</v>
      </c>
      <c r="K74" s="40">
        <f>'Hazard &amp; Exposure'!BC73</f>
        <v>0.6</v>
      </c>
      <c r="L74" s="41">
        <f t="shared" si="15"/>
        <v>2.2999999999999998</v>
      </c>
      <c r="M74" s="150">
        <f>Vulnerability!E73</f>
        <v>5.0999999999999996</v>
      </c>
      <c r="N74" s="148">
        <f>Vulnerability!H73</f>
        <v>4.5999999999999996</v>
      </c>
      <c r="O74" s="148">
        <f>Vulnerability!M73</f>
        <v>0.9</v>
      </c>
      <c r="P74" s="40">
        <f>Vulnerability!N73</f>
        <v>3.9</v>
      </c>
      <c r="Q74" s="148">
        <f>Vulnerability!S73</f>
        <v>0</v>
      </c>
      <c r="R74" s="147">
        <f>Vulnerability!W73</f>
        <v>2.2999999999999998</v>
      </c>
      <c r="S74" s="147">
        <f>Vulnerability!Z73</f>
        <v>2.2000000000000002</v>
      </c>
      <c r="T74" s="147">
        <f>Vulnerability!AC73</f>
        <v>0.2</v>
      </c>
      <c r="U74" s="147">
        <f>Vulnerability!AI73</f>
        <v>2.8</v>
      </c>
      <c r="V74" s="148">
        <f>Vulnerability!AJ73</f>
        <v>1.9</v>
      </c>
      <c r="W74" s="40">
        <f>Vulnerability!AK73</f>
        <v>1</v>
      </c>
      <c r="X74" s="41">
        <f t="shared" si="16"/>
        <v>2.6</v>
      </c>
      <c r="Y74" s="163" t="str">
        <f>'Lack of Coping Capacity'!D73</f>
        <v>x</v>
      </c>
      <c r="Z74" s="146">
        <f>'Lack of Coping Capacity'!G73</f>
        <v>6</v>
      </c>
      <c r="AA74" s="40">
        <f>'Lack of Coping Capacity'!H73</f>
        <v>6</v>
      </c>
      <c r="AB74" s="146">
        <f>'Lack of Coping Capacity'!M73</f>
        <v>4.4000000000000004</v>
      </c>
      <c r="AC74" s="146">
        <f>'Lack of Coping Capacity'!R73</f>
        <v>4</v>
      </c>
      <c r="AD74" s="146">
        <f>'Lack of Coping Capacity'!W73</f>
        <v>5.3</v>
      </c>
      <c r="AE74" s="40">
        <f>'Lack of Coping Capacity'!X73</f>
        <v>4.5999999999999996</v>
      </c>
      <c r="AF74" s="41">
        <f t="shared" si="17"/>
        <v>5.3</v>
      </c>
      <c r="AG74" s="155">
        <f t="shared" si="18"/>
        <v>3.2</v>
      </c>
      <c r="AH74" s="180" t="str">
        <f t="shared" si="22"/>
        <v>Low</v>
      </c>
      <c r="AI74" s="173">
        <f t="shared" si="19"/>
        <v>109</v>
      </c>
      <c r="AJ74" s="176">
        <f>VLOOKUP($B74,'Lack of Reliability Index'!$A$2:$H$192,8,FALSE)</f>
        <v>3.1999999999999993</v>
      </c>
      <c r="AK74" s="47">
        <f>'Imputed and missing data hidden'!BA72</f>
        <v>3</v>
      </c>
      <c r="AL74" s="174">
        <f t="shared" si="20"/>
        <v>5.8823529411764705E-2</v>
      </c>
      <c r="AM74" s="47" t="str">
        <f t="shared" si="21"/>
        <v/>
      </c>
      <c r="AN74" s="175">
        <f>'Indicator Date hidden2'!BB73</f>
        <v>0.65217391304347827</v>
      </c>
      <c r="AO74" s="181"/>
    </row>
    <row r="75" spans="1:41" ht="15.75" thickBot="1" x14ac:dyDescent="0.3">
      <c r="A75" s="125" t="str">
        <f>'Indicator Data'!A77</f>
        <v>Haiti</v>
      </c>
      <c r="B75" s="43" t="str">
        <f>'Indicator Data'!B77</f>
        <v>HTI</v>
      </c>
      <c r="C75" s="153">
        <f>'Hazard &amp; Exposure'!AO74</f>
        <v>5.7</v>
      </c>
      <c r="D75" s="152">
        <f>'Hazard &amp; Exposure'!AP74</f>
        <v>4.3</v>
      </c>
      <c r="E75" s="152">
        <f>'Hazard &amp; Exposure'!AQ74</f>
        <v>6.3</v>
      </c>
      <c r="F75" s="152">
        <f>'Hazard &amp; Exposure'!AR74</f>
        <v>7.2</v>
      </c>
      <c r="G75" s="152">
        <f>'Hazard &amp; Exposure'!AU74</f>
        <v>4</v>
      </c>
      <c r="H75" s="40">
        <f>'Hazard &amp; Exposure'!AV74</f>
        <v>5.6</v>
      </c>
      <c r="I75" s="152">
        <f>'Hazard &amp; Exposure'!AY74</f>
        <v>7.5</v>
      </c>
      <c r="J75" s="152">
        <f>'Hazard &amp; Exposure'!BB74</f>
        <v>0</v>
      </c>
      <c r="K75" s="40">
        <f>'Hazard &amp; Exposure'!BC74</f>
        <v>5.3</v>
      </c>
      <c r="L75" s="41">
        <f t="shared" si="15"/>
        <v>5.5</v>
      </c>
      <c r="M75" s="150">
        <f>Vulnerability!E74</f>
        <v>8</v>
      </c>
      <c r="N75" s="148">
        <f>Vulnerability!H74</f>
        <v>8.5</v>
      </c>
      <c r="O75" s="148">
        <f>Vulnerability!M74</f>
        <v>5.3</v>
      </c>
      <c r="P75" s="40">
        <f>Vulnerability!N74</f>
        <v>7.5</v>
      </c>
      <c r="Q75" s="148">
        <f>Vulnerability!S74</f>
        <v>5.0999999999999996</v>
      </c>
      <c r="R75" s="147">
        <f>Vulnerability!W74</f>
        <v>2.6</v>
      </c>
      <c r="S75" s="147">
        <f>Vulnerability!Z74</f>
        <v>4.0999999999999996</v>
      </c>
      <c r="T75" s="147">
        <f>Vulnerability!AC74</f>
        <v>10</v>
      </c>
      <c r="U75" s="147">
        <f>Vulnerability!AI74</f>
        <v>8.5</v>
      </c>
      <c r="V75" s="148">
        <f>Vulnerability!AJ74</f>
        <v>7.5</v>
      </c>
      <c r="W75" s="40">
        <f>Vulnerability!AK74</f>
        <v>6.5</v>
      </c>
      <c r="X75" s="41">
        <f t="shared" si="16"/>
        <v>7</v>
      </c>
      <c r="Y75" s="163">
        <f>'Lack of Coping Capacity'!D74</f>
        <v>6.7</v>
      </c>
      <c r="Z75" s="146">
        <f>'Lack of Coping Capacity'!G74</f>
        <v>8.6</v>
      </c>
      <c r="AA75" s="40">
        <f>'Lack of Coping Capacity'!H74</f>
        <v>7.7</v>
      </c>
      <c r="AB75" s="146">
        <f>'Lack of Coping Capacity'!M74</f>
        <v>7.3</v>
      </c>
      <c r="AC75" s="146">
        <f>'Lack of Coping Capacity'!R74</f>
        <v>6.1</v>
      </c>
      <c r="AD75" s="146">
        <f>'Lack of Coping Capacity'!W74</f>
        <v>8.3000000000000007</v>
      </c>
      <c r="AE75" s="40">
        <f>'Lack of Coping Capacity'!X74</f>
        <v>7.2</v>
      </c>
      <c r="AF75" s="41">
        <f t="shared" si="17"/>
        <v>7.5</v>
      </c>
      <c r="AG75" s="155">
        <f t="shared" si="18"/>
        <v>6.6</v>
      </c>
      <c r="AH75" s="180" t="str">
        <f t="shared" si="22"/>
        <v>Very High</v>
      </c>
      <c r="AI75" s="173">
        <f t="shared" si="19"/>
        <v>13</v>
      </c>
      <c r="AJ75" s="176">
        <f>VLOOKUP($B75,'Lack of Reliability Index'!$A$2:$H$192,8,FALSE)</f>
        <v>4.2782608695652167</v>
      </c>
      <c r="AK75" s="47">
        <f>'Imputed and missing data hidden'!BA73</f>
        <v>0</v>
      </c>
      <c r="AL75" s="174">
        <f t="shared" si="20"/>
        <v>0</v>
      </c>
      <c r="AM75" s="47" t="str">
        <f t="shared" si="21"/>
        <v/>
      </c>
      <c r="AN75" s="175">
        <f>'Indicator Date hidden2'!BB74</f>
        <v>0.44</v>
      </c>
      <c r="AO75" s="181"/>
    </row>
    <row r="76" spans="1:41" ht="15.75" thickBot="1" x14ac:dyDescent="0.3">
      <c r="A76" s="125" t="str">
        <f>'Indicator Data'!A78</f>
        <v>Honduras</v>
      </c>
      <c r="B76" s="43" t="str">
        <f>'Indicator Data'!B78</f>
        <v>HND</v>
      </c>
      <c r="C76" s="153">
        <f>'Hazard &amp; Exposure'!AO75</f>
        <v>6.6</v>
      </c>
      <c r="D76" s="152">
        <f>'Hazard &amp; Exposure'!AP75</f>
        <v>5.0999999999999996</v>
      </c>
      <c r="E76" s="152">
        <f>'Hazard &amp; Exposure'!AQ75</f>
        <v>7</v>
      </c>
      <c r="F76" s="152">
        <f>'Hazard &amp; Exposure'!AR75</f>
        <v>4.3</v>
      </c>
      <c r="G76" s="152">
        <f>'Hazard &amp; Exposure'!AU75</f>
        <v>4.4000000000000004</v>
      </c>
      <c r="H76" s="40">
        <f>'Hazard &amp; Exposure'!AV75</f>
        <v>5.6</v>
      </c>
      <c r="I76" s="152">
        <f>'Hazard &amp; Exposure'!AY75</f>
        <v>5.4</v>
      </c>
      <c r="J76" s="152">
        <f>'Hazard &amp; Exposure'!BB75</f>
        <v>0</v>
      </c>
      <c r="K76" s="40">
        <f>'Hazard &amp; Exposure'!BC75</f>
        <v>3.8</v>
      </c>
      <c r="L76" s="41">
        <f t="shared" si="15"/>
        <v>4.8</v>
      </c>
      <c r="M76" s="150">
        <f>Vulnerability!E75</f>
        <v>6.4</v>
      </c>
      <c r="N76" s="148">
        <f>Vulnerability!H75</f>
        <v>6.2</v>
      </c>
      <c r="O76" s="148">
        <f>Vulnerability!M75</f>
        <v>1.2</v>
      </c>
      <c r="P76" s="40">
        <f>Vulnerability!N75</f>
        <v>5.0999999999999996</v>
      </c>
      <c r="Q76" s="148">
        <f>Vulnerability!S75</f>
        <v>7.2</v>
      </c>
      <c r="R76" s="147">
        <f>Vulnerability!W75</f>
        <v>0.5</v>
      </c>
      <c r="S76" s="147">
        <f>Vulnerability!Z75</f>
        <v>1.5</v>
      </c>
      <c r="T76" s="147">
        <f>Vulnerability!AC75</f>
        <v>5.4</v>
      </c>
      <c r="U76" s="147">
        <f>Vulnerability!AI75</f>
        <v>3.9</v>
      </c>
      <c r="V76" s="148">
        <f>Vulnerability!AJ75</f>
        <v>3.1</v>
      </c>
      <c r="W76" s="40">
        <f>Vulnerability!AK75</f>
        <v>5.5</v>
      </c>
      <c r="X76" s="41">
        <f t="shared" si="16"/>
        <v>5.3</v>
      </c>
      <c r="Y76" s="163">
        <f>'Lack of Coping Capacity'!D75</f>
        <v>5.2</v>
      </c>
      <c r="Z76" s="146">
        <f>'Lack of Coping Capacity'!G75</f>
        <v>6.6</v>
      </c>
      <c r="AA76" s="40">
        <f>'Lack of Coping Capacity'!H75</f>
        <v>5.9</v>
      </c>
      <c r="AB76" s="146">
        <f>'Lack of Coping Capacity'!M75</f>
        <v>4</v>
      </c>
      <c r="AC76" s="146">
        <f>'Lack of Coping Capacity'!R75</f>
        <v>4.0999999999999996</v>
      </c>
      <c r="AD76" s="146">
        <f>'Lack of Coping Capacity'!W75</f>
        <v>3.6</v>
      </c>
      <c r="AE76" s="40">
        <f>'Lack of Coping Capacity'!X75</f>
        <v>3.9</v>
      </c>
      <c r="AF76" s="41">
        <f t="shared" si="17"/>
        <v>5</v>
      </c>
      <c r="AG76" s="155">
        <f t="shared" si="18"/>
        <v>5</v>
      </c>
      <c r="AH76" s="180" t="str">
        <f t="shared" si="22"/>
        <v>High</v>
      </c>
      <c r="AI76" s="173">
        <f t="shared" si="19"/>
        <v>42</v>
      </c>
      <c r="AJ76" s="176">
        <f>VLOOKUP($B76,'Lack of Reliability Index'!$A$2:$H$192,8,FALSE)</f>
        <v>2.3466666666666667</v>
      </c>
      <c r="AK76" s="47">
        <f>'Imputed and missing data hidden'!BA74</f>
        <v>1</v>
      </c>
      <c r="AL76" s="174">
        <f t="shared" si="20"/>
        <v>1.9607843137254902E-2</v>
      </c>
      <c r="AM76" s="47" t="str">
        <f t="shared" si="21"/>
        <v/>
      </c>
      <c r="AN76" s="175">
        <f>'Indicator Date hidden2'!BB75</f>
        <v>0.32653061224489793</v>
      </c>
      <c r="AO76" s="181"/>
    </row>
    <row r="77" spans="1:41" ht="15.75" thickBot="1" x14ac:dyDescent="0.3">
      <c r="A77" s="125" t="str">
        <f>'Indicator Data'!A79</f>
        <v>Hungary</v>
      </c>
      <c r="B77" s="43" t="str">
        <f>'Indicator Data'!B79</f>
        <v>HUN</v>
      </c>
      <c r="C77" s="153">
        <f>'Hazard &amp; Exposure'!AO76</f>
        <v>3.8</v>
      </c>
      <c r="D77" s="152">
        <f>'Hazard &amp; Exposure'!AP76</f>
        <v>7.5</v>
      </c>
      <c r="E77" s="152">
        <f>'Hazard &amp; Exposure'!AQ76</f>
        <v>0</v>
      </c>
      <c r="F77" s="152">
        <f>'Hazard &amp; Exposure'!AR76</f>
        <v>0</v>
      </c>
      <c r="G77" s="152">
        <f>'Hazard &amp; Exposure'!AU76</f>
        <v>3.8</v>
      </c>
      <c r="H77" s="40">
        <f>'Hazard &amp; Exposure'!AV76</f>
        <v>3.6</v>
      </c>
      <c r="I77" s="152">
        <f>'Hazard &amp; Exposure'!AY76</f>
        <v>0.1</v>
      </c>
      <c r="J77" s="152">
        <f>'Hazard &amp; Exposure'!BB76</f>
        <v>0</v>
      </c>
      <c r="K77" s="40">
        <f>'Hazard &amp; Exposure'!BC76</f>
        <v>0.1</v>
      </c>
      <c r="L77" s="41">
        <f t="shared" si="15"/>
        <v>2</v>
      </c>
      <c r="M77" s="150">
        <f>Vulnerability!E76</f>
        <v>1.7</v>
      </c>
      <c r="N77" s="148">
        <f>Vulnerability!H76</f>
        <v>2.4</v>
      </c>
      <c r="O77" s="148">
        <f>Vulnerability!M76</f>
        <v>0</v>
      </c>
      <c r="P77" s="40">
        <f>Vulnerability!N76</f>
        <v>1.5</v>
      </c>
      <c r="Q77" s="148">
        <f>Vulnerability!S76</f>
        <v>2.7</v>
      </c>
      <c r="R77" s="147">
        <f>Vulnerability!W76</f>
        <v>0.1</v>
      </c>
      <c r="S77" s="147">
        <f>Vulnerability!Z76</f>
        <v>0.3</v>
      </c>
      <c r="T77" s="147">
        <f>Vulnerability!AC76</f>
        <v>0</v>
      </c>
      <c r="U77" s="147">
        <f>Vulnerability!AI76</f>
        <v>1.9</v>
      </c>
      <c r="V77" s="148">
        <f>Vulnerability!AJ76</f>
        <v>0.6</v>
      </c>
      <c r="W77" s="40">
        <f>Vulnerability!AK76</f>
        <v>1.7</v>
      </c>
      <c r="X77" s="41">
        <f t="shared" si="16"/>
        <v>1.6</v>
      </c>
      <c r="Y77" s="163">
        <f>'Lack of Coping Capacity'!D76</f>
        <v>1.4</v>
      </c>
      <c r="Z77" s="146">
        <f>'Lack of Coping Capacity'!G76</f>
        <v>4.7</v>
      </c>
      <c r="AA77" s="40">
        <f>'Lack of Coping Capacity'!H76</f>
        <v>3.1</v>
      </c>
      <c r="AB77" s="146">
        <f>'Lack of Coping Capacity'!M76</f>
        <v>1.6</v>
      </c>
      <c r="AC77" s="146">
        <f>'Lack of Coping Capacity'!R76</f>
        <v>0.1</v>
      </c>
      <c r="AD77" s="146">
        <f>'Lack of Coping Capacity'!W76</f>
        <v>1.6</v>
      </c>
      <c r="AE77" s="40">
        <f>'Lack of Coping Capacity'!X76</f>
        <v>1.1000000000000001</v>
      </c>
      <c r="AF77" s="41">
        <f t="shared" si="17"/>
        <v>2.2000000000000002</v>
      </c>
      <c r="AG77" s="155">
        <f t="shared" si="18"/>
        <v>1.9</v>
      </c>
      <c r="AH77" s="180" t="str">
        <f t="shared" si="22"/>
        <v>Very Low</v>
      </c>
      <c r="AI77" s="173">
        <f t="shared" si="19"/>
        <v>152</v>
      </c>
      <c r="AJ77" s="176">
        <f>VLOOKUP($B77,'Lack of Reliability Index'!$A$2:$H$192,8,FALSE)</f>
        <v>2.0081632653061217</v>
      </c>
      <c r="AK77" s="47">
        <f>'Imputed and missing data hidden'!BA75</f>
        <v>5</v>
      </c>
      <c r="AL77" s="174">
        <f t="shared" si="20"/>
        <v>9.8039215686274508E-2</v>
      </c>
      <c r="AM77" s="47" t="str">
        <f t="shared" si="21"/>
        <v/>
      </c>
      <c r="AN77" s="175">
        <f>'Indicator Date hidden2'!BB76</f>
        <v>0.26666666666666666</v>
      </c>
      <c r="AO77" s="181"/>
    </row>
    <row r="78" spans="1:41" ht="15.75" thickBot="1" x14ac:dyDescent="0.3">
      <c r="A78" s="125" t="str">
        <f>'Indicator Data'!A80</f>
        <v>Iceland</v>
      </c>
      <c r="B78" s="43" t="str">
        <f>'Indicator Data'!B80</f>
        <v>ISL</v>
      </c>
      <c r="C78" s="153">
        <f>'Hazard &amp; Exposure'!AO77</f>
        <v>6</v>
      </c>
      <c r="D78" s="152">
        <f>'Hazard &amp; Exposure'!AP77</f>
        <v>0.1</v>
      </c>
      <c r="E78" s="152">
        <f>'Hazard &amp; Exposure'!AQ77</f>
        <v>0</v>
      </c>
      <c r="F78" s="152">
        <f>'Hazard &amp; Exposure'!AR77</f>
        <v>0</v>
      </c>
      <c r="G78" s="152">
        <f>'Hazard &amp; Exposure'!AU77</f>
        <v>0</v>
      </c>
      <c r="H78" s="40">
        <f>'Hazard &amp; Exposure'!AV77</f>
        <v>1.6</v>
      </c>
      <c r="I78" s="152">
        <f>'Hazard &amp; Exposure'!AY77</f>
        <v>0</v>
      </c>
      <c r="J78" s="152">
        <f>'Hazard &amp; Exposure'!BB77</f>
        <v>0</v>
      </c>
      <c r="K78" s="40">
        <f>'Hazard &amp; Exposure'!BC77</f>
        <v>0</v>
      </c>
      <c r="L78" s="41">
        <f t="shared" si="15"/>
        <v>0.8</v>
      </c>
      <c r="M78" s="150">
        <f>Vulnerability!E77</f>
        <v>0.2</v>
      </c>
      <c r="N78" s="148">
        <f>Vulnerability!H77</f>
        <v>0.7</v>
      </c>
      <c r="O78" s="148">
        <f>Vulnerability!M77</f>
        <v>0</v>
      </c>
      <c r="P78" s="40">
        <f>Vulnerability!N77</f>
        <v>0.3</v>
      </c>
      <c r="Q78" s="148">
        <f>Vulnerability!S77</f>
        <v>1.7</v>
      </c>
      <c r="R78" s="147">
        <f>Vulnerability!W77</f>
        <v>0.1</v>
      </c>
      <c r="S78" s="147">
        <f>Vulnerability!Z77</f>
        <v>0.2</v>
      </c>
      <c r="T78" s="147">
        <f>Vulnerability!AC77</f>
        <v>0</v>
      </c>
      <c r="U78" s="147">
        <f>Vulnerability!AI77</f>
        <v>1.2</v>
      </c>
      <c r="V78" s="148">
        <f>Vulnerability!AJ77</f>
        <v>0.4</v>
      </c>
      <c r="W78" s="40">
        <f>Vulnerability!AK77</f>
        <v>1.1000000000000001</v>
      </c>
      <c r="X78" s="41">
        <f t="shared" si="16"/>
        <v>0.7</v>
      </c>
      <c r="Y78" s="163" t="str">
        <f>'Lack of Coping Capacity'!D77</f>
        <v>x</v>
      </c>
      <c r="Z78" s="146">
        <f>'Lack of Coping Capacity'!G77</f>
        <v>2.2999999999999998</v>
      </c>
      <c r="AA78" s="40">
        <f>'Lack of Coping Capacity'!H77</f>
        <v>2.2999999999999998</v>
      </c>
      <c r="AB78" s="146">
        <f>'Lack of Coping Capacity'!M77</f>
        <v>1.5</v>
      </c>
      <c r="AC78" s="146">
        <f>'Lack of Coping Capacity'!R77</f>
        <v>2.6</v>
      </c>
      <c r="AD78" s="146">
        <f>'Lack of Coping Capacity'!W77</f>
        <v>0.6</v>
      </c>
      <c r="AE78" s="40">
        <f>'Lack of Coping Capacity'!X77</f>
        <v>1.6</v>
      </c>
      <c r="AF78" s="41">
        <f t="shared" si="17"/>
        <v>2</v>
      </c>
      <c r="AG78" s="155">
        <f t="shared" si="18"/>
        <v>1</v>
      </c>
      <c r="AH78" s="180" t="str">
        <f t="shared" si="22"/>
        <v>Very Low</v>
      </c>
      <c r="AI78" s="173">
        <f t="shared" si="19"/>
        <v>184</v>
      </c>
      <c r="AJ78" s="176">
        <f>VLOOKUP($B78,'Lack of Reliability Index'!$A$2:$H$192,8,FALSE)</f>
        <v>2.7555555555555555</v>
      </c>
      <c r="AK78" s="47">
        <f>'Imputed and missing data hidden'!BA76</f>
        <v>8</v>
      </c>
      <c r="AL78" s="174">
        <f t="shared" si="20"/>
        <v>0.15686274509803921</v>
      </c>
      <c r="AM78" s="47" t="str">
        <f t="shared" si="21"/>
        <v/>
      </c>
      <c r="AN78" s="175">
        <f>'Indicator Date hidden2'!BB77</f>
        <v>0.16666666666666666</v>
      </c>
      <c r="AO78" s="181"/>
    </row>
    <row r="79" spans="1:41" ht="15.75" thickBot="1" x14ac:dyDescent="0.3">
      <c r="A79" s="125" t="str">
        <f>'Indicator Data'!A81</f>
        <v>India</v>
      </c>
      <c r="B79" s="43" t="str">
        <f>'Indicator Data'!B81</f>
        <v>IND</v>
      </c>
      <c r="C79" s="153">
        <f>'Hazard &amp; Exposure'!AO78</f>
        <v>7.9</v>
      </c>
      <c r="D79" s="152">
        <f>'Hazard &amp; Exposure'!AP78</f>
        <v>8.4</v>
      </c>
      <c r="E79" s="152">
        <f>'Hazard &amp; Exposure'!AQ78</f>
        <v>8.1</v>
      </c>
      <c r="F79" s="152">
        <f>'Hazard &amp; Exposure'!AR78</f>
        <v>7.2</v>
      </c>
      <c r="G79" s="152">
        <f>'Hazard &amp; Exposure'!AU78</f>
        <v>6.1</v>
      </c>
      <c r="H79" s="40">
        <f>'Hazard &amp; Exposure'!AV78</f>
        <v>7.6</v>
      </c>
      <c r="I79" s="152">
        <f>'Hazard &amp; Exposure'!AY78</f>
        <v>9.5</v>
      </c>
      <c r="J79" s="152">
        <f>'Hazard &amp; Exposure'!BB78</f>
        <v>7</v>
      </c>
      <c r="K79" s="40">
        <f>'Hazard &amp; Exposure'!BC78</f>
        <v>7</v>
      </c>
      <c r="L79" s="41">
        <f t="shared" si="15"/>
        <v>7.3</v>
      </c>
      <c r="M79" s="150">
        <f>Vulnerability!E78</f>
        <v>6.5</v>
      </c>
      <c r="N79" s="148">
        <f>Vulnerability!H78</f>
        <v>4.5999999999999996</v>
      </c>
      <c r="O79" s="148">
        <f>Vulnerability!M78</f>
        <v>0.1</v>
      </c>
      <c r="P79" s="40">
        <f>Vulnerability!N78</f>
        <v>4.4000000000000004</v>
      </c>
      <c r="Q79" s="148">
        <f>Vulnerability!S78</f>
        <v>6.5</v>
      </c>
      <c r="R79" s="147">
        <f>Vulnerability!W78</f>
        <v>1.5</v>
      </c>
      <c r="S79" s="147">
        <f>Vulnerability!Z78</f>
        <v>6.4</v>
      </c>
      <c r="T79" s="147">
        <f>Vulnerability!AC78</f>
        <v>2.7</v>
      </c>
      <c r="U79" s="147">
        <f>Vulnerability!AI78</f>
        <v>4.3</v>
      </c>
      <c r="V79" s="148">
        <f>Vulnerability!AJ78</f>
        <v>4</v>
      </c>
      <c r="W79" s="40">
        <f>Vulnerability!AK78</f>
        <v>5.4</v>
      </c>
      <c r="X79" s="41">
        <f t="shared" si="16"/>
        <v>4.9000000000000004</v>
      </c>
      <c r="Y79" s="163">
        <f>'Lack of Coping Capacity'!D78</f>
        <v>1.8</v>
      </c>
      <c r="Z79" s="146">
        <f>'Lack of Coping Capacity'!G78</f>
        <v>5.4</v>
      </c>
      <c r="AA79" s="40">
        <f>'Lack of Coping Capacity'!H78</f>
        <v>3.6</v>
      </c>
      <c r="AB79" s="146">
        <f>'Lack of Coping Capacity'!M78</f>
        <v>4.9000000000000004</v>
      </c>
      <c r="AC79" s="146">
        <f>'Lack of Coping Capacity'!R78</f>
        <v>5.2</v>
      </c>
      <c r="AD79" s="146">
        <f>'Lack of Coping Capacity'!W78</f>
        <v>5.6</v>
      </c>
      <c r="AE79" s="40">
        <f>'Lack of Coping Capacity'!X78</f>
        <v>5.2</v>
      </c>
      <c r="AF79" s="41">
        <f t="shared" si="17"/>
        <v>4.4000000000000004</v>
      </c>
      <c r="AG79" s="155">
        <f t="shared" si="18"/>
        <v>5.4</v>
      </c>
      <c r="AH79" s="180" t="str">
        <f t="shared" si="22"/>
        <v>High</v>
      </c>
      <c r="AI79" s="173">
        <f t="shared" si="19"/>
        <v>32</v>
      </c>
      <c r="AJ79" s="176">
        <f>VLOOKUP($B79,'Lack of Reliability Index'!$A$2:$H$192,8,FALSE)</f>
        <v>3.7777777777777777</v>
      </c>
      <c r="AK79" s="47">
        <f>'Imputed and missing data hidden'!BA77</f>
        <v>0</v>
      </c>
      <c r="AL79" s="174">
        <f t="shared" si="20"/>
        <v>0</v>
      </c>
      <c r="AM79" s="47" t="str">
        <f t="shared" si="21"/>
        <v>YES</v>
      </c>
      <c r="AN79" s="175">
        <f>'Indicator Date hidden2'!BB78</f>
        <v>0.48</v>
      </c>
      <c r="AO79" s="181"/>
    </row>
    <row r="80" spans="1:41" ht="15.75" thickBot="1" x14ac:dyDescent="0.3">
      <c r="A80" s="125" t="str">
        <f>'Indicator Data'!A82</f>
        <v>Indonesia</v>
      </c>
      <c r="B80" s="43" t="str">
        <f>'Indicator Data'!B82</f>
        <v>IDN</v>
      </c>
      <c r="C80" s="153">
        <f>'Hazard &amp; Exposure'!AO79</f>
        <v>8.5</v>
      </c>
      <c r="D80" s="152">
        <f>'Hazard &amp; Exposure'!AP79</f>
        <v>8.1</v>
      </c>
      <c r="E80" s="152">
        <f>'Hazard &amp; Exposure'!AQ79</f>
        <v>9.6999999999999993</v>
      </c>
      <c r="F80" s="152">
        <f>'Hazard &amp; Exposure'!AR79</f>
        <v>6.1</v>
      </c>
      <c r="G80" s="152">
        <f>'Hazard &amp; Exposure'!AU79</f>
        <v>3.6</v>
      </c>
      <c r="H80" s="40">
        <f>'Hazard &amp; Exposure'!AV79</f>
        <v>7.8</v>
      </c>
      <c r="I80" s="152">
        <f>'Hazard &amp; Exposure'!AY79</f>
        <v>9.6</v>
      </c>
      <c r="J80" s="152">
        <f>'Hazard &amp; Exposure'!BB79</f>
        <v>0</v>
      </c>
      <c r="K80" s="40">
        <f>'Hazard &amp; Exposure'!BC79</f>
        <v>6.7</v>
      </c>
      <c r="L80" s="41">
        <f t="shared" si="15"/>
        <v>7.3</v>
      </c>
      <c r="M80" s="150">
        <f>Vulnerability!E79</f>
        <v>4.5</v>
      </c>
      <c r="N80" s="148">
        <f>Vulnerability!H79</f>
        <v>4.3</v>
      </c>
      <c r="O80" s="148">
        <f>Vulnerability!M79</f>
        <v>0</v>
      </c>
      <c r="P80" s="40">
        <f>Vulnerability!N79</f>
        <v>3.3</v>
      </c>
      <c r="Q80" s="148">
        <f>Vulnerability!S79</f>
        <v>3.3</v>
      </c>
      <c r="R80" s="147">
        <f>Vulnerability!W79</f>
        <v>2.5</v>
      </c>
      <c r="S80" s="147">
        <f>Vulnerability!Z79</f>
        <v>3.2</v>
      </c>
      <c r="T80" s="147">
        <f>Vulnerability!AC79</f>
        <v>0.5</v>
      </c>
      <c r="U80" s="147">
        <f>Vulnerability!AI79</f>
        <v>3.6</v>
      </c>
      <c r="V80" s="148">
        <f>Vulnerability!AJ79</f>
        <v>2.5</v>
      </c>
      <c r="W80" s="40">
        <f>Vulnerability!AK79</f>
        <v>2.9</v>
      </c>
      <c r="X80" s="41">
        <f t="shared" si="16"/>
        <v>3.1</v>
      </c>
      <c r="Y80" s="163">
        <f>'Lack of Coping Capacity'!D79</f>
        <v>3.3</v>
      </c>
      <c r="Z80" s="146">
        <f>'Lack of Coping Capacity'!G79</f>
        <v>5.6</v>
      </c>
      <c r="AA80" s="40">
        <f>'Lack of Coping Capacity'!H79</f>
        <v>4.5</v>
      </c>
      <c r="AB80" s="146">
        <f>'Lack of Coping Capacity'!M79</f>
        <v>2.8</v>
      </c>
      <c r="AC80" s="146">
        <f>'Lack of Coping Capacity'!R79</f>
        <v>5.3</v>
      </c>
      <c r="AD80" s="146">
        <f>'Lack of Coping Capacity'!W79</f>
        <v>6.5</v>
      </c>
      <c r="AE80" s="40">
        <f>'Lack of Coping Capacity'!X79</f>
        <v>4.9000000000000004</v>
      </c>
      <c r="AF80" s="41">
        <f t="shared" si="17"/>
        <v>4.7</v>
      </c>
      <c r="AG80" s="155">
        <f t="shared" si="18"/>
        <v>4.7</v>
      </c>
      <c r="AH80" s="180" t="str">
        <f t="shared" si="22"/>
        <v>Medium</v>
      </c>
      <c r="AI80" s="173">
        <f t="shared" si="19"/>
        <v>57</v>
      </c>
      <c r="AJ80" s="176">
        <f>VLOOKUP($B80,'Lack of Reliability Index'!$A$2:$H$192,8,FALSE)</f>
        <v>2.5599999999999987</v>
      </c>
      <c r="AK80" s="47">
        <f>'Imputed and missing data hidden'!BA78</f>
        <v>0</v>
      </c>
      <c r="AL80" s="174">
        <f t="shared" si="20"/>
        <v>0</v>
      </c>
      <c r="AM80" s="47" t="str">
        <f t="shared" si="21"/>
        <v/>
      </c>
      <c r="AN80" s="175">
        <f>'Indicator Date hidden2'!BB79</f>
        <v>0.44</v>
      </c>
      <c r="AO80" s="181"/>
    </row>
    <row r="81" spans="1:41" ht="15.75" thickBot="1" x14ac:dyDescent="0.3">
      <c r="A81" s="125" t="str">
        <f>'Indicator Data'!A83</f>
        <v>Iran</v>
      </c>
      <c r="B81" s="43" t="str">
        <f>'Indicator Data'!B83</f>
        <v>IRN</v>
      </c>
      <c r="C81" s="153">
        <f>'Hazard &amp; Exposure'!AO80</f>
        <v>10</v>
      </c>
      <c r="D81" s="152">
        <f>'Hazard &amp; Exposure'!AP80</f>
        <v>6.4</v>
      </c>
      <c r="E81" s="152">
        <f>'Hazard &amp; Exposure'!AQ80</f>
        <v>6.9</v>
      </c>
      <c r="F81" s="152">
        <f>'Hazard &amp; Exposure'!AR80</f>
        <v>1.8</v>
      </c>
      <c r="G81" s="152">
        <f>'Hazard &amp; Exposure'!AU80</f>
        <v>5.4</v>
      </c>
      <c r="H81" s="40">
        <f>'Hazard &amp; Exposure'!AV80</f>
        <v>7</v>
      </c>
      <c r="I81" s="152">
        <f>'Hazard &amp; Exposure'!AY80</f>
        <v>8.6999999999999993</v>
      </c>
      <c r="J81" s="152">
        <f>'Hazard &amp; Exposure'!BB80</f>
        <v>0</v>
      </c>
      <c r="K81" s="40">
        <f>'Hazard &amp; Exposure'!BC80</f>
        <v>6.1</v>
      </c>
      <c r="L81" s="41">
        <f t="shared" si="15"/>
        <v>6.6</v>
      </c>
      <c r="M81" s="150">
        <f>Vulnerability!E80</f>
        <v>2.2999999999999998</v>
      </c>
      <c r="N81" s="148">
        <f>Vulnerability!H80</f>
        <v>4.5999999999999996</v>
      </c>
      <c r="O81" s="148">
        <f>Vulnerability!M80</f>
        <v>0.1</v>
      </c>
      <c r="P81" s="40">
        <f>Vulnerability!N80</f>
        <v>2.2999999999999998</v>
      </c>
      <c r="Q81" s="148">
        <f>Vulnerability!S80</f>
        <v>8</v>
      </c>
      <c r="R81" s="147">
        <f>Vulnerability!W80</f>
        <v>0.2</v>
      </c>
      <c r="S81" s="147">
        <f>Vulnerability!Z80</f>
        <v>1.1000000000000001</v>
      </c>
      <c r="T81" s="147">
        <f>Vulnerability!AC80</f>
        <v>0.2</v>
      </c>
      <c r="U81" s="147">
        <f>Vulnerability!AI80</f>
        <v>2.5</v>
      </c>
      <c r="V81" s="148">
        <f>Vulnerability!AJ80</f>
        <v>1</v>
      </c>
      <c r="W81" s="40">
        <f>Vulnerability!AK80</f>
        <v>5.5</v>
      </c>
      <c r="X81" s="41">
        <f t="shared" si="16"/>
        <v>4.0999999999999996</v>
      </c>
      <c r="Y81" s="163">
        <f>'Lack of Coping Capacity'!D80</f>
        <v>4.4000000000000004</v>
      </c>
      <c r="Z81" s="146">
        <f>'Lack of Coping Capacity'!G80</f>
        <v>6.3</v>
      </c>
      <c r="AA81" s="40">
        <f>'Lack of Coping Capacity'!H80</f>
        <v>5.4</v>
      </c>
      <c r="AB81" s="146">
        <f>'Lack of Coping Capacity'!M80</f>
        <v>3.1</v>
      </c>
      <c r="AC81" s="146">
        <f>'Lack of Coping Capacity'!R80</f>
        <v>3.7</v>
      </c>
      <c r="AD81" s="146">
        <f>'Lack of Coping Capacity'!W80</f>
        <v>3.5</v>
      </c>
      <c r="AE81" s="40">
        <f>'Lack of Coping Capacity'!X80</f>
        <v>3.4</v>
      </c>
      <c r="AF81" s="41">
        <f t="shared" si="17"/>
        <v>4.5</v>
      </c>
      <c r="AG81" s="155">
        <f t="shared" si="18"/>
        <v>5</v>
      </c>
      <c r="AH81" s="180" t="str">
        <f t="shared" si="22"/>
        <v>High</v>
      </c>
      <c r="AI81" s="173">
        <f t="shared" si="19"/>
        <v>42</v>
      </c>
      <c r="AJ81" s="176">
        <f>VLOOKUP($B81,'Lack of Reliability Index'!$A$2:$H$192,8,FALSE)</f>
        <v>2.3466666666666667</v>
      </c>
      <c r="AK81" s="47">
        <f>'Imputed and missing data hidden'!BA79</f>
        <v>2</v>
      </c>
      <c r="AL81" s="174">
        <f t="shared" si="20"/>
        <v>3.9215686274509803E-2</v>
      </c>
      <c r="AM81" s="47" t="str">
        <f t="shared" si="21"/>
        <v/>
      </c>
      <c r="AN81" s="175">
        <f>'Indicator Date hidden2'!BB80</f>
        <v>0.3125</v>
      </c>
      <c r="AO81" s="181"/>
    </row>
    <row r="82" spans="1:41" ht="15.75" thickBot="1" x14ac:dyDescent="0.3">
      <c r="A82" s="125" t="str">
        <f>'Indicator Data'!A84</f>
        <v>Iraq</v>
      </c>
      <c r="B82" s="43" t="str">
        <f>'Indicator Data'!B84</f>
        <v>IRQ</v>
      </c>
      <c r="C82" s="153">
        <f>'Hazard &amp; Exposure'!AO81</f>
        <v>7</v>
      </c>
      <c r="D82" s="152">
        <f>'Hazard &amp; Exposure'!AP81</f>
        <v>9.5</v>
      </c>
      <c r="E82" s="152">
        <f>'Hazard &amp; Exposure'!AQ81</f>
        <v>0</v>
      </c>
      <c r="F82" s="152">
        <f>'Hazard &amp; Exposure'!AR81</f>
        <v>0</v>
      </c>
      <c r="G82" s="152">
        <f>'Hazard &amp; Exposure'!AU81</f>
        <v>3.3</v>
      </c>
      <c r="H82" s="40">
        <f>'Hazard &amp; Exposure'!AV81</f>
        <v>5.3</v>
      </c>
      <c r="I82" s="152">
        <f>'Hazard &amp; Exposure'!AY81</f>
        <v>10</v>
      </c>
      <c r="J82" s="152">
        <f>'Hazard &amp; Exposure'!BB81</f>
        <v>10</v>
      </c>
      <c r="K82" s="40">
        <f>'Hazard &amp; Exposure'!BC81</f>
        <v>10</v>
      </c>
      <c r="L82" s="41">
        <f t="shared" si="15"/>
        <v>8.6</v>
      </c>
      <c r="M82" s="150">
        <f>Vulnerability!E81</f>
        <v>5.4</v>
      </c>
      <c r="N82" s="148">
        <f>Vulnerability!H81</f>
        <v>3.9</v>
      </c>
      <c r="O82" s="148">
        <f>Vulnerability!M81</f>
        <v>2.2999999999999998</v>
      </c>
      <c r="P82" s="40">
        <f>Vulnerability!N81</f>
        <v>4.3</v>
      </c>
      <c r="Q82" s="148">
        <f>Vulnerability!S81</f>
        <v>9.4</v>
      </c>
      <c r="R82" s="147">
        <f>Vulnerability!W81</f>
        <v>0.8</v>
      </c>
      <c r="S82" s="147">
        <f>Vulnerability!Z81</f>
        <v>2.1</v>
      </c>
      <c r="T82" s="147">
        <f>Vulnerability!AC81</f>
        <v>0.1</v>
      </c>
      <c r="U82" s="147">
        <f>Vulnerability!AI81</f>
        <v>6</v>
      </c>
      <c r="V82" s="148">
        <f>Vulnerability!AJ81</f>
        <v>2.6</v>
      </c>
      <c r="W82" s="40">
        <f>Vulnerability!AK81</f>
        <v>7.3</v>
      </c>
      <c r="X82" s="41">
        <f t="shared" si="16"/>
        <v>6</v>
      </c>
      <c r="Y82" s="163">
        <f>'Lack of Coping Capacity'!D81</f>
        <v>8.4</v>
      </c>
      <c r="Z82" s="146">
        <f>'Lack of Coping Capacity'!G81</f>
        <v>7.9</v>
      </c>
      <c r="AA82" s="40">
        <f>'Lack of Coping Capacity'!H81</f>
        <v>8.1999999999999993</v>
      </c>
      <c r="AB82" s="146">
        <f>'Lack of Coping Capacity'!M81</f>
        <v>4.5</v>
      </c>
      <c r="AC82" s="146">
        <f>'Lack of Coping Capacity'!R81</f>
        <v>4.4000000000000004</v>
      </c>
      <c r="AD82" s="146">
        <f>'Lack of Coping Capacity'!W81</f>
        <v>6.2</v>
      </c>
      <c r="AE82" s="40">
        <f>'Lack of Coping Capacity'!X81</f>
        <v>5</v>
      </c>
      <c r="AF82" s="41">
        <f t="shared" si="17"/>
        <v>6.9</v>
      </c>
      <c r="AG82" s="155">
        <f t="shared" si="18"/>
        <v>7.1</v>
      </c>
      <c r="AH82" s="180" t="str">
        <f t="shared" si="22"/>
        <v>Very High</v>
      </c>
      <c r="AI82" s="173">
        <f t="shared" si="19"/>
        <v>8</v>
      </c>
      <c r="AJ82" s="176">
        <f>VLOOKUP($B82,'Lack of Reliability Index'!$A$2:$H$192,8,FALSE)</f>
        <v>2.75</v>
      </c>
      <c r="AK82" s="47">
        <f>'Imputed and missing data hidden'!BA80</f>
        <v>2</v>
      </c>
      <c r="AL82" s="174">
        <f t="shared" si="20"/>
        <v>3.9215686274509803E-2</v>
      </c>
      <c r="AM82" s="47" t="str">
        <f t="shared" si="21"/>
        <v>YES</v>
      </c>
      <c r="AN82" s="175">
        <f>'Indicator Date hidden2'!BB81</f>
        <v>0.48</v>
      </c>
      <c r="AO82" s="181"/>
    </row>
    <row r="83" spans="1:41" ht="15.75" thickBot="1" x14ac:dyDescent="0.3">
      <c r="A83" s="125" t="str">
        <f>'Indicator Data'!A85</f>
        <v>Ireland</v>
      </c>
      <c r="B83" s="43" t="str">
        <f>'Indicator Data'!B85</f>
        <v>IRL</v>
      </c>
      <c r="C83" s="153">
        <f>'Hazard &amp; Exposure'!AO82</f>
        <v>0.1</v>
      </c>
      <c r="D83" s="152">
        <f>'Hazard &amp; Exposure'!AP82</f>
        <v>3.9</v>
      </c>
      <c r="E83" s="152">
        <f>'Hazard &amp; Exposure'!AQ82</f>
        <v>5.8</v>
      </c>
      <c r="F83" s="152">
        <f>'Hazard &amp; Exposure'!AR82</f>
        <v>0</v>
      </c>
      <c r="G83" s="152">
        <f>'Hazard &amp; Exposure'!AU82</f>
        <v>0.5</v>
      </c>
      <c r="H83" s="40">
        <f>'Hazard &amp; Exposure'!AV82</f>
        <v>2.4</v>
      </c>
      <c r="I83" s="152">
        <f>'Hazard &amp; Exposure'!AY82</f>
        <v>0</v>
      </c>
      <c r="J83" s="152">
        <f>'Hazard &amp; Exposure'!BB82</f>
        <v>0</v>
      </c>
      <c r="K83" s="40">
        <f>'Hazard &amp; Exposure'!BC82</f>
        <v>0</v>
      </c>
      <c r="L83" s="41">
        <f t="shared" si="15"/>
        <v>1.3</v>
      </c>
      <c r="M83" s="150">
        <f>Vulnerability!E82</f>
        <v>0.2</v>
      </c>
      <c r="N83" s="148">
        <f>Vulnerability!H82</f>
        <v>1.7</v>
      </c>
      <c r="O83" s="148">
        <f>Vulnerability!M82</f>
        <v>0</v>
      </c>
      <c r="P83" s="40">
        <f>Vulnerability!N82</f>
        <v>0.5</v>
      </c>
      <c r="Q83" s="148">
        <f>Vulnerability!S82</f>
        <v>3.1</v>
      </c>
      <c r="R83" s="147">
        <f>Vulnerability!W82</f>
        <v>0.3</v>
      </c>
      <c r="S83" s="147">
        <f>Vulnerability!Z82</f>
        <v>0.3</v>
      </c>
      <c r="T83" s="147">
        <f>Vulnerability!AC82</f>
        <v>0</v>
      </c>
      <c r="U83" s="147">
        <f>Vulnerability!AI82</f>
        <v>0.4</v>
      </c>
      <c r="V83" s="148">
        <f>Vulnerability!AJ82</f>
        <v>0.3</v>
      </c>
      <c r="W83" s="40">
        <f>Vulnerability!AK82</f>
        <v>1.8</v>
      </c>
      <c r="X83" s="41">
        <f t="shared" si="16"/>
        <v>1.2</v>
      </c>
      <c r="Y83" s="163" t="str">
        <f>'Lack of Coping Capacity'!D82</f>
        <v>x</v>
      </c>
      <c r="Z83" s="146">
        <f>'Lack of Coping Capacity'!G82</f>
        <v>2.6</v>
      </c>
      <c r="AA83" s="40">
        <f>'Lack of Coping Capacity'!H82</f>
        <v>2.6</v>
      </c>
      <c r="AB83" s="146">
        <f>'Lack of Coping Capacity'!M82</f>
        <v>2.1</v>
      </c>
      <c r="AC83" s="146">
        <f>'Lack of Coping Capacity'!R82</f>
        <v>0.5</v>
      </c>
      <c r="AD83" s="146">
        <f>'Lack of Coping Capacity'!W82</f>
        <v>1.1000000000000001</v>
      </c>
      <c r="AE83" s="40">
        <f>'Lack of Coping Capacity'!X82</f>
        <v>1.2</v>
      </c>
      <c r="AF83" s="41">
        <f t="shared" si="17"/>
        <v>1.9</v>
      </c>
      <c r="AG83" s="155">
        <f t="shared" si="18"/>
        <v>1.4</v>
      </c>
      <c r="AH83" s="180" t="str">
        <f t="shared" si="22"/>
        <v>Very Low</v>
      </c>
      <c r="AI83" s="173">
        <f t="shared" si="19"/>
        <v>173</v>
      </c>
      <c r="AJ83" s="176">
        <f>VLOOKUP($B83,'Lack of Reliability Index'!$A$2:$H$192,8,FALSE)</f>
        <v>3.0933333333333319</v>
      </c>
      <c r="AK83" s="47">
        <f>'Imputed and missing data hidden'!BA81</f>
        <v>6</v>
      </c>
      <c r="AL83" s="174">
        <f t="shared" si="20"/>
        <v>0.11764705882352941</v>
      </c>
      <c r="AM83" s="47" t="str">
        <f t="shared" si="21"/>
        <v/>
      </c>
      <c r="AN83" s="175">
        <f>'Indicator Date hidden2'!BB82</f>
        <v>0.13953488372093023</v>
      </c>
      <c r="AO83" s="181"/>
    </row>
    <row r="84" spans="1:41" ht="15.75" thickBot="1" x14ac:dyDescent="0.3">
      <c r="A84" s="125" t="str">
        <f>'Indicator Data'!A86</f>
        <v>Israel</v>
      </c>
      <c r="B84" s="43" t="str">
        <f>'Indicator Data'!B86</f>
        <v>ISR</v>
      </c>
      <c r="C84" s="153">
        <f>'Hazard &amp; Exposure'!AO83</f>
        <v>6.6</v>
      </c>
      <c r="D84" s="152">
        <f>'Hazard &amp; Exposure'!AP83</f>
        <v>2.2999999999999998</v>
      </c>
      <c r="E84" s="152">
        <f>'Hazard &amp; Exposure'!AQ83</f>
        <v>6.2</v>
      </c>
      <c r="F84" s="152">
        <f>'Hazard &amp; Exposure'!AR83</f>
        <v>0</v>
      </c>
      <c r="G84" s="152">
        <f>'Hazard &amp; Exposure'!AU83</f>
        <v>5.3</v>
      </c>
      <c r="H84" s="40">
        <f>'Hazard &amp; Exposure'!AV83</f>
        <v>4.5</v>
      </c>
      <c r="I84" s="152">
        <f>'Hazard &amp; Exposure'!AY83</f>
        <v>6.6</v>
      </c>
      <c r="J84" s="152">
        <f>'Hazard &amp; Exposure'!BB83</f>
        <v>0</v>
      </c>
      <c r="K84" s="40">
        <f>'Hazard &amp; Exposure'!BC83</f>
        <v>4.5999999999999996</v>
      </c>
      <c r="L84" s="41">
        <f t="shared" si="15"/>
        <v>4.5999999999999996</v>
      </c>
      <c r="M84" s="150">
        <f>Vulnerability!E83</f>
        <v>0.7</v>
      </c>
      <c r="N84" s="148">
        <f>Vulnerability!H83</f>
        <v>2.9</v>
      </c>
      <c r="O84" s="148">
        <f>Vulnerability!M83</f>
        <v>0</v>
      </c>
      <c r="P84" s="40">
        <f>Vulnerability!N83</f>
        <v>1.1000000000000001</v>
      </c>
      <c r="Q84" s="148">
        <f>Vulnerability!S83</f>
        <v>4</v>
      </c>
      <c r="R84" s="147">
        <f>Vulnerability!W83</f>
        <v>0.1</v>
      </c>
      <c r="S84" s="147">
        <f>Vulnerability!Z83</f>
        <v>0.3</v>
      </c>
      <c r="T84" s="147">
        <f>Vulnerability!AC83</f>
        <v>0.2</v>
      </c>
      <c r="U84" s="147">
        <f>Vulnerability!AI83</f>
        <v>0.5</v>
      </c>
      <c r="V84" s="148">
        <f>Vulnerability!AJ83</f>
        <v>0.3</v>
      </c>
      <c r="W84" s="40">
        <f>Vulnerability!AK83</f>
        <v>2.2999999999999998</v>
      </c>
      <c r="X84" s="41">
        <f t="shared" si="16"/>
        <v>1.7</v>
      </c>
      <c r="Y84" s="163" t="str">
        <f>'Lack of Coping Capacity'!D83</f>
        <v>x</v>
      </c>
      <c r="Z84" s="146">
        <f>'Lack of Coping Capacity'!G83</f>
        <v>3.1</v>
      </c>
      <c r="AA84" s="40">
        <f>'Lack of Coping Capacity'!H83</f>
        <v>3.1</v>
      </c>
      <c r="AB84" s="146">
        <f>'Lack of Coping Capacity'!M83</f>
        <v>1.8</v>
      </c>
      <c r="AC84" s="146">
        <f>'Lack of Coping Capacity'!R83</f>
        <v>0</v>
      </c>
      <c r="AD84" s="146">
        <f>'Lack of Coping Capacity'!W83</f>
        <v>0.7</v>
      </c>
      <c r="AE84" s="40">
        <f>'Lack of Coping Capacity'!X83</f>
        <v>0.8</v>
      </c>
      <c r="AF84" s="41">
        <f t="shared" si="17"/>
        <v>2</v>
      </c>
      <c r="AG84" s="155">
        <f t="shared" si="18"/>
        <v>2.5</v>
      </c>
      <c r="AH84" s="180" t="str">
        <f t="shared" si="22"/>
        <v>Low</v>
      </c>
      <c r="AI84" s="173">
        <f t="shared" si="19"/>
        <v>133</v>
      </c>
      <c r="AJ84" s="176">
        <f>VLOOKUP($B84,'Lack of Reliability Index'!$A$2:$H$192,8,FALSE)</f>
        <v>2.344186046511628</v>
      </c>
      <c r="AK84" s="47">
        <f>'Imputed and missing data hidden'!BA82</f>
        <v>7</v>
      </c>
      <c r="AL84" s="174">
        <f t="shared" si="20"/>
        <v>0.13725490196078433</v>
      </c>
      <c r="AM84" s="47" t="str">
        <f t="shared" si="21"/>
        <v/>
      </c>
      <c r="AN84" s="175">
        <f>'Indicator Date hidden2'!BB83</f>
        <v>0.2857142857142857</v>
      </c>
      <c r="AO84" s="181"/>
    </row>
    <row r="85" spans="1:41" ht="15.75" thickBot="1" x14ac:dyDescent="0.3">
      <c r="A85" s="125" t="str">
        <f>'Indicator Data'!A87</f>
        <v>Italy</v>
      </c>
      <c r="B85" s="43" t="str">
        <f>'Indicator Data'!B87</f>
        <v>ITA</v>
      </c>
      <c r="C85" s="153">
        <f>'Hazard &amp; Exposure'!AO84</f>
        <v>6.1</v>
      </c>
      <c r="D85" s="152">
        <f>'Hazard &amp; Exposure'!AP84</f>
        <v>5.4</v>
      </c>
      <c r="E85" s="152">
        <f>'Hazard &amp; Exposure'!AQ84</f>
        <v>7.4</v>
      </c>
      <c r="F85" s="152">
        <f>'Hazard &amp; Exposure'!AR84</f>
        <v>0</v>
      </c>
      <c r="G85" s="152">
        <f>'Hazard &amp; Exposure'!AU84</f>
        <v>2.8</v>
      </c>
      <c r="H85" s="40">
        <f>'Hazard &amp; Exposure'!AV84</f>
        <v>4.8</v>
      </c>
      <c r="I85" s="152">
        <f>'Hazard &amp; Exposure'!AY84</f>
        <v>0.7</v>
      </c>
      <c r="J85" s="152">
        <f>'Hazard &amp; Exposure'!BB84</f>
        <v>0</v>
      </c>
      <c r="K85" s="40">
        <f>'Hazard &amp; Exposure'!BC84</f>
        <v>0.5</v>
      </c>
      <c r="L85" s="41">
        <f t="shared" si="15"/>
        <v>2.9</v>
      </c>
      <c r="M85" s="150">
        <f>Vulnerability!E84</f>
        <v>1.1000000000000001</v>
      </c>
      <c r="N85" s="148">
        <f>Vulnerability!H84</f>
        <v>1.9</v>
      </c>
      <c r="O85" s="148">
        <f>Vulnerability!M84</f>
        <v>0</v>
      </c>
      <c r="P85" s="40">
        <f>Vulnerability!N84</f>
        <v>1</v>
      </c>
      <c r="Q85" s="148">
        <f>Vulnerability!S84</f>
        <v>5.9</v>
      </c>
      <c r="R85" s="147">
        <f>Vulnerability!W84</f>
        <v>0.4</v>
      </c>
      <c r="S85" s="147">
        <f>Vulnerability!Z84</f>
        <v>0.3</v>
      </c>
      <c r="T85" s="147">
        <f>Vulnerability!AC84</f>
        <v>0</v>
      </c>
      <c r="U85" s="147">
        <f>Vulnerability!AI84</f>
        <v>0.8</v>
      </c>
      <c r="V85" s="148">
        <f>Vulnerability!AJ84</f>
        <v>0.4</v>
      </c>
      <c r="W85" s="40">
        <f>Vulnerability!AK84</f>
        <v>3.6</v>
      </c>
      <c r="X85" s="41">
        <f t="shared" si="16"/>
        <v>2.4</v>
      </c>
      <c r="Y85" s="163">
        <f>'Lack of Coping Capacity'!D84</f>
        <v>2.4</v>
      </c>
      <c r="Z85" s="146">
        <f>'Lack of Coping Capacity'!G84</f>
        <v>4.4000000000000004</v>
      </c>
      <c r="AA85" s="40">
        <f>'Lack of Coping Capacity'!H84</f>
        <v>3.4</v>
      </c>
      <c r="AB85" s="146">
        <f>'Lack of Coping Capacity'!M84</f>
        <v>1.8</v>
      </c>
      <c r="AC85" s="146">
        <f>'Lack of Coping Capacity'!R84</f>
        <v>0</v>
      </c>
      <c r="AD85" s="146">
        <f>'Lack of Coping Capacity'!W84</f>
        <v>0.5</v>
      </c>
      <c r="AE85" s="40">
        <f>'Lack of Coping Capacity'!X84</f>
        <v>0.8</v>
      </c>
      <c r="AF85" s="41">
        <f t="shared" si="17"/>
        <v>2.2000000000000002</v>
      </c>
      <c r="AG85" s="155">
        <f t="shared" si="18"/>
        <v>2.5</v>
      </c>
      <c r="AH85" s="180" t="str">
        <f t="shared" si="22"/>
        <v>Low</v>
      </c>
      <c r="AI85" s="173">
        <f t="shared" si="19"/>
        <v>133</v>
      </c>
      <c r="AJ85" s="176">
        <f>VLOOKUP($B85,'Lack of Reliability Index'!$A$2:$H$192,8,FALSE)</f>
        <v>3.3904761904761891</v>
      </c>
      <c r="AK85" s="47">
        <f>'Imputed and missing data hidden'!BA83</f>
        <v>4</v>
      </c>
      <c r="AL85" s="174">
        <f t="shared" si="20"/>
        <v>7.8431372549019607E-2</v>
      </c>
      <c r="AM85" s="47" t="str">
        <f t="shared" si="21"/>
        <v/>
      </c>
      <c r="AN85" s="175">
        <f>'Indicator Date hidden2'!BB84</f>
        <v>0.17777777777777778</v>
      </c>
      <c r="AO85" s="181"/>
    </row>
    <row r="86" spans="1:41" ht="15.75" thickBot="1" x14ac:dyDescent="0.3">
      <c r="A86" s="125" t="str">
        <f>'Indicator Data'!A88</f>
        <v>Jamaica</v>
      </c>
      <c r="B86" s="43" t="str">
        <f>'Indicator Data'!B88</f>
        <v>JAM</v>
      </c>
      <c r="C86" s="153">
        <f>'Hazard &amp; Exposure'!AO85</f>
        <v>3.9</v>
      </c>
      <c r="D86" s="152">
        <f>'Hazard &amp; Exposure'!AP85</f>
        <v>3.1</v>
      </c>
      <c r="E86" s="152">
        <f>'Hazard &amp; Exposure'!AQ85</f>
        <v>0</v>
      </c>
      <c r="F86" s="152">
        <f>'Hazard &amp; Exposure'!AR85</f>
        <v>7.2</v>
      </c>
      <c r="G86" s="152">
        <f>'Hazard &amp; Exposure'!AU85</f>
        <v>2.5</v>
      </c>
      <c r="H86" s="40">
        <f>'Hazard &amp; Exposure'!AV85</f>
        <v>3.7</v>
      </c>
      <c r="I86" s="152">
        <f>'Hazard &amp; Exposure'!AY85</f>
        <v>1.6</v>
      </c>
      <c r="J86" s="152">
        <f>'Hazard &amp; Exposure'!BB85</f>
        <v>0</v>
      </c>
      <c r="K86" s="40">
        <f>'Hazard &amp; Exposure'!BC85</f>
        <v>1.1000000000000001</v>
      </c>
      <c r="L86" s="41">
        <f t="shared" si="15"/>
        <v>2.5</v>
      </c>
      <c r="M86" s="150">
        <f>Vulnerability!E85</f>
        <v>3.7</v>
      </c>
      <c r="N86" s="148">
        <f>Vulnerability!H85</f>
        <v>5.5</v>
      </c>
      <c r="O86" s="148">
        <f>Vulnerability!M85</f>
        <v>0.3</v>
      </c>
      <c r="P86" s="40">
        <f>Vulnerability!N85</f>
        <v>3.3</v>
      </c>
      <c r="Q86" s="148">
        <f>Vulnerability!S85</f>
        <v>0</v>
      </c>
      <c r="R86" s="147">
        <f>Vulnerability!W85</f>
        <v>1.8</v>
      </c>
      <c r="S86" s="147">
        <f>Vulnerability!Z85</f>
        <v>0.9</v>
      </c>
      <c r="T86" s="147">
        <f>Vulnerability!AC85</f>
        <v>1.2</v>
      </c>
      <c r="U86" s="147">
        <f>Vulnerability!AI85</f>
        <v>3.4</v>
      </c>
      <c r="V86" s="148">
        <f>Vulnerability!AJ85</f>
        <v>1.9</v>
      </c>
      <c r="W86" s="40">
        <f>Vulnerability!AK85</f>
        <v>1</v>
      </c>
      <c r="X86" s="41">
        <f t="shared" si="16"/>
        <v>2.2000000000000002</v>
      </c>
      <c r="Y86" s="163">
        <f>'Lack of Coping Capacity'!D85</f>
        <v>3.3</v>
      </c>
      <c r="Z86" s="146">
        <f>'Lack of Coping Capacity'!G85</f>
        <v>4.8</v>
      </c>
      <c r="AA86" s="40">
        <f>'Lack of Coping Capacity'!H85</f>
        <v>4.0999999999999996</v>
      </c>
      <c r="AB86" s="146">
        <f>'Lack of Coping Capacity'!M85</f>
        <v>3.1</v>
      </c>
      <c r="AC86" s="146">
        <f>'Lack of Coping Capacity'!R85</f>
        <v>1.9</v>
      </c>
      <c r="AD86" s="146">
        <f>'Lack of Coping Capacity'!W85</f>
        <v>4.8</v>
      </c>
      <c r="AE86" s="40">
        <f>'Lack of Coping Capacity'!X85</f>
        <v>3.3</v>
      </c>
      <c r="AF86" s="41">
        <f t="shared" si="17"/>
        <v>3.7</v>
      </c>
      <c r="AG86" s="155">
        <f t="shared" si="18"/>
        <v>2.7</v>
      </c>
      <c r="AH86" s="180" t="str">
        <f t="shared" si="22"/>
        <v>Low</v>
      </c>
      <c r="AI86" s="173">
        <f t="shared" si="19"/>
        <v>127</v>
      </c>
      <c r="AJ86" s="176">
        <f>VLOOKUP($B86,'Lack of Reliability Index'!$A$2:$H$192,8,FALSE)</f>
        <v>2.0148148148148151</v>
      </c>
      <c r="AK86" s="47">
        <f>'Imputed and missing data hidden'!BA84</f>
        <v>2</v>
      </c>
      <c r="AL86" s="174">
        <f t="shared" si="20"/>
        <v>3.9215686274509803E-2</v>
      </c>
      <c r="AM86" s="47" t="str">
        <f t="shared" si="21"/>
        <v/>
      </c>
      <c r="AN86" s="175">
        <f>'Indicator Date hidden2'!BB85</f>
        <v>0.2978723404255319</v>
      </c>
      <c r="AO86" s="181"/>
    </row>
    <row r="87" spans="1:41" ht="15.75" thickBot="1" x14ac:dyDescent="0.3">
      <c r="A87" s="125" t="str">
        <f>'Indicator Data'!A89</f>
        <v>Japan</v>
      </c>
      <c r="B87" s="43" t="str">
        <f>'Indicator Data'!B89</f>
        <v>JPN</v>
      </c>
      <c r="C87" s="153">
        <f>'Hazard &amp; Exposure'!AO86</f>
        <v>9.5</v>
      </c>
      <c r="D87" s="152">
        <f>'Hazard &amp; Exposure'!AP86</f>
        <v>3.9</v>
      </c>
      <c r="E87" s="152">
        <f>'Hazard &amp; Exposure'!AQ86</f>
        <v>10</v>
      </c>
      <c r="F87" s="152">
        <f>'Hazard &amp; Exposure'!AR86</f>
        <v>10</v>
      </c>
      <c r="G87" s="152">
        <f>'Hazard &amp; Exposure'!AU86</f>
        <v>0.5</v>
      </c>
      <c r="H87" s="40">
        <f>'Hazard &amp; Exposure'!AV86</f>
        <v>8.4</v>
      </c>
      <c r="I87" s="152">
        <f>'Hazard &amp; Exposure'!AY86</f>
        <v>1.2</v>
      </c>
      <c r="J87" s="152">
        <f>'Hazard &amp; Exposure'!BB86</f>
        <v>0</v>
      </c>
      <c r="K87" s="40">
        <f>'Hazard &amp; Exposure'!BC86</f>
        <v>0.8</v>
      </c>
      <c r="L87" s="41">
        <f t="shared" si="15"/>
        <v>5.8</v>
      </c>
      <c r="M87" s="150">
        <f>Vulnerability!E86</f>
        <v>0.6</v>
      </c>
      <c r="N87" s="148">
        <f>Vulnerability!H86</f>
        <v>1.6</v>
      </c>
      <c r="O87" s="148">
        <f>Vulnerability!M86</f>
        <v>0</v>
      </c>
      <c r="P87" s="40">
        <f>Vulnerability!N86</f>
        <v>0.7</v>
      </c>
      <c r="Q87" s="148">
        <f>Vulnerability!S86</f>
        <v>0.5</v>
      </c>
      <c r="R87" s="147">
        <f>Vulnerability!W86</f>
        <v>0.3</v>
      </c>
      <c r="S87" s="147">
        <f>Vulnerability!Z86</f>
        <v>0.5</v>
      </c>
      <c r="T87" s="147">
        <f>Vulnerability!AC86</f>
        <v>1.4</v>
      </c>
      <c r="U87" s="147">
        <f>Vulnerability!AI86</f>
        <v>2.2000000000000002</v>
      </c>
      <c r="V87" s="148">
        <f>Vulnerability!AJ86</f>
        <v>1.1000000000000001</v>
      </c>
      <c r="W87" s="40">
        <f>Vulnerability!AK86</f>
        <v>0.8</v>
      </c>
      <c r="X87" s="41">
        <f t="shared" si="16"/>
        <v>0.8</v>
      </c>
      <c r="Y87" s="163">
        <f>'Lack of Coping Capacity'!D86</f>
        <v>1.9</v>
      </c>
      <c r="Z87" s="146">
        <f>'Lack of Coping Capacity'!G86</f>
        <v>2.2999999999999998</v>
      </c>
      <c r="AA87" s="40">
        <f>'Lack of Coping Capacity'!H86</f>
        <v>2.1</v>
      </c>
      <c r="AB87" s="146">
        <f>'Lack of Coping Capacity'!M86</f>
        <v>1.4</v>
      </c>
      <c r="AC87" s="146">
        <f>'Lack of Coping Capacity'!R86</f>
        <v>0</v>
      </c>
      <c r="AD87" s="146">
        <f>'Lack of Coping Capacity'!W86</f>
        <v>1.3</v>
      </c>
      <c r="AE87" s="40">
        <f>'Lack of Coping Capacity'!X86</f>
        <v>0.9</v>
      </c>
      <c r="AF87" s="41">
        <f t="shared" si="17"/>
        <v>1.5</v>
      </c>
      <c r="AG87" s="155">
        <f t="shared" si="18"/>
        <v>1.9</v>
      </c>
      <c r="AH87" s="180" t="str">
        <f t="shared" si="22"/>
        <v>Very Low</v>
      </c>
      <c r="AI87" s="173">
        <f t="shared" si="19"/>
        <v>152</v>
      </c>
      <c r="AJ87" s="176">
        <f>VLOOKUP($B87,'Lack of Reliability Index'!$A$2:$H$192,8,FALSE)</f>
        <v>2.1219858156028373</v>
      </c>
      <c r="AK87" s="47">
        <f>'Imputed and missing data hidden'!BA85</f>
        <v>4</v>
      </c>
      <c r="AL87" s="174">
        <f t="shared" si="20"/>
        <v>7.8431372549019607E-2</v>
      </c>
      <c r="AM87" s="47" t="str">
        <f t="shared" si="21"/>
        <v/>
      </c>
      <c r="AN87" s="175">
        <f>'Indicator Date hidden2'!BB86</f>
        <v>0.53333333333333333</v>
      </c>
      <c r="AO87" s="181"/>
    </row>
    <row r="88" spans="1:41" ht="15.75" thickBot="1" x14ac:dyDescent="0.3">
      <c r="A88" s="125" t="str">
        <f>'Indicator Data'!A90</f>
        <v>Jordan</v>
      </c>
      <c r="B88" s="43" t="str">
        <f>'Indicator Data'!B90</f>
        <v>JOR</v>
      </c>
      <c r="C88" s="153">
        <f>'Hazard &amp; Exposure'!AO87</f>
        <v>6.6</v>
      </c>
      <c r="D88" s="152">
        <f>'Hazard &amp; Exposure'!AP87</f>
        <v>2.6</v>
      </c>
      <c r="E88" s="152">
        <f>'Hazard &amp; Exposure'!AQ87</f>
        <v>0</v>
      </c>
      <c r="F88" s="152">
        <f>'Hazard &amp; Exposure'!AR87</f>
        <v>0</v>
      </c>
      <c r="G88" s="152">
        <f>'Hazard &amp; Exposure'!AU87</f>
        <v>6.8</v>
      </c>
      <c r="H88" s="40">
        <f>'Hazard &amp; Exposure'!AV87</f>
        <v>3.8</v>
      </c>
      <c r="I88" s="152">
        <f>'Hazard &amp; Exposure'!AY87</f>
        <v>4</v>
      </c>
      <c r="J88" s="152">
        <f>'Hazard &amp; Exposure'!BB87</f>
        <v>0</v>
      </c>
      <c r="K88" s="40">
        <f>'Hazard &amp; Exposure'!BC87</f>
        <v>2.8</v>
      </c>
      <c r="L88" s="41">
        <f t="shared" si="15"/>
        <v>3.3</v>
      </c>
      <c r="M88" s="150">
        <f>Vulnerability!E87</f>
        <v>2.8</v>
      </c>
      <c r="N88" s="148">
        <f>Vulnerability!H87</f>
        <v>4.2</v>
      </c>
      <c r="O88" s="148">
        <f>Vulnerability!M87</f>
        <v>7.5</v>
      </c>
      <c r="P88" s="40">
        <f>Vulnerability!N87</f>
        <v>4.3</v>
      </c>
      <c r="Q88" s="148">
        <f>Vulnerability!S87</f>
        <v>10</v>
      </c>
      <c r="R88" s="147">
        <f>Vulnerability!W87</f>
        <v>0.2</v>
      </c>
      <c r="S88" s="147">
        <f>Vulnerability!Z87</f>
        <v>1</v>
      </c>
      <c r="T88" s="147">
        <f>Vulnerability!AC87</f>
        <v>0</v>
      </c>
      <c r="U88" s="147">
        <f>Vulnerability!AI87</f>
        <v>2</v>
      </c>
      <c r="V88" s="148">
        <f>Vulnerability!AJ87</f>
        <v>0.8</v>
      </c>
      <c r="W88" s="40">
        <f>Vulnerability!AK87</f>
        <v>7.7</v>
      </c>
      <c r="X88" s="41">
        <f t="shared" si="16"/>
        <v>6.3</v>
      </c>
      <c r="Y88" s="163">
        <f>'Lack of Coping Capacity'!D87</f>
        <v>6.1</v>
      </c>
      <c r="Z88" s="146">
        <f>'Lack of Coping Capacity'!G87</f>
        <v>5</v>
      </c>
      <c r="AA88" s="40">
        <f>'Lack of Coping Capacity'!H87</f>
        <v>5.6</v>
      </c>
      <c r="AB88" s="146">
        <f>'Lack of Coping Capacity'!M87</f>
        <v>1.1000000000000001</v>
      </c>
      <c r="AC88" s="146">
        <f>'Lack of Coping Capacity'!R87</f>
        <v>2.5</v>
      </c>
      <c r="AD88" s="146">
        <f>'Lack of Coping Capacity'!W87</f>
        <v>3.5</v>
      </c>
      <c r="AE88" s="40">
        <f>'Lack of Coping Capacity'!X87</f>
        <v>2.4</v>
      </c>
      <c r="AF88" s="41">
        <f t="shared" si="17"/>
        <v>4.2</v>
      </c>
      <c r="AG88" s="155">
        <f t="shared" si="18"/>
        <v>4.4000000000000004</v>
      </c>
      <c r="AH88" s="180" t="str">
        <f t="shared" si="22"/>
        <v>Medium</v>
      </c>
      <c r="AI88" s="173">
        <f t="shared" si="19"/>
        <v>65</v>
      </c>
      <c r="AJ88" s="176">
        <f>VLOOKUP($B88,'Lack of Reliability Index'!$A$2:$H$192,8,FALSE)</f>
        <v>3.9111111111111114</v>
      </c>
      <c r="AK88" s="47">
        <f>'Imputed and missing data hidden'!BA86</f>
        <v>1</v>
      </c>
      <c r="AL88" s="174">
        <f t="shared" si="20"/>
        <v>1.9607843137254902E-2</v>
      </c>
      <c r="AM88" s="47" t="str">
        <f t="shared" si="21"/>
        <v/>
      </c>
      <c r="AN88" s="175">
        <f>'Indicator Date hidden2'!BB87</f>
        <v>0.58333333333333337</v>
      </c>
      <c r="AO88" s="181"/>
    </row>
    <row r="89" spans="1:41" ht="15.75" thickBot="1" x14ac:dyDescent="0.3">
      <c r="A89" s="125" t="str">
        <f>'Indicator Data'!A91</f>
        <v>Kazakhstan</v>
      </c>
      <c r="B89" s="43" t="str">
        <f>'Indicator Data'!B91</f>
        <v>KAZ</v>
      </c>
      <c r="C89" s="153">
        <f>'Hazard &amp; Exposure'!AO88</f>
        <v>7.5</v>
      </c>
      <c r="D89" s="152">
        <f>'Hazard &amp; Exposure'!AP88</f>
        <v>6</v>
      </c>
      <c r="E89" s="152">
        <f>'Hazard &amp; Exposure'!AQ88</f>
        <v>0</v>
      </c>
      <c r="F89" s="152">
        <f>'Hazard &amp; Exposure'!AR88</f>
        <v>0</v>
      </c>
      <c r="G89" s="152">
        <f>'Hazard &amp; Exposure'!AU88</f>
        <v>5</v>
      </c>
      <c r="H89" s="40">
        <f>'Hazard &amp; Exposure'!AV88</f>
        <v>4.4000000000000004</v>
      </c>
      <c r="I89" s="152">
        <f>'Hazard &amp; Exposure'!AY88</f>
        <v>0.6</v>
      </c>
      <c r="J89" s="152">
        <f>'Hazard &amp; Exposure'!BB88</f>
        <v>0</v>
      </c>
      <c r="K89" s="40">
        <f>'Hazard &amp; Exposure'!BC88</f>
        <v>0.4</v>
      </c>
      <c r="L89" s="41">
        <f t="shared" si="15"/>
        <v>2.6</v>
      </c>
      <c r="M89" s="150">
        <f>Vulnerability!E88</f>
        <v>1.6</v>
      </c>
      <c r="N89" s="148">
        <f>Vulnerability!H88</f>
        <v>1.5</v>
      </c>
      <c r="O89" s="148">
        <f>Vulnerability!M88</f>
        <v>0</v>
      </c>
      <c r="P89" s="40">
        <f>Vulnerability!N88</f>
        <v>1.2</v>
      </c>
      <c r="Q89" s="148">
        <f>Vulnerability!S88</f>
        <v>0</v>
      </c>
      <c r="R89" s="147">
        <f>Vulnerability!W88</f>
        <v>0.8</v>
      </c>
      <c r="S89" s="147">
        <f>Vulnerability!Z88</f>
        <v>0.8</v>
      </c>
      <c r="T89" s="147">
        <f>Vulnerability!AC88</f>
        <v>0</v>
      </c>
      <c r="U89" s="147">
        <f>Vulnerability!AI88</f>
        <v>0.9</v>
      </c>
      <c r="V89" s="148">
        <f>Vulnerability!AJ88</f>
        <v>0.6</v>
      </c>
      <c r="W89" s="40">
        <f>Vulnerability!AK88</f>
        <v>0.3</v>
      </c>
      <c r="X89" s="41">
        <f t="shared" si="16"/>
        <v>0.8</v>
      </c>
      <c r="Y89" s="163">
        <f>'Lack of Coping Capacity'!D88</f>
        <v>3.8</v>
      </c>
      <c r="Z89" s="146">
        <f>'Lack of Coping Capacity'!G88</f>
        <v>6</v>
      </c>
      <c r="AA89" s="40">
        <f>'Lack of Coping Capacity'!H88</f>
        <v>4.9000000000000004</v>
      </c>
      <c r="AB89" s="146">
        <f>'Lack of Coping Capacity'!M88</f>
        <v>1.3</v>
      </c>
      <c r="AC89" s="146">
        <f>'Lack of Coping Capacity'!R88</f>
        <v>3.7</v>
      </c>
      <c r="AD89" s="146">
        <f>'Lack of Coping Capacity'!W88</f>
        <v>2.1</v>
      </c>
      <c r="AE89" s="40">
        <f>'Lack of Coping Capacity'!X88</f>
        <v>2.4</v>
      </c>
      <c r="AF89" s="41">
        <f t="shared" si="17"/>
        <v>3.8</v>
      </c>
      <c r="AG89" s="155">
        <f t="shared" si="18"/>
        <v>2</v>
      </c>
      <c r="AH89" s="180" t="str">
        <f t="shared" si="22"/>
        <v>Low</v>
      </c>
      <c r="AI89" s="173">
        <f t="shared" si="19"/>
        <v>149</v>
      </c>
      <c r="AJ89" s="176">
        <f>VLOOKUP($B89,'Lack of Reliability Index'!$A$2:$H$192,8,FALSE)</f>
        <v>3.3777777777777773</v>
      </c>
      <c r="AK89" s="47">
        <f>'Imputed and missing data hidden'!BA87</f>
        <v>3</v>
      </c>
      <c r="AL89" s="174">
        <f t="shared" si="20"/>
        <v>5.8823529411764705E-2</v>
      </c>
      <c r="AM89" s="47" t="str">
        <f t="shared" si="21"/>
        <v/>
      </c>
      <c r="AN89" s="175">
        <f>'Indicator Date hidden2'!BB88</f>
        <v>0.43478260869565216</v>
      </c>
      <c r="AO89" s="181"/>
    </row>
    <row r="90" spans="1:41" ht="15.75" thickBot="1" x14ac:dyDescent="0.3">
      <c r="A90" s="125" t="str">
        <f>'Indicator Data'!A92</f>
        <v>Kenya</v>
      </c>
      <c r="B90" s="43" t="str">
        <f>'Indicator Data'!B92</f>
        <v>KEN</v>
      </c>
      <c r="C90" s="153">
        <f>'Hazard &amp; Exposure'!AO89</f>
        <v>4.2</v>
      </c>
      <c r="D90" s="152">
        <f>'Hazard &amp; Exposure'!AP89</f>
        <v>5.6</v>
      </c>
      <c r="E90" s="152">
        <f>'Hazard &amp; Exposure'!AQ89</f>
        <v>6</v>
      </c>
      <c r="F90" s="152">
        <f>'Hazard &amp; Exposure'!AR89</f>
        <v>0</v>
      </c>
      <c r="G90" s="152">
        <f>'Hazard &amp; Exposure'!AU89</f>
        <v>7</v>
      </c>
      <c r="H90" s="40">
        <f>'Hazard &amp; Exposure'!AV89</f>
        <v>4.9000000000000004</v>
      </c>
      <c r="I90" s="152">
        <f>'Hazard &amp; Exposure'!AY89</f>
        <v>9.3000000000000007</v>
      </c>
      <c r="J90" s="152">
        <f>'Hazard &amp; Exposure'!BB89</f>
        <v>0</v>
      </c>
      <c r="K90" s="40">
        <f>'Hazard &amp; Exposure'!BC89</f>
        <v>6.5</v>
      </c>
      <c r="L90" s="41">
        <f t="shared" si="15"/>
        <v>5.8</v>
      </c>
      <c r="M90" s="150">
        <f>Vulnerability!E89</f>
        <v>7.1</v>
      </c>
      <c r="N90" s="148">
        <f>Vulnerability!H89</f>
        <v>6.6</v>
      </c>
      <c r="O90" s="148">
        <f>Vulnerability!M89</f>
        <v>1.8</v>
      </c>
      <c r="P90" s="40">
        <f>Vulnerability!N89</f>
        <v>5.7</v>
      </c>
      <c r="Q90" s="148">
        <f>Vulnerability!S89</f>
        <v>7.6</v>
      </c>
      <c r="R90" s="147">
        <f>Vulnerability!W89</f>
        <v>6.7</v>
      </c>
      <c r="S90" s="147">
        <f>Vulnerability!Z89</f>
        <v>3</v>
      </c>
      <c r="T90" s="147">
        <f>Vulnerability!AC89</f>
        <v>1.1000000000000001</v>
      </c>
      <c r="U90" s="147">
        <f>Vulnerability!AI89</f>
        <v>5.2</v>
      </c>
      <c r="V90" s="148">
        <f>Vulnerability!AJ89</f>
        <v>4.3</v>
      </c>
      <c r="W90" s="40">
        <f>Vulnerability!AK89</f>
        <v>6.2</v>
      </c>
      <c r="X90" s="41">
        <f t="shared" si="16"/>
        <v>6</v>
      </c>
      <c r="Y90" s="163">
        <f>'Lack of Coping Capacity'!D89</f>
        <v>3.9</v>
      </c>
      <c r="Z90" s="146">
        <f>'Lack of Coping Capacity'!G89</f>
        <v>6.5</v>
      </c>
      <c r="AA90" s="40">
        <f>'Lack of Coping Capacity'!H89</f>
        <v>5.2</v>
      </c>
      <c r="AB90" s="146">
        <f>'Lack of Coping Capacity'!M89</f>
        <v>5.6</v>
      </c>
      <c r="AC90" s="146">
        <f>'Lack of Coping Capacity'!R89</f>
        <v>8.1</v>
      </c>
      <c r="AD90" s="146">
        <f>'Lack of Coping Capacity'!W89</f>
        <v>6.9</v>
      </c>
      <c r="AE90" s="40">
        <f>'Lack of Coping Capacity'!X89</f>
        <v>6.9</v>
      </c>
      <c r="AF90" s="41">
        <f t="shared" si="17"/>
        <v>6.1</v>
      </c>
      <c r="AG90" s="155">
        <f t="shared" si="18"/>
        <v>6</v>
      </c>
      <c r="AH90" s="180" t="str">
        <f t="shared" si="22"/>
        <v>High</v>
      </c>
      <c r="AI90" s="173">
        <f t="shared" si="19"/>
        <v>21</v>
      </c>
      <c r="AJ90" s="176">
        <f>VLOOKUP($B90,'Lack of Reliability Index'!$A$2:$H$192,8,FALSE)</f>
        <v>3.1188405797101453</v>
      </c>
      <c r="AK90" s="47">
        <f>'Imputed and missing data hidden'!BA88</f>
        <v>0</v>
      </c>
      <c r="AL90" s="174">
        <f t="shared" si="20"/>
        <v>0</v>
      </c>
      <c r="AM90" s="47" t="str">
        <f t="shared" si="21"/>
        <v/>
      </c>
      <c r="AN90" s="175">
        <f>'Indicator Date hidden2'!BB89</f>
        <v>0.5</v>
      </c>
      <c r="AO90" s="181"/>
    </row>
    <row r="91" spans="1:41" ht="15.75" thickBot="1" x14ac:dyDescent="0.3">
      <c r="A91" s="125" t="str">
        <f>'Indicator Data'!A93</f>
        <v>Kiribati</v>
      </c>
      <c r="B91" s="43" t="str">
        <f>'Indicator Data'!B93</f>
        <v>KIR</v>
      </c>
      <c r="C91" s="153">
        <f>'Hazard &amp; Exposure'!AO90</f>
        <v>0.1</v>
      </c>
      <c r="D91" s="152">
        <f>'Hazard &amp; Exposure'!AP90</f>
        <v>0.1</v>
      </c>
      <c r="E91" s="152">
        <f>'Hazard &amp; Exposure'!AQ90</f>
        <v>8.6999999999999993</v>
      </c>
      <c r="F91" s="152">
        <f>'Hazard &amp; Exposure'!AR90</f>
        <v>0</v>
      </c>
      <c r="G91" s="152">
        <f>'Hazard &amp; Exposure'!AU90</f>
        <v>4</v>
      </c>
      <c r="H91" s="40">
        <f>'Hazard &amp; Exposure'!AV90</f>
        <v>3.7</v>
      </c>
      <c r="I91" s="152">
        <f>'Hazard &amp; Exposure'!AY90</f>
        <v>0</v>
      </c>
      <c r="J91" s="152">
        <f>'Hazard &amp; Exposure'!BB90</f>
        <v>0</v>
      </c>
      <c r="K91" s="40">
        <f>'Hazard &amp; Exposure'!BC90</f>
        <v>0</v>
      </c>
      <c r="L91" s="41">
        <f t="shared" si="15"/>
        <v>2</v>
      </c>
      <c r="M91" s="150">
        <f>Vulnerability!E90</f>
        <v>5.2</v>
      </c>
      <c r="N91" s="148">
        <f>Vulnerability!H90</f>
        <v>3.2</v>
      </c>
      <c r="O91" s="148">
        <f>Vulnerability!M90</f>
        <v>10</v>
      </c>
      <c r="P91" s="40">
        <f>Vulnerability!N90</f>
        <v>5.9</v>
      </c>
      <c r="Q91" s="148">
        <f>Vulnerability!S90</f>
        <v>0</v>
      </c>
      <c r="R91" s="147">
        <f>Vulnerability!W90</f>
        <v>7.5</v>
      </c>
      <c r="S91" s="147">
        <f>Vulnerability!Z90</f>
        <v>3.8</v>
      </c>
      <c r="T91" s="147">
        <f>Vulnerability!AC90</f>
        <v>0</v>
      </c>
      <c r="U91" s="147">
        <f>Vulnerability!AI90</f>
        <v>0.8</v>
      </c>
      <c r="V91" s="148">
        <f>Vulnerability!AJ90</f>
        <v>3.7</v>
      </c>
      <c r="W91" s="40">
        <f>Vulnerability!AK90</f>
        <v>2</v>
      </c>
      <c r="X91" s="41">
        <f t="shared" si="16"/>
        <v>4.2</v>
      </c>
      <c r="Y91" s="163" t="str">
        <f>'Lack of Coping Capacity'!D90</f>
        <v>x</v>
      </c>
      <c r="Z91" s="146">
        <f>'Lack of Coping Capacity'!G90</f>
        <v>5.5</v>
      </c>
      <c r="AA91" s="40">
        <f>'Lack of Coping Capacity'!H90</f>
        <v>5.5</v>
      </c>
      <c r="AB91" s="146">
        <f>'Lack of Coping Capacity'!M90</f>
        <v>5.9</v>
      </c>
      <c r="AC91" s="146">
        <f>'Lack of Coping Capacity'!R90</f>
        <v>4.7</v>
      </c>
      <c r="AD91" s="146">
        <f>'Lack of Coping Capacity'!W90</f>
        <v>6.1</v>
      </c>
      <c r="AE91" s="40">
        <f>'Lack of Coping Capacity'!X90</f>
        <v>5.6</v>
      </c>
      <c r="AF91" s="41">
        <f t="shared" si="17"/>
        <v>5.6</v>
      </c>
      <c r="AG91" s="155">
        <f t="shared" si="18"/>
        <v>3.6</v>
      </c>
      <c r="AH91" s="180" t="str">
        <f t="shared" si="22"/>
        <v>Medium</v>
      </c>
      <c r="AI91" s="173">
        <f t="shared" si="19"/>
        <v>96</v>
      </c>
      <c r="AJ91" s="176">
        <f>VLOOKUP($B91,'Lack of Reliability Index'!$A$2:$H$192,8,FALSE)</f>
        <v>2.666666666666667</v>
      </c>
      <c r="AK91" s="47">
        <f>'Imputed and missing data hidden'!BA89</f>
        <v>10</v>
      </c>
      <c r="AL91" s="174">
        <f t="shared" si="20"/>
        <v>0.19607843137254902</v>
      </c>
      <c r="AM91" s="47" t="str">
        <f t="shared" si="21"/>
        <v/>
      </c>
      <c r="AN91" s="175">
        <f>'Indicator Date hidden2'!BB90</f>
        <v>0.63157894736842102</v>
      </c>
      <c r="AO91" s="181"/>
    </row>
    <row r="92" spans="1:41" ht="15.75" thickBot="1" x14ac:dyDescent="0.3">
      <c r="A92" s="125" t="str">
        <f>'Indicator Data'!A94</f>
        <v>Korea DPR</v>
      </c>
      <c r="B92" s="43" t="str">
        <f>'Indicator Data'!B94</f>
        <v>PRK</v>
      </c>
      <c r="C92" s="153">
        <f>'Hazard &amp; Exposure'!AO91</f>
        <v>1</v>
      </c>
      <c r="D92" s="152">
        <f>'Hazard &amp; Exposure'!AP91</f>
        <v>7.4</v>
      </c>
      <c r="E92" s="152">
        <f>'Hazard &amp; Exposure'!AQ91</f>
        <v>4.5999999999999996</v>
      </c>
      <c r="F92" s="152">
        <f>'Hazard &amp; Exposure'!AR91</f>
        <v>6.5</v>
      </c>
      <c r="G92" s="152">
        <f>'Hazard &amp; Exposure'!AU91</f>
        <v>2.9</v>
      </c>
      <c r="H92" s="40">
        <f>'Hazard &amp; Exposure'!AV91</f>
        <v>4.9000000000000004</v>
      </c>
      <c r="I92" s="152">
        <f>'Hazard &amp; Exposure'!AY91</f>
        <v>6.4</v>
      </c>
      <c r="J92" s="152">
        <f>'Hazard &amp; Exposure'!BB91</f>
        <v>0</v>
      </c>
      <c r="K92" s="40">
        <f>'Hazard &amp; Exposure'!BC91</f>
        <v>4.5</v>
      </c>
      <c r="L92" s="41">
        <f t="shared" si="15"/>
        <v>4.7</v>
      </c>
      <c r="M92" s="150">
        <f>Vulnerability!E91</f>
        <v>7.5</v>
      </c>
      <c r="N92" s="148">
        <f>Vulnerability!H91</f>
        <v>6.1</v>
      </c>
      <c r="O92" s="148">
        <f>Vulnerability!M91</f>
        <v>0.1</v>
      </c>
      <c r="P92" s="40">
        <f>Vulnerability!N91</f>
        <v>5.3</v>
      </c>
      <c r="Q92" s="148">
        <f>Vulnerability!S91</f>
        <v>0</v>
      </c>
      <c r="R92" s="147">
        <f>Vulnerability!W91</f>
        <v>4.7</v>
      </c>
      <c r="S92" s="147">
        <f>Vulnerability!Z91</f>
        <v>2.5</v>
      </c>
      <c r="T92" s="147">
        <f>Vulnerability!AC91</f>
        <v>3.2</v>
      </c>
      <c r="U92" s="147">
        <f>Vulnerability!AI91</f>
        <v>9.1999999999999993</v>
      </c>
      <c r="V92" s="148">
        <f>Vulnerability!AJ91</f>
        <v>5.7</v>
      </c>
      <c r="W92" s="40">
        <f>Vulnerability!AK91</f>
        <v>3.4</v>
      </c>
      <c r="X92" s="41">
        <f t="shared" si="16"/>
        <v>4.4000000000000004</v>
      </c>
      <c r="Y92" s="163" t="str">
        <f>'Lack of Coping Capacity'!D91</f>
        <v>x</v>
      </c>
      <c r="Z92" s="146">
        <f>'Lack of Coping Capacity'!G91</f>
        <v>8.5</v>
      </c>
      <c r="AA92" s="40">
        <f>'Lack of Coping Capacity'!H91</f>
        <v>8.5</v>
      </c>
      <c r="AB92" s="146">
        <f>'Lack of Coping Capacity'!M91</f>
        <v>5.2</v>
      </c>
      <c r="AC92" s="146">
        <f>'Lack of Coping Capacity'!R91</f>
        <v>3.1</v>
      </c>
      <c r="AD92" s="146">
        <f>'Lack of Coping Capacity'!W91</f>
        <v>0.5</v>
      </c>
      <c r="AE92" s="40">
        <f>'Lack of Coping Capacity'!X91</f>
        <v>2.9</v>
      </c>
      <c r="AF92" s="41">
        <f t="shared" si="17"/>
        <v>6.5</v>
      </c>
      <c r="AG92" s="155">
        <f t="shared" si="18"/>
        <v>5.0999999999999996</v>
      </c>
      <c r="AH92" s="180" t="str">
        <f t="shared" si="22"/>
        <v>High</v>
      </c>
      <c r="AI92" s="173">
        <f t="shared" si="19"/>
        <v>39</v>
      </c>
      <c r="AJ92" s="176">
        <f>VLOOKUP($B92,'Lack of Reliability Index'!$A$2:$H$192,8,FALSE)</f>
        <v>6.0350877192982448</v>
      </c>
      <c r="AK92" s="47">
        <f>'Imputed and missing data hidden'!BA90</f>
        <v>12</v>
      </c>
      <c r="AL92" s="174">
        <f t="shared" si="20"/>
        <v>0.23529411764705882</v>
      </c>
      <c r="AM92" s="47" t="str">
        <f t="shared" si="21"/>
        <v/>
      </c>
      <c r="AN92" s="175">
        <f>'Indicator Date hidden2'!BB91</f>
        <v>0.18421052631578946</v>
      </c>
      <c r="AO92" s="181"/>
    </row>
    <row r="93" spans="1:41" ht="15.75" thickBot="1" x14ac:dyDescent="0.3">
      <c r="A93" s="125" t="str">
        <f>'Indicator Data'!A95</f>
        <v>Korea Republic of</v>
      </c>
      <c r="B93" s="43" t="str">
        <f>'Indicator Data'!B95</f>
        <v>KOR</v>
      </c>
      <c r="C93" s="153">
        <f>'Hazard &amp; Exposure'!AO92</f>
        <v>0.1</v>
      </c>
      <c r="D93" s="152">
        <f>'Hazard &amp; Exposure'!AP92</f>
        <v>4.7</v>
      </c>
      <c r="E93" s="152">
        <f>'Hazard &amp; Exposure'!AQ92</f>
        <v>7.6</v>
      </c>
      <c r="F93" s="152">
        <f>'Hazard &amp; Exposure'!AR92</f>
        <v>8.5</v>
      </c>
      <c r="G93" s="152">
        <f>'Hazard &amp; Exposure'!AU92</f>
        <v>0.3</v>
      </c>
      <c r="H93" s="40">
        <f>'Hazard &amp; Exposure'!AV92</f>
        <v>5.2</v>
      </c>
      <c r="I93" s="152">
        <f>'Hazard &amp; Exposure'!AY92</f>
        <v>2.4</v>
      </c>
      <c r="J93" s="152">
        <f>'Hazard &amp; Exposure'!BB92</f>
        <v>0</v>
      </c>
      <c r="K93" s="40">
        <f>'Hazard &amp; Exposure'!BC92</f>
        <v>1.7</v>
      </c>
      <c r="L93" s="41">
        <f t="shared" si="15"/>
        <v>3.7</v>
      </c>
      <c r="M93" s="150">
        <f>Vulnerability!E92</f>
        <v>0.7</v>
      </c>
      <c r="N93" s="148">
        <f>Vulnerability!H92</f>
        <v>0.8</v>
      </c>
      <c r="O93" s="148">
        <f>Vulnerability!M92</f>
        <v>0</v>
      </c>
      <c r="P93" s="40">
        <f>Vulnerability!N92</f>
        <v>0.6</v>
      </c>
      <c r="Q93" s="148">
        <f>Vulnerability!S92</f>
        <v>0.7</v>
      </c>
      <c r="R93" s="147">
        <f>Vulnerability!W92</f>
        <v>0.7</v>
      </c>
      <c r="S93" s="147">
        <f>Vulnerability!Z92</f>
        <v>0.2</v>
      </c>
      <c r="T93" s="147">
        <f>Vulnerability!AC92</f>
        <v>0</v>
      </c>
      <c r="U93" s="147">
        <f>Vulnerability!AI92</f>
        <v>1.2</v>
      </c>
      <c r="V93" s="148">
        <f>Vulnerability!AJ92</f>
        <v>0.5</v>
      </c>
      <c r="W93" s="40">
        <f>Vulnerability!AK92</f>
        <v>0.6</v>
      </c>
      <c r="X93" s="41">
        <f t="shared" si="16"/>
        <v>0.6</v>
      </c>
      <c r="Y93" s="163">
        <f>'Lack of Coping Capacity'!D92</f>
        <v>1.5</v>
      </c>
      <c r="Z93" s="146">
        <f>'Lack of Coping Capacity'!G92</f>
        <v>3.6</v>
      </c>
      <c r="AA93" s="40">
        <f>'Lack of Coping Capacity'!H92</f>
        <v>2.6</v>
      </c>
      <c r="AB93" s="146">
        <f>'Lack of Coping Capacity'!M92</f>
        <v>1.3</v>
      </c>
      <c r="AC93" s="146">
        <f>'Lack of Coping Capacity'!R92</f>
        <v>0.2</v>
      </c>
      <c r="AD93" s="146">
        <f>'Lack of Coping Capacity'!W92</f>
        <v>1.5</v>
      </c>
      <c r="AE93" s="40">
        <f>'Lack of Coping Capacity'!X92</f>
        <v>1</v>
      </c>
      <c r="AF93" s="41">
        <f t="shared" si="17"/>
        <v>1.8</v>
      </c>
      <c r="AG93" s="155">
        <f t="shared" si="18"/>
        <v>1.6</v>
      </c>
      <c r="AH93" s="180" t="str">
        <f t="shared" si="22"/>
        <v>Very Low</v>
      </c>
      <c r="AI93" s="173">
        <f t="shared" si="19"/>
        <v>168</v>
      </c>
      <c r="AJ93" s="176">
        <f>VLOOKUP($B93,'Lack of Reliability Index'!$A$2:$H$192,8,FALSE)</f>
        <v>4.182456140350876</v>
      </c>
      <c r="AK93" s="47">
        <f>'Imputed and missing data hidden'!BA91</f>
        <v>4</v>
      </c>
      <c r="AL93" s="174">
        <f t="shared" si="20"/>
        <v>7.8431372549019607E-2</v>
      </c>
      <c r="AM93" s="47" t="str">
        <f t="shared" si="21"/>
        <v/>
      </c>
      <c r="AN93" s="175">
        <f>'Indicator Date hidden2'!BB92</f>
        <v>0.46666666666666667</v>
      </c>
      <c r="AO93" s="181"/>
    </row>
    <row r="94" spans="1:41" ht="15.75" thickBot="1" x14ac:dyDescent="0.3">
      <c r="A94" s="125" t="str">
        <f>'Indicator Data'!A96</f>
        <v>Kuwait</v>
      </c>
      <c r="B94" s="43" t="str">
        <f>'Indicator Data'!B96</f>
        <v>KWT</v>
      </c>
      <c r="C94" s="153">
        <f>'Hazard &amp; Exposure'!AO93</f>
        <v>5.6</v>
      </c>
      <c r="D94" s="152">
        <f>'Hazard &amp; Exposure'!AP93</f>
        <v>1.3</v>
      </c>
      <c r="E94" s="152">
        <f>'Hazard &amp; Exposure'!AQ93</f>
        <v>0</v>
      </c>
      <c r="F94" s="152">
        <f>'Hazard &amp; Exposure'!AR93</f>
        <v>0</v>
      </c>
      <c r="G94" s="152">
        <f>'Hazard &amp; Exposure'!AU93</f>
        <v>3.1</v>
      </c>
      <c r="H94" s="40">
        <f>'Hazard &amp; Exposure'!AV93</f>
        <v>2.2999999999999998</v>
      </c>
      <c r="I94" s="152">
        <f>'Hazard &amp; Exposure'!AY93</f>
        <v>0.6</v>
      </c>
      <c r="J94" s="152">
        <f>'Hazard &amp; Exposure'!BB93</f>
        <v>0</v>
      </c>
      <c r="K94" s="40">
        <f>'Hazard &amp; Exposure'!BC93</f>
        <v>0.4</v>
      </c>
      <c r="L94" s="41">
        <f t="shared" si="15"/>
        <v>1.4</v>
      </c>
      <c r="M94" s="150">
        <f>Vulnerability!E93</f>
        <v>2.2999999999999998</v>
      </c>
      <c r="N94" s="148">
        <f>Vulnerability!H93</f>
        <v>3.6</v>
      </c>
      <c r="O94" s="148">
        <f>Vulnerability!M93</f>
        <v>0</v>
      </c>
      <c r="P94" s="40">
        <f>Vulnerability!N93</f>
        <v>2.1</v>
      </c>
      <c r="Q94" s="148">
        <f>Vulnerability!S93</f>
        <v>1</v>
      </c>
      <c r="R94" s="147">
        <f>Vulnerability!W93</f>
        <v>0.4</v>
      </c>
      <c r="S94" s="147">
        <f>Vulnerability!Z93</f>
        <v>0.7</v>
      </c>
      <c r="T94" s="147">
        <f>Vulnerability!AC93</f>
        <v>0</v>
      </c>
      <c r="U94" s="147">
        <f>Vulnerability!AI93</f>
        <v>1</v>
      </c>
      <c r="V94" s="148">
        <f>Vulnerability!AJ93</f>
        <v>0.5</v>
      </c>
      <c r="W94" s="40">
        <f>Vulnerability!AK93</f>
        <v>0.8</v>
      </c>
      <c r="X94" s="41">
        <f t="shared" si="16"/>
        <v>1.5</v>
      </c>
      <c r="Y94" s="163" t="str">
        <f>'Lack of Coping Capacity'!D93</f>
        <v>x</v>
      </c>
      <c r="Z94" s="146">
        <f>'Lack of Coping Capacity'!G93</f>
        <v>5.6</v>
      </c>
      <c r="AA94" s="40">
        <f>'Lack of Coping Capacity'!H93</f>
        <v>5.6</v>
      </c>
      <c r="AB94" s="146">
        <f>'Lack of Coping Capacity'!M93</f>
        <v>1.5</v>
      </c>
      <c r="AC94" s="146">
        <f>'Lack of Coping Capacity'!R93</f>
        <v>1.7</v>
      </c>
      <c r="AD94" s="146">
        <f>'Lack of Coping Capacity'!W93</f>
        <v>0.8</v>
      </c>
      <c r="AE94" s="40">
        <f>'Lack of Coping Capacity'!X93</f>
        <v>1.3</v>
      </c>
      <c r="AF94" s="41">
        <f t="shared" si="17"/>
        <v>3.8</v>
      </c>
      <c r="AG94" s="155">
        <f t="shared" si="18"/>
        <v>2</v>
      </c>
      <c r="AH94" s="180" t="str">
        <f t="shared" si="22"/>
        <v>Low</v>
      </c>
      <c r="AI94" s="173">
        <f t="shared" si="19"/>
        <v>149</v>
      </c>
      <c r="AJ94" s="176">
        <f>VLOOKUP($B94,'Lack of Reliability Index'!$A$2:$H$192,8,FALSE)</f>
        <v>3.5555555555555562</v>
      </c>
      <c r="AK94" s="47">
        <f>'Imputed and missing data hidden'!BA92</f>
        <v>5</v>
      </c>
      <c r="AL94" s="174">
        <f t="shared" si="20"/>
        <v>9.8039215686274508E-2</v>
      </c>
      <c r="AM94" s="47" t="str">
        <f t="shared" si="21"/>
        <v/>
      </c>
      <c r="AN94" s="175">
        <f>'Indicator Date hidden2'!BB93</f>
        <v>0.15909090909090909</v>
      </c>
      <c r="AO94" s="181"/>
    </row>
    <row r="95" spans="1:41" ht="15.75" thickBot="1" x14ac:dyDescent="0.3">
      <c r="A95" s="125" t="str">
        <f>'Indicator Data'!A97</f>
        <v>Kyrgyzstan</v>
      </c>
      <c r="B95" s="43" t="str">
        <f>'Indicator Data'!B97</f>
        <v>KGZ</v>
      </c>
      <c r="C95" s="153">
        <f>'Hazard &amp; Exposure'!AO94</f>
        <v>9.6999999999999993</v>
      </c>
      <c r="D95" s="152">
        <f>'Hazard &amp; Exposure'!AP94</f>
        <v>5.6</v>
      </c>
      <c r="E95" s="152">
        <f>'Hazard &amp; Exposure'!AQ94</f>
        <v>0</v>
      </c>
      <c r="F95" s="152">
        <f>'Hazard &amp; Exposure'!AR94</f>
        <v>0</v>
      </c>
      <c r="G95" s="152">
        <f>'Hazard &amp; Exposure'!AU94</f>
        <v>6.7</v>
      </c>
      <c r="H95" s="40">
        <f>'Hazard &amp; Exposure'!AV94</f>
        <v>5.8</v>
      </c>
      <c r="I95" s="152">
        <f>'Hazard &amp; Exposure'!AY94</f>
        <v>6.7</v>
      </c>
      <c r="J95" s="152">
        <f>'Hazard &amp; Exposure'!BB94</f>
        <v>0</v>
      </c>
      <c r="K95" s="40">
        <f>'Hazard &amp; Exposure'!BC94</f>
        <v>4.7</v>
      </c>
      <c r="L95" s="41">
        <f t="shared" si="15"/>
        <v>5.3</v>
      </c>
      <c r="M95" s="150">
        <f>Vulnerability!E94</f>
        <v>3.8</v>
      </c>
      <c r="N95" s="148">
        <f>Vulnerability!H94</f>
        <v>2.8</v>
      </c>
      <c r="O95" s="148">
        <f>Vulnerability!M94</f>
        <v>2.6</v>
      </c>
      <c r="P95" s="40">
        <f>Vulnerability!N94</f>
        <v>3.3</v>
      </c>
      <c r="Q95" s="148">
        <f>Vulnerability!S94</f>
        <v>0.8</v>
      </c>
      <c r="R95" s="147">
        <f>Vulnerability!W94</f>
        <v>1</v>
      </c>
      <c r="S95" s="147">
        <f>Vulnerability!Z94</f>
        <v>1.1000000000000001</v>
      </c>
      <c r="T95" s="147">
        <f>Vulnerability!AC94</f>
        <v>0</v>
      </c>
      <c r="U95" s="147">
        <f>Vulnerability!AI94</f>
        <v>2.2999999999999998</v>
      </c>
      <c r="V95" s="148">
        <f>Vulnerability!AJ94</f>
        <v>1.1000000000000001</v>
      </c>
      <c r="W95" s="40">
        <f>Vulnerability!AK94</f>
        <v>1</v>
      </c>
      <c r="X95" s="41">
        <f t="shared" si="16"/>
        <v>2.2000000000000002</v>
      </c>
      <c r="Y95" s="163">
        <f>'Lack of Coping Capacity'!D94</f>
        <v>3.7</v>
      </c>
      <c r="Z95" s="146">
        <f>'Lack of Coping Capacity'!G94</f>
        <v>6.8</v>
      </c>
      <c r="AA95" s="40">
        <f>'Lack of Coping Capacity'!H94</f>
        <v>5.3</v>
      </c>
      <c r="AB95" s="146">
        <f>'Lack of Coping Capacity'!M94</f>
        <v>2.6</v>
      </c>
      <c r="AC95" s="146">
        <f>'Lack of Coping Capacity'!R94</f>
        <v>3.6</v>
      </c>
      <c r="AD95" s="146">
        <f>'Lack of Coping Capacity'!W94</f>
        <v>4</v>
      </c>
      <c r="AE95" s="40">
        <f>'Lack of Coping Capacity'!X94</f>
        <v>3.4</v>
      </c>
      <c r="AF95" s="41">
        <f t="shared" si="17"/>
        <v>4.4000000000000004</v>
      </c>
      <c r="AG95" s="155">
        <f t="shared" si="18"/>
        <v>3.7</v>
      </c>
      <c r="AH95" s="180" t="str">
        <f t="shared" si="22"/>
        <v>Medium</v>
      </c>
      <c r="AI95" s="173">
        <f t="shared" si="19"/>
        <v>94</v>
      </c>
      <c r="AJ95" s="176">
        <f>VLOOKUP($B95,'Lack of Reliability Index'!$A$2:$H$192,8,FALSE)</f>
        <v>2.1818181818181817</v>
      </c>
      <c r="AK95" s="47">
        <f>'Imputed and missing data hidden'!BA93</f>
        <v>2</v>
      </c>
      <c r="AL95" s="174">
        <f t="shared" si="20"/>
        <v>3.9215686274509803E-2</v>
      </c>
      <c r="AM95" s="47" t="str">
        <f t="shared" si="21"/>
        <v/>
      </c>
      <c r="AN95" s="175">
        <f>'Indicator Date hidden2'!BB94</f>
        <v>0.25531914893617019</v>
      </c>
      <c r="AO95" s="181"/>
    </row>
    <row r="96" spans="1:41" ht="15.75" thickBot="1" x14ac:dyDescent="0.3">
      <c r="A96" s="125" t="str">
        <f>'Indicator Data'!A98</f>
        <v>Lao PDR</v>
      </c>
      <c r="B96" s="43" t="str">
        <f>'Indicator Data'!B98</f>
        <v>LAO</v>
      </c>
      <c r="C96" s="153">
        <f>'Hazard &amp; Exposure'!AO95</f>
        <v>4</v>
      </c>
      <c r="D96" s="152">
        <f>'Hazard &amp; Exposure'!AP95</f>
        <v>9.1</v>
      </c>
      <c r="E96" s="152">
        <f>'Hazard &amp; Exposure'!AQ95</f>
        <v>0</v>
      </c>
      <c r="F96" s="152">
        <f>'Hazard &amp; Exposure'!AR95</f>
        <v>3.5</v>
      </c>
      <c r="G96" s="152">
        <f>'Hazard &amp; Exposure'!AU95</f>
        <v>2.5</v>
      </c>
      <c r="H96" s="40">
        <f>'Hazard &amp; Exposure'!AV95</f>
        <v>4.8</v>
      </c>
      <c r="I96" s="152">
        <f>'Hazard &amp; Exposure'!AY95</f>
        <v>3.8</v>
      </c>
      <c r="J96" s="152">
        <f>'Hazard &amp; Exposure'!BB95</f>
        <v>0</v>
      </c>
      <c r="K96" s="40">
        <f>'Hazard &amp; Exposure'!BC95</f>
        <v>2.7</v>
      </c>
      <c r="L96" s="41">
        <f t="shared" si="15"/>
        <v>3.8</v>
      </c>
      <c r="M96" s="150">
        <f>Vulnerability!E95</f>
        <v>7.2</v>
      </c>
      <c r="N96" s="148">
        <f>Vulnerability!H95</f>
        <v>4.7</v>
      </c>
      <c r="O96" s="148">
        <f>Vulnerability!M95</f>
        <v>1.8</v>
      </c>
      <c r="P96" s="40">
        <f>Vulnerability!N95</f>
        <v>5.2</v>
      </c>
      <c r="Q96" s="148">
        <f>Vulnerability!S95</f>
        <v>0</v>
      </c>
      <c r="R96" s="147">
        <f>Vulnerability!W95</f>
        <v>1.5</v>
      </c>
      <c r="S96" s="147">
        <f>Vulnerability!Z95</f>
        <v>5.4</v>
      </c>
      <c r="T96" s="147">
        <f>Vulnerability!AC95</f>
        <v>10</v>
      </c>
      <c r="U96" s="147">
        <f>Vulnerability!AI95</f>
        <v>5.7</v>
      </c>
      <c r="V96" s="148">
        <f>Vulnerability!AJ95</f>
        <v>6.8</v>
      </c>
      <c r="W96" s="40">
        <f>Vulnerability!AK95</f>
        <v>4.2</v>
      </c>
      <c r="X96" s="41">
        <f t="shared" si="16"/>
        <v>4.7</v>
      </c>
      <c r="Y96" s="163">
        <f>'Lack of Coping Capacity'!D95</f>
        <v>6.1</v>
      </c>
      <c r="Z96" s="146">
        <f>'Lack of Coping Capacity'!G95</f>
        <v>6.4</v>
      </c>
      <c r="AA96" s="40">
        <f>'Lack of Coping Capacity'!H95</f>
        <v>6.3</v>
      </c>
      <c r="AB96" s="146">
        <f>'Lack of Coping Capacity'!M95</f>
        <v>5.0999999999999996</v>
      </c>
      <c r="AC96" s="146">
        <f>'Lack of Coping Capacity'!R95</f>
        <v>5.7</v>
      </c>
      <c r="AD96" s="146">
        <f>'Lack of Coping Capacity'!W95</f>
        <v>6.4</v>
      </c>
      <c r="AE96" s="40">
        <f>'Lack of Coping Capacity'!X95</f>
        <v>5.7</v>
      </c>
      <c r="AF96" s="41">
        <f t="shared" si="17"/>
        <v>6</v>
      </c>
      <c r="AG96" s="155">
        <f t="shared" si="18"/>
        <v>4.7</v>
      </c>
      <c r="AH96" s="180" t="str">
        <f t="shared" si="22"/>
        <v>Medium</v>
      </c>
      <c r="AI96" s="173">
        <f t="shared" si="19"/>
        <v>57</v>
      </c>
      <c r="AJ96" s="176">
        <f>VLOOKUP($B96,'Lack of Reliability Index'!$A$2:$H$192,8,FALSE)</f>
        <v>1.8950354609929061</v>
      </c>
      <c r="AK96" s="47">
        <f>'Imputed and missing data hidden'!BA94</f>
        <v>0</v>
      </c>
      <c r="AL96" s="174">
        <f t="shared" si="20"/>
        <v>0</v>
      </c>
      <c r="AM96" s="47" t="str">
        <f t="shared" si="21"/>
        <v/>
      </c>
      <c r="AN96" s="175">
        <f>'Indicator Date hidden2'!BB95</f>
        <v>0.55102040816326525</v>
      </c>
      <c r="AO96" s="181"/>
    </row>
    <row r="97" spans="1:41" ht="15.75" thickBot="1" x14ac:dyDescent="0.3">
      <c r="A97" s="125" t="str">
        <f>'Indicator Data'!A99</f>
        <v>Latvia</v>
      </c>
      <c r="B97" s="43" t="str">
        <f>'Indicator Data'!B99</f>
        <v>LVA</v>
      </c>
      <c r="C97" s="153">
        <f>'Hazard &amp; Exposure'!AO96</f>
        <v>0.1</v>
      </c>
      <c r="D97" s="152">
        <f>'Hazard &amp; Exposure'!AP96</f>
        <v>6.6</v>
      </c>
      <c r="E97" s="152">
        <f>'Hazard &amp; Exposure'!AQ96</f>
        <v>0</v>
      </c>
      <c r="F97" s="152">
        <f>'Hazard &amp; Exposure'!AR96</f>
        <v>0</v>
      </c>
      <c r="G97" s="152">
        <f>'Hazard &amp; Exposure'!AU96</f>
        <v>2</v>
      </c>
      <c r="H97" s="40">
        <f>'Hazard &amp; Exposure'!AV96</f>
        <v>2.2000000000000002</v>
      </c>
      <c r="I97" s="152">
        <f>'Hazard &amp; Exposure'!AY96</f>
        <v>0.1</v>
      </c>
      <c r="J97" s="152">
        <f>'Hazard &amp; Exposure'!BB96</f>
        <v>0</v>
      </c>
      <c r="K97" s="40">
        <f>'Hazard &amp; Exposure'!BC96</f>
        <v>0.1</v>
      </c>
      <c r="L97" s="41">
        <f t="shared" si="15"/>
        <v>1.2</v>
      </c>
      <c r="M97" s="150">
        <f>Vulnerability!E96</f>
        <v>1.6</v>
      </c>
      <c r="N97" s="148">
        <f>Vulnerability!H96</f>
        <v>2.6</v>
      </c>
      <c r="O97" s="148">
        <f>Vulnerability!M96</f>
        <v>0</v>
      </c>
      <c r="P97" s="40">
        <f>Vulnerability!N96</f>
        <v>1.5</v>
      </c>
      <c r="Q97" s="148">
        <f>Vulnerability!S96</f>
        <v>1.2</v>
      </c>
      <c r="R97" s="147">
        <f>Vulnerability!W96</f>
        <v>1</v>
      </c>
      <c r="S97" s="147">
        <f>Vulnerability!Z96</f>
        <v>0.3</v>
      </c>
      <c r="T97" s="147">
        <f>Vulnerability!AC96</f>
        <v>0</v>
      </c>
      <c r="U97" s="147">
        <f>Vulnerability!AI96</f>
        <v>1.6</v>
      </c>
      <c r="V97" s="148">
        <f>Vulnerability!AJ96</f>
        <v>0.7</v>
      </c>
      <c r="W97" s="40">
        <f>Vulnerability!AK96</f>
        <v>1</v>
      </c>
      <c r="X97" s="41">
        <f t="shared" si="16"/>
        <v>1.3</v>
      </c>
      <c r="Y97" s="163" t="str">
        <f>'Lack of Coping Capacity'!D96</f>
        <v>x</v>
      </c>
      <c r="Z97" s="146">
        <f>'Lack of Coping Capacity'!G96</f>
        <v>3.7</v>
      </c>
      <c r="AA97" s="40">
        <f>'Lack of Coping Capacity'!H96</f>
        <v>3.7</v>
      </c>
      <c r="AB97" s="146">
        <f>'Lack of Coping Capacity'!M96</f>
        <v>1.4</v>
      </c>
      <c r="AC97" s="146">
        <f>'Lack of Coping Capacity'!R96</f>
        <v>0.8</v>
      </c>
      <c r="AD97" s="146">
        <f>'Lack of Coping Capacity'!W96</f>
        <v>1.9</v>
      </c>
      <c r="AE97" s="40">
        <f>'Lack of Coping Capacity'!X96</f>
        <v>1.4</v>
      </c>
      <c r="AF97" s="41">
        <f t="shared" si="17"/>
        <v>2.6</v>
      </c>
      <c r="AG97" s="155">
        <f t="shared" si="18"/>
        <v>1.6</v>
      </c>
      <c r="AH97" s="180" t="str">
        <f t="shared" si="22"/>
        <v>Very Low</v>
      </c>
      <c r="AI97" s="173">
        <f t="shared" si="19"/>
        <v>168</v>
      </c>
      <c r="AJ97" s="176">
        <f>VLOOKUP($B97,'Lack of Reliability Index'!$A$2:$H$192,8,FALSE)</f>
        <v>2.9387755102040813</v>
      </c>
      <c r="AK97" s="47">
        <f>'Imputed and missing data hidden'!BA95</f>
        <v>5</v>
      </c>
      <c r="AL97" s="174">
        <f t="shared" si="20"/>
        <v>9.8039215686274508E-2</v>
      </c>
      <c r="AM97" s="47" t="str">
        <f t="shared" si="21"/>
        <v/>
      </c>
      <c r="AN97" s="175">
        <f>'Indicator Date hidden2'!BB96</f>
        <v>0.29545454545454547</v>
      </c>
      <c r="AO97" s="181"/>
    </row>
    <row r="98" spans="1:41" ht="15.75" thickBot="1" x14ac:dyDescent="0.3">
      <c r="A98" s="125" t="str">
        <f>'Indicator Data'!A100</f>
        <v>Lebanon</v>
      </c>
      <c r="B98" s="43" t="str">
        <f>'Indicator Data'!B100</f>
        <v>LBN</v>
      </c>
      <c r="C98" s="153">
        <f>'Hazard &amp; Exposure'!AO97</f>
        <v>6.5</v>
      </c>
      <c r="D98" s="152">
        <f>'Hazard &amp; Exposure'!AP97</f>
        <v>1.2</v>
      </c>
      <c r="E98" s="152">
        <f>'Hazard &amp; Exposure'!AQ97</f>
        <v>7.2</v>
      </c>
      <c r="F98" s="152">
        <f>'Hazard &amp; Exposure'!AR97</f>
        <v>0</v>
      </c>
      <c r="G98" s="152">
        <f>'Hazard &amp; Exposure'!AU97</f>
        <v>2.6</v>
      </c>
      <c r="H98" s="40">
        <f>'Hazard &amp; Exposure'!AV97</f>
        <v>4.0999999999999996</v>
      </c>
      <c r="I98" s="152">
        <f>'Hazard &amp; Exposure'!AY97</f>
        <v>7.7</v>
      </c>
      <c r="J98" s="152">
        <f>'Hazard &amp; Exposure'!BB97</f>
        <v>0</v>
      </c>
      <c r="K98" s="40">
        <f>'Hazard &amp; Exposure'!BC97</f>
        <v>5.4</v>
      </c>
      <c r="L98" s="41">
        <f t="shared" si="15"/>
        <v>4.8</v>
      </c>
      <c r="M98" s="150">
        <f>Vulnerability!E97</f>
        <v>3</v>
      </c>
      <c r="N98" s="148">
        <f>Vulnerability!H97</f>
        <v>5.0999999999999996</v>
      </c>
      <c r="O98" s="148">
        <f>Vulnerability!M97</f>
        <v>5.8</v>
      </c>
      <c r="P98" s="40">
        <f>Vulnerability!N97</f>
        <v>4.2</v>
      </c>
      <c r="Q98" s="148">
        <f>Vulnerability!S97</f>
        <v>10</v>
      </c>
      <c r="R98" s="147">
        <f>Vulnerability!W97</f>
        <v>0.2</v>
      </c>
      <c r="S98" s="147">
        <f>Vulnerability!Z97</f>
        <v>0.6</v>
      </c>
      <c r="T98" s="147">
        <f>Vulnerability!AC97</f>
        <v>0</v>
      </c>
      <c r="U98" s="147">
        <f>Vulnerability!AI97</f>
        <v>1.7</v>
      </c>
      <c r="V98" s="148">
        <f>Vulnerability!AJ97</f>
        <v>0.6</v>
      </c>
      <c r="W98" s="40">
        <f>Vulnerability!AK97</f>
        <v>7.7</v>
      </c>
      <c r="X98" s="41">
        <f t="shared" si="16"/>
        <v>6.3</v>
      </c>
      <c r="Y98" s="163">
        <f>'Lack of Coping Capacity'!D97</f>
        <v>4.7</v>
      </c>
      <c r="Z98" s="146">
        <f>'Lack of Coping Capacity'!G97</f>
        <v>6.6</v>
      </c>
      <c r="AA98" s="40">
        <f>'Lack of Coping Capacity'!H97</f>
        <v>5.7</v>
      </c>
      <c r="AB98" s="146">
        <f>'Lack of Coping Capacity'!M97</f>
        <v>2.2999999999999998</v>
      </c>
      <c r="AC98" s="146">
        <f>'Lack of Coping Capacity'!R97</f>
        <v>0.8</v>
      </c>
      <c r="AD98" s="146">
        <f>'Lack of Coping Capacity'!W97</f>
        <v>3.4</v>
      </c>
      <c r="AE98" s="40">
        <f>'Lack of Coping Capacity'!X97</f>
        <v>2.2000000000000002</v>
      </c>
      <c r="AF98" s="41">
        <f t="shared" si="17"/>
        <v>4.2</v>
      </c>
      <c r="AG98" s="155">
        <f t="shared" si="18"/>
        <v>5</v>
      </c>
      <c r="AH98" s="180" t="str">
        <f t="shared" si="22"/>
        <v>High</v>
      </c>
      <c r="AI98" s="173">
        <f t="shared" si="19"/>
        <v>42</v>
      </c>
      <c r="AJ98" s="176">
        <f>VLOOKUP($B98,'Lack of Reliability Index'!$A$2:$H$192,8,FALSE)</f>
        <v>2.9090909090909092</v>
      </c>
      <c r="AK98" s="47">
        <f>'Imputed and missing data hidden'!BA96</f>
        <v>6</v>
      </c>
      <c r="AL98" s="174">
        <f t="shared" si="20"/>
        <v>0.11764705882352941</v>
      </c>
      <c r="AM98" s="47" t="str">
        <f t="shared" si="21"/>
        <v/>
      </c>
      <c r="AN98" s="175">
        <f>'Indicator Date hidden2'!BB97</f>
        <v>0.22727272727272727</v>
      </c>
      <c r="AO98" s="181"/>
    </row>
    <row r="99" spans="1:41" ht="15.75" thickBot="1" x14ac:dyDescent="0.3">
      <c r="A99" s="125" t="str">
        <f>'Indicator Data'!A101</f>
        <v>Lesotho</v>
      </c>
      <c r="B99" s="43" t="str">
        <f>'Indicator Data'!B101</f>
        <v>LSO</v>
      </c>
      <c r="C99" s="153">
        <f>'Hazard &amp; Exposure'!AO98</f>
        <v>0.1</v>
      </c>
      <c r="D99" s="152">
        <f>'Hazard &amp; Exposure'!AP98</f>
        <v>3</v>
      </c>
      <c r="E99" s="152">
        <f>'Hazard &amp; Exposure'!AQ98</f>
        <v>0</v>
      </c>
      <c r="F99" s="152">
        <f>'Hazard &amp; Exposure'!AR98</f>
        <v>0</v>
      </c>
      <c r="G99" s="152">
        <f>'Hazard &amp; Exposure'!AU98</f>
        <v>5.3</v>
      </c>
      <c r="H99" s="40">
        <f>'Hazard &amp; Exposure'!AV98</f>
        <v>2</v>
      </c>
      <c r="I99" s="152">
        <f>'Hazard &amp; Exposure'!AY98</f>
        <v>3</v>
      </c>
      <c r="J99" s="152">
        <f>'Hazard &amp; Exposure'!BB98</f>
        <v>0</v>
      </c>
      <c r="K99" s="40">
        <f>'Hazard &amp; Exposure'!BC98</f>
        <v>2.1</v>
      </c>
      <c r="L99" s="41">
        <f t="shared" si="15"/>
        <v>2.1</v>
      </c>
      <c r="M99" s="150">
        <f>Vulnerability!E98</f>
        <v>7.8</v>
      </c>
      <c r="N99" s="148">
        <f>Vulnerability!H98</f>
        <v>7.3</v>
      </c>
      <c r="O99" s="148">
        <f>Vulnerability!M98</f>
        <v>2.4</v>
      </c>
      <c r="P99" s="40">
        <f>Vulnerability!N98</f>
        <v>6.3</v>
      </c>
      <c r="Q99" s="148">
        <f>Vulnerability!S98</f>
        <v>0</v>
      </c>
      <c r="R99" s="147">
        <f>Vulnerability!W98</f>
        <v>10</v>
      </c>
      <c r="S99" s="147">
        <f>Vulnerability!Z98</f>
        <v>4.5</v>
      </c>
      <c r="T99" s="147">
        <f>Vulnerability!AC98</f>
        <v>10</v>
      </c>
      <c r="U99" s="147">
        <f>Vulnerability!AI98</f>
        <v>4</v>
      </c>
      <c r="V99" s="148">
        <f>Vulnerability!AJ98</f>
        <v>8.4</v>
      </c>
      <c r="W99" s="40">
        <f>Vulnerability!AK98</f>
        <v>5.6</v>
      </c>
      <c r="X99" s="41">
        <f t="shared" si="16"/>
        <v>6</v>
      </c>
      <c r="Y99" s="163">
        <f>'Lack of Coping Capacity'!D98</f>
        <v>8.4</v>
      </c>
      <c r="Z99" s="146">
        <f>'Lack of Coping Capacity'!G98</f>
        <v>6.3</v>
      </c>
      <c r="AA99" s="40">
        <f>'Lack of Coping Capacity'!H98</f>
        <v>7.4</v>
      </c>
      <c r="AB99" s="146">
        <f>'Lack of Coping Capacity'!M98</f>
        <v>5.8</v>
      </c>
      <c r="AC99" s="146">
        <f>'Lack of Coping Capacity'!R98</f>
        <v>6.5</v>
      </c>
      <c r="AD99" s="146">
        <f>'Lack of Coping Capacity'!W98</f>
        <v>5.7</v>
      </c>
      <c r="AE99" s="40">
        <f>'Lack of Coping Capacity'!X98</f>
        <v>6</v>
      </c>
      <c r="AF99" s="41">
        <f t="shared" si="17"/>
        <v>6.8</v>
      </c>
      <c r="AG99" s="155">
        <f t="shared" si="18"/>
        <v>4.4000000000000004</v>
      </c>
      <c r="AH99" s="180" t="str">
        <f t="shared" si="22"/>
        <v>Medium</v>
      </c>
      <c r="AI99" s="173">
        <f t="shared" si="19"/>
        <v>65</v>
      </c>
      <c r="AJ99" s="176">
        <f>VLOOKUP($B99,'Lack of Reliability Index'!$A$2:$H$192,8,FALSE)</f>
        <v>2.8121212121212125</v>
      </c>
      <c r="AK99" s="47">
        <f>'Imputed and missing data hidden'!BA97</f>
        <v>2</v>
      </c>
      <c r="AL99" s="174">
        <f t="shared" si="20"/>
        <v>3.9215686274509803E-2</v>
      </c>
      <c r="AM99" s="47" t="str">
        <f t="shared" si="21"/>
        <v/>
      </c>
      <c r="AN99" s="175">
        <f>'Indicator Date hidden2'!BB98</f>
        <v>0.42553191489361702</v>
      </c>
      <c r="AO99" s="181"/>
    </row>
    <row r="100" spans="1:41" ht="15.75" thickBot="1" x14ac:dyDescent="0.3">
      <c r="A100" s="125" t="str">
        <f>'Indicator Data'!A102</f>
        <v>Liberia</v>
      </c>
      <c r="B100" s="43" t="str">
        <f>'Indicator Data'!B102</f>
        <v>LBR</v>
      </c>
      <c r="C100" s="153">
        <f>'Hazard &amp; Exposure'!AO99</f>
        <v>0.1</v>
      </c>
      <c r="D100" s="152">
        <f>'Hazard &amp; Exposure'!AP99</f>
        <v>6.2</v>
      </c>
      <c r="E100" s="152">
        <f>'Hazard &amp; Exposure'!AQ99</f>
        <v>5.5</v>
      </c>
      <c r="F100" s="152">
        <f>'Hazard &amp; Exposure'!AR99</f>
        <v>0</v>
      </c>
      <c r="G100" s="152">
        <f>'Hazard &amp; Exposure'!AU99</f>
        <v>0.5</v>
      </c>
      <c r="H100" s="40">
        <f>'Hazard &amp; Exposure'!AV99</f>
        <v>3</v>
      </c>
      <c r="I100" s="152">
        <f>'Hazard &amp; Exposure'!AY99</f>
        <v>3</v>
      </c>
      <c r="J100" s="152">
        <f>'Hazard &amp; Exposure'!BB99</f>
        <v>0</v>
      </c>
      <c r="K100" s="40">
        <f>'Hazard &amp; Exposure'!BC99</f>
        <v>2.1</v>
      </c>
      <c r="L100" s="41">
        <f t="shared" ref="L100:L131" si="23">ROUND((10-GEOMEAN(((10-H100)/10*9+1),((10-K100)/10*9+1)))/9*10,1)</f>
        <v>2.6</v>
      </c>
      <c r="M100" s="150">
        <f>Vulnerability!E99</f>
        <v>8.8000000000000007</v>
      </c>
      <c r="N100" s="148">
        <f>Vulnerability!H99</f>
        <v>5.8</v>
      </c>
      <c r="O100" s="148">
        <f>Vulnerability!M99</f>
        <v>7</v>
      </c>
      <c r="P100" s="40">
        <f>Vulnerability!N99</f>
        <v>7.6</v>
      </c>
      <c r="Q100" s="148">
        <f>Vulnerability!S99</f>
        <v>3.5</v>
      </c>
      <c r="R100" s="147">
        <f>Vulnerability!W99</f>
        <v>4.9000000000000004</v>
      </c>
      <c r="S100" s="147">
        <f>Vulnerability!Z99</f>
        <v>4.5999999999999996</v>
      </c>
      <c r="T100" s="147">
        <f>Vulnerability!AC99</f>
        <v>0.1</v>
      </c>
      <c r="U100" s="147">
        <f>Vulnerability!AI99</f>
        <v>8.6</v>
      </c>
      <c r="V100" s="148">
        <f>Vulnerability!AJ99</f>
        <v>5.3</v>
      </c>
      <c r="W100" s="40">
        <f>Vulnerability!AK99</f>
        <v>4.5</v>
      </c>
      <c r="X100" s="41">
        <f t="shared" ref="X100:X131" si="24">ROUND((10-GEOMEAN(((10-P100)/10*9+1),((10-W100)/10*9+1)))/9*10,1)</f>
        <v>6.3</v>
      </c>
      <c r="Y100" s="163" t="str">
        <f>'Lack of Coping Capacity'!D99</f>
        <v>x</v>
      </c>
      <c r="Z100" s="146">
        <f>'Lack of Coping Capacity'!G99</f>
        <v>7.3</v>
      </c>
      <c r="AA100" s="40">
        <f>'Lack of Coping Capacity'!H99</f>
        <v>7.3</v>
      </c>
      <c r="AB100" s="146">
        <f>'Lack of Coping Capacity'!M99</f>
        <v>8</v>
      </c>
      <c r="AC100" s="146">
        <f>'Lack of Coping Capacity'!R99</f>
        <v>7.8</v>
      </c>
      <c r="AD100" s="146">
        <f>'Lack of Coping Capacity'!W99</f>
        <v>7.7</v>
      </c>
      <c r="AE100" s="40">
        <f>'Lack of Coping Capacity'!X99</f>
        <v>7.8</v>
      </c>
      <c r="AF100" s="41">
        <f t="shared" ref="AF100:AF131" si="25">ROUND((10-GEOMEAN(((10-AA100)/10*9+1),((10-AE100)/10*9+1)))/9*10,1)</f>
        <v>7.6</v>
      </c>
      <c r="AG100" s="155">
        <f t="shared" ref="AG100:AG131" si="26">ROUND(L100^(1/3)*X100^(1/3)*AF100^(1/3),1)</f>
        <v>5</v>
      </c>
      <c r="AH100" s="180" t="str">
        <f t="shared" si="22"/>
        <v>High</v>
      </c>
      <c r="AI100" s="173">
        <f t="shared" ref="AI100:AI131" si="27">_xlfn.RANK.EQ(AG100,AG$4:AG$194)</f>
        <v>42</v>
      </c>
      <c r="AJ100" s="176">
        <f>VLOOKUP($B100,'Lack of Reliability Index'!$A$2:$H$192,8,FALSE)</f>
        <v>2.8028368794326237</v>
      </c>
      <c r="AK100" s="47">
        <f>'Imputed and missing data hidden'!BA98</f>
        <v>5</v>
      </c>
      <c r="AL100" s="174">
        <f t="shared" ref="AL100:AL131" si="28">AK100/51</f>
        <v>9.8039215686274508E-2</v>
      </c>
      <c r="AM100" s="47" t="str">
        <f t="shared" ref="AM100:AM131" si="29">IF(J100&gt;=7,"YES","")</f>
        <v/>
      </c>
      <c r="AN100" s="175">
        <f>'Indicator Date hidden2'!BB99</f>
        <v>0.56521739130434778</v>
      </c>
      <c r="AO100" s="181"/>
    </row>
    <row r="101" spans="1:41" ht="15.75" thickBot="1" x14ac:dyDescent="0.3">
      <c r="A101" s="125" t="str">
        <f>'Indicator Data'!A103</f>
        <v>Libya</v>
      </c>
      <c r="B101" s="43" t="str">
        <f>'Indicator Data'!B103</f>
        <v>LBY</v>
      </c>
      <c r="C101" s="153">
        <f>'Hazard &amp; Exposure'!AO100</f>
        <v>5.4</v>
      </c>
      <c r="D101" s="152">
        <f>'Hazard &amp; Exposure'!AP100</f>
        <v>2.6</v>
      </c>
      <c r="E101" s="152">
        <f>'Hazard &amp; Exposure'!AQ100</f>
        <v>7.3</v>
      </c>
      <c r="F101" s="152">
        <f>'Hazard &amp; Exposure'!AR100</f>
        <v>0</v>
      </c>
      <c r="G101" s="152">
        <f>'Hazard &amp; Exposure'!AU100</f>
        <v>5</v>
      </c>
      <c r="H101" s="40">
        <f>'Hazard &amp; Exposure'!AV100</f>
        <v>4.5</v>
      </c>
      <c r="I101" s="152">
        <f>'Hazard &amp; Exposure'!AY100</f>
        <v>9.9</v>
      </c>
      <c r="J101" s="152">
        <f>'Hazard &amp; Exposure'!BB100</f>
        <v>10</v>
      </c>
      <c r="K101" s="40">
        <f>'Hazard &amp; Exposure'!BC100</f>
        <v>10</v>
      </c>
      <c r="L101" s="41">
        <f t="shared" si="23"/>
        <v>8.4</v>
      </c>
      <c r="M101" s="150">
        <f>Vulnerability!E100</f>
        <v>3.2</v>
      </c>
      <c r="N101" s="148">
        <f>Vulnerability!H100</f>
        <v>2.2999999999999998</v>
      </c>
      <c r="O101" s="148">
        <f>Vulnerability!M100</f>
        <v>1.5</v>
      </c>
      <c r="P101" s="40">
        <f>Vulnerability!N100</f>
        <v>2.6</v>
      </c>
      <c r="Q101" s="148">
        <f>Vulnerability!S100</f>
        <v>7.6</v>
      </c>
      <c r="R101" s="147">
        <f>Vulnerability!W100</f>
        <v>0.7</v>
      </c>
      <c r="S101" s="147">
        <f>Vulnerability!Z100</f>
        <v>1.1000000000000001</v>
      </c>
      <c r="T101" s="147">
        <f>Vulnerability!AC100</f>
        <v>0</v>
      </c>
      <c r="U101" s="147">
        <f>Vulnerability!AI100</f>
        <v>1.2</v>
      </c>
      <c r="V101" s="148">
        <f>Vulnerability!AJ100</f>
        <v>0.8</v>
      </c>
      <c r="W101" s="40">
        <f>Vulnerability!AK100</f>
        <v>5.0999999999999996</v>
      </c>
      <c r="X101" s="41">
        <f t="shared" si="24"/>
        <v>4</v>
      </c>
      <c r="Y101" s="163" t="str">
        <f>'Lack of Coping Capacity'!D100</f>
        <v>x</v>
      </c>
      <c r="Z101" s="146">
        <f>'Lack of Coping Capacity'!G100</f>
        <v>8.4</v>
      </c>
      <c r="AA101" s="40">
        <f>'Lack of Coping Capacity'!H100</f>
        <v>8.4</v>
      </c>
      <c r="AB101" s="146">
        <f>'Lack of Coping Capacity'!M100</f>
        <v>3.5</v>
      </c>
      <c r="AC101" s="146">
        <f>'Lack of Coping Capacity'!R100</f>
        <v>5.0999999999999996</v>
      </c>
      <c r="AD101" s="146">
        <f>'Lack of Coping Capacity'!W100</f>
        <v>3.7</v>
      </c>
      <c r="AE101" s="40">
        <f>'Lack of Coping Capacity'!X100</f>
        <v>4.0999999999999996</v>
      </c>
      <c r="AF101" s="41">
        <f t="shared" si="25"/>
        <v>6.8</v>
      </c>
      <c r="AG101" s="155">
        <f t="shared" si="26"/>
        <v>6.1</v>
      </c>
      <c r="AH101" s="180" t="str">
        <f t="shared" si="22"/>
        <v>High</v>
      </c>
      <c r="AI101" s="173">
        <f t="shared" si="27"/>
        <v>19</v>
      </c>
      <c r="AJ101" s="176">
        <f>VLOOKUP($B101,'Lack of Reliability Index'!$A$2:$H$192,8,FALSE)</f>
        <v>5.4347826086956523</v>
      </c>
      <c r="AK101" s="47">
        <f>'Imputed and missing data hidden'!BA99</f>
        <v>7</v>
      </c>
      <c r="AL101" s="174">
        <f t="shared" si="28"/>
        <v>0.13725490196078433</v>
      </c>
      <c r="AM101" s="47" t="str">
        <f t="shared" si="29"/>
        <v>YES</v>
      </c>
      <c r="AN101" s="175">
        <f>'Indicator Date hidden2'!BB100</f>
        <v>0.80952380952380953</v>
      </c>
      <c r="AO101" s="181"/>
    </row>
    <row r="102" spans="1:41" ht="15.75" thickBot="1" x14ac:dyDescent="0.3">
      <c r="A102" s="125" t="str">
        <f>'Indicator Data'!A104</f>
        <v>Liechtenstein</v>
      </c>
      <c r="B102" s="43" t="str">
        <f>'Indicator Data'!B104</f>
        <v>LIE</v>
      </c>
      <c r="C102" s="153">
        <f>'Hazard &amp; Exposure'!AO101</f>
        <v>5.2</v>
      </c>
      <c r="D102" s="152">
        <f>'Hazard &amp; Exposure'!AP101</f>
        <v>0.1</v>
      </c>
      <c r="E102" s="152">
        <f>'Hazard &amp; Exposure'!AQ101</f>
        <v>0</v>
      </c>
      <c r="F102" s="152">
        <f>'Hazard &amp; Exposure'!AR101</f>
        <v>0</v>
      </c>
      <c r="G102" s="152">
        <f>'Hazard &amp; Exposure'!AU101</f>
        <v>0</v>
      </c>
      <c r="H102" s="40">
        <f>'Hazard &amp; Exposure'!AV101</f>
        <v>1.3</v>
      </c>
      <c r="I102" s="152">
        <f>'Hazard &amp; Exposure'!AY101</f>
        <v>0</v>
      </c>
      <c r="J102" s="152">
        <f>'Hazard &amp; Exposure'!BB101</f>
        <v>0</v>
      </c>
      <c r="K102" s="40">
        <f>'Hazard &amp; Exposure'!BC101</f>
        <v>0</v>
      </c>
      <c r="L102" s="41">
        <f t="shared" si="23"/>
        <v>0.7</v>
      </c>
      <c r="M102" s="150">
        <f>Vulnerability!E101</f>
        <v>0.5</v>
      </c>
      <c r="N102" s="148" t="str">
        <f>Vulnerability!H101</f>
        <v>x</v>
      </c>
      <c r="O102" s="148">
        <f>Vulnerability!M101</f>
        <v>0</v>
      </c>
      <c r="P102" s="40">
        <f>Vulnerability!N101</f>
        <v>0.3</v>
      </c>
      <c r="Q102" s="148">
        <f>Vulnerability!S101</f>
        <v>2.2999999999999998</v>
      </c>
      <c r="R102" s="147" t="str">
        <f>Vulnerability!W101</f>
        <v>x</v>
      </c>
      <c r="S102" s="147" t="str">
        <f>Vulnerability!Z101</f>
        <v>x</v>
      </c>
      <c r="T102" s="147">
        <f>Vulnerability!AC101</f>
        <v>0</v>
      </c>
      <c r="U102" s="147">
        <f>Vulnerability!AI101</f>
        <v>0</v>
      </c>
      <c r="V102" s="148">
        <f>Vulnerability!AJ101</f>
        <v>0</v>
      </c>
      <c r="W102" s="40">
        <f>Vulnerability!AK101</f>
        <v>1.2</v>
      </c>
      <c r="X102" s="41">
        <f t="shared" si="24"/>
        <v>0.8</v>
      </c>
      <c r="Y102" s="163" t="str">
        <f>'Lack of Coping Capacity'!D101</f>
        <v>x</v>
      </c>
      <c r="Z102" s="146">
        <f>'Lack of Coping Capacity'!G101</f>
        <v>1.5</v>
      </c>
      <c r="AA102" s="40">
        <f>'Lack of Coping Capacity'!H101</f>
        <v>1.5</v>
      </c>
      <c r="AB102" s="146">
        <f>'Lack of Coping Capacity'!M101</f>
        <v>1.5</v>
      </c>
      <c r="AC102" s="146">
        <f>'Lack of Coping Capacity'!R101</f>
        <v>0</v>
      </c>
      <c r="AD102" s="146" t="str">
        <f>'Lack of Coping Capacity'!W101</f>
        <v>x</v>
      </c>
      <c r="AE102" s="40">
        <f>'Lack of Coping Capacity'!X101</f>
        <v>0.8</v>
      </c>
      <c r="AF102" s="41">
        <f t="shared" si="25"/>
        <v>1.2</v>
      </c>
      <c r="AG102" s="155">
        <f t="shared" si="26"/>
        <v>0.9</v>
      </c>
      <c r="AH102" s="180" t="str">
        <f t="shared" si="22"/>
        <v>Very Low</v>
      </c>
      <c r="AI102" s="173">
        <f t="shared" si="27"/>
        <v>186</v>
      </c>
      <c r="AJ102" s="176">
        <f>VLOOKUP($B102,'Lack of Reliability Index'!$A$2:$H$192,8,FALSE)</f>
        <v>5.8666666666666671</v>
      </c>
      <c r="AK102" s="47">
        <f>'Imputed and missing data hidden'!BA100</f>
        <v>23</v>
      </c>
      <c r="AL102" s="174">
        <f t="shared" si="28"/>
        <v>0.45098039215686275</v>
      </c>
      <c r="AM102" s="47" t="str">
        <f t="shared" si="29"/>
        <v/>
      </c>
      <c r="AN102" s="175">
        <f>'Indicator Date hidden2'!BB101</f>
        <v>0.1</v>
      </c>
      <c r="AO102" s="181"/>
    </row>
    <row r="103" spans="1:41" ht="15.75" thickBot="1" x14ac:dyDescent="0.3">
      <c r="A103" s="125" t="str">
        <f>'Indicator Data'!A105</f>
        <v>Lithuania</v>
      </c>
      <c r="B103" s="43" t="str">
        <f>'Indicator Data'!B105</f>
        <v>LTU</v>
      </c>
      <c r="C103" s="153">
        <f>'Hazard &amp; Exposure'!AO102</f>
        <v>0.1</v>
      </c>
      <c r="D103" s="152">
        <f>'Hazard &amp; Exposure'!AP102</f>
        <v>4.7</v>
      </c>
      <c r="E103" s="152">
        <f>'Hazard &amp; Exposure'!AQ102</f>
        <v>0</v>
      </c>
      <c r="F103" s="152">
        <f>'Hazard &amp; Exposure'!AR102</f>
        <v>0</v>
      </c>
      <c r="G103" s="152">
        <f>'Hazard &amp; Exposure'!AU102</f>
        <v>3.1</v>
      </c>
      <c r="H103" s="40">
        <f>'Hazard &amp; Exposure'!AV102</f>
        <v>1.8</v>
      </c>
      <c r="I103" s="152">
        <f>'Hazard &amp; Exposure'!AY102</f>
        <v>0</v>
      </c>
      <c r="J103" s="152">
        <f>'Hazard &amp; Exposure'!BB102</f>
        <v>0</v>
      </c>
      <c r="K103" s="40">
        <f>'Hazard &amp; Exposure'!BC102</f>
        <v>0</v>
      </c>
      <c r="L103" s="41">
        <f t="shared" si="23"/>
        <v>0.9</v>
      </c>
      <c r="M103" s="150">
        <f>Vulnerability!E102</f>
        <v>1.4</v>
      </c>
      <c r="N103" s="148">
        <f>Vulnerability!H102</f>
        <v>2.1</v>
      </c>
      <c r="O103" s="148">
        <f>Vulnerability!M102</f>
        <v>0</v>
      </c>
      <c r="P103" s="40">
        <f>Vulnerability!N102</f>
        <v>1.2</v>
      </c>
      <c r="Q103" s="148">
        <f>Vulnerability!S102</f>
        <v>1.8</v>
      </c>
      <c r="R103" s="147">
        <f>Vulnerability!W102</f>
        <v>0.7</v>
      </c>
      <c r="S103" s="147">
        <f>Vulnerability!Z102</f>
        <v>0.3</v>
      </c>
      <c r="T103" s="147">
        <f>Vulnerability!AC102</f>
        <v>0</v>
      </c>
      <c r="U103" s="147">
        <f>Vulnerability!AI102</f>
        <v>1.3</v>
      </c>
      <c r="V103" s="148">
        <f>Vulnerability!AJ102</f>
        <v>0.6</v>
      </c>
      <c r="W103" s="40">
        <f>Vulnerability!AK102</f>
        <v>1.2</v>
      </c>
      <c r="X103" s="41">
        <f t="shared" si="24"/>
        <v>1.2</v>
      </c>
      <c r="Y103" s="163" t="str">
        <f>'Lack of Coping Capacity'!D102</f>
        <v>x</v>
      </c>
      <c r="Z103" s="146">
        <f>'Lack of Coping Capacity'!G102</f>
        <v>3.6</v>
      </c>
      <c r="AA103" s="40">
        <f>'Lack of Coping Capacity'!H102</f>
        <v>3.6</v>
      </c>
      <c r="AB103" s="146">
        <f>'Lack of Coping Capacity'!M102</f>
        <v>1.4</v>
      </c>
      <c r="AC103" s="146">
        <f>'Lack of Coping Capacity'!R102</f>
        <v>0.5</v>
      </c>
      <c r="AD103" s="146">
        <f>'Lack of Coping Capacity'!W102</f>
        <v>1.3</v>
      </c>
      <c r="AE103" s="40">
        <f>'Lack of Coping Capacity'!X102</f>
        <v>1.1000000000000001</v>
      </c>
      <c r="AF103" s="41">
        <f t="shared" si="25"/>
        <v>2.4</v>
      </c>
      <c r="AG103" s="155">
        <f t="shared" si="26"/>
        <v>1.4</v>
      </c>
      <c r="AH103" s="180" t="str">
        <f t="shared" si="22"/>
        <v>Very Low</v>
      </c>
      <c r="AI103" s="173">
        <f t="shared" si="27"/>
        <v>173</v>
      </c>
      <c r="AJ103" s="176">
        <f>VLOOKUP($B103,'Lack of Reliability Index'!$A$2:$H$192,8,FALSE)</f>
        <v>4.5333333333333323</v>
      </c>
      <c r="AK103" s="47">
        <f>'Imputed and missing data hidden'!BA101</f>
        <v>5</v>
      </c>
      <c r="AL103" s="174">
        <f t="shared" si="28"/>
        <v>9.8039215686274508E-2</v>
      </c>
      <c r="AM103" s="47" t="str">
        <f t="shared" si="29"/>
        <v/>
      </c>
      <c r="AN103" s="175">
        <f>'Indicator Date hidden2'!BB102</f>
        <v>0.31818181818181818</v>
      </c>
      <c r="AO103" s="181"/>
    </row>
    <row r="104" spans="1:41" ht="15.75" thickBot="1" x14ac:dyDescent="0.3">
      <c r="A104" s="125" t="str">
        <f>'Indicator Data'!A106</f>
        <v>Luxembourg</v>
      </c>
      <c r="B104" s="43" t="str">
        <f>'Indicator Data'!B106</f>
        <v>LUX</v>
      </c>
      <c r="C104" s="153">
        <f>'Hazard &amp; Exposure'!AO103</f>
        <v>0.1</v>
      </c>
      <c r="D104" s="152">
        <f>'Hazard &amp; Exposure'!AP103</f>
        <v>2</v>
      </c>
      <c r="E104" s="152">
        <f>'Hazard &amp; Exposure'!AQ103</f>
        <v>0</v>
      </c>
      <c r="F104" s="152">
        <f>'Hazard &amp; Exposure'!AR103</f>
        <v>0</v>
      </c>
      <c r="G104" s="152">
        <f>'Hazard &amp; Exposure'!AU103</f>
        <v>0</v>
      </c>
      <c r="H104" s="40">
        <f>'Hazard &amp; Exposure'!AV103</f>
        <v>0.5</v>
      </c>
      <c r="I104" s="152">
        <f>'Hazard &amp; Exposure'!AY103</f>
        <v>0</v>
      </c>
      <c r="J104" s="152">
        <f>'Hazard &amp; Exposure'!BB103</f>
        <v>0</v>
      </c>
      <c r="K104" s="40">
        <f>'Hazard &amp; Exposure'!BC103</f>
        <v>0</v>
      </c>
      <c r="L104" s="41">
        <f t="shared" si="23"/>
        <v>0.3</v>
      </c>
      <c r="M104" s="150">
        <f>Vulnerability!E103</f>
        <v>0.7</v>
      </c>
      <c r="N104" s="148">
        <f>Vulnerability!H103</f>
        <v>1.7</v>
      </c>
      <c r="O104" s="148">
        <f>Vulnerability!M103</f>
        <v>0</v>
      </c>
      <c r="P104" s="40">
        <f>Vulnerability!N103</f>
        <v>0.8</v>
      </c>
      <c r="Q104" s="148">
        <f>Vulnerability!S103</f>
        <v>2.7</v>
      </c>
      <c r="R104" s="147">
        <f>Vulnerability!W103</f>
        <v>0.1</v>
      </c>
      <c r="S104" s="147">
        <f>Vulnerability!Z103</f>
        <v>0.2</v>
      </c>
      <c r="T104" s="147">
        <f>Vulnerability!AC103</f>
        <v>0</v>
      </c>
      <c r="U104" s="147">
        <f>Vulnerability!AI103</f>
        <v>0.9</v>
      </c>
      <c r="V104" s="148">
        <f>Vulnerability!AJ103</f>
        <v>0.3</v>
      </c>
      <c r="W104" s="40">
        <f>Vulnerability!AK103</f>
        <v>1.6</v>
      </c>
      <c r="X104" s="41">
        <f t="shared" si="24"/>
        <v>1.2</v>
      </c>
      <c r="Y104" s="163" t="str">
        <f>'Lack of Coping Capacity'!D103</f>
        <v>x</v>
      </c>
      <c r="Z104" s="146">
        <f>'Lack of Coping Capacity'!G103</f>
        <v>1.8</v>
      </c>
      <c r="AA104" s="40">
        <f>'Lack of Coping Capacity'!H103</f>
        <v>1.8</v>
      </c>
      <c r="AB104" s="146">
        <f>'Lack of Coping Capacity'!M103</f>
        <v>1</v>
      </c>
      <c r="AC104" s="146">
        <f>'Lack of Coping Capacity'!R103</f>
        <v>0.1</v>
      </c>
      <c r="AD104" s="146">
        <f>'Lack of Coping Capacity'!W103</f>
        <v>0.7</v>
      </c>
      <c r="AE104" s="40">
        <f>'Lack of Coping Capacity'!X103</f>
        <v>0.6</v>
      </c>
      <c r="AF104" s="41">
        <f t="shared" si="25"/>
        <v>1.2</v>
      </c>
      <c r="AG104" s="155">
        <f t="shared" si="26"/>
        <v>0.8</v>
      </c>
      <c r="AH104" s="180" t="str">
        <f t="shared" si="22"/>
        <v>Very Low</v>
      </c>
      <c r="AI104" s="173">
        <f t="shared" si="27"/>
        <v>188</v>
      </c>
      <c r="AJ104" s="176">
        <f>VLOOKUP($B104,'Lack of Reliability Index'!$A$2:$H$192,8,FALSE)</f>
        <v>3.0303030303030312</v>
      </c>
      <c r="AK104" s="47">
        <f>'Imputed and missing data hidden'!BA102</f>
        <v>7</v>
      </c>
      <c r="AL104" s="174">
        <f t="shared" si="28"/>
        <v>0.13725490196078433</v>
      </c>
      <c r="AM104" s="47" t="str">
        <f t="shared" si="29"/>
        <v/>
      </c>
      <c r="AN104" s="175">
        <f>'Indicator Date hidden2'!BB103</f>
        <v>0.18604651162790697</v>
      </c>
      <c r="AO104" s="181"/>
    </row>
    <row r="105" spans="1:41" ht="15.75" thickBot="1" x14ac:dyDescent="0.3">
      <c r="A105" s="125" t="str">
        <f>'Indicator Data'!A107</f>
        <v>Madagascar</v>
      </c>
      <c r="B105" s="43" t="str">
        <f>'Indicator Data'!B107</f>
        <v>MDG</v>
      </c>
      <c r="C105" s="153">
        <f>'Hazard &amp; Exposure'!AO104</f>
        <v>0.1</v>
      </c>
      <c r="D105" s="152">
        <f>'Hazard &amp; Exposure'!AP104</f>
        <v>7.3</v>
      </c>
      <c r="E105" s="152">
        <f>'Hazard &amp; Exposure'!AQ104</f>
        <v>7.8</v>
      </c>
      <c r="F105" s="152">
        <f>'Hazard &amp; Exposure'!AR104</f>
        <v>7.5</v>
      </c>
      <c r="G105" s="152">
        <f>'Hazard &amp; Exposure'!AU104</f>
        <v>4.3</v>
      </c>
      <c r="H105" s="40">
        <f>'Hazard &amp; Exposure'!AV104</f>
        <v>6</v>
      </c>
      <c r="I105" s="152">
        <f>'Hazard &amp; Exposure'!AY104</f>
        <v>1</v>
      </c>
      <c r="J105" s="152">
        <f>'Hazard &amp; Exposure'!BB104</f>
        <v>0</v>
      </c>
      <c r="K105" s="40">
        <f>'Hazard &amp; Exposure'!BC104</f>
        <v>0.7</v>
      </c>
      <c r="L105" s="41">
        <f t="shared" si="23"/>
        <v>3.8</v>
      </c>
      <c r="M105" s="150">
        <f>Vulnerability!E104</f>
        <v>8.6</v>
      </c>
      <c r="N105" s="148">
        <f>Vulnerability!H104</f>
        <v>3.9</v>
      </c>
      <c r="O105" s="148">
        <f>Vulnerability!M104</f>
        <v>2.6</v>
      </c>
      <c r="P105" s="40">
        <f>Vulnerability!N104</f>
        <v>5.9</v>
      </c>
      <c r="Q105" s="148">
        <f>Vulnerability!S104</f>
        <v>0</v>
      </c>
      <c r="R105" s="147">
        <f>Vulnerability!W104</f>
        <v>2.7</v>
      </c>
      <c r="S105" s="147">
        <f>Vulnerability!Z104</f>
        <v>3.4</v>
      </c>
      <c r="T105" s="147">
        <f>Vulnerability!AC104</f>
        <v>7.7</v>
      </c>
      <c r="U105" s="147">
        <f>Vulnerability!AI104</f>
        <v>7.9</v>
      </c>
      <c r="V105" s="148">
        <f>Vulnerability!AJ104</f>
        <v>5.9</v>
      </c>
      <c r="W105" s="40">
        <f>Vulnerability!AK104</f>
        <v>3.5</v>
      </c>
      <c r="X105" s="41">
        <f t="shared" si="24"/>
        <v>4.8</v>
      </c>
      <c r="Y105" s="163">
        <f>'Lack of Coping Capacity'!D104</f>
        <v>4.7</v>
      </c>
      <c r="Z105" s="146">
        <f>'Lack of Coping Capacity'!G104</f>
        <v>7.4</v>
      </c>
      <c r="AA105" s="40">
        <f>'Lack of Coping Capacity'!H104</f>
        <v>6.1</v>
      </c>
      <c r="AB105" s="146">
        <f>'Lack of Coping Capacity'!M104</f>
        <v>7.9</v>
      </c>
      <c r="AC105" s="146">
        <f>'Lack of Coping Capacity'!R104</f>
        <v>9.6</v>
      </c>
      <c r="AD105" s="146">
        <f>'Lack of Coping Capacity'!W104</f>
        <v>8.4</v>
      </c>
      <c r="AE105" s="40">
        <f>'Lack of Coping Capacity'!X104</f>
        <v>8.6</v>
      </c>
      <c r="AF105" s="41">
        <f t="shared" si="25"/>
        <v>7.6</v>
      </c>
      <c r="AG105" s="155">
        <f t="shared" si="26"/>
        <v>5.2</v>
      </c>
      <c r="AH105" s="180" t="str">
        <f t="shared" si="22"/>
        <v>High</v>
      </c>
      <c r="AI105" s="173">
        <f t="shared" si="27"/>
        <v>36</v>
      </c>
      <c r="AJ105" s="176">
        <f>VLOOKUP($B105,'Lack of Reliability Index'!$A$2:$H$192,8,FALSE)</f>
        <v>2.858914728682171</v>
      </c>
      <c r="AK105" s="47">
        <f>'Imputed and missing data hidden'!BA103</f>
        <v>2</v>
      </c>
      <c r="AL105" s="174">
        <f t="shared" si="28"/>
        <v>3.9215686274509803E-2</v>
      </c>
      <c r="AM105" s="47" t="str">
        <f t="shared" si="29"/>
        <v/>
      </c>
      <c r="AN105" s="175">
        <f>'Indicator Date hidden2'!BB104</f>
        <v>0.55319148936170215</v>
      </c>
      <c r="AO105" s="181"/>
    </row>
    <row r="106" spans="1:41" ht="15.75" thickBot="1" x14ac:dyDescent="0.3">
      <c r="A106" s="125" t="str">
        <f>'Indicator Data'!A108</f>
        <v>Malawi</v>
      </c>
      <c r="B106" s="43" t="str">
        <f>'Indicator Data'!B108</f>
        <v>MWI</v>
      </c>
      <c r="C106" s="153">
        <f>'Hazard &amp; Exposure'!AO105</f>
        <v>4.0999999999999996</v>
      </c>
      <c r="D106" s="152">
        <f>'Hazard &amp; Exposure'!AP105</f>
        <v>5.3</v>
      </c>
      <c r="E106" s="152">
        <f>'Hazard &amp; Exposure'!AQ105</f>
        <v>0</v>
      </c>
      <c r="F106" s="152">
        <f>'Hazard &amp; Exposure'!AR105</f>
        <v>0.7</v>
      </c>
      <c r="G106" s="152">
        <f>'Hazard &amp; Exposure'!AU105</f>
        <v>6.1</v>
      </c>
      <c r="H106" s="40">
        <f>'Hazard &amp; Exposure'!AV105</f>
        <v>3.6</v>
      </c>
      <c r="I106" s="152">
        <f>'Hazard &amp; Exposure'!AY105</f>
        <v>1.5</v>
      </c>
      <c r="J106" s="152">
        <f>'Hazard &amp; Exposure'!BB105</f>
        <v>0</v>
      </c>
      <c r="K106" s="40">
        <f>'Hazard &amp; Exposure'!BC105</f>
        <v>1.1000000000000001</v>
      </c>
      <c r="L106" s="41">
        <f t="shared" si="23"/>
        <v>2.4</v>
      </c>
      <c r="M106" s="150">
        <f>Vulnerability!E105</f>
        <v>8.1</v>
      </c>
      <c r="N106" s="148">
        <f>Vulnerability!H105</f>
        <v>6.8</v>
      </c>
      <c r="O106" s="148">
        <f>Vulnerability!M105</f>
        <v>5.9</v>
      </c>
      <c r="P106" s="40">
        <f>Vulnerability!N105</f>
        <v>7.2</v>
      </c>
      <c r="Q106" s="148">
        <f>Vulnerability!S105</f>
        <v>4.2</v>
      </c>
      <c r="R106" s="147">
        <f>Vulnerability!W105</f>
        <v>5.9</v>
      </c>
      <c r="S106" s="147">
        <f>Vulnerability!Z105</f>
        <v>4</v>
      </c>
      <c r="T106" s="147">
        <f>Vulnerability!AC105</f>
        <v>0.2</v>
      </c>
      <c r="U106" s="147">
        <f>Vulnerability!AI105</f>
        <v>7</v>
      </c>
      <c r="V106" s="148">
        <f>Vulnerability!AJ105</f>
        <v>4.7</v>
      </c>
      <c r="W106" s="40">
        <f>Vulnerability!AK105</f>
        <v>4.5</v>
      </c>
      <c r="X106" s="41">
        <f t="shared" si="24"/>
        <v>6</v>
      </c>
      <c r="Y106" s="163">
        <f>'Lack of Coping Capacity'!D105</f>
        <v>4</v>
      </c>
      <c r="Z106" s="146">
        <f>'Lack of Coping Capacity'!G105</f>
        <v>6.6</v>
      </c>
      <c r="AA106" s="40">
        <f>'Lack of Coping Capacity'!H105</f>
        <v>5.3</v>
      </c>
      <c r="AB106" s="146">
        <f>'Lack of Coping Capacity'!M105</f>
        <v>8.1</v>
      </c>
      <c r="AC106" s="146">
        <f>'Lack of Coping Capacity'!R105</f>
        <v>5.6</v>
      </c>
      <c r="AD106" s="146">
        <f>'Lack of Coping Capacity'!W105</f>
        <v>7.7</v>
      </c>
      <c r="AE106" s="40">
        <f>'Lack of Coping Capacity'!X105</f>
        <v>7.1</v>
      </c>
      <c r="AF106" s="41">
        <f t="shared" si="25"/>
        <v>6.3</v>
      </c>
      <c r="AG106" s="155">
        <f t="shared" si="26"/>
        <v>4.5</v>
      </c>
      <c r="AH106" s="180" t="str">
        <f t="shared" si="22"/>
        <v>Medium</v>
      </c>
      <c r="AI106" s="173">
        <f t="shared" si="27"/>
        <v>62</v>
      </c>
      <c r="AJ106" s="176">
        <f>VLOOKUP($B106,'Lack of Reliability Index'!$A$2:$H$192,8,FALSE)</f>
        <v>3.4836879432624102</v>
      </c>
      <c r="AK106" s="47">
        <f>'Imputed and missing data hidden'!BA104</f>
        <v>0</v>
      </c>
      <c r="AL106" s="174">
        <f t="shared" si="28"/>
        <v>0</v>
      </c>
      <c r="AM106" s="47" t="str">
        <f t="shared" si="29"/>
        <v/>
      </c>
      <c r="AN106" s="175">
        <f>'Indicator Date hidden2'!BB105</f>
        <v>0.44897959183673469</v>
      </c>
      <c r="AO106" s="181"/>
    </row>
    <row r="107" spans="1:41" ht="15.75" thickBot="1" x14ac:dyDescent="0.3">
      <c r="A107" s="125" t="str">
        <f>'Indicator Data'!A109</f>
        <v>Malaysia</v>
      </c>
      <c r="B107" s="43" t="str">
        <f>'Indicator Data'!B109</f>
        <v>MYS</v>
      </c>
      <c r="C107" s="153">
        <f>'Hazard &amp; Exposure'!AO106</f>
        <v>4.0999999999999996</v>
      </c>
      <c r="D107" s="152">
        <f>'Hazard &amp; Exposure'!AP106</f>
        <v>6.6</v>
      </c>
      <c r="E107" s="152">
        <f>'Hazard &amp; Exposure'!AQ106</f>
        <v>7.1</v>
      </c>
      <c r="F107" s="152">
        <f>'Hazard &amp; Exposure'!AR106</f>
        <v>2.9</v>
      </c>
      <c r="G107" s="152">
        <f>'Hazard &amp; Exposure'!AU106</f>
        <v>3.3</v>
      </c>
      <c r="H107" s="40">
        <f>'Hazard &amp; Exposure'!AV106</f>
        <v>5.0999999999999996</v>
      </c>
      <c r="I107" s="152">
        <f>'Hazard &amp; Exposure'!AY106</f>
        <v>3.3</v>
      </c>
      <c r="J107" s="152">
        <f>'Hazard &amp; Exposure'!BB106</f>
        <v>0</v>
      </c>
      <c r="K107" s="40">
        <f>'Hazard &amp; Exposure'!BC106</f>
        <v>2.2999999999999998</v>
      </c>
      <c r="L107" s="41">
        <f t="shared" si="23"/>
        <v>3.8</v>
      </c>
      <c r="M107" s="150">
        <f>Vulnerability!E106</f>
        <v>2.2999999999999998</v>
      </c>
      <c r="N107" s="148">
        <f>Vulnerability!H106</f>
        <v>4.5999999999999996</v>
      </c>
      <c r="O107" s="148">
        <f>Vulnerability!M106</f>
        <v>0</v>
      </c>
      <c r="P107" s="40">
        <f>Vulnerability!N106</f>
        <v>2.2999999999999998</v>
      </c>
      <c r="Q107" s="148">
        <f>Vulnerability!S106</f>
        <v>5.6</v>
      </c>
      <c r="R107" s="147">
        <f>Vulnerability!W106</f>
        <v>0.9</v>
      </c>
      <c r="S107" s="147">
        <f>Vulnerability!Z106</f>
        <v>1.8</v>
      </c>
      <c r="T107" s="147">
        <f>Vulnerability!AC106</f>
        <v>0.1</v>
      </c>
      <c r="U107" s="147">
        <f>Vulnerability!AI106</f>
        <v>1.7</v>
      </c>
      <c r="V107" s="148">
        <f>Vulnerability!AJ106</f>
        <v>1.1000000000000001</v>
      </c>
      <c r="W107" s="40">
        <f>Vulnerability!AK106</f>
        <v>3.7</v>
      </c>
      <c r="X107" s="41">
        <f t="shared" si="24"/>
        <v>3</v>
      </c>
      <c r="Y107" s="163">
        <f>'Lack of Coping Capacity'!D106</f>
        <v>2.6</v>
      </c>
      <c r="Z107" s="146">
        <f>'Lack of Coping Capacity'!G106</f>
        <v>4.3</v>
      </c>
      <c r="AA107" s="40">
        <f>'Lack of Coping Capacity'!H106</f>
        <v>3.5</v>
      </c>
      <c r="AB107" s="146">
        <f>'Lack of Coping Capacity'!M106</f>
        <v>1.6</v>
      </c>
      <c r="AC107" s="146">
        <f>'Lack of Coping Capacity'!R106</f>
        <v>2.9</v>
      </c>
      <c r="AD107" s="146">
        <f>'Lack of Coping Capacity'!W106</f>
        <v>3.9</v>
      </c>
      <c r="AE107" s="40">
        <f>'Lack of Coping Capacity'!X106</f>
        <v>2.8</v>
      </c>
      <c r="AF107" s="41">
        <f t="shared" si="25"/>
        <v>3.2</v>
      </c>
      <c r="AG107" s="155">
        <f t="shared" si="26"/>
        <v>3.3</v>
      </c>
      <c r="AH107" s="180" t="str">
        <f t="shared" si="22"/>
        <v>Low</v>
      </c>
      <c r="AI107" s="173">
        <f t="shared" si="27"/>
        <v>107</v>
      </c>
      <c r="AJ107" s="176">
        <f>VLOOKUP($B107,'Lack of Reliability Index'!$A$2:$H$192,8,FALSE)</f>
        <v>2.3945578231292517</v>
      </c>
      <c r="AK107" s="47">
        <f>'Imputed and missing data hidden'!BA105</f>
        <v>1</v>
      </c>
      <c r="AL107" s="174">
        <f t="shared" si="28"/>
        <v>1.9607843137254902E-2</v>
      </c>
      <c r="AM107" s="47" t="str">
        <f t="shared" si="29"/>
        <v/>
      </c>
      <c r="AN107" s="175">
        <f>'Indicator Date hidden2'!BB106</f>
        <v>0.4375</v>
      </c>
      <c r="AO107" s="181"/>
    </row>
    <row r="108" spans="1:41" ht="15.75" thickBot="1" x14ac:dyDescent="0.3">
      <c r="A108" s="125" t="str">
        <f>'Indicator Data'!A110</f>
        <v>Maldives</v>
      </c>
      <c r="B108" s="43" t="str">
        <f>'Indicator Data'!B110</f>
        <v>MDV</v>
      </c>
      <c r="C108" s="153">
        <f>'Hazard &amp; Exposure'!AO107</f>
        <v>0.1</v>
      </c>
      <c r="D108" s="152">
        <f>'Hazard &amp; Exposure'!AP107</f>
        <v>0.1</v>
      </c>
      <c r="E108" s="152">
        <f>'Hazard &amp; Exposure'!AQ107</f>
        <v>9</v>
      </c>
      <c r="F108" s="152">
        <f>'Hazard &amp; Exposure'!AR107</f>
        <v>0</v>
      </c>
      <c r="G108" s="152">
        <f>'Hazard &amp; Exposure'!AU107</f>
        <v>0</v>
      </c>
      <c r="H108" s="40">
        <f>'Hazard &amp; Exposure'!AV107</f>
        <v>3.2</v>
      </c>
      <c r="I108" s="152">
        <f>'Hazard &amp; Exposure'!AY107</f>
        <v>0.1</v>
      </c>
      <c r="J108" s="152">
        <f>'Hazard &amp; Exposure'!BB107</f>
        <v>0</v>
      </c>
      <c r="K108" s="40">
        <f>'Hazard &amp; Exposure'!BC107</f>
        <v>0.1</v>
      </c>
      <c r="L108" s="41">
        <f t="shared" si="23"/>
        <v>1.8</v>
      </c>
      <c r="M108" s="150">
        <f>Vulnerability!E107</f>
        <v>3.4</v>
      </c>
      <c r="N108" s="148">
        <f>Vulnerability!H107</f>
        <v>3.8</v>
      </c>
      <c r="O108" s="148">
        <f>Vulnerability!M107</f>
        <v>0.8</v>
      </c>
      <c r="P108" s="40">
        <f>Vulnerability!N107</f>
        <v>2.9</v>
      </c>
      <c r="Q108" s="148">
        <f>Vulnerability!S107</f>
        <v>0</v>
      </c>
      <c r="R108" s="147">
        <f>Vulnerability!W107</f>
        <v>0.5</v>
      </c>
      <c r="S108" s="147">
        <f>Vulnerability!Z107</f>
        <v>2.2999999999999998</v>
      </c>
      <c r="T108" s="147">
        <f>Vulnerability!AC107</f>
        <v>0</v>
      </c>
      <c r="U108" s="147">
        <f>Vulnerability!AI107</f>
        <v>3</v>
      </c>
      <c r="V108" s="148">
        <f>Vulnerability!AJ107</f>
        <v>1.5</v>
      </c>
      <c r="W108" s="40">
        <f>Vulnerability!AK107</f>
        <v>0.8</v>
      </c>
      <c r="X108" s="41">
        <f t="shared" si="24"/>
        <v>1.9</v>
      </c>
      <c r="Y108" s="163">
        <f>'Lack of Coping Capacity'!D107</f>
        <v>5.8</v>
      </c>
      <c r="Z108" s="146">
        <f>'Lack of Coping Capacity'!G107</f>
        <v>6.4</v>
      </c>
      <c r="AA108" s="40">
        <f>'Lack of Coping Capacity'!H107</f>
        <v>6.1</v>
      </c>
      <c r="AB108" s="146">
        <f>'Lack of Coping Capacity'!M107</f>
        <v>1.1000000000000001</v>
      </c>
      <c r="AC108" s="146">
        <f>'Lack of Coping Capacity'!R107</f>
        <v>0.2</v>
      </c>
      <c r="AD108" s="146">
        <f>'Lack of Coping Capacity'!W107</f>
        <v>3.1</v>
      </c>
      <c r="AE108" s="40">
        <f>'Lack of Coping Capacity'!X107</f>
        <v>1.5</v>
      </c>
      <c r="AF108" s="41">
        <f t="shared" si="25"/>
        <v>4.2</v>
      </c>
      <c r="AG108" s="155">
        <f t="shared" si="26"/>
        <v>2.4</v>
      </c>
      <c r="AH108" s="180" t="str">
        <f t="shared" si="22"/>
        <v>Low</v>
      </c>
      <c r="AI108" s="173">
        <f t="shared" si="27"/>
        <v>137</v>
      </c>
      <c r="AJ108" s="176">
        <f>VLOOKUP($B108,'Lack of Reliability Index'!$A$2:$H$192,8,FALSE)</f>
        <v>2.5999999999999996</v>
      </c>
      <c r="AK108" s="47">
        <f>'Imputed and missing data hidden'!BA106</f>
        <v>2</v>
      </c>
      <c r="AL108" s="174">
        <f t="shared" si="28"/>
        <v>3.9215686274509803E-2</v>
      </c>
      <c r="AM108" s="47" t="str">
        <f t="shared" si="29"/>
        <v/>
      </c>
      <c r="AN108" s="175">
        <f>'Indicator Date hidden2'!BB107</f>
        <v>0.87234042553191493</v>
      </c>
      <c r="AO108" s="181"/>
    </row>
    <row r="109" spans="1:41" ht="15.75" thickBot="1" x14ac:dyDescent="0.3">
      <c r="A109" s="125" t="str">
        <f>'Indicator Data'!A111</f>
        <v>Mali</v>
      </c>
      <c r="B109" s="43" t="str">
        <f>'Indicator Data'!B111</f>
        <v>MLI</v>
      </c>
      <c r="C109" s="153">
        <f>'Hazard &amp; Exposure'!AO108</f>
        <v>0.1</v>
      </c>
      <c r="D109" s="152">
        <f>'Hazard &amp; Exposure'!AP108</f>
        <v>7</v>
      </c>
      <c r="E109" s="152">
        <f>'Hazard &amp; Exposure'!AQ108</f>
        <v>0</v>
      </c>
      <c r="F109" s="152">
        <f>'Hazard &amp; Exposure'!AR108</f>
        <v>0</v>
      </c>
      <c r="G109" s="152">
        <f>'Hazard &amp; Exposure'!AU108</f>
        <v>5.0999999999999996</v>
      </c>
      <c r="H109" s="40">
        <f>'Hazard &amp; Exposure'!AV108</f>
        <v>3.1</v>
      </c>
      <c r="I109" s="152">
        <f>'Hazard &amp; Exposure'!AY108</f>
        <v>9.8000000000000007</v>
      </c>
      <c r="J109" s="152">
        <f>'Hazard &amp; Exposure'!BB108</f>
        <v>8</v>
      </c>
      <c r="K109" s="40">
        <f>'Hazard &amp; Exposure'!BC108</f>
        <v>8</v>
      </c>
      <c r="L109" s="41">
        <f t="shared" si="23"/>
        <v>6.1</v>
      </c>
      <c r="M109" s="150">
        <f>Vulnerability!E108</f>
        <v>9.1999999999999993</v>
      </c>
      <c r="N109" s="148">
        <f>Vulnerability!H108</f>
        <v>5.5</v>
      </c>
      <c r="O109" s="148">
        <f>Vulnerability!M108</f>
        <v>4</v>
      </c>
      <c r="P109" s="40">
        <f>Vulnerability!N108</f>
        <v>7</v>
      </c>
      <c r="Q109" s="148">
        <f>Vulnerability!S108</f>
        <v>5.6</v>
      </c>
      <c r="R109" s="147">
        <f>Vulnerability!W108</f>
        <v>3.6</v>
      </c>
      <c r="S109" s="147">
        <f>Vulnerability!Z108</f>
        <v>7.2</v>
      </c>
      <c r="T109" s="147">
        <f>Vulnerability!AC108</f>
        <v>0.1</v>
      </c>
      <c r="U109" s="147">
        <f>Vulnerability!AI108</f>
        <v>2.4</v>
      </c>
      <c r="V109" s="148">
        <f>Vulnerability!AJ108</f>
        <v>3.8</v>
      </c>
      <c r="W109" s="40">
        <f>Vulnerability!AK108</f>
        <v>4.8</v>
      </c>
      <c r="X109" s="41">
        <f t="shared" si="24"/>
        <v>6</v>
      </c>
      <c r="Y109" s="163">
        <f>'Lack of Coping Capacity'!D108</f>
        <v>4.9000000000000004</v>
      </c>
      <c r="Z109" s="146">
        <f>'Lack of Coping Capacity'!G108</f>
        <v>6.9</v>
      </c>
      <c r="AA109" s="40">
        <f>'Lack of Coping Capacity'!H108</f>
        <v>5.9</v>
      </c>
      <c r="AB109" s="146">
        <f>'Lack of Coping Capacity'!M108</f>
        <v>7.3</v>
      </c>
      <c r="AC109" s="146">
        <f>'Lack of Coping Capacity'!R108</f>
        <v>7.4</v>
      </c>
      <c r="AD109" s="146">
        <f>'Lack of Coping Capacity'!W108</f>
        <v>9</v>
      </c>
      <c r="AE109" s="40">
        <f>'Lack of Coping Capacity'!X108</f>
        <v>7.9</v>
      </c>
      <c r="AF109" s="41">
        <f t="shared" si="25"/>
        <v>7</v>
      </c>
      <c r="AG109" s="155">
        <f t="shared" si="26"/>
        <v>6.4</v>
      </c>
      <c r="AH109" s="180" t="str">
        <f t="shared" si="22"/>
        <v>High</v>
      </c>
      <c r="AI109" s="173">
        <f t="shared" si="27"/>
        <v>15</v>
      </c>
      <c r="AJ109" s="176">
        <f>VLOOKUP($B109,'Lack of Reliability Index'!$A$2:$H$192,8,FALSE)</f>
        <v>5.6666666666666661</v>
      </c>
      <c r="AK109" s="47">
        <f>'Imputed and missing data hidden'!BA107</f>
        <v>0</v>
      </c>
      <c r="AL109" s="174">
        <f t="shared" si="28"/>
        <v>0</v>
      </c>
      <c r="AM109" s="47" t="str">
        <f t="shared" si="29"/>
        <v>YES</v>
      </c>
      <c r="AN109" s="175">
        <f>'Indicator Date hidden2'!BB108</f>
        <v>0.6470588235294118</v>
      </c>
      <c r="AO109" s="181"/>
    </row>
    <row r="110" spans="1:41" s="3" customFormat="1" ht="15.75" thickBot="1" x14ac:dyDescent="0.3">
      <c r="A110" s="125" t="str">
        <f>'Indicator Data'!A112</f>
        <v>Malta</v>
      </c>
      <c r="B110" s="43" t="str">
        <f>'Indicator Data'!B112</f>
        <v>MLT</v>
      </c>
      <c r="C110" s="153">
        <f>'Hazard &amp; Exposure'!AO109</f>
        <v>0.1</v>
      </c>
      <c r="D110" s="152">
        <f>'Hazard &amp; Exposure'!AP109</f>
        <v>0.1</v>
      </c>
      <c r="E110" s="152">
        <f>'Hazard &amp; Exposure'!AQ109</f>
        <v>7.7</v>
      </c>
      <c r="F110" s="152">
        <f>'Hazard &amp; Exposure'!AR109</f>
        <v>0</v>
      </c>
      <c r="G110" s="152">
        <f>'Hazard &amp; Exposure'!AU109</f>
        <v>0</v>
      </c>
      <c r="H110" s="40">
        <f>'Hazard &amp; Exposure'!AV109</f>
        <v>2.4</v>
      </c>
      <c r="I110" s="152">
        <f>'Hazard &amp; Exposure'!AY109</f>
        <v>0</v>
      </c>
      <c r="J110" s="152">
        <f>'Hazard &amp; Exposure'!BB109</f>
        <v>0</v>
      </c>
      <c r="K110" s="40">
        <f>'Hazard &amp; Exposure'!BC109</f>
        <v>0</v>
      </c>
      <c r="L110" s="41">
        <f t="shared" si="23"/>
        <v>1.3</v>
      </c>
      <c r="M110" s="150">
        <f>Vulnerability!E109</f>
        <v>1.1000000000000001</v>
      </c>
      <c r="N110" s="148">
        <f>Vulnerability!H109</f>
        <v>2.9</v>
      </c>
      <c r="O110" s="148">
        <f>Vulnerability!M109</f>
        <v>0</v>
      </c>
      <c r="P110" s="40">
        <f>Vulnerability!N109</f>
        <v>1.3</v>
      </c>
      <c r="Q110" s="148">
        <f>Vulnerability!S109</f>
        <v>4.8</v>
      </c>
      <c r="R110" s="147">
        <f>Vulnerability!W109</f>
        <v>0.2</v>
      </c>
      <c r="S110" s="147">
        <f>Vulnerability!Z109</f>
        <v>0.5</v>
      </c>
      <c r="T110" s="147">
        <f>Vulnerability!AC109</f>
        <v>0</v>
      </c>
      <c r="U110" s="147">
        <f>Vulnerability!AI109</f>
        <v>1.5</v>
      </c>
      <c r="V110" s="148">
        <f>Vulnerability!AJ109</f>
        <v>0.6</v>
      </c>
      <c r="W110" s="40">
        <f>Vulnerability!AK109</f>
        <v>3</v>
      </c>
      <c r="X110" s="41">
        <f t="shared" si="24"/>
        <v>2.2000000000000002</v>
      </c>
      <c r="Y110" s="163" t="str">
        <f>'Lack of Coping Capacity'!D109</f>
        <v>x</v>
      </c>
      <c r="Z110" s="146">
        <f>'Lack of Coping Capacity'!G109</f>
        <v>3.8</v>
      </c>
      <c r="AA110" s="40">
        <f>'Lack of Coping Capacity'!H109</f>
        <v>3.8</v>
      </c>
      <c r="AB110" s="146">
        <f>'Lack of Coping Capacity'!M109</f>
        <v>1.9</v>
      </c>
      <c r="AC110" s="146">
        <f>'Lack of Coping Capacity'!R109</f>
        <v>0</v>
      </c>
      <c r="AD110" s="146">
        <f>'Lack of Coping Capacity'!W109</f>
        <v>0.6</v>
      </c>
      <c r="AE110" s="40">
        <f>'Lack of Coping Capacity'!X109</f>
        <v>0.8</v>
      </c>
      <c r="AF110" s="41">
        <f t="shared" si="25"/>
        <v>2.4</v>
      </c>
      <c r="AG110" s="155">
        <f t="shared" si="26"/>
        <v>1.9</v>
      </c>
      <c r="AH110" s="180" t="str">
        <f t="shared" si="22"/>
        <v>Very Low</v>
      </c>
      <c r="AI110" s="173">
        <f t="shared" si="27"/>
        <v>152</v>
      </c>
      <c r="AJ110" s="176">
        <f>VLOOKUP($B110,'Lack of Reliability Index'!$A$2:$H$192,8,FALSE)</f>
        <v>3.4509803921568638</v>
      </c>
      <c r="AK110" s="47">
        <f>'Imputed and missing data hidden'!BA108</f>
        <v>8</v>
      </c>
      <c r="AL110" s="174">
        <f t="shared" si="28"/>
        <v>0.15686274509803921</v>
      </c>
      <c r="AM110" s="47" t="str">
        <f t="shared" si="29"/>
        <v/>
      </c>
      <c r="AN110" s="175">
        <f>'Indicator Date hidden2'!BB109</f>
        <v>0.16666666666666666</v>
      </c>
      <c r="AO110" s="181"/>
    </row>
    <row r="111" spans="1:41" ht="15.75" thickBot="1" x14ac:dyDescent="0.3">
      <c r="A111" s="125" t="str">
        <f>'Indicator Data'!A113</f>
        <v>Marshall Islands</v>
      </c>
      <c r="B111" s="43" t="str">
        <f>'Indicator Data'!B113</f>
        <v>MHL</v>
      </c>
      <c r="C111" s="153">
        <f>'Hazard &amp; Exposure'!AO110</f>
        <v>0.1</v>
      </c>
      <c r="D111" s="152">
        <f>'Hazard &amp; Exposure'!AP110</f>
        <v>0.1</v>
      </c>
      <c r="E111" s="152">
        <f>'Hazard &amp; Exposure'!AQ110</f>
        <v>8.6</v>
      </c>
      <c r="F111" s="152">
        <f>'Hazard &amp; Exposure'!AR110</f>
        <v>0.4</v>
      </c>
      <c r="G111" s="152">
        <f>'Hazard &amp; Exposure'!AU110</f>
        <v>3.6</v>
      </c>
      <c r="H111" s="40">
        <f>'Hazard &amp; Exposure'!AV110</f>
        <v>3.6</v>
      </c>
      <c r="I111" s="152">
        <f>'Hazard &amp; Exposure'!AY110</f>
        <v>0</v>
      </c>
      <c r="J111" s="152">
        <f>'Hazard &amp; Exposure'!BB110</f>
        <v>0</v>
      </c>
      <c r="K111" s="40">
        <f>'Hazard &amp; Exposure'!BC110</f>
        <v>0</v>
      </c>
      <c r="L111" s="41">
        <f t="shared" si="23"/>
        <v>2</v>
      </c>
      <c r="M111" s="150">
        <f>Vulnerability!E110</f>
        <v>3.7</v>
      </c>
      <c r="N111" s="148" t="str">
        <f>Vulnerability!H110</f>
        <v>x</v>
      </c>
      <c r="O111" s="148">
        <f>Vulnerability!M110</f>
        <v>10</v>
      </c>
      <c r="P111" s="40">
        <f>Vulnerability!N110</f>
        <v>5.8</v>
      </c>
      <c r="Q111" s="148">
        <f>Vulnerability!S110</f>
        <v>0</v>
      </c>
      <c r="R111" s="147">
        <f>Vulnerability!W110</f>
        <v>8.6999999999999993</v>
      </c>
      <c r="S111" s="147">
        <f>Vulnerability!Z110</f>
        <v>2.8</v>
      </c>
      <c r="T111" s="147">
        <f>Vulnerability!AC110</f>
        <v>9.9</v>
      </c>
      <c r="U111" s="147">
        <f>Vulnerability!AI110</f>
        <v>5</v>
      </c>
      <c r="V111" s="148">
        <f>Vulnerability!AJ110</f>
        <v>7.6</v>
      </c>
      <c r="W111" s="40">
        <f>Vulnerability!AK110</f>
        <v>4.9000000000000004</v>
      </c>
      <c r="X111" s="41">
        <f t="shared" si="24"/>
        <v>5.4</v>
      </c>
      <c r="Y111" s="163">
        <f>'Lack of Coping Capacity'!D110</f>
        <v>7.3</v>
      </c>
      <c r="Z111" s="146">
        <f>'Lack of Coping Capacity'!G110</f>
        <v>8.1</v>
      </c>
      <c r="AA111" s="40">
        <f>'Lack of Coping Capacity'!H110</f>
        <v>7.7</v>
      </c>
      <c r="AB111" s="146">
        <f>'Lack of Coping Capacity'!M110</f>
        <v>4.2</v>
      </c>
      <c r="AC111" s="146">
        <f>'Lack of Coping Capacity'!R110</f>
        <v>1.2</v>
      </c>
      <c r="AD111" s="146">
        <f>'Lack of Coping Capacity'!W110</f>
        <v>6.7</v>
      </c>
      <c r="AE111" s="40">
        <f>'Lack of Coping Capacity'!X110</f>
        <v>4</v>
      </c>
      <c r="AF111" s="41">
        <f t="shared" si="25"/>
        <v>6.2</v>
      </c>
      <c r="AG111" s="155">
        <f t="shared" si="26"/>
        <v>4.0999999999999996</v>
      </c>
      <c r="AH111" s="180" t="str">
        <f t="shared" si="22"/>
        <v>Medium</v>
      </c>
      <c r="AI111" s="173">
        <f t="shared" si="27"/>
        <v>76</v>
      </c>
      <c r="AJ111" s="176">
        <f>VLOOKUP($B111,'Lack of Reliability Index'!$A$2:$H$192,8,FALSE)</f>
        <v>3.022222222222223</v>
      </c>
      <c r="AK111" s="47">
        <f>'Imputed and missing data hidden'!BA109</f>
        <v>10</v>
      </c>
      <c r="AL111" s="174">
        <f t="shared" si="28"/>
        <v>0.19607843137254902</v>
      </c>
      <c r="AM111" s="47" t="str">
        <f t="shared" si="29"/>
        <v/>
      </c>
      <c r="AN111" s="175">
        <f>'Indicator Date hidden2'!BB110</f>
        <v>0.58974358974358976</v>
      </c>
      <c r="AO111" s="181"/>
    </row>
    <row r="112" spans="1:41" ht="15.75" thickBot="1" x14ac:dyDescent="0.3">
      <c r="A112" s="125" t="str">
        <f>'Indicator Data'!A114</f>
        <v>Mauritania</v>
      </c>
      <c r="B112" s="43" t="str">
        <f>'Indicator Data'!B114</f>
        <v>MRT</v>
      </c>
      <c r="C112" s="153">
        <f>'Hazard &amp; Exposure'!AO111</f>
        <v>0.1</v>
      </c>
      <c r="D112" s="152">
        <f>'Hazard &amp; Exposure'!AP111</f>
        <v>8.5</v>
      </c>
      <c r="E112" s="152">
        <f>'Hazard &amp; Exposure'!AQ111</f>
        <v>4.7</v>
      </c>
      <c r="F112" s="152">
        <f>'Hazard &amp; Exposure'!AR111</f>
        <v>0</v>
      </c>
      <c r="G112" s="152">
        <f>'Hazard &amp; Exposure'!AU111</f>
        <v>8.6999999999999993</v>
      </c>
      <c r="H112" s="40">
        <f>'Hazard &amp; Exposure'!AV111</f>
        <v>5.6</v>
      </c>
      <c r="I112" s="152">
        <f>'Hazard &amp; Exposure'!AY111</f>
        <v>5.0999999999999996</v>
      </c>
      <c r="J112" s="152">
        <f>'Hazard &amp; Exposure'!BB111</f>
        <v>0</v>
      </c>
      <c r="K112" s="40">
        <f>'Hazard &amp; Exposure'!BC111</f>
        <v>3.6</v>
      </c>
      <c r="L112" s="41">
        <f t="shared" si="23"/>
        <v>4.7</v>
      </c>
      <c r="M112" s="150">
        <f>Vulnerability!E111</f>
        <v>8</v>
      </c>
      <c r="N112" s="148">
        <f>Vulnerability!H111</f>
        <v>5.0999999999999996</v>
      </c>
      <c r="O112" s="148">
        <f>Vulnerability!M111</f>
        <v>2.5</v>
      </c>
      <c r="P112" s="40">
        <f>Vulnerability!N111</f>
        <v>5.9</v>
      </c>
      <c r="Q112" s="148">
        <f>Vulnerability!S111</f>
        <v>6.5</v>
      </c>
      <c r="R112" s="147">
        <f>Vulnerability!W111</f>
        <v>2.8</v>
      </c>
      <c r="S112" s="147">
        <f>Vulnerability!Z111</f>
        <v>5.2</v>
      </c>
      <c r="T112" s="147">
        <f>Vulnerability!AC111</f>
        <v>10</v>
      </c>
      <c r="U112" s="147">
        <f>Vulnerability!AI111</f>
        <v>3.6</v>
      </c>
      <c r="V112" s="148">
        <f>Vulnerability!AJ111</f>
        <v>6.6</v>
      </c>
      <c r="W112" s="40">
        <f>Vulnerability!AK111</f>
        <v>6.6</v>
      </c>
      <c r="X112" s="41">
        <f t="shared" si="24"/>
        <v>6.3</v>
      </c>
      <c r="Y112" s="163">
        <f>'Lack of Coping Capacity'!D111</f>
        <v>4.8</v>
      </c>
      <c r="Z112" s="146">
        <f>'Lack of Coping Capacity'!G111</f>
        <v>6.9</v>
      </c>
      <c r="AA112" s="40">
        <f>'Lack of Coping Capacity'!H111</f>
        <v>5.9</v>
      </c>
      <c r="AB112" s="146">
        <f>'Lack of Coping Capacity'!M111</f>
        <v>7</v>
      </c>
      <c r="AC112" s="146">
        <f>'Lack of Coping Capacity'!R111</f>
        <v>8.4</v>
      </c>
      <c r="AD112" s="146">
        <f>'Lack of Coping Capacity'!W111</f>
        <v>7.9</v>
      </c>
      <c r="AE112" s="40">
        <f>'Lack of Coping Capacity'!X111</f>
        <v>7.8</v>
      </c>
      <c r="AF112" s="41">
        <f t="shared" si="25"/>
        <v>7</v>
      </c>
      <c r="AG112" s="155">
        <f t="shared" si="26"/>
        <v>5.9</v>
      </c>
      <c r="AH112" s="180" t="str">
        <f t="shared" si="22"/>
        <v>High</v>
      </c>
      <c r="AI112" s="173">
        <f t="shared" si="27"/>
        <v>23</v>
      </c>
      <c r="AJ112" s="176">
        <f>VLOOKUP($B112,'Lack of Reliability Index'!$A$2:$H$192,8,FALSE)</f>
        <v>5.8119658119658126</v>
      </c>
      <c r="AK112" s="47">
        <f>'Imputed and missing data hidden'!BA110</f>
        <v>0</v>
      </c>
      <c r="AL112" s="174">
        <f t="shared" si="28"/>
        <v>0</v>
      </c>
      <c r="AM112" s="47" t="str">
        <f t="shared" si="29"/>
        <v/>
      </c>
      <c r="AN112" s="175">
        <f>'Indicator Date hidden2'!BB111</f>
        <v>0.42857142857142855</v>
      </c>
      <c r="AO112" s="181"/>
    </row>
    <row r="113" spans="1:41" ht="15.75" thickBot="1" x14ac:dyDescent="0.3">
      <c r="A113" s="125" t="str">
        <f>'Indicator Data'!A115</f>
        <v>Mauritius</v>
      </c>
      <c r="B113" s="43" t="str">
        <f>'Indicator Data'!B115</f>
        <v>MUS</v>
      </c>
      <c r="C113" s="153">
        <f>'Hazard &amp; Exposure'!AO112</f>
        <v>0.1</v>
      </c>
      <c r="D113" s="152">
        <f>'Hazard &amp; Exposure'!AP112</f>
        <v>0.1</v>
      </c>
      <c r="E113" s="152">
        <f>'Hazard &amp; Exposure'!AQ112</f>
        <v>6.8</v>
      </c>
      <c r="F113" s="152">
        <f>'Hazard &amp; Exposure'!AR112</f>
        <v>7</v>
      </c>
      <c r="G113" s="152">
        <f>'Hazard &amp; Exposure'!AU112</f>
        <v>1.3</v>
      </c>
      <c r="H113" s="40">
        <f>'Hazard &amp; Exposure'!AV112</f>
        <v>3.8</v>
      </c>
      <c r="I113" s="152">
        <f>'Hazard &amp; Exposure'!AY112</f>
        <v>0.1</v>
      </c>
      <c r="J113" s="152">
        <f>'Hazard &amp; Exposure'!BB112</f>
        <v>0</v>
      </c>
      <c r="K113" s="40">
        <f>'Hazard &amp; Exposure'!BC112</f>
        <v>0.1</v>
      </c>
      <c r="L113" s="41">
        <f t="shared" si="23"/>
        <v>2.1</v>
      </c>
      <c r="M113" s="150">
        <f>Vulnerability!E112</f>
        <v>2.5</v>
      </c>
      <c r="N113" s="148">
        <f>Vulnerability!H112</f>
        <v>3.9</v>
      </c>
      <c r="O113" s="148">
        <f>Vulnerability!M112</f>
        <v>0.2</v>
      </c>
      <c r="P113" s="40">
        <f>Vulnerability!N112</f>
        <v>2.2999999999999998</v>
      </c>
      <c r="Q113" s="148">
        <f>Vulnerability!S112</f>
        <v>0</v>
      </c>
      <c r="R113" s="147">
        <f>Vulnerability!W112</f>
        <v>1</v>
      </c>
      <c r="S113" s="147">
        <f>Vulnerability!Z112</f>
        <v>1</v>
      </c>
      <c r="T113" s="147">
        <f>Vulnerability!AC112</f>
        <v>2.4</v>
      </c>
      <c r="U113" s="147">
        <f>Vulnerability!AI112</f>
        <v>2.6</v>
      </c>
      <c r="V113" s="148">
        <f>Vulnerability!AJ112</f>
        <v>1.8</v>
      </c>
      <c r="W113" s="40">
        <f>Vulnerability!AK112</f>
        <v>0.9</v>
      </c>
      <c r="X113" s="41">
        <f t="shared" si="24"/>
        <v>1.6</v>
      </c>
      <c r="Y113" s="163">
        <f>'Lack of Coping Capacity'!D112</f>
        <v>3.3</v>
      </c>
      <c r="Z113" s="146">
        <f>'Lack of Coping Capacity'!G112</f>
        <v>4.0999999999999996</v>
      </c>
      <c r="AA113" s="40">
        <f>'Lack of Coping Capacity'!H112</f>
        <v>3.7</v>
      </c>
      <c r="AB113" s="146">
        <f>'Lack of Coping Capacity'!M112</f>
        <v>2.5</v>
      </c>
      <c r="AC113" s="146">
        <f>'Lack of Coping Capacity'!R112</f>
        <v>0.3</v>
      </c>
      <c r="AD113" s="146">
        <f>'Lack of Coping Capacity'!W112</f>
        <v>3.2</v>
      </c>
      <c r="AE113" s="40">
        <f>'Lack of Coping Capacity'!X112</f>
        <v>2</v>
      </c>
      <c r="AF113" s="41">
        <f t="shared" si="25"/>
        <v>2.9</v>
      </c>
      <c r="AG113" s="155">
        <f t="shared" si="26"/>
        <v>2.1</v>
      </c>
      <c r="AH113" s="180" t="str">
        <f t="shared" si="22"/>
        <v>Low</v>
      </c>
      <c r="AI113" s="173">
        <f t="shared" si="27"/>
        <v>146</v>
      </c>
      <c r="AJ113" s="176">
        <f>VLOOKUP($B113,'Lack of Reliability Index'!$A$2:$H$192,8,FALSE)</f>
        <v>2.2857142857142865</v>
      </c>
      <c r="AK113" s="47">
        <f>'Imputed and missing data hidden'!BA111</f>
        <v>4</v>
      </c>
      <c r="AL113" s="174">
        <f t="shared" si="28"/>
        <v>7.8431372549019607E-2</v>
      </c>
      <c r="AM113" s="47" t="str">
        <f t="shared" si="29"/>
        <v/>
      </c>
      <c r="AN113" s="175">
        <f>'Indicator Date hidden2'!BB112</f>
        <v>0.26666666666666666</v>
      </c>
      <c r="AO113" s="181"/>
    </row>
    <row r="114" spans="1:41" s="3" customFormat="1" ht="15.75" thickBot="1" x14ac:dyDescent="0.3">
      <c r="A114" s="125" t="str">
        <f>'Indicator Data'!A116</f>
        <v>Mexico</v>
      </c>
      <c r="B114" s="43" t="str">
        <f>'Indicator Data'!B116</f>
        <v>MEX</v>
      </c>
      <c r="C114" s="153">
        <f>'Hazard &amp; Exposure'!AO113</f>
        <v>8.5</v>
      </c>
      <c r="D114" s="152">
        <f>'Hazard &amp; Exposure'!AP113</f>
        <v>7.2</v>
      </c>
      <c r="E114" s="152">
        <f>'Hazard &amp; Exposure'!AQ113</f>
        <v>6.6</v>
      </c>
      <c r="F114" s="152">
        <f>'Hazard &amp; Exposure'!AR113</f>
        <v>7.7</v>
      </c>
      <c r="G114" s="152">
        <f>'Hazard &amp; Exposure'!AU113</f>
        <v>3.9</v>
      </c>
      <c r="H114" s="40">
        <f>'Hazard &amp; Exposure'!AV113</f>
        <v>7</v>
      </c>
      <c r="I114" s="152">
        <f>'Hazard &amp; Exposure'!AY113</f>
        <v>9.9</v>
      </c>
      <c r="J114" s="152">
        <f>'Hazard &amp; Exposure'!BB113</f>
        <v>9</v>
      </c>
      <c r="K114" s="40">
        <f>'Hazard &amp; Exposure'!BC113</f>
        <v>9</v>
      </c>
      <c r="L114" s="41">
        <f t="shared" si="23"/>
        <v>8.1999999999999993</v>
      </c>
      <c r="M114" s="150">
        <f>Vulnerability!E113</f>
        <v>4.0999999999999996</v>
      </c>
      <c r="N114" s="148">
        <f>Vulnerability!H113</f>
        <v>4.5999999999999996</v>
      </c>
      <c r="O114" s="148">
        <f>Vulnerability!M113</f>
        <v>0.1</v>
      </c>
      <c r="P114" s="40">
        <f>Vulnerability!N113</f>
        <v>3.2</v>
      </c>
      <c r="Q114" s="148">
        <f>Vulnerability!S113</f>
        <v>6.2</v>
      </c>
      <c r="R114" s="147">
        <f>Vulnerability!W113</f>
        <v>0.3</v>
      </c>
      <c r="S114" s="147">
        <f>Vulnerability!Z113</f>
        <v>0.8</v>
      </c>
      <c r="T114" s="147">
        <f>Vulnerability!AC113</f>
        <v>0.6</v>
      </c>
      <c r="U114" s="147">
        <f>Vulnerability!AI113</f>
        <v>1.9</v>
      </c>
      <c r="V114" s="148">
        <f>Vulnerability!AJ113</f>
        <v>0.9</v>
      </c>
      <c r="W114" s="40">
        <f>Vulnerability!AK113</f>
        <v>4</v>
      </c>
      <c r="X114" s="41">
        <f t="shared" si="24"/>
        <v>3.6</v>
      </c>
      <c r="Y114" s="163">
        <f>'Lack of Coping Capacity'!D113</f>
        <v>5.0999999999999996</v>
      </c>
      <c r="Z114" s="146">
        <f>'Lack of Coping Capacity'!G113</f>
        <v>6.2</v>
      </c>
      <c r="AA114" s="40">
        <f>'Lack of Coping Capacity'!H113</f>
        <v>5.7</v>
      </c>
      <c r="AB114" s="146">
        <f>'Lack of Coping Capacity'!M113</f>
        <v>2.8</v>
      </c>
      <c r="AC114" s="146">
        <f>'Lack of Coping Capacity'!R113</f>
        <v>3.5</v>
      </c>
      <c r="AD114" s="146">
        <f>'Lack of Coping Capacity'!W113</f>
        <v>3.2</v>
      </c>
      <c r="AE114" s="40">
        <f>'Lack of Coping Capacity'!X113</f>
        <v>3.2</v>
      </c>
      <c r="AF114" s="41">
        <f t="shared" si="25"/>
        <v>4.5999999999999996</v>
      </c>
      <c r="AG114" s="155">
        <f t="shared" si="26"/>
        <v>5.0999999999999996</v>
      </c>
      <c r="AH114" s="180" t="str">
        <f t="shared" si="22"/>
        <v>High</v>
      </c>
      <c r="AI114" s="173">
        <f t="shared" si="27"/>
        <v>39</v>
      </c>
      <c r="AJ114" s="176">
        <f>VLOOKUP($B114,'Lack of Reliability Index'!$A$2:$H$192,8,FALSE)</f>
        <v>3.1111111111111107</v>
      </c>
      <c r="AK114" s="47">
        <f>'Imputed and missing data hidden'!BA112</f>
        <v>2</v>
      </c>
      <c r="AL114" s="174">
        <f t="shared" si="28"/>
        <v>3.9215686274509803E-2</v>
      </c>
      <c r="AM114" s="47" t="str">
        <f t="shared" si="29"/>
        <v>YES</v>
      </c>
      <c r="AN114" s="175">
        <f>'Indicator Date hidden2'!BB113</f>
        <v>0.36</v>
      </c>
      <c r="AO114" s="181"/>
    </row>
    <row r="115" spans="1:41" ht="15.75" thickBot="1" x14ac:dyDescent="0.3">
      <c r="A115" s="125" t="str">
        <f>'Indicator Data'!A117</f>
        <v>Micronesia</v>
      </c>
      <c r="B115" s="43" t="str">
        <f>'Indicator Data'!B117</f>
        <v>FSM</v>
      </c>
      <c r="C115" s="153">
        <f>'Hazard &amp; Exposure'!AO114</f>
        <v>0.8</v>
      </c>
      <c r="D115" s="152">
        <f>'Hazard &amp; Exposure'!AP114</f>
        <v>0.1</v>
      </c>
      <c r="E115" s="152">
        <f>'Hazard &amp; Exposure'!AQ114</f>
        <v>8.6</v>
      </c>
      <c r="F115" s="152">
        <f>'Hazard &amp; Exposure'!AR114</f>
        <v>3.8</v>
      </c>
      <c r="G115" s="152">
        <f>'Hazard &amp; Exposure'!AU114</f>
        <v>5.4</v>
      </c>
      <c r="H115" s="40">
        <f>'Hazard &amp; Exposure'!AV114</f>
        <v>4.5999999999999996</v>
      </c>
      <c r="I115" s="152">
        <f>'Hazard &amp; Exposure'!AY114</f>
        <v>0</v>
      </c>
      <c r="J115" s="152">
        <f>'Hazard &amp; Exposure'!BB114</f>
        <v>0</v>
      </c>
      <c r="K115" s="40">
        <f>'Hazard &amp; Exposure'!BC114</f>
        <v>0</v>
      </c>
      <c r="L115" s="41">
        <f t="shared" si="23"/>
        <v>2.6</v>
      </c>
      <c r="M115" s="150">
        <f>Vulnerability!E114</f>
        <v>5</v>
      </c>
      <c r="N115" s="148" t="str">
        <f>Vulnerability!H114</f>
        <v>x</v>
      </c>
      <c r="O115" s="148">
        <f>Vulnerability!M114</f>
        <v>10</v>
      </c>
      <c r="P115" s="40">
        <f>Vulnerability!N114</f>
        <v>6.7</v>
      </c>
      <c r="Q115" s="148">
        <f>Vulnerability!S114</f>
        <v>0</v>
      </c>
      <c r="R115" s="147">
        <f>Vulnerability!W114</f>
        <v>3</v>
      </c>
      <c r="S115" s="147">
        <f>Vulnerability!Z114</f>
        <v>2.5</v>
      </c>
      <c r="T115" s="147">
        <f>Vulnerability!AC114</f>
        <v>10</v>
      </c>
      <c r="U115" s="147">
        <f>Vulnerability!AI114</f>
        <v>5</v>
      </c>
      <c r="V115" s="148">
        <f>Vulnerability!AJ114</f>
        <v>6.4</v>
      </c>
      <c r="W115" s="40">
        <f>Vulnerability!AK114</f>
        <v>3.9</v>
      </c>
      <c r="X115" s="41">
        <f t="shared" si="24"/>
        <v>5.5</v>
      </c>
      <c r="Y115" s="163">
        <f>'Lack of Coping Capacity'!D114</f>
        <v>6</v>
      </c>
      <c r="Z115" s="146">
        <f>'Lack of Coping Capacity'!G114</f>
        <v>4.8</v>
      </c>
      <c r="AA115" s="40">
        <f>'Lack of Coping Capacity'!H114</f>
        <v>5.4</v>
      </c>
      <c r="AB115" s="146">
        <f>'Lack of Coping Capacity'!M114</f>
        <v>6.1</v>
      </c>
      <c r="AC115" s="146">
        <f>'Lack of Coping Capacity'!R114</f>
        <v>3.9</v>
      </c>
      <c r="AD115" s="146">
        <f>'Lack of Coping Capacity'!W114</f>
        <v>6.3</v>
      </c>
      <c r="AE115" s="40">
        <f>'Lack of Coping Capacity'!X114</f>
        <v>5.4</v>
      </c>
      <c r="AF115" s="41">
        <f t="shared" si="25"/>
        <v>5.4</v>
      </c>
      <c r="AG115" s="155">
        <f t="shared" si="26"/>
        <v>4.3</v>
      </c>
      <c r="AH115" s="180" t="str">
        <f t="shared" si="22"/>
        <v>Medium</v>
      </c>
      <c r="AI115" s="173">
        <f t="shared" si="27"/>
        <v>70</v>
      </c>
      <c r="AJ115" s="176">
        <f>VLOOKUP($B115,'Lack of Reliability Index'!$A$2:$H$192,8,FALSE)</f>
        <v>2.4533333333333331</v>
      </c>
      <c r="AK115" s="47">
        <f>'Imputed and missing data hidden'!BA113</f>
        <v>10</v>
      </c>
      <c r="AL115" s="174">
        <f t="shared" si="28"/>
        <v>0.19607843137254902</v>
      </c>
      <c r="AM115" s="47" t="str">
        <f t="shared" si="29"/>
        <v/>
      </c>
      <c r="AN115" s="175">
        <f>'Indicator Date hidden2'!BB114</f>
        <v>0.28205128205128205</v>
      </c>
      <c r="AO115" s="181"/>
    </row>
    <row r="116" spans="1:41" ht="15.75" thickBot="1" x14ac:dyDescent="0.3">
      <c r="A116" s="125" t="str">
        <f>'Indicator Data'!A118</f>
        <v>Moldova Republic of</v>
      </c>
      <c r="B116" s="43" t="str">
        <f>'Indicator Data'!B118</f>
        <v>MDA</v>
      </c>
      <c r="C116" s="153">
        <f>'Hazard &amp; Exposure'!AO115</f>
        <v>5.0999999999999996</v>
      </c>
      <c r="D116" s="152">
        <f>'Hazard &amp; Exposure'!AP115</f>
        <v>5.6</v>
      </c>
      <c r="E116" s="152">
        <f>'Hazard &amp; Exposure'!AQ115</f>
        <v>0</v>
      </c>
      <c r="F116" s="152">
        <f>'Hazard &amp; Exposure'!AR115</f>
        <v>0</v>
      </c>
      <c r="G116" s="152">
        <f>'Hazard &amp; Exposure'!AU115</f>
        <v>5.5</v>
      </c>
      <c r="H116" s="40">
        <f>'Hazard &amp; Exposure'!AV115</f>
        <v>3.7</v>
      </c>
      <c r="I116" s="152">
        <f>'Hazard &amp; Exposure'!AY115</f>
        <v>2.5</v>
      </c>
      <c r="J116" s="152">
        <f>'Hazard &amp; Exposure'!BB115</f>
        <v>0</v>
      </c>
      <c r="K116" s="40">
        <f>'Hazard &amp; Exposure'!BC115</f>
        <v>1.8</v>
      </c>
      <c r="L116" s="41">
        <f t="shared" si="23"/>
        <v>2.8</v>
      </c>
      <c r="M116" s="150">
        <f>Vulnerability!E115</f>
        <v>3.1</v>
      </c>
      <c r="N116" s="148">
        <f>Vulnerability!H115</f>
        <v>1.7</v>
      </c>
      <c r="O116" s="148">
        <f>Vulnerability!M115</f>
        <v>1.5</v>
      </c>
      <c r="P116" s="40">
        <f>Vulnerability!N115</f>
        <v>2.4</v>
      </c>
      <c r="Q116" s="148">
        <f>Vulnerability!S115</f>
        <v>1</v>
      </c>
      <c r="R116" s="147">
        <f>Vulnerability!W115</f>
        <v>1.5</v>
      </c>
      <c r="S116" s="147">
        <f>Vulnerability!Z115</f>
        <v>0.9</v>
      </c>
      <c r="T116" s="147">
        <f>Vulnerability!AC115</f>
        <v>0</v>
      </c>
      <c r="U116" s="147">
        <f>Vulnerability!AI115</f>
        <v>3.7</v>
      </c>
      <c r="V116" s="148">
        <f>Vulnerability!AJ115</f>
        <v>1.6</v>
      </c>
      <c r="W116" s="40">
        <f>Vulnerability!AK115</f>
        <v>1.3</v>
      </c>
      <c r="X116" s="41">
        <f t="shared" si="24"/>
        <v>1.9</v>
      </c>
      <c r="Y116" s="163">
        <f>'Lack of Coping Capacity'!D115</f>
        <v>6.2</v>
      </c>
      <c r="Z116" s="146">
        <f>'Lack of Coping Capacity'!G115</f>
        <v>6.4</v>
      </c>
      <c r="AA116" s="40">
        <f>'Lack of Coping Capacity'!H115</f>
        <v>6.3</v>
      </c>
      <c r="AB116" s="146">
        <f>'Lack of Coping Capacity'!M115</f>
        <v>1.9</v>
      </c>
      <c r="AC116" s="146">
        <f>'Lack of Coping Capacity'!R115</f>
        <v>1.6</v>
      </c>
      <c r="AD116" s="146">
        <f>'Lack of Coping Capacity'!W115</f>
        <v>3.2</v>
      </c>
      <c r="AE116" s="40">
        <f>'Lack of Coping Capacity'!X115</f>
        <v>2.2000000000000002</v>
      </c>
      <c r="AF116" s="41">
        <f t="shared" si="25"/>
        <v>4.5999999999999996</v>
      </c>
      <c r="AG116" s="155">
        <f t="shared" si="26"/>
        <v>2.9</v>
      </c>
      <c r="AH116" s="180" t="str">
        <f t="shared" si="22"/>
        <v>Low</v>
      </c>
      <c r="AI116" s="173">
        <f t="shared" si="27"/>
        <v>117</v>
      </c>
      <c r="AJ116" s="176">
        <f>VLOOKUP($B116,'Lack of Reliability Index'!$A$2:$H$192,8,FALSE)</f>
        <v>4.1709401709401703</v>
      </c>
      <c r="AK116" s="47">
        <f>'Imputed and missing data hidden'!BA114</f>
        <v>1</v>
      </c>
      <c r="AL116" s="174">
        <f t="shared" si="28"/>
        <v>1.9607843137254902E-2</v>
      </c>
      <c r="AM116" s="47" t="str">
        <f t="shared" si="29"/>
        <v/>
      </c>
      <c r="AN116" s="175">
        <f>'Indicator Date hidden2'!BB115</f>
        <v>0.45833333333333331</v>
      </c>
      <c r="AO116" s="181"/>
    </row>
    <row r="117" spans="1:41" ht="15.75" thickBot="1" x14ac:dyDescent="0.3">
      <c r="A117" s="125" t="str">
        <f>'Indicator Data'!A119</f>
        <v>Mongolia</v>
      </c>
      <c r="B117" s="43" t="str">
        <f>'Indicator Data'!B119</f>
        <v>MNG</v>
      </c>
      <c r="C117" s="153">
        <f>'Hazard &amp; Exposure'!AO116</f>
        <v>3.9</v>
      </c>
      <c r="D117" s="152">
        <f>'Hazard &amp; Exposure'!AP116</f>
        <v>4.4000000000000004</v>
      </c>
      <c r="E117" s="152">
        <f>'Hazard &amp; Exposure'!AQ116</f>
        <v>0</v>
      </c>
      <c r="F117" s="152">
        <f>'Hazard &amp; Exposure'!AR116</f>
        <v>0</v>
      </c>
      <c r="G117" s="152">
        <f>'Hazard &amp; Exposure'!AU116</f>
        <v>5.7</v>
      </c>
      <c r="H117" s="40">
        <f>'Hazard &amp; Exposure'!AV116</f>
        <v>3.1</v>
      </c>
      <c r="I117" s="152">
        <f>'Hazard &amp; Exposure'!AY116</f>
        <v>0.3</v>
      </c>
      <c r="J117" s="152">
        <f>'Hazard &amp; Exposure'!BB116</f>
        <v>0</v>
      </c>
      <c r="K117" s="40">
        <f>'Hazard &amp; Exposure'!BC116</f>
        <v>0.2</v>
      </c>
      <c r="L117" s="41">
        <f t="shared" si="23"/>
        <v>1.8</v>
      </c>
      <c r="M117" s="150">
        <f>Vulnerability!E116</f>
        <v>4.9000000000000004</v>
      </c>
      <c r="N117" s="148">
        <f>Vulnerability!H116</f>
        <v>2.9</v>
      </c>
      <c r="O117" s="148">
        <f>Vulnerability!M116</f>
        <v>5.5</v>
      </c>
      <c r="P117" s="40">
        <f>Vulnerability!N116</f>
        <v>4.5999999999999996</v>
      </c>
      <c r="Q117" s="148">
        <f>Vulnerability!S116</f>
        <v>0</v>
      </c>
      <c r="R117" s="147">
        <f>Vulnerability!W116</f>
        <v>4</v>
      </c>
      <c r="S117" s="147">
        <f>Vulnerability!Z116</f>
        <v>0.9</v>
      </c>
      <c r="T117" s="147">
        <f>Vulnerability!AC116</f>
        <v>10</v>
      </c>
      <c r="U117" s="147">
        <f>Vulnerability!AI116</f>
        <v>5.3</v>
      </c>
      <c r="V117" s="148">
        <f>Vulnerability!AJ116</f>
        <v>6.5</v>
      </c>
      <c r="W117" s="40">
        <f>Vulnerability!AK116</f>
        <v>4</v>
      </c>
      <c r="X117" s="41">
        <f t="shared" si="24"/>
        <v>4.3</v>
      </c>
      <c r="Y117" s="163">
        <f>'Lack of Coping Capacity'!D116</f>
        <v>5.0999999999999996</v>
      </c>
      <c r="Z117" s="146">
        <f>'Lack of Coping Capacity'!G116</f>
        <v>5.9</v>
      </c>
      <c r="AA117" s="40">
        <f>'Lack of Coping Capacity'!H116</f>
        <v>5.5</v>
      </c>
      <c r="AB117" s="146">
        <f>'Lack of Coping Capacity'!M116</f>
        <v>3.6</v>
      </c>
      <c r="AC117" s="146">
        <f>'Lack of Coping Capacity'!R116</f>
        <v>7.1</v>
      </c>
      <c r="AD117" s="146">
        <f>'Lack of Coping Capacity'!W116</f>
        <v>3</v>
      </c>
      <c r="AE117" s="40">
        <f>'Lack of Coping Capacity'!X116</f>
        <v>4.5999999999999996</v>
      </c>
      <c r="AF117" s="41">
        <f t="shared" si="25"/>
        <v>5.0999999999999996</v>
      </c>
      <c r="AG117" s="155">
        <f t="shared" si="26"/>
        <v>3.4</v>
      </c>
      <c r="AH117" s="180" t="str">
        <f t="shared" si="22"/>
        <v>Low</v>
      </c>
      <c r="AI117" s="173">
        <f t="shared" si="27"/>
        <v>103</v>
      </c>
      <c r="AJ117" s="176">
        <f>VLOOKUP($B117,'Lack of Reliability Index'!$A$2:$H$192,8,FALSE)</f>
        <v>2.7111111111111121</v>
      </c>
      <c r="AK117" s="47">
        <f>'Imputed and missing data hidden'!BA115</f>
        <v>1</v>
      </c>
      <c r="AL117" s="174">
        <f t="shared" si="28"/>
        <v>1.9607843137254902E-2</v>
      </c>
      <c r="AM117" s="47" t="str">
        <f t="shared" si="29"/>
        <v/>
      </c>
      <c r="AN117" s="175">
        <f>'Indicator Date hidden2'!BB116</f>
        <v>0.54166666666666663</v>
      </c>
      <c r="AO117" s="181"/>
    </row>
    <row r="118" spans="1:41" ht="15.75" thickBot="1" x14ac:dyDescent="0.3">
      <c r="A118" s="125" t="str">
        <f>'Indicator Data'!A120</f>
        <v>Montenegro</v>
      </c>
      <c r="B118" s="43" t="str">
        <f>'Indicator Data'!B120</f>
        <v>MNE</v>
      </c>
      <c r="C118" s="153">
        <f>'Hazard &amp; Exposure'!AO117</f>
        <v>4.3</v>
      </c>
      <c r="D118" s="152">
        <f>'Hazard &amp; Exposure'!AP117</f>
        <v>4.4000000000000004</v>
      </c>
      <c r="E118" s="152">
        <f>'Hazard &amp; Exposure'!AQ117</f>
        <v>7.7</v>
      </c>
      <c r="F118" s="152">
        <f>'Hazard &amp; Exposure'!AR117</f>
        <v>0</v>
      </c>
      <c r="G118" s="152">
        <f>'Hazard &amp; Exposure'!AU117</f>
        <v>2</v>
      </c>
      <c r="H118" s="40">
        <f>'Hazard &amp; Exposure'!AV117</f>
        <v>4.2</v>
      </c>
      <c r="I118" s="152">
        <f>'Hazard &amp; Exposure'!AY117</f>
        <v>0.1</v>
      </c>
      <c r="J118" s="152">
        <f>'Hazard &amp; Exposure'!BB117</f>
        <v>0</v>
      </c>
      <c r="K118" s="40">
        <f>'Hazard &amp; Exposure'!BC117</f>
        <v>0.1</v>
      </c>
      <c r="L118" s="41">
        <f t="shared" si="23"/>
        <v>2.4</v>
      </c>
      <c r="M118" s="150">
        <f>Vulnerability!E117</f>
        <v>1.6</v>
      </c>
      <c r="N118" s="148">
        <f>Vulnerability!H117</f>
        <v>1.8</v>
      </c>
      <c r="O118" s="148">
        <f>Vulnerability!M117</f>
        <v>1.2</v>
      </c>
      <c r="P118" s="40">
        <f>Vulnerability!N117</f>
        <v>1.6</v>
      </c>
      <c r="Q118" s="148">
        <f>Vulnerability!S117</f>
        <v>1.7</v>
      </c>
      <c r="R118" s="147">
        <f>Vulnerability!W117</f>
        <v>0.3</v>
      </c>
      <c r="S118" s="147">
        <f>Vulnerability!Z117</f>
        <v>0.3</v>
      </c>
      <c r="T118" s="147">
        <f>Vulnerability!AC117</f>
        <v>0</v>
      </c>
      <c r="U118" s="147">
        <f>Vulnerability!AI117</f>
        <v>1.7</v>
      </c>
      <c r="V118" s="148">
        <f>Vulnerability!AJ117</f>
        <v>0.6</v>
      </c>
      <c r="W118" s="40">
        <f>Vulnerability!AK117</f>
        <v>1.2</v>
      </c>
      <c r="X118" s="41">
        <f t="shared" si="24"/>
        <v>1.4</v>
      </c>
      <c r="Y118" s="163">
        <f>'Lack of Coping Capacity'!D117</f>
        <v>4</v>
      </c>
      <c r="Z118" s="146">
        <f>'Lack of Coping Capacity'!G117</f>
        <v>5.0999999999999996</v>
      </c>
      <c r="AA118" s="40">
        <f>'Lack of Coping Capacity'!H117</f>
        <v>4.5999999999999996</v>
      </c>
      <c r="AB118" s="146">
        <f>'Lack of Coping Capacity'!M117</f>
        <v>1.3</v>
      </c>
      <c r="AC118" s="146">
        <f>'Lack of Coping Capacity'!R117</f>
        <v>0.8</v>
      </c>
      <c r="AD118" s="146">
        <f>'Lack of Coping Capacity'!W117</f>
        <v>5.3</v>
      </c>
      <c r="AE118" s="40">
        <f>'Lack of Coping Capacity'!X117</f>
        <v>2.5</v>
      </c>
      <c r="AF118" s="41">
        <f t="shared" si="25"/>
        <v>3.6</v>
      </c>
      <c r="AG118" s="155">
        <f t="shared" si="26"/>
        <v>2.2999999999999998</v>
      </c>
      <c r="AH118" s="180" t="str">
        <f t="shared" si="22"/>
        <v>Low</v>
      </c>
      <c r="AI118" s="173">
        <f t="shared" si="27"/>
        <v>141</v>
      </c>
      <c r="AJ118" s="176">
        <f>VLOOKUP($B118,'Lack of Reliability Index'!$A$2:$H$192,8,FALSE)</f>
        <v>3.155555555555555</v>
      </c>
      <c r="AK118" s="47">
        <f>'Imputed and missing data hidden'!BA116</f>
        <v>2</v>
      </c>
      <c r="AL118" s="174">
        <f t="shared" si="28"/>
        <v>3.9215686274509803E-2</v>
      </c>
      <c r="AM118" s="47" t="str">
        <f t="shared" si="29"/>
        <v/>
      </c>
      <c r="AN118" s="175">
        <f>'Indicator Date hidden2'!BB117</f>
        <v>0.44680851063829785</v>
      </c>
      <c r="AO118" s="181"/>
    </row>
    <row r="119" spans="1:41" ht="15.75" thickBot="1" x14ac:dyDescent="0.3">
      <c r="A119" s="125" t="str">
        <f>'Indicator Data'!A121</f>
        <v>Morocco</v>
      </c>
      <c r="B119" s="43" t="str">
        <f>'Indicator Data'!B121</f>
        <v>MAR</v>
      </c>
      <c r="C119" s="153">
        <f>'Hazard &amp; Exposure'!AO118</f>
        <v>3.3</v>
      </c>
      <c r="D119" s="152">
        <f>'Hazard &amp; Exposure'!AP118</f>
        <v>5.8</v>
      </c>
      <c r="E119" s="152">
        <f>'Hazard &amp; Exposure'!AQ118</f>
        <v>6.7</v>
      </c>
      <c r="F119" s="152">
        <f>'Hazard &amp; Exposure'!AR118</f>
        <v>0</v>
      </c>
      <c r="G119" s="152">
        <f>'Hazard &amp; Exposure'!AU118</f>
        <v>6.2</v>
      </c>
      <c r="H119" s="40">
        <f>'Hazard &amp; Exposure'!AV118</f>
        <v>4.8</v>
      </c>
      <c r="I119" s="152">
        <f>'Hazard &amp; Exposure'!AY118</f>
        <v>5.7</v>
      </c>
      <c r="J119" s="152">
        <f>'Hazard &amp; Exposure'!BB118</f>
        <v>0</v>
      </c>
      <c r="K119" s="40">
        <f>'Hazard &amp; Exposure'!BC118</f>
        <v>4</v>
      </c>
      <c r="L119" s="41">
        <f t="shared" si="23"/>
        <v>4.4000000000000004</v>
      </c>
      <c r="M119" s="150">
        <f>Vulnerability!E118</f>
        <v>5.7</v>
      </c>
      <c r="N119" s="148">
        <f>Vulnerability!H118</f>
        <v>5.2</v>
      </c>
      <c r="O119" s="148">
        <f>Vulnerability!M118</f>
        <v>1.1000000000000001</v>
      </c>
      <c r="P119" s="40">
        <f>Vulnerability!N118</f>
        <v>4.4000000000000004</v>
      </c>
      <c r="Q119" s="148">
        <f>Vulnerability!S118</f>
        <v>2.2000000000000002</v>
      </c>
      <c r="R119" s="147">
        <f>Vulnerability!W118</f>
        <v>1</v>
      </c>
      <c r="S119" s="147">
        <f>Vulnerability!Z118</f>
        <v>1.3</v>
      </c>
      <c r="T119" s="147">
        <f>Vulnerability!AC118</f>
        <v>3</v>
      </c>
      <c r="U119" s="147">
        <f>Vulnerability!AI118</f>
        <v>1.8</v>
      </c>
      <c r="V119" s="148">
        <f>Vulnerability!AJ118</f>
        <v>1.8</v>
      </c>
      <c r="W119" s="40">
        <f>Vulnerability!AK118</f>
        <v>2</v>
      </c>
      <c r="X119" s="41">
        <f t="shared" si="24"/>
        <v>3.3</v>
      </c>
      <c r="Y119" s="163">
        <f>'Lack of Coping Capacity'!D118</f>
        <v>5.6</v>
      </c>
      <c r="Z119" s="146">
        <f>'Lack of Coping Capacity'!G118</f>
        <v>5.5</v>
      </c>
      <c r="AA119" s="40">
        <f>'Lack of Coping Capacity'!H118</f>
        <v>5.6</v>
      </c>
      <c r="AB119" s="146">
        <f>'Lack of Coping Capacity'!M118</f>
        <v>3.4</v>
      </c>
      <c r="AC119" s="146">
        <f>'Lack of Coping Capacity'!R118</f>
        <v>4.2</v>
      </c>
      <c r="AD119" s="146">
        <f>'Lack of Coping Capacity'!W118</f>
        <v>4.5999999999999996</v>
      </c>
      <c r="AE119" s="40">
        <f>'Lack of Coping Capacity'!X118</f>
        <v>4.0999999999999996</v>
      </c>
      <c r="AF119" s="41">
        <f t="shared" si="25"/>
        <v>4.9000000000000004</v>
      </c>
      <c r="AG119" s="155">
        <f t="shared" si="26"/>
        <v>4.0999999999999996</v>
      </c>
      <c r="AH119" s="180" t="str">
        <f t="shared" si="22"/>
        <v>Medium</v>
      </c>
      <c r="AI119" s="173">
        <f t="shared" si="27"/>
        <v>76</v>
      </c>
      <c r="AJ119" s="176">
        <f>VLOOKUP($B119,'Lack of Reliability Index'!$A$2:$H$192,8,FALSE)</f>
        <v>2.9163120567375884</v>
      </c>
      <c r="AK119" s="47">
        <f>'Imputed and missing data hidden'!BA117</f>
        <v>1</v>
      </c>
      <c r="AL119" s="174">
        <f t="shared" si="28"/>
        <v>1.9607843137254902E-2</v>
      </c>
      <c r="AM119" s="47" t="str">
        <f t="shared" si="29"/>
        <v/>
      </c>
      <c r="AN119" s="175">
        <f>'Indicator Date hidden2'!BB118</f>
        <v>0.70833333333333337</v>
      </c>
      <c r="AO119" s="181"/>
    </row>
    <row r="120" spans="1:41" ht="15.75" thickBot="1" x14ac:dyDescent="0.3">
      <c r="A120" s="125" t="str">
        <f>'Indicator Data'!A122</f>
        <v>Mozambique</v>
      </c>
      <c r="B120" s="43" t="str">
        <f>'Indicator Data'!B122</f>
        <v>MOZ</v>
      </c>
      <c r="C120" s="153">
        <f>'Hazard &amp; Exposure'!AO119</f>
        <v>2.8</v>
      </c>
      <c r="D120" s="152">
        <f>'Hazard &amp; Exposure'!AP119</f>
        <v>6.3</v>
      </c>
      <c r="E120" s="152">
        <f>'Hazard &amp; Exposure'!AQ119</f>
        <v>6</v>
      </c>
      <c r="F120" s="152">
        <f>'Hazard &amp; Exposure'!AR119</f>
        <v>5.2</v>
      </c>
      <c r="G120" s="152">
        <f>'Hazard &amp; Exposure'!AU119</f>
        <v>7.6</v>
      </c>
      <c r="H120" s="40">
        <f>'Hazard &amp; Exposure'!AV119</f>
        <v>5.8</v>
      </c>
      <c r="I120" s="152">
        <f>'Hazard &amp; Exposure'!AY119</f>
        <v>6.9</v>
      </c>
      <c r="J120" s="152">
        <f>'Hazard &amp; Exposure'!BB119</f>
        <v>0</v>
      </c>
      <c r="K120" s="40">
        <f>'Hazard &amp; Exposure'!BC119</f>
        <v>4.8</v>
      </c>
      <c r="L120" s="41">
        <f t="shared" si="23"/>
        <v>5.3</v>
      </c>
      <c r="M120" s="150">
        <f>Vulnerability!E119</f>
        <v>8.9</v>
      </c>
      <c r="N120" s="148">
        <f>Vulnerability!H119</f>
        <v>6.3</v>
      </c>
      <c r="O120" s="148">
        <f>Vulnerability!M119</f>
        <v>5.7</v>
      </c>
      <c r="P120" s="40">
        <f>Vulnerability!N119</f>
        <v>7.5</v>
      </c>
      <c r="Q120" s="148">
        <f>Vulnerability!S119</f>
        <v>3.7</v>
      </c>
      <c r="R120" s="147">
        <f>Vulnerability!W119</f>
        <v>8.6</v>
      </c>
      <c r="S120" s="147">
        <f>Vulnerability!Z119</f>
        <v>4.5999999999999996</v>
      </c>
      <c r="T120" s="147">
        <f>Vulnerability!AC119</f>
        <v>3.6</v>
      </c>
      <c r="U120" s="147">
        <f>Vulnerability!AI119</f>
        <v>6.7</v>
      </c>
      <c r="V120" s="148">
        <f>Vulnerability!AJ119</f>
        <v>6.3</v>
      </c>
      <c r="W120" s="40">
        <f>Vulnerability!AK119</f>
        <v>5.0999999999999996</v>
      </c>
      <c r="X120" s="41">
        <f t="shared" si="24"/>
        <v>6.5</v>
      </c>
      <c r="Y120" s="163">
        <f>'Lack of Coping Capacity'!D119</f>
        <v>2.1</v>
      </c>
      <c r="Z120" s="146">
        <f>'Lack of Coping Capacity'!G119</f>
        <v>7.3</v>
      </c>
      <c r="AA120" s="40">
        <f>'Lack of Coping Capacity'!H119</f>
        <v>4.7</v>
      </c>
      <c r="AB120" s="146">
        <f>'Lack of Coping Capacity'!M119</f>
        <v>7.5</v>
      </c>
      <c r="AC120" s="146">
        <f>'Lack of Coping Capacity'!R119</f>
        <v>9.4</v>
      </c>
      <c r="AD120" s="146">
        <f>'Lack of Coping Capacity'!W119</f>
        <v>7.2</v>
      </c>
      <c r="AE120" s="40">
        <f>'Lack of Coping Capacity'!X119</f>
        <v>8</v>
      </c>
      <c r="AF120" s="41">
        <f t="shared" si="25"/>
        <v>6.6</v>
      </c>
      <c r="AG120" s="155">
        <f t="shared" si="26"/>
        <v>6.1</v>
      </c>
      <c r="AH120" s="180" t="str">
        <f t="shared" si="22"/>
        <v>High</v>
      </c>
      <c r="AI120" s="173">
        <f t="shared" si="27"/>
        <v>19</v>
      </c>
      <c r="AJ120" s="176">
        <f>VLOOKUP($B120,'Lack of Reliability Index'!$A$2:$H$192,8,FALSE)</f>
        <v>4.0444444444444443</v>
      </c>
      <c r="AK120" s="47">
        <f>'Imputed and missing data hidden'!BA118</f>
        <v>0</v>
      </c>
      <c r="AL120" s="174">
        <f t="shared" si="28"/>
        <v>0</v>
      </c>
      <c r="AM120" s="47" t="str">
        <f t="shared" si="29"/>
        <v/>
      </c>
      <c r="AN120" s="175">
        <f>'Indicator Date hidden2'!BB119</f>
        <v>0.66666666666666663</v>
      </c>
      <c r="AO120" s="181"/>
    </row>
    <row r="121" spans="1:41" ht="15.75" thickBot="1" x14ac:dyDescent="0.3">
      <c r="A121" s="125" t="str">
        <f>'Indicator Data'!A123</f>
        <v>Myanmar</v>
      </c>
      <c r="B121" s="43" t="str">
        <f>'Indicator Data'!B123</f>
        <v>MMR</v>
      </c>
      <c r="C121" s="153">
        <f>'Hazard &amp; Exposure'!AO120</f>
        <v>9.4</v>
      </c>
      <c r="D121" s="152">
        <f>'Hazard &amp; Exposure'!AP120</f>
        <v>9.9</v>
      </c>
      <c r="E121" s="152">
        <f>'Hazard &amp; Exposure'!AQ120</f>
        <v>8.9</v>
      </c>
      <c r="F121" s="152">
        <f>'Hazard &amp; Exposure'!AR120</f>
        <v>5.6</v>
      </c>
      <c r="G121" s="152">
        <f>'Hazard &amp; Exposure'!AU120</f>
        <v>1</v>
      </c>
      <c r="H121" s="40">
        <f>'Hazard &amp; Exposure'!AV120</f>
        <v>8.1</v>
      </c>
      <c r="I121" s="152">
        <f>'Hazard &amp; Exposure'!AY120</f>
        <v>9.1999999999999993</v>
      </c>
      <c r="J121" s="152">
        <f>'Hazard &amp; Exposure'!BB120</f>
        <v>7</v>
      </c>
      <c r="K121" s="40">
        <f>'Hazard &amp; Exposure'!BC120</f>
        <v>7</v>
      </c>
      <c r="L121" s="41">
        <f t="shared" si="23"/>
        <v>7.6</v>
      </c>
      <c r="M121" s="150">
        <f>Vulnerability!E120</f>
        <v>7.2</v>
      </c>
      <c r="N121" s="148">
        <f>Vulnerability!H120</f>
        <v>6.1</v>
      </c>
      <c r="O121" s="148">
        <f>Vulnerability!M120</f>
        <v>1.3</v>
      </c>
      <c r="P121" s="40">
        <f>Vulnerability!N120</f>
        <v>5.5</v>
      </c>
      <c r="Q121" s="148">
        <f>Vulnerability!S120</f>
        <v>6.4</v>
      </c>
      <c r="R121" s="147">
        <f>Vulnerability!W120</f>
        <v>3</v>
      </c>
      <c r="S121" s="147">
        <f>Vulnerability!Z120</f>
        <v>4</v>
      </c>
      <c r="T121" s="147">
        <f>Vulnerability!AC120</f>
        <v>0.8</v>
      </c>
      <c r="U121" s="147">
        <f>Vulnerability!AI120</f>
        <v>5.5</v>
      </c>
      <c r="V121" s="148">
        <f>Vulnerability!AJ120</f>
        <v>3.5</v>
      </c>
      <c r="W121" s="40">
        <f>Vulnerability!AK120</f>
        <v>5.0999999999999996</v>
      </c>
      <c r="X121" s="41">
        <f t="shared" si="24"/>
        <v>5.3</v>
      </c>
      <c r="Y121" s="163">
        <f>'Lack of Coping Capacity'!D120</f>
        <v>7.1</v>
      </c>
      <c r="Z121" s="146">
        <f>'Lack of Coping Capacity'!G120</f>
        <v>7.1</v>
      </c>
      <c r="AA121" s="40">
        <f>'Lack of Coping Capacity'!H120</f>
        <v>7.1</v>
      </c>
      <c r="AB121" s="146">
        <f>'Lack of Coping Capacity'!M120</f>
        <v>5.6</v>
      </c>
      <c r="AC121" s="146">
        <f>'Lack of Coping Capacity'!R120</f>
        <v>5.2</v>
      </c>
      <c r="AD121" s="146">
        <f>'Lack of Coping Capacity'!W120</f>
        <v>6</v>
      </c>
      <c r="AE121" s="40">
        <f>'Lack of Coping Capacity'!X120</f>
        <v>5.6</v>
      </c>
      <c r="AF121" s="41">
        <f t="shared" si="25"/>
        <v>6.4</v>
      </c>
      <c r="AG121" s="155">
        <f t="shared" si="26"/>
        <v>6.4</v>
      </c>
      <c r="AH121" s="180" t="str">
        <f t="shared" si="22"/>
        <v>High</v>
      </c>
      <c r="AI121" s="173">
        <f t="shared" si="27"/>
        <v>15</v>
      </c>
      <c r="AJ121" s="176">
        <f>VLOOKUP($B121,'Lack of Reliability Index'!$A$2:$H$192,8,FALSE)</f>
        <v>4.4444444444444446</v>
      </c>
      <c r="AK121" s="47">
        <f>'Imputed and missing data hidden'!BA119</f>
        <v>1</v>
      </c>
      <c r="AL121" s="174">
        <f t="shared" si="28"/>
        <v>1.9607843137254902E-2</v>
      </c>
      <c r="AM121" s="47" t="str">
        <f t="shared" si="29"/>
        <v>YES</v>
      </c>
      <c r="AN121" s="175">
        <f>'Indicator Date hidden2'!BB120</f>
        <v>0.28000000000000003</v>
      </c>
      <c r="AO121" s="181"/>
    </row>
    <row r="122" spans="1:41" ht="15.75" thickBot="1" x14ac:dyDescent="0.3">
      <c r="A122" s="125" t="str">
        <f>'Indicator Data'!A124</f>
        <v>Namibia</v>
      </c>
      <c r="B122" s="43" t="str">
        <f>'Indicator Data'!B124</f>
        <v>NAM</v>
      </c>
      <c r="C122" s="153">
        <f>'Hazard &amp; Exposure'!AO121</f>
        <v>0.1</v>
      </c>
      <c r="D122" s="152">
        <f>'Hazard &amp; Exposure'!AP121</f>
        <v>6.7</v>
      </c>
      <c r="E122" s="152">
        <f>'Hazard &amp; Exposure'!AQ121</f>
        <v>0</v>
      </c>
      <c r="F122" s="152">
        <f>'Hazard &amp; Exposure'!AR121</f>
        <v>0</v>
      </c>
      <c r="G122" s="152">
        <f>'Hazard &amp; Exposure'!AU121</f>
        <v>8.6</v>
      </c>
      <c r="H122" s="40">
        <f>'Hazard &amp; Exposure'!AV121</f>
        <v>4.3</v>
      </c>
      <c r="I122" s="152">
        <f>'Hazard &amp; Exposure'!AY121</f>
        <v>0.6</v>
      </c>
      <c r="J122" s="152">
        <f>'Hazard &amp; Exposure'!BB121</f>
        <v>0</v>
      </c>
      <c r="K122" s="40">
        <f>'Hazard &amp; Exposure'!BC121</f>
        <v>0.4</v>
      </c>
      <c r="L122" s="41">
        <f t="shared" si="23"/>
        <v>2.6</v>
      </c>
      <c r="M122" s="150">
        <f>Vulnerability!E121</f>
        <v>7.1</v>
      </c>
      <c r="N122" s="148">
        <f>Vulnerability!H121</f>
        <v>7.7</v>
      </c>
      <c r="O122" s="148">
        <f>Vulnerability!M121</f>
        <v>1.5</v>
      </c>
      <c r="P122" s="40">
        <f>Vulnerability!N121</f>
        <v>5.9</v>
      </c>
      <c r="Q122" s="148">
        <f>Vulnerability!S121</f>
        <v>2.1</v>
      </c>
      <c r="R122" s="147">
        <f>Vulnerability!W121</f>
        <v>5.9</v>
      </c>
      <c r="S122" s="147">
        <f>Vulnerability!Z121</f>
        <v>3.2</v>
      </c>
      <c r="T122" s="147">
        <f>Vulnerability!AC121</f>
        <v>0</v>
      </c>
      <c r="U122" s="147">
        <f>Vulnerability!AI121</f>
        <v>6</v>
      </c>
      <c r="V122" s="148">
        <f>Vulnerability!AJ121</f>
        <v>4.2</v>
      </c>
      <c r="W122" s="40">
        <f>Vulnerability!AK121</f>
        <v>3.2</v>
      </c>
      <c r="X122" s="41">
        <f t="shared" si="24"/>
        <v>4.7</v>
      </c>
      <c r="Y122" s="163">
        <f>'Lack of Coping Capacity'!D121</f>
        <v>4.3</v>
      </c>
      <c r="Z122" s="146">
        <f>'Lack of Coping Capacity'!G121</f>
        <v>4.7</v>
      </c>
      <c r="AA122" s="40">
        <f>'Lack of Coping Capacity'!H121</f>
        <v>4.5</v>
      </c>
      <c r="AB122" s="146">
        <f>'Lack of Coping Capacity'!M121</f>
        <v>4.5999999999999996</v>
      </c>
      <c r="AC122" s="146">
        <f>'Lack of Coping Capacity'!R121</f>
        <v>6.2</v>
      </c>
      <c r="AD122" s="146">
        <f>'Lack of Coping Capacity'!W121</f>
        <v>6</v>
      </c>
      <c r="AE122" s="40">
        <f>'Lack of Coping Capacity'!X121</f>
        <v>5.6</v>
      </c>
      <c r="AF122" s="41">
        <f t="shared" si="25"/>
        <v>5.0999999999999996</v>
      </c>
      <c r="AG122" s="155">
        <f t="shared" si="26"/>
        <v>4</v>
      </c>
      <c r="AH122" s="180" t="str">
        <f t="shared" si="22"/>
        <v>Medium</v>
      </c>
      <c r="AI122" s="173">
        <f t="shared" si="27"/>
        <v>81</v>
      </c>
      <c r="AJ122" s="176">
        <f>VLOOKUP($B122,'Lack of Reliability Index'!$A$2:$H$192,8,FALSE)</f>
        <v>1.7599999999999998</v>
      </c>
      <c r="AK122" s="47">
        <f>'Imputed and missing data hidden'!BA120</f>
        <v>2</v>
      </c>
      <c r="AL122" s="174">
        <f t="shared" si="28"/>
        <v>3.9215686274509803E-2</v>
      </c>
      <c r="AM122" s="47" t="str">
        <f t="shared" si="29"/>
        <v/>
      </c>
      <c r="AN122" s="175">
        <f>'Indicator Date hidden2'!BB121</f>
        <v>0.61224489795918369</v>
      </c>
      <c r="AO122" s="181"/>
    </row>
    <row r="123" spans="1:41" ht="15.75" thickBot="1" x14ac:dyDescent="0.3">
      <c r="A123" s="125" t="str">
        <f>'Indicator Data'!A125</f>
        <v>Nauru</v>
      </c>
      <c r="B123" s="43" t="str">
        <f>'Indicator Data'!B125</f>
        <v>NRU</v>
      </c>
      <c r="C123" s="153">
        <f>'Hazard &amp; Exposure'!AO122</f>
        <v>0.1</v>
      </c>
      <c r="D123" s="152">
        <f>'Hazard &amp; Exposure'!AP122</f>
        <v>0.1</v>
      </c>
      <c r="E123" s="152">
        <f>'Hazard &amp; Exposure'!AQ122</f>
        <v>8.1999999999999993</v>
      </c>
      <c r="F123" s="152">
        <f>'Hazard &amp; Exposure'!AR122</f>
        <v>0</v>
      </c>
      <c r="G123" s="152">
        <f>'Hazard &amp; Exposure'!AU122</f>
        <v>0</v>
      </c>
      <c r="H123" s="40">
        <f>'Hazard &amp; Exposure'!AV122</f>
        <v>2.6</v>
      </c>
      <c r="I123" s="152">
        <f>'Hazard &amp; Exposure'!AY122</f>
        <v>0</v>
      </c>
      <c r="J123" s="152">
        <f>'Hazard &amp; Exposure'!BB122</f>
        <v>0</v>
      </c>
      <c r="K123" s="40">
        <f>'Hazard &amp; Exposure'!BC122</f>
        <v>0</v>
      </c>
      <c r="L123" s="41">
        <f t="shared" si="23"/>
        <v>1.4</v>
      </c>
      <c r="M123" s="150">
        <f>Vulnerability!E122</f>
        <v>3.5</v>
      </c>
      <c r="N123" s="148" t="str">
        <f>Vulnerability!H122</f>
        <v>x</v>
      </c>
      <c r="O123" s="148">
        <f>Vulnerability!M122</f>
        <v>10</v>
      </c>
      <c r="P123" s="40">
        <f>Vulnerability!N122</f>
        <v>5.7</v>
      </c>
      <c r="Q123" s="148">
        <f>Vulnerability!S122</f>
        <v>4.2</v>
      </c>
      <c r="R123" s="147">
        <f>Vulnerability!W122</f>
        <v>1.7</v>
      </c>
      <c r="S123" s="147">
        <f>Vulnerability!Z122</f>
        <v>1.8</v>
      </c>
      <c r="T123" s="147">
        <f>Vulnerability!AC122</f>
        <v>0</v>
      </c>
      <c r="U123" s="147">
        <f>Vulnerability!AI122</f>
        <v>5</v>
      </c>
      <c r="V123" s="148">
        <f>Vulnerability!AJ122</f>
        <v>2.2999999999999998</v>
      </c>
      <c r="W123" s="40">
        <f>Vulnerability!AK122</f>
        <v>3.3</v>
      </c>
      <c r="X123" s="41">
        <f t="shared" si="24"/>
        <v>4.5999999999999996</v>
      </c>
      <c r="Y123" s="163">
        <f>'Lack of Coping Capacity'!D122</f>
        <v>8.1</v>
      </c>
      <c r="Z123" s="146">
        <f>'Lack of Coping Capacity'!G122</f>
        <v>5.9</v>
      </c>
      <c r="AA123" s="40">
        <f>'Lack of Coping Capacity'!H122</f>
        <v>7</v>
      </c>
      <c r="AB123" s="146">
        <f>'Lack of Coping Capacity'!M122</f>
        <v>3.3</v>
      </c>
      <c r="AC123" s="146">
        <f>'Lack of Coping Capacity'!R122</f>
        <v>1.5</v>
      </c>
      <c r="AD123" s="146">
        <f>'Lack of Coping Capacity'!W122</f>
        <v>5.3</v>
      </c>
      <c r="AE123" s="40">
        <f>'Lack of Coping Capacity'!X122</f>
        <v>3.4</v>
      </c>
      <c r="AF123" s="41">
        <f t="shared" si="25"/>
        <v>5.5</v>
      </c>
      <c r="AG123" s="155">
        <f t="shared" si="26"/>
        <v>3.3</v>
      </c>
      <c r="AH123" s="180" t="str">
        <f t="shared" si="22"/>
        <v>Low</v>
      </c>
      <c r="AI123" s="173">
        <f t="shared" si="27"/>
        <v>107</v>
      </c>
      <c r="AJ123" s="176">
        <f>VLOOKUP($B123,'Lack of Reliability Index'!$A$2:$H$192,8,FALSE)</f>
        <v>3.798639455782312</v>
      </c>
      <c r="AK123" s="47">
        <f>'Imputed and missing data hidden'!BA121</f>
        <v>13</v>
      </c>
      <c r="AL123" s="174">
        <f t="shared" si="28"/>
        <v>0.25490196078431371</v>
      </c>
      <c r="AM123" s="47" t="str">
        <f t="shared" si="29"/>
        <v/>
      </c>
      <c r="AN123" s="175">
        <f>'Indicator Date hidden2'!BB122</f>
        <v>0.66666666666666663</v>
      </c>
      <c r="AO123" s="181"/>
    </row>
    <row r="124" spans="1:41" ht="15.75" thickBot="1" x14ac:dyDescent="0.3">
      <c r="A124" s="125" t="str">
        <f>'Indicator Data'!A126</f>
        <v>Nepal</v>
      </c>
      <c r="B124" s="43" t="str">
        <f>'Indicator Data'!B126</f>
        <v>NPL</v>
      </c>
      <c r="C124" s="153">
        <f>'Hazard &amp; Exposure'!AO123</f>
        <v>9.9</v>
      </c>
      <c r="D124" s="152">
        <f>'Hazard &amp; Exposure'!AP123</f>
        <v>6.8</v>
      </c>
      <c r="E124" s="152">
        <f>'Hazard &amp; Exposure'!AQ123</f>
        <v>0</v>
      </c>
      <c r="F124" s="152">
        <f>'Hazard &amp; Exposure'!AR123</f>
        <v>0.2</v>
      </c>
      <c r="G124" s="152">
        <f>'Hazard &amp; Exposure'!AU123</f>
        <v>2.9</v>
      </c>
      <c r="H124" s="40">
        <f>'Hazard &amp; Exposure'!AV123</f>
        <v>5.6</v>
      </c>
      <c r="I124" s="152">
        <f>'Hazard &amp; Exposure'!AY123</f>
        <v>8.3000000000000007</v>
      </c>
      <c r="J124" s="152">
        <f>'Hazard &amp; Exposure'!BB123</f>
        <v>0</v>
      </c>
      <c r="K124" s="40">
        <f>'Hazard &amp; Exposure'!BC123</f>
        <v>5.8</v>
      </c>
      <c r="L124" s="41">
        <f t="shared" si="23"/>
        <v>5.7</v>
      </c>
      <c r="M124" s="150">
        <f>Vulnerability!E123</f>
        <v>7.1</v>
      </c>
      <c r="N124" s="148">
        <f>Vulnerability!H123</f>
        <v>4.2</v>
      </c>
      <c r="O124" s="148">
        <f>Vulnerability!M123</f>
        <v>2.1</v>
      </c>
      <c r="P124" s="40">
        <f>Vulnerability!N123</f>
        <v>5.0999999999999996</v>
      </c>
      <c r="Q124" s="148">
        <f>Vulnerability!S123</f>
        <v>3.7</v>
      </c>
      <c r="R124" s="147">
        <f>Vulnerability!W123</f>
        <v>1.1000000000000001</v>
      </c>
      <c r="S124" s="147">
        <f>Vulnerability!Z123</f>
        <v>4.3</v>
      </c>
      <c r="T124" s="147">
        <f>Vulnerability!AC123</f>
        <v>2.9</v>
      </c>
      <c r="U124" s="147">
        <f>Vulnerability!AI123</f>
        <v>4.5</v>
      </c>
      <c r="V124" s="148">
        <f>Vulnerability!AJ123</f>
        <v>3.3</v>
      </c>
      <c r="W124" s="40">
        <f>Vulnerability!AK123</f>
        <v>3.5</v>
      </c>
      <c r="X124" s="41">
        <f t="shared" si="24"/>
        <v>4.3</v>
      </c>
      <c r="Y124" s="163">
        <f>'Lack of Coping Capacity'!D123</f>
        <v>5.4</v>
      </c>
      <c r="Z124" s="146">
        <f>'Lack of Coping Capacity'!G123</f>
        <v>6.9</v>
      </c>
      <c r="AA124" s="40">
        <f>'Lack of Coping Capacity'!H123</f>
        <v>6.2</v>
      </c>
      <c r="AB124" s="146">
        <f>'Lack of Coping Capacity'!M123</f>
        <v>5</v>
      </c>
      <c r="AC124" s="146">
        <f>'Lack of Coping Capacity'!R123</f>
        <v>5.4</v>
      </c>
      <c r="AD124" s="146">
        <f>'Lack of Coping Capacity'!W123</f>
        <v>5</v>
      </c>
      <c r="AE124" s="40">
        <f>'Lack of Coping Capacity'!X123</f>
        <v>5.0999999999999996</v>
      </c>
      <c r="AF124" s="41">
        <f t="shared" si="25"/>
        <v>5.7</v>
      </c>
      <c r="AG124" s="155">
        <f t="shared" si="26"/>
        <v>5.2</v>
      </c>
      <c r="AH124" s="180" t="str">
        <f t="shared" si="22"/>
        <v>High</v>
      </c>
      <c r="AI124" s="173">
        <f t="shared" si="27"/>
        <v>36</v>
      </c>
      <c r="AJ124" s="176">
        <f>VLOOKUP($B124,'Lack of Reliability Index'!$A$2:$H$192,8,FALSE)</f>
        <v>7.022222222222223</v>
      </c>
      <c r="AK124" s="47">
        <f>'Imputed and missing data hidden'!BA122</f>
        <v>1</v>
      </c>
      <c r="AL124" s="174">
        <f t="shared" si="28"/>
        <v>1.9607843137254902E-2</v>
      </c>
      <c r="AM124" s="47" t="str">
        <f t="shared" si="29"/>
        <v/>
      </c>
      <c r="AN124" s="175">
        <f>'Indicator Date hidden2'!BB123</f>
        <v>0.30612244897959184</v>
      </c>
      <c r="AO124" s="181"/>
    </row>
    <row r="125" spans="1:41" ht="15.75" thickBot="1" x14ac:dyDescent="0.3">
      <c r="A125" s="125" t="str">
        <f>'Indicator Data'!A127</f>
        <v>Netherlands</v>
      </c>
      <c r="B125" s="43" t="str">
        <f>'Indicator Data'!B127</f>
        <v>NLD</v>
      </c>
      <c r="C125" s="153">
        <f>'Hazard &amp; Exposure'!AO124</f>
        <v>1.8</v>
      </c>
      <c r="D125" s="152">
        <f>'Hazard &amp; Exposure'!AP124</f>
        <v>5.8</v>
      </c>
      <c r="E125" s="152">
        <f>'Hazard &amp; Exposure'!AQ124</f>
        <v>0</v>
      </c>
      <c r="F125" s="152">
        <f>'Hazard &amp; Exposure'!AR124</f>
        <v>0</v>
      </c>
      <c r="G125" s="152">
        <f>'Hazard &amp; Exposure'!AU124</f>
        <v>0.5</v>
      </c>
      <c r="H125" s="40">
        <f>'Hazard &amp; Exposure'!AV124</f>
        <v>1.9</v>
      </c>
      <c r="I125" s="152">
        <f>'Hazard &amp; Exposure'!AY124</f>
        <v>0</v>
      </c>
      <c r="J125" s="152">
        <f>'Hazard &amp; Exposure'!BB124</f>
        <v>0</v>
      </c>
      <c r="K125" s="40">
        <f>'Hazard &amp; Exposure'!BC124</f>
        <v>0</v>
      </c>
      <c r="L125" s="41">
        <f t="shared" si="23"/>
        <v>1</v>
      </c>
      <c r="M125" s="150">
        <f>Vulnerability!E124</f>
        <v>0.3</v>
      </c>
      <c r="N125" s="148">
        <f>Vulnerability!H124</f>
        <v>0.7</v>
      </c>
      <c r="O125" s="148">
        <f>Vulnerability!M124</f>
        <v>0</v>
      </c>
      <c r="P125" s="40">
        <f>Vulnerability!N124</f>
        <v>0.3</v>
      </c>
      <c r="Q125" s="148">
        <f>Vulnerability!S124</f>
        <v>5.9</v>
      </c>
      <c r="R125" s="147">
        <f>Vulnerability!W124</f>
        <v>0.3</v>
      </c>
      <c r="S125" s="147">
        <f>Vulnerability!Z124</f>
        <v>0.3</v>
      </c>
      <c r="T125" s="147">
        <f>Vulnerability!AC124</f>
        <v>0</v>
      </c>
      <c r="U125" s="147">
        <f>Vulnerability!AI124</f>
        <v>1.4</v>
      </c>
      <c r="V125" s="148">
        <f>Vulnerability!AJ124</f>
        <v>0.5</v>
      </c>
      <c r="W125" s="40">
        <f>Vulnerability!AK124</f>
        <v>3.7</v>
      </c>
      <c r="X125" s="41">
        <f t="shared" si="24"/>
        <v>2.2000000000000002</v>
      </c>
      <c r="Y125" s="163">
        <f>'Lack of Coping Capacity'!D124</f>
        <v>1.7</v>
      </c>
      <c r="Z125" s="146">
        <f>'Lack of Coping Capacity'!G124</f>
        <v>1.6</v>
      </c>
      <c r="AA125" s="40">
        <f>'Lack of Coping Capacity'!H124</f>
        <v>1.7</v>
      </c>
      <c r="AB125" s="146">
        <f>'Lack of Coping Capacity'!M124</f>
        <v>1.5</v>
      </c>
      <c r="AC125" s="146">
        <f>'Lack of Coping Capacity'!R124</f>
        <v>0.1</v>
      </c>
      <c r="AD125" s="146">
        <f>'Lack of Coping Capacity'!W124</f>
        <v>1.1000000000000001</v>
      </c>
      <c r="AE125" s="40">
        <f>'Lack of Coping Capacity'!X124</f>
        <v>0.9</v>
      </c>
      <c r="AF125" s="41">
        <f t="shared" si="25"/>
        <v>1.3</v>
      </c>
      <c r="AG125" s="155">
        <f t="shared" si="26"/>
        <v>1.4</v>
      </c>
      <c r="AH125" s="180" t="str">
        <f t="shared" si="22"/>
        <v>Very Low</v>
      </c>
      <c r="AI125" s="173">
        <f t="shared" si="27"/>
        <v>173</v>
      </c>
      <c r="AJ125" s="176">
        <f>VLOOKUP($B125,'Lack of Reliability Index'!$A$2:$H$192,8,FALSE)</f>
        <v>1.8993197278911573</v>
      </c>
      <c r="AK125" s="47">
        <f>'Imputed and missing data hidden'!BA123</f>
        <v>5</v>
      </c>
      <c r="AL125" s="174">
        <f t="shared" si="28"/>
        <v>9.8039215686274508E-2</v>
      </c>
      <c r="AM125" s="47" t="str">
        <f t="shared" si="29"/>
        <v/>
      </c>
      <c r="AN125" s="175">
        <f>'Indicator Date hidden2'!BB124</f>
        <v>0.31818181818181818</v>
      </c>
      <c r="AO125" s="181"/>
    </row>
    <row r="126" spans="1:41" ht="15.75" thickBot="1" x14ac:dyDescent="0.3">
      <c r="A126" s="125" t="str">
        <f>'Indicator Data'!A128</f>
        <v>New Zealand</v>
      </c>
      <c r="B126" s="43" t="str">
        <f>'Indicator Data'!B128</f>
        <v>NZL</v>
      </c>
      <c r="C126" s="153">
        <f>'Hazard &amp; Exposure'!AO125</f>
        <v>8.3000000000000007</v>
      </c>
      <c r="D126" s="152">
        <f>'Hazard &amp; Exposure'!AP125</f>
        <v>3.8</v>
      </c>
      <c r="E126" s="152">
        <f>'Hazard &amp; Exposure'!AQ125</f>
        <v>7.1</v>
      </c>
      <c r="F126" s="152">
        <f>'Hazard &amp; Exposure'!AR125</f>
        <v>2.9</v>
      </c>
      <c r="G126" s="152">
        <f>'Hazard &amp; Exposure'!AU125</f>
        <v>1.5</v>
      </c>
      <c r="H126" s="40">
        <f>'Hazard &amp; Exposure'!AV125</f>
        <v>5.3</v>
      </c>
      <c r="I126" s="152">
        <f>'Hazard &amp; Exposure'!AY125</f>
        <v>0</v>
      </c>
      <c r="J126" s="152">
        <f>'Hazard &amp; Exposure'!BB125</f>
        <v>0</v>
      </c>
      <c r="K126" s="40">
        <f>'Hazard &amp; Exposure'!BC125</f>
        <v>0</v>
      </c>
      <c r="L126" s="41">
        <f t="shared" si="23"/>
        <v>3.1</v>
      </c>
      <c r="M126" s="150">
        <f>Vulnerability!E125</f>
        <v>0.5</v>
      </c>
      <c r="N126" s="148">
        <f>Vulnerability!H125</f>
        <v>1.8</v>
      </c>
      <c r="O126" s="148">
        <f>Vulnerability!M125</f>
        <v>0</v>
      </c>
      <c r="P126" s="40">
        <f>Vulnerability!N125</f>
        <v>0.7</v>
      </c>
      <c r="Q126" s="148">
        <f>Vulnerability!S125</f>
        <v>1.5</v>
      </c>
      <c r="R126" s="147">
        <f>Vulnerability!W125</f>
        <v>0.2</v>
      </c>
      <c r="S126" s="147">
        <f>Vulnerability!Z125</f>
        <v>0.4</v>
      </c>
      <c r="T126" s="147">
        <f>Vulnerability!AC125</f>
        <v>0</v>
      </c>
      <c r="U126" s="147">
        <f>Vulnerability!AI125</f>
        <v>1.7</v>
      </c>
      <c r="V126" s="148">
        <f>Vulnerability!AJ125</f>
        <v>0.6</v>
      </c>
      <c r="W126" s="40">
        <f>Vulnerability!AK125</f>
        <v>1.1000000000000001</v>
      </c>
      <c r="X126" s="41">
        <f t="shared" si="24"/>
        <v>0.9</v>
      </c>
      <c r="Y126" s="163">
        <f>'Lack of Coping Capacity'!D125</f>
        <v>2.6</v>
      </c>
      <c r="Z126" s="146">
        <f>'Lack of Coping Capacity'!G125</f>
        <v>1.4</v>
      </c>
      <c r="AA126" s="40">
        <f>'Lack of Coping Capacity'!H125</f>
        <v>2</v>
      </c>
      <c r="AB126" s="146">
        <f>'Lack of Coping Capacity'!M125</f>
        <v>1.7</v>
      </c>
      <c r="AC126" s="146">
        <f>'Lack of Coping Capacity'!R125</f>
        <v>3</v>
      </c>
      <c r="AD126" s="146">
        <f>'Lack of Coping Capacity'!W125</f>
        <v>1.2</v>
      </c>
      <c r="AE126" s="40">
        <f>'Lack of Coping Capacity'!X125</f>
        <v>2</v>
      </c>
      <c r="AF126" s="41">
        <f t="shared" si="25"/>
        <v>2</v>
      </c>
      <c r="AG126" s="155">
        <f t="shared" si="26"/>
        <v>1.8</v>
      </c>
      <c r="AH126" s="180" t="str">
        <f t="shared" si="22"/>
        <v>Very Low</v>
      </c>
      <c r="AI126" s="173">
        <f t="shared" si="27"/>
        <v>160</v>
      </c>
      <c r="AJ126" s="176">
        <f>VLOOKUP($B126,'Lack of Reliability Index'!$A$2:$H$192,8,FALSE)</f>
        <v>3.0303030303030312</v>
      </c>
      <c r="AK126" s="47">
        <f>'Imputed and missing data hidden'!BA124</f>
        <v>8</v>
      </c>
      <c r="AL126" s="174">
        <f t="shared" si="28"/>
        <v>0.15686274509803921</v>
      </c>
      <c r="AM126" s="47" t="str">
        <f t="shared" si="29"/>
        <v/>
      </c>
      <c r="AN126" s="175">
        <f>'Indicator Date hidden2'!BB125</f>
        <v>0.26829268292682928</v>
      </c>
      <c r="AO126" s="181"/>
    </row>
    <row r="127" spans="1:41" ht="15.75" thickBot="1" x14ac:dyDescent="0.3">
      <c r="A127" s="125" t="str">
        <f>'Indicator Data'!A129</f>
        <v>Nicaragua</v>
      </c>
      <c r="B127" s="43" t="str">
        <f>'Indicator Data'!B129</f>
        <v>NIC</v>
      </c>
      <c r="C127" s="153">
        <f>'Hazard &amp; Exposure'!AO126</f>
        <v>9.1999999999999993</v>
      </c>
      <c r="D127" s="152">
        <f>'Hazard &amp; Exposure'!AP126</f>
        <v>5.2</v>
      </c>
      <c r="E127" s="152">
        <f>'Hazard &amp; Exposure'!AQ126</f>
        <v>8.1</v>
      </c>
      <c r="F127" s="152">
        <f>'Hazard &amp; Exposure'!AR126</f>
        <v>3.6</v>
      </c>
      <c r="G127" s="152">
        <f>'Hazard &amp; Exposure'!AU126</f>
        <v>3.9</v>
      </c>
      <c r="H127" s="40">
        <f>'Hazard &amp; Exposure'!AV126</f>
        <v>6.6</v>
      </c>
      <c r="I127" s="152">
        <f>'Hazard &amp; Exposure'!AY126</f>
        <v>5</v>
      </c>
      <c r="J127" s="152">
        <f>'Hazard &amp; Exposure'!BB126</f>
        <v>8</v>
      </c>
      <c r="K127" s="40">
        <f>'Hazard &amp; Exposure'!BC126</f>
        <v>8</v>
      </c>
      <c r="L127" s="41">
        <f t="shared" si="23"/>
        <v>7.4</v>
      </c>
      <c r="M127" s="150">
        <f>Vulnerability!E126</f>
        <v>6</v>
      </c>
      <c r="N127" s="148">
        <f>Vulnerability!H126</f>
        <v>5.8</v>
      </c>
      <c r="O127" s="148">
        <f>Vulnerability!M126</f>
        <v>2</v>
      </c>
      <c r="P127" s="40">
        <f>Vulnerability!N126</f>
        <v>5</v>
      </c>
      <c r="Q127" s="148">
        <f>Vulnerability!S126</f>
        <v>0.8</v>
      </c>
      <c r="R127" s="147">
        <f>Vulnerability!W126</f>
        <v>0.4</v>
      </c>
      <c r="S127" s="147">
        <f>Vulnerability!Z126</f>
        <v>1.3</v>
      </c>
      <c r="T127" s="147">
        <f>Vulnerability!AC126</f>
        <v>5.5</v>
      </c>
      <c r="U127" s="147">
        <f>Vulnerability!AI126</f>
        <v>4.0999999999999996</v>
      </c>
      <c r="V127" s="148">
        <f>Vulnerability!AJ126</f>
        <v>3.1</v>
      </c>
      <c r="W127" s="40">
        <f>Vulnerability!AK126</f>
        <v>2</v>
      </c>
      <c r="X127" s="41">
        <f t="shared" si="24"/>
        <v>3.6</v>
      </c>
      <c r="Y127" s="163">
        <f>'Lack of Coping Capacity'!D126</f>
        <v>4.7</v>
      </c>
      <c r="Z127" s="146">
        <f>'Lack of Coping Capacity'!G126</f>
        <v>6.9</v>
      </c>
      <c r="AA127" s="40">
        <f>'Lack of Coping Capacity'!H126</f>
        <v>5.8</v>
      </c>
      <c r="AB127" s="146">
        <f>'Lack of Coping Capacity'!M126</f>
        <v>4.2</v>
      </c>
      <c r="AC127" s="146">
        <f>'Lack of Coping Capacity'!R126</f>
        <v>4.9000000000000004</v>
      </c>
      <c r="AD127" s="146">
        <f>'Lack of Coping Capacity'!W126</f>
        <v>4.5999999999999996</v>
      </c>
      <c r="AE127" s="40">
        <f>'Lack of Coping Capacity'!X126</f>
        <v>4.5999999999999996</v>
      </c>
      <c r="AF127" s="41">
        <f t="shared" si="25"/>
        <v>5.2</v>
      </c>
      <c r="AG127" s="155">
        <f t="shared" si="26"/>
        <v>5.2</v>
      </c>
      <c r="AH127" s="180" t="str">
        <f t="shared" si="22"/>
        <v>High</v>
      </c>
      <c r="AI127" s="173">
        <f t="shared" si="27"/>
        <v>36</v>
      </c>
      <c r="AJ127" s="176">
        <f>VLOOKUP($B127,'Lack of Reliability Index'!$A$2:$H$192,8,FALSE)</f>
        <v>4.4552845528455274</v>
      </c>
      <c r="AK127" s="47">
        <f>'Imputed and missing data hidden'!BA125</f>
        <v>0</v>
      </c>
      <c r="AL127" s="174">
        <f t="shared" si="28"/>
        <v>0</v>
      </c>
      <c r="AM127" s="47" t="str">
        <f t="shared" si="29"/>
        <v>YES</v>
      </c>
      <c r="AN127" s="175">
        <f>'Indicator Date hidden2'!BB126</f>
        <v>0.55102040816326525</v>
      </c>
      <c r="AO127" s="181"/>
    </row>
    <row r="128" spans="1:41" ht="15.75" thickBot="1" x14ac:dyDescent="0.3">
      <c r="A128" s="125" t="str">
        <f>'Indicator Data'!A130</f>
        <v>Niger</v>
      </c>
      <c r="B128" s="43" t="str">
        <f>'Indicator Data'!B130</f>
        <v>NER</v>
      </c>
      <c r="C128" s="153">
        <f>'Hazard &amp; Exposure'!AO127</f>
        <v>0.1</v>
      </c>
      <c r="D128" s="152">
        <f>'Hazard &amp; Exposure'!AP127</f>
        <v>7.4</v>
      </c>
      <c r="E128" s="152">
        <f>'Hazard &amp; Exposure'!AQ127</f>
        <v>0</v>
      </c>
      <c r="F128" s="152">
        <f>'Hazard &amp; Exposure'!AR127</f>
        <v>0</v>
      </c>
      <c r="G128" s="152">
        <f>'Hazard &amp; Exposure'!AU127</f>
        <v>6.6</v>
      </c>
      <c r="H128" s="40">
        <f>'Hazard &amp; Exposure'!AV127</f>
        <v>3.7</v>
      </c>
      <c r="I128" s="152">
        <f>'Hazard &amp; Exposure'!AY127</f>
        <v>9.6999999999999993</v>
      </c>
      <c r="J128" s="152">
        <f>'Hazard &amp; Exposure'!BB127</f>
        <v>0</v>
      </c>
      <c r="K128" s="40">
        <f>'Hazard &amp; Exposure'!BC127</f>
        <v>6.8</v>
      </c>
      <c r="L128" s="41">
        <f t="shared" si="23"/>
        <v>5.5</v>
      </c>
      <c r="M128" s="150">
        <f>Vulnerability!E127</f>
        <v>9.6999999999999993</v>
      </c>
      <c r="N128" s="148">
        <f>Vulnerability!H127</f>
        <v>5.5</v>
      </c>
      <c r="O128" s="148">
        <f>Vulnerability!M127</f>
        <v>5.7</v>
      </c>
      <c r="P128" s="40">
        <f>Vulnerability!N127</f>
        <v>7.7</v>
      </c>
      <c r="Q128" s="148">
        <f>Vulnerability!S127</f>
        <v>7.3</v>
      </c>
      <c r="R128" s="147">
        <f>Vulnerability!W127</f>
        <v>4.0999999999999996</v>
      </c>
      <c r="S128" s="147">
        <f>Vulnerability!Z127</f>
        <v>6.8</v>
      </c>
      <c r="T128" s="147">
        <f>Vulnerability!AC127</f>
        <v>3.9</v>
      </c>
      <c r="U128" s="147">
        <f>Vulnerability!AI127</f>
        <v>4.0999999999999996</v>
      </c>
      <c r="V128" s="148">
        <f>Vulnerability!AJ127</f>
        <v>4.9000000000000004</v>
      </c>
      <c r="W128" s="40">
        <f>Vulnerability!AK127</f>
        <v>6.2</v>
      </c>
      <c r="X128" s="41">
        <f t="shared" si="24"/>
        <v>7</v>
      </c>
      <c r="Y128" s="163">
        <f>'Lack of Coping Capacity'!D127</f>
        <v>5.3</v>
      </c>
      <c r="Z128" s="146">
        <f>'Lack of Coping Capacity'!G127</f>
        <v>6.5</v>
      </c>
      <c r="AA128" s="40">
        <f>'Lack of Coping Capacity'!H127</f>
        <v>5.9</v>
      </c>
      <c r="AB128" s="146">
        <f>'Lack of Coping Capacity'!M127</f>
        <v>9</v>
      </c>
      <c r="AC128" s="146">
        <f>'Lack of Coping Capacity'!R127</f>
        <v>9.3000000000000007</v>
      </c>
      <c r="AD128" s="146">
        <f>'Lack of Coping Capacity'!W127</f>
        <v>7.9</v>
      </c>
      <c r="AE128" s="40">
        <f>'Lack of Coping Capacity'!X127</f>
        <v>8.6999999999999993</v>
      </c>
      <c r="AF128" s="41">
        <f t="shared" si="25"/>
        <v>7.6</v>
      </c>
      <c r="AG128" s="155">
        <f t="shared" si="26"/>
        <v>6.6</v>
      </c>
      <c r="AH128" s="180" t="str">
        <f t="shared" si="22"/>
        <v>Very High</v>
      </c>
      <c r="AI128" s="173">
        <f t="shared" si="27"/>
        <v>13</v>
      </c>
      <c r="AJ128" s="176">
        <f>VLOOKUP($B128,'Lack of Reliability Index'!$A$2:$H$192,8,FALSE)</f>
        <v>2.9387755102040813</v>
      </c>
      <c r="AK128" s="47">
        <f>'Imputed and missing data hidden'!BA126</f>
        <v>0</v>
      </c>
      <c r="AL128" s="174">
        <f t="shared" si="28"/>
        <v>0</v>
      </c>
      <c r="AM128" s="47" t="str">
        <f t="shared" si="29"/>
        <v/>
      </c>
      <c r="AN128" s="175">
        <f>'Indicator Date hidden2'!BB127</f>
        <v>0.4</v>
      </c>
      <c r="AO128" s="181"/>
    </row>
    <row r="129" spans="1:41" ht="15.75" thickBot="1" x14ac:dyDescent="0.3">
      <c r="A129" s="125" t="str">
        <f>'Indicator Data'!A131</f>
        <v>Nigeria</v>
      </c>
      <c r="B129" s="43" t="str">
        <f>'Indicator Data'!B131</f>
        <v>NGA</v>
      </c>
      <c r="C129" s="153">
        <f>'Hazard &amp; Exposure'!AO128</f>
        <v>0.1</v>
      </c>
      <c r="D129" s="152">
        <f>'Hazard &amp; Exposure'!AP128</f>
        <v>8</v>
      </c>
      <c r="E129" s="152">
        <f>'Hazard &amp; Exposure'!AQ128</f>
        <v>0</v>
      </c>
      <c r="F129" s="152">
        <f>'Hazard &amp; Exposure'!AR128</f>
        <v>0</v>
      </c>
      <c r="G129" s="152">
        <f>'Hazard &amp; Exposure'!AU128</f>
        <v>0.5</v>
      </c>
      <c r="H129" s="40">
        <f>'Hazard &amp; Exposure'!AV128</f>
        <v>2.6</v>
      </c>
      <c r="I129" s="152">
        <f>'Hazard &amp; Exposure'!AY128</f>
        <v>10</v>
      </c>
      <c r="J129" s="152">
        <f>'Hazard &amp; Exposure'!BB128</f>
        <v>10</v>
      </c>
      <c r="K129" s="40">
        <f>'Hazard &amp; Exposure'!BC128</f>
        <v>10</v>
      </c>
      <c r="L129" s="41">
        <f t="shared" si="23"/>
        <v>8</v>
      </c>
      <c r="M129" s="150">
        <f>Vulnerability!E128</f>
        <v>8</v>
      </c>
      <c r="N129" s="148">
        <f>Vulnerability!H128</f>
        <v>4.5</v>
      </c>
      <c r="O129" s="148">
        <f>Vulnerability!M128</f>
        <v>0.6</v>
      </c>
      <c r="P129" s="40">
        <f>Vulnerability!N128</f>
        <v>5.3</v>
      </c>
      <c r="Q129" s="148">
        <f>Vulnerability!S128</f>
        <v>7.6</v>
      </c>
      <c r="R129" s="147">
        <f>Vulnerability!W128</f>
        <v>6.2</v>
      </c>
      <c r="S129" s="147">
        <f>Vulnerability!Z128</f>
        <v>7.4</v>
      </c>
      <c r="T129" s="147">
        <f>Vulnerability!AC128</f>
        <v>2.1</v>
      </c>
      <c r="U129" s="147">
        <f>Vulnerability!AI128</f>
        <v>3.3</v>
      </c>
      <c r="V129" s="148">
        <f>Vulnerability!AJ128</f>
        <v>5.0999999999999996</v>
      </c>
      <c r="W129" s="40">
        <f>Vulnerability!AK128</f>
        <v>6.5</v>
      </c>
      <c r="X129" s="41">
        <f t="shared" si="24"/>
        <v>5.9</v>
      </c>
      <c r="Y129" s="163">
        <f>'Lack of Coping Capacity'!D128</f>
        <v>2.8</v>
      </c>
      <c r="Z129" s="146">
        <f>'Lack of Coping Capacity'!G128</f>
        <v>7.1</v>
      </c>
      <c r="AA129" s="40">
        <f>'Lack of Coping Capacity'!H128</f>
        <v>5</v>
      </c>
      <c r="AB129" s="146">
        <f>'Lack of Coping Capacity'!M128</f>
        <v>6.2</v>
      </c>
      <c r="AC129" s="146">
        <f>'Lack of Coping Capacity'!R128</f>
        <v>7.7</v>
      </c>
      <c r="AD129" s="146">
        <f>'Lack of Coping Capacity'!W128</f>
        <v>9.4</v>
      </c>
      <c r="AE129" s="40">
        <f>'Lack of Coping Capacity'!X128</f>
        <v>7.8</v>
      </c>
      <c r="AF129" s="41">
        <f t="shared" si="25"/>
        <v>6.6</v>
      </c>
      <c r="AG129" s="155">
        <f t="shared" si="26"/>
        <v>6.8</v>
      </c>
      <c r="AH129" s="180" t="str">
        <f t="shared" si="22"/>
        <v>Very High</v>
      </c>
      <c r="AI129" s="173">
        <f t="shared" si="27"/>
        <v>10</v>
      </c>
      <c r="AJ129" s="176">
        <f>VLOOKUP($B129,'Lack of Reliability Index'!$A$2:$H$192,8,FALSE)</f>
        <v>2.666666666666667</v>
      </c>
      <c r="AK129" s="47">
        <f>'Imputed and missing data hidden'!BA127</f>
        <v>1</v>
      </c>
      <c r="AL129" s="174">
        <f t="shared" si="28"/>
        <v>1.9607843137254902E-2</v>
      </c>
      <c r="AM129" s="47" t="str">
        <f t="shared" si="29"/>
        <v>YES</v>
      </c>
      <c r="AN129" s="175">
        <f>'Indicator Date hidden2'!BB128</f>
        <v>0.44</v>
      </c>
      <c r="AO129" s="181"/>
    </row>
    <row r="130" spans="1:41" ht="15.75" thickBot="1" x14ac:dyDescent="0.3">
      <c r="A130" s="125" t="str">
        <f>'Indicator Data'!A132</f>
        <v>North Macedonia</v>
      </c>
      <c r="B130" s="43" t="str">
        <f>'Indicator Data'!B132</f>
        <v>MKD</v>
      </c>
      <c r="C130" s="153">
        <f>'Hazard &amp; Exposure'!AO129</f>
        <v>6.6</v>
      </c>
      <c r="D130" s="152">
        <f>'Hazard &amp; Exposure'!AP129</f>
        <v>4.2</v>
      </c>
      <c r="E130" s="152">
        <f>'Hazard &amp; Exposure'!AQ129</f>
        <v>0</v>
      </c>
      <c r="F130" s="152">
        <f>'Hazard &amp; Exposure'!AR129</f>
        <v>0</v>
      </c>
      <c r="G130" s="152">
        <f>'Hazard &amp; Exposure'!AU129</f>
        <v>3.3</v>
      </c>
      <c r="H130" s="40">
        <f>'Hazard &amp; Exposure'!AV129</f>
        <v>3.2</v>
      </c>
      <c r="I130" s="152">
        <f>'Hazard &amp; Exposure'!AY129</f>
        <v>2.5</v>
      </c>
      <c r="J130" s="152">
        <f>'Hazard &amp; Exposure'!BB129</f>
        <v>0</v>
      </c>
      <c r="K130" s="40">
        <f>'Hazard &amp; Exposure'!BC129</f>
        <v>1.8</v>
      </c>
      <c r="L130" s="41">
        <f t="shared" si="23"/>
        <v>2.5</v>
      </c>
      <c r="M130" s="150">
        <f>Vulnerability!E129</f>
        <v>3</v>
      </c>
      <c r="N130" s="148">
        <f>Vulnerability!H129</f>
        <v>3.4</v>
      </c>
      <c r="O130" s="148">
        <f>Vulnerability!M129</f>
        <v>1</v>
      </c>
      <c r="P130" s="40">
        <f>Vulnerability!N129</f>
        <v>2.6</v>
      </c>
      <c r="Q130" s="148">
        <f>Vulnerability!S129</f>
        <v>1.2</v>
      </c>
      <c r="R130" s="147">
        <f>Vulnerability!W129</f>
        <v>0.2</v>
      </c>
      <c r="S130" s="147">
        <f>Vulnerability!Z129</f>
        <v>0.7</v>
      </c>
      <c r="T130" s="147">
        <f>Vulnerability!AC129</f>
        <v>0.5</v>
      </c>
      <c r="U130" s="147">
        <f>Vulnerability!AI129</f>
        <v>2.9</v>
      </c>
      <c r="V130" s="148">
        <f>Vulnerability!AJ129</f>
        <v>1.1000000000000001</v>
      </c>
      <c r="W130" s="40">
        <f>Vulnerability!AK129</f>
        <v>1.2</v>
      </c>
      <c r="X130" s="41">
        <f t="shared" si="24"/>
        <v>1.9</v>
      </c>
      <c r="Y130" s="163">
        <f>'Lack of Coping Capacity'!D129</f>
        <v>3.8</v>
      </c>
      <c r="Z130" s="146">
        <f>'Lack of Coping Capacity'!G129</f>
        <v>5.5</v>
      </c>
      <c r="AA130" s="40">
        <f>'Lack of Coping Capacity'!H129</f>
        <v>4.7</v>
      </c>
      <c r="AB130" s="146">
        <f>'Lack of Coping Capacity'!M129</f>
        <v>2.1</v>
      </c>
      <c r="AC130" s="146">
        <f>'Lack of Coping Capacity'!R129</f>
        <v>1.9</v>
      </c>
      <c r="AD130" s="146">
        <f>'Lack of Coping Capacity'!W129</f>
        <v>3.7</v>
      </c>
      <c r="AE130" s="40">
        <f>'Lack of Coping Capacity'!X129</f>
        <v>2.6</v>
      </c>
      <c r="AF130" s="41">
        <f t="shared" si="25"/>
        <v>3.7</v>
      </c>
      <c r="AG130" s="155">
        <f t="shared" si="26"/>
        <v>2.6</v>
      </c>
      <c r="AH130" s="180" t="str">
        <f t="shared" si="22"/>
        <v>Low</v>
      </c>
      <c r="AI130" s="173">
        <f t="shared" si="27"/>
        <v>132</v>
      </c>
      <c r="AJ130" s="176">
        <f>VLOOKUP($B130,'Lack of Reliability Index'!$A$2:$H$192,8,FALSE)</f>
        <v>1.92</v>
      </c>
      <c r="AK130" s="47">
        <f>'Imputed and missing data hidden'!BA128</f>
        <v>1</v>
      </c>
      <c r="AL130" s="174">
        <f t="shared" si="28"/>
        <v>1.9607843137254902E-2</v>
      </c>
      <c r="AM130" s="47" t="str">
        <f t="shared" si="29"/>
        <v/>
      </c>
      <c r="AN130" s="175">
        <f>'Indicator Date hidden2'!BB129</f>
        <v>0.69387755102040816</v>
      </c>
      <c r="AO130" s="181"/>
    </row>
    <row r="131" spans="1:41" ht="15.75" thickBot="1" x14ac:dyDescent="0.3">
      <c r="A131" s="125" t="str">
        <f>'Indicator Data'!A133</f>
        <v>Norway</v>
      </c>
      <c r="B131" s="43" t="str">
        <f>'Indicator Data'!B133</f>
        <v>NOR</v>
      </c>
      <c r="C131" s="153">
        <f>'Hazard &amp; Exposure'!AO130</f>
        <v>0.9</v>
      </c>
      <c r="D131" s="152">
        <f>'Hazard &amp; Exposure'!AP130</f>
        <v>0.1</v>
      </c>
      <c r="E131" s="152">
        <f>'Hazard &amp; Exposure'!AQ130</f>
        <v>0</v>
      </c>
      <c r="F131" s="152">
        <f>'Hazard &amp; Exposure'!AR130</f>
        <v>0</v>
      </c>
      <c r="G131" s="152">
        <f>'Hazard &amp; Exposure'!AU130</f>
        <v>0</v>
      </c>
      <c r="H131" s="40">
        <f>'Hazard &amp; Exposure'!AV130</f>
        <v>0.2</v>
      </c>
      <c r="I131" s="152">
        <f>'Hazard &amp; Exposure'!AY130</f>
        <v>0</v>
      </c>
      <c r="J131" s="152">
        <f>'Hazard &amp; Exposure'!BB130</f>
        <v>0</v>
      </c>
      <c r="K131" s="40">
        <f>'Hazard &amp; Exposure'!BC130</f>
        <v>0</v>
      </c>
      <c r="L131" s="41">
        <f t="shared" si="23"/>
        <v>0.1</v>
      </c>
      <c r="M131" s="150">
        <f>Vulnerability!E130</f>
        <v>0</v>
      </c>
      <c r="N131" s="148">
        <f>Vulnerability!H130</f>
        <v>0.4</v>
      </c>
      <c r="O131" s="148">
        <f>Vulnerability!M130</f>
        <v>0</v>
      </c>
      <c r="P131" s="40">
        <f>Vulnerability!N130</f>
        <v>0.1</v>
      </c>
      <c r="Q131" s="148">
        <f>Vulnerability!S130</f>
        <v>5.9</v>
      </c>
      <c r="R131" s="147">
        <f>Vulnerability!W130</f>
        <v>0.3</v>
      </c>
      <c r="S131" s="147">
        <f>Vulnerability!Z130</f>
        <v>0.2</v>
      </c>
      <c r="T131" s="147">
        <f>Vulnerability!AC130</f>
        <v>0</v>
      </c>
      <c r="U131" s="147">
        <f>Vulnerability!AI130</f>
        <v>1.2</v>
      </c>
      <c r="V131" s="148">
        <f>Vulnerability!AJ130</f>
        <v>0.4</v>
      </c>
      <c r="W131" s="40">
        <f>Vulnerability!AK130</f>
        <v>3.6</v>
      </c>
      <c r="X131" s="41">
        <f t="shared" si="24"/>
        <v>2</v>
      </c>
      <c r="Y131" s="163">
        <f>'Lack of Coping Capacity'!D130</f>
        <v>2.2999999999999998</v>
      </c>
      <c r="Z131" s="146">
        <f>'Lack of Coping Capacity'!G130</f>
        <v>1.3</v>
      </c>
      <c r="AA131" s="40">
        <f>'Lack of Coping Capacity'!H130</f>
        <v>1.8</v>
      </c>
      <c r="AB131" s="146">
        <f>'Lack of Coping Capacity'!M130</f>
        <v>1.6</v>
      </c>
      <c r="AC131" s="146">
        <f>'Lack of Coping Capacity'!R130</f>
        <v>1.9</v>
      </c>
      <c r="AD131" s="146">
        <f>'Lack of Coping Capacity'!W130</f>
        <v>0.2</v>
      </c>
      <c r="AE131" s="40">
        <f>'Lack of Coping Capacity'!X130</f>
        <v>1.2</v>
      </c>
      <c r="AF131" s="41">
        <f t="shared" si="25"/>
        <v>1.5</v>
      </c>
      <c r="AG131" s="155">
        <f t="shared" si="26"/>
        <v>0.7</v>
      </c>
      <c r="AH131" s="180" t="str">
        <f t="shared" si="22"/>
        <v>Very Low</v>
      </c>
      <c r="AI131" s="173">
        <f t="shared" si="27"/>
        <v>189</v>
      </c>
      <c r="AJ131" s="176">
        <f>VLOOKUP($B131,'Lack of Reliability Index'!$A$2:$H$192,8,FALSE)</f>
        <v>2.6133333333333333</v>
      </c>
      <c r="AK131" s="47">
        <f>'Imputed and missing data hidden'!BA129</f>
        <v>5</v>
      </c>
      <c r="AL131" s="174">
        <f t="shared" si="28"/>
        <v>9.8039215686274508E-2</v>
      </c>
      <c r="AM131" s="47" t="str">
        <f t="shared" si="29"/>
        <v/>
      </c>
      <c r="AN131" s="175">
        <f>'Indicator Date hidden2'!BB130</f>
        <v>0.27272727272727271</v>
      </c>
      <c r="AO131" s="181"/>
    </row>
    <row r="132" spans="1:41" ht="15.75" thickBot="1" x14ac:dyDescent="0.3">
      <c r="A132" s="125" t="str">
        <f>'Indicator Data'!A134</f>
        <v>Oman</v>
      </c>
      <c r="B132" s="43" t="str">
        <f>'Indicator Data'!B134</f>
        <v>OMN</v>
      </c>
      <c r="C132" s="153">
        <f>'Hazard &amp; Exposure'!AO131</f>
        <v>6.2</v>
      </c>
      <c r="D132" s="152">
        <f>'Hazard &amp; Exposure'!AP131</f>
        <v>3.7</v>
      </c>
      <c r="E132" s="152">
        <f>'Hazard &amp; Exposure'!AQ131</f>
        <v>9.1999999999999993</v>
      </c>
      <c r="F132" s="152">
        <f>'Hazard &amp; Exposure'!AR131</f>
        <v>3.2</v>
      </c>
      <c r="G132" s="152">
        <f>'Hazard &amp; Exposure'!AU131</f>
        <v>5</v>
      </c>
      <c r="H132" s="40">
        <f>'Hazard &amp; Exposure'!AV131</f>
        <v>6</v>
      </c>
      <c r="I132" s="152">
        <f>'Hazard &amp; Exposure'!AY131</f>
        <v>0.2</v>
      </c>
      <c r="J132" s="152">
        <f>'Hazard &amp; Exposure'!BB131</f>
        <v>0</v>
      </c>
      <c r="K132" s="40">
        <f>'Hazard &amp; Exposure'!BC131</f>
        <v>0.1</v>
      </c>
      <c r="L132" s="41">
        <f t="shared" ref="L132:L163" si="30">ROUND((10-GEOMEAN(((10-H132)/10*9+1),((10-K132)/10*9+1)))/9*10,1)</f>
        <v>3.6</v>
      </c>
      <c r="M132" s="150">
        <f>Vulnerability!E131</f>
        <v>2</v>
      </c>
      <c r="N132" s="148">
        <f>Vulnerability!H131</f>
        <v>3.5</v>
      </c>
      <c r="O132" s="148">
        <f>Vulnerability!M131</f>
        <v>0</v>
      </c>
      <c r="P132" s="40">
        <f>Vulnerability!N131</f>
        <v>1.9</v>
      </c>
      <c r="Q132" s="148">
        <f>Vulnerability!S131</f>
        <v>0.8</v>
      </c>
      <c r="R132" s="147">
        <f>Vulnerability!W131</f>
        <v>0.3</v>
      </c>
      <c r="S132" s="147">
        <f>Vulnerability!Z131</f>
        <v>1.4</v>
      </c>
      <c r="T132" s="147">
        <f>Vulnerability!AC131</f>
        <v>0</v>
      </c>
      <c r="U132" s="147">
        <f>Vulnerability!AI131</f>
        <v>2.2999999999999998</v>
      </c>
      <c r="V132" s="148">
        <f>Vulnerability!AJ131</f>
        <v>1</v>
      </c>
      <c r="W132" s="40">
        <f>Vulnerability!AK131</f>
        <v>0.9</v>
      </c>
      <c r="X132" s="41">
        <f t="shared" ref="X132:X163" si="31">ROUND((10-GEOMEAN(((10-P132)/10*9+1),((10-W132)/10*9+1)))/9*10,1)</f>
        <v>1.4</v>
      </c>
      <c r="Y132" s="163" t="str">
        <f>'Lack of Coping Capacity'!D131</f>
        <v>x</v>
      </c>
      <c r="Z132" s="146">
        <f>'Lack of Coping Capacity'!G131</f>
        <v>4.7</v>
      </c>
      <c r="AA132" s="40">
        <f>'Lack of Coping Capacity'!H131</f>
        <v>4.7</v>
      </c>
      <c r="AB132" s="146">
        <f>'Lack of Coping Capacity'!M131</f>
        <v>1.5</v>
      </c>
      <c r="AC132" s="146">
        <f>'Lack of Coping Capacity'!R131</f>
        <v>3.5</v>
      </c>
      <c r="AD132" s="146">
        <f>'Lack of Coping Capacity'!W131</f>
        <v>2.5</v>
      </c>
      <c r="AE132" s="40">
        <f>'Lack of Coping Capacity'!X131</f>
        <v>2.5</v>
      </c>
      <c r="AF132" s="41">
        <f t="shared" ref="AF132:AF163" si="32">ROUND((10-GEOMEAN(((10-AA132)/10*9+1),((10-AE132)/10*9+1)))/9*10,1)</f>
        <v>3.7</v>
      </c>
      <c r="AG132" s="155">
        <f t="shared" ref="AG132:AG163" si="33">ROUND(L132^(1/3)*X132^(1/3)*AF132^(1/3),1)</f>
        <v>2.7</v>
      </c>
      <c r="AH132" s="180" t="str">
        <f t="shared" si="22"/>
        <v>Low</v>
      </c>
      <c r="AI132" s="173">
        <f t="shared" ref="AI132:AI163" si="34">_xlfn.RANK.EQ(AG132,AG$4:AG$194)</f>
        <v>127</v>
      </c>
      <c r="AJ132" s="176">
        <f>VLOOKUP($B132,'Lack of Reliability Index'!$A$2:$H$192,8,FALSE)</f>
        <v>3.9673469387755098</v>
      </c>
      <c r="AK132" s="47">
        <f>'Imputed and missing data hidden'!BA130</f>
        <v>7</v>
      </c>
      <c r="AL132" s="174">
        <f t="shared" ref="AL132:AL163" si="35">AK132/51</f>
        <v>0.13725490196078433</v>
      </c>
      <c r="AM132" s="47" t="str">
        <f t="shared" ref="AM132:AM163" si="36">IF(J132&gt;=7,"YES","")</f>
        <v/>
      </c>
      <c r="AN132" s="175">
        <f>'Indicator Date hidden2'!BB131</f>
        <v>0.31818181818181818</v>
      </c>
      <c r="AO132" s="181"/>
    </row>
    <row r="133" spans="1:41" ht="15.75" thickBot="1" x14ac:dyDescent="0.3">
      <c r="A133" s="125" t="str">
        <f>'Indicator Data'!A135</f>
        <v>Pakistan</v>
      </c>
      <c r="B133" s="43" t="str">
        <f>'Indicator Data'!B135</f>
        <v>PAK</v>
      </c>
      <c r="C133" s="153">
        <f>'Hazard &amp; Exposure'!AO132</f>
        <v>9.1</v>
      </c>
      <c r="D133" s="152">
        <f>'Hazard &amp; Exposure'!AP132</f>
        <v>8.9</v>
      </c>
      <c r="E133" s="152">
        <f>'Hazard &amp; Exposure'!AQ132</f>
        <v>6.7</v>
      </c>
      <c r="F133" s="152">
        <f>'Hazard &amp; Exposure'!AR132</f>
        <v>3.8</v>
      </c>
      <c r="G133" s="152">
        <f>'Hazard &amp; Exposure'!AU132</f>
        <v>5.0999999999999996</v>
      </c>
      <c r="H133" s="40">
        <f>'Hazard &amp; Exposure'!AV132</f>
        <v>7.2</v>
      </c>
      <c r="I133" s="152">
        <f>'Hazard &amp; Exposure'!AY132</f>
        <v>9.6999999999999993</v>
      </c>
      <c r="J133" s="152">
        <f>'Hazard &amp; Exposure'!BB132</f>
        <v>8</v>
      </c>
      <c r="K133" s="40">
        <f>'Hazard &amp; Exposure'!BC132</f>
        <v>8</v>
      </c>
      <c r="L133" s="41">
        <f t="shared" si="30"/>
        <v>7.6</v>
      </c>
      <c r="M133" s="150">
        <f>Vulnerability!E132</f>
        <v>7.7</v>
      </c>
      <c r="N133" s="148">
        <f>Vulnerability!H132</f>
        <v>4.2</v>
      </c>
      <c r="O133" s="148">
        <f>Vulnerability!M132</f>
        <v>0.4</v>
      </c>
      <c r="P133" s="40">
        <f>Vulnerability!N132</f>
        <v>5</v>
      </c>
      <c r="Q133" s="148">
        <f>Vulnerability!S132</f>
        <v>7.7</v>
      </c>
      <c r="R133" s="147">
        <f>Vulnerability!W132</f>
        <v>1.8</v>
      </c>
      <c r="S133" s="147">
        <f>Vulnerability!Z132</f>
        <v>6.4</v>
      </c>
      <c r="T133" s="147">
        <f>Vulnerability!AC132</f>
        <v>0</v>
      </c>
      <c r="U133" s="147">
        <f>Vulnerability!AI132</f>
        <v>5.7</v>
      </c>
      <c r="V133" s="148">
        <f>Vulnerability!AJ132</f>
        <v>3.9</v>
      </c>
      <c r="W133" s="40">
        <f>Vulnerability!AK132</f>
        <v>6.2</v>
      </c>
      <c r="X133" s="41">
        <f t="shared" si="31"/>
        <v>5.6</v>
      </c>
      <c r="Y133" s="163">
        <f>'Lack of Coping Capacity'!D132</f>
        <v>4</v>
      </c>
      <c r="Z133" s="146">
        <f>'Lack of Coping Capacity'!G132</f>
        <v>6.5</v>
      </c>
      <c r="AA133" s="40">
        <f>'Lack of Coping Capacity'!H132</f>
        <v>5.3</v>
      </c>
      <c r="AB133" s="146">
        <f>'Lack of Coping Capacity'!M132</f>
        <v>5.7</v>
      </c>
      <c r="AC133" s="146">
        <f>'Lack of Coping Capacity'!R132</f>
        <v>4.9000000000000004</v>
      </c>
      <c r="AD133" s="146">
        <f>'Lack of Coping Capacity'!W132</f>
        <v>6.4</v>
      </c>
      <c r="AE133" s="40">
        <f>'Lack of Coping Capacity'!X132</f>
        <v>5.7</v>
      </c>
      <c r="AF133" s="41">
        <f t="shared" si="32"/>
        <v>5.5</v>
      </c>
      <c r="AG133" s="155">
        <f t="shared" si="33"/>
        <v>6.2</v>
      </c>
      <c r="AH133" s="180" t="str">
        <f t="shared" ref="AH133:AH194" si="37">IF(AG133&gt;=6.5,"Very High",IF(AG133&gt;=5,"High",IF(AG133&gt;=3.5,"Medium",IF(AG133&gt;=2,"Low","Very Low"))))</f>
        <v>High</v>
      </c>
      <c r="AI133" s="173">
        <f t="shared" si="34"/>
        <v>17</v>
      </c>
      <c r="AJ133" s="176">
        <f>VLOOKUP($B133,'Lack of Reliability Index'!$A$2:$H$192,8,FALSE)</f>
        <v>3.4848484848484844</v>
      </c>
      <c r="AK133" s="47">
        <f>'Imputed and missing data hidden'!BA131</f>
        <v>2</v>
      </c>
      <c r="AL133" s="174">
        <f t="shared" si="35"/>
        <v>3.9215686274509803E-2</v>
      </c>
      <c r="AM133" s="47" t="str">
        <f t="shared" si="36"/>
        <v>YES</v>
      </c>
      <c r="AN133" s="175">
        <f>'Indicator Date hidden2'!BB132</f>
        <v>0.52941176470588236</v>
      </c>
      <c r="AO133" s="181"/>
    </row>
    <row r="134" spans="1:41" ht="15.75" thickBot="1" x14ac:dyDescent="0.3">
      <c r="A134" s="125" t="str">
        <f>'Indicator Data'!A136</f>
        <v>Palau</v>
      </c>
      <c r="B134" s="43" t="str">
        <f>'Indicator Data'!B136</f>
        <v>PLW</v>
      </c>
      <c r="C134" s="153">
        <f>'Hazard &amp; Exposure'!AO133</f>
        <v>0.3</v>
      </c>
      <c r="D134" s="152">
        <f>'Hazard &amp; Exposure'!AP133</f>
        <v>0.1</v>
      </c>
      <c r="E134" s="152">
        <f>'Hazard &amp; Exposure'!AQ133</f>
        <v>7.7</v>
      </c>
      <c r="F134" s="152">
        <f>'Hazard &amp; Exposure'!AR133</f>
        <v>4.9000000000000004</v>
      </c>
      <c r="G134" s="152">
        <f>'Hazard &amp; Exposure'!AU133</f>
        <v>0</v>
      </c>
      <c r="H134" s="40">
        <f>'Hazard &amp; Exposure'!AV133</f>
        <v>3.4</v>
      </c>
      <c r="I134" s="152">
        <f>'Hazard &amp; Exposure'!AY133</f>
        <v>0</v>
      </c>
      <c r="J134" s="152">
        <f>'Hazard &amp; Exposure'!BB133</f>
        <v>0</v>
      </c>
      <c r="K134" s="40">
        <f>'Hazard &amp; Exposure'!BC133</f>
        <v>0</v>
      </c>
      <c r="L134" s="41">
        <f t="shared" si="30"/>
        <v>1.9</v>
      </c>
      <c r="M134" s="150">
        <f>Vulnerability!E133</f>
        <v>2.2999999999999998</v>
      </c>
      <c r="N134" s="148" t="str">
        <f>Vulnerability!H133</f>
        <v>x</v>
      </c>
      <c r="O134" s="148">
        <f>Vulnerability!M133</f>
        <v>7.6</v>
      </c>
      <c r="P134" s="40">
        <f>Vulnerability!N133</f>
        <v>4.0999999999999996</v>
      </c>
      <c r="Q134" s="148">
        <f>Vulnerability!S133</f>
        <v>0</v>
      </c>
      <c r="R134" s="147">
        <f>Vulnerability!W133</f>
        <v>1.9</v>
      </c>
      <c r="S134" s="147">
        <f>Vulnerability!Z133</f>
        <v>0.9</v>
      </c>
      <c r="T134" s="147">
        <f>Vulnerability!AC133</f>
        <v>0</v>
      </c>
      <c r="U134" s="147">
        <f>Vulnerability!AI133</f>
        <v>5</v>
      </c>
      <c r="V134" s="148">
        <f>Vulnerability!AJ133</f>
        <v>2.2000000000000002</v>
      </c>
      <c r="W134" s="40">
        <f>Vulnerability!AK133</f>
        <v>1.2</v>
      </c>
      <c r="X134" s="41">
        <f t="shared" si="31"/>
        <v>2.8</v>
      </c>
      <c r="Y134" s="163">
        <f>'Lack of Coping Capacity'!D133</f>
        <v>5.9</v>
      </c>
      <c r="Z134" s="146">
        <f>'Lack of Coping Capacity'!G133</f>
        <v>5.5</v>
      </c>
      <c r="AA134" s="40">
        <f>'Lack of Coping Capacity'!H133</f>
        <v>5.7</v>
      </c>
      <c r="AB134" s="146">
        <f>'Lack of Coping Capacity'!M133</f>
        <v>1.6</v>
      </c>
      <c r="AC134" s="146">
        <f>'Lack of Coping Capacity'!R133</f>
        <v>1.6</v>
      </c>
      <c r="AD134" s="146">
        <f>'Lack of Coping Capacity'!W133</f>
        <v>4</v>
      </c>
      <c r="AE134" s="40">
        <f>'Lack of Coping Capacity'!X133</f>
        <v>2.4</v>
      </c>
      <c r="AF134" s="41">
        <f t="shared" si="32"/>
        <v>4.2</v>
      </c>
      <c r="AG134" s="155">
        <f t="shared" si="33"/>
        <v>2.8</v>
      </c>
      <c r="AH134" s="180" t="str">
        <f t="shared" si="37"/>
        <v>Low</v>
      </c>
      <c r="AI134" s="173">
        <f t="shared" si="34"/>
        <v>123</v>
      </c>
      <c r="AJ134" s="176">
        <f>VLOOKUP($B134,'Lack of Reliability Index'!$A$2:$H$192,8,FALSE)</f>
        <v>3.5636363636363644</v>
      </c>
      <c r="AK134" s="47">
        <f>'Imputed and missing data hidden'!BA132</f>
        <v>10</v>
      </c>
      <c r="AL134" s="174">
        <f t="shared" si="35"/>
        <v>0.19607843137254902</v>
      </c>
      <c r="AM134" s="47" t="str">
        <f t="shared" si="36"/>
        <v/>
      </c>
      <c r="AN134" s="175">
        <f>'Indicator Date hidden2'!BB133</f>
        <v>0.64102564102564108</v>
      </c>
      <c r="AO134" s="181"/>
    </row>
    <row r="135" spans="1:41" ht="15.75" thickBot="1" x14ac:dyDescent="0.3">
      <c r="A135" s="125" t="str">
        <f>'Indicator Data'!A137</f>
        <v>Palestine</v>
      </c>
      <c r="B135" s="43" t="str">
        <f>'Indicator Data'!B137</f>
        <v>PSE</v>
      </c>
      <c r="C135" s="153">
        <f>'Hazard &amp; Exposure'!AO134</f>
        <v>5.3</v>
      </c>
      <c r="D135" s="152">
        <f>'Hazard &amp; Exposure'!AP134</f>
        <v>1.8</v>
      </c>
      <c r="E135" s="152">
        <f>'Hazard &amp; Exposure'!AQ134</f>
        <v>5.6</v>
      </c>
      <c r="F135" s="152">
        <f>'Hazard &amp; Exposure'!AR134</f>
        <v>0</v>
      </c>
      <c r="G135" s="152">
        <f>'Hazard &amp; Exposure'!AU134</f>
        <v>0</v>
      </c>
      <c r="H135" s="40">
        <f>'Hazard &amp; Exposure'!AV134</f>
        <v>2.9</v>
      </c>
      <c r="I135" s="152">
        <f>'Hazard &amp; Exposure'!AY134</f>
        <v>5.4</v>
      </c>
      <c r="J135" s="152">
        <f>'Hazard &amp; Exposure'!BB134</f>
        <v>7</v>
      </c>
      <c r="K135" s="40">
        <f>'Hazard &amp; Exposure'!BC134</f>
        <v>7</v>
      </c>
      <c r="L135" s="41">
        <f t="shared" si="30"/>
        <v>5.3</v>
      </c>
      <c r="M135" s="150">
        <f>Vulnerability!E134</f>
        <v>3.4</v>
      </c>
      <c r="N135" s="148">
        <f>Vulnerability!H134</f>
        <v>2.4</v>
      </c>
      <c r="O135" s="148">
        <f>Vulnerability!M134</f>
        <v>9.3000000000000007</v>
      </c>
      <c r="P135" s="40">
        <f>Vulnerability!N134</f>
        <v>4.5999999999999996</v>
      </c>
      <c r="Q135" s="148">
        <f>Vulnerability!S134</f>
        <v>10</v>
      </c>
      <c r="R135" s="147">
        <f>Vulnerability!W134</f>
        <v>0</v>
      </c>
      <c r="S135" s="147">
        <f>Vulnerability!Z134</f>
        <v>1</v>
      </c>
      <c r="T135" s="147">
        <f>Vulnerability!AC134</f>
        <v>0</v>
      </c>
      <c r="U135" s="147">
        <f>Vulnerability!AI134</f>
        <v>2.7</v>
      </c>
      <c r="V135" s="148">
        <f>Vulnerability!AJ134</f>
        <v>1</v>
      </c>
      <c r="W135" s="40">
        <f>Vulnerability!AK134</f>
        <v>7.8</v>
      </c>
      <c r="X135" s="41">
        <f t="shared" si="31"/>
        <v>6.5</v>
      </c>
      <c r="Y135" s="163">
        <f>'Lack of Coping Capacity'!D134</f>
        <v>5.8</v>
      </c>
      <c r="Z135" s="146">
        <f>'Lack of Coping Capacity'!G134</f>
        <v>5.8</v>
      </c>
      <c r="AA135" s="40">
        <f>'Lack of Coping Capacity'!H134</f>
        <v>5.8</v>
      </c>
      <c r="AB135" s="146">
        <f>'Lack of Coping Capacity'!M134</f>
        <v>2.7</v>
      </c>
      <c r="AC135" s="146">
        <f>'Lack of Coping Capacity'!R134</f>
        <v>3.1</v>
      </c>
      <c r="AD135" s="146">
        <f>'Lack of Coping Capacity'!W134</f>
        <v>1.9</v>
      </c>
      <c r="AE135" s="40">
        <f>'Lack of Coping Capacity'!X134</f>
        <v>2.6</v>
      </c>
      <c r="AF135" s="41">
        <f t="shared" si="32"/>
        <v>4.4000000000000004</v>
      </c>
      <c r="AG135" s="155">
        <f t="shared" si="33"/>
        <v>5.3</v>
      </c>
      <c r="AH135" s="180" t="str">
        <f t="shared" si="37"/>
        <v>High</v>
      </c>
      <c r="AI135" s="173">
        <f t="shared" si="34"/>
        <v>33</v>
      </c>
      <c r="AJ135" s="176">
        <f>VLOOKUP($B135,'Lack of Reliability Index'!$A$2:$H$192,8,FALSE)</f>
        <v>4.1960784313725483</v>
      </c>
      <c r="AK135" s="47">
        <f>'Imputed and missing data hidden'!BA133</f>
        <v>8</v>
      </c>
      <c r="AL135" s="174">
        <f t="shared" si="35"/>
        <v>0.15686274509803921</v>
      </c>
      <c r="AM135" s="47" t="str">
        <f t="shared" si="36"/>
        <v>YES</v>
      </c>
      <c r="AN135" s="175">
        <f>'Indicator Date hidden2'!BB134</f>
        <v>0.62790697674418605</v>
      </c>
      <c r="AO135" s="181"/>
    </row>
    <row r="136" spans="1:41" ht="15.75" thickBot="1" x14ac:dyDescent="0.3">
      <c r="A136" s="125" t="str">
        <f>'Indicator Data'!A138</f>
        <v>Panama</v>
      </c>
      <c r="B136" s="43" t="str">
        <f>'Indicator Data'!B138</f>
        <v>PAN</v>
      </c>
      <c r="C136" s="153">
        <f>'Hazard &amp; Exposure'!AO135</f>
        <v>6.3</v>
      </c>
      <c r="D136" s="152">
        <f>'Hazard &amp; Exposure'!AP135</f>
        <v>3</v>
      </c>
      <c r="E136" s="152">
        <f>'Hazard &amp; Exposure'!AQ135</f>
        <v>9.1</v>
      </c>
      <c r="F136" s="152">
        <f>'Hazard &amp; Exposure'!AR135</f>
        <v>2.4</v>
      </c>
      <c r="G136" s="152">
        <f>'Hazard &amp; Exposure'!AU135</f>
        <v>1</v>
      </c>
      <c r="H136" s="40">
        <f>'Hazard &amp; Exposure'!AV135</f>
        <v>5.3</v>
      </c>
      <c r="I136" s="152">
        <f>'Hazard &amp; Exposure'!AY135</f>
        <v>0.2</v>
      </c>
      <c r="J136" s="152">
        <f>'Hazard &amp; Exposure'!BB135</f>
        <v>0</v>
      </c>
      <c r="K136" s="40">
        <f>'Hazard &amp; Exposure'!BC135</f>
        <v>0.1</v>
      </c>
      <c r="L136" s="41">
        <f t="shared" si="30"/>
        <v>3.1</v>
      </c>
      <c r="M136" s="150">
        <f>Vulnerability!E135</f>
        <v>2.5</v>
      </c>
      <c r="N136" s="148">
        <f>Vulnerability!H135</f>
        <v>6.3</v>
      </c>
      <c r="O136" s="148">
        <f>Vulnerability!M135</f>
        <v>0.1</v>
      </c>
      <c r="P136" s="40">
        <f>Vulnerability!N135</f>
        <v>2.9</v>
      </c>
      <c r="Q136" s="148">
        <f>Vulnerability!S135</f>
        <v>2.1</v>
      </c>
      <c r="R136" s="147">
        <f>Vulnerability!W135</f>
        <v>0.9</v>
      </c>
      <c r="S136" s="147">
        <f>Vulnerability!Z135</f>
        <v>1.1000000000000001</v>
      </c>
      <c r="T136" s="147">
        <f>Vulnerability!AC135</f>
        <v>0.2</v>
      </c>
      <c r="U136" s="147">
        <f>Vulnerability!AI135</f>
        <v>2.5</v>
      </c>
      <c r="V136" s="148">
        <f>Vulnerability!AJ135</f>
        <v>1.2</v>
      </c>
      <c r="W136" s="40">
        <f>Vulnerability!AK135</f>
        <v>1.7</v>
      </c>
      <c r="X136" s="41">
        <f t="shared" si="31"/>
        <v>2.2999999999999998</v>
      </c>
      <c r="Y136" s="163">
        <f>'Lack of Coping Capacity'!D135</f>
        <v>4.3</v>
      </c>
      <c r="Z136" s="146">
        <f>'Lack of Coping Capacity'!G135</f>
        <v>5.7</v>
      </c>
      <c r="AA136" s="40">
        <f>'Lack of Coping Capacity'!H135</f>
        <v>5</v>
      </c>
      <c r="AB136" s="146">
        <f>'Lack of Coping Capacity'!M135</f>
        <v>2</v>
      </c>
      <c r="AC136" s="146">
        <f>'Lack of Coping Capacity'!R135</f>
        <v>4.0999999999999996</v>
      </c>
      <c r="AD136" s="146">
        <f>'Lack of Coping Capacity'!W135</f>
        <v>3</v>
      </c>
      <c r="AE136" s="40">
        <f>'Lack of Coping Capacity'!X135</f>
        <v>3</v>
      </c>
      <c r="AF136" s="41">
        <f t="shared" si="32"/>
        <v>4.0999999999999996</v>
      </c>
      <c r="AG136" s="155">
        <f t="shared" si="33"/>
        <v>3.1</v>
      </c>
      <c r="AH136" s="180" t="str">
        <f t="shared" si="37"/>
        <v>Low</v>
      </c>
      <c r="AI136" s="173">
        <f t="shared" si="34"/>
        <v>114</v>
      </c>
      <c r="AJ136" s="176">
        <f>VLOOKUP($B136,'Lack of Reliability Index'!$A$2:$H$192,8,FALSE)</f>
        <v>6.0854700854700869</v>
      </c>
      <c r="AK136" s="47">
        <f>'Imputed and missing data hidden'!BA134</f>
        <v>1</v>
      </c>
      <c r="AL136" s="174">
        <f t="shared" si="35"/>
        <v>1.9607843137254902E-2</v>
      </c>
      <c r="AM136" s="47" t="str">
        <f t="shared" si="36"/>
        <v/>
      </c>
      <c r="AN136" s="175">
        <f>'Indicator Date hidden2'!BB135</f>
        <v>0.39583333333333331</v>
      </c>
      <c r="AO136" s="181"/>
    </row>
    <row r="137" spans="1:41" ht="15.75" thickBot="1" x14ac:dyDescent="0.3">
      <c r="A137" s="125" t="str">
        <f>'Indicator Data'!A139</f>
        <v>Papua New Guinea</v>
      </c>
      <c r="B137" s="43" t="str">
        <f>'Indicator Data'!B139</f>
        <v>PNG</v>
      </c>
      <c r="C137" s="153">
        <f>'Hazard &amp; Exposure'!AO136</f>
        <v>7.1</v>
      </c>
      <c r="D137" s="152">
        <f>'Hazard &amp; Exposure'!AP136</f>
        <v>5.0999999999999996</v>
      </c>
      <c r="E137" s="152">
        <f>'Hazard &amp; Exposure'!AQ136</f>
        <v>8.6</v>
      </c>
      <c r="F137" s="152">
        <f>'Hazard &amp; Exposure'!AR136</f>
        <v>2.6</v>
      </c>
      <c r="G137" s="152">
        <f>'Hazard &amp; Exposure'!AU136</f>
        <v>2.6</v>
      </c>
      <c r="H137" s="40">
        <f>'Hazard &amp; Exposure'!AV136</f>
        <v>5.8</v>
      </c>
      <c r="I137" s="152">
        <f>'Hazard &amp; Exposure'!AY136</f>
        <v>4.5999999999999996</v>
      </c>
      <c r="J137" s="152">
        <f>'Hazard &amp; Exposure'!BB136</f>
        <v>0</v>
      </c>
      <c r="K137" s="40">
        <f>'Hazard &amp; Exposure'!BC136</f>
        <v>3.2</v>
      </c>
      <c r="L137" s="41">
        <f t="shared" si="30"/>
        <v>4.5999999999999996</v>
      </c>
      <c r="M137" s="150">
        <f>Vulnerability!E136</f>
        <v>6.2</v>
      </c>
      <c r="N137" s="148">
        <f>Vulnerability!H136</f>
        <v>7.3</v>
      </c>
      <c r="O137" s="148">
        <f>Vulnerability!M136</f>
        <v>2</v>
      </c>
      <c r="P137" s="40">
        <f>Vulnerability!N136</f>
        <v>5.4</v>
      </c>
      <c r="Q137" s="148">
        <f>Vulnerability!S136</f>
        <v>4.3</v>
      </c>
      <c r="R137" s="147">
        <f>Vulnerability!W136</f>
        <v>4.3</v>
      </c>
      <c r="S137" s="147">
        <f>Vulnerability!Z136</f>
        <v>5.2</v>
      </c>
      <c r="T137" s="147">
        <f>Vulnerability!AC136</f>
        <v>6.6</v>
      </c>
      <c r="U137" s="147">
        <f>Vulnerability!AI136</f>
        <v>4.8</v>
      </c>
      <c r="V137" s="148">
        <f>Vulnerability!AJ136</f>
        <v>5.3</v>
      </c>
      <c r="W137" s="40">
        <f>Vulnerability!AK136</f>
        <v>4.8</v>
      </c>
      <c r="X137" s="41">
        <f t="shared" si="31"/>
        <v>5.0999999999999996</v>
      </c>
      <c r="Y137" s="163">
        <f>'Lack of Coping Capacity'!D136</f>
        <v>6.7</v>
      </c>
      <c r="Z137" s="146">
        <f>'Lack of Coping Capacity'!G136</f>
        <v>6.8</v>
      </c>
      <c r="AA137" s="40">
        <f>'Lack of Coping Capacity'!H136</f>
        <v>6.8</v>
      </c>
      <c r="AB137" s="146">
        <f>'Lack of Coping Capacity'!M136</f>
        <v>7.8</v>
      </c>
      <c r="AC137" s="146">
        <f>'Lack of Coping Capacity'!R136</f>
        <v>9.6</v>
      </c>
      <c r="AD137" s="146">
        <f>'Lack of Coping Capacity'!W136</f>
        <v>7.9</v>
      </c>
      <c r="AE137" s="40">
        <f>'Lack of Coping Capacity'!X136</f>
        <v>8.4</v>
      </c>
      <c r="AF137" s="41">
        <f t="shared" si="32"/>
        <v>7.7</v>
      </c>
      <c r="AG137" s="155">
        <f t="shared" si="33"/>
        <v>5.7</v>
      </c>
      <c r="AH137" s="180" t="str">
        <f t="shared" si="37"/>
        <v>High</v>
      </c>
      <c r="AI137" s="173">
        <f t="shared" si="34"/>
        <v>26</v>
      </c>
      <c r="AJ137" s="176">
        <f>VLOOKUP($B137,'Lack of Reliability Index'!$A$2:$H$192,8,FALSE)</f>
        <v>5.4821705426356591</v>
      </c>
      <c r="AK137" s="47">
        <f>'Imputed and missing data hidden'!BA135</f>
        <v>3</v>
      </c>
      <c r="AL137" s="174">
        <f t="shared" si="35"/>
        <v>5.8823529411764705E-2</v>
      </c>
      <c r="AM137" s="47" t="str">
        <f t="shared" si="36"/>
        <v/>
      </c>
      <c r="AN137" s="175">
        <f>'Indicator Date hidden2'!BB136</f>
        <v>0.5957446808510638</v>
      </c>
      <c r="AO137" s="181"/>
    </row>
    <row r="138" spans="1:41" ht="15.75" thickBot="1" x14ac:dyDescent="0.3">
      <c r="A138" s="125" t="str">
        <f>'Indicator Data'!A140</f>
        <v>Paraguay</v>
      </c>
      <c r="B138" s="43" t="str">
        <f>'Indicator Data'!B140</f>
        <v>PRY</v>
      </c>
      <c r="C138" s="153">
        <f>'Hazard &amp; Exposure'!AO137</f>
        <v>0.1</v>
      </c>
      <c r="D138" s="152">
        <f>'Hazard &amp; Exposure'!AP137</f>
        <v>4.8</v>
      </c>
      <c r="E138" s="152">
        <f>'Hazard &amp; Exposure'!AQ137</f>
        <v>0</v>
      </c>
      <c r="F138" s="152">
        <f>'Hazard &amp; Exposure'!AR137</f>
        <v>0</v>
      </c>
      <c r="G138" s="152">
        <f>'Hazard &amp; Exposure'!AU137</f>
        <v>3.6</v>
      </c>
      <c r="H138" s="40">
        <f>'Hazard &amp; Exposure'!AV137</f>
        <v>2</v>
      </c>
      <c r="I138" s="152">
        <f>'Hazard &amp; Exposure'!AY137</f>
        <v>3.2</v>
      </c>
      <c r="J138" s="152">
        <f>'Hazard &amp; Exposure'!BB137</f>
        <v>0</v>
      </c>
      <c r="K138" s="40">
        <f>'Hazard &amp; Exposure'!BC137</f>
        <v>2.2000000000000002</v>
      </c>
      <c r="L138" s="41">
        <f t="shared" si="30"/>
        <v>2.1</v>
      </c>
      <c r="M138" s="150">
        <f>Vulnerability!E137</f>
        <v>4.3</v>
      </c>
      <c r="N138" s="148">
        <f>Vulnerability!H137</f>
        <v>6</v>
      </c>
      <c r="O138" s="148">
        <f>Vulnerability!M137</f>
        <v>0.2</v>
      </c>
      <c r="P138" s="40">
        <f>Vulnerability!N137</f>
        <v>3.7</v>
      </c>
      <c r="Q138" s="148">
        <f>Vulnerability!S137</f>
        <v>0</v>
      </c>
      <c r="R138" s="147">
        <f>Vulnerability!W137</f>
        <v>0.6</v>
      </c>
      <c r="S138" s="147">
        <f>Vulnerability!Z137</f>
        <v>1</v>
      </c>
      <c r="T138" s="147">
        <f>Vulnerability!AC137</f>
        <v>0.5</v>
      </c>
      <c r="U138" s="147">
        <f>Vulnerability!AI137</f>
        <v>3.9</v>
      </c>
      <c r="V138" s="148">
        <f>Vulnerability!AJ137</f>
        <v>1.6</v>
      </c>
      <c r="W138" s="40">
        <f>Vulnerability!AK137</f>
        <v>0.8</v>
      </c>
      <c r="X138" s="41">
        <f t="shared" si="31"/>
        <v>2.4</v>
      </c>
      <c r="Y138" s="163">
        <f>'Lack of Coping Capacity'!D137</f>
        <v>3.7</v>
      </c>
      <c r="Z138" s="146">
        <f>'Lack of Coping Capacity'!G137</f>
        <v>6.9</v>
      </c>
      <c r="AA138" s="40">
        <f>'Lack of Coping Capacity'!H137</f>
        <v>5.3</v>
      </c>
      <c r="AB138" s="146">
        <f>'Lack of Coping Capacity'!M137</f>
        <v>2.8</v>
      </c>
      <c r="AC138" s="146">
        <f>'Lack of Coping Capacity'!R137</f>
        <v>3.3</v>
      </c>
      <c r="AD138" s="146">
        <f>'Lack of Coping Capacity'!W137</f>
        <v>4.5</v>
      </c>
      <c r="AE138" s="40">
        <f>'Lack of Coping Capacity'!X137</f>
        <v>3.5</v>
      </c>
      <c r="AF138" s="41">
        <f t="shared" si="32"/>
        <v>4.5</v>
      </c>
      <c r="AG138" s="155">
        <f t="shared" si="33"/>
        <v>2.8</v>
      </c>
      <c r="AH138" s="180" t="str">
        <f t="shared" si="37"/>
        <v>Low</v>
      </c>
      <c r="AI138" s="173">
        <f t="shared" si="34"/>
        <v>123</v>
      </c>
      <c r="AJ138" s="176">
        <f>VLOOKUP($B138,'Lack of Reliability Index'!$A$2:$H$192,8,FALSE)</f>
        <v>2.3777777777777773</v>
      </c>
      <c r="AK138" s="47">
        <f>'Imputed and missing data hidden'!BA136</f>
        <v>0</v>
      </c>
      <c r="AL138" s="174">
        <f t="shared" si="35"/>
        <v>0</v>
      </c>
      <c r="AM138" s="47" t="str">
        <f t="shared" si="36"/>
        <v/>
      </c>
      <c r="AN138" s="175">
        <f>'Indicator Date hidden2'!BB137</f>
        <v>0.30612244897959184</v>
      </c>
      <c r="AO138" s="181"/>
    </row>
    <row r="139" spans="1:41" ht="15.75" thickBot="1" x14ac:dyDescent="0.3">
      <c r="A139" s="125" t="str">
        <f>'Indicator Data'!A141</f>
        <v>Peru</v>
      </c>
      <c r="B139" s="43" t="str">
        <f>'Indicator Data'!B141</f>
        <v>PER</v>
      </c>
      <c r="C139" s="153">
        <f>'Hazard &amp; Exposure'!AO138</f>
        <v>9.1</v>
      </c>
      <c r="D139" s="152">
        <f>'Hazard &amp; Exposure'!AP138</f>
        <v>6.4</v>
      </c>
      <c r="E139" s="152">
        <f>'Hazard &amp; Exposure'!AQ138</f>
        <v>9.3000000000000007</v>
      </c>
      <c r="F139" s="152">
        <f>'Hazard &amp; Exposure'!AR138</f>
        <v>0</v>
      </c>
      <c r="G139" s="152">
        <f>'Hazard &amp; Exposure'!AU138</f>
        <v>4.8</v>
      </c>
      <c r="H139" s="40">
        <f>'Hazard &amp; Exposure'!AV138</f>
        <v>7</v>
      </c>
      <c r="I139" s="152">
        <f>'Hazard &amp; Exposure'!AY138</f>
        <v>3</v>
      </c>
      <c r="J139" s="152">
        <f>'Hazard &amp; Exposure'!BB138</f>
        <v>0</v>
      </c>
      <c r="K139" s="40">
        <f>'Hazard &amp; Exposure'!BC138</f>
        <v>2.1</v>
      </c>
      <c r="L139" s="41">
        <f t="shared" si="30"/>
        <v>5</v>
      </c>
      <c r="M139" s="150">
        <f>Vulnerability!E138</f>
        <v>4.8</v>
      </c>
      <c r="N139" s="148">
        <f>Vulnerability!H138</f>
        <v>4.8</v>
      </c>
      <c r="O139" s="148">
        <f>Vulnerability!M138</f>
        <v>0.1</v>
      </c>
      <c r="P139" s="40">
        <f>Vulnerability!N138</f>
        <v>3.6</v>
      </c>
      <c r="Q139" s="148">
        <f>Vulnerability!S138</f>
        <v>4.9000000000000004</v>
      </c>
      <c r="R139" s="147">
        <f>Vulnerability!W138</f>
        <v>0.9</v>
      </c>
      <c r="S139" s="147">
        <f>Vulnerability!Z138</f>
        <v>1</v>
      </c>
      <c r="T139" s="147">
        <f>Vulnerability!AC138</f>
        <v>3.4</v>
      </c>
      <c r="U139" s="147">
        <f>Vulnerability!AI138</f>
        <v>2.6</v>
      </c>
      <c r="V139" s="148">
        <f>Vulnerability!AJ138</f>
        <v>2</v>
      </c>
      <c r="W139" s="40">
        <f>Vulnerability!AK138</f>
        <v>3.6</v>
      </c>
      <c r="X139" s="41">
        <f t="shared" si="31"/>
        <v>3.6</v>
      </c>
      <c r="Y139" s="163">
        <f>'Lack of Coping Capacity'!D138</f>
        <v>3.6</v>
      </c>
      <c r="Z139" s="146">
        <f>'Lack of Coping Capacity'!G138</f>
        <v>5.9</v>
      </c>
      <c r="AA139" s="40">
        <f>'Lack of Coping Capacity'!H138</f>
        <v>4.8</v>
      </c>
      <c r="AB139" s="146">
        <f>'Lack of Coping Capacity'!M138</f>
        <v>2.9</v>
      </c>
      <c r="AC139" s="146">
        <f>'Lack of Coping Capacity'!R138</f>
        <v>4.9000000000000004</v>
      </c>
      <c r="AD139" s="146">
        <f>'Lack of Coping Capacity'!W138</f>
        <v>5</v>
      </c>
      <c r="AE139" s="40">
        <f>'Lack of Coping Capacity'!X138</f>
        <v>4.3</v>
      </c>
      <c r="AF139" s="41">
        <f t="shared" si="32"/>
        <v>4.5999999999999996</v>
      </c>
      <c r="AG139" s="155">
        <f t="shared" si="33"/>
        <v>4.4000000000000004</v>
      </c>
      <c r="AH139" s="180" t="str">
        <f t="shared" si="37"/>
        <v>Medium</v>
      </c>
      <c r="AI139" s="173">
        <f t="shared" si="34"/>
        <v>65</v>
      </c>
      <c r="AJ139" s="176">
        <f>VLOOKUP($B139,'Lack of Reliability Index'!$A$2:$H$192,8,FALSE)</f>
        <v>3.9773049645390071</v>
      </c>
      <c r="AK139" s="47">
        <f>'Imputed and missing data hidden'!BA137</f>
        <v>0</v>
      </c>
      <c r="AL139" s="174">
        <f t="shared" si="35"/>
        <v>0</v>
      </c>
      <c r="AM139" s="47" t="str">
        <f t="shared" si="36"/>
        <v/>
      </c>
      <c r="AN139" s="175">
        <f>'Indicator Date hidden2'!BB138</f>
        <v>0.32</v>
      </c>
      <c r="AO139" s="181"/>
    </row>
    <row r="140" spans="1:41" ht="15.75" thickBot="1" x14ac:dyDescent="0.3">
      <c r="A140" s="125" t="str">
        <f>'Indicator Data'!A142</f>
        <v>Philippines</v>
      </c>
      <c r="B140" s="43" t="str">
        <f>'Indicator Data'!B142</f>
        <v>PHL</v>
      </c>
      <c r="C140" s="153">
        <f>'Hazard &amp; Exposure'!AO139</f>
        <v>9.5</v>
      </c>
      <c r="D140" s="152">
        <f>'Hazard &amp; Exposure'!AP139</f>
        <v>7.2</v>
      </c>
      <c r="E140" s="152">
        <f>'Hazard &amp; Exposure'!AQ139</f>
        <v>9.3000000000000007</v>
      </c>
      <c r="F140" s="152">
        <f>'Hazard &amp; Exposure'!AR139</f>
        <v>9.6</v>
      </c>
      <c r="G140" s="152">
        <f>'Hazard &amp; Exposure'!AU139</f>
        <v>4</v>
      </c>
      <c r="H140" s="40">
        <f>'Hazard &amp; Exposure'!AV139</f>
        <v>8.5</v>
      </c>
      <c r="I140" s="152">
        <f>'Hazard &amp; Exposure'!AY139</f>
        <v>8.8000000000000007</v>
      </c>
      <c r="J140" s="152">
        <f>'Hazard &amp; Exposure'!BB139</f>
        <v>7</v>
      </c>
      <c r="K140" s="40">
        <f>'Hazard &amp; Exposure'!BC139</f>
        <v>7</v>
      </c>
      <c r="L140" s="41">
        <f t="shared" si="30"/>
        <v>7.8</v>
      </c>
      <c r="M140" s="150">
        <f>Vulnerability!E139</f>
        <v>4.8</v>
      </c>
      <c r="N140" s="148">
        <f>Vulnerability!H139</f>
        <v>5.0999999999999996</v>
      </c>
      <c r="O140" s="148">
        <f>Vulnerability!M139</f>
        <v>0.1</v>
      </c>
      <c r="P140" s="40">
        <f>Vulnerability!N139</f>
        <v>3.7</v>
      </c>
      <c r="Q140" s="148">
        <f>Vulnerability!S139</f>
        <v>6.2</v>
      </c>
      <c r="R140" s="147">
        <f>Vulnerability!W139</f>
        <v>3.4</v>
      </c>
      <c r="S140" s="147">
        <f>Vulnerability!Z139</f>
        <v>3.4</v>
      </c>
      <c r="T140" s="147">
        <f>Vulnerability!AC139</f>
        <v>10</v>
      </c>
      <c r="U140" s="147">
        <f>Vulnerability!AI139</f>
        <v>4.3</v>
      </c>
      <c r="V140" s="148">
        <f>Vulnerability!AJ139</f>
        <v>6.5</v>
      </c>
      <c r="W140" s="40">
        <f>Vulnerability!AK139</f>
        <v>6.4</v>
      </c>
      <c r="X140" s="41">
        <f t="shared" si="31"/>
        <v>5.2</v>
      </c>
      <c r="Y140" s="163">
        <f>'Lack of Coping Capacity'!D139</f>
        <v>3.5</v>
      </c>
      <c r="Z140" s="146">
        <f>'Lack of Coping Capacity'!G139</f>
        <v>5.8</v>
      </c>
      <c r="AA140" s="40">
        <f>'Lack of Coping Capacity'!H139</f>
        <v>4.7</v>
      </c>
      <c r="AB140" s="146">
        <f>'Lack of Coping Capacity'!M139</f>
        <v>2.7</v>
      </c>
      <c r="AC140" s="146">
        <f>'Lack of Coping Capacity'!R139</f>
        <v>3.2</v>
      </c>
      <c r="AD140" s="146">
        <f>'Lack of Coping Capacity'!W139</f>
        <v>4.3</v>
      </c>
      <c r="AE140" s="40">
        <f>'Lack of Coping Capacity'!X139</f>
        <v>3.4</v>
      </c>
      <c r="AF140" s="41">
        <f t="shared" si="32"/>
        <v>4.0999999999999996</v>
      </c>
      <c r="AG140" s="155">
        <f t="shared" si="33"/>
        <v>5.5</v>
      </c>
      <c r="AH140" s="180" t="str">
        <f t="shared" si="37"/>
        <v>High</v>
      </c>
      <c r="AI140" s="173">
        <f t="shared" si="34"/>
        <v>29</v>
      </c>
      <c r="AJ140" s="176">
        <f>VLOOKUP($B140,'Lack of Reliability Index'!$A$2:$H$192,8,FALSE)</f>
        <v>2.040816326530611</v>
      </c>
      <c r="AK140" s="47">
        <f>'Imputed and missing data hidden'!BA138</f>
        <v>1</v>
      </c>
      <c r="AL140" s="174">
        <f t="shared" si="35"/>
        <v>1.9607843137254902E-2</v>
      </c>
      <c r="AM140" s="47" t="str">
        <f t="shared" si="36"/>
        <v>YES</v>
      </c>
      <c r="AN140" s="175">
        <f>'Indicator Date hidden2'!BB139</f>
        <v>0.40816326530612246</v>
      </c>
      <c r="AO140" s="181"/>
    </row>
    <row r="141" spans="1:41" ht="15.75" thickBot="1" x14ac:dyDescent="0.3">
      <c r="A141" s="125" t="str">
        <f>'Indicator Data'!A143</f>
        <v>Poland</v>
      </c>
      <c r="B141" s="43" t="str">
        <f>'Indicator Data'!B143</f>
        <v>POL</v>
      </c>
      <c r="C141" s="153">
        <f>'Hazard &amp; Exposure'!AO140</f>
        <v>2.2000000000000002</v>
      </c>
      <c r="D141" s="152">
        <f>'Hazard &amp; Exposure'!AP140</f>
        <v>6.2</v>
      </c>
      <c r="E141" s="152">
        <f>'Hazard &amp; Exposure'!AQ140</f>
        <v>0</v>
      </c>
      <c r="F141" s="152">
        <f>'Hazard &amp; Exposure'!AR140</f>
        <v>0</v>
      </c>
      <c r="G141" s="152">
        <f>'Hazard &amp; Exposure'!AU140</f>
        <v>1.5</v>
      </c>
      <c r="H141" s="40">
        <f>'Hazard &amp; Exposure'!AV140</f>
        <v>2.2999999999999998</v>
      </c>
      <c r="I141" s="152">
        <f>'Hazard &amp; Exposure'!AY140</f>
        <v>0.1</v>
      </c>
      <c r="J141" s="152">
        <f>'Hazard &amp; Exposure'!BB140</f>
        <v>0</v>
      </c>
      <c r="K141" s="40">
        <f>'Hazard &amp; Exposure'!BC140</f>
        <v>0.1</v>
      </c>
      <c r="L141" s="41">
        <f t="shared" si="30"/>
        <v>1.3</v>
      </c>
      <c r="M141" s="150">
        <f>Vulnerability!E140</f>
        <v>1.3</v>
      </c>
      <c r="N141" s="148">
        <f>Vulnerability!H140</f>
        <v>1.8</v>
      </c>
      <c r="O141" s="148">
        <f>Vulnerability!M140</f>
        <v>0</v>
      </c>
      <c r="P141" s="40">
        <f>Vulnerability!N140</f>
        <v>1.1000000000000001</v>
      </c>
      <c r="Q141" s="148">
        <f>Vulnerability!S140</f>
        <v>3</v>
      </c>
      <c r="R141" s="147">
        <f>Vulnerability!W140</f>
        <v>0.3</v>
      </c>
      <c r="S141" s="147">
        <f>Vulnerability!Z140</f>
        <v>0.4</v>
      </c>
      <c r="T141" s="147">
        <f>Vulnerability!AC140</f>
        <v>0</v>
      </c>
      <c r="U141" s="147">
        <f>Vulnerability!AI140</f>
        <v>1.2</v>
      </c>
      <c r="V141" s="148">
        <f>Vulnerability!AJ140</f>
        <v>0.5</v>
      </c>
      <c r="W141" s="40">
        <f>Vulnerability!AK140</f>
        <v>1.8</v>
      </c>
      <c r="X141" s="41">
        <f t="shared" si="31"/>
        <v>1.5</v>
      </c>
      <c r="Y141" s="163">
        <f>'Lack of Coping Capacity'!D140</f>
        <v>4.3</v>
      </c>
      <c r="Z141" s="146">
        <f>'Lack of Coping Capacity'!G140</f>
        <v>3.9</v>
      </c>
      <c r="AA141" s="40">
        <f>'Lack of Coping Capacity'!H140</f>
        <v>4.0999999999999996</v>
      </c>
      <c r="AB141" s="146">
        <f>'Lack of Coping Capacity'!M140</f>
        <v>1.4</v>
      </c>
      <c r="AC141" s="146">
        <f>'Lack of Coping Capacity'!R140</f>
        <v>0.2</v>
      </c>
      <c r="AD141" s="146">
        <f>'Lack of Coping Capacity'!W140</f>
        <v>2.4</v>
      </c>
      <c r="AE141" s="40">
        <f>'Lack of Coping Capacity'!X140</f>
        <v>1.3</v>
      </c>
      <c r="AF141" s="41">
        <f t="shared" si="32"/>
        <v>2.8</v>
      </c>
      <c r="AG141" s="155">
        <f t="shared" si="33"/>
        <v>1.8</v>
      </c>
      <c r="AH141" s="180" t="str">
        <f t="shared" si="37"/>
        <v>Very Low</v>
      </c>
      <c r="AI141" s="173">
        <f t="shared" si="34"/>
        <v>160</v>
      </c>
      <c r="AJ141" s="176">
        <f>VLOOKUP($B141,'Lack of Reliability Index'!$A$2:$H$192,8,FALSE)</f>
        <v>1.706666666666667</v>
      </c>
      <c r="AK141" s="47">
        <f>'Imputed and missing data hidden'!BA139</f>
        <v>6</v>
      </c>
      <c r="AL141" s="174">
        <f t="shared" si="35"/>
        <v>0.11764705882352941</v>
      </c>
      <c r="AM141" s="47" t="str">
        <f t="shared" si="36"/>
        <v/>
      </c>
      <c r="AN141" s="175">
        <f>'Indicator Date hidden2'!BB140</f>
        <v>0.33333333333333331</v>
      </c>
      <c r="AO141" s="181"/>
    </row>
    <row r="142" spans="1:41" ht="15.75" thickBot="1" x14ac:dyDescent="0.3">
      <c r="A142" s="125" t="str">
        <f>'Indicator Data'!A144</f>
        <v>Portugal</v>
      </c>
      <c r="B142" s="43" t="str">
        <f>'Indicator Data'!B144</f>
        <v>PRT</v>
      </c>
      <c r="C142" s="153">
        <f>'Hazard &amp; Exposure'!AO141</f>
        <v>5.5</v>
      </c>
      <c r="D142" s="152">
        <f>'Hazard &amp; Exposure'!AP141</f>
        <v>3.7</v>
      </c>
      <c r="E142" s="152">
        <f>'Hazard &amp; Exposure'!AQ141</f>
        <v>6.2</v>
      </c>
      <c r="F142" s="152">
        <f>'Hazard &amp; Exposure'!AR141</f>
        <v>0.3</v>
      </c>
      <c r="G142" s="152">
        <f>'Hazard &amp; Exposure'!AU141</f>
        <v>2.5</v>
      </c>
      <c r="H142" s="40">
        <f>'Hazard &amp; Exposure'!AV141</f>
        <v>3.9</v>
      </c>
      <c r="I142" s="152">
        <f>'Hazard &amp; Exposure'!AY141</f>
        <v>0</v>
      </c>
      <c r="J142" s="152">
        <f>'Hazard &amp; Exposure'!BB141</f>
        <v>0</v>
      </c>
      <c r="K142" s="40">
        <f>'Hazard &amp; Exposure'!BC141</f>
        <v>0</v>
      </c>
      <c r="L142" s="41">
        <f t="shared" si="30"/>
        <v>2.2000000000000002</v>
      </c>
      <c r="M142" s="150">
        <f>Vulnerability!E141</f>
        <v>1.6</v>
      </c>
      <c r="N142" s="148">
        <f>Vulnerability!H141</f>
        <v>2</v>
      </c>
      <c r="O142" s="148">
        <f>Vulnerability!M141</f>
        <v>0</v>
      </c>
      <c r="P142" s="40">
        <f>Vulnerability!N141</f>
        <v>1.3</v>
      </c>
      <c r="Q142" s="148">
        <f>Vulnerability!S141</f>
        <v>1.5</v>
      </c>
      <c r="R142" s="147">
        <f>Vulnerability!W141</f>
        <v>0.4</v>
      </c>
      <c r="S142" s="147">
        <f>Vulnerability!Z141</f>
        <v>0.3</v>
      </c>
      <c r="T142" s="147">
        <f>Vulnerability!AC141</f>
        <v>0</v>
      </c>
      <c r="U142" s="147">
        <f>Vulnerability!AI141</f>
        <v>1.2</v>
      </c>
      <c r="V142" s="148">
        <f>Vulnerability!AJ141</f>
        <v>0.5</v>
      </c>
      <c r="W142" s="40">
        <f>Vulnerability!AK141</f>
        <v>1</v>
      </c>
      <c r="X142" s="41">
        <f t="shared" si="31"/>
        <v>1.2</v>
      </c>
      <c r="Y142" s="163">
        <f>'Lack of Coping Capacity'!D141</f>
        <v>2.6</v>
      </c>
      <c r="Z142" s="146">
        <f>'Lack of Coping Capacity'!G141</f>
        <v>3</v>
      </c>
      <c r="AA142" s="40">
        <f>'Lack of Coping Capacity'!H141</f>
        <v>2.8</v>
      </c>
      <c r="AB142" s="146">
        <f>'Lack of Coping Capacity'!M141</f>
        <v>2.2000000000000002</v>
      </c>
      <c r="AC142" s="146">
        <f>'Lack of Coping Capacity'!R141</f>
        <v>0</v>
      </c>
      <c r="AD142" s="146">
        <f>'Lack of Coping Capacity'!W141</f>
        <v>0.4</v>
      </c>
      <c r="AE142" s="40">
        <f>'Lack of Coping Capacity'!X141</f>
        <v>0.9</v>
      </c>
      <c r="AF142" s="41">
        <f t="shared" si="32"/>
        <v>1.9</v>
      </c>
      <c r="AG142" s="155">
        <f t="shared" si="33"/>
        <v>1.7</v>
      </c>
      <c r="AH142" s="180" t="str">
        <f t="shared" si="37"/>
        <v>Very Low</v>
      </c>
      <c r="AI142" s="173">
        <f t="shared" si="34"/>
        <v>163</v>
      </c>
      <c r="AJ142" s="176">
        <f>VLOOKUP($B142,'Lack of Reliability Index'!$A$2:$H$192,8,FALSE)</f>
        <v>2.4435374149659861</v>
      </c>
      <c r="AK142" s="47">
        <f>'Imputed and missing data hidden'!BA140</f>
        <v>5</v>
      </c>
      <c r="AL142" s="174">
        <f t="shared" si="35"/>
        <v>9.8039215686274508E-2</v>
      </c>
      <c r="AM142" s="47" t="str">
        <f t="shared" si="36"/>
        <v/>
      </c>
      <c r="AN142" s="175">
        <f>'Indicator Date hidden2'!BB141</f>
        <v>0.35555555555555557</v>
      </c>
      <c r="AO142" s="181"/>
    </row>
    <row r="143" spans="1:41" ht="15.75" thickBot="1" x14ac:dyDescent="0.3">
      <c r="A143" s="125" t="str">
        <f>'Indicator Data'!A145</f>
        <v>Qatar</v>
      </c>
      <c r="B143" s="43" t="str">
        <f>'Indicator Data'!B145</f>
        <v>QAT</v>
      </c>
      <c r="C143" s="153">
        <f>'Hazard &amp; Exposure'!AO142</f>
        <v>1.1000000000000001</v>
      </c>
      <c r="D143" s="152">
        <f>'Hazard &amp; Exposure'!AP142</f>
        <v>0</v>
      </c>
      <c r="E143" s="152">
        <f>'Hazard &amp; Exposure'!AQ142</f>
        <v>1.6</v>
      </c>
      <c r="F143" s="152">
        <f>'Hazard &amp; Exposure'!AR142</f>
        <v>0</v>
      </c>
      <c r="G143" s="152">
        <f>'Hazard &amp; Exposure'!AU142</f>
        <v>3.1</v>
      </c>
      <c r="H143" s="40">
        <f>'Hazard &amp; Exposure'!AV142</f>
        <v>1.2</v>
      </c>
      <c r="I143" s="152">
        <f>'Hazard &amp; Exposure'!AY142</f>
        <v>0.1</v>
      </c>
      <c r="J143" s="152">
        <f>'Hazard &amp; Exposure'!BB142</f>
        <v>0</v>
      </c>
      <c r="K143" s="40">
        <f>'Hazard &amp; Exposure'!BC142</f>
        <v>0.1</v>
      </c>
      <c r="L143" s="41">
        <f t="shared" si="30"/>
        <v>0.7</v>
      </c>
      <c r="M143" s="150">
        <f>Vulnerability!E142</f>
        <v>1.4</v>
      </c>
      <c r="N143" s="148">
        <f>Vulnerability!H142</f>
        <v>2.7</v>
      </c>
      <c r="O143" s="148">
        <f>Vulnerability!M142</f>
        <v>0</v>
      </c>
      <c r="P143" s="40">
        <f>Vulnerability!N142</f>
        <v>1.4</v>
      </c>
      <c r="Q143" s="148">
        <f>Vulnerability!S142</f>
        <v>0.9</v>
      </c>
      <c r="R143" s="147">
        <f>Vulnerability!W142</f>
        <v>0.4</v>
      </c>
      <c r="S143" s="147">
        <f>Vulnerability!Z142</f>
        <v>0.6</v>
      </c>
      <c r="T143" s="147">
        <f>Vulnerability!AC142</f>
        <v>0.1</v>
      </c>
      <c r="U143" s="147">
        <f>Vulnerability!AI142</f>
        <v>0.9</v>
      </c>
      <c r="V143" s="148">
        <f>Vulnerability!AJ142</f>
        <v>0.5</v>
      </c>
      <c r="W143" s="40">
        <f>Vulnerability!AK142</f>
        <v>0.7</v>
      </c>
      <c r="X143" s="41">
        <f t="shared" si="31"/>
        <v>1.1000000000000001</v>
      </c>
      <c r="Y143" s="163">
        <f>'Lack of Coping Capacity'!D142</f>
        <v>4.7</v>
      </c>
      <c r="Z143" s="146">
        <f>'Lack of Coping Capacity'!G142</f>
        <v>3.7</v>
      </c>
      <c r="AA143" s="40">
        <f>'Lack of Coping Capacity'!H142</f>
        <v>4.2</v>
      </c>
      <c r="AB143" s="146">
        <f>'Lack of Coping Capacity'!M142</f>
        <v>1</v>
      </c>
      <c r="AC143" s="146">
        <f>'Lack of Coping Capacity'!R142</f>
        <v>0.2</v>
      </c>
      <c r="AD143" s="146">
        <f>'Lack of Coping Capacity'!W142</f>
        <v>0</v>
      </c>
      <c r="AE143" s="40">
        <f>'Lack of Coping Capacity'!X142</f>
        <v>0.4</v>
      </c>
      <c r="AF143" s="41">
        <f t="shared" si="32"/>
        <v>2.5</v>
      </c>
      <c r="AG143" s="155">
        <f t="shared" si="33"/>
        <v>1.2</v>
      </c>
      <c r="AH143" s="180" t="str">
        <f t="shared" si="37"/>
        <v>Very Low</v>
      </c>
      <c r="AI143" s="173">
        <f t="shared" si="34"/>
        <v>181</v>
      </c>
      <c r="AJ143" s="176">
        <f>VLOOKUP($B143,'Lack of Reliability Index'!$A$2:$H$192,8,FALSE)</f>
        <v>3.3777777777777773</v>
      </c>
      <c r="AK143" s="47">
        <f>'Imputed and missing data hidden'!BA141</f>
        <v>5</v>
      </c>
      <c r="AL143" s="174">
        <f t="shared" si="35"/>
        <v>9.8039215686274508E-2</v>
      </c>
      <c r="AM143" s="47" t="str">
        <f t="shared" si="36"/>
        <v/>
      </c>
      <c r="AN143" s="175">
        <f>'Indicator Date hidden2'!BB142</f>
        <v>0.25</v>
      </c>
      <c r="AO143" s="181"/>
    </row>
    <row r="144" spans="1:41" ht="15.75" thickBot="1" x14ac:dyDescent="0.3">
      <c r="A144" s="125" t="str">
        <f>'Indicator Data'!A146</f>
        <v>Romania</v>
      </c>
      <c r="B144" s="43" t="str">
        <f>'Indicator Data'!B146</f>
        <v>ROU</v>
      </c>
      <c r="C144" s="153">
        <f>'Hazard &amp; Exposure'!AO143</f>
        <v>8.1999999999999993</v>
      </c>
      <c r="D144" s="152">
        <f>'Hazard &amp; Exposure'!AP143</f>
        <v>7</v>
      </c>
      <c r="E144" s="152">
        <f>'Hazard &amp; Exposure'!AQ143</f>
        <v>0</v>
      </c>
      <c r="F144" s="152">
        <f>'Hazard &amp; Exposure'!AR143</f>
        <v>0</v>
      </c>
      <c r="G144" s="152">
        <f>'Hazard &amp; Exposure'!AU143</f>
        <v>2.8</v>
      </c>
      <c r="H144" s="40">
        <f>'Hazard &amp; Exposure'!AV143</f>
        <v>4.5</v>
      </c>
      <c r="I144" s="152">
        <f>'Hazard &amp; Exposure'!AY143</f>
        <v>4</v>
      </c>
      <c r="J144" s="152">
        <f>'Hazard &amp; Exposure'!BB143</f>
        <v>0</v>
      </c>
      <c r="K144" s="40">
        <f>'Hazard &amp; Exposure'!BC143</f>
        <v>2.8</v>
      </c>
      <c r="L144" s="41">
        <f t="shared" si="30"/>
        <v>3.7</v>
      </c>
      <c r="M144" s="150">
        <f>Vulnerability!E143</f>
        <v>2.1</v>
      </c>
      <c r="N144" s="148">
        <f>Vulnerability!H143</f>
        <v>2.5</v>
      </c>
      <c r="O144" s="148">
        <f>Vulnerability!M143</f>
        <v>0</v>
      </c>
      <c r="P144" s="40">
        <f>Vulnerability!N143</f>
        <v>1.7</v>
      </c>
      <c r="Q144" s="148">
        <f>Vulnerability!S143</f>
        <v>2.1</v>
      </c>
      <c r="R144" s="147">
        <f>Vulnerability!W143</f>
        <v>0.8</v>
      </c>
      <c r="S144" s="147">
        <f>Vulnerability!Z143</f>
        <v>0.6</v>
      </c>
      <c r="T144" s="147">
        <f>Vulnerability!AC143</f>
        <v>0</v>
      </c>
      <c r="U144" s="147">
        <f>Vulnerability!AI143</f>
        <v>1.6</v>
      </c>
      <c r="V144" s="148">
        <f>Vulnerability!AJ143</f>
        <v>0.8</v>
      </c>
      <c r="W144" s="40">
        <f>Vulnerability!AK143</f>
        <v>1.5</v>
      </c>
      <c r="X144" s="41">
        <f t="shared" si="31"/>
        <v>1.6</v>
      </c>
      <c r="Y144" s="163">
        <f>'Lack of Coping Capacity'!D143</f>
        <v>3.8</v>
      </c>
      <c r="Z144" s="146">
        <f>'Lack of Coping Capacity'!G143</f>
        <v>5.3</v>
      </c>
      <c r="AA144" s="40">
        <f>'Lack of Coping Capacity'!H143</f>
        <v>4.5999999999999996</v>
      </c>
      <c r="AB144" s="146">
        <f>'Lack of Coping Capacity'!M143</f>
        <v>2.2999999999999998</v>
      </c>
      <c r="AC144" s="146">
        <f>'Lack of Coping Capacity'!R143</f>
        <v>1.2</v>
      </c>
      <c r="AD144" s="146">
        <f>'Lack of Coping Capacity'!W143</f>
        <v>3.5</v>
      </c>
      <c r="AE144" s="40">
        <f>'Lack of Coping Capacity'!X143</f>
        <v>2.2999999999999998</v>
      </c>
      <c r="AF144" s="41">
        <f t="shared" si="32"/>
        <v>3.5</v>
      </c>
      <c r="AG144" s="155">
        <f t="shared" si="33"/>
        <v>2.7</v>
      </c>
      <c r="AH144" s="180" t="str">
        <f t="shared" si="37"/>
        <v>Low</v>
      </c>
      <c r="AI144" s="173">
        <f t="shared" si="34"/>
        <v>127</v>
      </c>
      <c r="AJ144" s="176">
        <f>VLOOKUP($B144,'Lack of Reliability Index'!$A$2:$H$192,8,FALSE)</f>
        <v>3.2296296296296303</v>
      </c>
      <c r="AK144" s="47">
        <f>'Imputed and missing data hidden'!BA142</f>
        <v>4</v>
      </c>
      <c r="AL144" s="174">
        <f t="shared" si="35"/>
        <v>7.8431372549019607E-2</v>
      </c>
      <c r="AM144" s="47" t="str">
        <f t="shared" si="36"/>
        <v/>
      </c>
      <c r="AN144" s="175">
        <f>'Indicator Date hidden2'!BB143</f>
        <v>0.22222222222222221</v>
      </c>
      <c r="AO144" s="181"/>
    </row>
    <row r="145" spans="1:41" s="1" customFormat="1" ht="15.75" thickBot="1" x14ac:dyDescent="0.3">
      <c r="A145" s="125" t="str">
        <f>'Indicator Data'!A147</f>
        <v>Russian Federation</v>
      </c>
      <c r="B145" s="43" t="str">
        <f>'Indicator Data'!B147</f>
        <v>RUS</v>
      </c>
      <c r="C145" s="153">
        <f>'Hazard &amp; Exposure'!AO144</f>
        <v>7.1</v>
      </c>
      <c r="D145" s="152">
        <f>'Hazard &amp; Exposure'!AP144</f>
        <v>8.4</v>
      </c>
      <c r="E145" s="152">
        <f>'Hazard &amp; Exposure'!AQ144</f>
        <v>5.5</v>
      </c>
      <c r="F145" s="152">
        <f>'Hazard &amp; Exposure'!AR144</f>
        <v>3.8</v>
      </c>
      <c r="G145" s="152">
        <f>'Hazard &amp; Exposure'!AU144</f>
        <v>5.4</v>
      </c>
      <c r="H145" s="40">
        <f>'Hazard &amp; Exposure'!AV144</f>
        <v>6.3</v>
      </c>
      <c r="I145" s="152">
        <f>'Hazard &amp; Exposure'!AY144</f>
        <v>9.6999999999999993</v>
      </c>
      <c r="J145" s="152">
        <f>'Hazard &amp; Exposure'!BB144</f>
        <v>0</v>
      </c>
      <c r="K145" s="40">
        <f>'Hazard &amp; Exposure'!BC144</f>
        <v>6.8</v>
      </c>
      <c r="L145" s="41">
        <f t="shared" si="30"/>
        <v>6.6</v>
      </c>
      <c r="M145" s="150">
        <f>Vulnerability!E144</f>
        <v>2.1</v>
      </c>
      <c r="N145" s="148">
        <f>Vulnerability!H144</f>
        <v>3.8</v>
      </c>
      <c r="O145" s="148">
        <f>Vulnerability!M144</f>
        <v>0</v>
      </c>
      <c r="P145" s="40">
        <f>Vulnerability!N144</f>
        <v>2</v>
      </c>
      <c r="Q145" s="148">
        <f>Vulnerability!S144</f>
        <v>5.0999999999999996</v>
      </c>
      <c r="R145" s="147">
        <f>Vulnerability!W144</f>
        <v>1.1000000000000001</v>
      </c>
      <c r="S145" s="147">
        <f>Vulnerability!Z144</f>
        <v>0.6</v>
      </c>
      <c r="T145" s="147">
        <f>Vulnerability!AC144</f>
        <v>0</v>
      </c>
      <c r="U145" s="147">
        <f>Vulnerability!AI144</f>
        <v>1.8</v>
      </c>
      <c r="V145" s="148">
        <f>Vulnerability!AJ144</f>
        <v>0.9</v>
      </c>
      <c r="W145" s="40">
        <f>Vulnerability!AK144</f>
        <v>3.3</v>
      </c>
      <c r="X145" s="41">
        <f t="shared" si="31"/>
        <v>2.7</v>
      </c>
      <c r="Y145" s="163" t="str">
        <f>'Lack of Coping Capacity'!D144</f>
        <v>x</v>
      </c>
      <c r="Z145" s="146">
        <f>'Lack of Coping Capacity'!G144</f>
        <v>6.2</v>
      </c>
      <c r="AA145" s="40">
        <f>'Lack of Coping Capacity'!H144</f>
        <v>6.2</v>
      </c>
      <c r="AB145" s="146">
        <f>'Lack of Coping Capacity'!M144</f>
        <v>1.2</v>
      </c>
      <c r="AC145" s="146">
        <f>'Lack of Coping Capacity'!R144</f>
        <v>4.2</v>
      </c>
      <c r="AD145" s="146">
        <f>'Lack of Coping Capacity'!W144</f>
        <v>1.5</v>
      </c>
      <c r="AE145" s="40">
        <f>'Lack of Coping Capacity'!X144</f>
        <v>2.2999999999999998</v>
      </c>
      <c r="AF145" s="41">
        <f t="shared" si="32"/>
        <v>4.5</v>
      </c>
      <c r="AG145" s="155">
        <f t="shared" si="33"/>
        <v>4.3</v>
      </c>
      <c r="AH145" s="180" t="str">
        <f t="shared" si="37"/>
        <v>Medium</v>
      </c>
      <c r="AI145" s="173">
        <f t="shared" si="34"/>
        <v>70</v>
      </c>
      <c r="AJ145" s="176">
        <f>VLOOKUP($B145,'Lack of Reliability Index'!$A$2:$H$192,8,FALSE)</f>
        <v>2.666666666666667</v>
      </c>
      <c r="AK145" s="47">
        <f>'Imputed and missing data hidden'!BA143</f>
        <v>8</v>
      </c>
      <c r="AL145" s="174">
        <f t="shared" si="35"/>
        <v>0.15686274509803921</v>
      </c>
      <c r="AM145" s="47" t="str">
        <f t="shared" si="36"/>
        <v/>
      </c>
      <c r="AN145" s="175">
        <f>'Indicator Date hidden2'!BB144</f>
        <v>0.39130434782608697</v>
      </c>
      <c r="AO145" s="181"/>
    </row>
    <row r="146" spans="1:41" ht="15.75" thickBot="1" x14ac:dyDescent="0.3">
      <c r="A146" s="125" t="str">
        <f>'Indicator Data'!A148</f>
        <v>Rwanda</v>
      </c>
      <c r="B146" s="43" t="str">
        <f>'Indicator Data'!B148</f>
        <v>RWA</v>
      </c>
      <c r="C146" s="153">
        <f>'Hazard &amp; Exposure'!AO145</f>
        <v>3.9</v>
      </c>
      <c r="D146" s="152">
        <f>'Hazard &amp; Exposure'!AP145</f>
        <v>4.4000000000000004</v>
      </c>
      <c r="E146" s="152">
        <f>'Hazard &amp; Exposure'!AQ145</f>
        <v>0</v>
      </c>
      <c r="F146" s="152">
        <f>'Hazard &amp; Exposure'!AR145</f>
        <v>0</v>
      </c>
      <c r="G146" s="152">
        <f>'Hazard &amp; Exposure'!AU145</f>
        <v>5.2</v>
      </c>
      <c r="H146" s="40">
        <f>'Hazard &amp; Exposure'!AV145</f>
        <v>3</v>
      </c>
      <c r="I146" s="152">
        <f>'Hazard &amp; Exposure'!AY145</f>
        <v>4.3</v>
      </c>
      <c r="J146" s="152">
        <f>'Hazard &amp; Exposure'!BB145</f>
        <v>0</v>
      </c>
      <c r="K146" s="40">
        <f>'Hazard &amp; Exposure'!BC145</f>
        <v>3</v>
      </c>
      <c r="L146" s="41">
        <f t="shared" si="30"/>
        <v>3</v>
      </c>
      <c r="M146" s="150">
        <f>Vulnerability!E145</f>
        <v>8</v>
      </c>
      <c r="N146" s="148">
        <f>Vulnerability!H145</f>
        <v>5.9</v>
      </c>
      <c r="O146" s="148">
        <f>Vulnerability!M145</f>
        <v>5.4</v>
      </c>
      <c r="P146" s="40">
        <f>Vulnerability!N145</f>
        <v>6.8</v>
      </c>
      <c r="Q146" s="148">
        <f>Vulnerability!S145</f>
        <v>6.6</v>
      </c>
      <c r="R146" s="147">
        <f>Vulnerability!W145</f>
        <v>3.3</v>
      </c>
      <c r="S146" s="147">
        <f>Vulnerability!Z145</f>
        <v>2.8</v>
      </c>
      <c r="T146" s="147">
        <f>Vulnerability!AC145</f>
        <v>0.3</v>
      </c>
      <c r="U146" s="147">
        <f>Vulnerability!AI145</f>
        <v>8.4</v>
      </c>
      <c r="V146" s="148">
        <f>Vulnerability!AJ145</f>
        <v>4.5</v>
      </c>
      <c r="W146" s="40">
        <f>Vulnerability!AK145</f>
        <v>5.7</v>
      </c>
      <c r="X146" s="41">
        <f t="shared" si="31"/>
        <v>6.3</v>
      </c>
      <c r="Y146" s="163">
        <f>'Lack of Coping Capacity'!D145</f>
        <v>3</v>
      </c>
      <c r="Z146" s="146">
        <f>'Lack of Coping Capacity'!G145</f>
        <v>4.5</v>
      </c>
      <c r="AA146" s="40">
        <f>'Lack of Coping Capacity'!H145</f>
        <v>3.8</v>
      </c>
      <c r="AB146" s="146">
        <f>'Lack of Coping Capacity'!M145</f>
        <v>6.8</v>
      </c>
      <c r="AC146" s="146">
        <f>'Lack of Coping Capacity'!R145</f>
        <v>5.3</v>
      </c>
      <c r="AD146" s="146">
        <f>'Lack of Coping Capacity'!W145</f>
        <v>6</v>
      </c>
      <c r="AE146" s="40">
        <f>'Lack of Coping Capacity'!X145</f>
        <v>6</v>
      </c>
      <c r="AF146" s="41">
        <f t="shared" si="32"/>
        <v>5</v>
      </c>
      <c r="AG146" s="155">
        <f t="shared" si="33"/>
        <v>4.5999999999999996</v>
      </c>
      <c r="AH146" s="180" t="str">
        <f t="shared" si="37"/>
        <v>Medium</v>
      </c>
      <c r="AI146" s="173">
        <f t="shared" si="34"/>
        <v>59</v>
      </c>
      <c r="AJ146" s="176">
        <f>VLOOKUP($B146,'Lack of Reliability Index'!$A$2:$H$192,8,FALSE)</f>
        <v>2.2518518518518515</v>
      </c>
      <c r="AK146" s="47">
        <f>'Imputed and missing data hidden'!BA144</f>
        <v>2</v>
      </c>
      <c r="AL146" s="174">
        <f t="shared" si="35"/>
        <v>3.9215686274509803E-2</v>
      </c>
      <c r="AM146" s="47" t="str">
        <f t="shared" si="36"/>
        <v/>
      </c>
      <c r="AN146" s="175">
        <f>'Indicator Date hidden2'!BB145</f>
        <v>0.54</v>
      </c>
      <c r="AO146" s="181"/>
    </row>
    <row r="147" spans="1:41" ht="15.75" thickBot="1" x14ac:dyDescent="0.3">
      <c r="A147" s="125" t="str">
        <f>'Indicator Data'!A149</f>
        <v>Saint Kitts and Nevis</v>
      </c>
      <c r="B147" s="43" t="str">
        <f>'Indicator Data'!B149</f>
        <v>KNA</v>
      </c>
      <c r="C147" s="153">
        <f>'Hazard &amp; Exposure'!AO146</f>
        <v>0.1</v>
      </c>
      <c r="D147" s="152">
        <f>'Hazard &amp; Exposure'!AP146</f>
        <v>0.1</v>
      </c>
      <c r="E147" s="152">
        <f>'Hazard &amp; Exposure'!AQ146</f>
        <v>0</v>
      </c>
      <c r="F147" s="152">
        <f>'Hazard &amp; Exposure'!AR146</f>
        <v>6.9</v>
      </c>
      <c r="G147" s="152">
        <f>'Hazard &amp; Exposure'!AU146</f>
        <v>0</v>
      </c>
      <c r="H147" s="40">
        <f>'Hazard &amp; Exposure'!AV146</f>
        <v>2</v>
      </c>
      <c r="I147" s="152">
        <f>'Hazard &amp; Exposure'!AY146</f>
        <v>0</v>
      </c>
      <c r="J147" s="152">
        <f>'Hazard &amp; Exposure'!BB146</f>
        <v>0</v>
      </c>
      <c r="K147" s="40">
        <f>'Hazard &amp; Exposure'!BC146</f>
        <v>0</v>
      </c>
      <c r="L147" s="41">
        <f t="shared" si="30"/>
        <v>1</v>
      </c>
      <c r="M147" s="150">
        <f>Vulnerability!E146</f>
        <v>2.6</v>
      </c>
      <c r="N147" s="148">
        <f>Vulnerability!H146</f>
        <v>3.3</v>
      </c>
      <c r="O147" s="148">
        <f>Vulnerability!M146</f>
        <v>0.3</v>
      </c>
      <c r="P147" s="40">
        <f>Vulnerability!N146</f>
        <v>2.2000000000000002</v>
      </c>
      <c r="Q147" s="148">
        <f>Vulnerability!S146</f>
        <v>0</v>
      </c>
      <c r="R147" s="147">
        <f>Vulnerability!W146</f>
        <v>0</v>
      </c>
      <c r="S147" s="147">
        <f>Vulnerability!Z146</f>
        <v>1.1000000000000001</v>
      </c>
      <c r="T147" s="147">
        <f>Vulnerability!AC146</f>
        <v>0</v>
      </c>
      <c r="U147" s="147">
        <f>Vulnerability!AI146</f>
        <v>3</v>
      </c>
      <c r="V147" s="148">
        <f>Vulnerability!AJ146</f>
        <v>1.1000000000000001</v>
      </c>
      <c r="W147" s="40">
        <f>Vulnerability!AK146</f>
        <v>0.6</v>
      </c>
      <c r="X147" s="41">
        <f t="shared" si="31"/>
        <v>1.4</v>
      </c>
      <c r="Y147" s="163">
        <f>'Lack of Coping Capacity'!D146</f>
        <v>4</v>
      </c>
      <c r="Z147" s="146">
        <f>'Lack of Coping Capacity'!G146</f>
        <v>3.9</v>
      </c>
      <c r="AA147" s="40">
        <f>'Lack of Coping Capacity'!H146</f>
        <v>4</v>
      </c>
      <c r="AB147" s="146">
        <f>'Lack of Coping Capacity'!M146</f>
        <v>1.8</v>
      </c>
      <c r="AC147" s="146">
        <f>'Lack of Coping Capacity'!R146</f>
        <v>0.6</v>
      </c>
      <c r="AD147" s="146">
        <f>'Lack of Coping Capacity'!W146</f>
        <v>3.4</v>
      </c>
      <c r="AE147" s="40">
        <f>'Lack of Coping Capacity'!X146</f>
        <v>1.9</v>
      </c>
      <c r="AF147" s="41">
        <f t="shared" si="32"/>
        <v>3</v>
      </c>
      <c r="AG147" s="155">
        <f t="shared" si="33"/>
        <v>1.6</v>
      </c>
      <c r="AH147" s="180" t="str">
        <f t="shared" si="37"/>
        <v>Very Low</v>
      </c>
      <c r="AI147" s="173">
        <f t="shared" si="34"/>
        <v>168</v>
      </c>
      <c r="AJ147" s="176">
        <f>VLOOKUP($B147,'Lack of Reliability Index'!$A$2:$H$192,8,FALSE)</f>
        <v>4.2202898550724646</v>
      </c>
      <c r="AK147" s="47">
        <f>'Imputed and missing data hidden'!BA145</f>
        <v>11</v>
      </c>
      <c r="AL147" s="174">
        <f t="shared" si="35"/>
        <v>0.21568627450980393</v>
      </c>
      <c r="AM147" s="47" t="str">
        <f t="shared" si="36"/>
        <v/>
      </c>
      <c r="AN147" s="175">
        <f>'Indicator Date hidden2'!BB146</f>
        <v>0.5</v>
      </c>
      <c r="AO147" s="181"/>
    </row>
    <row r="148" spans="1:41" ht="15.75" thickBot="1" x14ac:dyDescent="0.3">
      <c r="A148" s="125" t="str">
        <f>'Indicator Data'!A150</f>
        <v>Saint Lucia</v>
      </c>
      <c r="B148" s="43" t="str">
        <f>'Indicator Data'!B150</f>
        <v>LCA</v>
      </c>
      <c r="C148" s="153">
        <f>'Hazard &amp; Exposure'!AO147</f>
        <v>3.4</v>
      </c>
      <c r="D148" s="152">
        <f>'Hazard &amp; Exposure'!AP147</f>
        <v>0.1</v>
      </c>
      <c r="E148" s="152">
        <f>'Hazard &amp; Exposure'!AQ147</f>
        <v>0</v>
      </c>
      <c r="F148" s="152">
        <f>'Hazard &amp; Exposure'!AR147</f>
        <v>4.7</v>
      </c>
      <c r="G148" s="152">
        <f>'Hazard &amp; Exposure'!AU147</f>
        <v>0.5</v>
      </c>
      <c r="H148" s="40">
        <f>'Hazard &amp; Exposure'!AV147</f>
        <v>2</v>
      </c>
      <c r="I148" s="152">
        <f>'Hazard &amp; Exposure'!AY147</f>
        <v>0</v>
      </c>
      <c r="J148" s="152">
        <f>'Hazard &amp; Exposure'!BB147</f>
        <v>0</v>
      </c>
      <c r="K148" s="40">
        <f>'Hazard &amp; Exposure'!BC147</f>
        <v>0</v>
      </c>
      <c r="L148" s="41">
        <f t="shared" si="30"/>
        <v>1</v>
      </c>
      <c r="M148" s="150">
        <f>Vulnerability!E147</f>
        <v>2.4</v>
      </c>
      <c r="N148" s="148">
        <f>Vulnerability!H147</f>
        <v>4.4000000000000004</v>
      </c>
      <c r="O148" s="148">
        <f>Vulnerability!M147</f>
        <v>0.9</v>
      </c>
      <c r="P148" s="40">
        <f>Vulnerability!N147</f>
        <v>2.5</v>
      </c>
      <c r="Q148" s="148">
        <f>Vulnerability!S147</f>
        <v>0</v>
      </c>
      <c r="R148" s="147">
        <f>Vulnerability!W147</f>
        <v>0.1</v>
      </c>
      <c r="S148" s="147">
        <f>Vulnerability!Z147</f>
        <v>1</v>
      </c>
      <c r="T148" s="147">
        <f>Vulnerability!AC147</f>
        <v>0.2</v>
      </c>
      <c r="U148" s="147">
        <f>Vulnerability!AI147</f>
        <v>4.4000000000000004</v>
      </c>
      <c r="V148" s="148">
        <f>Vulnerability!AJ147</f>
        <v>1.6</v>
      </c>
      <c r="W148" s="40">
        <f>Vulnerability!AK147</f>
        <v>0.8</v>
      </c>
      <c r="X148" s="41">
        <f t="shared" si="31"/>
        <v>1.7</v>
      </c>
      <c r="Y148" s="163">
        <f>'Lack of Coping Capacity'!D147</f>
        <v>5.2</v>
      </c>
      <c r="Z148" s="146">
        <f>'Lack of Coping Capacity'!G147</f>
        <v>4.5</v>
      </c>
      <c r="AA148" s="40">
        <f>'Lack of Coping Capacity'!H147</f>
        <v>4.9000000000000004</v>
      </c>
      <c r="AB148" s="146">
        <f>'Lack of Coping Capacity'!M147</f>
        <v>3.6</v>
      </c>
      <c r="AC148" s="146">
        <f>'Lack of Coping Capacity'!R147</f>
        <v>0.6</v>
      </c>
      <c r="AD148" s="146">
        <f>'Lack of Coping Capacity'!W147</f>
        <v>4.5999999999999996</v>
      </c>
      <c r="AE148" s="40">
        <f>'Lack of Coping Capacity'!X147</f>
        <v>2.9</v>
      </c>
      <c r="AF148" s="41">
        <f t="shared" si="32"/>
        <v>4</v>
      </c>
      <c r="AG148" s="155">
        <f t="shared" si="33"/>
        <v>1.9</v>
      </c>
      <c r="AH148" s="180" t="str">
        <f t="shared" si="37"/>
        <v>Very Low</v>
      </c>
      <c r="AI148" s="173">
        <f t="shared" si="34"/>
        <v>152</v>
      </c>
      <c r="AJ148" s="176">
        <f>VLOOKUP($B148,'Lack of Reliability Index'!$A$2:$H$192,8,FALSE)</f>
        <v>3.4133333333333322</v>
      </c>
      <c r="AK148" s="47">
        <f>'Imputed and missing data hidden'!BA146</f>
        <v>3</v>
      </c>
      <c r="AL148" s="174">
        <f t="shared" si="35"/>
        <v>5.8823529411764705E-2</v>
      </c>
      <c r="AM148" s="47" t="str">
        <f t="shared" si="36"/>
        <v/>
      </c>
      <c r="AN148" s="175">
        <f>'Indicator Date hidden2'!BB147</f>
        <v>0.65217391304347827</v>
      </c>
      <c r="AO148" s="181"/>
    </row>
    <row r="149" spans="1:41" ht="15.75" thickBot="1" x14ac:dyDescent="0.3">
      <c r="A149" s="125" t="str">
        <f>'Indicator Data'!A151</f>
        <v>Saint Vincent and the Grenadines</v>
      </c>
      <c r="B149" s="43" t="str">
        <f>'Indicator Data'!B151</f>
        <v>VCT</v>
      </c>
      <c r="C149" s="153">
        <f>'Hazard &amp; Exposure'!AO148</f>
        <v>0.3</v>
      </c>
      <c r="D149" s="152">
        <f>'Hazard &amp; Exposure'!AP148</f>
        <v>0.1</v>
      </c>
      <c r="E149" s="152">
        <f>'Hazard &amp; Exposure'!AQ148</f>
        <v>0</v>
      </c>
      <c r="F149" s="152">
        <f>'Hazard &amp; Exposure'!AR148</f>
        <v>4.3</v>
      </c>
      <c r="G149" s="152">
        <f>'Hazard &amp; Exposure'!AU148</f>
        <v>0.5</v>
      </c>
      <c r="H149" s="40">
        <f>'Hazard &amp; Exposure'!AV148</f>
        <v>1.2</v>
      </c>
      <c r="I149" s="152">
        <f>'Hazard &amp; Exposure'!AY148</f>
        <v>0</v>
      </c>
      <c r="J149" s="152">
        <f>'Hazard &amp; Exposure'!BB148</f>
        <v>0</v>
      </c>
      <c r="K149" s="40">
        <f>'Hazard &amp; Exposure'!BC148</f>
        <v>0</v>
      </c>
      <c r="L149" s="41">
        <f t="shared" si="30"/>
        <v>0.6</v>
      </c>
      <c r="M149" s="150">
        <f>Vulnerability!E148</f>
        <v>3.5</v>
      </c>
      <c r="N149" s="148">
        <f>Vulnerability!H148</f>
        <v>3.8</v>
      </c>
      <c r="O149" s="148">
        <f>Vulnerability!M148</f>
        <v>1</v>
      </c>
      <c r="P149" s="40">
        <f>Vulnerability!N148</f>
        <v>3</v>
      </c>
      <c r="Q149" s="148">
        <f>Vulnerability!S148</f>
        <v>0</v>
      </c>
      <c r="R149" s="147">
        <f>Vulnerability!W148</f>
        <v>0</v>
      </c>
      <c r="S149" s="147">
        <f>Vulnerability!Z148</f>
        <v>1.2</v>
      </c>
      <c r="T149" s="147">
        <f>Vulnerability!AC148</f>
        <v>5.7</v>
      </c>
      <c r="U149" s="147">
        <f>Vulnerability!AI148</f>
        <v>2.2999999999999998</v>
      </c>
      <c r="V149" s="148">
        <f>Vulnerability!AJ148</f>
        <v>2.6</v>
      </c>
      <c r="W149" s="40">
        <f>Vulnerability!AK148</f>
        <v>1.4</v>
      </c>
      <c r="X149" s="41">
        <f t="shared" si="31"/>
        <v>2.2000000000000002</v>
      </c>
      <c r="Y149" s="163" t="str">
        <f>'Lack of Coping Capacity'!D148</f>
        <v>x</v>
      </c>
      <c r="Z149" s="146">
        <f>'Lack of Coping Capacity'!G148</f>
        <v>4.4000000000000004</v>
      </c>
      <c r="AA149" s="40">
        <f>'Lack of Coping Capacity'!H148</f>
        <v>4.4000000000000004</v>
      </c>
      <c r="AB149" s="146">
        <f>'Lack of Coping Capacity'!M148</f>
        <v>3.1</v>
      </c>
      <c r="AC149" s="146">
        <f>'Lack of Coping Capacity'!R148</f>
        <v>1.2</v>
      </c>
      <c r="AD149" s="146">
        <f>'Lack of Coping Capacity'!W148</f>
        <v>4.2</v>
      </c>
      <c r="AE149" s="40">
        <f>'Lack of Coping Capacity'!X148</f>
        <v>2.8</v>
      </c>
      <c r="AF149" s="41">
        <f t="shared" si="32"/>
        <v>3.6</v>
      </c>
      <c r="AG149" s="155">
        <f t="shared" si="33"/>
        <v>1.7</v>
      </c>
      <c r="AH149" s="180" t="str">
        <f t="shared" si="37"/>
        <v>Very Low</v>
      </c>
      <c r="AI149" s="173">
        <f t="shared" si="34"/>
        <v>163</v>
      </c>
      <c r="AJ149" s="176">
        <f>VLOOKUP($B149,'Lack of Reliability Index'!$A$2:$H$192,8,FALSE)</f>
        <v>5.6</v>
      </c>
      <c r="AK149" s="47">
        <f>'Imputed and missing data hidden'!BA147</f>
        <v>8</v>
      </c>
      <c r="AL149" s="174">
        <f t="shared" si="35"/>
        <v>0.15686274509803921</v>
      </c>
      <c r="AM149" s="47" t="str">
        <f t="shared" si="36"/>
        <v/>
      </c>
      <c r="AN149" s="175">
        <f>'Indicator Date hidden2'!BB148</f>
        <v>0.5714285714285714</v>
      </c>
      <c r="AO149" s="181"/>
    </row>
    <row r="150" spans="1:41" ht="15.75" thickBot="1" x14ac:dyDescent="0.3">
      <c r="A150" s="125" t="str">
        <f>'Indicator Data'!A152</f>
        <v>Samoa</v>
      </c>
      <c r="B150" s="43" t="str">
        <f>'Indicator Data'!B152</f>
        <v>WSM</v>
      </c>
      <c r="C150" s="153">
        <f>'Hazard &amp; Exposure'!AO149</f>
        <v>0.1</v>
      </c>
      <c r="D150" s="152">
        <f>'Hazard &amp; Exposure'!AP149</f>
        <v>0.1</v>
      </c>
      <c r="E150" s="152">
        <f>'Hazard &amp; Exposure'!AQ149</f>
        <v>6.9</v>
      </c>
      <c r="F150" s="152">
        <f>'Hazard &amp; Exposure'!AR149</f>
        <v>4.4000000000000004</v>
      </c>
      <c r="G150" s="152">
        <f>'Hazard &amp; Exposure'!AU149</f>
        <v>0.5</v>
      </c>
      <c r="H150" s="40">
        <f>'Hazard &amp; Exposure'!AV149</f>
        <v>2.9</v>
      </c>
      <c r="I150" s="152">
        <f>'Hazard &amp; Exposure'!AY149</f>
        <v>0</v>
      </c>
      <c r="J150" s="152">
        <f>'Hazard &amp; Exposure'!BB149</f>
        <v>0</v>
      </c>
      <c r="K150" s="40">
        <f>'Hazard &amp; Exposure'!BC149</f>
        <v>0</v>
      </c>
      <c r="L150" s="41">
        <f t="shared" si="30"/>
        <v>1.6</v>
      </c>
      <c r="M150" s="150">
        <f>Vulnerability!E149</f>
        <v>3.6</v>
      </c>
      <c r="N150" s="148">
        <f>Vulnerability!H149</f>
        <v>4.7</v>
      </c>
      <c r="O150" s="148">
        <f>Vulnerability!M149</f>
        <v>10</v>
      </c>
      <c r="P150" s="40">
        <f>Vulnerability!N149</f>
        <v>5.5</v>
      </c>
      <c r="Q150" s="148">
        <f>Vulnerability!S149</f>
        <v>0</v>
      </c>
      <c r="R150" s="147">
        <f>Vulnerability!W149</f>
        <v>0.3</v>
      </c>
      <c r="S150" s="147">
        <f>Vulnerability!Z149</f>
        <v>1</v>
      </c>
      <c r="T150" s="147">
        <f>Vulnerability!AC149</f>
        <v>0</v>
      </c>
      <c r="U150" s="147">
        <f>Vulnerability!AI149</f>
        <v>1.4</v>
      </c>
      <c r="V150" s="148">
        <f>Vulnerability!AJ149</f>
        <v>0.7</v>
      </c>
      <c r="W150" s="40">
        <f>Vulnerability!AK149</f>
        <v>0.4</v>
      </c>
      <c r="X150" s="41">
        <f t="shared" si="31"/>
        <v>3.4</v>
      </c>
      <c r="Y150" s="163">
        <f>'Lack of Coping Capacity'!D149</f>
        <v>4.5999999999999996</v>
      </c>
      <c r="Z150" s="146">
        <f>'Lack of Coping Capacity'!G149</f>
        <v>3.8</v>
      </c>
      <c r="AA150" s="40">
        <f>'Lack of Coping Capacity'!H149</f>
        <v>4.2</v>
      </c>
      <c r="AB150" s="146">
        <f>'Lack of Coping Capacity'!M149</f>
        <v>3.5</v>
      </c>
      <c r="AC150" s="146">
        <f>'Lack of Coping Capacity'!R149</f>
        <v>1.8</v>
      </c>
      <c r="AD150" s="146">
        <f>'Lack of Coping Capacity'!W149</f>
        <v>7.1</v>
      </c>
      <c r="AE150" s="40">
        <f>'Lack of Coping Capacity'!X149</f>
        <v>4.0999999999999996</v>
      </c>
      <c r="AF150" s="41">
        <f t="shared" si="32"/>
        <v>4.2</v>
      </c>
      <c r="AG150" s="155">
        <f t="shared" si="33"/>
        <v>2.8</v>
      </c>
      <c r="AH150" s="180" t="str">
        <f t="shared" si="37"/>
        <v>Low</v>
      </c>
      <c r="AI150" s="173">
        <f t="shared" si="34"/>
        <v>123</v>
      </c>
      <c r="AJ150" s="176">
        <f>VLOOKUP($B150,'Lack of Reliability Index'!$A$2:$H$192,8,FALSE)</f>
        <v>4.2782608695652167</v>
      </c>
      <c r="AK150" s="47">
        <f>'Imputed and missing data hidden'!BA148</f>
        <v>7</v>
      </c>
      <c r="AL150" s="174">
        <f t="shared" si="35"/>
        <v>0.13725490196078433</v>
      </c>
      <c r="AM150" s="47" t="str">
        <f t="shared" si="36"/>
        <v/>
      </c>
      <c r="AN150" s="175">
        <f>'Indicator Date hidden2'!BB149</f>
        <v>0.55813953488372092</v>
      </c>
      <c r="AO150" s="181"/>
    </row>
    <row r="151" spans="1:41" ht="15.75" thickBot="1" x14ac:dyDescent="0.3">
      <c r="A151" s="125" t="str">
        <f>'Indicator Data'!A153</f>
        <v>Sao Tome and Principe</v>
      </c>
      <c r="B151" s="43" t="str">
        <f>'Indicator Data'!B153</f>
        <v>STP</v>
      </c>
      <c r="C151" s="153">
        <f>'Hazard &amp; Exposure'!AO150</f>
        <v>0.1</v>
      </c>
      <c r="D151" s="152">
        <f>'Hazard &amp; Exposure'!AP150</f>
        <v>0.1</v>
      </c>
      <c r="E151" s="152">
        <f>'Hazard &amp; Exposure'!AQ150</f>
        <v>0</v>
      </c>
      <c r="F151" s="152">
        <f>'Hazard &amp; Exposure'!AR150</f>
        <v>0</v>
      </c>
      <c r="G151" s="152">
        <f>'Hazard &amp; Exposure'!AU150</f>
        <v>0</v>
      </c>
      <c r="H151" s="40">
        <f>'Hazard &amp; Exposure'!AV150</f>
        <v>0.1</v>
      </c>
      <c r="I151" s="152">
        <f>'Hazard &amp; Exposure'!AY150</f>
        <v>0</v>
      </c>
      <c r="J151" s="152">
        <f>'Hazard &amp; Exposure'!BB150</f>
        <v>0</v>
      </c>
      <c r="K151" s="40">
        <f>'Hazard &amp; Exposure'!BC150</f>
        <v>0</v>
      </c>
      <c r="L151" s="41">
        <f t="shared" si="30"/>
        <v>0.1</v>
      </c>
      <c r="M151" s="150">
        <f>Vulnerability!E150</f>
        <v>7.5</v>
      </c>
      <c r="N151" s="148">
        <f>Vulnerability!H150</f>
        <v>4.4000000000000004</v>
      </c>
      <c r="O151" s="148">
        <f>Vulnerability!M150</f>
        <v>5</v>
      </c>
      <c r="P151" s="40">
        <f>Vulnerability!N150</f>
        <v>6.1</v>
      </c>
      <c r="Q151" s="148">
        <f>Vulnerability!S150</f>
        <v>0</v>
      </c>
      <c r="R151" s="147">
        <f>Vulnerability!W150</f>
        <v>2.4</v>
      </c>
      <c r="S151" s="147">
        <f>Vulnerability!Z150</f>
        <v>2.9</v>
      </c>
      <c r="T151" s="147">
        <f>Vulnerability!AC150</f>
        <v>0</v>
      </c>
      <c r="U151" s="147">
        <f>Vulnerability!AI150</f>
        <v>5.7</v>
      </c>
      <c r="V151" s="148">
        <f>Vulnerability!AJ150</f>
        <v>3</v>
      </c>
      <c r="W151" s="40">
        <f>Vulnerability!AK150</f>
        <v>1.6</v>
      </c>
      <c r="X151" s="41">
        <f t="shared" si="31"/>
        <v>4.2</v>
      </c>
      <c r="Y151" s="163" t="str">
        <f>'Lack of Coping Capacity'!D150</f>
        <v>x</v>
      </c>
      <c r="Z151" s="146">
        <f>'Lack of Coping Capacity'!G150</f>
        <v>6</v>
      </c>
      <c r="AA151" s="40">
        <f>'Lack of Coping Capacity'!H150</f>
        <v>6</v>
      </c>
      <c r="AB151" s="146">
        <f>'Lack of Coping Capacity'!M150</f>
        <v>4.5999999999999996</v>
      </c>
      <c r="AC151" s="146">
        <f>'Lack of Coping Capacity'!R150</f>
        <v>3.8</v>
      </c>
      <c r="AD151" s="146">
        <f>'Lack of Coping Capacity'!W150</f>
        <v>4.4000000000000004</v>
      </c>
      <c r="AE151" s="40">
        <f>'Lack of Coping Capacity'!X150</f>
        <v>4.3</v>
      </c>
      <c r="AF151" s="41">
        <f t="shared" si="32"/>
        <v>5.2</v>
      </c>
      <c r="AG151" s="155">
        <f t="shared" si="33"/>
        <v>1.3</v>
      </c>
      <c r="AH151" s="180" t="str">
        <f t="shared" si="37"/>
        <v>Very Low</v>
      </c>
      <c r="AI151" s="173">
        <f t="shared" si="34"/>
        <v>179</v>
      </c>
      <c r="AJ151" s="176">
        <f>VLOOKUP($B151,'Lack of Reliability Index'!$A$2:$H$192,8,FALSE)</f>
        <v>5.1809523809523812</v>
      </c>
      <c r="AK151" s="47">
        <f>'Imputed and missing data hidden'!BA149</f>
        <v>3</v>
      </c>
      <c r="AL151" s="174">
        <f t="shared" si="35"/>
        <v>5.8823529411764705E-2</v>
      </c>
      <c r="AM151" s="47" t="str">
        <f t="shared" si="36"/>
        <v/>
      </c>
      <c r="AN151" s="175">
        <f>'Indicator Date hidden2'!BB150</f>
        <v>0.73913043478260865</v>
      </c>
      <c r="AO151" s="181"/>
    </row>
    <row r="152" spans="1:41" ht="15.75" thickBot="1" x14ac:dyDescent="0.3">
      <c r="A152" s="125" t="str">
        <f>'Indicator Data'!A154</f>
        <v>Saudi Arabia</v>
      </c>
      <c r="B152" s="43" t="str">
        <f>'Indicator Data'!B154</f>
        <v>SAU</v>
      </c>
      <c r="C152" s="153">
        <f>'Hazard &amp; Exposure'!AO151</f>
        <v>2.8</v>
      </c>
      <c r="D152" s="152">
        <f>'Hazard &amp; Exposure'!AP151</f>
        <v>3.7</v>
      </c>
      <c r="E152" s="152">
        <f>'Hazard &amp; Exposure'!AQ151</f>
        <v>0</v>
      </c>
      <c r="F152" s="152">
        <f>'Hazard &amp; Exposure'!AR151</f>
        <v>0</v>
      </c>
      <c r="G152" s="152">
        <f>'Hazard &amp; Exposure'!AU151</f>
        <v>4.0999999999999996</v>
      </c>
      <c r="H152" s="40">
        <f>'Hazard &amp; Exposure'!AV151</f>
        <v>2.2999999999999998</v>
      </c>
      <c r="I152" s="152">
        <f>'Hazard &amp; Exposure'!AY151</f>
        <v>6.5</v>
      </c>
      <c r="J152" s="152">
        <f>'Hazard &amp; Exposure'!BB151</f>
        <v>0</v>
      </c>
      <c r="K152" s="40">
        <f>'Hazard &amp; Exposure'!BC151</f>
        <v>4.5999999999999996</v>
      </c>
      <c r="L152" s="41">
        <f t="shared" si="30"/>
        <v>3.5</v>
      </c>
      <c r="M152" s="150">
        <f>Vulnerability!E151</f>
        <v>1.5</v>
      </c>
      <c r="N152" s="148">
        <f>Vulnerability!H151</f>
        <v>3.1</v>
      </c>
      <c r="O152" s="148">
        <f>Vulnerability!M151</f>
        <v>0</v>
      </c>
      <c r="P152" s="40">
        <f>Vulnerability!N151</f>
        <v>1.5</v>
      </c>
      <c r="Q152" s="148">
        <f>Vulnerability!S151</f>
        <v>4</v>
      </c>
      <c r="R152" s="147">
        <f>Vulnerability!W151</f>
        <v>0.1</v>
      </c>
      <c r="S152" s="147">
        <f>Vulnerability!Z151</f>
        <v>0.6</v>
      </c>
      <c r="T152" s="147">
        <f>Vulnerability!AC151</f>
        <v>0</v>
      </c>
      <c r="U152" s="147">
        <f>Vulnerability!AI151</f>
        <v>1.2</v>
      </c>
      <c r="V152" s="148">
        <f>Vulnerability!AJ151</f>
        <v>0.5</v>
      </c>
      <c r="W152" s="40">
        <f>Vulnerability!AK151</f>
        <v>2.4</v>
      </c>
      <c r="X152" s="41">
        <f t="shared" si="31"/>
        <v>2</v>
      </c>
      <c r="Y152" s="163" t="str">
        <f>'Lack of Coping Capacity'!D151</f>
        <v>x</v>
      </c>
      <c r="Z152" s="146">
        <f>'Lack of Coping Capacity'!G151</f>
        <v>4.8</v>
      </c>
      <c r="AA152" s="40">
        <f>'Lack of Coping Capacity'!H151</f>
        <v>4.8</v>
      </c>
      <c r="AB152" s="146">
        <f>'Lack of Coping Capacity'!M151</f>
        <v>1.5</v>
      </c>
      <c r="AC152" s="146">
        <f>'Lack of Coping Capacity'!R151</f>
        <v>3.4</v>
      </c>
      <c r="AD152" s="146">
        <f>'Lack of Coping Capacity'!W151</f>
        <v>1.2</v>
      </c>
      <c r="AE152" s="40">
        <f>'Lack of Coping Capacity'!X151</f>
        <v>2</v>
      </c>
      <c r="AF152" s="41">
        <f t="shared" si="32"/>
        <v>3.5</v>
      </c>
      <c r="AG152" s="155">
        <f t="shared" si="33"/>
        <v>2.9</v>
      </c>
      <c r="AH152" s="180" t="str">
        <f t="shared" si="37"/>
        <v>Low</v>
      </c>
      <c r="AI152" s="173">
        <f t="shared" si="34"/>
        <v>117</v>
      </c>
      <c r="AJ152" s="176">
        <f>VLOOKUP($B152,'Lack of Reliability Index'!$A$2:$H$192,8,FALSE)</f>
        <v>4.8434108527131778</v>
      </c>
      <c r="AK152" s="47">
        <f>'Imputed and missing data hidden'!BA150</f>
        <v>5</v>
      </c>
      <c r="AL152" s="174">
        <f t="shared" si="35"/>
        <v>9.8039215686274508E-2</v>
      </c>
      <c r="AM152" s="47" t="str">
        <f t="shared" si="36"/>
        <v/>
      </c>
      <c r="AN152" s="175">
        <f>'Indicator Date hidden2'!BB151</f>
        <v>0.27272727272727271</v>
      </c>
      <c r="AO152" s="181"/>
    </row>
    <row r="153" spans="1:41" ht="15.75" thickBot="1" x14ac:dyDescent="0.3">
      <c r="A153" s="125" t="str">
        <f>'Indicator Data'!A155</f>
        <v>Senegal</v>
      </c>
      <c r="B153" s="43" t="str">
        <f>'Indicator Data'!B155</f>
        <v>SEN</v>
      </c>
      <c r="C153" s="153">
        <f>'Hazard &amp; Exposure'!AO152</f>
        <v>0.1</v>
      </c>
      <c r="D153" s="152">
        <f>'Hazard &amp; Exposure'!AP152</f>
        <v>4.8</v>
      </c>
      <c r="E153" s="152">
        <f>'Hazard &amp; Exposure'!AQ152</f>
        <v>6.4</v>
      </c>
      <c r="F153" s="152">
        <f>'Hazard &amp; Exposure'!AR152</f>
        <v>0</v>
      </c>
      <c r="G153" s="152">
        <f>'Hazard &amp; Exposure'!AU152</f>
        <v>7.5</v>
      </c>
      <c r="H153" s="40">
        <f>'Hazard &amp; Exposure'!AV152</f>
        <v>4.4000000000000004</v>
      </c>
      <c r="I153" s="152">
        <f>'Hazard &amp; Exposure'!AY152</f>
        <v>5.0999999999999996</v>
      </c>
      <c r="J153" s="152">
        <f>'Hazard &amp; Exposure'!BB152</f>
        <v>0</v>
      </c>
      <c r="K153" s="40">
        <f>'Hazard &amp; Exposure'!BC152</f>
        <v>3.6</v>
      </c>
      <c r="L153" s="41">
        <f t="shared" si="30"/>
        <v>4</v>
      </c>
      <c r="M153" s="150">
        <f>Vulnerability!E152</f>
        <v>8.1999999999999993</v>
      </c>
      <c r="N153" s="148">
        <f>Vulnerability!H152</f>
        <v>5.4</v>
      </c>
      <c r="O153" s="148">
        <f>Vulnerability!M152</f>
        <v>2.1</v>
      </c>
      <c r="P153" s="40">
        <f>Vulnerability!N152</f>
        <v>6</v>
      </c>
      <c r="Q153" s="148">
        <f>Vulnerability!S152</f>
        <v>4.5999999999999996</v>
      </c>
      <c r="R153" s="147">
        <f>Vulnerability!W152</f>
        <v>2.6</v>
      </c>
      <c r="S153" s="147">
        <f>Vulnerability!Z152</f>
        <v>3.3</v>
      </c>
      <c r="T153" s="147">
        <f>Vulnerability!AC152</f>
        <v>0</v>
      </c>
      <c r="U153" s="147">
        <f>Vulnerability!AI152</f>
        <v>4.9000000000000004</v>
      </c>
      <c r="V153" s="148">
        <f>Vulnerability!AJ152</f>
        <v>2.9</v>
      </c>
      <c r="W153" s="40">
        <f>Vulnerability!AK152</f>
        <v>3.8</v>
      </c>
      <c r="X153" s="41">
        <f t="shared" si="31"/>
        <v>5</v>
      </c>
      <c r="Y153" s="163">
        <f>'Lack of Coping Capacity'!D152</f>
        <v>4.7</v>
      </c>
      <c r="Z153" s="146">
        <f>'Lack of Coping Capacity'!G152</f>
        <v>5.6</v>
      </c>
      <c r="AA153" s="40">
        <f>'Lack of Coping Capacity'!H152</f>
        <v>5.2</v>
      </c>
      <c r="AB153" s="146">
        <f>'Lack of Coping Capacity'!M152</f>
        <v>6.1</v>
      </c>
      <c r="AC153" s="146">
        <f>'Lack of Coping Capacity'!R152</f>
        <v>6.3</v>
      </c>
      <c r="AD153" s="146">
        <f>'Lack of Coping Capacity'!W152</f>
        <v>6.4</v>
      </c>
      <c r="AE153" s="40">
        <f>'Lack of Coping Capacity'!X152</f>
        <v>6.3</v>
      </c>
      <c r="AF153" s="41">
        <f t="shared" si="32"/>
        <v>5.8</v>
      </c>
      <c r="AG153" s="155">
        <f t="shared" si="33"/>
        <v>4.9000000000000004</v>
      </c>
      <c r="AH153" s="180" t="str">
        <f t="shared" si="37"/>
        <v>Medium</v>
      </c>
      <c r="AI153" s="173">
        <f t="shared" si="34"/>
        <v>50</v>
      </c>
      <c r="AJ153" s="176">
        <f>VLOOKUP($B153,'Lack of Reliability Index'!$A$2:$H$192,8,FALSE)</f>
        <v>4.7420289855072459</v>
      </c>
      <c r="AK153" s="47">
        <f>'Imputed and missing data hidden'!BA151</f>
        <v>2</v>
      </c>
      <c r="AL153" s="174">
        <f t="shared" si="35"/>
        <v>3.9215686274509803E-2</v>
      </c>
      <c r="AM153" s="47" t="str">
        <f t="shared" si="36"/>
        <v/>
      </c>
      <c r="AN153" s="175">
        <f>'Indicator Date hidden2'!BB152</f>
        <v>0.24</v>
      </c>
      <c r="AO153" s="181"/>
    </row>
    <row r="154" spans="1:41" ht="15.75" thickBot="1" x14ac:dyDescent="0.3">
      <c r="A154" s="125" t="str">
        <f>'Indicator Data'!A156</f>
        <v>Serbia</v>
      </c>
      <c r="B154" s="43" t="str">
        <f>'Indicator Data'!B156</f>
        <v>SRB</v>
      </c>
      <c r="C154" s="153">
        <f>'Hazard &amp; Exposure'!AO153</f>
        <v>6.6</v>
      </c>
      <c r="D154" s="152">
        <f>'Hazard &amp; Exposure'!AP153</f>
        <v>9</v>
      </c>
      <c r="E154" s="152">
        <f>'Hazard &amp; Exposure'!AQ153</f>
        <v>0</v>
      </c>
      <c r="F154" s="152">
        <f>'Hazard &amp; Exposure'!AR153</f>
        <v>0</v>
      </c>
      <c r="G154" s="152">
        <f>'Hazard &amp; Exposure'!AU153</f>
        <v>2.6</v>
      </c>
      <c r="H154" s="40">
        <f>'Hazard &amp; Exposure'!AV153</f>
        <v>4.8</v>
      </c>
      <c r="I154" s="152">
        <f>'Hazard &amp; Exposure'!AY153</f>
        <v>2.7</v>
      </c>
      <c r="J154" s="152">
        <f>'Hazard &amp; Exposure'!BB153</f>
        <v>0</v>
      </c>
      <c r="K154" s="40">
        <f>'Hazard &amp; Exposure'!BC153</f>
        <v>1.9</v>
      </c>
      <c r="L154" s="41">
        <f t="shared" si="30"/>
        <v>3.5</v>
      </c>
      <c r="M154" s="150">
        <f>Vulnerability!E153</f>
        <v>1.7</v>
      </c>
      <c r="N154" s="148">
        <f>Vulnerability!H153</f>
        <v>1.8</v>
      </c>
      <c r="O154" s="148">
        <f>Vulnerability!M153</f>
        <v>2.1</v>
      </c>
      <c r="P154" s="40">
        <f>Vulnerability!N153</f>
        <v>1.8</v>
      </c>
      <c r="Q154" s="148">
        <f>Vulnerability!S153</f>
        <v>4.8</v>
      </c>
      <c r="R154" s="147">
        <f>Vulnerability!W153</f>
        <v>0.3</v>
      </c>
      <c r="S154" s="147">
        <f>Vulnerability!Z153</f>
        <v>0.4</v>
      </c>
      <c r="T154" s="147">
        <f>Vulnerability!AC153</f>
        <v>0</v>
      </c>
      <c r="U154" s="147">
        <f>Vulnerability!AI153</f>
        <v>3</v>
      </c>
      <c r="V154" s="148">
        <f>Vulnerability!AJ153</f>
        <v>1</v>
      </c>
      <c r="W154" s="40">
        <f>Vulnerability!AK153</f>
        <v>3.1</v>
      </c>
      <c r="X154" s="41">
        <f t="shared" si="31"/>
        <v>2.5</v>
      </c>
      <c r="Y154" s="163">
        <f>'Lack of Coping Capacity'!D153</f>
        <v>4.9000000000000004</v>
      </c>
      <c r="Z154" s="146">
        <f>'Lack of Coping Capacity'!G153</f>
        <v>5.4</v>
      </c>
      <c r="AA154" s="40">
        <f>'Lack of Coping Capacity'!H153</f>
        <v>5.2</v>
      </c>
      <c r="AB154" s="146">
        <f>'Lack of Coping Capacity'!M153</f>
        <v>1.9</v>
      </c>
      <c r="AC154" s="146">
        <f>'Lack of Coping Capacity'!R153</f>
        <v>1</v>
      </c>
      <c r="AD154" s="146">
        <f>'Lack of Coping Capacity'!W153</f>
        <v>3.5</v>
      </c>
      <c r="AE154" s="40">
        <f>'Lack of Coping Capacity'!X153</f>
        <v>2.1</v>
      </c>
      <c r="AF154" s="41">
        <f t="shared" si="32"/>
        <v>3.8</v>
      </c>
      <c r="AG154" s="155">
        <f t="shared" si="33"/>
        <v>3.2</v>
      </c>
      <c r="AH154" s="180" t="str">
        <f t="shared" si="37"/>
        <v>Low</v>
      </c>
      <c r="AI154" s="173">
        <f t="shared" si="34"/>
        <v>109</v>
      </c>
      <c r="AJ154" s="176">
        <f>VLOOKUP($B154,'Lack of Reliability Index'!$A$2:$H$192,8,FALSE)</f>
        <v>2.7878787878787881</v>
      </c>
      <c r="AK154" s="47">
        <f>'Imputed and missing data hidden'!BA152</f>
        <v>1</v>
      </c>
      <c r="AL154" s="174">
        <f t="shared" si="35"/>
        <v>1.9607843137254902E-2</v>
      </c>
      <c r="AM154" s="47" t="str">
        <f t="shared" si="36"/>
        <v/>
      </c>
      <c r="AN154" s="175">
        <f>'Indicator Date hidden2'!BB153</f>
        <v>0.5625</v>
      </c>
      <c r="AO154" s="181"/>
    </row>
    <row r="155" spans="1:41" ht="15.75" thickBot="1" x14ac:dyDescent="0.3">
      <c r="A155" s="125" t="str">
        <f>'Indicator Data'!A157</f>
        <v>Seychelles</v>
      </c>
      <c r="B155" s="43" t="str">
        <f>'Indicator Data'!B157</f>
        <v>SYC</v>
      </c>
      <c r="C155" s="153">
        <f>'Hazard &amp; Exposure'!AO154</f>
        <v>0.1</v>
      </c>
      <c r="D155" s="152">
        <f>'Hazard &amp; Exposure'!AP154</f>
        <v>0.1</v>
      </c>
      <c r="E155" s="152">
        <f>'Hazard &amp; Exposure'!AQ154</f>
        <v>8.6</v>
      </c>
      <c r="F155" s="152">
        <f>'Hazard &amp; Exposure'!AR154</f>
        <v>0</v>
      </c>
      <c r="G155" s="152">
        <f>'Hazard &amp; Exposure'!AU154</f>
        <v>0</v>
      </c>
      <c r="H155" s="40">
        <f>'Hazard &amp; Exposure'!AV154</f>
        <v>2.9</v>
      </c>
      <c r="I155" s="152">
        <f>'Hazard &amp; Exposure'!AY154</f>
        <v>0</v>
      </c>
      <c r="J155" s="152">
        <f>'Hazard &amp; Exposure'!BB154</f>
        <v>0</v>
      </c>
      <c r="K155" s="40">
        <f>'Hazard &amp; Exposure'!BC154</f>
        <v>0</v>
      </c>
      <c r="L155" s="41">
        <f t="shared" si="30"/>
        <v>1.6</v>
      </c>
      <c r="M155" s="150">
        <f>Vulnerability!E154</f>
        <v>2.4</v>
      </c>
      <c r="N155" s="148">
        <f>Vulnerability!H154</f>
        <v>4.4000000000000004</v>
      </c>
      <c r="O155" s="148">
        <f>Vulnerability!M154</f>
        <v>0.5</v>
      </c>
      <c r="P155" s="40">
        <f>Vulnerability!N154</f>
        <v>2.4</v>
      </c>
      <c r="Q155" s="148">
        <f>Vulnerability!S154</f>
        <v>0</v>
      </c>
      <c r="R155" s="147">
        <f>Vulnerability!W154</f>
        <v>0.3</v>
      </c>
      <c r="S155" s="147">
        <f>Vulnerability!Z154</f>
        <v>1</v>
      </c>
      <c r="T155" s="147">
        <f>Vulnerability!AC154</f>
        <v>0.1</v>
      </c>
      <c r="U155" s="147">
        <f>Vulnerability!AI154</f>
        <v>4.2</v>
      </c>
      <c r="V155" s="148">
        <f>Vulnerability!AJ154</f>
        <v>1.6</v>
      </c>
      <c r="W155" s="40">
        <f>Vulnerability!AK154</f>
        <v>0.8</v>
      </c>
      <c r="X155" s="41">
        <f t="shared" si="31"/>
        <v>1.6</v>
      </c>
      <c r="Y155" s="163">
        <f>'Lack of Coping Capacity'!D154</f>
        <v>4.3</v>
      </c>
      <c r="Z155" s="146">
        <f>'Lack of Coping Capacity'!G154</f>
        <v>3.8</v>
      </c>
      <c r="AA155" s="40">
        <f>'Lack of Coping Capacity'!H154</f>
        <v>4.0999999999999996</v>
      </c>
      <c r="AB155" s="146">
        <f>'Lack of Coping Capacity'!M154</f>
        <v>1.9</v>
      </c>
      <c r="AC155" s="146">
        <f>'Lack of Coping Capacity'!R154</f>
        <v>1</v>
      </c>
      <c r="AD155" s="146">
        <f>'Lack of Coping Capacity'!W154</f>
        <v>4.8</v>
      </c>
      <c r="AE155" s="40">
        <f>'Lack of Coping Capacity'!X154</f>
        <v>2.6</v>
      </c>
      <c r="AF155" s="41">
        <f t="shared" si="32"/>
        <v>3.4</v>
      </c>
      <c r="AG155" s="155">
        <f t="shared" si="33"/>
        <v>2.1</v>
      </c>
      <c r="AH155" s="180" t="str">
        <f t="shared" si="37"/>
        <v>Low</v>
      </c>
      <c r="AI155" s="173">
        <f t="shared" si="34"/>
        <v>146</v>
      </c>
      <c r="AJ155" s="176">
        <f>VLOOKUP($B155,'Lack of Reliability Index'!$A$2:$H$192,8,FALSE)</f>
        <v>1.8133333333333326</v>
      </c>
      <c r="AK155" s="47">
        <f>'Imputed and missing data hidden'!BA153</f>
        <v>8</v>
      </c>
      <c r="AL155" s="174">
        <f t="shared" si="35"/>
        <v>0.15686274509803921</v>
      </c>
      <c r="AM155" s="47" t="str">
        <f t="shared" si="36"/>
        <v/>
      </c>
      <c r="AN155" s="175">
        <f>'Indicator Date hidden2'!BB154</f>
        <v>0.59090909090909094</v>
      </c>
      <c r="AO155" s="181"/>
    </row>
    <row r="156" spans="1:41" ht="15.75" thickBot="1" x14ac:dyDescent="0.3">
      <c r="A156" s="125" t="str">
        <f>'Indicator Data'!A158</f>
        <v>Sierra Leone</v>
      </c>
      <c r="B156" s="43" t="str">
        <f>'Indicator Data'!B158</f>
        <v>SLE</v>
      </c>
      <c r="C156" s="153">
        <f>'Hazard &amp; Exposure'!AO155</f>
        <v>0.1</v>
      </c>
      <c r="D156" s="152">
        <f>'Hazard &amp; Exposure'!AP155</f>
        <v>4.5999999999999996</v>
      </c>
      <c r="E156" s="152">
        <f>'Hazard &amp; Exposure'!AQ155</f>
        <v>5.8</v>
      </c>
      <c r="F156" s="152">
        <f>'Hazard &amp; Exposure'!AR155</f>
        <v>0</v>
      </c>
      <c r="G156" s="152">
        <f>'Hazard &amp; Exposure'!AU155</f>
        <v>1</v>
      </c>
      <c r="H156" s="40">
        <f>'Hazard &amp; Exposure'!AV155</f>
        <v>2.7</v>
      </c>
      <c r="I156" s="152">
        <f>'Hazard &amp; Exposure'!AY155</f>
        <v>5.4</v>
      </c>
      <c r="J156" s="152">
        <f>'Hazard &amp; Exposure'!BB155</f>
        <v>0</v>
      </c>
      <c r="K156" s="40">
        <f>'Hazard &amp; Exposure'!BC155</f>
        <v>3.8</v>
      </c>
      <c r="L156" s="41">
        <f t="shared" si="30"/>
        <v>3.3</v>
      </c>
      <c r="M156" s="150">
        <f>Vulnerability!E155</f>
        <v>9.1</v>
      </c>
      <c r="N156" s="148">
        <f>Vulnerability!H155</f>
        <v>5.4</v>
      </c>
      <c r="O156" s="148">
        <f>Vulnerability!M155</f>
        <v>5.7</v>
      </c>
      <c r="P156" s="40">
        <f>Vulnerability!N155</f>
        <v>7.3</v>
      </c>
      <c r="Q156" s="148">
        <f>Vulnerability!S155</f>
        <v>0.9</v>
      </c>
      <c r="R156" s="147">
        <f>Vulnerability!W155</f>
        <v>6</v>
      </c>
      <c r="S156" s="147">
        <f>Vulnerability!Z155</f>
        <v>6.3</v>
      </c>
      <c r="T156" s="147">
        <f>Vulnerability!AC155</f>
        <v>0.1</v>
      </c>
      <c r="U156" s="147">
        <f>Vulnerability!AI155</f>
        <v>6.7</v>
      </c>
      <c r="V156" s="148">
        <f>Vulnerability!AJ155</f>
        <v>5.2</v>
      </c>
      <c r="W156" s="40">
        <f>Vulnerability!AK155</f>
        <v>3.3</v>
      </c>
      <c r="X156" s="41">
        <f t="shared" si="31"/>
        <v>5.7</v>
      </c>
      <c r="Y156" s="163">
        <f>'Lack of Coping Capacity'!D155</f>
        <v>3.5</v>
      </c>
      <c r="Z156" s="146">
        <f>'Lack of Coping Capacity'!G155</f>
        <v>7.2</v>
      </c>
      <c r="AA156" s="40">
        <f>'Lack of Coping Capacity'!H155</f>
        <v>5.4</v>
      </c>
      <c r="AB156" s="146">
        <f>'Lack of Coping Capacity'!M155</f>
        <v>7.6</v>
      </c>
      <c r="AC156" s="146">
        <f>'Lack of Coping Capacity'!R155</f>
        <v>8.4</v>
      </c>
      <c r="AD156" s="146">
        <f>'Lack of Coping Capacity'!W155</f>
        <v>8.5</v>
      </c>
      <c r="AE156" s="40">
        <f>'Lack of Coping Capacity'!X155</f>
        <v>8.1999999999999993</v>
      </c>
      <c r="AF156" s="41">
        <f t="shared" si="32"/>
        <v>7</v>
      </c>
      <c r="AG156" s="155">
        <f t="shared" si="33"/>
        <v>5.0999999999999996</v>
      </c>
      <c r="AH156" s="180" t="str">
        <f t="shared" si="37"/>
        <v>High</v>
      </c>
      <c r="AI156" s="173">
        <f t="shared" si="34"/>
        <v>39</v>
      </c>
      <c r="AJ156" s="176">
        <f>VLOOKUP($B156,'Lack of Reliability Index'!$A$2:$H$192,8,FALSE)</f>
        <v>3.2666666666666657</v>
      </c>
      <c r="AK156" s="47">
        <f>'Imputed and missing data hidden'!BA154</f>
        <v>0</v>
      </c>
      <c r="AL156" s="174">
        <f t="shared" si="35"/>
        <v>0</v>
      </c>
      <c r="AM156" s="47" t="str">
        <f t="shared" si="36"/>
        <v/>
      </c>
      <c r="AN156" s="175">
        <f>'Indicator Date hidden2'!BB155</f>
        <v>0.55102040816326525</v>
      </c>
      <c r="AO156" s="181"/>
    </row>
    <row r="157" spans="1:41" ht="15.75" thickBot="1" x14ac:dyDescent="0.3">
      <c r="A157" s="125" t="str">
        <f>'Indicator Data'!A159</f>
        <v>Singapore</v>
      </c>
      <c r="B157" s="43" t="str">
        <f>'Indicator Data'!B159</f>
        <v>SGP</v>
      </c>
      <c r="C157" s="153">
        <f>'Hazard &amp; Exposure'!AO156</f>
        <v>0.1</v>
      </c>
      <c r="D157" s="152">
        <f>'Hazard &amp; Exposure'!AP156</f>
        <v>0.1</v>
      </c>
      <c r="E157" s="152">
        <f>'Hazard &amp; Exposure'!AQ156</f>
        <v>0</v>
      </c>
      <c r="F157" s="152">
        <f>'Hazard &amp; Exposure'!AR156</f>
        <v>0</v>
      </c>
      <c r="G157" s="152">
        <f>'Hazard &amp; Exposure'!AU156</f>
        <v>0</v>
      </c>
      <c r="H157" s="40">
        <f>'Hazard &amp; Exposure'!AV156</f>
        <v>0.1</v>
      </c>
      <c r="I157" s="152">
        <f>'Hazard &amp; Exposure'!AY156</f>
        <v>0.1</v>
      </c>
      <c r="J157" s="152">
        <f>'Hazard &amp; Exposure'!BB156</f>
        <v>0</v>
      </c>
      <c r="K157" s="40">
        <f>'Hazard &amp; Exposure'!BC156</f>
        <v>0.1</v>
      </c>
      <c r="L157" s="41">
        <f t="shared" si="30"/>
        <v>0.1</v>
      </c>
      <c r="M157" s="150">
        <f>Vulnerability!E156</f>
        <v>0.3</v>
      </c>
      <c r="N157" s="148">
        <f>Vulnerability!H156</f>
        <v>0.9</v>
      </c>
      <c r="O157" s="148">
        <f>Vulnerability!M156</f>
        <v>0</v>
      </c>
      <c r="P157" s="40">
        <f>Vulnerability!N156</f>
        <v>0.4</v>
      </c>
      <c r="Q157" s="148">
        <f>Vulnerability!S156</f>
        <v>0</v>
      </c>
      <c r="R157" s="147">
        <f>Vulnerability!W156</f>
        <v>0.6</v>
      </c>
      <c r="S157" s="147">
        <f>Vulnerability!Z156</f>
        <v>0.2</v>
      </c>
      <c r="T157" s="147">
        <f>Vulnerability!AC156</f>
        <v>0.1</v>
      </c>
      <c r="U157" s="147">
        <f>Vulnerability!AI156</f>
        <v>1.2</v>
      </c>
      <c r="V157" s="148">
        <f>Vulnerability!AJ156</f>
        <v>0.5</v>
      </c>
      <c r="W157" s="40">
        <f>Vulnerability!AK156</f>
        <v>0.3</v>
      </c>
      <c r="X157" s="41">
        <f t="shared" si="31"/>
        <v>0.4</v>
      </c>
      <c r="Y157" s="163">
        <f>'Lack of Coping Capacity'!D156</f>
        <v>1.2</v>
      </c>
      <c r="Z157" s="146">
        <f>'Lack of Coping Capacity'!G156</f>
        <v>1.1000000000000001</v>
      </c>
      <c r="AA157" s="40">
        <f>'Lack of Coping Capacity'!H156</f>
        <v>1.2</v>
      </c>
      <c r="AB157" s="146">
        <f>'Lack of Coping Capacity'!M156</f>
        <v>1.3</v>
      </c>
      <c r="AC157" s="146">
        <f>'Lack of Coping Capacity'!R156</f>
        <v>0</v>
      </c>
      <c r="AD157" s="146">
        <f>'Lack of Coping Capacity'!W156</f>
        <v>1.4</v>
      </c>
      <c r="AE157" s="40">
        <f>'Lack of Coping Capacity'!X156</f>
        <v>0.9</v>
      </c>
      <c r="AF157" s="41">
        <f t="shared" si="32"/>
        <v>1.1000000000000001</v>
      </c>
      <c r="AG157" s="155">
        <f t="shared" si="33"/>
        <v>0.4</v>
      </c>
      <c r="AH157" s="180" t="str">
        <f t="shared" si="37"/>
        <v>Very Low</v>
      </c>
      <c r="AI157" s="173">
        <f t="shared" si="34"/>
        <v>191</v>
      </c>
      <c r="AJ157" s="176">
        <f>VLOOKUP($B157,'Lack of Reliability Index'!$A$2:$H$192,8,FALSE)</f>
        <v>5.2848484848484842</v>
      </c>
      <c r="AK157" s="47">
        <f>'Imputed and missing data hidden'!BA155</f>
        <v>5</v>
      </c>
      <c r="AL157" s="174">
        <f t="shared" si="35"/>
        <v>9.8039215686274508E-2</v>
      </c>
      <c r="AM157" s="47" t="str">
        <f t="shared" si="36"/>
        <v/>
      </c>
      <c r="AN157" s="175">
        <f>'Indicator Date hidden2'!BB156</f>
        <v>0.13636363636363635</v>
      </c>
      <c r="AO157" s="181"/>
    </row>
    <row r="158" spans="1:41" ht="15.75" thickBot="1" x14ac:dyDescent="0.3">
      <c r="A158" s="125" t="str">
        <f>'Indicator Data'!A160</f>
        <v>Slovakia</v>
      </c>
      <c r="B158" s="43" t="str">
        <f>'Indicator Data'!B160</f>
        <v>SVK</v>
      </c>
      <c r="C158" s="153">
        <f>'Hazard &amp; Exposure'!AO157</f>
        <v>5.0999999999999996</v>
      </c>
      <c r="D158" s="152">
        <f>'Hazard &amp; Exposure'!AP157</f>
        <v>6.7</v>
      </c>
      <c r="E158" s="152">
        <f>'Hazard &amp; Exposure'!AQ157</f>
        <v>0</v>
      </c>
      <c r="F158" s="152">
        <f>'Hazard &amp; Exposure'!AR157</f>
        <v>0</v>
      </c>
      <c r="G158" s="152">
        <f>'Hazard &amp; Exposure'!AU157</f>
        <v>2</v>
      </c>
      <c r="H158" s="40">
        <f>'Hazard &amp; Exposure'!AV157</f>
        <v>3.3</v>
      </c>
      <c r="I158" s="152">
        <f>'Hazard &amp; Exposure'!AY157</f>
        <v>0.1</v>
      </c>
      <c r="J158" s="152">
        <f>'Hazard &amp; Exposure'!BB157</f>
        <v>0</v>
      </c>
      <c r="K158" s="40">
        <f>'Hazard &amp; Exposure'!BC157</f>
        <v>0.1</v>
      </c>
      <c r="L158" s="41">
        <f t="shared" si="30"/>
        <v>1.8</v>
      </c>
      <c r="M158" s="150">
        <f>Vulnerability!E157</f>
        <v>1.5</v>
      </c>
      <c r="N158" s="148">
        <f>Vulnerability!H157</f>
        <v>1.4</v>
      </c>
      <c r="O158" s="148">
        <f>Vulnerability!M157</f>
        <v>0</v>
      </c>
      <c r="P158" s="40">
        <f>Vulnerability!N157</f>
        <v>1.1000000000000001</v>
      </c>
      <c r="Q158" s="148">
        <f>Vulnerability!S157</f>
        <v>1.1000000000000001</v>
      </c>
      <c r="R158" s="147">
        <f>Vulnerability!W157</f>
        <v>0.2</v>
      </c>
      <c r="S158" s="147">
        <f>Vulnerability!Z157</f>
        <v>0.4</v>
      </c>
      <c r="T158" s="147">
        <f>Vulnerability!AC157</f>
        <v>0</v>
      </c>
      <c r="U158" s="147">
        <f>Vulnerability!AI157</f>
        <v>2.2000000000000002</v>
      </c>
      <c r="V158" s="148">
        <f>Vulnerability!AJ157</f>
        <v>0.7</v>
      </c>
      <c r="W158" s="40">
        <f>Vulnerability!AK157</f>
        <v>0.9</v>
      </c>
      <c r="X158" s="41">
        <f t="shared" si="31"/>
        <v>1</v>
      </c>
      <c r="Y158" s="163">
        <f>'Lack of Coping Capacity'!D157</f>
        <v>3.4</v>
      </c>
      <c r="Z158" s="146">
        <f>'Lack of Coping Capacity'!G157</f>
        <v>4.2</v>
      </c>
      <c r="AA158" s="40">
        <f>'Lack of Coping Capacity'!H157</f>
        <v>3.8</v>
      </c>
      <c r="AB158" s="146">
        <f>'Lack of Coping Capacity'!M157</f>
        <v>1.9</v>
      </c>
      <c r="AC158" s="146">
        <f>'Lack of Coping Capacity'!R157</f>
        <v>0</v>
      </c>
      <c r="AD158" s="146">
        <f>'Lack of Coping Capacity'!W157</f>
        <v>1.5</v>
      </c>
      <c r="AE158" s="40">
        <f>'Lack of Coping Capacity'!X157</f>
        <v>1.1000000000000001</v>
      </c>
      <c r="AF158" s="41">
        <f t="shared" si="32"/>
        <v>2.6</v>
      </c>
      <c r="AG158" s="155">
        <f t="shared" si="33"/>
        <v>1.7</v>
      </c>
      <c r="AH158" s="180" t="str">
        <f t="shared" si="37"/>
        <v>Very Low</v>
      </c>
      <c r="AI158" s="173">
        <f t="shared" si="34"/>
        <v>163</v>
      </c>
      <c r="AJ158" s="176">
        <f>VLOOKUP($B158,'Lack of Reliability Index'!$A$2:$H$192,8,FALSE)</f>
        <v>2.9387755102040813</v>
      </c>
      <c r="AK158" s="47">
        <f>'Imputed and missing data hidden'!BA156</f>
        <v>5</v>
      </c>
      <c r="AL158" s="174">
        <f t="shared" si="35"/>
        <v>9.8039215686274508E-2</v>
      </c>
      <c r="AM158" s="47" t="str">
        <f t="shared" si="36"/>
        <v/>
      </c>
      <c r="AN158" s="175">
        <f>'Indicator Date hidden2'!BB157</f>
        <v>0.27272727272727271</v>
      </c>
      <c r="AO158" s="181"/>
    </row>
    <row r="159" spans="1:41" ht="15.75" thickBot="1" x14ac:dyDescent="0.3">
      <c r="A159" s="125" t="str">
        <f>'Indicator Data'!A161</f>
        <v>Slovenia</v>
      </c>
      <c r="B159" s="43" t="str">
        <f>'Indicator Data'!B161</f>
        <v>SVN</v>
      </c>
      <c r="C159" s="153">
        <f>'Hazard &amp; Exposure'!AO158</f>
        <v>6.4</v>
      </c>
      <c r="D159" s="152">
        <f>'Hazard &amp; Exposure'!AP158</f>
        <v>4</v>
      </c>
      <c r="E159" s="152">
        <f>'Hazard &amp; Exposure'!AQ158</f>
        <v>5.7</v>
      </c>
      <c r="F159" s="152">
        <f>'Hazard &amp; Exposure'!AR158</f>
        <v>0</v>
      </c>
      <c r="G159" s="152">
        <f>'Hazard &amp; Exposure'!AU158</f>
        <v>1.5</v>
      </c>
      <c r="H159" s="40">
        <f>'Hazard &amp; Exposure'!AV158</f>
        <v>3.9</v>
      </c>
      <c r="I159" s="152">
        <f>'Hazard &amp; Exposure'!AY158</f>
        <v>0</v>
      </c>
      <c r="J159" s="152">
        <f>'Hazard &amp; Exposure'!BB158</f>
        <v>0</v>
      </c>
      <c r="K159" s="40">
        <f>'Hazard &amp; Exposure'!BC158</f>
        <v>0</v>
      </c>
      <c r="L159" s="41">
        <f t="shared" si="30"/>
        <v>2.2000000000000002</v>
      </c>
      <c r="M159" s="150">
        <f>Vulnerability!E158</f>
        <v>0.8</v>
      </c>
      <c r="N159" s="148">
        <f>Vulnerability!H158</f>
        <v>0.4</v>
      </c>
      <c r="O159" s="148">
        <f>Vulnerability!M158</f>
        <v>0</v>
      </c>
      <c r="P159" s="40">
        <f>Vulnerability!N158</f>
        <v>0.5</v>
      </c>
      <c r="Q159" s="148">
        <f>Vulnerability!S158</f>
        <v>1.2</v>
      </c>
      <c r="R159" s="147">
        <f>Vulnerability!W158</f>
        <v>0.2</v>
      </c>
      <c r="S159" s="147">
        <f>Vulnerability!Z158</f>
        <v>0.2</v>
      </c>
      <c r="T159" s="147">
        <f>Vulnerability!AC158</f>
        <v>0</v>
      </c>
      <c r="U159" s="147">
        <f>Vulnerability!AI158</f>
        <v>1.7</v>
      </c>
      <c r="V159" s="148">
        <f>Vulnerability!AJ158</f>
        <v>0.5</v>
      </c>
      <c r="W159" s="40">
        <f>Vulnerability!AK158</f>
        <v>0.9</v>
      </c>
      <c r="X159" s="41">
        <f t="shared" si="31"/>
        <v>0.7</v>
      </c>
      <c r="Y159" s="163">
        <f>'Lack of Coping Capacity'!D158</f>
        <v>0.9</v>
      </c>
      <c r="Z159" s="146">
        <f>'Lack of Coping Capacity'!G158</f>
        <v>3.4</v>
      </c>
      <c r="AA159" s="40">
        <f>'Lack of Coping Capacity'!H158</f>
        <v>2.2000000000000002</v>
      </c>
      <c r="AB159" s="146">
        <f>'Lack of Coping Capacity'!M158</f>
        <v>1.8</v>
      </c>
      <c r="AC159" s="146">
        <f>'Lack of Coping Capacity'!R158</f>
        <v>0.1</v>
      </c>
      <c r="AD159" s="146">
        <f>'Lack of Coping Capacity'!W158</f>
        <v>1.6</v>
      </c>
      <c r="AE159" s="40">
        <f>'Lack of Coping Capacity'!X158</f>
        <v>1.2</v>
      </c>
      <c r="AF159" s="41">
        <f t="shared" si="32"/>
        <v>1.7</v>
      </c>
      <c r="AG159" s="155">
        <f t="shared" si="33"/>
        <v>1.4</v>
      </c>
      <c r="AH159" s="180" t="str">
        <f t="shared" si="37"/>
        <v>Very Low</v>
      </c>
      <c r="AI159" s="173">
        <f t="shared" si="34"/>
        <v>173</v>
      </c>
      <c r="AJ159" s="176">
        <f>VLOOKUP($B159,'Lack of Reliability Index'!$A$2:$H$192,8,FALSE)</f>
        <v>2.0606060606060606</v>
      </c>
      <c r="AK159" s="47">
        <f>'Imputed and missing data hidden'!BA157</f>
        <v>6</v>
      </c>
      <c r="AL159" s="174">
        <f t="shared" si="35"/>
        <v>0.11764705882352941</v>
      </c>
      <c r="AM159" s="47" t="str">
        <f t="shared" si="36"/>
        <v/>
      </c>
      <c r="AN159" s="175">
        <f>'Indicator Date hidden2'!BB158</f>
        <v>0.34090909090909088</v>
      </c>
      <c r="AO159" s="181"/>
    </row>
    <row r="160" spans="1:41" ht="15.75" thickBot="1" x14ac:dyDescent="0.3">
      <c r="A160" s="125" t="str">
        <f>'Indicator Data'!A162</f>
        <v>Solomon Islands</v>
      </c>
      <c r="B160" s="43" t="str">
        <f>'Indicator Data'!B162</f>
        <v>SLB</v>
      </c>
      <c r="C160" s="153">
        <f>'Hazard &amp; Exposure'!AO159</f>
        <v>7.8</v>
      </c>
      <c r="D160" s="152">
        <f>'Hazard &amp; Exposure'!AP159</f>
        <v>0.1</v>
      </c>
      <c r="E160" s="152">
        <f>'Hazard &amp; Exposure'!AQ159</f>
        <v>8.8000000000000007</v>
      </c>
      <c r="F160" s="152">
        <f>'Hazard &amp; Exposure'!AR159</f>
        <v>4.5</v>
      </c>
      <c r="G160" s="152">
        <f>'Hazard &amp; Exposure'!AU159</f>
        <v>3.4</v>
      </c>
      <c r="H160" s="40">
        <f>'Hazard &amp; Exposure'!AV159</f>
        <v>5.8</v>
      </c>
      <c r="I160" s="152">
        <f>'Hazard &amp; Exposure'!AY159</f>
        <v>1.5</v>
      </c>
      <c r="J160" s="152">
        <f>'Hazard &amp; Exposure'!BB159</f>
        <v>0</v>
      </c>
      <c r="K160" s="40">
        <f>'Hazard &amp; Exposure'!BC159</f>
        <v>1.1000000000000001</v>
      </c>
      <c r="L160" s="41">
        <f t="shared" si="30"/>
        <v>3.8</v>
      </c>
      <c r="M160" s="150">
        <f>Vulnerability!E159</f>
        <v>6.2</v>
      </c>
      <c r="N160" s="148">
        <f>Vulnerability!H159</f>
        <v>5.3</v>
      </c>
      <c r="O160" s="148">
        <f>Vulnerability!M159</f>
        <v>10</v>
      </c>
      <c r="P160" s="40">
        <f>Vulnerability!N159</f>
        <v>6.9</v>
      </c>
      <c r="Q160" s="148">
        <f>Vulnerability!S159</f>
        <v>0</v>
      </c>
      <c r="R160" s="147">
        <f>Vulnerability!W159</f>
        <v>1</v>
      </c>
      <c r="S160" s="147">
        <f>Vulnerability!Z159</f>
        <v>2.1</v>
      </c>
      <c r="T160" s="147">
        <f>Vulnerability!AC159</f>
        <v>0.6</v>
      </c>
      <c r="U160" s="147">
        <f>Vulnerability!AI159</f>
        <v>4.0999999999999996</v>
      </c>
      <c r="V160" s="148">
        <f>Vulnerability!AJ159</f>
        <v>2.1</v>
      </c>
      <c r="W160" s="40">
        <f>Vulnerability!AK159</f>
        <v>1.1000000000000001</v>
      </c>
      <c r="X160" s="41">
        <f t="shared" si="31"/>
        <v>4.5999999999999996</v>
      </c>
      <c r="Y160" s="163">
        <f>'Lack of Coping Capacity'!D159</f>
        <v>6.6</v>
      </c>
      <c r="Z160" s="146">
        <f>'Lack of Coping Capacity'!G159</f>
        <v>6.3</v>
      </c>
      <c r="AA160" s="40">
        <f>'Lack of Coping Capacity'!H159</f>
        <v>6.5</v>
      </c>
      <c r="AB160" s="146">
        <f>'Lack of Coping Capacity'!M159</f>
        <v>6.9</v>
      </c>
      <c r="AC160" s="146">
        <f>'Lack of Coping Capacity'!R159</f>
        <v>7.1</v>
      </c>
      <c r="AD160" s="146">
        <f>'Lack of Coping Capacity'!W159</f>
        <v>6</v>
      </c>
      <c r="AE160" s="40">
        <f>'Lack of Coping Capacity'!X159</f>
        <v>6.7</v>
      </c>
      <c r="AF160" s="41">
        <f t="shared" si="32"/>
        <v>6.6</v>
      </c>
      <c r="AG160" s="155">
        <f t="shared" si="33"/>
        <v>4.9000000000000004</v>
      </c>
      <c r="AH160" s="180" t="str">
        <f t="shared" si="37"/>
        <v>Medium</v>
      </c>
      <c r="AI160" s="173">
        <f t="shared" si="34"/>
        <v>50</v>
      </c>
      <c r="AJ160" s="176">
        <f>VLOOKUP($B160,'Lack of Reliability Index'!$A$2:$H$192,8,FALSE)</f>
        <v>2.7878787878787881</v>
      </c>
      <c r="AK160" s="47">
        <f>'Imputed and missing data hidden'!BA158</f>
        <v>6</v>
      </c>
      <c r="AL160" s="174">
        <f t="shared" si="35"/>
        <v>0.11764705882352941</v>
      </c>
      <c r="AM160" s="47" t="str">
        <f t="shared" si="36"/>
        <v/>
      </c>
      <c r="AN160" s="175">
        <f>'Indicator Date hidden2'!BB159</f>
        <v>0.7441860465116279</v>
      </c>
      <c r="AO160" s="181"/>
    </row>
    <row r="161" spans="1:41" ht="15.75" thickBot="1" x14ac:dyDescent="0.3">
      <c r="A161" s="125" t="str">
        <f>'Indicator Data'!A163</f>
        <v>Somalia</v>
      </c>
      <c r="B161" s="43" t="str">
        <f>'Indicator Data'!B163</f>
        <v>SOM</v>
      </c>
      <c r="C161" s="153">
        <f>'Hazard &amp; Exposure'!AO160</f>
        <v>1.5</v>
      </c>
      <c r="D161" s="152">
        <f>'Hazard &amp; Exposure'!AP160</f>
        <v>7.5</v>
      </c>
      <c r="E161" s="152">
        <f>'Hazard &amp; Exposure'!AQ160</f>
        <v>8.1</v>
      </c>
      <c r="F161" s="152">
        <f>'Hazard &amp; Exposure'!AR160</f>
        <v>1</v>
      </c>
      <c r="G161" s="152">
        <f>'Hazard &amp; Exposure'!AU160</f>
        <v>10</v>
      </c>
      <c r="H161" s="40">
        <f>'Hazard &amp; Exposure'!AV160</f>
        <v>7</v>
      </c>
      <c r="I161" s="152">
        <f>'Hazard &amp; Exposure'!AY160</f>
        <v>10</v>
      </c>
      <c r="J161" s="152">
        <f>'Hazard &amp; Exposure'!BB160</f>
        <v>10</v>
      </c>
      <c r="K161" s="40">
        <f>'Hazard &amp; Exposure'!BC160</f>
        <v>10</v>
      </c>
      <c r="L161" s="41">
        <f t="shared" si="30"/>
        <v>9</v>
      </c>
      <c r="M161" s="150">
        <f>Vulnerability!E160</f>
        <v>10</v>
      </c>
      <c r="N161" s="148">
        <f>Vulnerability!H160</f>
        <v>10</v>
      </c>
      <c r="O161" s="148">
        <f>Vulnerability!M160</f>
        <v>8.1999999999999993</v>
      </c>
      <c r="P161" s="40">
        <f>Vulnerability!N160</f>
        <v>9.6</v>
      </c>
      <c r="Q161" s="148">
        <f>Vulnerability!S160</f>
        <v>10</v>
      </c>
      <c r="R161" s="147">
        <f>Vulnerability!W160</f>
        <v>2.8</v>
      </c>
      <c r="S161" s="147">
        <f>Vulnerability!Z160</f>
        <v>7.5</v>
      </c>
      <c r="T161" s="147">
        <f>Vulnerability!AC160</f>
        <v>6.4</v>
      </c>
      <c r="U161" s="147">
        <f>Vulnerability!AI160</f>
        <v>8.1</v>
      </c>
      <c r="V161" s="148">
        <f>Vulnerability!AJ160</f>
        <v>6.6</v>
      </c>
      <c r="W161" s="40">
        <f>Vulnerability!AK160</f>
        <v>8.9</v>
      </c>
      <c r="X161" s="41">
        <f t="shared" si="31"/>
        <v>9.3000000000000007</v>
      </c>
      <c r="Y161" s="163" t="str">
        <f>'Lack of Coping Capacity'!D160</f>
        <v>x</v>
      </c>
      <c r="Z161" s="146">
        <f>'Lack of Coping Capacity'!G160</f>
        <v>9.1999999999999993</v>
      </c>
      <c r="AA161" s="40">
        <f>'Lack of Coping Capacity'!H160</f>
        <v>9.1999999999999993</v>
      </c>
      <c r="AB161" s="146">
        <f>'Lack of Coping Capacity'!M160</f>
        <v>8</v>
      </c>
      <c r="AC161" s="146">
        <f>'Lack of Coping Capacity'!R160</f>
        <v>8.5</v>
      </c>
      <c r="AD161" s="146">
        <f>'Lack of Coping Capacity'!W160</f>
        <v>9.3000000000000007</v>
      </c>
      <c r="AE161" s="40">
        <f>'Lack of Coping Capacity'!X160</f>
        <v>8.6</v>
      </c>
      <c r="AF161" s="41">
        <f t="shared" si="32"/>
        <v>8.9</v>
      </c>
      <c r="AG161" s="155">
        <f t="shared" si="33"/>
        <v>9.1</v>
      </c>
      <c r="AH161" s="180" t="str">
        <f t="shared" si="37"/>
        <v>Very High</v>
      </c>
      <c r="AI161" s="173">
        <f t="shared" si="34"/>
        <v>1</v>
      </c>
      <c r="AJ161" s="176">
        <f>VLOOKUP($B161,'Lack of Reliability Index'!$A$2:$H$192,8,FALSE)</f>
        <v>4.2727272727272725</v>
      </c>
      <c r="AK161" s="47">
        <f>'Imputed and missing data hidden'!BA159</f>
        <v>11</v>
      </c>
      <c r="AL161" s="174">
        <f t="shared" si="35"/>
        <v>0.21568627450980393</v>
      </c>
      <c r="AM161" s="47" t="str">
        <f t="shared" si="36"/>
        <v>YES</v>
      </c>
      <c r="AN161" s="175">
        <f>'Indicator Date hidden2'!BB160</f>
        <v>0.75</v>
      </c>
      <c r="AO161" s="181"/>
    </row>
    <row r="162" spans="1:41" ht="15.75" thickBot="1" x14ac:dyDescent="0.3">
      <c r="A162" s="125" t="str">
        <f>'Indicator Data'!A164</f>
        <v>South Africa</v>
      </c>
      <c r="B162" s="43" t="str">
        <f>'Indicator Data'!B164</f>
        <v>ZAF</v>
      </c>
      <c r="C162" s="153">
        <f>'Hazard &amp; Exposure'!AO161</f>
        <v>0.5</v>
      </c>
      <c r="D162" s="152">
        <f>'Hazard &amp; Exposure'!AP161</f>
        <v>5</v>
      </c>
      <c r="E162" s="152">
        <f>'Hazard &amp; Exposure'!AQ161</f>
        <v>4.9000000000000004</v>
      </c>
      <c r="F162" s="152">
        <f>'Hazard &amp; Exposure'!AR161</f>
        <v>0.4</v>
      </c>
      <c r="G162" s="152">
        <f>'Hazard &amp; Exposure'!AU161</f>
        <v>8.6</v>
      </c>
      <c r="H162" s="40">
        <f>'Hazard &amp; Exposure'!AV161</f>
        <v>4.7</v>
      </c>
      <c r="I162" s="152">
        <f>'Hazard &amp; Exposure'!AY161</f>
        <v>9.4</v>
      </c>
      <c r="J162" s="152">
        <f>'Hazard &amp; Exposure'!BB161</f>
        <v>0</v>
      </c>
      <c r="K162" s="40">
        <f>'Hazard &amp; Exposure'!BC161</f>
        <v>6.6</v>
      </c>
      <c r="L162" s="41">
        <f t="shared" si="30"/>
        <v>5.7</v>
      </c>
      <c r="M162" s="150">
        <f>Vulnerability!E161</f>
        <v>4.5</v>
      </c>
      <c r="N162" s="148">
        <f>Vulnerability!H161</f>
        <v>7.4</v>
      </c>
      <c r="O162" s="148">
        <f>Vulnerability!M161</f>
        <v>0.4</v>
      </c>
      <c r="P162" s="40">
        <f>Vulnerability!N161</f>
        <v>4.2</v>
      </c>
      <c r="Q162" s="148">
        <f>Vulnerability!S161</f>
        <v>5.0999999999999996</v>
      </c>
      <c r="R162" s="147">
        <f>Vulnerability!W161</f>
        <v>6.7</v>
      </c>
      <c r="S162" s="147">
        <f>Vulnerability!Z161</f>
        <v>2.1</v>
      </c>
      <c r="T162" s="147">
        <f>Vulnerability!AC161</f>
        <v>0</v>
      </c>
      <c r="U162" s="147">
        <f>Vulnerability!AI161</f>
        <v>2</v>
      </c>
      <c r="V162" s="148">
        <f>Vulnerability!AJ161</f>
        <v>3.1</v>
      </c>
      <c r="W162" s="40">
        <f>Vulnerability!AK161</f>
        <v>4.2</v>
      </c>
      <c r="X162" s="41">
        <f t="shared" si="31"/>
        <v>4.2</v>
      </c>
      <c r="Y162" s="163">
        <f>'Lack of Coping Capacity'!D161</f>
        <v>3.9</v>
      </c>
      <c r="Z162" s="146">
        <f>'Lack of Coping Capacity'!G161</f>
        <v>5.0999999999999996</v>
      </c>
      <c r="AA162" s="40">
        <f>'Lack of Coping Capacity'!H161</f>
        <v>4.5</v>
      </c>
      <c r="AB162" s="146">
        <f>'Lack of Coping Capacity'!M161</f>
        <v>2.6</v>
      </c>
      <c r="AC162" s="146">
        <f>'Lack of Coping Capacity'!R161</f>
        <v>4.2</v>
      </c>
      <c r="AD162" s="146">
        <f>'Lack of Coping Capacity'!W161</f>
        <v>6.5</v>
      </c>
      <c r="AE162" s="40">
        <f>'Lack of Coping Capacity'!X161</f>
        <v>4.4000000000000004</v>
      </c>
      <c r="AF162" s="41">
        <f t="shared" si="32"/>
        <v>4.5</v>
      </c>
      <c r="AG162" s="155">
        <f t="shared" si="33"/>
        <v>4.8</v>
      </c>
      <c r="AH162" s="180" t="str">
        <f t="shared" si="37"/>
        <v>Medium</v>
      </c>
      <c r="AI162" s="173">
        <f t="shared" si="34"/>
        <v>54</v>
      </c>
      <c r="AJ162" s="176">
        <f>VLOOKUP($B162,'Lack of Reliability Index'!$A$2:$H$192,8,FALSE)</f>
        <v>5.5689922480620151</v>
      </c>
      <c r="AK162" s="47">
        <f>'Imputed and missing data hidden'!BA160</f>
        <v>0</v>
      </c>
      <c r="AL162" s="174">
        <f t="shared" si="35"/>
        <v>0</v>
      </c>
      <c r="AM162" s="47" t="str">
        <f t="shared" si="36"/>
        <v/>
      </c>
      <c r="AN162" s="175">
        <f>'Indicator Date hidden2'!BB161</f>
        <v>0.26530612244897961</v>
      </c>
      <c r="AO162" s="181"/>
    </row>
    <row r="163" spans="1:41" ht="15.75" thickBot="1" x14ac:dyDescent="0.3">
      <c r="A163" s="125" t="str">
        <f>'Indicator Data'!A165</f>
        <v>South Sudan</v>
      </c>
      <c r="B163" s="43" t="str">
        <f>'Indicator Data'!B165</f>
        <v>SSD</v>
      </c>
      <c r="C163" s="153">
        <f>'Hazard &amp; Exposure'!AO162</f>
        <v>2.9</v>
      </c>
      <c r="D163" s="152">
        <f>'Hazard &amp; Exposure'!AP162</f>
        <v>7.2</v>
      </c>
      <c r="E163" s="152">
        <f>'Hazard &amp; Exposure'!AQ162</f>
        <v>0</v>
      </c>
      <c r="F163" s="152">
        <f>'Hazard &amp; Exposure'!AR162</f>
        <v>0</v>
      </c>
      <c r="G163" s="152">
        <f>'Hazard &amp; Exposure'!AU162</f>
        <v>3.8</v>
      </c>
      <c r="H163" s="40">
        <f>'Hazard &amp; Exposure'!AV162</f>
        <v>3.3</v>
      </c>
      <c r="I163" s="152">
        <f>'Hazard &amp; Exposure'!AY162</f>
        <v>10</v>
      </c>
      <c r="J163" s="152">
        <f>'Hazard &amp; Exposure'!BB162</f>
        <v>8</v>
      </c>
      <c r="K163" s="40">
        <f>'Hazard &amp; Exposure'!BC162</f>
        <v>8</v>
      </c>
      <c r="L163" s="41">
        <f t="shared" si="30"/>
        <v>6.2</v>
      </c>
      <c r="M163" s="150">
        <f>Vulnerability!E162</f>
        <v>9.4</v>
      </c>
      <c r="N163" s="148" t="str">
        <f>Vulnerability!H162</f>
        <v>x</v>
      </c>
      <c r="O163" s="148">
        <f>Vulnerability!M162</f>
        <v>9.5</v>
      </c>
      <c r="P163" s="40">
        <f>Vulnerability!N162</f>
        <v>9.4</v>
      </c>
      <c r="Q163" s="148">
        <f>Vulnerability!S162</f>
        <v>10</v>
      </c>
      <c r="R163" s="147">
        <f>Vulnerability!W162</f>
        <v>4.2</v>
      </c>
      <c r="S163" s="147">
        <f>Vulnerability!Z162</f>
        <v>6.8</v>
      </c>
      <c r="T163" s="147">
        <f>Vulnerability!AC162</f>
        <v>7.2</v>
      </c>
      <c r="U163" s="147">
        <f>Vulnerability!AI162</f>
        <v>8.4</v>
      </c>
      <c r="V163" s="148">
        <f>Vulnerability!AJ162</f>
        <v>6.9</v>
      </c>
      <c r="W163" s="40">
        <f>Vulnerability!AK162</f>
        <v>8.9</v>
      </c>
      <c r="X163" s="41">
        <f t="shared" si="31"/>
        <v>9.1999999999999993</v>
      </c>
      <c r="Y163" s="163" t="str">
        <f>'Lack of Coping Capacity'!D162</f>
        <v>x</v>
      </c>
      <c r="Z163" s="146">
        <f>'Lack of Coping Capacity'!G162</f>
        <v>9.4</v>
      </c>
      <c r="AA163" s="40">
        <f>'Lack of Coping Capacity'!H162</f>
        <v>9.4</v>
      </c>
      <c r="AB163" s="146">
        <f>'Lack of Coping Capacity'!M162</f>
        <v>9.4</v>
      </c>
      <c r="AC163" s="146">
        <f>'Lack of Coping Capacity'!R162</f>
        <v>9.3000000000000007</v>
      </c>
      <c r="AD163" s="146">
        <f>'Lack of Coping Capacity'!W162</f>
        <v>9.6</v>
      </c>
      <c r="AE163" s="40">
        <f>'Lack of Coping Capacity'!X162</f>
        <v>9.4</v>
      </c>
      <c r="AF163" s="41">
        <f t="shared" si="32"/>
        <v>9.4</v>
      </c>
      <c r="AG163" s="155">
        <f t="shared" si="33"/>
        <v>8.1</v>
      </c>
      <c r="AH163" s="180" t="str">
        <f t="shared" si="37"/>
        <v>Very High</v>
      </c>
      <c r="AI163" s="173">
        <f t="shared" si="34"/>
        <v>3</v>
      </c>
      <c r="AJ163" s="176">
        <f>VLOOKUP($B163,'Lack of Reliability Index'!$A$2:$H$192,8,FALSE)</f>
        <v>8.6666666666666679</v>
      </c>
      <c r="AK163" s="47">
        <f>'Imputed and missing data hidden'!BA161</f>
        <v>7</v>
      </c>
      <c r="AL163" s="174">
        <f t="shared" si="35"/>
        <v>0.13725490196078433</v>
      </c>
      <c r="AM163" s="47" t="str">
        <f t="shared" si="36"/>
        <v>YES</v>
      </c>
      <c r="AN163" s="175">
        <f>'Indicator Date hidden2'!BB162</f>
        <v>0.41860465116279072</v>
      </c>
      <c r="AO163" s="181"/>
    </row>
    <row r="164" spans="1:41" ht="15.75" thickBot="1" x14ac:dyDescent="0.3">
      <c r="A164" s="125" t="str">
        <f>'Indicator Data'!A166</f>
        <v>Spain</v>
      </c>
      <c r="B164" s="43" t="str">
        <f>'Indicator Data'!B166</f>
        <v>ESP</v>
      </c>
      <c r="C164" s="153">
        <f>'Hazard &amp; Exposure'!AO163</f>
        <v>4.3</v>
      </c>
      <c r="D164" s="152">
        <f>'Hazard &amp; Exposure'!AP163</f>
        <v>5.4</v>
      </c>
      <c r="E164" s="152">
        <f>'Hazard &amp; Exposure'!AQ163</f>
        <v>7</v>
      </c>
      <c r="F164" s="152">
        <f>'Hazard &amp; Exposure'!AR163</f>
        <v>0</v>
      </c>
      <c r="G164" s="152">
        <f>'Hazard &amp; Exposure'!AU163</f>
        <v>4.5</v>
      </c>
      <c r="H164" s="40">
        <f>'Hazard &amp; Exposure'!AV163</f>
        <v>4.5999999999999996</v>
      </c>
      <c r="I164" s="152">
        <f>'Hazard &amp; Exposure'!AY163</f>
        <v>1.4</v>
      </c>
      <c r="J164" s="152">
        <f>'Hazard &amp; Exposure'!BB163</f>
        <v>0</v>
      </c>
      <c r="K164" s="40">
        <f>'Hazard &amp; Exposure'!BC163</f>
        <v>1</v>
      </c>
      <c r="L164" s="41">
        <f t="shared" ref="L164:L194" si="38">ROUND((10-GEOMEAN(((10-H164)/10*9+1),((10-K164)/10*9+1)))/9*10,1)</f>
        <v>3</v>
      </c>
      <c r="M164" s="150">
        <f>Vulnerability!E163</f>
        <v>0.9</v>
      </c>
      <c r="N164" s="148">
        <f>Vulnerability!H163</f>
        <v>1.9</v>
      </c>
      <c r="O164" s="148">
        <f>Vulnerability!M163</f>
        <v>0</v>
      </c>
      <c r="P164" s="40">
        <f>Vulnerability!N163</f>
        <v>0.9</v>
      </c>
      <c r="Q164" s="148">
        <f>Vulnerability!S163</f>
        <v>3.4</v>
      </c>
      <c r="R164" s="147">
        <f>Vulnerability!W163</f>
        <v>0.5</v>
      </c>
      <c r="S164" s="147">
        <f>Vulnerability!Z163</f>
        <v>0.2</v>
      </c>
      <c r="T164" s="147">
        <f>Vulnerability!AC163</f>
        <v>0</v>
      </c>
      <c r="U164" s="147">
        <f>Vulnerability!AI163</f>
        <v>1.6</v>
      </c>
      <c r="V164" s="148">
        <f>Vulnerability!AJ163</f>
        <v>0.6</v>
      </c>
      <c r="W164" s="40">
        <f>Vulnerability!AK163</f>
        <v>2.1</v>
      </c>
      <c r="X164" s="41">
        <f t="shared" ref="X164:X194" si="39">ROUND((10-GEOMEAN(((10-P164)/10*9+1),((10-W164)/10*9+1)))/9*10,1)</f>
        <v>1.5</v>
      </c>
      <c r="Y164" s="163">
        <f>'Lack of Coping Capacity'!D163</f>
        <v>2.2000000000000002</v>
      </c>
      <c r="Z164" s="146">
        <f>'Lack of Coping Capacity'!G163</f>
        <v>3.6</v>
      </c>
      <c r="AA164" s="40">
        <f>'Lack of Coping Capacity'!H163</f>
        <v>2.9</v>
      </c>
      <c r="AB164" s="146">
        <f>'Lack of Coping Capacity'!M163</f>
        <v>1.7</v>
      </c>
      <c r="AC164" s="146">
        <f>'Lack of Coping Capacity'!R163</f>
        <v>0</v>
      </c>
      <c r="AD164" s="146">
        <f>'Lack of Coping Capacity'!W163</f>
        <v>0.2</v>
      </c>
      <c r="AE164" s="40">
        <f>'Lack of Coping Capacity'!X163</f>
        <v>0.6</v>
      </c>
      <c r="AF164" s="41">
        <f t="shared" ref="AF164:AF194" si="40">ROUND((10-GEOMEAN(((10-AA164)/10*9+1),((10-AE164)/10*9+1)))/9*10,1)</f>
        <v>1.8</v>
      </c>
      <c r="AG164" s="155">
        <f t="shared" ref="AG164:AG194" si="41">ROUND(L164^(1/3)*X164^(1/3)*AF164^(1/3),1)</f>
        <v>2</v>
      </c>
      <c r="AH164" s="180" t="str">
        <f t="shared" si="37"/>
        <v>Low</v>
      </c>
      <c r="AI164" s="173">
        <f t="shared" ref="AI164:AI194" si="42">_xlfn.RANK.EQ(AG164,AG$4:AG$194)</f>
        <v>149</v>
      </c>
      <c r="AJ164" s="176">
        <f>VLOOKUP($B164,'Lack of Reliability Index'!$A$2:$H$192,8,FALSE)</f>
        <v>1.4149659863945576</v>
      </c>
      <c r="AK164" s="47">
        <f>'Imputed and missing data hidden'!BA162</f>
        <v>6</v>
      </c>
      <c r="AL164" s="174">
        <f t="shared" ref="AL164:AL194" si="43">AK164/51</f>
        <v>0.11764705882352941</v>
      </c>
      <c r="AM164" s="47" t="str">
        <f t="shared" ref="AM164:AM194" si="44">IF(J164&gt;=7,"YES","")</f>
        <v/>
      </c>
      <c r="AN164" s="175">
        <f>'Indicator Date hidden2'!BB163</f>
        <v>0.26666666666666666</v>
      </c>
      <c r="AO164" s="181"/>
    </row>
    <row r="165" spans="1:41" ht="15.75" thickBot="1" x14ac:dyDescent="0.3">
      <c r="A165" s="125" t="str">
        <f>'Indicator Data'!A167</f>
        <v>Sri Lanka</v>
      </c>
      <c r="B165" s="43" t="str">
        <f>'Indicator Data'!B167</f>
        <v>LKA</v>
      </c>
      <c r="C165" s="153">
        <f>'Hazard &amp; Exposure'!AO164</f>
        <v>0.1</v>
      </c>
      <c r="D165" s="152">
        <f>'Hazard &amp; Exposure'!AP164</f>
        <v>6.1</v>
      </c>
      <c r="E165" s="152">
        <f>'Hazard &amp; Exposure'!AQ164</f>
        <v>8.5</v>
      </c>
      <c r="F165" s="152">
        <f>'Hazard &amp; Exposure'!AR164</f>
        <v>3.6</v>
      </c>
      <c r="G165" s="152">
        <f>'Hazard &amp; Exposure'!AU164</f>
        <v>3.6</v>
      </c>
      <c r="H165" s="40">
        <f>'Hazard &amp; Exposure'!AV164</f>
        <v>5.0999999999999996</v>
      </c>
      <c r="I165" s="152">
        <f>'Hazard &amp; Exposure'!AY164</f>
        <v>4.0999999999999996</v>
      </c>
      <c r="J165" s="152">
        <f>'Hazard &amp; Exposure'!BB164</f>
        <v>0</v>
      </c>
      <c r="K165" s="40">
        <f>'Hazard &amp; Exposure'!BC164</f>
        <v>2.9</v>
      </c>
      <c r="L165" s="41">
        <f t="shared" si="38"/>
        <v>4.0999999999999996</v>
      </c>
      <c r="M165" s="150">
        <f>Vulnerability!E164</f>
        <v>2.8</v>
      </c>
      <c r="N165" s="148">
        <f>Vulnerability!H164</f>
        <v>4.2</v>
      </c>
      <c r="O165" s="148">
        <f>Vulnerability!M164</f>
        <v>0.2</v>
      </c>
      <c r="P165" s="40">
        <f>Vulnerability!N164</f>
        <v>2.5</v>
      </c>
      <c r="Q165" s="148">
        <f>Vulnerability!S164</f>
        <v>4.7</v>
      </c>
      <c r="R165" s="147">
        <f>Vulnerability!W164</f>
        <v>0.5</v>
      </c>
      <c r="S165" s="147">
        <f>Vulnerability!Z164</f>
        <v>2.7</v>
      </c>
      <c r="T165" s="147">
        <f>Vulnerability!AC164</f>
        <v>5.3</v>
      </c>
      <c r="U165" s="147">
        <f>Vulnerability!AI164</f>
        <v>5.5</v>
      </c>
      <c r="V165" s="148">
        <f>Vulnerability!AJ164</f>
        <v>3.8</v>
      </c>
      <c r="W165" s="40">
        <f>Vulnerability!AK164</f>
        <v>4.3</v>
      </c>
      <c r="X165" s="41">
        <f t="shared" si="39"/>
        <v>3.5</v>
      </c>
      <c r="Y165" s="163">
        <f>'Lack of Coping Capacity'!D164</f>
        <v>3.6</v>
      </c>
      <c r="Z165" s="146">
        <f>'Lack of Coping Capacity'!G164</f>
        <v>5.8</v>
      </c>
      <c r="AA165" s="40">
        <f>'Lack of Coping Capacity'!H164</f>
        <v>4.7</v>
      </c>
      <c r="AB165" s="146">
        <f>'Lack of Coping Capacity'!M164</f>
        <v>3.3</v>
      </c>
      <c r="AC165" s="146">
        <f>'Lack of Coping Capacity'!R164</f>
        <v>2.4</v>
      </c>
      <c r="AD165" s="146">
        <f>'Lack of Coping Capacity'!W164</f>
        <v>4.4000000000000004</v>
      </c>
      <c r="AE165" s="40">
        <f>'Lack of Coping Capacity'!X164</f>
        <v>3.4</v>
      </c>
      <c r="AF165" s="41">
        <f t="shared" si="40"/>
        <v>4.0999999999999996</v>
      </c>
      <c r="AG165" s="155">
        <f t="shared" si="41"/>
        <v>3.9</v>
      </c>
      <c r="AH165" s="180" t="str">
        <f t="shared" si="37"/>
        <v>Medium</v>
      </c>
      <c r="AI165" s="173">
        <f t="shared" si="42"/>
        <v>85</v>
      </c>
      <c r="AJ165" s="176">
        <f>VLOOKUP($B165,'Lack of Reliability Index'!$A$2:$H$192,8,FALSE)</f>
        <v>4.0992248062015504</v>
      </c>
      <c r="AK165" s="47">
        <f>'Imputed and missing data hidden'!BA163</f>
        <v>1</v>
      </c>
      <c r="AL165" s="174">
        <f t="shared" si="43"/>
        <v>1.9607843137254902E-2</v>
      </c>
      <c r="AM165" s="47" t="str">
        <f t="shared" si="44"/>
        <v/>
      </c>
      <c r="AN165" s="175">
        <f>'Indicator Date hidden2'!BB164</f>
        <v>0.24</v>
      </c>
      <c r="AO165" s="181"/>
    </row>
    <row r="166" spans="1:41" ht="15.75" thickBot="1" x14ac:dyDescent="0.3">
      <c r="A166" s="125" t="str">
        <f>'Indicator Data'!A168</f>
        <v>Sudan</v>
      </c>
      <c r="B166" s="43" t="str">
        <f>'Indicator Data'!B168</f>
        <v>SDN</v>
      </c>
      <c r="C166" s="153">
        <f>'Hazard &amp; Exposure'!AO165</f>
        <v>0.1</v>
      </c>
      <c r="D166" s="152">
        <f>'Hazard &amp; Exposure'!AP165</f>
        <v>8</v>
      </c>
      <c r="E166" s="152">
        <f>'Hazard &amp; Exposure'!AQ165</f>
        <v>0</v>
      </c>
      <c r="F166" s="152">
        <f>'Hazard &amp; Exposure'!AR165</f>
        <v>0</v>
      </c>
      <c r="G166" s="152">
        <f>'Hazard &amp; Exposure'!AU165</f>
        <v>7</v>
      </c>
      <c r="H166" s="40">
        <f>'Hazard &amp; Exposure'!AV165</f>
        <v>4.0999999999999996</v>
      </c>
      <c r="I166" s="152">
        <f>'Hazard &amp; Exposure'!AY165</f>
        <v>10</v>
      </c>
      <c r="J166" s="152">
        <f>'Hazard &amp; Exposure'!BB165</f>
        <v>9</v>
      </c>
      <c r="K166" s="40">
        <f>'Hazard &amp; Exposure'!BC165</f>
        <v>9</v>
      </c>
      <c r="L166" s="41">
        <f t="shared" si="38"/>
        <v>7.3</v>
      </c>
      <c r="M166" s="150">
        <f>Vulnerability!E165</f>
        <v>8.1999999999999993</v>
      </c>
      <c r="N166" s="148">
        <f>Vulnerability!H165</f>
        <v>5.0999999999999996</v>
      </c>
      <c r="O166" s="148">
        <f>Vulnerability!M165</f>
        <v>0.8</v>
      </c>
      <c r="P166" s="40">
        <f>Vulnerability!N165</f>
        <v>5.6</v>
      </c>
      <c r="Q166" s="148">
        <f>Vulnerability!S165</f>
        <v>9.6</v>
      </c>
      <c r="R166" s="147">
        <f>Vulnerability!W165</f>
        <v>1</v>
      </c>
      <c r="S166" s="147">
        <f>Vulnerability!Z165</f>
        <v>6.1</v>
      </c>
      <c r="T166" s="147">
        <f>Vulnerability!AC165</f>
        <v>0.5</v>
      </c>
      <c r="U166" s="147">
        <f>Vulnerability!AI165</f>
        <v>6.5</v>
      </c>
      <c r="V166" s="148">
        <f>Vulnerability!AJ165</f>
        <v>4.0999999999999996</v>
      </c>
      <c r="W166" s="40">
        <f>Vulnerability!AK165</f>
        <v>7.9</v>
      </c>
      <c r="X166" s="41">
        <f t="shared" si="39"/>
        <v>6.9</v>
      </c>
      <c r="Y166" s="163">
        <f>'Lack of Coping Capacity'!D165</f>
        <v>4.9000000000000004</v>
      </c>
      <c r="Z166" s="146">
        <f>'Lack of Coping Capacity'!G165</f>
        <v>8.1</v>
      </c>
      <c r="AA166" s="40">
        <f>'Lack of Coping Capacity'!H165</f>
        <v>6.5</v>
      </c>
      <c r="AB166" s="146">
        <f>'Lack of Coping Capacity'!M165</f>
        <v>6.8</v>
      </c>
      <c r="AC166" s="146">
        <f>'Lack of Coping Capacity'!R165</f>
        <v>9.1</v>
      </c>
      <c r="AD166" s="146">
        <f>'Lack of Coping Capacity'!W165</f>
        <v>6.1</v>
      </c>
      <c r="AE166" s="40">
        <f>'Lack of Coping Capacity'!X165</f>
        <v>7.3</v>
      </c>
      <c r="AF166" s="41">
        <f t="shared" si="40"/>
        <v>6.9</v>
      </c>
      <c r="AG166" s="155">
        <f t="shared" si="41"/>
        <v>7</v>
      </c>
      <c r="AH166" s="180" t="str">
        <f t="shared" si="37"/>
        <v>Very High</v>
      </c>
      <c r="AI166" s="173">
        <f t="shared" si="42"/>
        <v>9</v>
      </c>
      <c r="AJ166" s="176">
        <f>VLOOKUP($B166,'Lack of Reliability Index'!$A$2:$H$192,8,FALSE)</f>
        <v>3.7777777777777777</v>
      </c>
      <c r="AK166" s="47">
        <f>'Imputed and missing data hidden'!BA164</f>
        <v>2</v>
      </c>
      <c r="AL166" s="174">
        <f t="shared" si="43"/>
        <v>3.9215686274509803E-2</v>
      </c>
      <c r="AM166" s="47" t="str">
        <f t="shared" si="44"/>
        <v>YES</v>
      </c>
      <c r="AN166" s="175">
        <f>'Indicator Date hidden2'!BB165</f>
        <v>0.67346938775510201</v>
      </c>
      <c r="AO166" s="181"/>
    </row>
    <row r="167" spans="1:41" ht="15.75" thickBot="1" x14ac:dyDescent="0.3">
      <c r="A167" s="125" t="str">
        <f>'Indicator Data'!A169</f>
        <v>Suriname</v>
      </c>
      <c r="B167" s="43" t="str">
        <f>'Indicator Data'!B169</f>
        <v>SUR</v>
      </c>
      <c r="C167" s="153">
        <f>'Hazard &amp; Exposure'!AO166</f>
        <v>0.1</v>
      </c>
      <c r="D167" s="152">
        <f>'Hazard &amp; Exposure'!AP166</f>
        <v>8.6</v>
      </c>
      <c r="E167" s="152">
        <f>'Hazard &amp; Exposure'!AQ166</f>
        <v>3.2</v>
      </c>
      <c r="F167" s="152">
        <f>'Hazard &amp; Exposure'!AR166</f>
        <v>0</v>
      </c>
      <c r="G167" s="152">
        <f>'Hazard &amp; Exposure'!AU166</f>
        <v>1.5</v>
      </c>
      <c r="H167" s="40">
        <f>'Hazard &amp; Exposure'!AV166</f>
        <v>3.6</v>
      </c>
      <c r="I167" s="152">
        <f>'Hazard &amp; Exposure'!AY166</f>
        <v>0.1</v>
      </c>
      <c r="J167" s="152">
        <f>'Hazard &amp; Exposure'!BB166</f>
        <v>0</v>
      </c>
      <c r="K167" s="40">
        <f>'Hazard &amp; Exposure'!BC166</f>
        <v>0.1</v>
      </c>
      <c r="L167" s="41">
        <f t="shared" si="38"/>
        <v>2</v>
      </c>
      <c r="M167" s="150">
        <f>Vulnerability!E166</f>
        <v>4.5999999999999996</v>
      </c>
      <c r="N167" s="148">
        <f>Vulnerability!H166</f>
        <v>5.9</v>
      </c>
      <c r="O167" s="148">
        <f>Vulnerability!M166</f>
        <v>0.5</v>
      </c>
      <c r="P167" s="40">
        <f>Vulnerability!N166</f>
        <v>3.9</v>
      </c>
      <c r="Q167" s="148">
        <f>Vulnerability!S166</f>
        <v>0.9</v>
      </c>
      <c r="R167" s="147">
        <f>Vulnerability!W166</f>
        <v>1.1000000000000001</v>
      </c>
      <c r="S167" s="147">
        <f>Vulnerability!Z166</f>
        <v>1.4</v>
      </c>
      <c r="T167" s="147">
        <f>Vulnerability!AC166</f>
        <v>0</v>
      </c>
      <c r="U167" s="147">
        <f>Vulnerability!AI166</f>
        <v>3.7</v>
      </c>
      <c r="V167" s="148">
        <f>Vulnerability!AJ166</f>
        <v>1.7</v>
      </c>
      <c r="W167" s="40">
        <f>Vulnerability!AK166</f>
        <v>1.3</v>
      </c>
      <c r="X167" s="41">
        <f t="shared" si="39"/>
        <v>2.7</v>
      </c>
      <c r="Y167" s="163" t="str">
        <f>'Lack of Coping Capacity'!D166</f>
        <v>x</v>
      </c>
      <c r="Z167" s="146">
        <f>'Lack of Coping Capacity'!G166</f>
        <v>6</v>
      </c>
      <c r="AA167" s="40">
        <f>'Lack of Coping Capacity'!H166</f>
        <v>6</v>
      </c>
      <c r="AB167" s="146">
        <f>'Lack of Coping Capacity'!M166</f>
        <v>2.7</v>
      </c>
      <c r="AC167" s="146">
        <f>'Lack of Coping Capacity'!R166</f>
        <v>4.3</v>
      </c>
      <c r="AD167" s="146">
        <f>'Lack of Coping Capacity'!W166</f>
        <v>4.0999999999999996</v>
      </c>
      <c r="AE167" s="40">
        <f>'Lack of Coping Capacity'!X166</f>
        <v>3.7</v>
      </c>
      <c r="AF167" s="41">
        <f t="shared" si="40"/>
        <v>5</v>
      </c>
      <c r="AG167" s="155">
        <f t="shared" si="41"/>
        <v>3</v>
      </c>
      <c r="AH167" s="180" t="str">
        <f t="shared" si="37"/>
        <v>Low</v>
      </c>
      <c r="AI167" s="173">
        <f t="shared" si="42"/>
        <v>115</v>
      </c>
      <c r="AJ167" s="176">
        <f>VLOOKUP($B167,'Lack of Reliability Index'!$A$2:$H$192,8,FALSE)</f>
        <v>1.5466666666666669</v>
      </c>
      <c r="AK167" s="47">
        <f>'Imputed and missing data hidden'!BA165</f>
        <v>2</v>
      </c>
      <c r="AL167" s="174">
        <f t="shared" si="43"/>
        <v>3.9215686274509803E-2</v>
      </c>
      <c r="AM167" s="47" t="str">
        <f t="shared" si="44"/>
        <v/>
      </c>
      <c r="AN167" s="175">
        <f>'Indicator Date hidden2'!BB166</f>
        <v>0.51063829787234039</v>
      </c>
      <c r="AO167" s="181"/>
    </row>
    <row r="168" spans="1:41" ht="15.75" thickBot="1" x14ac:dyDescent="0.3">
      <c r="A168" s="125" t="str">
        <f>'Indicator Data'!A170</f>
        <v>Sweden</v>
      </c>
      <c r="B168" s="43" t="str">
        <f>'Indicator Data'!B170</f>
        <v>SWE</v>
      </c>
      <c r="C168" s="153">
        <f>'Hazard &amp; Exposure'!AO167</f>
        <v>0.1</v>
      </c>
      <c r="D168" s="152">
        <f>'Hazard &amp; Exposure'!AP167</f>
        <v>3.2</v>
      </c>
      <c r="E168" s="152">
        <f>'Hazard &amp; Exposure'!AQ167</f>
        <v>0</v>
      </c>
      <c r="F168" s="152">
        <f>'Hazard &amp; Exposure'!AR167</f>
        <v>0</v>
      </c>
      <c r="G168" s="152">
        <f>'Hazard &amp; Exposure'!AU167</f>
        <v>1.5</v>
      </c>
      <c r="H168" s="40">
        <f>'Hazard &amp; Exposure'!AV167</f>
        <v>1</v>
      </c>
      <c r="I168" s="152">
        <f>'Hazard &amp; Exposure'!AY167</f>
        <v>0.1</v>
      </c>
      <c r="J168" s="152">
        <f>'Hazard &amp; Exposure'!BB167</f>
        <v>0</v>
      </c>
      <c r="K168" s="40">
        <f>'Hazard &amp; Exposure'!BC167</f>
        <v>0.1</v>
      </c>
      <c r="L168" s="41">
        <f t="shared" si="38"/>
        <v>0.6</v>
      </c>
      <c r="M168" s="150">
        <f>Vulnerability!E167</f>
        <v>0.3</v>
      </c>
      <c r="N168" s="148">
        <f>Vulnerability!H167</f>
        <v>0.6</v>
      </c>
      <c r="O168" s="148">
        <f>Vulnerability!M167</f>
        <v>0</v>
      </c>
      <c r="P168" s="40">
        <f>Vulnerability!N167</f>
        <v>0.3</v>
      </c>
      <c r="Q168" s="148">
        <f>Vulnerability!S167</f>
        <v>7.5</v>
      </c>
      <c r="R168" s="147">
        <f>Vulnerability!W167</f>
        <v>0.3</v>
      </c>
      <c r="S168" s="147">
        <f>Vulnerability!Z167</f>
        <v>0.2</v>
      </c>
      <c r="T168" s="147">
        <f>Vulnerability!AC167</f>
        <v>0</v>
      </c>
      <c r="U168" s="147">
        <f>Vulnerability!AI167</f>
        <v>1.4</v>
      </c>
      <c r="V168" s="148">
        <f>Vulnerability!AJ167</f>
        <v>0.5</v>
      </c>
      <c r="W168" s="40">
        <f>Vulnerability!AK167</f>
        <v>4.9000000000000004</v>
      </c>
      <c r="X168" s="41">
        <f t="shared" si="39"/>
        <v>2.9</v>
      </c>
      <c r="Y168" s="163">
        <f>'Lack of Coping Capacity'!D167</f>
        <v>2.5</v>
      </c>
      <c r="Z168" s="146">
        <f>'Lack of Coping Capacity'!G167</f>
        <v>1.4</v>
      </c>
      <c r="AA168" s="40">
        <f>'Lack of Coping Capacity'!H167</f>
        <v>2</v>
      </c>
      <c r="AB168" s="146">
        <f>'Lack of Coping Capacity'!M167</f>
        <v>1.6</v>
      </c>
      <c r="AC168" s="146">
        <f>'Lack of Coping Capacity'!R167</f>
        <v>0.9</v>
      </c>
      <c r="AD168" s="146">
        <f>'Lack of Coping Capacity'!W167</f>
        <v>0.2</v>
      </c>
      <c r="AE168" s="40">
        <f>'Lack of Coping Capacity'!X167</f>
        <v>0.9</v>
      </c>
      <c r="AF168" s="41">
        <f t="shared" si="40"/>
        <v>1.5</v>
      </c>
      <c r="AG168" s="155">
        <f t="shared" si="41"/>
        <v>1.4</v>
      </c>
      <c r="AH168" s="180" t="str">
        <f t="shared" si="37"/>
        <v>Very Low</v>
      </c>
      <c r="AI168" s="173">
        <f t="shared" si="42"/>
        <v>173</v>
      </c>
      <c r="AJ168" s="176">
        <f>VLOOKUP($B168,'Lack of Reliability Index'!$A$2:$H$192,8,FALSE)</f>
        <v>3.2567375886524816</v>
      </c>
      <c r="AK168" s="47">
        <f>'Imputed and missing data hidden'!BA166</f>
        <v>5</v>
      </c>
      <c r="AL168" s="174">
        <f t="shared" si="43"/>
        <v>9.8039215686274508E-2</v>
      </c>
      <c r="AM168" s="47" t="str">
        <f t="shared" si="44"/>
        <v/>
      </c>
      <c r="AN168" s="175">
        <f>'Indicator Date hidden2'!BB167</f>
        <v>0.31818181818181818</v>
      </c>
      <c r="AO168" s="181"/>
    </row>
    <row r="169" spans="1:41" ht="15.75" thickBot="1" x14ac:dyDescent="0.3">
      <c r="A169" s="125" t="str">
        <f>'Indicator Data'!A171</f>
        <v>Switzerland</v>
      </c>
      <c r="B169" s="43" t="str">
        <f>'Indicator Data'!B171</f>
        <v>CHE</v>
      </c>
      <c r="C169" s="153">
        <f>'Hazard &amp; Exposure'!AO168</f>
        <v>3.3</v>
      </c>
      <c r="D169" s="152">
        <f>'Hazard &amp; Exposure'!AP168</f>
        <v>4.3</v>
      </c>
      <c r="E169" s="152">
        <f>'Hazard &amp; Exposure'!AQ168</f>
        <v>0</v>
      </c>
      <c r="F169" s="152">
        <f>'Hazard &amp; Exposure'!AR168</f>
        <v>0</v>
      </c>
      <c r="G169" s="152">
        <f>'Hazard &amp; Exposure'!AU168</f>
        <v>0.5</v>
      </c>
      <c r="H169" s="40">
        <f>'Hazard &amp; Exposure'!AV168</f>
        <v>1.8</v>
      </c>
      <c r="I169" s="152">
        <f>'Hazard &amp; Exposure'!AY168</f>
        <v>0.1</v>
      </c>
      <c r="J169" s="152">
        <f>'Hazard &amp; Exposure'!BB168</f>
        <v>0</v>
      </c>
      <c r="K169" s="40">
        <f>'Hazard &amp; Exposure'!BC168</f>
        <v>0.1</v>
      </c>
      <c r="L169" s="41">
        <f t="shared" si="38"/>
        <v>1</v>
      </c>
      <c r="M169" s="150">
        <f>Vulnerability!E168</f>
        <v>0.1</v>
      </c>
      <c r="N169" s="148">
        <f>Vulnerability!H168</f>
        <v>1.1000000000000001</v>
      </c>
      <c r="O169" s="148">
        <f>Vulnerability!M168</f>
        <v>0</v>
      </c>
      <c r="P169" s="40">
        <f>Vulnerability!N168</f>
        <v>0.3</v>
      </c>
      <c r="Q169" s="148">
        <f>Vulnerability!S168</f>
        <v>6.2</v>
      </c>
      <c r="R169" s="147">
        <f>Vulnerability!W168</f>
        <v>0.4</v>
      </c>
      <c r="S169" s="147">
        <f>Vulnerability!Z168</f>
        <v>0.3</v>
      </c>
      <c r="T169" s="147">
        <f>Vulnerability!AC168</f>
        <v>0</v>
      </c>
      <c r="U169" s="147">
        <f>Vulnerability!AI168</f>
        <v>1.2</v>
      </c>
      <c r="V169" s="148">
        <f>Vulnerability!AJ168</f>
        <v>0.5</v>
      </c>
      <c r="W169" s="40">
        <f>Vulnerability!AK168</f>
        <v>3.9</v>
      </c>
      <c r="X169" s="41">
        <f t="shared" si="39"/>
        <v>2.2999999999999998</v>
      </c>
      <c r="Y169" s="163">
        <f>'Lack of Coping Capacity'!D168</f>
        <v>0.9</v>
      </c>
      <c r="Z169" s="146">
        <f>'Lack of Coping Capacity'!G168</f>
        <v>1.2</v>
      </c>
      <c r="AA169" s="40">
        <f>'Lack of Coping Capacity'!H168</f>
        <v>1.1000000000000001</v>
      </c>
      <c r="AB169" s="146">
        <f>'Lack of Coping Capacity'!M168</f>
        <v>1.5</v>
      </c>
      <c r="AC169" s="146">
        <f>'Lack of Coping Capacity'!R168</f>
        <v>0</v>
      </c>
      <c r="AD169" s="146">
        <f>'Lack of Coping Capacity'!W168</f>
        <v>0.3</v>
      </c>
      <c r="AE169" s="40">
        <f>'Lack of Coping Capacity'!X168</f>
        <v>0.6</v>
      </c>
      <c r="AF169" s="41">
        <f t="shared" si="40"/>
        <v>0.9</v>
      </c>
      <c r="AG169" s="155">
        <f t="shared" si="41"/>
        <v>1.3</v>
      </c>
      <c r="AH169" s="180" t="str">
        <f t="shared" si="37"/>
        <v>Very Low</v>
      </c>
      <c r="AI169" s="173">
        <f t="shared" si="42"/>
        <v>179</v>
      </c>
      <c r="AJ169" s="176">
        <f>VLOOKUP($B169,'Lack of Reliability Index'!$A$2:$H$192,8,FALSE)</f>
        <v>3.0303030303030312</v>
      </c>
      <c r="AK169" s="47">
        <f>'Imputed and missing data hidden'!BA167</f>
        <v>7</v>
      </c>
      <c r="AL169" s="174">
        <f t="shared" si="43"/>
        <v>0.13725490196078433</v>
      </c>
      <c r="AM169" s="47" t="str">
        <f t="shared" si="44"/>
        <v/>
      </c>
      <c r="AN169" s="175">
        <f>'Indicator Date hidden2'!BB168</f>
        <v>0.27272727272727271</v>
      </c>
      <c r="AO169" s="181"/>
    </row>
    <row r="170" spans="1:41" ht="15.75" thickBot="1" x14ac:dyDescent="0.3">
      <c r="A170" s="125" t="str">
        <f>'Indicator Data'!A172</f>
        <v>Syria</v>
      </c>
      <c r="B170" s="43" t="str">
        <f>'Indicator Data'!B172</f>
        <v>SYR</v>
      </c>
      <c r="C170" s="153">
        <f>'Hazard &amp; Exposure'!AO169</f>
        <v>6.3</v>
      </c>
      <c r="D170" s="152">
        <f>'Hazard &amp; Exposure'!AP169</f>
        <v>5.2</v>
      </c>
      <c r="E170" s="152">
        <f>'Hazard &amp; Exposure'!AQ169</f>
        <v>5.6</v>
      </c>
      <c r="F170" s="152">
        <f>'Hazard &amp; Exposure'!AR169</f>
        <v>0</v>
      </c>
      <c r="G170" s="152">
        <f>'Hazard &amp; Exposure'!AU169</f>
        <v>7.2</v>
      </c>
      <c r="H170" s="40">
        <f>'Hazard &amp; Exposure'!AV169</f>
        <v>5.3</v>
      </c>
      <c r="I170" s="152">
        <f>'Hazard &amp; Exposure'!AY169</f>
        <v>10</v>
      </c>
      <c r="J170" s="152">
        <f>'Hazard &amp; Exposure'!BB169</f>
        <v>10</v>
      </c>
      <c r="K170" s="40">
        <f>'Hazard &amp; Exposure'!BC169</f>
        <v>10</v>
      </c>
      <c r="L170" s="41">
        <f t="shared" si="38"/>
        <v>8.6</v>
      </c>
      <c r="M170" s="150">
        <f>Vulnerability!E169</f>
        <v>5.9</v>
      </c>
      <c r="N170" s="148">
        <f>Vulnerability!H169</f>
        <v>7.3</v>
      </c>
      <c r="O170" s="148">
        <f>Vulnerability!M169</f>
        <v>10</v>
      </c>
      <c r="P170" s="40">
        <f>Vulnerability!N169</f>
        <v>7.3</v>
      </c>
      <c r="Q170" s="148">
        <f>Vulnerability!S169</f>
        <v>10</v>
      </c>
      <c r="R170" s="147">
        <f>Vulnerability!W169</f>
        <v>0.3</v>
      </c>
      <c r="S170" s="147">
        <f>Vulnerability!Z169</f>
        <v>1.8</v>
      </c>
      <c r="T170" s="147">
        <f>Vulnerability!AC169</f>
        <v>0</v>
      </c>
      <c r="U170" s="147">
        <f>Vulnerability!AI169</f>
        <v>5.8</v>
      </c>
      <c r="V170" s="148">
        <f>Vulnerability!AJ169</f>
        <v>2.2999999999999998</v>
      </c>
      <c r="W170" s="40">
        <f>Vulnerability!AK169</f>
        <v>8</v>
      </c>
      <c r="X170" s="41">
        <f t="shared" si="39"/>
        <v>7.7</v>
      </c>
      <c r="Y170" s="163">
        <f>'Lack of Coping Capacity'!D169</f>
        <v>4.5999999999999996</v>
      </c>
      <c r="Z170" s="146">
        <f>'Lack of Coping Capacity'!G169</f>
        <v>8.6999999999999993</v>
      </c>
      <c r="AA170" s="40">
        <f>'Lack of Coping Capacity'!H169</f>
        <v>6.7</v>
      </c>
      <c r="AB170" s="146">
        <f>'Lack of Coping Capacity'!M169</f>
        <v>4.3</v>
      </c>
      <c r="AC170" s="146">
        <f>'Lack of Coping Capacity'!R169</f>
        <v>3</v>
      </c>
      <c r="AD170" s="146">
        <f>'Lack of Coping Capacity'!W169</f>
        <v>6.3</v>
      </c>
      <c r="AE170" s="40">
        <f>'Lack of Coping Capacity'!X169</f>
        <v>4.5</v>
      </c>
      <c r="AF170" s="41">
        <f t="shared" si="40"/>
        <v>5.7</v>
      </c>
      <c r="AG170" s="155">
        <f t="shared" si="41"/>
        <v>7.2</v>
      </c>
      <c r="AH170" s="180" t="str">
        <f t="shared" si="37"/>
        <v>Very High</v>
      </c>
      <c r="AI170" s="173">
        <f t="shared" si="42"/>
        <v>6</v>
      </c>
      <c r="AJ170" s="176">
        <f>VLOOKUP($B170,'Lack of Reliability Index'!$A$2:$H$192,8,FALSE)</f>
        <v>4.1515151515151523</v>
      </c>
      <c r="AK170" s="47">
        <f>'Imputed and missing data hidden'!BA168</f>
        <v>5</v>
      </c>
      <c r="AL170" s="174">
        <f t="shared" si="43"/>
        <v>9.8039215686274508E-2</v>
      </c>
      <c r="AM170" s="47" t="str">
        <f t="shared" si="44"/>
        <v>YES</v>
      </c>
      <c r="AN170" s="175">
        <f>'Indicator Date hidden2'!BB169</f>
        <v>0.76086956521739135</v>
      </c>
      <c r="AO170" s="181"/>
    </row>
    <row r="171" spans="1:41" ht="15.75" thickBot="1" x14ac:dyDescent="0.3">
      <c r="A171" s="125" t="str">
        <f>'Indicator Data'!A173</f>
        <v>Tajikistan</v>
      </c>
      <c r="B171" s="43" t="str">
        <f>'Indicator Data'!B173</f>
        <v>TJK</v>
      </c>
      <c r="C171" s="153">
        <f>'Hazard &amp; Exposure'!AO170</f>
        <v>9.6999999999999993</v>
      </c>
      <c r="D171" s="152">
        <f>'Hazard &amp; Exposure'!AP170</f>
        <v>5.4</v>
      </c>
      <c r="E171" s="152">
        <f>'Hazard &amp; Exposure'!AQ170</f>
        <v>0</v>
      </c>
      <c r="F171" s="152">
        <f>'Hazard &amp; Exposure'!AR170</f>
        <v>0</v>
      </c>
      <c r="G171" s="152">
        <f>'Hazard &amp; Exposure'!AU170</f>
        <v>7.6</v>
      </c>
      <c r="H171" s="40">
        <f>'Hazard &amp; Exposure'!AV170</f>
        <v>6</v>
      </c>
      <c r="I171" s="152">
        <f>'Hazard &amp; Exposure'!AY170</f>
        <v>6.5</v>
      </c>
      <c r="J171" s="152">
        <f>'Hazard &amp; Exposure'!BB170</f>
        <v>0</v>
      </c>
      <c r="K171" s="40">
        <f>'Hazard &amp; Exposure'!BC170</f>
        <v>4.5999999999999996</v>
      </c>
      <c r="L171" s="41">
        <f t="shared" si="38"/>
        <v>5.3</v>
      </c>
      <c r="M171" s="150">
        <f>Vulnerability!E170</f>
        <v>5.0999999999999996</v>
      </c>
      <c r="N171" s="148">
        <f>Vulnerability!H170</f>
        <v>2.8</v>
      </c>
      <c r="O171" s="148">
        <f>Vulnerability!M170</f>
        <v>1.5</v>
      </c>
      <c r="P171" s="40">
        <f>Vulnerability!N170</f>
        <v>3.6</v>
      </c>
      <c r="Q171" s="148">
        <f>Vulnerability!S170</f>
        <v>1.9</v>
      </c>
      <c r="R171" s="147">
        <f>Vulnerability!W170</f>
        <v>0.7</v>
      </c>
      <c r="S171" s="147">
        <f>Vulnerability!Z170</f>
        <v>2.8</v>
      </c>
      <c r="T171" s="147">
        <f>Vulnerability!AC170</f>
        <v>0.1</v>
      </c>
      <c r="U171" s="147">
        <f>Vulnerability!AI170</f>
        <v>7.8</v>
      </c>
      <c r="V171" s="148">
        <f>Vulnerability!AJ170</f>
        <v>3.6</v>
      </c>
      <c r="W171" s="40">
        <f>Vulnerability!AK170</f>
        <v>2.8</v>
      </c>
      <c r="X171" s="41">
        <f t="shared" si="39"/>
        <v>3.2</v>
      </c>
      <c r="Y171" s="163">
        <f>'Lack of Coping Capacity'!D170</f>
        <v>4.5999999999999996</v>
      </c>
      <c r="Z171" s="146">
        <f>'Lack of Coping Capacity'!G170</f>
        <v>7.4</v>
      </c>
      <c r="AA171" s="40">
        <f>'Lack of Coping Capacity'!H170</f>
        <v>6</v>
      </c>
      <c r="AB171" s="146">
        <f>'Lack of Coping Capacity'!M170</f>
        <v>3.2</v>
      </c>
      <c r="AC171" s="146">
        <f>'Lack of Coping Capacity'!R170</f>
        <v>5</v>
      </c>
      <c r="AD171" s="146">
        <f>'Lack of Coping Capacity'!W170</f>
        <v>3.9</v>
      </c>
      <c r="AE171" s="40">
        <f>'Lack of Coping Capacity'!X170</f>
        <v>4</v>
      </c>
      <c r="AF171" s="41">
        <f t="shared" si="40"/>
        <v>5.0999999999999996</v>
      </c>
      <c r="AG171" s="155">
        <f t="shared" si="41"/>
        <v>4.4000000000000004</v>
      </c>
      <c r="AH171" s="180" t="str">
        <f t="shared" si="37"/>
        <v>Medium</v>
      </c>
      <c r="AI171" s="173">
        <f t="shared" si="42"/>
        <v>65</v>
      </c>
      <c r="AJ171" s="176">
        <f>VLOOKUP($B171,'Lack of Reliability Index'!$A$2:$H$192,8,FALSE)</f>
        <v>5.3333333333333339</v>
      </c>
      <c r="AK171" s="47">
        <f>'Imputed and missing data hidden'!BA169</f>
        <v>2</v>
      </c>
      <c r="AL171" s="174">
        <f t="shared" si="43"/>
        <v>3.9215686274509803E-2</v>
      </c>
      <c r="AM171" s="47" t="str">
        <f t="shared" si="44"/>
        <v/>
      </c>
      <c r="AN171" s="175">
        <f>'Indicator Date hidden2'!BB170</f>
        <v>0.48936170212765956</v>
      </c>
      <c r="AO171" s="181"/>
    </row>
    <row r="172" spans="1:41" ht="15.75" thickBot="1" x14ac:dyDescent="0.3">
      <c r="A172" s="125" t="str">
        <f>'Indicator Data'!A174</f>
        <v>Tanzania</v>
      </c>
      <c r="B172" s="43" t="str">
        <f>'Indicator Data'!B174</f>
        <v>TZA</v>
      </c>
      <c r="C172" s="153">
        <f>'Hazard &amp; Exposure'!AO171</f>
        <v>4.7</v>
      </c>
      <c r="D172" s="152">
        <f>'Hazard &amp; Exposure'!AP171</f>
        <v>5.8</v>
      </c>
      <c r="E172" s="152">
        <f>'Hazard &amp; Exposure'!AQ171</f>
        <v>5.9</v>
      </c>
      <c r="F172" s="152">
        <f>'Hazard &amp; Exposure'!AR171</f>
        <v>0.8</v>
      </c>
      <c r="G172" s="152">
        <f>'Hazard &amp; Exposure'!AU171</f>
        <v>5.0999999999999996</v>
      </c>
      <c r="H172" s="40">
        <f>'Hazard &amp; Exposure'!AV171</f>
        <v>4.7</v>
      </c>
      <c r="I172" s="152">
        <f>'Hazard &amp; Exposure'!AY171</f>
        <v>6.8</v>
      </c>
      <c r="J172" s="152">
        <f>'Hazard &amp; Exposure'!BB171</f>
        <v>0</v>
      </c>
      <c r="K172" s="40">
        <f>'Hazard &amp; Exposure'!BC171</f>
        <v>4.8</v>
      </c>
      <c r="L172" s="41">
        <f t="shared" si="38"/>
        <v>4.8</v>
      </c>
      <c r="M172" s="150">
        <f>Vulnerability!E171</f>
        <v>7.9</v>
      </c>
      <c r="N172" s="148">
        <f>Vulnerability!H171</f>
        <v>5.2</v>
      </c>
      <c r="O172" s="148">
        <f>Vulnerability!M171</f>
        <v>2.2000000000000002</v>
      </c>
      <c r="P172" s="40">
        <f>Vulnerability!N171</f>
        <v>5.8</v>
      </c>
      <c r="Q172" s="148">
        <f>Vulnerability!S171</f>
        <v>6.4</v>
      </c>
      <c r="R172" s="147">
        <f>Vulnerability!W171</f>
        <v>6.2</v>
      </c>
      <c r="S172" s="147">
        <f>Vulnerability!Z171</f>
        <v>3.6</v>
      </c>
      <c r="T172" s="147">
        <f>Vulnerability!AC171</f>
        <v>0.1</v>
      </c>
      <c r="U172" s="147">
        <f>Vulnerability!AI171</f>
        <v>7.8</v>
      </c>
      <c r="V172" s="148">
        <f>Vulnerability!AJ171</f>
        <v>5.0999999999999996</v>
      </c>
      <c r="W172" s="40">
        <f>Vulnerability!AK171</f>
        <v>5.8</v>
      </c>
      <c r="X172" s="41">
        <f t="shared" si="39"/>
        <v>5.8</v>
      </c>
      <c r="Y172" s="163">
        <f>'Lack of Coping Capacity'!D171</f>
        <v>3.5</v>
      </c>
      <c r="Z172" s="146">
        <f>'Lack of Coping Capacity'!G171</f>
        <v>6.4</v>
      </c>
      <c r="AA172" s="40">
        <f>'Lack of Coping Capacity'!H171</f>
        <v>5</v>
      </c>
      <c r="AB172" s="146">
        <f>'Lack of Coping Capacity'!M171</f>
        <v>6.4</v>
      </c>
      <c r="AC172" s="146">
        <f>'Lack of Coping Capacity'!R171</f>
        <v>9.1999999999999993</v>
      </c>
      <c r="AD172" s="146">
        <f>'Lack of Coping Capacity'!W171</f>
        <v>6</v>
      </c>
      <c r="AE172" s="40">
        <f>'Lack of Coping Capacity'!X171</f>
        <v>7.2</v>
      </c>
      <c r="AF172" s="41">
        <f t="shared" si="40"/>
        <v>6.2</v>
      </c>
      <c r="AG172" s="155">
        <f t="shared" si="41"/>
        <v>5.6</v>
      </c>
      <c r="AH172" s="180" t="str">
        <f t="shared" si="37"/>
        <v>High</v>
      </c>
      <c r="AI172" s="173">
        <f t="shared" si="42"/>
        <v>28</v>
      </c>
      <c r="AJ172" s="176">
        <f>VLOOKUP($B172,'Lack of Reliability Index'!$A$2:$H$192,8,FALSE)</f>
        <v>3.1432624113475169</v>
      </c>
      <c r="AK172" s="47">
        <f>'Imputed and missing data hidden'!BA170</f>
        <v>0</v>
      </c>
      <c r="AL172" s="174">
        <f t="shared" si="43"/>
        <v>0</v>
      </c>
      <c r="AM172" s="47" t="str">
        <f t="shared" si="44"/>
        <v/>
      </c>
      <c r="AN172" s="175">
        <f>'Indicator Date hidden2'!BB171</f>
        <v>0.42857142857142855</v>
      </c>
      <c r="AO172" s="181"/>
    </row>
    <row r="173" spans="1:41" ht="15.75" thickBot="1" x14ac:dyDescent="0.3">
      <c r="A173" s="125" t="str">
        <f>'Indicator Data'!A175</f>
        <v>Thailand</v>
      </c>
      <c r="B173" s="43" t="str">
        <f>'Indicator Data'!B175</f>
        <v>THA</v>
      </c>
      <c r="C173" s="153">
        <f>'Hazard &amp; Exposure'!AO172</f>
        <v>3.4</v>
      </c>
      <c r="D173" s="152">
        <f>'Hazard &amp; Exposure'!AP172</f>
        <v>8.8000000000000007</v>
      </c>
      <c r="E173" s="152">
        <f>'Hazard &amp; Exposure'!AQ172</f>
        <v>7.2</v>
      </c>
      <c r="F173" s="152">
        <f>'Hazard &amp; Exposure'!AR172</f>
        <v>4.9000000000000004</v>
      </c>
      <c r="G173" s="152">
        <f>'Hazard &amp; Exposure'!AU172</f>
        <v>5.6</v>
      </c>
      <c r="H173" s="40">
        <f>'Hazard &amp; Exposure'!AV172</f>
        <v>6.4</v>
      </c>
      <c r="I173" s="152">
        <f>'Hazard &amp; Exposure'!AY172</f>
        <v>7</v>
      </c>
      <c r="J173" s="152">
        <f>'Hazard &amp; Exposure'!BB172</f>
        <v>0</v>
      </c>
      <c r="K173" s="40">
        <f>'Hazard &amp; Exposure'!BC172</f>
        <v>4.9000000000000004</v>
      </c>
      <c r="L173" s="41">
        <f t="shared" si="38"/>
        <v>5.7</v>
      </c>
      <c r="M173" s="150">
        <f>Vulnerability!E172</f>
        <v>2.4</v>
      </c>
      <c r="N173" s="148">
        <f>Vulnerability!H172</f>
        <v>4.4000000000000004</v>
      </c>
      <c r="O173" s="148">
        <f>Vulnerability!M172</f>
        <v>0.1</v>
      </c>
      <c r="P173" s="40">
        <f>Vulnerability!N172</f>
        <v>2.2999999999999998</v>
      </c>
      <c r="Q173" s="148">
        <f>Vulnerability!S172</f>
        <v>5.5</v>
      </c>
      <c r="R173" s="147">
        <f>Vulnerability!W172</f>
        <v>1.7</v>
      </c>
      <c r="S173" s="147">
        <f>Vulnerability!Z172</f>
        <v>1.1000000000000001</v>
      </c>
      <c r="T173" s="147">
        <f>Vulnerability!AC172</f>
        <v>4.0999999999999996</v>
      </c>
      <c r="U173" s="147">
        <f>Vulnerability!AI172</f>
        <v>3.3</v>
      </c>
      <c r="V173" s="148">
        <f>Vulnerability!AJ172</f>
        <v>2.6</v>
      </c>
      <c r="W173" s="40">
        <f>Vulnerability!AK172</f>
        <v>4.2</v>
      </c>
      <c r="X173" s="41">
        <f t="shared" si="39"/>
        <v>3.3</v>
      </c>
      <c r="Y173" s="163">
        <f>'Lack of Coping Capacity'!D172</f>
        <v>4.7</v>
      </c>
      <c r="Z173" s="146">
        <f>'Lack of Coping Capacity'!G172</f>
        <v>5.3</v>
      </c>
      <c r="AA173" s="40">
        <f>'Lack of Coping Capacity'!H172</f>
        <v>5</v>
      </c>
      <c r="AB173" s="146">
        <f>'Lack of Coping Capacity'!M172</f>
        <v>2</v>
      </c>
      <c r="AC173" s="146">
        <f>'Lack of Coping Capacity'!R172</f>
        <v>2.2999999999999998</v>
      </c>
      <c r="AD173" s="146">
        <f>'Lack of Coping Capacity'!W172</f>
        <v>4.3</v>
      </c>
      <c r="AE173" s="40">
        <f>'Lack of Coping Capacity'!X172</f>
        <v>2.9</v>
      </c>
      <c r="AF173" s="41">
        <f t="shared" si="40"/>
        <v>4</v>
      </c>
      <c r="AG173" s="155">
        <f t="shared" si="41"/>
        <v>4.2</v>
      </c>
      <c r="AH173" s="180" t="str">
        <f t="shared" si="37"/>
        <v>Medium</v>
      </c>
      <c r="AI173" s="173">
        <f t="shared" si="42"/>
        <v>73</v>
      </c>
      <c r="AJ173" s="176">
        <f>VLOOKUP($B173,'Lack of Reliability Index'!$A$2:$H$192,8,FALSE)</f>
        <v>2.2857142857142865</v>
      </c>
      <c r="AK173" s="47">
        <f>'Imputed and missing data hidden'!BA171</f>
        <v>0</v>
      </c>
      <c r="AL173" s="174">
        <f t="shared" si="43"/>
        <v>0</v>
      </c>
      <c r="AM173" s="47" t="str">
        <f t="shared" si="44"/>
        <v/>
      </c>
      <c r="AN173" s="175">
        <f>'Indicator Date hidden2'!BB172</f>
        <v>0.36</v>
      </c>
      <c r="AO173" s="181"/>
    </row>
    <row r="174" spans="1:41" s="3" customFormat="1" ht="15.75" thickBot="1" x14ac:dyDescent="0.3">
      <c r="A174" s="125" t="str">
        <f>'Indicator Data'!A176</f>
        <v>Timor-Leste</v>
      </c>
      <c r="B174" s="43" t="str">
        <f>'Indicator Data'!B176</f>
        <v>TLS</v>
      </c>
      <c r="C174" s="153">
        <f>'Hazard &amp; Exposure'!AO173</f>
        <v>5.8</v>
      </c>
      <c r="D174" s="152">
        <f>'Hazard &amp; Exposure'!AP173</f>
        <v>1.7</v>
      </c>
      <c r="E174" s="152">
        <f>'Hazard &amp; Exposure'!AQ173</f>
        <v>6</v>
      </c>
      <c r="F174" s="152">
        <f>'Hazard &amp; Exposure'!AR173</f>
        <v>3.7</v>
      </c>
      <c r="G174" s="152">
        <f>'Hazard &amp; Exposure'!AU173</f>
        <v>1.6</v>
      </c>
      <c r="H174" s="40">
        <f>'Hazard &amp; Exposure'!AV173</f>
        <v>4</v>
      </c>
      <c r="I174" s="152">
        <f>'Hazard &amp; Exposure'!AY173</f>
        <v>3</v>
      </c>
      <c r="J174" s="152">
        <f>'Hazard &amp; Exposure'!BB173</f>
        <v>0</v>
      </c>
      <c r="K174" s="40">
        <f>'Hazard &amp; Exposure'!BC173</f>
        <v>2.1</v>
      </c>
      <c r="L174" s="41">
        <f t="shared" si="38"/>
        <v>3.1</v>
      </c>
      <c r="M174" s="150">
        <f>Vulnerability!E173</f>
        <v>7.2</v>
      </c>
      <c r="N174" s="148">
        <f>Vulnerability!H173</f>
        <v>1.6</v>
      </c>
      <c r="O174" s="148">
        <f>Vulnerability!M173</f>
        <v>5.6</v>
      </c>
      <c r="P174" s="40">
        <f>Vulnerability!N173</f>
        <v>5.4</v>
      </c>
      <c r="Q174" s="148">
        <f>Vulnerability!S173</f>
        <v>0</v>
      </c>
      <c r="R174" s="147">
        <f>Vulnerability!W173</f>
        <v>5.2</v>
      </c>
      <c r="S174" s="147">
        <f>Vulnerability!Z173</f>
        <v>6.9</v>
      </c>
      <c r="T174" s="147">
        <f>Vulnerability!AC173</f>
        <v>2.2999999999999998</v>
      </c>
      <c r="U174" s="147">
        <f>Vulnerability!AI173</f>
        <v>6.9</v>
      </c>
      <c r="V174" s="148">
        <f>Vulnerability!AJ173</f>
        <v>5.6</v>
      </c>
      <c r="W174" s="40">
        <f>Vulnerability!AK173</f>
        <v>3.3</v>
      </c>
      <c r="X174" s="41">
        <f t="shared" si="39"/>
        <v>4.4000000000000004</v>
      </c>
      <c r="Y174" s="163">
        <f>'Lack of Coping Capacity'!D173</f>
        <v>6.3</v>
      </c>
      <c r="Z174" s="146">
        <f>'Lack of Coping Capacity'!G173</f>
        <v>6.8</v>
      </c>
      <c r="AA174" s="40">
        <f>'Lack of Coping Capacity'!H173</f>
        <v>6.6</v>
      </c>
      <c r="AB174" s="146">
        <f>'Lack of Coping Capacity'!M173</f>
        <v>5.4</v>
      </c>
      <c r="AC174" s="146">
        <f>'Lack of Coping Capacity'!R173</f>
        <v>6.8</v>
      </c>
      <c r="AD174" s="146">
        <f>'Lack of Coping Capacity'!W173</f>
        <v>7.3</v>
      </c>
      <c r="AE174" s="40">
        <f>'Lack of Coping Capacity'!X173</f>
        <v>6.5</v>
      </c>
      <c r="AF174" s="41">
        <f t="shared" si="40"/>
        <v>6.6</v>
      </c>
      <c r="AG174" s="155">
        <f t="shared" si="41"/>
        <v>4.5</v>
      </c>
      <c r="AH174" s="180" t="str">
        <f t="shared" si="37"/>
        <v>Medium</v>
      </c>
      <c r="AI174" s="173">
        <f t="shared" si="42"/>
        <v>62</v>
      </c>
      <c r="AJ174" s="176">
        <f>VLOOKUP($B174,'Lack of Reliability Index'!$A$2:$H$192,8,FALSE)</f>
        <v>4.6222222222222236</v>
      </c>
      <c r="AK174" s="47">
        <f>'Imputed and missing data hidden'!BA172</f>
        <v>4</v>
      </c>
      <c r="AL174" s="174">
        <f t="shared" si="43"/>
        <v>7.8431372549019607E-2</v>
      </c>
      <c r="AM174" s="47" t="str">
        <f t="shared" si="44"/>
        <v/>
      </c>
      <c r="AN174" s="175">
        <f>'Indicator Date hidden2'!BB173</f>
        <v>0.66666666666666663</v>
      </c>
      <c r="AO174" s="181"/>
    </row>
    <row r="175" spans="1:41" ht="15.75" thickBot="1" x14ac:dyDescent="0.3">
      <c r="A175" s="125" t="str">
        <f>'Indicator Data'!A177</f>
        <v>Togo</v>
      </c>
      <c r="B175" s="43" t="str">
        <f>'Indicator Data'!B177</f>
        <v>TGO</v>
      </c>
      <c r="C175" s="153">
        <f>'Hazard &amp; Exposure'!AO174</f>
        <v>0.1</v>
      </c>
      <c r="D175" s="152">
        <f>'Hazard &amp; Exposure'!AP174</f>
        <v>4.3</v>
      </c>
      <c r="E175" s="152">
        <f>'Hazard &amp; Exposure'!AQ174</f>
        <v>0</v>
      </c>
      <c r="F175" s="152">
        <f>'Hazard &amp; Exposure'!AR174</f>
        <v>0</v>
      </c>
      <c r="G175" s="152">
        <f>'Hazard &amp; Exposure'!AU174</f>
        <v>2.6</v>
      </c>
      <c r="H175" s="40">
        <f>'Hazard &amp; Exposure'!AV174</f>
        <v>1.6</v>
      </c>
      <c r="I175" s="152">
        <f>'Hazard &amp; Exposure'!AY174</f>
        <v>3</v>
      </c>
      <c r="J175" s="152">
        <f>'Hazard &amp; Exposure'!BB174</f>
        <v>0</v>
      </c>
      <c r="K175" s="40">
        <f>'Hazard &amp; Exposure'!BC174</f>
        <v>2.1</v>
      </c>
      <c r="L175" s="41">
        <f t="shared" si="38"/>
        <v>1.9</v>
      </c>
      <c r="M175" s="150">
        <f>Vulnerability!E174</f>
        <v>8</v>
      </c>
      <c r="N175" s="148">
        <f>Vulnerability!H174</f>
        <v>6.5</v>
      </c>
      <c r="O175" s="148">
        <f>Vulnerability!M174</f>
        <v>2.6</v>
      </c>
      <c r="P175" s="40">
        <f>Vulnerability!N174</f>
        <v>6.3</v>
      </c>
      <c r="Q175" s="148">
        <f>Vulnerability!S174</f>
        <v>3.6</v>
      </c>
      <c r="R175" s="147">
        <f>Vulnerability!W174</f>
        <v>3.9</v>
      </c>
      <c r="S175" s="147">
        <f>Vulnerability!Z174</f>
        <v>4.5999999999999996</v>
      </c>
      <c r="T175" s="147">
        <f>Vulnerability!AC174</f>
        <v>0</v>
      </c>
      <c r="U175" s="147">
        <f>Vulnerability!AI174</f>
        <v>4.3</v>
      </c>
      <c r="V175" s="148">
        <f>Vulnerability!AJ174</f>
        <v>3.4</v>
      </c>
      <c r="W175" s="40">
        <f>Vulnerability!AK174</f>
        <v>3.5</v>
      </c>
      <c r="X175" s="41">
        <f t="shared" si="39"/>
        <v>5.0999999999999996</v>
      </c>
      <c r="Y175" s="163">
        <f>'Lack of Coping Capacity'!D174</f>
        <v>9.1999999999999993</v>
      </c>
      <c r="Z175" s="146">
        <f>'Lack of Coping Capacity'!G174</f>
        <v>7.2</v>
      </c>
      <c r="AA175" s="40">
        <f>'Lack of Coping Capacity'!H174</f>
        <v>8.1999999999999993</v>
      </c>
      <c r="AB175" s="146">
        <f>'Lack of Coping Capacity'!M174</f>
        <v>6.7</v>
      </c>
      <c r="AC175" s="146">
        <f>'Lack of Coping Capacity'!R174</f>
        <v>8.3000000000000007</v>
      </c>
      <c r="AD175" s="146">
        <f>'Lack of Coping Capacity'!W174</f>
        <v>6.5</v>
      </c>
      <c r="AE175" s="40">
        <f>'Lack of Coping Capacity'!X174</f>
        <v>7.2</v>
      </c>
      <c r="AF175" s="41">
        <f t="shared" si="40"/>
        <v>7.7</v>
      </c>
      <c r="AG175" s="155">
        <f t="shared" si="41"/>
        <v>4.2</v>
      </c>
      <c r="AH175" s="180" t="str">
        <f t="shared" si="37"/>
        <v>Medium</v>
      </c>
      <c r="AI175" s="173">
        <f t="shared" si="42"/>
        <v>73</v>
      </c>
      <c r="AJ175" s="176">
        <f>VLOOKUP($B175,'Lack of Reliability Index'!$A$2:$H$192,8,FALSE)</f>
        <v>2.2857142857142865</v>
      </c>
      <c r="AK175" s="47">
        <f>'Imputed and missing data hidden'!BA173</f>
        <v>0</v>
      </c>
      <c r="AL175" s="174">
        <f t="shared" si="43"/>
        <v>0</v>
      </c>
      <c r="AM175" s="47" t="str">
        <f t="shared" si="44"/>
        <v/>
      </c>
      <c r="AN175" s="175">
        <f>'Indicator Date hidden2'!BB174</f>
        <v>0.42857142857142855</v>
      </c>
      <c r="AO175" s="181"/>
    </row>
    <row r="176" spans="1:41" ht="15.75" thickBot="1" x14ac:dyDescent="0.3">
      <c r="A176" s="125" t="str">
        <f>'Indicator Data'!A178</f>
        <v>Tonga</v>
      </c>
      <c r="B176" s="43" t="str">
        <f>'Indicator Data'!B178</f>
        <v>TON</v>
      </c>
      <c r="C176" s="153">
        <f>'Hazard &amp; Exposure'!AO175</f>
        <v>0.1</v>
      </c>
      <c r="D176" s="152">
        <f>'Hazard &amp; Exposure'!AP175</f>
        <v>0.1</v>
      </c>
      <c r="E176" s="152">
        <f>'Hazard &amp; Exposure'!AQ175</f>
        <v>8</v>
      </c>
      <c r="F176" s="152">
        <f>'Hazard &amp; Exposure'!AR175</f>
        <v>6.2</v>
      </c>
      <c r="G176" s="152">
        <f>'Hazard &amp; Exposure'!AU175</f>
        <v>0.5</v>
      </c>
      <c r="H176" s="40">
        <f>'Hazard &amp; Exposure'!AV175</f>
        <v>3.9</v>
      </c>
      <c r="I176" s="152">
        <f>'Hazard &amp; Exposure'!AY175</f>
        <v>0</v>
      </c>
      <c r="J176" s="152">
        <f>'Hazard &amp; Exposure'!BB175</f>
        <v>0</v>
      </c>
      <c r="K176" s="40">
        <f>'Hazard &amp; Exposure'!BC175</f>
        <v>0</v>
      </c>
      <c r="L176" s="41">
        <f t="shared" si="38"/>
        <v>2.2000000000000002</v>
      </c>
      <c r="M176" s="150">
        <f>Vulnerability!E175</f>
        <v>3.4</v>
      </c>
      <c r="N176" s="148">
        <f>Vulnerability!H175</f>
        <v>4.4000000000000004</v>
      </c>
      <c r="O176" s="148">
        <f>Vulnerability!M175</f>
        <v>10</v>
      </c>
      <c r="P176" s="40">
        <f>Vulnerability!N175</f>
        <v>5.3</v>
      </c>
      <c r="Q176" s="148">
        <f>Vulnerability!S175</f>
        <v>0</v>
      </c>
      <c r="R176" s="147">
        <f>Vulnerability!W175</f>
        <v>0.2</v>
      </c>
      <c r="S176" s="147">
        <f>Vulnerability!Z175</f>
        <v>0.8</v>
      </c>
      <c r="T176" s="147">
        <f>Vulnerability!AC175</f>
        <v>10</v>
      </c>
      <c r="U176" s="147">
        <f>Vulnerability!AI175</f>
        <v>4.4000000000000004</v>
      </c>
      <c r="V176" s="148">
        <f>Vulnerability!AJ175</f>
        <v>5.7</v>
      </c>
      <c r="W176" s="40">
        <f>Vulnerability!AK175</f>
        <v>3.4</v>
      </c>
      <c r="X176" s="41">
        <f t="shared" si="39"/>
        <v>4.4000000000000004</v>
      </c>
      <c r="Y176" s="163">
        <f>'Lack of Coping Capacity'!D175</f>
        <v>5.8</v>
      </c>
      <c r="Z176" s="146">
        <f>'Lack of Coping Capacity'!G175</f>
        <v>5.4</v>
      </c>
      <c r="AA176" s="40">
        <f>'Lack of Coping Capacity'!H175</f>
        <v>5.6</v>
      </c>
      <c r="AB176" s="146">
        <f>'Lack of Coping Capacity'!M175</f>
        <v>3.2</v>
      </c>
      <c r="AC176" s="146">
        <f>'Lack of Coping Capacity'!R175</f>
        <v>0.4</v>
      </c>
      <c r="AD176" s="146">
        <f>'Lack of Coping Capacity'!W175</f>
        <v>5.7</v>
      </c>
      <c r="AE176" s="40">
        <f>'Lack of Coping Capacity'!X175</f>
        <v>3.1</v>
      </c>
      <c r="AF176" s="41">
        <f t="shared" si="40"/>
        <v>4.5</v>
      </c>
      <c r="AG176" s="155">
        <f t="shared" si="41"/>
        <v>3.5</v>
      </c>
      <c r="AH176" s="180" t="str">
        <f t="shared" si="37"/>
        <v>Medium</v>
      </c>
      <c r="AI176" s="173">
        <f t="shared" si="42"/>
        <v>98</v>
      </c>
      <c r="AJ176" s="176">
        <f>VLOOKUP($B176,'Lack of Reliability Index'!$A$2:$H$192,8,FALSE)</f>
        <v>5.3581395348837209</v>
      </c>
      <c r="AK176" s="47">
        <f>'Imputed and missing data hidden'!BA174</f>
        <v>8</v>
      </c>
      <c r="AL176" s="174">
        <f t="shared" si="43"/>
        <v>0.15686274509803921</v>
      </c>
      <c r="AM176" s="47" t="str">
        <f t="shared" si="44"/>
        <v/>
      </c>
      <c r="AN176" s="175">
        <f>'Indicator Date hidden2'!BB175</f>
        <v>0.60465116279069764</v>
      </c>
      <c r="AO176" s="181"/>
    </row>
    <row r="177" spans="1:41" ht="15.75" thickBot="1" x14ac:dyDescent="0.3">
      <c r="A177" s="125" t="str">
        <f>'Indicator Data'!A179</f>
        <v>Trinidad and Tobago</v>
      </c>
      <c r="B177" s="43" t="str">
        <f>'Indicator Data'!B179</f>
        <v>TTO</v>
      </c>
      <c r="C177" s="153">
        <f>'Hazard &amp; Exposure'!AO176</f>
        <v>4</v>
      </c>
      <c r="D177" s="152">
        <f>'Hazard &amp; Exposure'!AP176</f>
        <v>0.3</v>
      </c>
      <c r="E177" s="152">
        <f>'Hazard &amp; Exposure'!AQ176</f>
        <v>0</v>
      </c>
      <c r="F177" s="152">
        <f>'Hazard &amp; Exposure'!AR176</f>
        <v>2.4</v>
      </c>
      <c r="G177" s="152">
        <f>'Hazard &amp; Exposure'!AU176</f>
        <v>2.2999999999999998</v>
      </c>
      <c r="H177" s="40">
        <f>'Hazard &amp; Exposure'!AV176</f>
        <v>1.9</v>
      </c>
      <c r="I177" s="152">
        <f>'Hazard &amp; Exposure'!AY176</f>
        <v>1.1000000000000001</v>
      </c>
      <c r="J177" s="152">
        <f>'Hazard &amp; Exposure'!BB176</f>
        <v>0</v>
      </c>
      <c r="K177" s="40">
        <f>'Hazard &amp; Exposure'!BC176</f>
        <v>0.8</v>
      </c>
      <c r="L177" s="41">
        <f t="shared" si="38"/>
        <v>1.4</v>
      </c>
      <c r="M177" s="150">
        <f>Vulnerability!E176</f>
        <v>2.6</v>
      </c>
      <c r="N177" s="148">
        <f>Vulnerability!H176</f>
        <v>3.9</v>
      </c>
      <c r="O177" s="148">
        <f>Vulnerability!M176</f>
        <v>0</v>
      </c>
      <c r="P177" s="40">
        <f>Vulnerability!N176</f>
        <v>2.2999999999999998</v>
      </c>
      <c r="Q177" s="148">
        <f>Vulnerability!S176</f>
        <v>1.1000000000000001</v>
      </c>
      <c r="R177" s="147">
        <f>Vulnerability!W176</f>
        <v>1.4</v>
      </c>
      <c r="S177" s="147">
        <f>Vulnerability!Z176</f>
        <v>2</v>
      </c>
      <c r="T177" s="147">
        <f>Vulnerability!AC176</f>
        <v>10</v>
      </c>
      <c r="U177" s="147">
        <f>Vulnerability!AI176</f>
        <v>2.4</v>
      </c>
      <c r="V177" s="148">
        <f>Vulnerability!AJ176</f>
        <v>5.7</v>
      </c>
      <c r="W177" s="40">
        <f>Vulnerability!AK176</f>
        <v>3.8</v>
      </c>
      <c r="X177" s="41">
        <f t="shared" si="39"/>
        <v>3.1</v>
      </c>
      <c r="Y177" s="163">
        <f>'Lack of Coping Capacity'!D176</f>
        <v>4.4000000000000004</v>
      </c>
      <c r="Z177" s="146">
        <f>'Lack of Coping Capacity'!G176</f>
        <v>5.2</v>
      </c>
      <c r="AA177" s="40">
        <f>'Lack of Coping Capacity'!H176</f>
        <v>4.8</v>
      </c>
      <c r="AB177" s="146">
        <f>'Lack of Coping Capacity'!M176</f>
        <v>1.2</v>
      </c>
      <c r="AC177" s="146">
        <f>'Lack of Coping Capacity'!R176</f>
        <v>0.6</v>
      </c>
      <c r="AD177" s="146">
        <f>'Lack of Coping Capacity'!W176</f>
        <v>3</v>
      </c>
      <c r="AE177" s="40">
        <f>'Lack of Coping Capacity'!X176</f>
        <v>1.6</v>
      </c>
      <c r="AF177" s="41">
        <f t="shared" si="40"/>
        <v>3.4</v>
      </c>
      <c r="AG177" s="155">
        <f t="shared" si="41"/>
        <v>2.5</v>
      </c>
      <c r="AH177" s="180" t="str">
        <f t="shared" si="37"/>
        <v>Low</v>
      </c>
      <c r="AI177" s="173">
        <f t="shared" si="42"/>
        <v>133</v>
      </c>
      <c r="AJ177" s="176">
        <f>VLOOKUP($B177,'Lack of Reliability Index'!$A$2:$H$192,8,FALSE)</f>
        <v>4.2666666666666675</v>
      </c>
      <c r="AK177" s="47">
        <f>'Imputed and missing data hidden'!BA175</f>
        <v>4</v>
      </c>
      <c r="AL177" s="174">
        <f t="shared" si="43"/>
        <v>7.8431372549019607E-2</v>
      </c>
      <c r="AM177" s="47" t="str">
        <f t="shared" si="44"/>
        <v/>
      </c>
      <c r="AN177" s="175">
        <f>'Indicator Date hidden2'!BB176</f>
        <v>0.6</v>
      </c>
      <c r="AO177" s="181"/>
    </row>
    <row r="178" spans="1:41" ht="15.75" thickBot="1" x14ac:dyDescent="0.3">
      <c r="A178" s="125" t="str">
        <f>'Indicator Data'!A180</f>
        <v>Tunisia</v>
      </c>
      <c r="B178" s="43" t="str">
        <f>'Indicator Data'!B180</f>
        <v>TUN</v>
      </c>
      <c r="C178" s="153">
        <f>'Hazard &amp; Exposure'!AO177</f>
        <v>4.0999999999999996</v>
      </c>
      <c r="D178" s="152">
        <f>'Hazard &amp; Exposure'!AP177</f>
        <v>3.8</v>
      </c>
      <c r="E178" s="152">
        <f>'Hazard &amp; Exposure'!AQ177</f>
        <v>7.5</v>
      </c>
      <c r="F178" s="152">
        <f>'Hazard &amp; Exposure'!AR177</f>
        <v>0</v>
      </c>
      <c r="G178" s="152">
        <f>'Hazard &amp; Exposure'!AU177</f>
        <v>5.3</v>
      </c>
      <c r="H178" s="40">
        <f>'Hazard &amp; Exposure'!AV177</f>
        <v>4.5999999999999996</v>
      </c>
      <c r="I178" s="152">
        <f>'Hazard &amp; Exposure'!AY177</f>
        <v>3.8</v>
      </c>
      <c r="J178" s="152">
        <f>'Hazard &amp; Exposure'!BB177</f>
        <v>0</v>
      </c>
      <c r="K178" s="40">
        <f>'Hazard &amp; Exposure'!BC177</f>
        <v>2.7</v>
      </c>
      <c r="L178" s="41">
        <f t="shared" si="38"/>
        <v>3.7</v>
      </c>
      <c r="M178" s="150">
        <f>Vulnerability!E177</f>
        <v>3.1</v>
      </c>
      <c r="N178" s="148">
        <f>Vulnerability!H177</f>
        <v>3.4</v>
      </c>
      <c r="O178" s="148">
        <f>Vulnerability!M177</f>
        <v>1.3</v>
      </c>
      <c r="P178" s="40">
        <f>Vulnerability!N177</f>
        <v>2.7</v>
      </c>
      <c r="Q178" s="148">
        <f>Vulnerability!S177</f>
        <v>0.9</v>
      </c>
      <c r="R178" s="147">
        <f>Vulnerability!W177</f>
        <v>0.4</v>
      </c>
      <c r="S178" s="147">
        <f>Vulnerability!Z177</f>
        <v>0.8</v>
      </c>
      <c r="T178" s="147">
        <f>Vulnerability!AC177</f>
        <v>0.3</v>
      </c>
      <c r="U178" s="147">
        <f>Vulnerability!AI177</f>
        <v>1.4</v>
      </c>
      <c r="V178" s="148">
        <f>Vulnerability!AJ177</f>
        <v>0.7</v>
      </c>
      <c r="W178" s="40">
        <f>Vulnerability!AK177</f>
        <v>0.8</v>
      </c>
      <c r="X178" s="41">
        <f t="shared" si="39"/>
        <v>1.8</v>
      </c>
      <c r="Y178" s="163">
        <f>'Lack of Coping Capacity'!D177</f>
        <v>6.4</v>
      </c>
      <c r="Z178" s="146">
        <f>'Lack of Coping Capacity'!G177</f>
        <v>5.4</v>
      </c>
      <c r="AA178" s="40">
        <f>'Lack of Coping Capacity'!H177</f>
        <v>5.9</v>
      </c>
      <c r="AB178" s="146">
        <f>'Lack of Coping Capacity'!M177</f>
        <v>3.2</v>
      </c>
      <c r="AC178" s="146">
        <f>'Lack of Coping Capacity'!R177</f>
        <v>2.6</v>
      </c>
      <c r="AD178" s="146">
        <f>'Lack of Coping Capacity'!W177</f>
        <v>3.9</v>
      </c>
      <c r="AE178" s="40">
        <f>'Lack of Coping Capacity'!X177</f>
        <v>3.2</v>
      </c>
      <c r="AF178" s="41">
        <f t="shared" si="40"/>
        <v>4.7</v>
      </c>
      <c r="AG178" s="155">
        <f t="shared" si="41"/>
        <v>3.2</v>
      </c>
      <c r="AH178" s="180" t="str">
        <f t="shared" si="37"/>
        <v>Low</v>
      </c>
      <c r="AI178" s="173">
        <f t="shared" si="42"/>
        <v>109</v>
      </c>
      <c r="AJ178" s="176">
        <f>VLOOKUP($B178,'Lack of Reliability Index'!$A$2:$H$192,8,FALSE)</f>
        <v>3.488888888888888</v>
      </c>
      <c r="AK178" s="47">
        <f>'Imputed and missing data hidden'!BA176</f>
        <v>1</v>
      </c>
      <c r="AL178" s="174">
        <f t="shared" si="43"/>
        <v>1.9607843137254902E-2</v>
      </c>
      <c r="AM178" s="47" t="str">
        <f t="shared" si="44"/>
        <v/>
      </c>
      <c r="AN178" s="175">
        <f>'Indicator Date hidden2'!BB177</f>
        <v>0.60416666666666663</v>
      </c>
      <c r="AO178" s="181"/>
    </row>
    <row r="179" spans="1:41" ht="15.75" thickBot="1" x14ac:dyDescent="0.3">
      <c r="A179" s="125" t="str">
        <f>'Indicator Data'!A181</f>
        <v>Turkey</v>
      </c>
      <c r="B179" s="43" t="str">
        <f>'Indicator Data'!B181</f>
        <v>TUR</v>
      </c>
      <c r="C179" s="153">
        <f>'Hazard &amp; Exposure'!AO178</f>
        <v>9.3000000000000007</v>
      </c>
      <c r="D179" s="152">
        <f>'Hazard &amp; Exposure'!AP178</f>
        <v>5.7</v>
      </c>
      <c r="E179" s="152">
        <f>'Hazard &amp; Exposure'!AQ178</f>
        <v>7</v>
      </c>
      <c r="F179" s="152">
        <f>'Hazard &amp; Exposure'!AR178</f>
        <v>0</v>
      </c>
      <c r="G179" s="152">
        <f>'Hazard &amp; Exposure'!AU178</f>
        <v>2.6</v>
      </c>
      <c r="H179" s="40">
        <f>'Hazard &amp; Exposure'!AV178</f>
        <v>5.9</v>
      </c>
      <c r="I179" s="152">
        <f>'Hazard &amp; Exposure'!AY178</f>
        <v>9.6</v>
      </c>
      <c r="J179" s="152">
        <f>'Hazard &amp; Exposure'!BB178</f>
        <v>9</v>
      </c>
      <c r="K179" s="40">
        <f>'Hazard &amp; Exposure'!BC178</f>
        <v>9</v>
      </c>
      <c r="L179" s="41">
        <f t="shared" si="38"/>
        <v>7.8</v>
      </c>
      <c r="M179" s="150">
        <f>Vulnerability!E178</f>
        <v>2.4</v>
      </c>
      <c r="N179" s="148">
        <f>Vulnerability!H178</f>
        <v>4.2</v>
      </c>
      <c r="O179" s="148">
        <f>Vulnerability!M178</f>
        <v>0.6</v>
      </c>
      <c r="P179" s="40">
        <f>Vulnerability!N178</f>
        <v>2.4</v>
      </c>
      <c r="Q179" s="148">
        <f>Vulnerability!S178</f>
        <v>9.4</v>
      </c>
      <c r="R179" s="147">
        <f>Vulnerability!W178</f>
        <v>0.2</v>
      </c>
      <c r="S179" s="147">
        <f>Vulnerability!Z178</f>
        <v>0.7</v>
      </c>
      <c r="T179" s="147">
        <f>Vulnerability!AC178</f>
        <v>0</v>
      </c>
      <c r="U179" s="147">
        <f>Vulnerability!AI178</f>
        <v>1.3</v>
      </c>
      <c r="V179" s="148">
        <f>Vulnerability!AJ178</f>
        <v>0.6</v>
      </c>
      <c r="W179" s="40">
        <f>Vulnerability!AK178</f>
        <v>6.9</v>
      </c>
      <c r="X179" s="41">
        <f t="shared" si="39"/>
        <v>5.0999999999999996</v>
      </c>
      <c r="Y179" s="163">
        <f>'Lack of Coping Capacity'!D178</f>
        <v>2.1</v>
      </c>
      <c r="Z179" s="146">
        <f>'Lack of Coping Capacity'!G178</f>
        <v>5.4</v>
      </c>
      <c r="AA179" s="40">
        <f>'Lack of Coping Capacity'!H178</f>
        <v>3.8</v>
      </c>
      <c r="AB179" s="146">
        <f>'Lack of Coping Capacity'!M178</f>
        <v>2.6</v>
      </c>
      <c r="AC179" s="146">
        <f>'Lack of Coping Capacity'!R178</f>
        <v>1.8</v>
      </c>
      <c r="AD179" s="146">
        <f>'Lack of Coping Capacity'!W178</f>
        <v>3.4</v>
      </c>
      <c r="AE179" s="40">
        <f>'Lack of Coping Capacity'!X178</f>
        <v>2.6</v>
      </c>
      <c r="AF179" s="41">
        <f t="shared" si="40"/>
        <v>3.2</v>
      </c>
      <c r="AG179" s="155">
        <f t="shared" si="41"/>
        <v>5</v>
      </c>
      <c r="AH179" s="180" t="str">
        <f t="shared" si="37"/>
        <v>High</v>
      </c>
      <c r="AI179" s="173">
        <f t="shared" si="42"/>
        <v>42</v>
      </c>
      <c r="AJ179" s="176">
        <f>VLOOKUP($B179,'Lack of Reliability Index'!$A$2:$H$192,8,FALSE)</f>
        <v>2.7074829931972788</v>
      </c>
      <c r="AK179" s="47">
        <f>'Imputed and missing data hidden'!BA177</f>
        <v>2</v>
      </c>
      <c r="AL179" s="174">
        <f t="shared" si="43"/>
        <v>3.9215686274509803E-2</v>
      </c>
      <c r="AM179" s="47" t="str">
        <f t="shared" si="44"/>
        <v>YES</v>
      </c>
      <c r="AN179" s="175">
        <f>'Indicator Date hidden2'!BB178</f>
        <v>0.30612244897959184</v>
      </c>
      <c r="AO179" s="181"/>
    </row>
    <row r="180" spans="1:41" ht="15.75" thickBot="1" x14ac:dyDescent="0.3">
      <c r="A180" s="125" t="str">
        <f>'Indicator Data'!A182</f>
        <v>Turkmenistan</v>
      </c>
      <c r="B180" s="43" t="str">
        <f>'Indicator Data'!B182</f>
        <v>TKM</v>
      </c>
      <c r="C180" s="153">
        <f>'Hazard &amp; Exposure'!AO179</f>
        <v>8.6</v>
      </c>
      <c r="D180" s="152">
        <f>'Hazard &amp; Exposure'!AP179</f>
        <v>6.4</v>
      </c>
      <c r="E180" s="152">
        <f>'Hazard &amp; Exposure'!AQ179</f>
        <v>0</v>
      </c>
      <c r="F180" s="152">
        <f>'Hazard &amp; Exposure'!AR179</f>
        <v>0</v>
      </c>
      <c r="G180" s="152">
        <f>'Hazard &amp; Exposure'!AU179</f>
        <v>4.5999999999999996</v>
      </c>
      <c r="H180" s="40">
        <f>'Hazard &amp; Exposure'!AV179</f>
        <v>4.9000000000000004</v>
      </c>
      <c r="I180" s="152">
        <f>'Hazard &amp; Exposure'!AY179</f>
        <v>1.2</v>
      </c>
      <c r="J180" s="152">
        <f>'Hazard &amp; Exposure'!BB179</f>
        <v>0</v>
      </c>
      <c r="K180" s="40">
        <f>'Hazard &amp; Exposure'!BC179</f>
        <v>0.8</v>
      </c>
      <c r="L180" s="41">
        <f t="shared" si="38"/>
        <v>3.1</v>
      </c>
      <c r="M180" s="150">
        <f>Vulnerability!E179</f>
        <v>2.2999999999999998</v>
      </c>
      <c r="N180" s="148" t="str">
        <f>Vulnerability!H179</f>
        <v>x</v>
      </c>
      <c r="O180" s="148">
        <f>Vulnerability!M179</f>
        <v>0.1</v>
      </c>
      <c r="P180" s="40">
        <f>Vulnerability!N179</f>
        <v>1.6</v>
      </c>
      <c r="Q180" s="148">
        <f>Vulnerability!S179</f>
        <v>0</v>
      </c>
      <c r="R180" s="147">
        <f>Vulnerability!W179</f>
        <v>0.8</v>
      </c>
      <c r="S180" s="147">
        <f>Vulnerability!Z179</f>
        <v>3.6</v>
      </c>
      <c r="T180" s="147">
        <f>Vulnerability!AC179</f>
        <v>0</v>
      </c>
      <c r="U180" s="147">
        <f>Vulnerability!AI179</f>
        <v>2.1</v>
      </c>
      <c r="V180" s="148">
        <f>Vulnerability!AJ179</f>
        <v>1.7</v>
      </c>
      <c r="W180" s="40">
        <f>Vulnerability!AK179</f>
        <v>0.9</v>
      </c>
      <c r="X180" s="41">
        <f t="shared" si="39"/>
        <v>1.3</v>
      </c>
      <c r="Y180" s="163" t="str">
        <f>'Lack of Coping Capacity'!D179</f>
        <v>x</v>
      </c>
      <c r="Z180" s="146">
        <f>'Lack of Coping Capacity'!G179</f>
        <v>7.7</v>
      </c>
      <c r="AA180" s="40">
        <f>'Lack of Coping Capacity'!H179</f>
        <v>7.7</v>
      </c>
      <c r="AB180" s="146">
        <f>'Lack of Coping Capacity'!M179</f>
        <v>2.6</v>
      </c>
      <c r="AC180" s="146">
        <f>'Lack of Coping Capacity'!R179</f>
        <v>7.2</v>
      </c>
      <c r="AD180" s="146">
        <f>'Lack of Coping Capacity'!W179</f>
        <v>2.8</v>
      </c>
      <c r="AE180" s="40">
        <f>'Lack of Coping Capacity'!X179</f>
        <v>4.2</v>
      </c>
      <c r="AF180" s="41">
        <f t="shared" si="40"/>
        <v>6.3</v>
      </c>
      <c r="AG180" s="155">
        <f t="shared" si="41"/>
        <v>2.9</v>
      </c>
      <c r="AH180" s="180" t="str">
        <f t="shared" si="37"/>
        <v>Low</v>
      </c>
      <c r="AI180" s="173">
        <f t="shared" si="42"/>
        <v>117</v>
      </c>
      <c r="AJ180" s="176">
        <f>VLOOKUP($B180,'Lack of Reliability Index'!$A$2:$H$192,8,FALSE)</f>
        <v>6.0698412698412696</v>
      </c>
      <c r="AK180" s="47">
        <f>'Imputed and missing data hidden'!BA178</f>
        <v>8</v>
      </c>
      <c r="AL180" s="174">
        <f t="shared" si="43"/>
        <v>0.15686274509803921</v>
      </c>
      <c r="AM180" s="47" t="str">
        <f t="shared" si="44"/>
        <v/>
      </c>
      <c r="AN180" s="175">
        <f>'Indicator Date hidden2'!BB179</f>
        <v>0.73809523809523814</v>
      </c>
      <c r="AO180" s="181"/>
    </row>
    <row r="181" spans="1:41" ht="15.75" thickBot="1" x14ac:dyDescent="0.3">
      <c r="A181" s="125" t="str">
        <f>'Indicator Data'!A183</f>
        <v>Tuvalu</v>
      </c>
      <c r="B181" s="43" t="str">
        <f>'Indicator Data'!B183</f>
        <v>TUV</v>
      </c>
      <c r="C181" s="153">
        <f>'Hazard &amp; Exposure'!AO180</f>
        <v>0.1</v>
      </c>
      <c r="D181" s="152">
        <f>'Hazard &amp; Exposure'!AP180</f>
        <v>0.1</v>
      </c>
      <c r="E181" s="152">
        <f>'Hazard &amp; Exposure'!AQ180</f>
        <v>8.3000000000000007</v>
      </c>
      <c r="F181" s="152">
        <f>'Hazard &amp; Exposure'!AR180</f>
        <v>0.1</v>
      </c>
      <c r="G181" s="152">
        <f>'Hazard &amp; Exposure'!AU180</f>
        <v>0.5</v>
      </c>
      <c r="H181" s="40">
        <f>'Hazard &amp; Exposure'!AV180</f>
        <v>2.8</v>
      </c>
      <c r="I181" s="152">
        <f>'Hazard &amp; Exposure'!AY180</f>
        <v>0</v>
      </c>
      <c r="J181" s="152">
        <f>'Hazard &amp; Exposure'!BB180</f>
        <v>0</v>
      </c>
      <c r="K181" s="40">
        <f>'Hazard &amp; Exposure'!BC180</f>
        <v>0</v>
      </c>
      <c r="L181" s="41">
        <f t="shared" si="38"/>
        <v>1.5</v>
      </c>
      <c r="M181" s="150">
        <f>Vulnerability!E180</f>
        <v>5.9</v>
      </c>
      <c r="N181" s="148" t="str">
        <f>Vulnerability!H180</f>
        <v>x</v>
      </c>
      <c r="O181" s="148">
        <f>Vulnerability!M180</f>
        <v>10</v>
      </c>
      <c r="P181" s="40">
        <f>Vulnerability!N180</f>
        <v>7.3</v>
      </c>
      <c r="Q181" s="148">
        <f>Vulnerability!S180</f>
        <v>0</v>
      </c>
      <c r="R181" s="147">
        <f>Vulnerability!W180</f>
        <v>4.3</v>
      </c>
      <c r="S181" s="147">
        <f>Vulnerability!Z180</f>
        <v>1.2</v>
      </c>
      <c r="T181" s="147">
        <f>Vulnerability!AC180</f>
        <v>0</v>
      </c>
      <c r="U181" s="147">
        <f>Vulnerability!AI180</f>
        <v>4.4000000000000004</v>
      </c>
      <c r="V181" s="148">
        <f>Vulnerability!AJ180</f>
        <v>2.7</v>
      </c>
      <c r="W181" s="40">
        <f>Vulnerability!AK180</f>
        <v>1.4</v>
      </c>
      <c r="X181" s="41">
        <f t="shared" si="39"/>
        <v>5</v>
      </c>
      <c r="Y181" s="163" t="str">
        <f>'Lack of Coping Capacity'!D180</f>
        <v>x</v>
      </c>
      <c r="Z181" s="146">
        <f>'Lack of Coping Capacity'!G180</f>
        <v>6.5</v>
      </c>
      <c r="AA181" s="40">
        <f>'Lack of Coping Capacity'!H180</f>
        <v>6.5</v>
      </c>
      <c r="AB181" s="146">
        <f>'Lack of Coping Capacity'!M180</f>
        <v>3.9</v>
      </c>
      <c r="AC181" s="146">
        <f>'Lack of Coping Capacity'!R180</f>
        <v>0.8</v>
      </c>
      <c r="AD181" s="146">
        <f>'Lack of Coping Capacity'!W180</f>
        <v>5.6</v>
      </c>
      <c r="AE181" s="40">
        <f>'Lack of Coping Capacity'!X180</f>
        <v>3.4</v>
      </c>
      <c r="AF181" s="41">
        <f t="shared" si="40"/>
        <v>5.0999999999999996</v>
      </c>
      <c r="AG181" s="155">
        <f t="shared" si="41"/>
        <v>3.4</v>
      </c>
      <c r="AH181" s="180" t="str">
        <f t="shared" si="37"/>
        <v>Low</v>
      </c>
      <c r="AI181" s="173">
        <f t="shared" si="42"/>
        <v>103</v>
      </c>
      <c r="AJ181" s="176">
        <f>VLOOKUP($B181,'Lack of Reliability Index'!$A$2:$H$192,8,FALSE)</f>
        <v>6.9629629629629637</v>
      </c>
      <c r="AK181" s="47">
        <f>'Imputed and missing data hidden'!BA179</f>
        <v>15</v>
      </c>
      <c r="AL181" s="174">
        <f t="shared" si="43"/>
        <v>0.29411764705882354</v>
      </c>
      <c r="AM181" s="47" t="str">
        <f t="shared" si="44"/>
        <v/>
      </c>
      <c r="AN181" s="175">
        <f>'Indicator Date hidden2'!BB180</f>
        <v>0.55555555555555558</v>
      </c>
      <c r="AO181" s="181"/>
    </row>
    <row r="182" spans="1:41" ht="15.75" thickBot="1" x14ac:dyDescent="0.3">
      <c r="A182" s="125" t="str">
        <f>'Indicator Data'!A184</f>
        <v>Uganda</v>
      </c>
      <c r="B182" s="43" t="str">
        <f>'Indicator Data'!B184</f>
        <v>UGA</v>
      </c>
      <c r="C182" s="153">
        <f>'Hazard &amp; Exposure'!AO181</f>
        <v>4.5</v>
      </c>
      <c r="D182" s="152">
        <f>'Hazard &amp; Exposure'!AP181</f>
        <v>5.0999999999999996</v>
      </c>
      <c r="E182" s="152">
        <f>'Hazard &amp; Exposure'!AQ181</f>
        <v>0</v>
      </c>
      <c r="F182" s="152">
        <f>'Hazard &amp; Exposure'!AR181</f>
        <v>0</v>
      </c>
      <c r="G182" s="152">
        <f>'Hazard &amp; Exposure'!AU181</f>
        <v>5.3</v>
      </c>
      <c r="H182" s="40">
        <f>'Hazard &amp; Exposure'!AV181</f>
        <v>3.3</v>
      </c>
      <c r="I182" s="152">
        <f>'Hazard &amp; Exposure'!AY181</f>
        <v>9.3000000000000007</v>
      </c>
      <c r="J182" s="152">
        <f>'Hazard &amp; Exposure'!BB181</f>
        <v>0</v>
      </c>
      <c r="K182" s="40">
        <f>'Hazard &amp; Exposure'!BC181</f>
        <v>6.5</v>
      </c>
      <c r="L182" s="41">
        <f t="shared" si="38"/>
        <v>5.0999999999999996</v>
      </c>
      <c r="M182" s="150">
        <f>Vulnerability!E181</f>
        <v>8.1</v>
      </c>
      <c r="N182" s="148">
        <f>Vulnerability!H181</f>
        <v>5.7</v>
      </c>
      <c r="O182" s="148">
        <f>Vulnerability!M181</f>
        <v>3.4</v>
      </c>
      <c r="P182" s="40">
        <f>Vulnerability!N181</f>
        <v>6.3</v>
      </c>
      <c r="Q182" s="148">
        <f>Vulnerability!S181</f>
        <v>8.6999999999999993</v>
      </c>
      <c r="R182" s="147">
        <f>Vulnerability!W181</f>
        <v>6.2</v>
      </c>
      <c r="S182" s="147">
        <f>Vulnerability!Z181</f>
        <v>3.1</v>
      </c>
      <c r="T182" s="147">
        <f>Vulnerability!AC181</f>
        <v>0</v>
      </c>
      <c r="U182" s="147">
        <f>Vulnerability!AI181</f>
        <v>7.7</v>
      </c>
      <c r="V182" s="148">
        <f>Vulnerability!AJ181</f>
        <v>4.9000000000000004</v>
      </c>
      <c r="W182" s="40">
        <f>Vulnerability!AK181</f>
        <v>7.2</v>
      </c>
      <c r="X182" s="41">
        <f t="shared" si="39"/>
        <v>6.8</v>
      </c>
      <c r="Y182" s="163" t="str">
        <f>'Lack of Coping Capacity'!D181</f>
        <v>x</v>
      </c>
      <c r="Z182" s="146">
        <f>'Lack of Coping Capacity'!G181</f>
        <v>6.8</v>
      </c>
      <c r="AA182" s="40">
        <f>'Lack of Coping Capacity'!H181</f>
        <v>6.8</v>
      </c>
      <c r="AB182" s="146">
        <f>'Lack of Coping Capacity'!M181</f>
        <v>6.9</v>
      </c>
      <c r="AC182" s="146">
        <f>'Lack of Coping Capacity'!R181</f>
        <v>7</v>
      </c>
      <c r="AD182" s="146">
        <f>'Lack of Coping Capacity'!W181</f>
        <v>7</v>
      </c>
      <c r="AE182" s="40">
        <f>'Lack of Coping Capacity'!X181</f>
        <v>7</v>
      </c>
      <c r="AF182" s="41">
        <f t="shared" si="40"/>
        <v>6.9</v>
      </c>
      <c r="AG182" s="155">
        <f t="shared" si="41"/>
        <v>6.2</v>
      </c>
      <c r="AH182" s="180" t="str">
        <f t="shared" si="37"/>
        <v>High</v>
      </c>
      <c r="AI182" s="173">
        <f t="shared" si="42"/>
        <v>17</v>
      </c>
      <c r="AJ182" s="176">
        <f>VLOOKUP($B182,'Lack of Reliability Index'!$A$2:$H$192,8,FALSE)</f>
        <v>2.2933333333333339</v>
      </c>
      <c r="AK182" s="47">
        <f>'Imputed and missing data hidden'!BA180</f>
        <v>1</v>
      </c>
      <c r="AL182" s="174">
        <f t="shared" si="43"/>
        <v>1.9607843137254902E-2</v>
      </c>
      <c r="AM182" s="47" t="str">
        <f t="shared" si="44"/>
        <v/>
      </c>
      <c r="AN182" s="175">
        <f>'Indicator Date hidden2'!BB181</f>
        <v>0.38</v>
      </c>
      <c r="AO182" s="181"/>
    </row>
    <row r="183" spans="1:41" ht="15.75" thickBot="1" x14ac:dyDescent="0.3">
      <c r="A183" s="125" t="str">
        <f>'Indicator Data'!A185</f>
        <v>Ukraine</v>
      </c>
      <c r="B183" s="43" t="str">
        <f>'Indicator Data'!B185</f>
        <v>UKR</v>
      </c>
      <c r="C183" s="153">
        <f>'Hazard &amp; Exposure'!AO182</f>
        <v>2.7</v>
      </c>
      <c r="D183" s="152">
        <f>'Hazard &amp; Exposure'!AP182</f>
        <v>7.1</v>
      </c>
      <c r="E183" s="152">
        <f>'Hazard &amp; Exposure'!AQ182</f>
        <v>0</v>
      </c>
      <c r="F183" s="152">
        <f>'Hazard &amp; Exposure'!AR182</f>
        <v>0</v>
      </c>
      <c r="G183" s="152">
        <f>'Hazard &amp; Exposure'!AU182</f>
        <v>3.3</v>
      </c>
      <c r="H183" s="40">
        <f>'Hazard &amp; Exposure'!AV182</f>
        <v>3.1</v>
      </c>
      <c r="I183" s="152">
        <f>'Hazard &amp; Exposure'!AY182</f>
        <v>10</v>
      </c>
      <c r="J183" s="152">
        <f>'Hazard &amp; Exposure'!BB182</f>
        <v>7</v>
      </c>
      <c r="K183" s="40">
        <f>'Hazard &amp; Exposure'!BC182</f>
        <v>7</v>
      </c>
      <c r="L183" s="41">
        <f t="shared" si="38"/>
        <v>5.4</v>
      </c>
      <c r="M183" s="150">
        <f>Vulnerability!E182</f>
        <v>1.8</v>
      </c>
      <c r="N183" s="148">
        <f>Vulnerability!H182</f>
        <v>1.9</v>
      </c>
      <c r="O183" s="148">
        <f>Vulnerability!M182</f>
        <v>0.8</v>
      </c>
      <c r="P183" s="40">
        <f>Vulnerability!N182</f>
        <v>1.6</v>
      </c>
      <c r="Q183" s="148">
        <f>Vulnerability!S182</f>
        <v>8.1</v>
      </c>
      <c r="R183" s="147">
        <f>Vulnerability!W182</f>
        <v>1.7</v>
      </c>
      <c r="S183" s="147">
        <f>Vulnerability!Z182</f>
        <v>0.7</v>
      </c>
      <c r="T183" s="147">
        <f>Vulnerability!AC182</f>
        <v>0</v>
      </c>
      <c r="U183" s="147">
        <f>Vulnerability!AI182</f>
        <v>2.6</v>
      </c>
      <c r="V183" s="148">
        <f>Vulnerability!AJ182</f>
        <v>1.3</v>
      </c>
      <c r="W183" s="40">
        <f>Vulnerability!AK182</f>
        <v>5.7</v>
      </c>
      <c r="X183" s="41">
        <f t="shared" si="39"/>
        <v>3.9</v>
      </c>
      <c r="Y183" s="163" t="str">
        <f>'Lack of Coping Capacity'!D182</f>
        <v>x</v>
      </c>
      <c r="Z183" s="146">
        <f>'Lack of Coping Capacity'!G182</f>
        <v>6.4</v>
      </c>
      <c r="AA183" s="40">
        <f>'Lack of Coping Capacity'!H182</f>
        <v>6.4</v>
      </c>
      <c r="AB183" s="146">
        <f>'Lack of Coping Capacity'!M182</f>
        <v>2.1</v>
      </c>
      <c r="AC183" s="146">
        <f>'Lack of Coping Capacity'!R182</f>
        <v>1.3</v>
      </c>
      <c r="AD183" s="146">
        <f>'Lack of Coping Capacity'!W182</f>
        <v>3.3</v>
      </c>
      <c r="AE183" s="40">
        <f>'Lack of Coping Capacity'!X182</f>
        <v>2.2000000000000002</v>
      </c>
      <c r="AF183" s="41">
        <f t="shared" si="40"/>
        <v>4.5999999999999996</v>
      </c>
      <c r="AG183" s="155">
        <f t="shared" si="41"/>
        <v>4.5999999999999996</v>
      </c>
      <c r="AH183" s="180" t="str">
        <f t="shared" si="37"/>
        <v>Medium</v>
      </c>
      <c r="AI183" s="173">
        <f t="shared" si="42"/>
        <v>59</v>
      </c>
      <c r="AJ183" s="176">
        <f>VLOOKUP($B183,'Lack of Reliability Index'!$A$2:$H$192,8,FALSE)</f>
        <v>3.4113475177304959</v>
      </c>
      <c r="AK183" s="47">
        <f>'Imputed and missing data hidden'!BA181</f>
        <v>3</v>
      </c>
      <c r="AL183" s="174">
        <f t="shared" si="43"/>
        <v>5.8823529411764705E-2</v>
      </c>
      <c r="AM183" s="47" t="str">
        <f t="shared" si="44"/>
        <v>YES</v>
      </c>
      <c r="AN183" s="175">
        <f>'Indicator Date hidden2'!BB182</f>
        <v>0.36170212765957449</v>
      </c>
      <c r="AO183" s="181"/>
    </row>
    <row r="184" spans="1:41" ht="15.75" thickBot="1" x14ac:dyDescent="0.3">
      <c r="A184" s="125" t="str">
        <f>'Indicator Data'!A186</f>
        <v>United Arab Emirates</v>
      </c>
      <c r="B184" s="43" t="str">
        <f>'Indicator Data'!B186</f>
        <v>ARE</v>
      </c>
      <c r="C184" s="153">
        <f>'Hazard &amp; Exposure'!AO183</f>
        <v>9</v>
      </c>
      <c r="D184" s="152">
        <f>'Hazard &amp; Exposure'!AP183</f>
        <v>3.8</v>
      </c>
      <c r="E184" s="152">
        <f>'Hazard &amp; Exposure'!AQ183</f>
        <v>7</v>
      </c>
      <c r="F184" s="152">
        <f>'Hazard &amp; Exposure'!AR183</f>
        <v>1.8</v>
      </c>
      <c r="G184" s="152">
        <f>'Hazard &amp; Exposure'!AU183</f>
        <v>4.0999999999999996</v>
      </c>
      <c r="H184" s="40">
        <f>'Hazard &amp; Exposure'!AV183</f>
        <v>5.8</v>
      </c>
      <c r="I184" s="152">
        <f>'Hazard &amp; Exposure'!AY183</f>
        <v>0.1</v>
      </c>
      <c r="J184" s="152">
        <f>'Hazard &amp; Exposure'!BB183</f>
        <v>0</v>
      </c>
      <c r="K184" s="40">
        <f>'Hazard &amp; Exposure'!BC183</f>
        <v>0.1</v>
      </c>
      <c r="L184" s="41">
        <f t="shared" si="38"/>
        <v>3.5</v>
      </c>
      <c r="M184" s="150">
        <f>Vulnerability!E183</f>
        <v>1.3</v>
      </c>
      <c r="N184" s="148">
        <f>Vulnerability!H183</f>
        <v>3.1</v>
      </c>
      <c r="O184" s="148">
        <f>Vulnerability!M183</f>
        <v>0</v>
      </c>
      <c r="P184" s="40">
        <f>Vulnerability!N183</f>
        <v>1.4</v>
      </c>
      <c r="Q184" s="148">
        <f>Vulnerability!S183</f>
        <v>0.9</v>
      </c>
      <c r="R184" s="147">
        <f>Vulnerability!W183</f>
        <v>0</v>
      </c>
      <c r="S184" s="147">
        <f>Vulnerability!Z183</f>
        <v>0.7</v>
      </c>
      <c r="T184" s="147">
        <f>Vulnerability!AC183</f>
        <v>0</v>
      </c>
      <c r="U184" s="147">
        <f>Vulnerability!AI183</f>
        <v>1.8</v>
      </c>
      <c r="V184" s="148">
        <f>Vulnerability!AJ183</f>
        <v>0.7</v>
      </c>
      <c r="W184" s="40">
        <f>Vulnerability!AK183</f>
        <v>0.8</v>
      </c>
      <c r="X184" s="41">
        <f t="shared" si="39"/>
        <v>1.1000000000000001</v>
      </c>
      <c r="Y184" s="163">
        <f>'Lack of Coping Capacity'!D183</f>
        <v>2.1</v>
      </c>
      <c r="Z184" s="146">
        <f>'Lack of Coping Capacity'!G183</f>
        <v>2.6</v>
      </c>
      <c r="AA184" s="40">
        <f>'Lack of Coping Capacity'!H183</f>
        <v>2.4</v>
      </c>
      <c r="AB184" s="146">
        <f>'Lack of Coping Capacity'!M183</f>
        <v>0.6</v>
      </c>
      <c r="AC184" s="146">
        <f>'Lack of Coping Capacity'!R183</f>
        <v>1.9</v>
      </c>
      <c r="AD184" s="146">
        <f>'Lack of Coping Capacity'!W183</f>
        <v>1.4</v>
      </c>
      <c r="AE184" s="40">
        <f>'Lack of Coping Capacity'!X183</f>
        <v>1.3</v>
      </c>
      <c r="AF184" s="41">
        <f t="shared" si="40"/>
        <v>1.9</v>
      </c>
      <c r="AG184" s="155">
        <f t="shared" si="41"/>
        <v>1.9</v>
      </c>
      <c r="AH184" s="180" t="str">
        <f t="shared" si="37"/>
        <v>Very Low</v>
      </c>
      <c r="AI184" s="173">
        <f t="shared" si="42"/>
        <v>152</v>
      </c>
      <c r="AJ184" s="176">
        <f>VLOOKUP($B184,'Lack of Reliability Index'!$A$2:$H$192,8,FALSE)</f>
        <v>3.564227642276423</v>
      </c>
      <c r="AK184" s="47">
        <f>'Imputed and missing data hidden'!BA182</f>
        <v>8</v>
      </c>
      <c r="AL184" s="174">
        <f t="shared" si="43"/>
        <v>0.15686274509803921</v>
      </c>
      <c r="AM184" s="47" t="str">
        <f t="shared" si="44"/>
        <v/>
      </c>
      <c r="AN184" s="175">
        <f>'Indicator Date hidden2'!BB183</f>
        <v>0.26829268292682928</v>
      </c>
      <c r="AO184" s="181"/>
    </row>
    <row r="185" spans="1:41" ht="15.75" thickBot="1" x14ac:dyDescent="0.3">
      <c r="A185" s="125" t="str">
        <f>'Indicator Data'!A187</f>
        <v>United Kingdom</v>
      </c>
      <c r="B185" s="43" t="str">
        <f>'Indicator Data'!B187</f>
        <v>GBR</v>
      </c>
      <c r="C185" s="153">
        <f>'Hazard &amp; Exposure'!AO184</f>
        <v>0.1</v>
      </c>
      <c r="D185" s="152">
        <f>'Hazard &amp; Exposure'!AP184</f>
        <v>4.8</v>
      </c>
      <c r="E185" s="152">
        <f>'Hazard &amp; Exposure'!AQ184</f>
        <v>4.9000000000000004</v>
      </c>
      <c r="F185" s="152">
        <f>'Hazard &amp; Exposure'!AR184</f>
        <v>0</v>
      </c>
      <c r="G185" s="152">
        <f>'Hazard &amp; Exposure'!AU184</f>
        <v>0.5</v>
      </c>
      <c r="H185" s="40">
        <f>'Hazard &amp; Exposure'!AV184</f>
        <v>2.4</v>
      </c>
      <c r="I185" s="152">
        <f>'Hazard &amp; Exposure'!AY184</f>
        <v>2</v>
      </c>
      <c r="J185" s="152">
        <f>'Hazard &amp; Exposure'!BB184</f>
        <v>0</v>
      </c>
      <c r="K185" s="40">
        <f>'Hazard &amp; Exposure'!BC184</f>
        <v>1.4</v>
      </c>
      <c r="L185" s="41">
        <f t="shared" si="38"/>
        <v>1.9</v>
      </c>
      <c r="M185" s="150">
        <f>Vulnerability!E184</f>
        <v>0.4</v>
      </c>
      <c r="N185" s="148">
        <f>Vulnerability!H184</f>
        <v>1.7</v>
      </c>
      <c r="O185" s="148">
        <f>Vulnerability!M184</f>
        <v>0</v>
      </c>
      <c r="P185" s="40">
        <f>Vulnerability!N184</f>
        <v>0.6</v>
      </c>
      <c r="Q185" s="148">
        <f>Vulnerability!S184</f>
        <v>5.4</v>
      </c>
      <c r="R185" s="147">
        <f>Vulnerability!W184</f>
        <v>0.4</v>
      </c>
      <c r="S185" s="147">
        <f>Vulnerability!Z184</f>
        <v>0.3</v>
      </c>
      <c r="T185" s="147">
        <f>Vulnerability!AC184</f>
        <v>0</v>
      </c>
      <c r="U185" s="147">
        <f>Vulnerability!AI184</f>
        <v>0.9</v>
      </c>
      <c r="V185" s="148">
        <f>Vulnerability!AJ184</f>
        <v>0.4</v>
      </c>
      <c r="W185" s="40">
        <f>Vulnerability!AK184</f>
        <v>3.3</v>
      </c>
      <c r="X185" s="41">
        <f t="shared" si="39"/>
        <v>2.1</v>
      </c>
      <c r="Y185" s="163">
        <f>'Lack of Coping Capacity'!D184</f>
        <v>2.1</v>
      </c>
      <c r="Z185" s="146">
        <f>'Lack of Coping Capacity'!G184</f>
        <v>2.1</v>
      </c>
      <c r="AA185" s="40">
        <f>'Lack of Coping Capacity'!H184</f>
        <v>2.1</v>
      </c>
      <c r="AB185" s="146">
        <f>'Lack of Coping Capacity'!M184</f>
        <v>1.5</v>
      </c>
      <c r="AC185" s="146">
        <f>'Lack of Coping Capacity'!R184</f>
        <v>0</v>
      </c>
      <c r="AD185" s="146">
        <f>'Lack of Coping Capacity'!W184</f>
        <v>1.2</v>
      </c>
      <c r="AE185" s="40">
        <f>'Lack of Coping Capacity'!X184</f>
        <v>0.9</v>
      </c>
      <c r="AF185" s="41">
        <f t="shared" si="40"/>
        <v>1.5</v>
      </c>
      <c r="AG185" s="155">
        <f t="shared" si="41"/>
        <v>1.8</v>
      </c>
      <c r="AH185" s="180" t="str">
        <f t="shared" si="37"/>
        <v>Very Low</v>
      </c>
      <c r="AI185" s="173">
        <f t="shared" si="42"/>
        <v>160</v>
      </c>
      <c r="AJ185" s="176">
        <f>VLOOKUP($B185,'Lack of Reliability Index'!$A$2:$H$192,8,FALSE)</f>
        <v>2.7878787878787881</v>
      </c>
      <c r="AK185" s="47">
        <f>'Imputed and missing data hidden'!BA183</f>
        <v>5</v>
      </c>
      <c r="AL185" s="174">
        <f t="shared" si="43"/>
        <v>9.8039215686274508E-2</v>
      </c>
      <c r="AM185" s="47" t="str">
        <f t="shared" si="44"/>
        <v/>
      </c>
      <c r="AN185" s="175">
        <f>'Indicator Date hidden2'!BB184</f>
        <v>0.27272727272727271</v>
      </c>
      <c r="AO185" s="181"/>
    </row>
    <row r="186" spans="1:41" ht="15.75" thickBot="1" x14ac:dyDescent="0.3">
      <c r="A186" s="125" t="str">
        <f>'Indicator Data'!A188</f>
        <v>United States of America</v>
      </c>
      <c r="B186" s="43" t="str">
        <f>'Indicator Data'!B188</f>
        <v>USA</v>
      </c>
      <c r="C186" s="153">
        <f>'Hazard &amp; Exposure'!AO185</f>
        <v>7.9</v>
      </c>
      <c r="D186" s="152">
        <f>'Hazard &amp; Exposure'!AP185</f>
        <v>6.4</v>
      </c>
      <c r="E186" s="152">
        <f>'Hazard &amp; Exposure'!AQ185</f>
        <v>7.9</v>
      </c>
      <c r="F186" s="152">
        <f>'Hazard &amp; Exposure'!AR185</f>
        <v>7.6</v>
      </c>
      <c r="G186" s="152">
        <f>'Hazard &amp; Exposure'!AU185</f>
        <v>4.5</v>
      </c>
      <c r="H186" s="40">
        <f>'Hazard &amp; Exposure'!AV185</f>
        <v>7</v>
      </c>
      <c r="I186" s="152">
        <f>'Hazard &amp; Exposure'!AY185</f>
        <v>9.6999999999999993</v>
      </c>
      <c r="J186" s="152">
        <f>'Hazard &amp; Exposure'!BB185</f>
        <v>0</v>
      </c>
      <c r="K186" s="40">
        <f>'Hazard &amp; Exposure'!BC185</f>
        <v>6.8</v>
      </c>
      <c r="L186" s="41">
        <f t="shared" si="38"/>
        <v>6.9</v>
      </c>
      <c r="M186" s="150">
        <f>Vulnerability!E185</f>
        <v>0.4</v>
      </c>
      <c r="N186" s="148">
        <f>Vulnerability!H185</f>
        <v>3.3</v>
      </c>
      <c r="O186" s="148">
        <f>Vulnerability!M185</f>
        <v>0</v>
      </c>
      <c r="P186" s="40">
        <f>Vulnerability!N185</f>
        <v>1</v>
      </c>
      <c r="Q186" s="148">
        <f>Vulnerability!S185</f>
        <v>5.7</v>
      </c>
      <c r="R186" s="147">
        <f>Vulnerability!W185</f>
        <v>0.1</v>
      </c>
      <c r="S186" s="147">
        <f>Vulnerability!Z185</f>
        <v>0.3</v>
      </c>
      <c r="T186" s="147">
        <f>Vulnerability!AC185</f>
        <v>7.2</v>
      </c>
      <c r="U186" s="147">
        <f>Vulnerability!AI185</f>
        <v>0.2</v>
      </c>
      <c r="V186" s="148">
        <f>Vulnerability!AJ185</f>
        <v>2.7</v>
      </c>
      <c r="W186" s="40">
        <f>Vulnerability!AK185</f>
        <v>4.4000000000000004</v>
      </c>
      <c r="X186" s="41">
        <f t="shared" si="39"/>
        <v>2.9</v>
      </c>
      <c r="Y186" s="163">
        <f>'Lack of Coping Capacity'!D185</f>
        <v>3</v>
      </c>
      <c r="Z186" s="146">
        <f>'Lack of Coping Capacity'!G185</f>
        <v>2.4</v>
      </c>
      <c r="AA186" s="40">
        <f>'Lack of Coping Capacity'!H185</f>
        <v>2.7</v>
      </c>
      <c r="AB186" s="146">
        <f>'Lack of Coping Capacity'!M185</f>
        <v>2</v>
      </c>
      <c r="AC186" s="146">
        <f>'Lack of Coping Capacity'!R185</f>
        <v>1</v>
      </c>
      <c r="AD186" s="146">
        <f>'Lack of Coping Capacity'!W185</f>
        <v>1.5</v>
      </c>
      <c r="AE186" s="40">
        <f>'Lack of Coping Capacity'!X185</f>
        <v>1.5</v>
      </c>
      <c r="AF186" s="41">
        <f t="shared" si="40"/>
        <v>2.1</v>
      </c>
      <c r="AG186" s="155">
        <f t="shared" si="41"/>
        <v>3.5</v>
      </c>
      <c r="AH186" s="180" t="str">
        <f t="shared" si="37"/>
        <v>Medium</v>
      </c>
      <c r="AI186" s="173">
        <f t="shared" si="42"/>
        <v>98</v>
      </c>
      <c r="AJ186" s="176">
        <f>VLOOKUP($B186,'Lack of Reliability Index'!$A$2:$H$192,8,FALSE)</f>
        <v>3.2727272727272734</v>
      </c>
      <c r="AK186" s="47">
        <f>'Imputed and missing data hidden'!BA184</f>
        <v>5</v>
      </c>
      <c r="AL186" s="174">
        <f t="shared" si="43"/>
        <v>9.8039215686274508E-2</v>
      </c>
      <c r="AM186" s="47" t="str">
        <f t="shared" si="44"/>
        <v/>
      </c>
      <c r="AN186" s="175">
        <f>'Indicator Date hidden2'!BB185</f>
        <v>0.36363636363636365</v>
      </c>
      <c r="AO186" s="181"/>
    </row>
    <row r="187" spans="1:41" ht="15.75" thickBot="1" x14ac:dyDescent="0.3">
      <c r="A187" s="125" t="str">
        <f>'Indicator Data'!A189</f>
        <v>Uruguay</v>
      </c>
      <c r="B187" s="43" t="str">
        <f>'Indicator Data'!B189</f>
        <v>URY</v>
      </c>
      <c r="C187" s="153">
        <f>'Hazard &amp; Exposure'!AO186</f>
        <v>0.1</v>
      </c>
      <c r="D187" s="152">
        <f>'Hazard &amp; Exposure'!AP186</f>
        <v>3.9</v>
      </c>
      <c r="E187" s="152">
        <f>'Hazard &amp; Exposure'!AQ186</f>
        <v>0</v>
      </c>
      <c r="F187" s="152">
        <f>'Hazard &amp; Exposure'!AR186</f>
        <v>0</v>
      </c>
      <c r="G187" s="152">
        <f>'Hazard &amp; Exposure'!AU186</f>
        <v>1.8</v>
      </c>
      <c r="H187" s="40">
        <f>'Hazard &amp; Exposure'!AV186</f>
        <v>1.3</v>
      </c>
      <c r="I187" s="152">
        <f>'Hazard &amp; Exposure'!AY186</f>
        <v>0.1</v>
      </c>
      <c r="J187" s="152">
        <f>'Hazard &amp; Exposure'!BB186</f>
        <v>0</v>
      </c>
      <c r="K187" s="40">
        <f>'Hazard &amp; Exposure'!BC186</f>
        <v>0.1</v>
      </c>
      <c r="L187" s="41">
        <f t="shared" si="38"/>
        <v>0.7</v>
      </c>
      <c r="M187" s="150">
        <f>Vulnerability!E186</f>
        <v>2.2000000000000002</v>
      </c>
      <c r="N187" s="148">
        <f>Vulnerability!H186</f>
        <v>3.7</v>
      </c>
      <c r="O187" s="148">
        <f>Vulnerability!M186</f>
        <v>0.1</v>
      </c>
      <c r="P187" s="40">
        <f>Vulnerability!N186</f>
        <v>2.1</v>
      </c>
      <c r="Q187" s="148">
        <f>Vulnerability!S186</f>
        <v>0.9</v>
      </c>
      <c r="R187" s="147">
        <f>Vulnerability!W186</f>
        <v>0.9</v>
      </c>
      <c r="S187" s="147">
        <f>Vulnerability!Z186</f>
        <v>0.8</v>
      </c>
      <c r="T187" s="147">
        <f>Vulnerability!AC186</f>
        <v>0.5</v>
      </c>
      <c r="U187" s="147">
        <f>Vulnerability!AI186</f>
        <v>1.7</v>
      </c>
      <c r="V187" s="148">
        <f>Vulnerability!AJ186</f>
        <v>1</v>
      </c>
      <c r="W187" s="40">
        <f>Vulnerability!AK186</f>
        <v>1</v>
      </c>
      <c r="X187" s="41">
        <f t="shared" si="39"/>
        <v>1.6</v>
      </c>
      <c r="Y187" s="163">
        <f>'Lack of Coping Capacity'!D186</f>
        <v>4</v>
      </c>
      <c r="Z187" s="146">
        <f>'Lack of Coping Capacity'!G186</f>
        <v>3.6</v>
      </c>
      <c r="AA187" s="40">
        <f>'Lack of Coping Capacity'!H186</f>
        <v>3.8</v>
      </c>
      <c r="AB187" s="146">
        <f>'Lack of Coping Capacity'!M186</f>
        <v>1.6</v>
      </c>
      <c r="AC187" s="146">
        <f>'Lack of Coping Capacity'!R186</f>
        <v>2.4</v>
      </c>
      <c r="AD187" s="146">
        <f>'Lack of Coping Capacity'!W186</f>
        <v>1.5</v>
      </c>
      <c r="AE187" s="40">
        <f>'Lack of Coping Capacity'!X186</f>
        <v>1.8</v>
      </c>
      <c r="AF187" s="41">
        <f t="shared" si="40"/>
        <v>2.9</v>
      </c>
      <c r="AG187" s="155">
        <f t="shared" si="41"/>
        <v>1.5</v>
      </c>
      <c r="AH187" s="180" t="str">
        <f t="shared" si="37"/>
        <v>Very Low</v>
      </c>
      <c r="AI187" s="173">
        <f t="shared" si="42"/>
        <v>172</v>
      </c>
      <c r="AJ187" s="176">
        <f>VLOOKUP($B187,'Lack of Reliability Index'!$A$2:$H$192,8,FALSE)</f>
        <v>2.4624113475177296</v>
      </c>
      <c r="AK187" s="47">
        <f>'Imputed and missing data hidden'!BA185</f>
        <v>2</v>
      </c>
      <c r="AL187" s="174">
        <f t="shared" si="43"/>
        <v>3.9215686274509803E-2</v>
      </c>
      <c r="AM187" s="47" t="str">
        <f t="shared" si="44"/>
        <v/>
      </c>
      <c r="AN187" s="175">
        <f>'Indicator Date hidden2'!BB186</f>
        <v>0.36170212765957449</v>
      </c>
      <c r="AO187" s="181"/>
    </row>
    <row r="188" spans="1:41" ht="15.75" thickBot="1" x14ac:dyDescent="0.3">
      <c r="A188" s="125" t="str">
        <f>'Indicator Data'!A190</f>
        <v>Uzbekistan</v>
      </c>
      <c r="B188" s="43" t="str">
        <f>'Indicator Data'!B190</f>
        <v>UZB</v>
      </c>
      <c r="C188" s="153">
        <f>'Hazard &amp; Exposure'!AO187</f>
        <v>9.9</v>
      </c>
      <c r="D188" s="152">
        <f>'Hazard &amp; Exposure'!AP187</f>
        <v>6.3</v>
      </c>
      <c r="E188" s="152">
        <f>'Hazard &amp; Exposure'!AQ187</f>
        <v>0</v>
      </c>
      <c r="F188" s="152">
        <f>'Hazard &amp; Exposure'!AR187</f>
        <v>0</v>
      </c>
      <c r="G188" s="152">
        <f>'Hazard &amp; Exposure'!AU187</f>
        <v>6.6</v>
      </c>
      <c r="H188" s="40">
        <f>'Hazard &amp; Exposure'!AV187</f>
        <v>6.1</v>
      </c>
      <c r="I188" s="152">
        <f>'Hazard &amp; Exposure'!AY187</f>
        <v>3</v>
      </c>
      <c r="J188" s="152">
        <f>'Hazard &amp; Exposure'!BB187</f>
        <v>0</v>
      </c>
      <c r="K188" s="40">
        <f>'Hazard &amp; Exposure'!BC187</f>
        <v>2.1</v>
      </c>
      <c r="L188" s="41">
        <f t="shared" si="38"/>
        <v>4.4000000000000004</v>
      </c>
      <c r="M188" s="150">
        <f>Vulnerability!E187</f>
        <v>3.7</v>
      </c>
      <c r="N188" s="148">
        <f>Vulnerability!H187</f>
        <v>3.7</v>
      </c>
      <c r="O188" s="148">
        <f>Vulnerability!M187</f>
        <v>0.6</v>
      </c>
      <c r="P188" s="40">
        <f>Vulnerability!N187</f>
        <v>2.9</v>
      </c>
      <c r="Q188" s="148">
        <f>Vulnerability!S187</f>
        <v>0</v>
      </c>
      <c r="R188" s="147">
        <f>Vulnerability!W187</f>
        <v>0.9</v>
      </c>
      <c r="S188" s="147">
        <f>Vulnerability!Z187</f>
        <v>1.4</v>
      </c>
      <c r="T188" s="147">
        <f>Vulnerability!AC187</f>
        <v>0</v>
      </c>
      <c r="U188" s="147">
        <f>Vulnerability!AI187</f>
        <v>2.4</v>
      </c>
      <c r="V188" s="148">
        <f>Vulnerability!AJ187</f>
        <v>1.2</v>
      </c>
      <c r="W188" s="40">
        <f>Vulnerability!AK187</f>
        <v>0.6</v>
      </c>
      <c r="X188" s="41">
        <f t="shared" si="39"/>
        <v>1.8</v>
      </c>
      <c r="Y188" s="163">
        <f>'Lack of Coping Capacity'!D187</f>
        <v>2.6</v>
      </c>
      <c r="Z188" s="146">
        <f>'Lack of Coping Capacity'!G187</f>
        <v>6.9</v>
      </c>
      <c r="AA188" s="40">
        <f>'Lack of Coping Capacity'!H187</f>
        <v>4.8</v>
      </c>
      <c r="AB188" s="146">
        <f>'Lack of Coping Capacity'!M187</f>
        <v>2.9</v>
      </c>
      <c r="AC188" s="146">
        <f>'Lack of Coping Capacity'!R187</f>
        <v>3.6</v>
      </c>
      <c r="AD188" s="146">
        <f>'Lack of Coping Capacity'!W187</f>
        <v>3.3</v>
      </c>
      <c r="AE188" s="40">
        <f>'Lack of Coping Capacity'!X187</f>
        <v>3.3</v>
      </c>
      <c r="AF188" s="41">
        <f t="shared" si="40"/>
        <v>4.0999999999999996</v>
      </c>
      <c r="AG188" s="155">
        <f t="shared" si="41"/>
        <v>3.2</v>
      </c>
      <c r="AH188" s="180" t="str">
        <f t="shared" si="37"/>
        <v>Low</v>
      </c>
      <c r="AI188" s="173">
        <f t="shared" si="42"/>
        <v>109</v>
      </c>
      <c r="AJ188" s="176">
        <f>VLOOKUP($B188,'Lack of Reliability Index'!$A$2:$H$192,8,FALSE)</f>
        <v>4</v>
      </c>
      <c r="AK188" s="47">
        <f>'Imputed and missing data hidden'!BA186</f>
        <v>5</v>
      </c>
      <c r="AL188" s="174">
        <f t="shared" si="43"/>
        <v>9.8039215686274508E-2</v>
      </c>
      <c r="AM188" s="47" t="str">
        <f t="shared" si="44"/>
        <v/>
      </c>
      <c r="AN188" s="175">
        <f>'Indicator Date hidden2'!BB187</f>
        <v>0.5</v>
      </c>
      <c r="AO188" s="181"/>
    </row>
    <row r="189" spans="1:41" ht="15.75" thickBot="1" x14ac:dyDescent="0.3">
      <c r="A189" s="125" t="str">
        <f>'Indicator Data'!A191</f>
        <v>Vanuatu</v>
      </c>
      <c r="B189" s="43" t="str">
        <f>'Indicator Data'!B191</f>
        <v>VUT</v>
      </c>
      <c r="C189" s="153">
        <f>'Hazard &amp; Exposure'!AO188</f>
        <v>3.5</v>
      </c>
      <c r="D189" s="152">
        <f>'Hazard &amp; Exposure'!AP188</f>
        <v>0.1</v>
      </c>
      <c r="E189" s="152">
        <f>'Hazard &amp; Exposure'!AQ188</f>
        <v>8.6</v>
      </c>
      <c r="F189" s="152">
        <f>'Hazard &amp; Exposure'!AR188</f>
        <v>5.0999999999999996</v>
      </c>
      <c r="G189" s="152">
        <f>'Hazard &amp; Exposure'!AU188</f>
        <v>1.5</v>
      </c>
      <c r="H189" s="40">
        <f>'Hazard &amp; Exposure'!AV188</f>
        <v>4.5999999999999996</v>
      </c>
      <c r="I189" s="152">
        <f>'Hazard &amp; Exposure'!AY188</f>
        <v>0</v>
      </c>
      <c r="J189" s="152">
        <f>'Hazard &amp; Exposure'!BB188</f>
        <v>0</v>
      </c>
      <c r="K189" s="40">
        <f>'Hazard &amp; Exposure'!BC188</f>
        <v>0</v>
      </c>
      <c r="L189" s="41">
        <f t="shared" si="38"/>
        <v>2.6</v>
      </c>
      <c r="M189" s="150">
        <f>Vulnerability!E188</f>
        <v>6.8</v>
      </c>
      <c r="N189" s="148">
        <f>Vulnerability!H188</f>
        <v>3</v>
      </c>
      <c r="O189" s="148">
        <f>Vulnerability!M188</f>
        <v>10</v>
      </c>
      <c r="P189" s="40">
        <f>Vulnerability!N188</f>
        <v>6.7</v>
      </c>
      <c r="Q189" s="148">
        <f>Vulnerability!S188</f>
        <v>0</v>
      </c>
      <c r="R189" s="147">
        <f>Vulnerability!W188</f>
        <v>0.6</v>
      </c>
      <c r="S189" s="147">
        <f>Vulnerability!Z188</f>
        <v>2.2999999999999998</v>
      </c>
      <c r="T189" s="147">
        <f>Vulnerability!AC188</f>
        <v>5.0999999999999996</v>
      </c>
      <c r="U189" s="147">
        <f>Vulnerability!AI188</f>
        <v>1.7</v>
      </c>
      <c r="V189" s="148">
        <f>Vulnerability!AJ188</f>
        <v>2.6</v>
      </c>
      <c r="W189" s="40">
        <f>Vulnerability!AK188</f>
        <v>1.4</v>
      </c>
      <c r="X189" s="41">
        <f t="shared" si="39"/>
        <v>4.5999999999999996</v>
      </c>
      <c r="Y189" s="163">
        <f>'Lack of Coping Capacity'!D188</f>
        <v>5.4</v>
      </c>
      <c r="Z189" s="146">
        <f>'Lack of Coping Capacity'!G188</f>
        <v>6.1</v>
      </c>
      <c r="AA189" s="40">
        <f>'Lack of Coping Capacity'!H188</f>
        <v>5.8</v>
      </c>
      <c r="AB189" s="146">
        <f>'Lack of Coping Capacity'!M188</f>
        <v>5.4</v>
      </c>
      <c r="AC189" s="146">
        <f>'Lack of Coping Capacity'!R188</f>
        <v>5</v>
      </c>
      <c r="AD189" s="146">
        <f>'Lack of Coping Capacity'!W188</f>
        <v>6.3</v>
      </c>
      <c r="AE189" s="40">
        <f>'Lack of Coping Capacity'!X188</f>
        <v>5.6</v>
      </c>
      <c r="AF189" s="41">
        <f t="shared" si="40"/>
        <v>5.7</v>
      </c>
      <c r="AG189" s="155">
        <f t="shared" si="41"/>
        <v>4.0999999999999996</v>
      </c>
      <c r="AH189" s="180" t="str">
        <f t="shared" si="37"/>
        <v>Medium</v>
      </c>
      <c r="AI189" s="173">
        <f t="shared" si="42"/>
        <v>76</v>
      </c>
      <c r="AJ189" s="176">
        <f>VLOOKUP($B189,'Lack of Reliability Index'!$A$2:$H$192,8,FALSE)</f>
        <v>4.9777777777777779</v>
      </c>
      <c r="AK189" s="47">
        <f>'Imputed and missing data hidden'!BA187</f>
        <v>4</v>
      </c>
      <c r="AL189" s="174">
        <f t="shared" si="43"/>
        <v>7.8431372549019607E-2</v>
      </c>
      <c r="AM189" s="47" t="str">
        <f t="shared" si="44"/>
        <v/>
      </c>
      <c r="AN189" s="175">
        <f>'Indicator Date hidden2'!BB188</f>
        <v>0.73333333333333328</v>
      </c>
      <c r="AO189" s="181"/>
    </row>
    <row r="190" spans="1:41" ht="15.75" thickBot="1" x14ac:dyDescent="0.3">
      <c r="A190" s="125" t="str">
        <f>'Indicator Data'!A192</f>
        <v>Venezuela</v>
      </c>
      <c r="B190" s="43" t="str">
        <f>'Indicator Data'!B192</f>
        <v>VEN</v>
      </c>
      <c r="C190" s="153">
        <f>'Hazard &amp; Exposure'!AO189</f>
        <v>8.8000000000000007</v>
      </c>
      <c r="D190" s="152">
        <f>'Hazard &amp; Exposure'!AP189</f>
        <v>5.6</v>
      </c>
      <c r="E190" s="152">
        <f>'Hazard &amp; Exposure'!AQ189</f>
        <v>6.8</v>
      </c>
      <c r="F190" s="152">
        <f>'Hazard &amp; Exposure'!AR189</f>
        <v>4.5999999999999996</v>
      </c>
      <c r="G190" s="152">
        <f>'Hazard &amp; Exposure'!AU189</f>
        <v>1.3</v>
      </c>
      <c r="H190" s="40">
        <f>'Hazard &amp; Exposure'!AV189</f>
        <v>6</v>
      </c>
      <c r="I190" s="152">
        <f>'Hazard &amp; Exposure'!AY189</f>
        <v>8.4</v>
      </c>
      <c r="J190" s="152">
        <f>'Hazard &amp; Exposure'!BB189</f>
        <v>0</v>
      </c>
      <c r="K190" s="40">
        <f>'Hazard &amp; Exposure'!BC189</f>
        <v>5.9</v>
      </c>
      <c r="L190" s="41">
        <f t="shared" si="38"/>
        <v>6</v>
      </c>
      <c r="M190" s="150">
        <f>Vulnerability!E189</f>
        <v>2.9</v>
      </c>
      <c r="N190" s="148">
        <f>Vulnerability!H189</f>
        <v>5.8</v>
      </c>
      <c r="O190" s="148">
        <f>Vulnerability!M189</f>
        <v>0.1</v>
      </c>
      <c r="P190" s="40">
        <f>Vulnerability!N189</f>
        <v>2.9</v>
      </c>
      <c r="Q190" s="148">
        <f>Vulnerability!S189</f>
        <v>5.7</v>
      </c>
      <c r="R190" s="147">
        <f>Vulnerability!W189</f>
        <v>0.7</v>
      </c>
      <c r="S190" s="147">
        <f>Vulnerability!Z189</f>
        <v>1.5</v>
      </c>
      <c r="T190" s="147">
        <f>Vulnerability!AC189</f>
        <v>0</v>
      </c>
      <c r="U190" s="147">
        <f>Vulnerability!AI189</f>
        <v>4.4000000000000004</v>
      </c>
      <c r="V190" s="148">
        <f>Vulnerability!AJ189</f>
        <v>1.8</v>
      </c>
      <c r="W190" s="40">
        <f>Vulnerability!AK189</f>
        <v>4</v>
      </c>
      <c r="X190" s="41">
        <f t="shared" si="39"/>
        <v>3.5</v>
      </c>
      <c r="Y190" s="163">
        <f>'Lack of Coping Capacity'!D189</f>
        <v>2.5</v>
      </c>
      <c r="Z190" s="146">
        <f>'Lack of Coping Capacity'!G189</f>
        <v>8</v>
      </c>
      <c r="AA190" s="40">
        <f>'Lack of Coping Capacity'!H189</f>
        <v>5.3</v>
      </c>
      <c r="AB190" s="146">
        <f>'Lack of Coping Capacity'!M189</f>
        <v>2.6</v>
      </c>
      <c r="AC190" s="146">
        <f>'Lack of Coping Capacity'!R189</f>
        <v>3.8</v>
      </c>
      <c r="AD190" s="146">
        <f>'Lack of Coping Capacity'!W189</f>
        <v>3.4</v>
      </c>
      <c r="AE190" s="40">
        <f>'Lack of Coping Capacity'!X189</f>
        <v>3.3</v>
      </c>
      <c r="AF190" s="41">
        <f t="shared" si="40"/>
        <v>4.4000000000000004</v>
      </c>
      <c r="AG190" s="155">
        <f t="shared" si="41"/>
        <v>4.5</v>
      </c>
      <c r="AH190" s="180" t="str">
        <f t="shared" si="37"/>
        <v>Medium</v>
      </c>
      <c r="AI190" s="173">
        <f t="shared" si="42"/>
        <v>62</v>
      </c>
      <c r="AJ190" s="176">
        <f>VLOOKUP($B190,'Lack of Reliability Index'!$A$2:$H$192,8,FALSE)</f>
        <v>3.4099290780141844</v>
      </c>
      <c r="AK190" s="47">
        <f>'Imputed and missing data hidden'!BA188</f>
        <v>3</v>
      </c>
      <c r="AL190" s="174">
        <f t="shared" si="43"/>
        <v>5.8823529411764705E-2</v>
      </c>
      <c r="AM190" s="47" t="str">
        <f t="shared" si="44"/>
        <v/>
      </c>
      <c r="AN190" s="175">
        <f>'Indicator Date hidden2'!BB189</f>
        <v>0.48936170212765956</v>
      </c>
      <c r="AO190" s="181"/>
    </row>
    <row r="191" spans="1:41" ht="15.75" thickBot="1" x14ac:dyDescent="0.3">
      <c r="A191" s="125" t="str">
        <f>'Indicator Data'!A193</f>
        <v>Viet Nam</v>
      </c>
      <c r="B191" s="43" t="str">
        <f>'Indicator Data'!B193</f>
        <v>VNM</v>
      </c>
      <c r="C191" s="153">
        <f>'Hazard &amp; Exposure'!AO190</f>
        <v>3.1</v>
      </c>
      <c r="D191" s="152">
        <f>'Hazard &amp; Exposure'!AP190</f>
        <v>10</v>
      </c>
      <c r="E191" s="152">
        <f>'Hazard &amp; Exposure'!AQ190</f>
        <v>7.4</v>
      </c>
      <c r="F191" s="152">
        <f>'Hazard &amp; Exposure'!AR190</f>
        <v>7.9</v>
      </c>
      <c r="G191" s="152">
        <f>'Hazard &amp; Exposure'!AU190</f>
        <v>3.5</v>
      </c>
      <c r="H191" s="40">
        <f>'Hazard &amp; Exposure'!AV190</f>
        <v>7.3</v>
      </c>
      <c r="I191" s="152">
        <f>'Hazard &amp; Exposure'!AY190</f>
        <v>4.5</v>
      </c>
      <c r="J191" s="152">
        <f>'Hazard &amp; Exposure'!BB190</f>
        <v>0</v>
      </c>
      <c r="K191" s="40">
        <f>'Hazard &amp; Exposure'!BC190</f>
        <v>3.2</v>
      </c>
      <c r="L191" s="41">
        <f t="shared" si="38"/>
        <v>5.6</v>
      </c>
      <c r="M191" s="150">
        <f>Vulnerability!E190</f>
        <v>4.2</v>
      </c>
      <c r="N191" s="148">
        <f>Vulnerability!H190</f>
        <v>3.6</v>
      </c>
      <c r="O191" s="148">
        <f>Vulnerability!M190</f>
        <v>0.7</v>
      </c>
      <c r="P191" s="40">
        <f>Vulnerability!N190</f>
        <v>3.2</v>
      </c>
      <c r="Q191" s="148">
        <f>Vulnerability!S190</f>
        <v>0</v>
      </c>
      <c r="R191" s="147">
        <f>Vulnerability!W190</f>
        <v>1</v>
      </c>
      <c r="S191" s="147">
        <f>Vulnerability!Z190</f>
        <v>2.2000000000000002</v>
      </c>
      <c r="T191" s="147">
        <f>Vulnerability!AC190</f>
        <v>3.5</v>
      </c>
      <c r="U191" s="147">
        <f>Vulnerability!AI190</f>
        <v>2.8</v>
      </c>
      <c r="V191" s="148">
        <f>Vulnerability!AJ190</f>
        <v>2.4</v>
      </c>
      <c r="W191" s="40">
        <f>Vulnerability!AK190</f>
        <v>1.3</v>
      </c>
      <c r="X191" s="41">
        <f t="shared" si="39"/>
        <v>2.2999999999999998</v>
      </c>
      <c r="Y191" s="163">
        <f>'Lack of Coping Capacity'!D190</f>
        <v>4.2</v>
      </c>
      <c r="Z191" s="146">
        <f>'Lack of Coping Capacity'!G190</f>
        <v>5.9</v>
      </c>
      <c r="AA191" s="40">
        <f>'Lack of Coping Capacity'!H190</f>
        <v>5.0999999999999996</v>
      </c>
      <c r="AB191" s="146">
        <f>'Lack of Coping Capacity'!M190</f>
        <v>2.6</v>
      </c>
      <c r="AC191" s="146">
        <f>'Lack of Coping Capacity'!R190</f>
        <v>3.5</v>
      </c>
      <c r="AD191" s="146">
        <f>'Lack of Coping Capacity'!W190</f>
        <v>4.5</v>
      </c>
      <c r="AE191" s="40">
        <f>'Lack of Coping Capacity'!X190</f>
        <v>3.5</v>
      </c>
      <c r="AF191" s="41">
        <f t="shared" si="40"/>
        <v>4.3</v>
      </c>
      <c r="AG191" s="155">
        <f t="shared" si="41"/>
        <v>3.8</v>
      </c>
      <c r="AH191" s="180" t="str">
        <f t="shared" si="37"/>
        <v>Medium</v>
      </c>
      <c r="AI191" s="173">
        <f t="shared" si="42"/>
        <v>91</v>
      </c>
      <c r="AJ191" s="176">
        <f>VLOOKUP($B191,'Lack of Reliability Index'!$A$2:$H$192,8,FALSE)</f>
        <v>2.1219858156028373</v>
      </c>
      <c r="AK191" s="47">
        <f>'Imputed and missing data hidden'!BA189</f>
        <v>2</v>
      </c>
      <c r="AL191" s="174">
        <f t="shared" si="43"/>
        <v>3.9215686274509803E-2</v>
      </c>
      <c r="AM191" s="47" t="str">
        <f t="shared" si="44"/>
        <v/>
      </c>
      <c r="AN191" s="175">
        <f>'Indicator Date hidden2'!BB190</f>
        <v>0.2978723404255319</v>
      </c>
      <c r="AO191" s="181"/>
    </row>
    <row r="192" spans="1:41" ht="15.75" thickBot="1" x14ac:dyDescent="0.3">
      <c r="A192" s="125" t="str">
        <f>'Indicator Data'!A194</f>
        <v>Yemen</v>
      </c>
      <c r="B192" s="43" t="str">
        <f>'Indicator Data'!B194</f>
        <v>YEM</v>
      </c>
      <c r="C192" s="153">
        <f>'Hazard &amp; Exposure'!AO191</f>
        <v>0.1</v>
      </c>
      <c r="D192" s="152">
        <f>'Hazard &amp; Exposure'!AP191</f>
        <v>4.8</v>
      </c>
      <c r="E192" s="152">
        <f>'Hazard &amp; Exposure'!AQ191</f>
        <v>5.5</v>
      </c>
      <c r="F192" s="152">
        <f>'Hazard &amp; Exposure'!AR191</f>
        <v>0</v>
      </c>
      <c r="G192" s="152">
        <f>'Hazard &amp; Exposure'!AU191</f>
        <v>2.6</v>
      </c>
      <c r="H192" s="40">
        <f>'Hazard &amp; Exposure'!AV191</f>
        <v>2.9</v>
      </c>
      <c r="I192" s="152">
        <f>'Hazard &amp; Exposure'!AY191</f>
        <v>10</v>
      </c>
      <c r="J192" s="152">
        <f>'Hazard &amp; Exposure'!BB191</f>
        <v>10</v>
      </c>
      <c r="K192" s="40">
        <f>'Hazard &amp; Exposure'!BC191</f>
        <v>10</v>
      </c>
      <c r="L192" s="41">
        <f t="shared" si="38"/>
        <v>8.1</v>
      </c>
      <c r="M192" s="150">
        <f>Vulnerability!E191</f>
        <v>8.1</v>
      </c>
      <c r="N192" s="148">
        <f>Vulnerability!H191</f>
        <v>6.4</v>
      </c>
      <c r="O192" s="148">
        <f>Vulnerability!M191</f>
        <v>7</v>
      </c>
      <c r="P192" s="40">
        <f>Vulnerability!N191</f>
        <v>7.4</v>
      </c>
      <c r="Q192" s="148">
        <f>Vulnerability!S191</f>
        <v>9.9</v>
      </c>
      <c r="R192" s="147">
        <f>Vulnerability!W191</f>
        <v>0.6</v>
      </c>
      <c r="S192" s="147">
        <f>Vulnerability!Z191</f>
        <v>6.6</v>
      </c>
      <c r="T192" s="147">
        <f>Vulnerability!AC191</f>
        <v>0.1</v>
      </c>
      <c r="U192" s="147">
        <f>Vulnerability!AI191</f>
        <v>7.1</v>
      </c>
      <c r="V192" s="148">
        <f>Vulnerability!AJ191</f>
        <v>4.3</v>
      </c>
      <c r="W192" s="40">
        <f>Vulnerability!AK191</f>
        <v>8.1999999999999993</v>
      </c>
      <c r="X192" s="41">
        <f t="shared" si="39"/>
        <v>7.8</v>
      </c>
      <c r="Y192" s="163">
        <f>'Lack of Coping Capacity'!D191</f>
        <v>8.5</v>
      </c>
      <c r="Z192" s="146">
        <f>'Lack of Coping Capacity'!G191</f>
        <v>8.6999999999999993</v>
      </c>
      <c r="AA192" s="40">
        <f>'Lack of Coping Capacity'!H191</f>
        <v>8.6</v>
      </c>
      <c r="AB192" s="146">
        <f>'Lack of Coping Capacity'!M191</f>
        <v>5.7</v>
      </c>
      <c r="AC192" s="146">
        <f>'Lack of Coping Capacity'!R191</f>
        <v>8</v>
      </c>
      <c r="AD192" s="146">
        <f>'Lack of Coping Capacity'!W191</f>
        <v>8.1</v>
      </c>
      <c r="AE192" s="40">
        <f>'Lack of Coping Capacity'!X191</f>
        <v>7.3</v>
      </c>
      <c r="AF192" s="41">
        <f t="shared" si="40"/>
        <v>8</v>
      </c>
      <c r="AG192" s="155">
        <f t="shared" si="41"/>
        <v>8</v>
      </c>
      <c r="AH192" s="180" t="str">
        <f t="shared" si="37"/>
        <v>Very High</v>
      </c>
      <c r="AI192" s="173">
        <f t="shared" si="42"/>
        <v>4</v>
      </c>
      <c r="AJ192" s="176">
        <f>VLOOKUP($B192,'Lack of Reliability Index'!$A$2:$H$192,8,FALSE)</f>
        <v>5</v>
      </c>
      <c r="AK192" s="47">
        <f>'Imputed and missing data hidden'!BA190</f>
        <v>0</v>
      </c>
      <c r="AL192" s="174">
        <f t="shared" si="43"/>
        <v>0</v>
      </c>
      <c r="AM192" s="47" t="str">
        <f t="shared" si="44"/>
        <v>YES</v>
      </c>
      <c r="AN192" s="175">
        <f>'Indicator Date hidden2'!BB191</f>
        <v>0.82</v>
      </c>
      <c r="AO192" s="181"/>
    </row>
    <row r="193" spans="1:41" ht="15.75" thickBot="1" x14ac:dyDescent="0.3">
      <c r="A193" s="125" t="str">
        <f>'Indicator Data'!A195</f>
        <v>Zambia</v>
      </c>
      <c r="B193" s="43" t="str">
        <f>'Indicator Data'!B195</f>
        <v>ZMB</v>
      </c>
      <c r="C193" s="153">
        <f>'Hazard &amp; Exposure'!AO192</f>
        <v>1.5</v>
      </c>
      <c r="D193" s="152">
        <f>'Hazard &amp; Exposure'!AP192</f>
        <v>5.5</v>
      </c>
      <c r="E193" s="152">
        <f>'Hazard &amp; Exposure'!AQ192</f>
        <v>0</v>
      </c>
      <c r="F193" s="152">
        <f>'Hazard &amp; Exposure'!AR192</f>
        <v>0</v>
      </c>
      <c r="G193" s="152">
        <f>'Hazard &amp; Exposure'!AU192</f>
        <v>3.3</v>
      </c>
      <c r="H193" s="40">
        <f>'Hazard &amp; Exposure'!AV192</f>
        <v>2.2999999999999998</v>
      </c>
      <c r="I193" s="152">
        <f>'Hazard &amp; Exposure'!AY192</f>
        <v>1.4</v>
      </c>
      <c r="J193" s="152">
        <f>'Hazard &amp; Exposure'!BB192</f>
        <v>0</v>
      </c>
      <c r="K193" s="40">
        <f>'Hazard &amp; Exposure'!BC192</f>
        <v>1</v>
      </c>
      <c r="L193" s="41">
        <f t="shared" si="38"/>
        <v>1.7</v>
      </c>
      <c r="M193" s="150">
        <f>Vulnerability!E192</f>
        <v>7.7</v>
      </c>
      <c r="N193" s="148">
        <f>Vulnerability!H192</f>
        <v>7.3</v>
      </c>
      <c r="O193" s="148">
        <f>Vulnerability!M192</f>
        <v>2.2000000000000002</v>
      </c>
      <c r="P193" s="40">
        <f>Vulnerability!N192</f>
        <v>6.2</v>
      </c>
      <c r="Q193" s="148">
        <f>Vulnerability!S192</f>
        <v>4.8</v>
      </c>
      <c r="R193" s="147">
        <f>Vulnerability!W192</f>
        <v>7.7</v>
      </c>
      <c r="S193" s="147">
        <f>Vulnerability!Z192</f>
        <v>4</v>
      </c>
      <c r="T193" s="147">
        <f>Vulnerability!AC192</f>
        <v>0</v>
      </c>
      <c r="U193" s="147">
        <f>Vulnerability!AI192</f>
        <v>8.6999999999999993</v>
      </c>
      <c r="V193" s="148">
        <f>Vulnerability!AJ192</f>
        <v>6.1</v>
      </c>
      <c r="W193" s="40">
        <f>Vulnerability!AK192</f>
        <v>5.5</v>
      </c>
      <c r="X193" s="41">
        <f t="shared" si="39"/>
        <v>5.9</v>
      </c>
      <c r="Y193" s="163">
        <f>'Lack of Coping Capacity'!D192</f>
        <v>3.5</v>
      </c>
      <c r="Z193" s="146">
        <f>'Lack of Coping Capacity'!G192</f>
        <v>6.4</v>
      </c>
      <c r="AA193" s="40">
        <f>'Lack of Coping Capacity'!H192</f>
        <v>5</v>
      </c>
      <c r="AB193" s="146">
        <f>'Lack of Coping Capacity'!M192</f>
        <v>6.1</v>
      </c>
      <c r="AC193" s="146">
        <f>'Lack of Coping Capacity'!R192</f>
        <v>7.6</v>
      </c>
      <c r="AD193" s="146">
        <f>'Lack of Coping Capacity'!W192</f>
        <v>5.7</v>
      </c>
      <c r="AE193" s="40">
        <f>'Lack of Coping Capacity'!X192</f>
        <v>6.5</v>
      </c>
      <c r="AF193" s="41">
        <f t="shared" si="40"/>
        <v>5.8</v>
      </c>
      <c r="AG193" s="155">
        <f t="shared" si="41"/>
        <v>3.9</v>
      </c>
      <c r="AH193" s="180" t="str">
        <f t="shared" si="37"/>
        <v>Medium</v>
      </c>
      <c r="AI193" s="173">
        <f t="shared" si="42"/>
        <v>85</v>
      </c>
      <c r="AJ193" s="176">
        <f>VLOOKUP($B193,'Lack of Reliability Index'!$A$2:$H$192,8,FALSE)</f>
        <v>2.2857142857142865</v>
      </c>
      <c r="AK193" s="47">
        <f>'Imputed and missing data hidden'!BA191</f>
        <v>0</v>
      </c>
      <c r="AL193" s="174">
        <f t="shared" si="43"/>
        <v>0</v>
      </c>
      <c r="AM193" s="47" t="str">
        <f t="shared" si="44"/>
        <v/>
      </c>
      <c r="AN193" s="175">
        <f>'Indicator Date hidden2'!BB192</f>
        <v>0.42857142857142855</v>
      </c>
      <c r="AO193" s="181"/>
    </row>
    <row r="194" spans="1:41" ht="15" customHeight="1" thickBot="1" x14ac:dyDescent="0.3">
      <c r="A194" s="125" t="str">
        <f>'Indicator Data'!A196</f>
        <v>Zimbabwe</v>
      </c>
      <c r="B194" s="43" t="str">
        <f>'Indicator Data'!B196</f>
        <v>ZWE</v>
      </c>
      <c r="C194" s="153">
        <f>'Hazard &amp; Exposure'!AO193</f>
        <v>0.2</v>
      </c>
      <c r="D194" s="152">
        <f>'Hazard &amp; Exposure'!AP193</f>
        <v>6</v>
      </c>
      <c r="E194" s="152">
        <f>'Hazard &amp; Exposure'!AQ193</f>
        <v>0</v>
      </c>
      <c r="F194" s="152">
        <f>'Hazard &amp; Exposure'!AR193</f>
        <v>0.4</v>
      </c>
      <c r="G194" s="152">
        <f>'Hazard &amp; Exposure'!AU193</f>
        <v>9.3000000000000007</v>
      </c>
      <c r="H194" s="40">
        <f>'Hazard &amp; Exposure'!AV193</f>
        <v>4.5999999999999996</v>
      </c>
      <c r="I194" s="152">
        <f>'Hazard &amp; Exposure'!AY193</f>
        <v>5.3</v>
      </c>
      <c r="J194" s="152">
        <f>'Hazard &amp; Exposure'!BB193</f>
        <v>0</v>
      </c>
      <c r="K194" s="40">
        <f>'Hazard &amp; Exposure'!BC193</f>
        <v>3.7</v>
      </c>
      <c r="L194" s="41">
        <f t="shared" si="38"/>
        <v>4.2</v>
      </c>
      <c r="M194" s="150">
        <f>Vulnerability!E193</f>
        <v>7.3</v>
      </c>
      <c r="N194" s="148">
        <f>Vulnerability!H193</f>
        <v>7.1</v>
      </c>
      <c r="O194" s="148">
        <f>Vulnerability!M193</f>
        <v>1.9</v>
      </c>
      <c r="P194" s="40">
        <f>Vulnerability!N193</f>
        <v>5.9</v>
      </c>
      <c r="Q194" s="148">
        <f>Vulnerability!S193</f>
        <v>3.2</v>
      </c>
      <c r="R194" s="147">
        <f>Vulnerability!W193</f>
        <v>5.2</v>
      </c>
      <c r="S194" s="147">
        <f>Vulnerability!Z193</f>
        <v>3.2</v>
      </c>
      <c r="T194" s="147">
        <f>Vulnerability!AC193</f>
        <v>0.4</v>
      </c>
      <c r="U194" s="147">
        <f>Vulnerability!AI193</f>
        <v>9.1</v>
      </c>
      <c r="V194" s="148">
        <f>Vulnerability!AJ193</f>
        <v>5.5</v>
      </c>
      <c r="W194" s="40">
        <f>Vulnerability!AK193</f>
        <v>4.4000000000000004</v>
      </c>
      <c r="X194" s="41">
        <f t="shared" si="39"/>
        <v>5.2</v>
      </c>
      <c r="Y194" s="163">
        <f>'Lack of Coping Capacity'!D193</f>
        <v>2.6</v>
      </c>
      <c r="Z194" s="146">
        <f>'Lack of Coping Capacity'!G193</f>
        <v>7.6</v>
      </c>
      <c r="AA194" s="40">
        <f>'Lack of Coping Capacity'!H193</f>
        <v>5.0999999999999996</v>
      </c>
      <c r="AB194" s="146">
        <f>'Lack of Coping Capacity'!M193</f>
        <v>5.7</v>
      </c>
      <c r="AC194" s="146">
        <f>'Lack of Coping Capacity'!R193</f>
        <v>6.8</v>
      </c>
      <c r="AD194" s="146">
        <f>'Lack of Coping Capacity'!W193</f>
        <v>6.7</v>
      </c>
      <c r="AE194" s="40">
        <f>'Lack of Coping Capacity'!X193</f>
        <v>6.4</v>
      </c>
      <c r="AF194" s="41">
        <f t="shared" si="40"/>
        <v>5.8</v>
      </c>
      <c r="AG194" s="155">
        <f t="shared" si="41"/>
        <v>5</v>
      </c>
      <c r="AH194" s="180" t="str">
        <f t="shared" si="37"/>
        <v>High</v>
      </c>
      <c r="AI194" s="173">
        <f t="shared" si="42"/>
        <v>42</v>
      </c>
      <c r="AJ194" s="176">
        <f>VLOOKUP($B194,'Lack of Reliability Index'!$A$2:$H$192,8,FALSE)</f>
        <v>2.2751773049645401</v>
      </c>
      <c r="AK194" s="47">
        <f>'Imputed and missing data hidden'!BA192</f>
        <v>3</v>
      </c>
      <c r="AL194" s="174">
        <f t="shared" si="43"/>
        <v>5.8823529411764705E-2</v>
      </c>
      <c r="AM194" s="47" t="str">
        <f t="shared" si="44"/>
        <v/>
      </c>
      <c r="AN194" s="175">
        <f>'Indicator Date hidden2'!BB193</f>
        <v>0.27659574468085107</v>
      </c>
      <c r="AO194" s="181"/>
    </row>
    <row r="197" spans="1:41" x14ac:dyDescent="0.25">
      <c r="A197" s="191" t="s">
        <v>1026</v>
      </c>
      <c r="B197" s="191"/>
    </row>
    <row r="198" spans="1:41" x14ac:dyDescent="0.25">
      <c r="A198" s="191"/>
      <c r="B198" s="191"/>
    </row>
  </sheetData>
  <autoFilter ref="A3:AN3">
    <sortState ref="A4:AM194">
      <sortCondition ref="A3"/>
    </sortState>
  </autoFilter>
  <sortState ref="A4:B194">
    <sortCondition ref="A4:A194"/>
  </sortState>
  <mergeCells count="2">
    <mergeCell ref="A1:AN1"/>
    <mergeCell ref="A197:B198"/>
  </mergeCells>
  <conditionalFormatting sqref="L4:L194">
    <cfRule type="cellIs" dxfId="55" priority="21" stopIfTrue="1" operator="between">
      <formula>6.1</formula>
      <formula>10</formula>
    </cfRule>
    <cfRule type="cellIs" dxfId="54" priority="232" stopIfTrue="1" operator="between">
      <formula>4.1</formula>
      <formula>6</formula>
    </cfRule>
    <cfRule type="cellIs" dxfId="53" priority="233" stopIfTrue="1" operator="between">
      <formula>2.7</formula>
      <formula>4</formula>
    </cfRule>
    <cfRule type="cellIs" dxfId="52" priority="234" stopIfTrue="1" operator="between">
      <formula>1.5</formula>
      <formula>2.6</formula>
    </cfRule>
    <cfRule type="cellIs" dxfId="51" priority="235" stopIfTrue="1" operator="between">
      <formula>0</formula>
      <formula>1.4</formula>
    </cfRule>
  </conditionalFormatting>
  <conditionalFormatting sqref="X4:X194">
    <cfRule type="cellIs" dxfId="50" priority="14" stopIfTrue="1" operator="between">
      <formula>6.4</formula>
      <formula>10</formula>
    </cfRule>
    <cfRule type="cellIs" dxfId="49" priority="228" stopIfTrue="1" operator="between">
      <formula>4.8</formula>
      <formula>6.3</formula>
    </cfRule>
    <cfRule type="cellIs" dxfId="48" priority="229" stopIfTrue="1" operator="between">
      <formula>3.2</formula>
      <formula>4.7</formula>
    </cfRule>
    <cfRule type="cellIs" dxfId="47" priority="230" stopIfTrue="1" operator="between">
      <formula>2</formula>
      <formula>3.1</formula>
    </cfRule>
    <cfRule type="cellIs" dxfId="46" priority="231" stopIfTrue="1" operator="between">
      <formula>0</formula>
      <formula>1.9</formula>
    </cfRule>
  </conditionalFormatting>
  <conditionalFormatting sqref="AF4:AF194">
    <cfRule type="cellIs" dxfId="45" priority="34" stopIfTrue="1" operator="between">
      <formula>7.4</formula>
      <formula>10</formula>
    </cfRule>
    <cfRule type="cellIs" dxfId="44" priority="224" stopIfTrue="1" operator="between">
      <formula>6</formula>
      <formula>7.3</formula>
    </cfRule>
    <cfRule type="cellIs" dxfId="43" priority="225" stopIfTrue="1" operator="between">
      <formula>4.7</formula>
      <formula>5.9</formula>
    </cfRule>
    <cfRule type="cellIs" dxfId="42" priority="226" stopIfTrue="1" operator="between">
      <formula>3.2</formula>
      <formula>4.6</formula>
    </cfRule>
    <cfRule type="cellIs" dxfId="41" priority="227" stopIfTrue="1" operator="between">
      <formula>0</formula>
      <formula>3.1</formula>
    </cfRule>
  </conditionalFormatting>
  <conditionalFormatting sqref="P4:P194">
    <cfRule type="cellIs" dxfId="40" priority="20" stopIfTrue="1" operator="between">
      <formula>7.1</formula>
      <formula>10</formula>
    </cfRule>
    <cfRule type="cellIs" dxfId="39" priority="140" stopIfTrue="1" operator="between">
      <formula>5.4</formula>
      <formula>7</formula>
    </cfRule>
    <cfRule type="cellIs" dxfId="38" priority="141" stopIfTrue="1" operator="between">
      <formula>3.5</formula>
      <formula>5.3</formula>
    </cfRule>
    <cfRule type="cellIs" dxfId="37" priority="142" stopIfTrue="1" operator="between">
      <formula>1.8</formula>
      <formula>3.4</formula>
    </cfRule>
    <cfRule type="cellIs" dxfId="36" priority="143" stopIfTrue="1" operator="between">
      <formula>0</formula>
      <formula>1.7</formula>
    </cfRule>
  </conditionalFormatting>
  <conditionalFormatting sqref="AE4:AE194">
    <cfRule type="cellIs" dxfId="35" priority="33" stopIfTrue="1" operator="between">
      <formula>7.4</formula>
      <formula>10</formula>
    </cfRule>
    <cfRule type="cellIs" dxfId="34" priority="120" stopIfTrue="1" operator="between">
      <formula>5.4</formula>
      <formula>7.3</formula>
    </cfRule>
    <cfRule type="cellIs" dxfId="33" priority="121" stopIfTrue="1" operator="between">
      <formula>3.5</formula>
      <formula>5.3</formula>
    </cfRule>
    <cfRule type="cellIs" dxfId="32" priority="122" stopIfTrue="1" operator="between">
      <formula>2.1</formula>
      <formula>3.4</formula>
    </cfRule>
    <cfRule type="cellIs" dxfId="31" priority="123" stopIfTrue="1" operator="between">
      <formula>0</formula>
      <formula>2</formula>
    </cfRule>
  </conditionalFormatting>
  <conditionalFormatting sqref="H4:H194">
    <cfRule type="cellIs" dxfId="30" priority="27" stopIfTrue="1" operator="between">
      <formula>6.9</formula>
      <formula>10</formula>
    </cfRule>
    <cfRule type="cellIs" dxfId="29" priority="48" stopIfTrue="1" operator="between">
      <formula>4.7</formula>
      <formula>6.8</formula>
    </cfRule>
    <cfRule type="cellIs" dxfId="28" priority="49" stopIfTrue="1" operator="between">
      <formula>2.8</formula>
      <formula>4.6</formula>
    </cfRule>
    <cfRule type="cellIs" dxfId="27" priority="50" stopIfTrue="1" operator="between">
      <formula>1.3</formula>
      <formula>2.7</formula>
    </cfRule>
    <cfRule type="cellIs" dxfId="26" priority="51" stopIfTrue="1" operator="between">
      <formula>0</formula>
      <formula>1.2</formula>
    </cfRule>
  </conditionalFormatting>
  <conditionalFormatting sqref="AA4:AA194">
    <cfRule type="cellIs" dxfId="25" priority="28" stopIfTrue="1" operator="between">
      <formula>7.3</formula>
      <formula>10</formula>
    </cfRule>
    <cfRule type="cellIs" dxfId="24" priority="29" stopIfTrue="1" operator="between">
      <formula>6</formula>
      <formula>7.2</formula>
    </cfRule>
    <cfRule type="cellIs" dxfId="23" priority="30" stopIfTrue="1" operator="between">
      <formula>4.9</formula>
      <formula>5.9</formula>
    </cfRule>
    <cfRule type="cellIs" dxfId="22" priority="31" stopIfTrue="1" operator="between">
      <formula>3.3</formula>
      <formula>4.8</formula>
    </cfRule>
    <cfRule type="cellIs" dxfId="21" priority="32" stopIfTrue="1" operator="between">
      <formula>0</formula>
      <formula>3.2</formula>
    </cfRule>
  </conditionalFormatting>
  <conditionalFormatting sqref="K4:K194">
    <cfRule type="cellIs" dxfId="20" priority="22" stopIfTrue="1" operator="between">
      <formula>9</formula>
      <formula>10</formula>
    </cfRule>
    <cfRule type="cellIs" dxfId="19" priority="23" stopIfTrue="1" operator="between">
      <formula>7</formula>
      <formula>8</formula>
    </cfRule>
    <cfRule type="cellIs" dxfId="18" priority="24" stopIfTrue="1" operator="between">
      <formula>3.1</formula>
      <formula>6.9</formula>
    </cfRule>
    <cfRule type="cellIs" dxfId="17" priority="25" stopIfTrue="1" operator="between">
      <formula>1</formula>
      <formula>3</formula>
    </cfRule>
    <cfRule type="cellIs" dxfId="16" priority="26" stopIfTrue="1" operator="between">
      <formula>0</formula>
      <formula>0.9</formula>
    </cfRule>
  </conditionalFormatting>
  <conditionalFormatting sqref="W4:W194">
    <cfRule type="cellIs" dxfId="15" priority="15" stopIfTrue="1" operator="between">
      <formula>6.3</formula>
      <formula>10</formula>
    </cfRule>
    <cfRule type="cellIs" dxfId="14" priority="16" stopIfTrue="1" operator="between">
      <formula>4.4</formula>
      <formula>6.2</formula>
    </cfRule>
    <cfRule type="cellIs" dxfId="13" priority="17" stopIfTrue="1" operator="between">
      <formula>2.9</formula>
      <formula>4.3</formula>
    </cfRule>
    <cfRule type="cellIs" dxfId="12" priority="18" stopIfTrue="1" operator="between">
      <formula>1.6</formula>
      <formula>2.8</formula>
    </cfRule>
    <cfRule type="cellIs" dxfId="11" priority="19" stopIfTrue="1" operator="between">
      <formula>0</formula>
      <formula>1.5</formula>
    </cfRule>
  </conditionalFormatting>
  <conditionalFormatting sqref="AM4:AM194">
    <cfRule type="cellIs" dxfId="10" priority="11" operator="equal">
      <formula>"YES"</formula>
    </cfRule>
  </conditionalFormatting>
  <conditionalFormatting sqref="AJ4:AJ194">
    <cfRule type="dataBar" priority="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H4:AH194">
    <cfRule type="cellIs" dxfId="9" priority="35" stopIfTrue="1" operator="equal">
      <formula>"Very High"</formula>
    </cfRule>
    <cfRule type="cellIs" dxfId="8" priority="168" stopIfTrue="1" operator="equal">
      <formula>"High"</formula>
    </cfRule>
    <cfRule type="cellIs" dxfId="7" priority="169" stopIfTrue="1" operator="equal">
      <formula>"Medium"</formula>
    </cfRule>
    <cfRule type="cellIs" dxfId="6" priority="170" stopIfTrue="1" operator="equal">
      <formula>"Low"</formula>
    </cfRule>
    <cfRule type="cellIs" dxfId="5" priority="171" stopIfTrue="1" operator="equal">
      <formula>"Very Low"</formula>
    </cfRule>
  </conditionalFormatting>
  <conditionalFormatting sqref="AG4:AG194">
    <cfRule type="cellIs" dxfId="4" priority="2" stopIfTrue="1" operator="between">
      <formula>6.5</formula>
      <formula>10</formula>
    </cfRule>
    <cfRule type="cellIs" dxfId="3" priority="3" stopIfTrue="1" operator="between">
      <formula>5</formula>
      <formula>6.5</formula>
    </cfRule>
    <cfRule type="cellIs" dxfId="2" priority="4" stopIfTrue="1" operator="between">
      <formula>3.5</formula>
      <formula>5</formula>
    </cfRule>
    <cfRule type="cellIs" dxfId="1" priority="5" stopIfTrue="1" operator="between">
      <formula>2</formula>
      <formula>3.5</formula>
    </cfRule>
    <cfRule type="cellIs" dxfId="0" priority="6" stopIfTrue="1" operator="between">
      <formula>0</formula>
      <formula>2</formula>
    </cfRule>
  </conditionalFormatting>
  <conditionalFormatting sqref="AO4:AO194">
    <cfRule type="dataBar" priority="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AJ4:AJ194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AO4:AO194</xm:sqref>
        </x14:conditionalFormatting>
        <x14:conditionalFormatting xmlns:xm="http://schemas.microsoft.com/office/excel/2006/main">
          <x14:cfRule type="iconSet" priority="1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AK4:AK194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BF195"/>
  <sheetViews>
    <sheetView showGridLines="0" workbookViewId="0">
      <pane xSplit="2" ySplit="2" topLeftCell="AA3" activePane="bottomRight" state="frozen"/>
      <selection pane="topRight" activeCell="B1" sqref="B1"/>
      <selection pane="bottomLeft" activeCell="A5" sqref="A5"/>
      <selection pane="bottomRight" sqref="A1:BC1"/>
    </sheetView>
  </sheetViews>
  <sheetFormatPr defaultRowHeight="15" x14ac:dyDescent="0.25"/>
  <cols>
    <col min="1" max="1" width="25.7109375" style="1" customWidth="1"/>
    <col min="2" max="2" width="9.140625" style="1"/>
    <col min="3" max="13" width="7.85546875" style="7" customWidth="1"/>
    <col min="14" max="20" width="7.85546875" style="8" customWidth="1"/>
    <col min="21" max="21" width="7.85546875" style="9" customWidth="1"/>
    <col min="22" max="47" width="7.85546875" style="7" customWidth="1"/>
    <col min="48" max="55" width="7.85546875" style="1" customWidth="1"/>
    <col min="56" max="16384" width="9.140625" style="1"/>
  </cols>
  <sheetData>
    <row r="1" spans="1:57" x14ac:dyDescent="0.25">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row>
    <row r="2" spans="1:57" s="4" customFormat="1" ht="117.75" customHeight="1" thickBot="1" x14ac:dyDescent="0.3">
      <c r="A2" s="126" t="s">
        <v>380</v>
      </c>
      <c r="B2" s="47" t="s">
        <v>392</v>
      </c>
      <c r="C2" s="48" t="s">
        <v>918</v>
      </c>
      <c r="D2" s="48" t="s">
        <v>919</v>
      </c>
      <c r="E2" s="48" t="s">
        <v>444</v>
      </c>
      <c r="F2" s="48" t="s">
        <v>869</v>
      </c>
      <c r="G2" s="48" t="s">
        <v>870</v>
      </c>
      <c r="H2" s="48" t="s">
        <v>871</v>
      </c>
      <c r="I2" s="48" t="s">
        <v>872</v>
      </c>
      <c r="J2" s="48" t="s">
        <v>873</v>
      </c>
      <c r="K2" s="48" t="s">
        <v>454</v>
      </c>
      <c r="L2" s="48" t="s">
        <v>874</v>
      </c>
      <c r="M2" s="49" t="s">
        <v>427</v>
      </c>
      <c r="N2" s="50" t="s">
        <v>920</v>
      </c>
      <c r="O2" s="50" t="s">
        <v>921</v>
      </c>
      <c r="P2" s="50" t="s">
        <v>447</v>
      </c>
      <c r="Q2" s="50" t="s">
        <v>448</v>
      </c>
      <c r="R2" s="50" t="s">
        <v>449</v>
      </c>
      <c r="S2" s="50" t="s">
        <v>450</v>
      </c>
      <c r="T2" s="50" t="s">
        <v>453</v>
      </c>
      <c r="U2" s="51" t="s">
        <v>428</v>
      </c>
      <c r="V2" s="48" t="s">
        <v>920</v>
      </c>
      <c r="W2" s="48" t="s">
        <v>921</v>
      </c>
      <c r="X2" s="48" t="s">
        <v>446</v>
      </c>
      <c r="Y2" s="48" t="s">
        <v>447</v>
      </c>
      <c r="Z2" s="48" t="s">
        <v>448</v>
      </c>
      <c r="AA2" s="48" t="s">
        <v>449</v>
      </c>
      <c r="AB2" s="48" t="s">
        <v>450</v>
      </c>
      <c r="AC2" s="48" t="s">
        <v>451</v>
      </c>
      <c r="AD2" s="48" t="s">
        <v>453</v>
      </c>
      <c r="AE2" s="48" t="s">
        <v>452</v>
      </c>
      <c r="AF2" s="49" t="s">
        <v>428</v>
      </c>
      <c r="AG2" s="49" t="s">
        <v>811</v>
      </c>
      <c r="AH2" s="49" t="s">
        <v>437</v>
      </c>
      <c r="AI2" s="49" t="s">
        <v>438</v>
      </c>
      <c r="AJ2" s="49" t="s">
        <v>458</v>
      </c>
      <c r="AK2" s="49" t="s">
        <v>459</v>
      </c>
      <c r="AL2" s="49" t="s">
        <v>460</v>
      </c>
      <c r="AM2" s="49" t="s">
        <v>461</v>
      </c>
      <c r="AN2" s="49" t="s">
        <v>813</v>
      </c>
      <c r="AO2" s="52" t="s">
        <v>455</v>
      </c>
      <c r="AP2" s="52" t="s">
        <v>456</v>
      </c>
      <c r="AQ2" s="52" t="s">
        <v>457</v>
      </c>
      <c r="AR2" s="52" t="s">
        <v>462</v>
      </c>
      <c r="AS2" s="49" t="s">
        <v>814</v>
      </c>
      <c r="AT2" s="49" t="s">
        <v>812</v>
      </c>
      <c r="AU2" s="52" t="s">
        <v>833</v>
      </c>
      <c r="AV2" s="53" t="s">
        <v>857</v>
      </c>
      <c r="AW2" s="49" t="s">
        <v>792</v>
      </c>
      <c r="AX2" s="49" t="s">
        <v>838</v>
      </c>
      <c r="AY2" s="52" t="s">
        <v>794</v>
      </c>
      <c r="AZ2" s="49" t="s">
        <v>815</v>
      </c>
      <c r="BA2" s="49" t="s">
        <v>816</v>
      </c>
      <c r="BB2" s="52" t="s">
        <v>855</v>
      </c>
      <c r="BC2" s="53" t="s">
        <v>856</v>
      </c>
    </row>
    <row r="3" spans="1:57" s="4" customFormat="1" x14ac:dyDescent="0.25">
      <c r="A3" s="126" t="str">
        <f>'Indicator Data'!A6</f>
        <v>Afghanistan</v>
      </c>
      <c r="B3" s="54" t="str">
        <f>'Indicator Data'!B6</f>
        <v>AFG</v>
      </c>
      <c r="C3" s="55">
        <f>ROUND(IF('Indicator Data'!C6=0,0.1,IF(LOG('Indicator Data'!C6)&gt;C$194,10,IF(LOG('Indicator Data'!C6)&lt;C$195,0,10-(C$194-LOG('Indicator Data'!C6))/(C$194-C$195)*10))),1)</f>
        <v>9.5</v>
      </c>
      <c r="D3" s="55">
        <f>ROUND(IF('Indicator Data'!D6=0,0.1,IF(LOG('Indicator Data'!D6)&gt;D$194,10,IF(LOG('Indicator Data'!D6)&lt;D$195,0,10-(D$194-LOG('Indicator Data'!D6))/(D$194-D$195)*10))),1)</f>
        <v>10</v>
      </c>
      <c r="E3" s="55">
        <f t="shared" ref="E3:E34" si="0">ROUND((10-GEOMEAN(((10-C3)/10*9+1),((10-D3)/10*9+1)))/9*10,1)</f>
        <v>9.8000000000000007</v>
      </c>
      <c r="F3" s="55">
        <f>ROUND(IF('Indicator Data'!E6="No data",0.1,IF('Indicator Data'!E6=0,0,IF(LOG('Indicator Data'!E6)&gt;F$194,10,IF(LOG('Indicator Data'!E6)&lt;F$195,0,10-(F$194-LOG('Indicator Data'!E6))/(F$194-F$195)*10)))),1)</f>
        <v>8.5</v>
      </c>
      <c r="G3" s="55">
        <f>ROUND(IF('Indicator Data'!F6=0,0,IF(LOG('Indicator Data'!F6)&gt;G$194,10,IF(LOG('Indicator Data'!F6)&lt;G$195,0,10-(G$194-LOG('Indicator Data'!F6))/(G$194-G$195)*10))),1)</f>
        <v>0</v>
      </c>
      <c r="H3" s="55">
        <f>ROUND(IF('Indicator Data'!G6=0,0,IF(LOG('Indicator Data'!G6)&gt;H$194,10,IF(LOG('Indicator Data'!G6)&lt;H$195,0,10-(H$194-LOG('Indicator Data'!G6))/(H$194-H$195)*10))),1)</f>
        <v>0</v>
      </c>
      <c r="I3" s="55">
        <f>ROUND(IF('Indicator Data'!H6=0,0,IF(LOG('Indicator Data'!H6)&gt;I$194,10,IF(LOG('Indicator Data'!H6)&lt;I$195,0,10-(I$194-LOG('Indicator Data'!H6))/(I$194-I$195)*10))),1)</f>
        <v>0</v>
      </c>
      <c r="J3" s="55">
        <f t="shared" ref="J3:J34" si="1">ROUND((10-GEOMEAN(((10-H3)/10*9+1),((10-I3)/10*9+1)))/9*10,1)</f>
        <v>0</v>
      </c>
      <c r="K3" s="55">
        <f>ROUND(IF('Indicator Data'!I6=0,0,IF(LOG('Indicator Data'!I6)&gt;K$194,10,IF(LOG('Indicator Data'!I6)&lt;K$195,0,10-(K$194-LOG('Indicator Data'!I6))/(K$194-K$195)*10))),1)</f>
        <v>0</v>
      </c>
      <c r="L3" s="55">
        <f t="shared" ref="L3:L34" si="2">ROUND((10-GEOMEAN(((10-J3)/10*9+1),((10-K3)/10*9+1)))/9*10,1)</f>
        <v>0</v>
      </c>
      <c r="M3" s="55">
        <f>ROUND(IF('Indicator Data'!J6=0,0,IF(LOG('Indicator Data'!J6)&gt;M$194,10,IF(LOG('Indicator Data'!J6)&lt;M$195,0,10-(M$194-LOG('Indicator Data'!J6))/(M$194-M$195)*10))),1)</f>
        <v>10</v>
      </c>
      <c r="N3" s="56">
        <f>'Indicator Data'!C6/'Indicator Data'!$BD6</f>
        <v>1.9685979943678002E-3</v>
      </c>
      <c r="O3" s="56">
        <f>'Indicator Data'!D6/'Indicator Data'!$BD6</f>
        <v>4.8717832970082182E-4</v>
      </c>
      <c r="P3" s="56">
        <f>IF(F3=0.1,0,'Indicator Data'!E6/'Indicator Data'!$BD6)</f>
        <v>7.8682220811897158E-3</v>
      </c>
      <c r="Q3" s="56">
        <f>'Indicator Data'!F6/'Indicator Data'!$BD6</f>
        <v>0</v>
      </c>
      <c r="R3" s="56">
        <f>'Indicator Data'!G6/'Indicator Data'!$BD6</f>
        <v>0</v>
      </c>
      <c r="S3" s="56">
        <f>'Indicator Data'!H6/'Indicator Data'!$BD6</f>
        <v>0</v>
      </c>
      <c r="T3" s="56">
        <f>'Indicator Data'!I6/'Indicator Data'!$BD6</f>
        <v>0</v>
      </c>
      <c r="U3" s="56">
        <f>'Indicator Data'!J6/'Indicator Data'!$BD6</f>
        <v>6.157376733779322E-3</v>
      </c>
      <c r="V3" s="55">
        <f t="shared" ref="V3:V34" si="3">ROUND(IF(N3&gt;V$194,10,IF(N3&lt;V$195,0,10-(V$194-N3)/(V$194-V$195)*10)),1)</f>
        <v>9.8000000000000007</v>
      </c>
      <c r="W3" s="55">
        <f t="shared" ref="W3:W34" si="4">ROUND(IF(O3&gt;W$194,10,IF(O3&lt;W$195,0,10-(W$194-O3)/(W$194-W$195)*10)),1)</f>
        <v>4.9000000000000004</v>
      </c>
      <c r="X3" s="55">
        <f t="shared" ref="X3:X34" si="5">ROUND(((10-GEOMEAN(((10-V3)/10*9+1),((10-W3)/10*9+1)))/9*10),1)</f>
        <v>8.3000000000000007</v>
      </c>
      <c r="Y3" s="55">
        <f t="shared" ref="Y3:Y34" si="6">ROUND(IF(P3=0,0.1,IF(P3&gt;Y$194,10,IF(P3&lt;Y$195,0,10-(Y$194-P3)/(Y$194-Y$195)*10))),1)</f>
        <v>5.2</v>
      </c>
      <c r="Z3" s="55">
        <f t="shared" ref="Z3:Z34" si="7">ROUND(IF(Q3=0,0,IF(LOG(Q3)&gt;Z$194,10,IF(LOG(Q3)&lt;=Z$195,0,10-(Z$194-LOG(Q3))/(Z$194-Z$195)*10))),1)</f>
        <v>0</v>
      </c>
      <c r="AA3" s="55">
        <f t="shared" ref="AA3:AA34" si="8">ROUND(IF(R3&gt;AA$194,10,IF(R3&lt;AA$195,0,10-(AA$194-R3)/(AA$194-AA$195)*10)),1)</f>
        <v>0</v>
      </c>
      <c r="AB3" s="55">
        <f t="shared" ref="AB3:AB34" si="9">ROUND(IF(S3&gt;AB$194,10,IF(S3&lt;AB$195,0,10-(AB$194-S3)/(AB$194-AB$195)*10)),1)</f>
        <v>0</v>
      </c>
      <c r="AC3" s="55">
        <f t="shared" ref="AC3:AC34" si="10">ROUND(((10-GEOMEAN(((10-AA3)/10*9+1),((10-AB3)/10*9+1)))/9*10),1)</f>
        <v>0</v>
      </c>
      <c r="AD3" s="55">
        <f t="shared" ref="AD3:AD34" si="11">ROUND(IF(T3=0,0,IF(T3&gt;AD$194,10,IF(T3&lt;=AD$195,0,10-(AD$194-T3)/(AD$194-AD$195)*10))),1)</f>
        <v>0</v>
      </c>
      <c r="AE3" s="55">
        <f t="shared" ref="AE3:AE34" si="12">ROUND((10-GEOMEAN(((10-AC3)/10*9+1),((10-AD3)/10*9+1)))/9*10,1)</f>
        <v>0</v>
      </c>
      <c r="AF3" s="55">
        <f t="shared" ref="AF3:AF34" si="13">ROUND(IF(U3&gt;AF$194,10,IF(U3&lt;AF$195,0,10-(AF$194-U3)/(AF$194-AF$195)*10)),1)</f>
        <v>2.1</v>
      </c>
      <c r="AG3" s="55">
        <f>ROUND(IF('Indicator Data'!K6=0,0,IF('Indicator Data'!K6&gt;AG$194,10,IF('Indicator Data'!K6&lt;AG$195,0,10-(AG$194-'Indicator Data'!K6)/(AG$194-AG$195)*10))),1)</f>
        <v>4</v>
      </c>
      <c r="AH3" s="55">
        <f t="shared" ref="AH3:AH34" si="14">ROUND(AVERAGE(C3,V3),1)</f>
        <v>9.6999999999999993</v>
      </c>
      <c r="AI3" s="55">
        <f t="shared" ref="AI3:AI34" si="15">ROUND(AVERAGE(D3,W3),1)</f>
        <v>7.5</v>
      </c>
      <c r="AJ3" s="55">
        <f t="shared" ref="AJ3:AJ34" si="16">ROUND(AVERAGE(AA3,H3),1)</f>
        <v>0</v>
      </c>
      <c r="AK3" s="55">
        <f t="shared" ref="AK3:AK34" si="17">ROUND(AVERAGE(AB3,I3),1)</f>
        <v>0</v>
      </c>
      <c r="AL3" s="55">
        <f t="shared" ref="AL3:AL34" si="18">ROUND((10-GEOMEAN(((10-AJ3)/10*9+1),((10-AK3)/10*9+1)))/9*10,1)</f>
        <v>0</v>
      </c>
      <c r="AM3" s="55">
        <f t="shared" ref="AM3:AM34" si="19">ROUND(AVERAGE(AD3,K3),1)</f>
        <v>0</v>
      </c>
      <c r="AN3" s="55">
        <f t="shared" ref="AN3:AN34" si="20">ROUND((10-GEOMEAN(((10-M3)/10*9+1),((10-AF3)/10*9+1)))/9*10,1)</f>
        <v>7.9</v>
      </c>
      <c r="AO3" s="57">
        <f t="shared" ref="AO3:AO34" si="21">ROUND((10-GEOMEAN(((10-E3)/10*9+1),((10-X3)/10*9+1)))/9*10,1)</f>
        <v>9.1999999999999993</v>
      </c>
      <c r="AP3" s="57">
        <f t="shared" ref="AP3:AP34" si="22">ROUND(IF(AND(Y3="x",F3="x"),"x",(10-GEOMEAN(((10-F3)/10*9+1),((10-Y3)/10*9+1)))/9*10),1)</f>
        <v>7.2</v>
      </c>
      <c r="AQ3" s="57">
        <f t="shared" ref="AQ3:AQ34" si="23">ROUND((10-GEOMEAN(((10-G3)/10*9+1),((10-Z3)/10*9+1)))/9*10,1)</f>
        <v>0</v>
      </c>
      <c r="AR3" s="57">
        <f t="shared" ref="AR3:AR34" si="24">ROUND((10-GEOMEAN(((10-L3)/10*9+1),((10-AE3)/10*9+1)))/9*10,1)</f>
        <v>0</v>
      </c>
      <c r="AS3" s="55">
        <f t="shared" ref="AS3:AS34" si="25">ROUND(AVERAGE(AG3,AN3),1)</f>
        <v>6</v>
      </c>
      <c r="AT3" s="55">
        <f>IF('Indicator Data'!L6="No data","x",IF('Indicator Data'!BE6&lt;1000,"x",ROUND((IF('Indicator Data'!L6&gt;AT$194,10,IF('Indicator Data'!L6&lt;AT$195,0,10-(AT$194-'Indicator Data'!L6)/(AT$194-AT$195)*10))),1)))</f>
        <v>9.1</v>
      </c>
      <c r="AU3" s="57">
        <f t="shared" ref="AU3:AU34" si="26">ROUND(AVERAGE(AS3,AT3),1)</f>
        <v>7.6</v>
      </c>
      <c r="AV3" s="58">
        <f t="shared" ref="AV3:AV34" si="27">IF(ROUND(IF(AP3="x",(10-GEOMEAN(((10-AO3)/10*9+1),((10-AU3)/10*9+1),((10-AQ3)/10*9+1),((10-AR3)/10*9+1)))/9*10,(10-GEOMEAN(((10-AO3)/10*9+1),((10-AP3)/10*9+1),((10-AQ3)/10*9+1),((10-AR3)/10*9+1),((10-AU3)/10*9+1)))/9*10),1)=0,0.1,ROUND(IF(AP3="x",(10-GEOMEAN(((10-AO3)/10*9+1),((10-AU3)/10*9+1),((10-AQ3)/10*9+1),((10-AR3)/10*9+1)))/9*10,(10-GEOMEAN(((10-AO3)/10*9+1),((10-AP3)/10*9+1),((10-AQ3)/10*9+1),((10-AR3)/10*9+1),((10-AU3)/10*9+1)))/9*10),1))</f>
        <v>6.1</v>
      </c>
      <c r="AW3" s="55">
        <f>ROUND(IF('Indicator Data'!M6=0,0,IF('Indicator Data'!M6&gt;AW$194,10,IF('Indicator Data'!M6&lt;AW$195,0,10-(AW$194-'Indicator Data'!M6)/(AW$194-AW$195)*10))),1)</f>
        <v>10</v>
      </c>
      <c r="AX3" s="55">
        <f>ROUND(IF('Indicator Data'!N6=0,0,IF(LOG('Indicator Data'!N6)&gt;LOG(AX$194),10,IF(LOG('Indicator Data'!N6)&lt;LOG(AX$195),0,10-(LOG(AX$194)-LOG('Indicator Data'!N6))/(LOG(AX$194)-LOG(AX$195))*10))),1)</f>
        <v>10</v>
      </c>
      <c r="AY3" s="57">
        <f t="shared" ref="AY3:AY34" si="28">ROUND((10-GEOMEAN(((10-AW3)/10*9+1),((10-AX3)/10*9+1)))/9*10,1)</f>
        <v>10</v>
      </c>
      <c r="AZ3" s="55">
        <f>'Indicator Data'!O6</f>
        <v>5</v>
      </c>
      <c r="BA3" s="55">
        <f>'Indicator Data'!P6</f>
        <v>0</v>
      </c>
      <c r="BB3" s="57">
        <f t="shared" ref="BB3:BB34" si="29">ROUND(IF(AZ3=5,10,IF(BA3=5,9,IF(AZ3=4,8,IF(BA3=4,7,0)))),1)</f>
        <v>10</v>
      </c>
      <c r="BC3" s="58">
        <f t="shared" ref="BC3:BC34" si="30">ROUND(IF(BB3&gt;5,BB3,AY3/10*7),1)</f>
        <v>10</v>
      </c>
      <c r="BD3" s="15"/>
      <c r="BE3" s="104"/>
    </row>
    <row r="4" spans="1:57" s="4" customFormat="1" x14ac:dyDescent="0.25">
      <c r="A4" s="126" t="str">
        <f>'Indicator Data'!A7</f>
        <v>Albania</v>
      </c>
      <c r="B4" s="54" t="str">
        <f>'Indicator Data'!B7</f>
        <v>ALB</v>
      </c>
      <c r="C4" s="55">
        <f>ROUND(IF('Indicator Data'!C7=0,0.1,IF(LOG('Indicator Data'!C7)&gt;C$194,10,IF(LOG('Indicator Data'!C7)&lt;C$195,0,10-(C$194-LOG('Indicator Data'!C7))/(C$194-C$195)*10))),1)</f>
        <v>6.9</v>
      </c>
      <c r="D4" s="55">
        <f>ROUND(IF('Indicator Data'!D7=0,0.1,IF(LOG('Indicator Data'!D7)&gt;D$194,10,IF(LOG('Indicator Data'!D7)&lt;D$195,0,10-(D$194-LOG('Indicator Data'!D7))/(D$194-D$195)*10))),1)</f>
        <v>0.1</v>
      </c>
      <c r="E4" s="55">
        <f t="shared" si="0"/>
        <v>4.3</v>
      </c>
      <c r="F4" s="55">
        <f>ROUND(IF('Indicator Data'!E7="No data",0.1,IF('Indicator Data'!E7=0,0,IF(LOG('Indicator Data'!E7)&gt;F$194,10,IF(LOG('Indicator Data'!E7)&lt;F$195,0,10-(F$194-LOG('Indicator Data'!E7))/(F$194-F$195)*10)))),1)</f>
        <v>5.5</v>
      </c>
      <c r="G4" s="55">
        <f>ROUND(IF('Indicator Data'!F7=0,0,IF(LOG('Indicator Data'!F7)&gt;G$194,10,IF(LOG('Indicator Data'!F7)&lt;G$195,0,10-(G$194-LOG('Indicator Data'!F7))/(G$194-G$195)*10))),1)</f>
        <v>6.5</v>
      </c>
      <c r="H4" s="55">
        <f>ROUND(IF('Indicator Data'!G7=0,0,IF(LOG('Indicator Data'!G7)&gt;H$194,10,IF(LOG('Indicator Data'!G7)&lt;H$195,0,10-(H$194-LOG('Indicator Data'!G7))/(H$194-H$195)*10))),1)</f>
        <v>0</v>
      </c>
      <c r="I4" s="55">
        <f>ROUND(IF('Indicator Data'!H7=0,0,IF(LOG('Indicator Data'!H7)&gt;I$194,10,IF(LOG('Indicator Data'!H7)&lt;I$195,0,10-(I$194-LOG('Indicator Data'!H7))/(I$194-I$195)*10))),1)</f>
        <v>0</v>
      </c>
      <c r="J4" s="55">
        <f t="shared" si="1"/>
        <v>0</v>
      </c>
      <c r="K4" s="55">
        <f>ROUND(IF('Indicator Data'!I7=0,0,IF(LOG('Indicator Data'!I7)&gt;K$194,10,IF(LOG('Indicator Data'!I7)&lt;K$195,0,10-(K$194-LOG('Indicator Data'!I7))/(K$194-K$195)*10))),1)</f>
        <v>0</v>
      </c>
      <c r="L4" s="55">
        <f t="shared" si="2"/>
        <v>0</v>
      </c>
      <c r="M4" s="55">
        <f>ROUND(IF('Indicator Data'!J7=0,0,IF(LOG('Indicator Data'!J7)&gt;M$194,10,IF(LOG('Indicator Data'!J7)&lt;M$195,0,10-(M$194-LOG('Indicator Data'!J7))/(M$194-M$195)*10))),1)</f>
        <v>10</v>
      </c>
      <c r="N4" s="56">
        <f>'Indicator Data'!C7/'Indicator Data'!$BD7</f>
        <v>2.0728643296684898E-3</v>
      </c>
      <c r="O4" s="56">
        <f>'Indicator Data'!D7/'Indicator Data'!$BD7</f>
        <v>0</v>
      </c>
      <c r="P4" s="56">
        <f>IF(F4=0.1,0,'Indicator Data'!E7/'Indicator Data'!$BD7)</f>
        <v>5.5391714346518135E-3</v>
      </c>
      <c r="Q4" s="56">
        <f>'Indicator Data'!F7/'Indicator Data'!$BD7</f>
        <v>2.622237996502336E-5</v>
      </c>
      <c r="R4" s="56">
        <f>'Indicator Data'!G7/'Indicator Data'!$BD7</f>
        <v>0</v>
      </c>
      <c r="S4" s="56">
        <f>'Indicator Data'!H7/'Indicator Data'!$BD7</f>
        <v>0</v>
      </c>
      <c r="T4" s="56">
        <f>'Indicator Data'!I7/'Indicator Data'!$BD7</f>
        <v>0</v>
      </c>
      <c r="U4" s="56">
        <f>'Indicator Data'!J7/'Indicator Data'!$BD7</f>
        <v>3.3774645522784447E-2</v>
      </c>
      <c r="V4" s="55">
        <f t="shared" si="3"/>
        <v>10</v>
      </c>
      <c r="W4" s="55">
        <f t="shared" si="4"/>
        <v>0</v>
      </c>
      <c r="X4" s="55">
        <f t="shared" si="5"/>
        <v>7.6</v>
      </c>
      <c r="Y4" s="55">
        <f t="shared" si="6"/>
        <v>3.7</v>
      </c>
      <c r="Z4" s="55">
        <f t="shared" si="7"/>
        <v>8.6999999999999993</v>
      </c>
      <c r="AA4" s="55">
        <f t="shared" si="8"/>
        <v>0</v>
      </c>
      <c r="AB4" s="55">
        <f t="shared" si="9"/>
        <v>0</v>
      </c>
      <c r="AC4" s="55">
        <f t="shared" si="10"/>
        <v>0</v>
      </c>
      <c r="AD4" s="55">
        <f t="shared" si="11"/>
        <v>0</v>
      </c>
      <c r="AE4" s="55">
        <f t="shared" si="12"/>
        <v>0</v>
      </c>
      <c r="AF4" s="55">
        <f t="shared" si="13"/>
        <v>10</v>
      </c>
      <c r="AG4" s="55">
        <f>ROUND(IF('Indicator Data'!K7=0,0,IF('Indicator Data'!K7&gt;AG$194,10,IF('Indicator Data'!K7&lt;AG$195,0,10-(AG$194-'Indicator Data'!K7)/(AG$194-AG$195)*10))),1)</f>
        <v>1</v>
      </c>
      <c r="AH4" s="55">
        <f t="shared" si="14"/>
        <v>8.5</v>
      </c>
      <c r="AI4" s="55">
        <f t="shared" si="15"/>
        <v>0.1</v>
      </c>
      <c r="AJ4" s="55">
        <f t="shared" si="16"/>
        <v>0</v>
      </c>
      <c r="AK4" s="55">
        <f t="shared" si="17"/>
        <v>0</v>
      </c>
      <c r="AL4" s="55">
        <f t="shared" si="18"/>
        <v>0</v>
      </c>
      <c r="AM4" s="55">
        <f t="shared" si="19"/>
        <v>0</v>
      </c>
      <c r="AN4" s="55">
        <f t="shared" si="20"/>
        <v>10</v>
      </c>
      <c r="AO4" s="57">
        <f t="shared" si="21"/>
        <v>6.2</v>
      </c>
      <c r="AP4" s="57">
        <f t="shared" si="22"/>
        <v>4.7</v>
      </c>
      <c r="AQ4" s="57">
        <f t="shared" si="23"/>
        <v>7.8</v>
      </c>
      <c r="AR4" s="57">
        <f t="shared" si="24"/>
        <v>0</v>
      </c>
      <c r="AS4" s="55">
        <f t="shared" si="25"/>
        <v>5.5</v>
      </c>
      <c r="AT4" s="55">
        <f>IF('Indicator Data'!L7="No data","x",IF('Indicator Data'!BE7&lt;1000,"x",ROUND((IF('Indicator Data'!L7&gt;AT$194,10,IF('Indicator Data'!L7&lt;AT$195,0,10-(AT$194-'Indicator Data'!L7)/(AT$194-AT$195)*10))),1)))</f>
        <v>8.1</v>
      </c>
      <c r="AU4" s="57">
        <f t="shared" si="26"/>
        <v>6.8</v>
      </c>
      <c r="AV4" s="58">
        <f t="shared" si="27"/>
        <v>5.6</v>
      </c>
      <c r="AW4" s="55">
        <f>ROUND(IF('Indicator Data'!M7=0,0,IF('Indicator Data'!M7&gt;AW$194,10,IF('Indicator Data'!M7&lt;AW$195,0,10-(AW$194-'Indicator Data'!M7)/(AW$194-AW$195)*10))),1)</f>
        <v>0.2</v>
      </c>
      <c r="AX4" s="55">
        <f>ROUND(IF('Indicator Data'!N7=0,0,IF(LOG('Indicator Data'!N7)&gt;LOG(AX$194),10,IF(LOG('Indicator Data'!N7)&lt;LOG(AX$195),0,10-(LOG(AX$194)-LOG('Indicator Data'!N7))/(LOG(AX$194)-LOG(AX$195))*10))),1)</f>
        <v>0</v>
      </c>
      <c r="AY4" s="57">
        <f t="shared" si="28"/>
        <v>0.1</v>
      </c>
      <c r="AZ4" s="55">
        <f>'Indicator Data'!O7</f>
        <v>0</v>
      </c>
      <c r="BA4" s="55">
        <f>'Indicator Data'!P7</f>
        <v>0</v>
      </c>
      <c r="BB4" s="57">
        <f t="shared" si="29"/>
        <v>0</v>
      </c>
      <c r="BC4" s="58">
        <f t="shared" si="30"/>
        <v>0.1</v>
      </c>
      <c r="BD4" s="15"/>
      <c r="BE4" s="104"/>
    </row>
    <row r="5" spans="1:57" s="4" customFormat="1" x14ac:dyDescent="0.25">
      <c r="A5" s="126" t="str">
        <f>'Indicator Data'!A8</f>
        <v>Algeria</v>
      </c>
      <c r="B5" s="59" t="str">
        <f>'Indicator Data'!B8</f>
        <v>DZA</v>
      </c>
      <c r="C5" s="55">
        <f>ROUND(IF('Indicator Data'!C8=0,0.1,IF(LOG('Indicator Data'!C8)&gt;C$194,10,IF(LOG('Indicator Data'!C8)&lt;C$195,0,10-(C$194-LOG('Indicator Data'!C8))/(C$194-C$195)*10))),1)</f>
        <v>9.3000000000000007</v>
      </c>
      <c r="D5" s="55">
        <f>ROUND(IF('Indicator Data'!D8=0,0.1,IF(LOG('Indicator Data'!D8)&gt;D$194,10,IF(LOG('Indicator Data'!D8)&lt;D$195,0,10-(D$194-LOG('Indicator Data'!D8))/(D$194-D$195)*10))),1)</f>
        <v>0.1</v>
      </c>
      <c r="E5" s="55">
        <f t="shared" si="0"/>
        <v>6.6</v>
      </c>
      <c r="F5" s="55">
        <f>ROUND(IF('Indicator Data'!E8="No data",0.1,IF('Indicator Data'!E8=0,0,IF(LOG('Indicator Data'!E8)&gt;F$194,10,IF(LOG('Indicator Data'!E8)&lt;F$195,0,10-(F$194-LOG('Indicator Data'!E8))/(F$194-F$195)*10)))),1)</f>
        <v>7.4</v>
      </c>
      <c r="G5" s="55">
        <f>ROUND(IF('Indicator Data'!F8=0,0,IF(LOG('Indicator Data'!F8)&gt;G$194,10,IF(LOG('Indicator Data'!F8)&lt;G$195,0,10-(G$194-LOG('Indicator Data'!F8))/(G$194-G$195)*10))),1)</f>
        <v>5</v>
      </c>
      <c r="H5" s="55">
        <f>ROUND(IF('Indicator Data'!G8=0,0,IF(LOG('Indicator Data'!G8)&gt;H$194,10,IF(LOG('Indicator Data'!G8)&lt;H$195,0,10-(H$194-LOG('Indicator Data'!G8))/(H$194-H$195)*10))),1)</f>
        <v>0</v>
      </c>
      <c r="I5" s="55">
        <f>ROUND(IF('Indicator Data'!H8=0,0,IF(LOG('Indicator Data'!H8)&gt;I$194,10,IF(LOG('Indicator Data'!H8)&lt;I$195,0,10-(I$194-LOG('Indicator Data'!H8))/(I$194-I$195)*10))),1)</f>
        <v>0</v>
      </c>
      <c r="J5" s="55">
        <f t="shared" si="1"/>
        <v>0</v>
      </c>
      <c r="K5" s="55">
        <f>ROUND(IF('Indicator Data'!I8=0,0,IF(LOG('Indicator Data'!I8)&gt;K$194,10,IF(LOG('Indicator Data'!I8)&lt;K$195,0,10-(K$194-LOG('Indicator Data'!I8))/(K$194-K$195)*10))),1)</f>
        <v>0</v>
      </c>
      <c r="L5" s="55">
        <f t="shared" si="2"/>
        <v>0</v>
      </c>
      <c r="M5" s="55">
        <f>ROUND(IF('Indicator Data'!J8=0,0,IF(LOG('Indicator Data'!J8)&gt;M$194,10,IF(LOG('Indicator Data'!J8)&lt;M$195,0,10-(M$194-LOG('Indicator Data'!J8))/(M$194-M$195)*10))),1)</f>
        <v>0</v>
      </c>
      <c r="N5" s="56">
        <f>'Indicator Data'!C8/'Indicator Data'!$BD8</f>
        <v>1.3557366043817321E-3</v>
      </c>
      <c r="O5" s="56">
        <f>'Indicator Data'!D8/'Indicator Data'!$BD8</f>
        <v>0</v>
      </c>
      <c r="P5" s="56">
        <f>IF(F5=0.1,0,'Indicator Data'!E8/'Indicator Data'!$BD8)</f>
        <v>2.4006320948516133E-3</v>
      </c>
      <c r="Q5" s="56">
        <f>'Indicator Data'!F8/'Indicator Data'!$BD8</f>
        <v>2.4428102702073228E-7</v>
      </c>
      <c r="R5" s="56">
        <f>'Indicator Data'!G8/'Indicator Data'!$BD8</f>
        <v>0</v>
      </c>
      <c r="S5" s="56">
        <f>'Indicator Data'!H8/'Indicator Data'!$BD8</f>
        <v>0</v>
      </c>
      <c r="T5" s="56">
        <f>'Indicator Data'!I8/'Indicator Data'!$BD8</f>
        <v>0</v>
      </c>
      <c r="U5" s="56">
        <f>'Indicator Data'!J8/'Indicator Data'!$BD8</f>
        <v>0</v>
      </c>
      <c r="V5" s="55">
        <f t="shared" si="3"/>
        <v>6.8</v>
      </c>
      <c r="W5" s="55">
        <f t="shared" si="4"/>
        <v>0</v>
      </c>
      <c r="X5" s="55">
        <f t="shared" si="5"/>
        <v>4.2</v>
      </c>
      <c r="Y5" s="55">
        <f t="shared" si="6"/>
        <v>1.6</v>
      </c>
      <c r="Z5" s="55">
        <f t="shared" si="7"/>
        <v>4.2</v>
      </c>
      <c r="AA5" s="55">
        <f t="shared" si="8"/>
        <v>0</v>
      </c>
      <c r="AB5" s="55">
        <f t="shared" si="9"/>
        <v>0</v>
      </c>
      <c r="AC5" s="55">
        <f t="shared" si="10"/>
        <v>0</v>
      </c>
      <c r="AD5" s="55">
        <f t="shared" si="11"/>
        <v>0</v>
      </c>
      <c r="AE5" s="55">
        <f t="shared" si="12"/>
        <v>0</v>
      </c>
      <c r="AF5" s="55">
        <f t="shared" si="13"/>
        <v>0</v>
      </c>
      <c r="AG5" s="55">
        <f>ROUND(IF('Indicator Data'!K8=0,0,IF('Indicator Data'!K8&gt;AG$194,10,IF('Indicator Data'!K8&lt;AG$195,0,10-(AG$194-'Indicator Data'!K8)/(AG$194-AG$195)*10))),1)</f>
        <v>0</v>
      </c>
      <c r="AH5" s="55">
        <f t="shared" si="14"/>
        <v>8.1</v>
      </c>
      <c r="AI5" s="55">
        <f t="shared" si="15"/>
        <v>0.1</v>
      </c>
      <c r="AJ5" s="55">
        <f t="shared" si="16"/>
        <v>0</v>
      </c>
      <c r="AK5" s="55">
        <f t="shared" si="17"/>
        <v>0</v>
      </c>
      <c r="AL5" s="55">
        <f t="shared" si="18"/>
        <v>0</v>
      </c>
      <c r="AM5" s="55">
        <f t="shared" si="19"/>
        <v>0</v>
      </c>
      <c r="AN5" s="55">
        <f t="shared" si="20"/>
        <v>0</v>
      </c>
      <c r="AO5" s="57">
        <f t="shared" si="21"/>
        <v>5.5</v>
      </c>
      <c r="AP5" s="57">
        <f t="shared" si="22"/>
        <v>5.2</v>
      </c>
      <c r="AQ5" s="57">
        <f t="shared" si="23"/>
        <v>4.5999999999999996</v>
      </c>
      <c r="AR5" s="57">
        <f t="shared" si="24"/>
        <v>0</v>
      </c>
      <c r="AS5" s="55">
        <f t="shared" si="25"/>
        <v>0</v>
      </c>
      <c r="AT5" s="55">
        <f>IF('Indicator Data'!L8="No data","x",IF('Indicator Data'!BE8&lt;1000,"x",ROUND((IF('Indicator Data'!L8&gt;AT$194,10,IF('Indicator Data'!L8&lt;AT$195,0,10-(AT$194-'Indicator Data'!L8)/(AT$194-AT$195)*10))),1)))</f>
        <v>8.1</v>
      </c>
      <c r="AU5" s="57">
        <f t="shared" si="26"/>
        <v>4.0999999999999996</v>
      </c>
      <c r="AV5" s="58">
        <f t="shared" si="27"/>
        <v>4.0999999999999996</v>
      </c>
      <c r="AW5" s="55">
        <f>ROUND(IF('Indicator Data'!M8=0,0,IF('Indicator Data'!M8&gt;AW$194,10,IF('Indicator Data'!M8&lt;AW$195,0,10-(AW$194-'Indicator Data'!M8)/(AW$194-AW$195)*10))),1)</f>
        <v>8.1</v>
      </c>
      <c r="AX5" s="55">
        <f>ROUND(IF('Indicator Data'!N8=0,0,IF(LOG('Indicator Data'!N8)&gt;LOG(AX$194),10,IF(LOG('Indicator Data'!N8)&lt;LOG(AX$195),0,10-(LOG(AX$194)-LOG('Indicator Data'!N8))/(LOG(AX$194)-LOG(AX$195))*10))),1)</f>
        <v>6.6</v>
      </c>
      <c r="AY5" s="57">
        <f t="shared" si="28"/>
        <v>7.4</v>
      </c>
      <c r="AZ5" s="55">
        <f>'Indicator Data'!O8</f>
        <v>0</v>
      </c>
      <c r="BA5" s="55">
        <f>'Indicator Data'!P8</f>
        <v>0</v>
      </c>
      <c r="BB5" s="57">
        <f t="shared" si="29"/>
        <v>0</v>
      </c>
      <c r="BC5" s="58">
        <f t="shared" si="30"/>
        <v>5.2</v>
      </c>
      <c r="BD5" s="15"/>
      <c r="BE5" s="104"/>
    </row>
    <row r="6" spans="1:57" s="4" customFormat="1" x14ac:dyDescent="0.25">
      <c r="A6" s="126" t="str">
        <f>'Indicator Data'!A9</f>
        <v>Angola</v>
      </c>
      <c r="B6" s="59" t="str">
        <f>'Indicator Data'!B9</f>
        <v>AGO</v>
      </c>
      <c r="C6" s="55">
        <f>ROUND(IF('Indicator Data'!C9=0,0.1,IF(LOG('Indicator Data'!C9)&gt;C$194,10,IF(LOG('Indicator Data'!C9)&lt;C$195,0,10-(C$194-LOG('Indicator Data'!C9))/(C$194-C$195)*10))),1)</f>
        <v>0.1</v>
      </c>
      <c r="D6" s="55">
        <f>ROUND(IF('Indicator Data'!D9=0,0.1,IF(LOG('Indicator Data'!D9)&gt;D$194,10,IF(LOG('Indicator Data'!D9)&lt;D$195,0,10-(D$194-LOG('Indicator Data'!D9))/(D$194-D$195)*10))),1)</f>
        <v>0.1</v>
      </c>
      <c r="E6" s="55">
        <f t="shared" si="0"/>
        <v>0.1</v>
      </c>
      <c r="F6" s="55">
        <f>ROUND(IF('Indicator Data'!E9="No data",0.1,IF('Indicator Data'!E9=0,0,IF(LOG('Indicator Data'!E9)&gt;F$194,10,IF(LOG('Indicator Data'!E9)&lt;F$195,0,10-(F$194-LOG('Indicator Data'!E9))/(F$194-F$195)*10)))),1)</f>
        <v>7.2</v>
      </c>
      <c r="G6" s="55">
        <f>ROUND(IF('Indicator Data'!F9=0,0,IF(LOG('Indicator Data'!F9)&gt;G$194,10,IF(LOG('Indicator Data'!F9)&lt;G$195,0,10-(G$194-LOG('Indicator Data'!F9))/(G$194-G$195)*10))),1)</f>
        <v>0</v>
      </c>
      <c r="H6" s="55">
        <f>ROUND(IF('Indicator Data'!G9=0,0,IF(LOG('Indicator Data'!G9)&gt;H$194,10,IF(LOG('Indicator Data'!G9)&lt;H$195,0,10-(H$194-LOG('Indicator Data'!G9))/(H$194-H$195)*10))),1)</f>
        <v>0</v>
      </c>
      <c r="I6" s="55">
        <f>ROUND(IF('Indicator Data'!H9=0,0,IF(LOG('Indicator Data'!H9)&gt;I$194,10,IF(LOG('Indicator Data'!H9)&lt;I$195,0,10-(I$194-LOG('Indicator Data'!H9))/(I$194-I$195)*10))),1)</f>
        <v>0</v>
      </c>
      <c r="J6" s="55">
        <f t="shared" si="1"/>
        <v>0</v>
      </c>
      <c r="K6" s="55">
        <f>ROUND(IF('Indicator Data'!I9=0,0,IF(LOG('Indicator Data'!I9)&gt;K$194,10,IF(LOG('Indicator Data'!I9)&lt;K$195,0,10-(K$194-LOG('Indicator Data'!I9))/(K$194-K$195)*10))),1)</f>
        <v>0</v>
      </c>
      <c r="L6" s="55">
        <f t="shared" si="2"/>
        <v>0</v>
      </c>
      <c r="M6" s="55">
        <f>ROUND(IF('Indicator Data'!J9=0,0,IF(LOG('Indicator Data'!J9)&gt;M$194,10,IF(LOG('Indicator Data'!J9)&lt;M$195,0,10-(M$194-LOG('Indicator Data'!J9))/(M$194-M$195)*10))),1)</f>
        <v>10</v>
      </c>
      <c r="N6" s="56">
        <f>'Indicator Data'!C9/'Indicator Data'!$BD9</f>
        <v>0</v>
      </c>
      <c r="O6" s="56">
        <f>'Indicator Data'!D9/'Indicator Data'!$BD9</f>
        <v>0</v>
      </c>
      <c r="P6" s="56">
        <f>IF(F6=0.1,0,'Indicator Data'!E9/'Indicator Data'!$BD9)</f>
        <v>3.0554410219695155E-3</v>
      </c>
      <c r="Q6" s="56">
        <f>'Indicator Data'!F9/'Indicator Data'!$BD9</f>
        <v>0</v>
      </c>
      <c r="R6" s="56">
        <f>'Indicator Data'!G9/'Indicator Data'!$BD9</f>
        <v>0</v>
      </c>
      <c r="S6" s="56">
        <f>'Indicator Data'!H9/'Indicator Data'!$BD9</f>
        <v>0</v>
      </c>
      <c r="T6" s="56">
        <f>'Indicator Data'!I9/'Indicator Data'!$BD9</f>
        <v>0</v>
      </c>
      <c r="U6" s="56">
        <f>'Indicator Data'!J9/'Indicator Data'!$BD9</f>
        <v>5.2962510717540108E-3</v>
      </c>
      <c r="V6" s="55">
        <f t="shared" si="3"/>
        <v>0</v>
      </c>
      <c r="W6" s="55">
        <f t="shared" si="4"/>
        <v>0</v>
      </c>
      <c r="X6" s="55">
        <f t="shared" si="5"/>
        <v>0</v>
      </c>
      <c r="Y6" s="55">
        <f t="shared" si="6"/>
        <v>2</v>
      </c>
      <c r="Z6" s="55">
        <f t="shared" si="7"/>
        <v>0</v>
      </c>
      <c r="AA6" s="55">
        <f t="shared" si="8"/>
        <v>0</v>
      </c>
      <c r="AB6" s="55">
        <f t="shared" si="9"/>
        <v>0</v>
      </c>
      <c r="AC6" s="55">
        <f t="shared" si="10"/>
        <v>0</v>
      </c>
      <c r="AD6" s="55">
        <f t="shared" si="11"/>
        <v>0</v>
      </c>
      <c r="AE6" s="55">
        <f t="shared" si="12"/>
        <v>0</v>
      </c>
      <c r="AF6" s="55">
        <f t="shared" si="13"/>
        <v>1.8</v>
      </c>
      <c r="AG6" s="55">
        <f>ROUND(IF('Indicator Data'!K9=0,0,IF('Indicator Data'!K9&gt;AG$194,10,IF('Indicator Data'!K9&lt;AG$195,0,10-(AG$194-'Indicator Data'!K9)/(AG$194-AG$195)*10))),1)</f>
        <v>6.1</v>
      </c>
      <c r="AH6" s="55">
        <f t="shared" si="14"/>
        <v>0.1</v>
      </c>
      <c r="AI6" s="55">
        <f t="shared" si="15"/>
        <v>0.1</v>
      </c>
      <c r="AJ6" s="55">
        <f t="shared" si="16"/>
        <v>0</v>
      </c>
      <c r="AK6" s="55">
        <f t="shared" si="17"/>
        <v>0</v>
      </c>
      <c r="AL6" s="55">
        <f t="shared" si="18"/>
        <v>0</v>
      </c>
      <c r="AM6" s="55">
        <f t="shared" si="19"/>
        <v>0</v>
      </c>
      <c r="AN6" s="55">
        <f t="shared" si="20"/>
        <v>7.9</v>
      </c>
      <c r="AO6" s="57">
        <f t="shared" si="21"/>
        <v>0.1</v>
      </c>
      <c r="AP6" s="57">
        <f t="shared" si="22"/>
        <v>5.0999999999999996</v>
      </c>
      <c r="AQ6" s="57">
        <f t="shared" si="23"/>
        <v>0</v>
      </c>
      <c r="AR6" s="57">
        <f t="shared" si="24"/>
        <v>0</v>
      </c>
      <c r="AS6" s="55">
        <f t="shared" si="25"/>
        <v>7</v>
      </c>
      <c r="AT6" s="55">
        <f>IF('Indicator Data'!L9="No data","x",IF('Indicator Data'!BE9&lt;1000,"x",ROUND((IF('Indicator Data'!L9&gt;AT$194,10,IF('Indicator Data'!L9&lt;AT$195,0,10-(AT$194-'Indicator Data'!L9)/(AT$194-AT$195)*10))),1)))</f>
        <v>1</v>
      </c>
      <c r="AU6" s="57">
        <f t="shared" si="26"/>
        <v>4</v>
      </c>
      <c r="AV6" s="58">
        <f t="shared" si="27"/>
        <v>2.1</v>
      </c>
      <c r="AW6" s="55">
        <f>ROUND(IF('Indicator Data'!M9=0,0,IF('Indicator Data'!M9&gt;AW$194,10,IF('Indicator Data'!M9&lt;AW$195,0,10-(AW$194-'Indicator Data'!M9)/(AW$194-AW$195)*10))),1)</f>
        <v>7.4</v>
      </c>
      <c r="AX6" s="55">
        <f>ROUND(IF('Indicator Data'!N9=0,0,IF(LOG('Indicator Data'!N9)&gt;LOG(AX$194),10,IF(LOG('Indicator Data'!N9)&lt;LOG(AX$195),0,10-(LOG(AX$194)-LOG('Indicator Data'!N9))/(LOG(AX$194)-LOG(AX$195))*10))),1)</f>
        <v>5.7</v>
      </c>
      <c r="AY6" s="57">
        <f t="shared" si="28"/>
        <v>6.6</v>
      </c>
      <c r="AZ6" s="55">
        <f>'Indicator Data'!O9</f>
        <v>0</v>
      </c>
      <c r="BA6" s="55">
        <f>'Indicator Data'!P9</f>
        <v>0</v>
      </c>
      <c r="BB6" s="57">
        <f t="shared" si="29"/>
        <v>0</v>
      </c>
      <c r="BC6" s="58">
        <f t="shared" si="30"/>
        <v>4.5999999999999996</v>
      </c>
      <c r="BD6" s="15"/>
      <c r="BE6" s="104"/>
    </row>
    <row r="7" spans="1:57" s="4" customFormat="1" x14ac:dyDescent="0.25">
      <c r="A7" s="126" t="str">
        <f>'Indicator Data'!A10</f>
        <v>Antigua and Barbuda</v>
      </c>
      <c r="B7" s="59" t="str">
        <f>'Indicator Data'!B10</f>
        <v>ATG</v>
      </c>
      <c r="C7" s="55">
        <f>ROUND(IF('Indicator Data'!C10=0,0.1,IF(LOG('Indicator Data'!C10)&gt;C$194,10,IF(LOG('Indicator Data'!C10)&lt;C$195,0,10-(C$194-LOG('Indicator Data'!C10))/(C$194-C$195)*10))),1)</f>
        <v>0.6</v>
      </c>
      <c r="D7" s="55">
        <f>ROUND(IF('Indicator Data'!D10=0,0.1,IF(LOG('Indicator Data'!D10)&gt;D$194,10,IF(LOG('Indicator Data'!D10)&lt;D$195,0,10-(D$194-LOG('Indicator Data'!D10))/(D$194-D$195)*10))),1)</f>
        <v>0.7</v>
      </c>
      <c r="E7" s="55">
        <f t="shared" si="0"/>
        <v>0.7</v>
      </c>
      <c r="F7" s="55">
        <f>ROUND(IF('Indicator Data'!E10="No data",0.1,IF('Indicator Data'!E10=0,0,IF(LOG('Indicator Data'!E10)&gt;F$194,10,IF(LOG('Indicator Data'!E10)&lt;F$195,0,10-(F$194-LOG('Indicator Data'!E10))/(F$194-F$195)*10)))),1)</f>
        <v>0.1</v>
      </c>
      <c r="G7" s="55">
        <f>ROUND(IF('Indicator Data'!F10=0,0,IF(LOG('Indicator Data'!F10)&gt;G$194,10,IF(LOG('Indicator Data'!F10)&lt;G$195,0,10-(G$194-LOG('Indicator Data'!F10))/(G$194-G$195)*10))),1)</f>
        <v>0</v>
      </c>
      <c r="H7" s="55">
        <f>ROUND(IF('Indicator Data'!G10=0,0,IF(LOG('Indicator Data'!G10)&gt;H$194,10,IF(LOG('Indicator Data'!G10)&lt;H$195,0,10-(H$194-LOG('Indicator Data'!G10))/(H$194-H$195)*10))),1)</f>
        <v>3.1</v>
      </c>
      <c r="I7" s="55">
        <f>ROUND(IF('Indicator Data'!H10=0,0,IF(LOG('Indicator Data'!H10)&gt;I$194,10,IF(LOG('Indicator Data'!H10)&lt;I$195,0,10-(I$194-LOG('Indicator Data'!H10))/(I$194-I$195)*10))),1)</f>
        <v>6.8</v>
      </c>
      <c r="J7" s="55">
        <f t="shared" si="1"/>
        <v>5.2</v>
      </c>
      <c r="K7" s="55">
        <f>ROUND(IF('Indicator Data'!I10=0,0,IF(LOG('Indicator Data'!I10)&gt;K$194,10,IF(LOG('Indicator Data'!I10)&lt;K$195,0,10-(K$194-LOG('Indicator Data'!I10))/(K$194-K$195)*10))),1)</f>
        <v>3.9</v>
      </c>
      <c r="L7" s="55">
        <f t="shared" si="2"/>
        <v>4.5999999999999996</v>
      </c>
      <c r="M7" s="55">
        <f>ROUND(IF('Indicator Data'!J10=0,0,IF(LOG('Indicator Data'!J10)&gt;M$194,10,IF(LOG('Indicator Data'!J10)&lt;M$195,0,10-(M$194-LOG('Indicator Data'!J10))/(M$194-M$195)*10))),1)</f>
        <v>0</v>
      </c>
      <c r="N7" s="56">
        <f>'Indicator Data'!C10/'Indicator Data'!$BD10</f>
        <v>1.8304025569287297E-4</v>
      </c>
      <c r="O7" s="56">
        <f>'Indicator Data'!D10/'Indicator Data'!$BD10</f>
        <v>1.8304025569287297E-4</v>
      </c>
      <c r="P7" s="56">
        <f>IF(F7=0.1,0,'Indicator Data'!E10/'Indicator Data'!$BD10)</f>
        <v>0</v>
      </c>
      <c r="Q7" s="56">
        <f>'Indicator Data'!F10/'Indicator Data'!$BD10</f>
        <v>0</v>
      </c>
      <c r="R7" s="56">
        <f>'Indicator Data'!G10/'Indicator Data'!$BD10</f>
        <v>1.9111504793664025E-2</v>
      </c>
      <c r="S7" s="56">
        <f>'Indicator Data'!H10/'Indicator Data'!$BD10</f>
        <v>6.0352120401044301E-3</v>
      </c>
      <c r="T7" s="56">
        <f>'Indicator Data'!I10/'Indicator Data'!$BD10</f>
        <v>1.0002391347271889E-2</v>
      </c>
      <c r="U7" s="56">
        <f>'Indicator Data'!J10/'Indicator Data'!$BD10</f>
        <v>0</v>
      </c>
      <c r="V7" s="55">
        <f t="shared" si="3"/>
        <v>0.9</v>
      </c>
      <c r="W7" s="55">
        <f t="shared" si="4"/>
        <v>1.8</v>
      </c>
      <c r="X7" s="55">
        <f t="shared" si="5"/>
        <v>1.4</v>
      </c>
      <c r="Y7" s="55">
        <f t="shared" si="6"/>
        <v>0.1</v>
      </c>
      <c r="Z7" s="55">
        <f t="shared" si="7"/>
        <v>0</v>
      </c>
      <c r="AA7" s="55">
        <f t="shared" si="8"/>
        <v>10</v>
      </c>
      <c r="AB7" s="55">
        <f t="shared" si="9"/>
        <v>10</v>
      </c>
      <c r="AC7" s="55">
        <f t="shared" si="10"/>
        <v>10</v>
      </c>
      <c r="AD7" s="55">
        <f t="shared" si="11"/>
        <v>10</v>
      </c>
      <c r="AE7" s="55">
        <f t="shared" si="12"/>
        <v>10</v>
      </c>
      <c r="AF7" s="55">
        <f t="shared" si="13"/>
        <v>0</v>
      </c>
      <c r="AG7" s="55">
        <f>ROUND(IF('Indicator Data'!K10=0,0,IF('Indicator Data'!K10&gt;AG$194,10,IF('Indicator Data'!K10&lt;AG$195,0,10-(AG$194-'Indicator Data'!K10)/(AG$194-AG$195)*10))),1)</f>
        <v>0</v>
      </c>
      <c r="AH7" s="55">
        <f t="shared" si="14"/>
        <v>0.8</v>
      </c>
      <c r="AI7" s="55">
        <f t="shared" si="15"/>
        <v>1.3</v>
      </c>
      <c r="AJ7" s="55">
        <f t="shared" si="16"/>
        <v>6.6</v>
      </c>
      <c r="AK7" s="55">
        <f t="shared" si="17"/>
        <v>8.4</v>
      </c>
      <c r="AL7" s="55">
        <f t="shared" si="18"/>
        <v>7.6</v>
      </c>
      <c r="AM7" s="55">
        <f t="shared" si="19"/>
        <v>7</v>
      </c>
      <c r="AN7" s="55">
        <f t="shared" si="20"/>
        <v>0</v>
      </c>
      <c r="AO7" s="57">
        <f t="shared" si="21"/>
        <v>1.1000000000000001</v>
      </c>
      <c r="AP7" s="57">
        <f t="shared" si="22"/>
        <v>0.1</v>
      </c>
      <c r="AQ7" s="57">
        <f t="shared" si="23"/>
        <v>0</v>
      </c>
      <c r="AR7" s="57">
        <f t="shared" si="24"/>
        <v>8.4</v>
      </c>
      <c r="AS7" s="55">
        <f t="shared" si="25"/>
        <v>0</v>
      </c>
      <c r="AT7" s="55" t="str">
        <f>IF('Indicator Data'!L10="No data","x",IF('Indicator Data'!BE10&lt;1000,"x",ROUND((IF('Indicator Data'!L10&gt;AT$194,10,IF('Indicator Data'!L10&lt;AT$195,0,10-(AT$194-'Indicator Data'!L10)/(AT$194-AT$195)*10))),1)))</f>
        <v>x</v>
      </c>
      <c r="AU7" s="57">
        <f t="shared" si="26"/>
        <v>0</v>
      </c>
      <c r="AV7" s="58">
        <f t="shared" si="27"/>
        <v>2.9</v>
      </c>
      <c r="AW7" s="55">
        <f>ROUND(IF('Indicator Data'!M10=0,0,IF('Indicator Data'!M10&gt;AW$194,10,IF('Indicator Data'!M10&lt;AW$195,0,10-(AW$194-'Indicator Data'!M10)/(AW$194-AW$195)*10))),1)</f>
        <v>0</v>
      </c>
      <c r="AX7" s="55">
        <f>ROUND(IF('Indicator Data'!N10=0,0,IF(LOG('Indicator Data'!N10)&gt;LOG(AX$194),10,IF(LOG('Indicator Data'!N10)&lt;LOG(AX$195),0,10-(LOG(AX$194)-LOG('Indicator Data'!N10))/(LOG(AX$194)-LOG(AX$195))*10))),1)</f>
        <v>0</v>
      </c>
      <c r="AY7" s="57">
        <f t="shared" si="28"/>
        <v>0</v>
      </c>
      <c r="AZ7" s="55">
        <f>'Indicator Data'!O10</f>
        <v>0</v>
      </c>
      <c r="BA7" s="55">
        <f>'Indicator Data'!P10</f>
        <v>0</v>
      </c>
      <c r="BB7" s="57">
        <f t="shared" si="29"/>
        <v>0</v>
      </c>
      <c r="BC7" s="58">
        <f t="shared" si="30"/>
        <v>0</v>
      </c>
      <c r="BD7" s="15"/>
      <c r="BE7" s="104"/>
    </row>
    <row r="8" spans="1:57" s="4" customFormat="1" x14ac:dyDescent="0.25">
      <c r="A8" s="126" t="str">
        <f>'Indicator Data'!A11</f>
        <v>Argentina</v>
      </c>
      <c r="B8" s="59" t="str">
        <f>'Indicator Data'!B11</f>
        <v>ARG</v>
      </c>
      <c r="C8" s="55">
        <f>ROUND(IF('Indicator Data'!C11=0,0.1,IF(LOG('Indicator Data'!C11)&gt;C$194,10,IF(LOG('Indicator Data'!C11)&lt;C$195,0,10-(C$194-LOG('Indicator Data'!C11))/(C$194-C$195)*10))),1)</f>
        <v>8.1999999999999993</v>
      </c>
      <c r="D8" s="55">
        <f>ROUND(IF('Indicator Data'!D11=0,0.1,IF(LOG('Indicator Data'!D11)&gt;D$194,10,IF(LOG('Indicator Data'!D11)&lt;D$195,0,10-(D$194-LOG('Indicator Data'!D11))/(D$194-D$195)*10))),1)</f>
        <v>6.6</v>
      </c>
      <c r="E8" s="55">
        <f t="shared" si="0"/>
        <v>7.5</v>
      </c>
      <c r="F8" s="55">
        <f>ROUND(IF('Indicator Data'!E11="No data",0.1,IF('Indicator Data'!E11=0,0,IF(LOG('Indicator Data'!E11)&gt;F$194,10,IF(LOG('Indicator Data'!E11)&lt;F$195,0,10-(F$194-LOG('Indicator Data'!E11))/(F$194-F$195)*10)))),1)</f>
        <v>8.4</v>
      </c>
      <c r="G8" s="55">
        <f>ROUND(IF('Indicator Data'!F11=0,0,IF(LOG('Indicator Data'!F11)&gt;G$194,10,IF(LOG('Indicator Data'!F11)&lt;G$195,0,10-(G$194-LOG('Indicator Data'!F11))/(G$194-G$195)*10))),1)</f>
        <v>0</v>
      </c>
      <c r="H8" s="55">
        <f>ROUND(IF('Indicator Data'!G11=0,0,IF(LOG('Indicator Data'!G11)&gt;H$194,10,IF(LOG('Indicator Data'!G11)&lt;H$195,0,10-(H$194-LOG('Indicator Data'!G11))/(H$194-H$195)*10))),1)</f>
        <v>0</v>
      </c>
      <c r="I8" s="55">
        <f>ROUND(IF('Indicator Data'!H11=0,0,IF(LOG('Indicator Data'!H11)&gt;I$194,10,IF(LOG('Indicator Data'!H11)&lt;I$195,0,10-(I$194-LOG('Indicator Data'!H11))/(I$194-I$195)*10))),1)</f>
        <v>0</v>
      </c>
      <c r="J8" s="55">
        <f t="shared" si="1"/>
        <v>0</v>
      </c>
      <c r="K8" s="55">
        <f>ROUND(IF('Indicator Data'!I11=0,0,IF(LOG('Indicator Data'!I11)&gt;K$194,10,IF(LOG('Indicator Data'!I11)&lt;K$195,0,10-(K$194-LOG('Indicator Data'!I11))/(K$194-K$195)*10))),1)</f>
        <v>0</v>
      </c>
      <c r="L8" s="55">
        <f t="shared" si="2"/>
        <v>0</v>
      </c>
      <c r="M8" s="55">
        <f>ROUND(IF('Indicator Data'!J11=0,0,IF(LOG('Indicator Data'!J11)&gt;M$194,10,IF(LOG('Indicator Data'!J11)&lt;M$195,0,10-(M$194-LOG('Indicator Data'!J11))/(M$194-M$195)*10))),1)</f>
        <v>0</v>
      </c>
      <c r="N8" s="56">
        <f>'Indicator Data'!C11/'Indicator Data'!$BD11</f>
        <v>4.3914072984726761E-4</v>
      </c>
      <c r="O8" s="56">
        <f>'Indicator Data'!D11/'Indicator Data'!$BD11</f>
        <v>2.215998373398373E-5</v>
      </c>
      <c r="P8" s="56">
        <f>IF(F8=0.1,0,'Indicator Data'!E11/'Indicator Data'!$BD11)</f>
        <v>5.0998366294879123E-3</v>
      </c>
      <c r="Q8" s="56">
        <f>'Indicator Data'!F11/'Indicator Data'!$BD11</f>
        <v>0</v>
      </c>
      <c r="R8" s="56">
        <f>'Indicator Data'!G11/'Indicator Data'!$BD11</f>
        <v>0</v>
      </c>
      <c r="S8" s="56">
        <f>'Indicator Data'!H11/'Indicator Data'!$BD11</f>
        <v>0</v>
      </c>
      <c r="T8" s="56">
        <f>'Indicator Data'!I11/'Indicator Data'!$BD11</f>
        <v>0</v>
      </c>
      <c r="U8" s="56">
        <f>'Indicator Data'!J11/'Indicator Data'!$BD11</f>
        <v>0</v>
      </c>
      <c r="V8" s="55">
        <f t="shared" si="3"/>
        <v>2.2000000000000002</v>
      </c>
      <c r="W8" s="55">
        <f t="shared" si="4"/>
        <v>0.2</v>
      </c>
      <c r="X8" s="55">
        <f t="shared" si="5"/>
        <v>1.3</v>
      </c>
      <c r="Y8" s="55">
        <f t="shared" si="6"/>
        <v>3.4</v>
      </c>
      <c r="Z8" s="55">
        <f t="shared" si="7"/>
        <v>0</v>
      </c>
      <c r="AA8" s="55">
        <f t="shared" si="8"/>
        <v>0</v>
      </c>
      <c r="AB8" s="55">
        <f t="shared" si="9"/>
        <v>0</v>
      </c>
      <c r="AC8" s="55">
        <f t="shared" si="10"/>
        <v>0</v>
      </c>
      <c r="AD8" s="55">
        <f t="shared" si="11"/>
        <v>0</v>
      </c>
      <c r="AE8" s="55">
        <f t="shared" si="12"/>
        <v>0</v>
      </c>
      <c r="AF8" s="55">
        <f t="shared" si="13"/>
        <v>0</v>
      </c>
      <c r="AG8" s="55">
        <f>ROUND(IF('Indicator Data'!K11=0,0,IF('Indicator Data'!K11&gt;AG$194,10,IF('Indicator Data'!K11&lt;AG$195,0,10-(AG$194-'Indicator Data'!K11)/(AG$194-AG$195)*10))),1)</f>
        <v>2</v>
      </c>
      <c r="AH8" s="55">
        <f t="shared" si="14"/>
        <v>5.2</v>
      </c>
      <c r="AI8" s="55">
        <f t="shared" si="15"/>
        <v>3.4</v>
      </c>
      <c r="AJ8" s="55">
        <f t="shared" si="16"/>
        <v>0</v>
      </c>
      <c r="AK8" s="55">
        <f t="shared" si="17"/>
        <v>0</v>
      </c>
      <c r="AL8" s="55">
        <f t="shared" si="18"/>
        <v>0</v>
      </c>
      <c r="AM8" s="55">
        <f t="shared" si="19"/>
        <v>0</v>
      </c>
      <c r="AN8" s="55">
        <f t="shared" si="20"/>
        <v>0</v>
      </c>
      <c r="AO8" s="57">
        <f t="shared" si="21"/>
        <v>5.2</v>
      </c>
      <c r="AP8" s="57">
        <f t="shared" si="22"/>
        <v>6.5</v>
      </c>
      <c r="AQ8" s="57">
        <f t="shared" si="23"/>
        <v>0</v>
      </c>
      <c r="AR8" s="57">
        <f t="shared" si="24"/>
        <v>0</v>
      </c>
      <c r="AS8" s="55">
        <f t="shared" si="25"/>
        <v>1</v>
      </c>
      <c r="AT8" s="55">
        <f>IF('Indicator Data'!L11="No data","x",IF('Indicator Data'!BE11&lt;1000,"x",ROUND((IF('Indicator Data'!L11&gt;AT$194,10,IF('Indicator Data'!L11&lt;AT$195,0,10-(AT$194-'Indicator Data'!L11)/(AT$194-AT$195)*10))),1)))</f>
        <v>5.0999999999999996</v>
      </c>
      <c r="AU8" s="57">
        <f t="shared" si="26"/>
        <v>3.1</v>
      </c>
      <c r="AV8" s="58">
        <f t="shared" si="27"/>
        <v>3.4</v>
      </c>
      <c r="AW8" s="55">
        <f>ROUND(IF('Indicator Data'!M11=0,0,IF('Indicator Data'!M11&gt;AW$194,10,IF('Indicator Data'!M11&lt;AW$195,0,10-(AW$194-'Indicator Data'!M11)/(AW$194-AW$195)*10))),1)</f>
        <v>1.2</v>
      </c>
      <c r="AX8" s="55">
        <f>ROUND(IF('Indicator Data'!N11=0,0,IF(LOG('Indicator Data'!N11)&gt;LOG(AX$194),10,IF(LOG('Indicator Data'!N11)&lt;LOG(AX$195),0,10-(LOG(AX$194)-LOG('Indicator Data'!N11))/(LOG(AX$194)-LOG(AX$195))*10))),1)</f>
        <v>2.8</v>
      </c>
      <c r="AY8" s="57">
        <f t="shared" si="28"/>
        <v>2</v>
      </c>
      <c r="AZ8" s="55">
        <f>'Indicator Data'!O11</f>
        <v>0</v>
      </c>
      <c r="BA8" s="55">
        <f>'Indicator Data'!P11</f>
        <v>0</v>
      </c>
      <c r="BB8" s="57">
        <f t="shared" si="29"/>
        <v>0</v>
      </c>
      <c r="BC8" s="58">
        <f t="shared" si="30"/>
        <v>1.4</v>
      </c>
      <c r="BD8" s="15"/>
      <c r="BE8" s="104"/>
    </row>
    <row r="9" spans="1:57" s="4" customFormat="1" x14ac:dyDescent="0.25">
      <c r="A9" s="126" t="str">
        <f>'Indicator Data'!A12</f>
        <v>Armenia</v>
      </c>
      <c r="B9" s="59" t="str">
        <f>'Indicator Data'!B12</f>
        <v>ARM</v>
      </c>
      <c r="C9" s="55">
        <f>ROUND(IF('Indicator Data'!C12=0,0.1,IF(LOG('Indicator Data'!C12)&gt;C$194,10,IF(LOG('Indicator Data'!C12)&lt;C$195,0,10-(C$194-LOG('Indicator Data'!C12))/(C$194-C$195)*10))),1)</f>
        <v>7</v>
      </c>
      <c r="D9" s="55">
        <f>ROUND(IF('Indicator Data'!D12=0,0.1,IF(LOG('Indicator Data'!D12)&gt;D$194,10,IF(LOG('Indicator Data'!D12)&lt;D$195,0,10-(D$194-LOG('Indicator Data'!D12))/(D$194-D$195)*10))),1)</f>
        <v>7.6</v>
      </c>
      <c r="E9" s="55">
        <f t="shared" si="0"/>
        <v>7.3</v>
      </c>
      <c r="F9" s="55">
        <f>ROUND(IF('Indicator Data'!E12="No data",0.1,IF('Indicator Data'!E12=0,0,IF(LOG('Indicator Data'!E12)&gt;F$194,10,IF(LOG('Indicator Data'!E12)&lt;F$195,0,10-(F$194-LOG('Indicator Data'!E12))/(F$194-F$195)*10)))),1)</f>
        <v>5.4</v>
      </c>
      <c r="G9" s="55">
        <f>ROUND(IF('Indicator Data'!F12=0,0,IF(LOG('Indicator Data'!F12)&gt;G$194,10,IF(LOG('Indicator Data'!F12)&lt;G$195,0,10-(G$194-LOG('Indicator Data'!F12))/(G$194-G$195)*10))),1)</f>
        <v>0</v>
      </c>
      <c r="H9" s="55">
        <f>ROUND(IF('Indicator Data'!G12=0,0,IF(LOG('Indicator Data'!G12)&gt;H$194,10,IF(LOG('Indicator Data'!G12)&lt;H$195,0,10-(H$194-LOG('Indicator Data'!G12))/(H$194-H$195)*10))),1)</f>
        <v>0</v>
      </c>
      <c r="I9" s="55">
        <f>ROUND(IF('Indicator Data'!H12=0,0,IF(LOG('Indicator Data'!H12)&gt;I$194,10,IF(LOG('Indicator Data'!H12)&lt;I$195,0,10-(I$194-LOG('Indicator Data'!H12))/(I$194-I$195)*10))),1)</f>
        <v>0</v>
      </c>
      <c r="J9" s="55">
        <f t="shared" si="1"/>
        <v>0</v>
      </c>
      <c r="K9" s="55">
        <f>ROUND(IF('Indicator Data'!I12=0,0,IF(LOG('Indicator Data'!I12)&gt;K$194,10,IF(LOG('Indicator Data'!I12)&lt;K$195,0,10-(K$194-LOG('Indicator Data'!I12))/(K$194-K$195)*10))),1)</f>
        <v>0</v>
      </c>
      <c r="L9" s="55">
        <f t="shared" si="2"/>
        <v>0</v>
      </c>
      <c r="M9" s="55">
        <f>ROUND(IF('Indicator Data'!J12=0,0,IF(LOG('Indicator Data'!J12)&gt;M$194,10,IF(LOG('Indicator Data'!J12)&lt;M$195,0,10-(M$194-LOG('Indicator Data'!J12))/(M$194-M$195)*10))),1)</f>
        <v>7.4</v>
      </c>
      <c r="N9" s="56">
        <f>'Indicator Data'!C12/'Indicator Data'!$BD12</f>
        <v>2.107312542703188E-3</v>
      </c>
      <c r="O9" s="56">
        <f>'Indicator Data'!D12/'Indicator Data'!$BD12</f>
        <v>6.4155844142181227E-4</v>
      </c>
      <c r="P9" s="56">
        <f>IF(F9=0.1,0,'Indicator Data'!E12/'Indicator Data'!$BD12)</f>
        <v>4.7415276357735403E-3</v>
      </c>
      <c r="Q9" s="56">
        <f>'Indicator Data'!F12/'Indicator Data'!$BD12</f>
        <v>0</v>
      </c>
      <c r="R9" s="56">
        <f>'Indicator Data'!G12/'Indicator Data'!$BD12</f>
        <v>0</v>
      </c>
      <c r="S9" s="56">
        <f>'Indicator Data'!H12/'Indicator Data'!$BD12</f>
        <v>0</v>
      </c>
      <c r="T9" s="56">
        <f>'Indicator Data'!I12/'Indicator Data'!$BD12</f>
        <v>0</v>
      </c>
      <c r="U9" s="56">
        <f>'Indicator Data'!J12/'Indicator Data'!$BD12</f>
        <v>2.9983299302288624E-3</v>
      </c>
      <c r="V9" s="55">
        <f t="shared" si="3"/>
        <v>10</v>
      </c>
      <c r="W9" s="55">
        <f t="shared" si="4"/>
        <v>6.4</v>
      </c>
      <c r="X9" s="55">
        <f t="shared" si="5"/>
        <v>8.8000000000000007</v>
      </c>
      <c r="Y9" s="55">
        <f t="shared" si="6"/>
        <v>3.2</v>
      </c>
      <c r="Z9" s="55">
        <f t="shared" si="7"/>
        <v>0</v>
      </c>
      <c r="AA9" s="55">
        <f t="shared" si="8"/>
        <v>0</v>
      </c>
      <c r="AB9" s="55">
        <f t="shared" si="9"/>
        <v>0</v>
      </c>
      <c r="AC9" s="55">
        <f t="shared" si="10"/>
        <v>0</v>
      </c>
      <c r="AD9" s="55">
        <f t="shared" si="11"/>
        <v>0</v>
      </c>
      <c r="AE9" s="55">
        <f t="shared" si="12"/>
        <v>0</v>
      </c>
      <c r="AF9" s="55">
        <f t="shared" si="13"/>
        <v>1</v>
      </c>
      <c r="AG9" s="55">
        <f>ROUND(IF('Indicator Data'!K12=0,0,IF('Indicator Data'!K12&gt;AG$194,10,IF('Indicator Data'!K12&lt;AG$195,0,10-(AG$194-'Indicator Data'!K12)/(AG$194-AG$195)*10))),1)</f>
        <v>1</v>
      </c>
      <c r="AH9" s="55">
        <f t="shared" si="14"/>
        <v>8.5</v>
      </c>
      <c r="AI9" s="55">
        <f t="shared" si="15"/>
        <v>7</v>
      </c>
      <c r="AJ9" s="55">
        <f t="shared" si="16"/>
        <v>0</v>
      </c>
      <c r="AK9" s="55">
        <f t="shared" si="17"/>
        <v>0</v>
      </c>
      <c r="AL9" s="55">
        <f t="shared" si="18"/>
        <v>0</v>
      </c>
      <c r="AM9" s="55">
        <f t="shared" si="19"/>
        <v>0</v>
      </c>
      <c r="AN9" s="55">
        <f t="shared" si="20"/>
        <v>5</v>
      </c>
      <c r="AO9" s="57">
        <f t="shared" si="21"/>
        <v>8.1</v>
      </c>
      <c r="AP9" s="57">
        <f t="shared" si="22"/>
        <v>4.4000000000000004</v>
      </c>
      <c r="AQ9" s="57">
        <f t="shared" si="23"/>
        <v>0</v>
      </c>
      <c r="AR9" s="57">
        <f t="shared" si="24"/>
        <v>0</v>
      </c>
      <c r="AS9" s="55">
        <f t="shared" si="25"/>
        <v>3</v>
      </c>
      <c r="AT9" s="55">
        <f>IF('Indicator Data'!L12="No data","x",IF('Indicator Data'!BE12&lt;1000,"x",ROUND((IF('Indicator Data'!L12&gt;AT$194,10,IF('Indicator Data'!L12&lt;AT$195,0,10-(AT$194-'Indicator Data'!L12)/(AT$194-AT$195)*10))),1)))</f>
        <v>6.1</v>
      </c>
      <c r="AU9" s="57">
        <f t="shared" si="26"/>
        <v>4.5999999999999996</v>
      </c>
      <c r="AV9" s="58">
        <f t="shared" si="27"/>
        <v>4.2</v>
      </c>
      <c r="AW9" s="55">
        <f>ROUND(IF('Indicator Data'!M12=0,0,IF('Indicator Data'!M12&gt;AW$194,10,IF('Indicator Data'!M12&lt;AW$195,0,10-(AW$194-'Indicator Data'!M12)/(AW$194-AW$195)*10))),1)</f>
        <v>1.5</v>
      </c>
      <c r="AX9" s="55">
        <f>ROUND(IF('Indicator Data'!N12=0,0,IF(LOG('Indicator Data'!N12)&gt;LOG(AX$194),10,IF(LOG('Indicator Data'!N12)&lt;LOG(AX$195),0,10-(LOG(AX$194)-LOG('Indicator Data'!N12))/(LOG(AX$194)-LOG(AX$195))*10))),1)</f>
        <v>6.6</v>
      </c>
      <c r="AY9" s="57">
        <f t="shared" si="28"/>
        <v>4.5</v>
      </c>
      <c r="AZ9" s="55">
        <f>'Indicator Data'!O12</f>
        <v>0</v>
      </c>
      <c r="BA9" s="55">
        <f>'Indicator Data'!P12</f>
        <v>0</v>
      </c>
      <c r="BB9" s="57">
        <f t="shared" si="29"/>
        <v>0</v>
      </c>
      <c r="BC9" s="58">
        <f t="shared" si="30"/>
        <v>3.2</v>
      </c>
      <c r="BD9" s="15"/>
      <c r="BE9" s="104"/>
    </row>
    <row r="10" spans="1:57" s="4" customFormat="1" x14ac:dyDescent="0.25">
      <c r="A10" s="126" t="str">
        <f>'Indicator Data'!A13</f>
        <v>Australia</v>
      </c>
      <c r="B10" s="59" t="str">
        <f>'Indicator Data'!B13</f>
        <v>AUS</v>
      </c>
      <c r="C10" s="55">
        <f>ROUND(IF('Indicator Data'!C13=0,0.1,IF(LOG('Indicator Data'!C13)&gt;C$194,10,IF(LOG('Indicator Data'!C13)&lt;C$195,0,10-(C$194-LOG('Indicator Data'!C13))/(C$194-C$195)*10))),1)</f>
        <v>8.1999999999999993</v>
      </c>
      <c r="D10" s="55">
        <f>ROUND(IF('Indicator Data'!D13=0,0.1,IF(LOG('Indicator Data'!D13)&gt;D$194,10,IF(LOG('Indicator Data'!D13)&lt;D$195,0,10-(D$194-LOG('Indicator Data'!D13))/(D$194-D$195)*10))),1)</f>
        <v>0.1</v>
      </c>
      <c r="E10" s="55">
        <f t="shared" si="0"/>
        <v>5.4</v>
      </c>
      <c r="F10" s="55">
        <f>ROUND(IF('Indicator Data'!E13="No data",0.1,IF('Indicator Data'!E13=0,0,IF(LOG('Indicator Data'!E13)&gt;F$194,10,IF(LOG('Indicator Data'!E13)&lt;F$195,0,10-(F$194-LOG('Indicator Data'!E13))/(F$194-F$195)*10)))),1)</f>
        <v>7.3</v>
      </c>
      <c r="G10" s="55">
        <f>ROUND(IF('Indicator Data'!F13=0,0,IF(LOG('Indicator Data'!F13)&gt;G$194,10,IF(LOG('Indicator Data'!F13)&lt;G$195,0,10-(G$194-LOG('Indicator Data'!F13))/(G$194-G$195)*10))),1)</f>
        <v>7</v>
      </c>
      <c r="H10" s="55">
        <f>ROUND(IF('Indicator Data'!G13=0,0,IF(LOG('Indicator Data'!G13)&gt;H$194,10,IF(LOG('Indicator Data'!G13)&lt;H$195,0,10-(H$194-LOG('Indicator Data'!G13))/(H$194-H$195)*10))),1)</f>
        <v>6.4</v>
      </c>
      <c r="I10" s="55">
        <f>ROUND(IF('Indicator Data'!H13=0,0,IF(LOG('Indicator Data'!H13)&gt;I$194,10,IF(LOG('Indicator Data'!H13)&lt;I$195,0,10-(I$194-LOG('Indicator Data'!H13))/(I$194-I$195)*10))),1)</f>
        <v>7.6</v>
      </c>
      <c r="J10" s="55">
        <f t="shared" si="1"/>
        <v>7</v>
      </c>
      <c r="K10" s="55">
        <f>ROUND(IF('Indicator Data'!I13=0,0,IF(LOG('Indicator Data'!I13)&gt;K$194,10,IF(LOG('Indicator Data'!I13)&lt;K$195,0,10-(K$194-LOG('Indicator Data'!I13))/(K$194-K$195)*10))),1)</f>
        <v>7.1</v>
      </c>
      <c r="L10" s="55">
        <f t="shared" si="2"/>
        <v>7.1</v>
      </c>
      <c r="M10" s="55">
        <f>ROUND(IF('Indicator Data'!J13=0,0,IF(LOG('Indicator Data'!J13)&gt;M$194,10,IF(LOG('Indicator Data'!J13)&lt;M$195,0,10-(M$194-LOG('Indicator Data'!J13))/(M$194-M$195)*10))),1)</f>
        <v>10</v>
      </c>
      <c r="N10" s="56">
        <f>'Indicator Data'!C13/'Indicator Data'!$BD13</f>
        <v>7.9474401498144513E-4</v>
      </c>
      <c r="O10" s="56">
        <f>'Indicator Data'!D13/'Indicator Data'!$BD13</f>
        <v>0</v>
      </c>
      <c r="P10" s="56">
        <f>IF(F10=0.1,0,'Indicator Data'!E13/'Indicator Data'!$BD13)</f>
        <v>3.5343144308047215E-3</v>
      </c>
      <c r="Q10" s="56">
        <f>'Indicator Data'!F13/'Indicator Data'!$BD13</f>
        <v>7.0447510145353412E-6</v>
      </c>
      <c r="R10" s="56">
        <f>'Indicator Data'!G13/'Indicator Data'!$BD13</f>
        <v>1.5120159108526149E-3</v>
      </c>
      <c r="S10" s="56">
        <f>'Indicator Data'!H13/'Indicator Data'!$BD13</f>
        <v>9.3864362155763042E-5</v>
      </c>
      <c r="T10" s="56">
        <f>'Indicator Data'!I13/'Indicator Data'!$BD13</f>
        <v>1.5770424120524942E-3</v>
      </c>
      <c r="U10" s="56">
        <f>'Indicator Data'!J13/'Indicator Data'!$BD13</f>
        <v>8.955649226622623E-3</v>
      </c>
      <c r="V10" s="55">
        <f t="shared" si="3"/>
        <v>4</v>
      </c>
      <c r="W10" s="55">
        <f t="shared" si="4"/>
        <v>0</v>
      </c>
      <c r="X10" s="55">
        <f t="shared" si="5"/>
        <v>2.2000000000000002</v>
      </c>
      <c r="Y10" s="55">
        <f t="shared" si="6"/>
        <v>2.4</v>
      </c>
      <c r="Z10" s="55">
        <f t="shared" si="7"/>
        <v>7.4</v>
      </c>
      <c r="AA10" s="55">
        <f t="shared" si="8"/>
        <v>0.8</v>
      </c>
      <c r="AB10" s="55">
        <f t="shared" si="9"/>
        <v>0.2</v>
      </c>
      <c r="AC10" s="55">
        <f t="shared" si="10"/>
        <v>0.5</v>
      </c>
      <c r="AD10" s="55">
        <f t="shared" si="11"/>
        <v>1.6</v>
      </c>
      <c r="AE10" s="55">
        <f t="shared" si="12"/>
        <v>1.1000000000000001</v>
      </c>
      <c r="AF10" s="55">
        <f t="shared" si="13"/>
        <v>3</v>
      </c>
      <c r="AG10" s="55">
        <f>ROUND(IF('Indicator Data'!K13=0,0,IF('Indicator Data'!K13&gt;AG$194,10,IF('Indicator Data'!K13&lt;AG$195,0,10-(AG$194-'Indicator Data'!K13)/(AG$194-AG$195)*10))),1)</f>
        <v>4</v>
      </c>
      <c r="AH10" s="55">
        <f t="shared" si="14"/>
        <v>6.1</v>
      </c>
      <c r="AI10" s="55">
        <f t="shared" si="15"/>
        <v>0.1</v>
      </c>
      <c r="AJ10" s="55">
        <f t="shared" si="16"/>
        <v>3.6</v>
      </c>
      <c r="AK10" s="55">
        <f t="shared" si="17"/>
        <v>3.9</v>
      </c>
      <c r="AL10" s="55">
        <f t="shared" si="18"/>
        <v>3.8</v>
      </c>
      <c r="AM10" s="55">
        <f t="shared" si="19"/>
        <v>4.4000000000000004</v>
      </c>
      <c r="AN10" s="55">
        <f t="shared" si="20"/>
        <v>8.1</v>
      </c>
      <c r="AO10" s="57">
        <f t="shared" si="21"/>
        <v>4</v>
      </c>
      <c r="AP10" s="57">
        <f t="shared" si="22"/>
        <v>5.3</v>
      </c>
      <c r="AQ10" s="57">
        <f t="shared" si="23"/>
        <v>7.2</v>
      </c>
      <c r="AR10" s="57">
        <f t="shared" si="24"/>
        <v>4.8</v>
      </c>
      <c r="AS10" s="55">
        <f t="shared" si="25"/>
        <v>6.1</v>
      </c>
      <c r="AT10" s="55">
        <f>IF('Indicator Data'!L13="No data","x",IF('Indicator Data'!BE13&lt;1000,"x",ROUND((IF('Indicator Data'!L13&gt;AT$194,10,IF('Indicator Data'!L13&lt;AT$195,0,10-(AT$194-'Indicator Data'!L13)/(AT$194-AT$195)*10))),1)))</f>
        <v>7.1</v>
      </c>
      <c r="AU10" s="57">
        <f t="shared" si="26"/>
        <v>6.6</v>
      </c>
      <c r="AV10" s="58">
        <f t="shared" si="27"/>
        <v>5.7</v>
      </c>
      <c r="AW10" s="55">
        <f>ROUND(IF('Indicator Data'!M13=0,0,IF('Indicator Data'!M13&gt;AW$194,10,IF('Indicator Data'!M13&lt;AW$195,0,10-(AW$194-'Indicator Data'!M13)/(AW$194-AW$195)*10))),1)</f>
        <v>0.1</v>
      </c>
      <c r="AX10" s="55">
        <f>ROUND(IF('Indicator Data'!N13=0,0,IF(LOG('Indicator Data'!N13)&gt;LOG(AX$194),10,IF(LOG('Indicator Data'!N13)&lt;LOG(AX$195),0,10-(LOG(AX$194)-LOG('Indicator Data'!N13))/(LOG(AX$194)-LOG(AX$195))*10))),1)</f>
        <v>0</v>
      </c>
      <c r="AY10" s="57">
        <f t="shared" si="28"/>
        <v>0.1</v>
      </c>
      <c r="AZ10" s="55">
        <f>'Indicator Data'!O13</f>
        <v>0</v>
      </c>
      <c r="BA10" s="55">
        <f>'Indicator Data'!P13</f>
        <v>0</v>
      </c>
      <c r="BB10" s="57">
        <f t="shared" si="29"/>
        <v>0</v>
      </c>
      <c r="BC10" s="58">
        <f t="shared" si="30"/>
        <v>0.1</v>
      </c>
      <c r="BD10" s="15"/>
      <c r="BE10" s="104"/>
    </row>
    <row r="11" spans="1:57" s="4" customFormat="1" x14ac:dyDescent="0.25">
      <c r="A11" s="126" t="str">
        <f>'Indicator Data'!A14</f>
        <v>Austria</v>
      </c>
      <c r="B11" s="59" t="str">
        <f>'Indicator Data'!B14</f>
        <v>AUT</v>
      </c>
      <c r="C11" s="55">
        <f>ROUND(IF('Indicator Data'!C14=0,0.1,IF(LOG('Indicator Data'!C14)&gt;C$194,10,IF(LOG('Indicator Data'!C14)&lt;C$195,0,10-(C$194-LOG('Indicator Data'!C14))/(C$194-C$195)*10))),1)</f>
        <v>7.4</v>
      </c>
      <c r="D11" s="55">
        <f>ROUND(IF('Indicator Data'!D14=0,0.1,IF(LOG('Indicator Data'!D14)&gt;D$194,10,IF(LOG('Indicator Data'!D14)&lt;D$195,0,10-(D$194-LOG('Indicator Data'!D14))/(D$194-D$195)*10))),1)</f>
        <v>0.1</v>
      </c>
      <c r="E11" s="55">
        <f t="shared" si="0"/>
        <v>4.7</v>
      </c>
      <c r="F11" s="55">
        <f>ROUND(IF('Indicator Data'!E14="No data",0.1,IF('Indicator Data'!E14=0,0,IF(LOG('Indicator Data'!E14)&gt;F$194,10,IF(LOG('Indicator Data'!E14)&lt;F$195,0,10-(F$194-LOG('Indicator Data'!E14))/(F$194-F$195)*10)))),1)</f>
        <v>6.7</v>
      </c>
      <c r="G11" s="55">
        <f>ROUND(IF('Indicator Data'!F14=0,0,IF(LOG('Indicator Data'!F14)&gt;G$194,10,IF(LOG('Indicator Data'!F14)&lt;G$195,0,10-(G$194-LOG('Indicator Data'!F14))/(G$194-G$195)*10))),1)</f>
        <v>0</v>
      </c>
      <c r="H11" s="55">
        <f>ROUND(IF('Indicator Data'!G14=0,0,IF(LOG('Indicator Data'!G14)&gt;H$194,10,IF(LOG('Indicator Data'!G14)&lt;H$195,0,10-(H$194-LOG('Indicator Data'!G14))/(H$194-H$195)*10))),1)</f>
        <v>0</v>
      </c>
      <c r="I11" s="55">
        <f>ROUND(IF('Indicator Data'!H14=0,0,IF(LOG('Indicator Data'!H14)&gt;I$194,10,IF(LOG('Indicator Data'!H14)&lt;I$195,0,10-(I$194-LOG('Indicator Data'!H14))/(I$194-I$195)*10))),1)</f>
        <v>0</v>
      </c>
      <c r="J11" s="55">
        <f t="shared" si="1"/>
        <v>0</v>
      </c>
      <c r="K11" s="55">
        <f>ROUND(IF('Indicator Data'!I14=0,0,IF(LOG('Indicator Data'!I14)&gt;K$194,10,IF(LOG('Indicator Data'!I14)&lt;K$195,0,10-(K$194-LOG('Indicator Data'!I14))/(K$194-K$195)*10))),1)</f>
        <v>0</v>
      </c>
      <c r="L11" s="55">
        <f t="shared" si="2"/>
        <v>0</v>
      </c>
      <c r="M11" s="55">
        <f>ROUND(IF('Indicator Data'!J14=0,0,IF(LOG('Indicator Data'!J14)&gt;M$194,10,IF(LOG('Indicator Data'!J14)&lt;M$195,0,10-(M$194-LOG('Indicator Data'!J14))/(M$194-M$195)*10))),1)</f>
        <v>0</v>
      </c>
      <c r="N11" s="56">
        <f>'Indicator Data'!C14/'Indicator Data'!$BD14</f>
        <v>1.100088259094432E-3</v>
      </c>
      <c r="O11" s="56">
        <f>'Indicator Data'!D14/'Indicator Data'!$BD14</f>
        <v>0</v>
      </c>
      <c r="P11" s="56">
        <f>IF(F11=0.1,0,'Indicator Data'!E14/'Indicator Data'!$BD14)</f>
        <v>5.9408498961741225E-3</v>
      </c>
      <c r="Q11" s="56">
        <f>'Indicator Data'!F14/'Indicator Data'!$BD14</f>
        <v>0</v>
      </c>
      <c r="R11" s="56">
        <f>'Indicator Data'!G14/'Indicator Data'!$BD14</f>
        <v>0</v>
      </c>
      <c r="S11" s="56">
        <f>'Indicator Data'!H14/'Indicator Data'!$BD14</f>
        <v>0</v>
      </c>
      <c r="T11" s="56">
        <f>'Indicator Data'!I14/'Indicator Data'!$BD14</f>
        <v>0</v>
      </c>
      <c r="U11" s="56">
        <f>'Indicator Data'!J14/'Indicator Data'!$BD14</f>
        <v>0</v>
      </c>
      <c r="V11" s="55">
        <f t="shared" si="3"/>
        <v>5.5</v>
      </c>
      <c r="W11" s="55">
        <f t="shared" si="4"/>
        <v>0</v>
      </c>
      <c r="X11" s="55">
        <f t="shared" si="5"/>
        <v>3.2</v>
      </c>
      <c r="Y11" s="55">
        <f t="shared" si="6"/>
        <v>4</v>
      </c>
      <c r="Z11" s="55">
        <f t="shared" si="7"/>
        <v>0</v>
      </c>
      <c r="AA11" s="55">
        <f t="shared" si="8"/>
        <v>0</v>
      </c>
      <c r="AB11" s="55">
        <f t="shared" si="9"/>
        <v>0</v>
      </c>
      <c r="AC11" s="55">
        <f t="shared" si="10"/>
        <v>0</v>
      </c>
      <c r="AD11" s="55">
        <f t="shared" si="11"/>
        <v>0</v>
      </c>
      <c r="AE11" s="55">
        <f t="shared" si="12"/>
        <v>0</v>
      </c>
      <c r="AF11" s="55">
        <f t="shared" si="13"/>
        <v>0</v>
      </c>
      <c r="AG11" s="55">
        <f>ROUND(IF('Indicator Data'!K14=0,0,IF('Indicator Data'!K14&gt;AG$194,10,IF('Indicator Data'!K14&lt;AG$195,0,10-(AG$194-'Indicator Data'!K14)/(AG$194-AG$195)*10))),1)</f>
        <v>0</v>
      </c>
      <c r="AH11" s="55">
        <f t="shared" si="14"/>
        <v>6.5</v>
      </c>
      <c r="AI11" s="55">
        <f t="shared" si="15"/>
        <v>0.1</v>
      </c>
      <c r="AJ11" s="55">
        <f t="shared" si="16"/>
        <v>0</v>
      </c>
      <c r="AK11" s="55">
        <f t="shared" si="17"/>
        <v>0</v>
      </c>
      <c r="AL11" s="55">
        <f t="shared" si="18"/>
        <v>0</v>
      </c>
      <c r="AM11" s="55">
        <f t="shared" si="19"/>
        <v>0</v>
      </c>
      <c r="AN11" s="55">
        <f t="shared" si="20"/>
        <v>0</v>
      </c>
      <c r="AO11" s="57">
        <f t="shared" si="21"/>
        <v>4</v>
      </c>
      <c r="AP11" s="57">
        <f t="shared" si="22"/>
        <v>5.5</v>
      </c>
      <c r="AQ11" s="57">
        <f t="shared" si="23"/>
        <v>0</v>
      </c>
      <c r="AR11" s="57">
        <f t="shared" si="24"/>
        <v>0</v>
      </c>
      <c r="AS11" s="55">
        <f t="shared" si="25"/>
        <v>0</v>
      </c>
      <c r="AT11" s="55">
        <f>IF('Indicator Data'!L14="No data","x",IF('Indicator Data'!BE14&lt;1000,"x",ROUND((IF('Indicator Data'!L14&gt;AT$194,10,IF('Indicator Data'!L14&lt;AT$195,0,10-(AT$194-'Indicator Data'!L14)/(AT$194-AT$195)*10))),1)))</f>
        <v>1</v>
      </c>
      <c r="AU11" s="57">
        <f t="shared" si="26"/>
        <v>0.5</v>
      </c>
      <c r="AV11" s="58">
        <f t="shared" si="27"/>
        <v>2.2999999999999998</v>
      </c>
      <c r="AW11" s="55">
        <f>ROUND(IF('Indicator Data'!M14=0,0,IF('Indicator Data'!M14&gt;AW$194,10,IF('Indicator Data'!M14&lt;AW$195,0,10-(AW$194-'Indicator Data'!M14)/(AW$194-AW$195)*10))),1)</f>
        <v>0</v>
      </c>
      <c r="AX11" s="55">
        <f>ROUND(IF('Indicator Data'!N14=0,0,IF(LOG('Indicator Data'!N14)&gt;LOG(AX$194),10,IF(LOG('Indicator Data'!N14)&lt;LOG(AX$195),0,10-(LOG(AX$194)-LOG('Indicator Data'!N14))/(LOG(AX$194)-LOG(AX$195))*10))),1)</f>
        <v>0</v>
      </c>
      <c r="AY11" s="57">
        <f t="shared" si="28"/>
        <v>0</v>
      </c>
      <c r="AZ11" s="55">
        <f>'Indicator Data'!O14</f>
        <v>0</v>
      </c>
      <c r="BA11" s="55">
        <f>'Indicator Data'!P14</f>
        <v>0</v>
      </c>
      <c r="BB11" s="57">
        <f t="shared" si="29"/>
        <v>0</v>
      </c>
      <c r="BC11" s="58">
        <f t="shared" si="30"/>
        <v>0</v>
      </c>
      <c r="BD11" s="15"/>
      <c r="BE11" s="104"/>
    </row>
    <row r="12" spans="1:57" s="4" customFormat="1" x14ac:dyDescent="0.25">
      <c r="A12" s="126" t="str">
        <f>'Indicator Data'!A15</f>
        <v>Azerbaijan</v>
      </c>
      <c r="B12" s="59" t="str">
        <f>'Indicator Data'!B15</f>
        <v>AZE</v>
      </c>
      <c r="C12" s="55">
        <f>ROUND(IF('Indicator Data'!C15=0,0.1,IF(LOG('Indicator Data'!C15)&gt;C$194,10,IF(LOG('Indicator Data'!C15)&lt;C$195,0,10-(C$194-LOG('Indicator Data'!C15))/(C$194-C$195)*10))),1)</f>
        <v>8.1</v>
      </c>
      <c r="D12" s="55">
        <f>ROUND(IF('Indicator Data'!D15=0,0.1,IF(LOG('Indicator Data'!D15)&gt;D$194,10,IF(LOG('Indicator Data'!D15)&lt;D$195,0,10-(D$194-LOG('Indicator Data'!D15))/(D$194-D$195)*10))),1)</f>
        <v>8.9</v>
      </c>
      <c r="E12" s="55">
        <f t="shared" si="0"/>
        <v>8.5</v>
      </c>
      <c r="F12" s="55">
        <f>ROUND(IF('Indicator Data'!E15="No data",0.1,IF('Indicator Data'!E15=0,0,IF(LOG('Indicator Data'!E15)&gt;F$194,10,IF(LOG('Indicator Data'!E15)&lt;F$195,0,10-(F$194-LOG('Indicator Data'!E15))/(F$194-F$195)*10)))),1)</f>
        <v>6.5</v>
      </c>
      <c r="G12" s="55">
        <f>ROUND(IF('Indicator Data'!F15=0,0,IF(LOG('Indicator Data'!F15)&gt;G$194,10,IF(LOG('Indicator Data'!F15)&lt;G$195,0,10-(G$194-LOG('Indicator Data'!F15))/(G$194-G$195)*10))),1)</f>
        <v>0</v>
      </c>
      <c r="H12" s="55">
        <f>ROUND(IF('Indicator Data'!G15=0,0,IF(LOG('Indicator Data'!G15)&gt;H$194,10,IF(LOG('Indicator Data'!G15)&lt;H$195,0,10-(H$194-LOG('Indicator Data'!G15))/(H$194-H$195)*10))),1)</f>
        <v>0</v>
      </c>
      <c r="I12" s="55">
        <f>ROUND(IF('Indicator Data'!H15=0,0,IF(LOG('Indicator Data'!H15)&gt;I$194,10,IF(LOG('Indicator Data'!H15)&lt;I$195,0,10-(I$194-LOG('Indicator Data'!H15))/(I$194-I$195)*10))),1)</f>
        <v>0</v>
      </c>
      <c r="J12" s="55">
        <f t="shared" si="1"/>
        <v>0</v>
      </c>
      <c r="K12" s="55">
        <f>ROUND(IF('Indicator Data'!I15=0,0,IF(LOG('Indicator Data'!I15)&gt;K$194,10,IF(LOG('Indicator Data'!I15)&lt;K$195,0,10-(K$194-LOG('Indicator Data'!I15))/(K$194-K$195)*10))),1)</f>
        <v>0</v>
      </c>
      <c r="L12" s="55">
        <f t="shared" si="2"/>
        <v>0</v>
      </c>
      <c r="M12" s="55">
        <f>ROUND(IF('Indicator Data'!J15=0,0,IF(LOG('Indicator Data'!J15)&gt;M$194,10,IF(LOG('Indicator Data'!J15)&lt;M$195,0,10-(M$194-LOG('Indicator Data'!J15))/(M$194-M$195)*10))),1)</f>
        <v>0</v>
      </c>
      <c r="N12" s="56">
        <f>'Indicator Data'!C15/'Indicator Data'!$BD15</f>
        <v>1.8518183915228257E-3</v>
      </c>
      <c r="O12" s="56">
        <f>'Indicator Data'!D15/'Indicator Data'!$BD15</f>
        <v>4.9894947967551399E-4</v>
      </c>
      <c r="P12" s="56">
        <f>IF(F12=0.1,0,'Indicator Data'!E15/'Indicator Data'!$BD15)</f>
        <v>4.0863273223020634E-3</v>
      </c>
      <c r="Q12" s="56">
        <f>'Indicator Data'!F15/'Indicator Data'!$BD15</f>
        <v>0</v>
      </c>
      <c r="R12" s="56">
        <f>'Indicator Data'!G15/'Indicator Data'!$BD15</f>
        <v>0</v>
      </c>
      <c r="S12" s="56">
        <f>'Indicator Data'!H15/'Indicator Data'!$BD15</f>
        <v>0</v>
      </c>
      <c r="T12" s="56">
        <f>'Indicator Data'!I15/'Indicator Data'!$BD15</f>
        <v>0</v>
      </c>
      <c r="U12" s="56">
        <f>'Indicator Data'!J15/'Indicator Data'!$BD15</f>
        <v>0</v>
      </c>
      <c r="V12" s="55">
        <f t="shared" si="3"/>
        <v>9.3000000000000007</v>
      </c>
      <c r="W12" s="55">
        <f t="shared" si="4"/>
        <v>5</v>
      </c>
      <c r="X12" s="55">
        <f t="shared" si="5"/>
        <v>7.8</v>
      </c>
      <c r="Y12" s="55">
        <f t="shared" si="6"/>
        <v>2.7</v>
      </c>
      <c r="Z12" s="55">
        <f t="shared" si="7"/>
        <v>0</v>
      </c>
      <c r="AA12" s="55">
        <f t="shared" si="8"/>
        <v>0</v>
      </c>
      <c r="AB12" s="55">
        <f t="shared" si="9"/>
        <v>0</v>
      </c>
      <c r="AC12" s="55">
        <f t="shared" si="10"/>
        <v>0</v>
      </c>
      <c r="AD12" s="55">
        <f t="shared" si="11"/>
        <v>0</v>
      </c>
      <c r="AE12" s="55">
        <f t="shared" si="12"/>
        <v>0</v>
      </c>
      <c r="AF12" s="55">
        <f t="shared" si="13"/>
        <v>0</v>
      </c>
      <c r="AG12" s="55">
        <f>ROUND(IF('Indicator Data'!K15=0,0,IF('Indicator Data'!K15&gt;AG$194,10,IF('Indicator Data'!K15&lt;AG$195,0,10-(AG$194-'Indicator Data'!K15)/(AG$194-AG$195)*10))),1)</f>
        <v>1</v>
      </c>
      <c r="AH12" s="55">
        <f t="shared" si="14"/>
        <v>8.6999999999999993</v>
      </c>
      <c r="AI12" s="55">
        <f t="shared" si="15"/>
        <v>7</v>
      </c>
      <c r="AJ12" s="55">
        <f t="shared" si="16"/>
        <v>0</v>
      </c>
      <c r="AK12" s="55">
        <f t="shared" si="17"/>
        <v>0</v>
      </c>
      <c r="AL12" s="55">
        <f t="shared" si="18"/>
        <v>0</v>
      </c>
      <c r="AM12" s="55">
        <f t="shared" si="19"/>
        <v>0</v>
      </c>
      <c r="AN12" s="55">
        <f t="shared" si="20"/>
        <v>0</v>
      </c>
      <c r="AO12" s="57">
        <f t="shared" si="21"/>
        <v>8.1999999999999993</v>
      </c>
      <c r="AP12" s="57">
        <f t="shared" si="22"/>
        <v>4.9000000000000004</v>
      </c>
      <c r="AQ12" s="57">
        <f t="shared" si="23"/>
        <v>0</v>
      </c>
      <c r="AR12" s="57">
        <f t="shared" si="24"/>
        <v>0</v>
      </c>
      <c r="AS12" s="55">
        <f t="shared" si="25"/>
        <v>0.5</v>
      </c>
      <c r="AT12" s="55">
        <f>IF('Indicator Data'!L15="No data","x",IF('Indicator Data'!BE15&lt;1000,"x",ROUND((IF('Indicator Data'!L15&gt;AT$194,10,IF('Indicator Data'!L15&lt;AT$195,0,10-(AT$194-'Indicator Data'!L15)/(AT$194-AT$195)*10))),1)))</f>
        <v>10</v>
      </c>
      <c r="AU12" s="57">
        <f t="shared" si="26"/>
        <v>5.3</v>
      </c>
      <c r="AV12" s="58">
        <f t="shared" si="27"/>
        <v>4.5</v>
      </c>
      <c r="AW12" s="55">
        <f>ROUND(IF('Indicator Data'!M15=0,0,IF('Indicator Data'!M15&gt;AW$194,10,IF('Indicator Data'!M15&lt;AW$195,0,10-(AW$194-'Indicator Data'!M15)/(AW$194-AW$195)*10))),1)</f>
        <v>7.9</v>
      </c>
      <c r="AX12" s="55">
        <f>ROUND(IF('Indicator Data'!N15=0,0,IF(LOG('Indicator Data'!N15)&gt;LOG(AX$194),10,IF(LOG('Indicator Data'!N15)&lt;LOG(AX$195),0,10-(LOG(AX$194)-LOG('Indicator Data'!N15))/(LOG(AX$194)-LOG(AX$195))*10))),1)</f>
        <v>6</v>
      </c>
      <c r="AY12" s="57">
        <f t="shared" si="28"/>
        <v>7.1</v>
      </c>
      <c r="AZ12" s="55">
        <f>'Indicator Data'!O15</f>
        <v>0</v>
      </c>
      <c r="BA12" s="55">
        <f>'Indicator Data'!P15</f>
        <v>0</v>
      </c>
      <c r="BB12" s="57">
        <f t="shared" si="29"/>
        <v>0</v>
      </c>
      <c r="BC12" s="58">
        <f t="shared" si="30"/>
        <v>5</v>
      </c>
      <c r="BD12" s="15"/>
      <c r="BE12" s="104"/>
    </row>
    <row r="13" spans="1:57" s="4" customFormat="1" x14ac:dyDescent="0.25">
      <c r="A13" s="126" t="str">
        <f>'Indicator Data'!A16</f>
        <v>Bahamas</v>
      </c>
      <c r="B13" s="59" t="str">
        <f>'Indicator Data'!B16</f>
        <v>BHS</v>
      </c>
      <c r="C13" s="55">
        <f>ROUND(IF('Indicator Data'!C16=0,0.1,IF(LOG('Indicator Data'!C16)&gt;C$194,10,IF(LOG('Indicator Data'!C16)&lt;C$195,0,10-(C$194-LOG('Indicator Data'!C16))/(C$194-C$195)*10))),1)</f>
        <v>0.1</v>
      </c>
      <c r="D13" s="55">
        <f>ROUND(IF('Indicator Data'!D16=0,0.1,IF(LOG('Indicator Data'!D16)&gt;D$194,10,IF(LOG('Indicator Data'!D16)&lt;D$195,0,10-(D$194-LOG('Indicator Data'!D16))/(D$194-D$195)*10))),1)</f>
        <v>0.1</v>
      </c>
      <c r="E13" s="55">
        <f t="shared" si="0"/>
        <v>0.1</v>
      </c>
      <c r="F13" s="55">
        <f>ROUND(IF('Indicator Data'!E16="No data",0.1,IF('Indicator Data'!E16=0,0,IF(LOG('Indicator Data'!E16)&gt;F$194,10,IF(LOG('Indicator Data'!E16)&lt;F$195,0,10-(F$194-LOG('Indicator Data'!E16))/(F$194-F$195)*10)))),1)</f>
        <v>0.1</v>
      </c>
      <c r="G13" s="55">
        <f>ROUND(IF('Indicator Data'!F16=0,0,IF(LOG('Indicator Data'!F16)&gt;G$194,10,IF(LOG('Indicator Data'!F16)&lt;G$195,0,10-(G$194-LOG('Indicator Data'!F16))/(G$194-G$195)*10))),1)</f>
        <v>0</v>
      </c>
      <c r="H13" s="55">
        <f>ROUND(IF('Indicator Data'!G16=0,0,IF(LOG('Indicator Data'!G16)&gt;H$194,10,IF(LOG('Indicator Data'!G16)&lt;H$195,0,10-(H$194-LOG('Indicator Data'!G16))/(H$194-H$195)*10))),1)</f>
        <v>4.7</v>
      </c>
      <c r="I13" s="55">
        <f>ROUND(IF('Indicator Data'!H16=0,0,IF(LOG('Indicator Data'!H16)&gt;I$194,10,IF(LOG('Indicator Data'!H16)&lt;I$195,0,10-(I$194-LOG('Indicator Data'!H16))/(I$194-I$195)*10))),1)</f>
        <v>7.7</v>
      </c>
      <c r="J13" s="55">
        <f t="shared" si="1"/>
        <v>6.4</v>
      </c>
      <c r="K13" s="55">
        <f>ROUND(IF('Indicator Data'!I16=0,0,IF(LOG('Indicator Data'!I16)&gt;K$194,10,IF(LOG('Indicator Data'!I16)&lt;K$195,0,10-(K$194-LOG('Indicator Data'!I16))/(K$194-K$195)*10))),1)</f>
        <v>6.5</v>
      </c>
      <c r="L13" s="55">
        <f t="shared" si="2"/>
        <v>6.5</v>
      </c>
      <c r="M13" s="55">
        <f>ROUND(IF('Indicator Data'!J16=0,0,IF(LOG('Indicator Data'!J16)&gt;M$194,10,IF(LOG('Indicator Data'!J16)&lt;M$195,0,10-(M$194-LOG('Indicator Data'!J16))/(M$194-M$195)*10))),1)</f>
        <v>0</v>
      </c>
      <c r="N13" s="56">
        <f>'Indicator Data'!C16/'Indicator Data'!$BD16</f>
        <v>0</v>
      </c>
      <c r="O13" s="56">
        <f>'Indicator Data'!D16/'Indicator Data'!$BD16</f>
        <v>0</v>
      </c>
      <c r="P13" s="56">
        <f>IF(F13=0.1,0,'Indicator Data'!E16/'Indicator Data'!$BD16)</f>
        <v>0</v>
      </c>
      <c r="Q13" s="56">
        <f>'Indicator Data'!F16/'Indicator Data'!$BD16</f>
        <v>0</v>
      </c>
      <c r="R13" s="56">
        <f>'Indicator Data'!G16/'Indicator Data'!$BD16</f>
        <v>1.9133631018905983E-2</v>
      </c>
      <c r="S13" s="56">
        <f>'Indicator Data'!H16/'Indicator Data'!$BD16</f>
        <v>6.0421992691282039E-3</v>
      </c>
      <c r="T13" s="56">
        <f>'Indicator Data'!I16/'Indicator Data'!$BD16</f>
        <v>4.82780925597667E-2</v>
      </c>
      <c r="U13" s="56">
        <f>'Indicator Data'!J16/'Indicator Data'!$BD16</f>
        <v>0</v>
      </c>
      <c r="V13" s="55">
        <f t="shared" si="3"/>
        <v>0</v>
      </c>
      <c r="W13" s="55">
        <f t="shared" si="4"/>
        <v>0</v>
      </c>
      <c r="X13" s="55">
        <f t="shared" si="5"/>
        <v>0</v>
      </c>
      <c r="Y13" s="55">
        <f t="shared" si="6"/>
        <v>0.1</v>
      </c>
      <c r="Z13" s="55">
        <f t="shared" si="7"/>
        <v>0</v>
      </c>
      <c r="AA13" s="55">
        <f t="shared" si="8"/>
        <v>10</v>
      </c>
      <c r="AB13" s="55">
        <f t="shared" si="9"/>
        <v>10</v>
      </c>
      <c r="AC13" s="55">
        <f t="shared" si="10"/>
        <v>10</v>
      </c>
      <c r="AD13" s="55">
        <f t="shared" si="11"/>
        <v>10</v>
      </c>
      <c r="AE13" s="55">
        <f t="shared" si="12"/>
        <v>10</v>
      </c>
      <c r="AF13" s="55">
        <f t="shared" si="13"/>
        <v>0</v>
      </c>
      <c r="AG13" s="55">
        <f>ROUND(IF('Indicator Data'!K16=0,0,IF('Indicator Data'!K16&gt;AG$194,10,IF('Indicator Data'!K16&lt;AG$195,0,10-(AG$194-'Indicator Data'!K16)/(AG$194-AG$195)*10))),1)</f>
        <v>0</v>
      </c>
      <c r="AH13" s="55">
        <f t="shared" si="14"/>
        <v>0.1</v>
      </c>
      <c r="AI13" s="55">
        <f t="shared" si="15"/>
        <v>0.1</v>
      </c>
      <c r="AJ13" s="55">
        <f t="shared" si="16"/>
        <v>7.4</v>
      </c>
      <c r="AK13" s="55">
        <f t="shared" si="17"/>
        <v>8.9</v>
      </c>
      <c r="AL13" s="55">
        <f t="shared" si="18"/>
        <v>8.1999999999999993</v>
      </c>
      <c r="AM13" s="55">
        <f t="shared" si="19"/>
        <v>8.3000000000000007</v>
      </c>
      <c r="AN13" s="55">
        <f t="shared" si="20"/>
        <v>0</v>
      </c>
      <c r="AO13" s="57">
        <f t="shared" si="21"/>
        <v>0.1</v>
      </c>
      <c r="AP13" s="57">
        <f t="shared" si="22"/>
        <v>0.1</v>
      </c>
      <c r="AQ13" s="57">
        <f t="shared" si="23"/>
        <v>0</v>
      </c>
      <c r="AR13" s="57">
        <f t="shared" si="24"/>
        <v>8.8000000000000007</v>
      </c>
      <c r="AS13" s="55">
        <f t="shared" si="25"/>
        <v>0</v>
      </c>
      <c r="AT13" s="55">
        <f>IF('Indicator Data'!L16="No data","x",IF('Indicator Data'!BE16&lt;1000,"x",ROUND((IF('Indicator Data'!L16&gt;AT$194,10,IF('Indicator Data'!L16&lt;AT$195,0,10-(AT$194-'Indicator Data'!L16)/(AT$194-AT$195)*10))),1)))</f>
        <v>5.0999999999999996</v>
      </c>
      <c r="AU13" s="57">
        <f t="shared" si="26"/>
        <v>2.6</v>
      </c>
      <c r="AV13" s="58">
        <f t="shared" si="27"/>
        <v>3.4</v>
      </c>
      <c r="AW13" s="55">
        <f>ROUND(IF('Indicator Data'!M16=0,0,IF('Indicator Data'!M16&gt;AW$194,10,IF('Indicator Data'!M16&lt;AW$195,0,10-(AW$194-'Indicator Data'!M16)/(AW$194-AW$195)*10))),1)</f>
        <v>0</v>
      </c>
      <c r="AX13" s="55">
        <f>ROUND(IF('Indicator Data'!N16=0,0,IF(LOG('Indicator Data'!N16)&gt;LOG(AX$194),10,IF(LOG('Indicator Data'!N16)&lt;LOG(AX$195),0,10-(LOG(AX$194)-LOG('Indicator Data'!N16))/(LOG(AX$194)-LOG(AX$195))*10))),1)</f>
        <v>0</v>
      </c>
      <c r="AY13" s="57">
        <f t="shared" si="28"/>
        <v>0</v>
      </c>
      <c r="AZ13" s="55">
        <f>'Indicator Data'!O16</f>
        <v>0</v>
      </c>
      <c r="BA13" s="55">
        <f>'Indicator Data'!P16</f>
        <v>0</v>
      </c>
      <c r="BB13" s="57">
        <f t="shared" si="29"/>
        <v>0</v>
      </c>
      <c r="BC13" s="58">
        <f t="shared" si="30"/>
        <v>0</v>
      </c>
      <c r="BD13" s="15"/>
      <c r="BE13" s="104"/>
    </row>
    <row r="14" spans="1:57" s="4" customFormat="1" x14ac:dyDescent="0.25">
      <c r="A14" s="126" t="str">
        <f>'Indicator Data'!A17</f>
        <v>Bahrain</v>
      </c>
      <c r="B14" s="59" t="str">
        <f>'Indicator Data'!B17</f>
        <v>BHR</v>
      </c>
      <c r="C14" s="55">
        <f>ROUND(IF('Indicator Data'!C17=0,0.1,IF(LOG('Indicator Data'!C17)&gt;C$194,10,IF(LOG('Indicator Data'!C17)&lt;C$195,0,10-(C$194-LOG('Indicator Data'!C17))/(C$194-C$195)*10))),1)</f>
        <v>0.1</v>
      </c>
      <c r="D14" s="55">
        <f>ROUND(IF('Indicator Data'!D17=0,0.1,IF(LOG('Indicator Data'!D17)&gt;D$194,10,IF(LOG('Indicator Data'!D17)&lt;D$195,0,10-(D$194-LOG('Indicator Data'!D17))/(D$194-D$195)*10))),1)</f>
        <v>0.1</v>
      </c>
      <c r="E14" s="55">
        <f t="shared" si="0"/>
        <v>0.1</v>
      </c>
      <c r="F14" s="55">
        <f>ROUND(IF('Indicator Data'!E17="No data",0.1,IF('Indicator Data'!E17=0,0,IF(LOG('Indicator Data'!E17)&gt;F$194,10,IF(LOG('Indicator Data'!E17)&lt;F$195,0,10-(F$194-LOG('Indicator Data'!E17))/(F$194-F$195)*10)))),1)</f>
        <v>0.1</v>
      </c>
      <c r="G14" s="55">
        <f>ROUND(IF('Indicator Data'!F17=0,0,IF(LOG('Indicator Data'!F17)&gt;G$194,10,IF(LOG('Indicator Data'!F17)&lt;G$195,0,10-(G$194-LOG('Indicator Data'!F17))/(G$194-G$195)*10))),1)</f>
        <v>0</v>
      </c>
      <c r="H14" s="55">
        <f>ROUND(IF('Indicator Data'!G17=0,0,IF(LOG('Indicator Data'!G17)&gt;H$194,10,IF(LOG('Indicator Data'!G17)&lt;H$195,0,10-(H$194-LOG('Indicator Data'!G17))/(H$194-H$195)*10))),1)</f>
        <v>0</v>
      </c>
      <c r="I14" s="55">
        <f>ROUND(IF('Indicator Data'!H17=0,0,IF(LOG('Indicator Data'!H17)&gt;I$194,10,IF(LOG('Indicator Data'!H17)&lt;I$195,0,10-(I$194-LOG('Indicator Data'!H17))/(I$194-I$195)*10))),1)</f>
        <v>0</v>
      </c>
      <c r="J14" s="55">
        <f t="shared" si="1"/>
        <v>0</v>
      </c>
      <c r="K14" s="55">
        <f>ROUND(IF('Indicator Data'!I17=0,0,IF(LOG('Indicator Data'!I17)&gt;K$194,10,IF(LOG('Indicator Data'!I17)&lt;K$195,0,10-(K$194-LOG('Indicator Data'!I17))/(K$194-K$195)*10))),1)</f>
        <v>0</v>
      </c>
      <c r="L14" s="55">
        <f t="shared" si="2"/>
        <v>0</v>
      </c>
      <c r="M14" s="55">
        <f>ROUND(IF('Indicator Data'!J17=0,0,IF(LOG('Indicator Data'!J17)&gt;M$194,10,IF(LOG('Indicator Data'!J17)&lt;M$195,0,10-(M$194-LOG('Indicator Data'!J17))/(M$194-M$195)*10))),1)</f>
        <v>0</v>
      </c>
      <c r="N14" s="56">
        <f>'Indicator Data'!C17/'Indicator Data'!$BD17</f>
        <v>0</v>
      </c>
      <c r="O14" s="56">
        <f>'Indicator Data'!D17/'Indicator Data'!$BD17</f>
        <v>0</v>
      </c>
      <c r="P14" s="56">
        <f>IF(F14=0.1,0,'Indicator Data'!E17/'Indicator Data'!$BD17)</f>
        <v>0</v>
      </c>
      <c r="Q14" s="56">
        <f>'Indicator Data'!F17/'Indicator Data'!$BD17</f>
        <v>0</v>
      </c>
      <c r="R14" s="56">
        <f>'Indicator Data'!G17/'Indicator Data'!$BD17</f>
        <v>0</v>
      </c>
      <c r="S14" s="56">
        <f>'Indicator Data'!H17/'Indicator Data'!$BD17</f>
        <v>0</v>
      </c>
      <c r="T14" s="56">
        <f>'Indicator Data'!I17/'Indicator Data'!$BD17</f>
        <v>0</v>
      </c>
      <c r="U14" s="56">
        <f>'Indicator Data'!J17/'Indicator Data'!$BD17</f>
        <v>0</v>
      </c>
      <c r="V14" s="55">
        <f t="shared" si="3"/>
        <v>0</v>
      </c>
      <c r="W14" s="55">
        <f t="shared" si="4"/>
        <v>0</v>
      </c>
      <c r="X14" s="55">
        <f t="shared" si="5"/>
        <v>0</v>
      </c>
      <c r="Y14" s="55">
        <f t="shared" si="6"/>
        <v>0.1</v>
      </c>
      <c r="Z14" s="55">
        <f t="shared" si="7"/>
        <v>0</v>
      </c>
      <c r="AA14" s="55">
        <f t="shared" si="8"/>
        <v>0</v>
      </c>
      <c r="AB14" s="55">
        <f t="shared" si="9"/>
        <v>0</v>
      </c>
      <c r="AC14" s="55">
        <f t="shared" si="10"/>
        <v>0</v>
      </c>
      <c r="AD14" s="55">
        <f t="shared" si="11"/>
        <v>0</v>
      </c>
      <c r="AE14" s="55">
        <f t="shared" si="12"/>
        <v>0</v>
      </c>
      <c r="AF14" s="55">
        <f t="shared" si="13"/>
        <v>0</v>
      </c>
      <c r="AG14" s="55">
        <f>ROUND(IF('Indicator Data'!K17=0,0,IF('Indicator Data'!K17&gt;AG$194,10,IF('Indicator Data'!K17&lt;AG$195,0,10-(AG$194-'Indicator Data'!K17)/(AG$194-AG$195)*10))),1)</f>
        <v>0</v>
      </c>
      <c r="AH14" s="55">
        <f t="shared" si="14"/>
        <v>0.1</v>
      </c>
      <c r="AI14" s="55">
        <f t="shared" si="15"/>
        <v>0.1</v>
      </c>
      <c r="AJ14" s="55">
        <f t="shared" si="16"/>
        <v>0</v>
      </c>
      <c r="AK14" s="55">
        <f t="shared" si="17"/>
        <v>0</v>
      </c>
      <c r="AL14" s="55">
        <f t="shared" si="18"/>
        <v>0</v>
      </c>
      <c r="AM14" s="55">
        <f t="shared" si="19"/>
        <v>0</v>
      </c>
      <c r="AN14" s="55">
        <f t="shared" si="20"/>
        <v>0</v>
      </c>
      <c r="AO14" s="57">
        <f t="shared" si="21"/>
        <v>0.1</v>
      </c>
      <c r="AP14" s="57">
        <f t="shared" si="22"/>
        <v>0.1</v>
      </c>
      <c r="AQ14" s="57">
        <f t="shared" si="23"/>
        <v>0</v>
      </c>
      <c r="AR14" s="57">
        <f t="shared" si="24"/>
        <v>0</v>
      </c>
      <c r="AS14" s="55">
        <f t="shared" si="25"/>
        <v>0</v>
      </c>
      <c r="AT14" s="55" t="str">
        <f>IF('Indicator Data'!L17="No data","x",IF('Indicator Data'!BE17&lt;1000,"x",ROUND((IF('Indicator Data'!L17&gt;AT$194,10,IF('Indicator Data'!L17&lt;AT$195,0,10-(AT$194-'Indicator Data'!L17)/(AT$194-AT$195)*10))),1)))</f>
        <v>x</v>
      </c>
      <c r="AU14" s="57">
        <f t="shared" si="26"/>
        <v>0</v>
      </c>
      <c r="AV14" s="58">
        <f t="shared" si="27"/>
        <v>0.1</v>
      </c>
      <c r="AW14" s="55">
        <f>ROUND(IF('Indicator Data'!M17=0,0,IF('Indicator Data'!M17&gt;AW$194,10,IF('Indicator Data'!M17&lt;AW$195,0,10-(AW$194-'Indicator Data'!M17)/(AW$194-AW$195)*10))),1)</f>
        <v>0.6</v>
      </c>
      <c r="AX14" s="55">
        <f>ROUND(IF('Indicator Data'!N17=0,0,IF(LOG('Indicator Data'!N17)&gt;LOG(AX$194),10,IF(LOG('Indicator Data'!N17)&lt;LOG(AX$195),0,10-(LOG(AX$194)-LOG('Indicator Data'!N17))/(LOG(AX$194)-LOG(AX$195))*10))),1)</f>
        <v>0</v>
      </c>
      <c r="AY14" s="57">
        <f t="shared" si="28"/>
        <v>0.3</v>
      </c>
      <c r="AZ14" s="55">
        <f>'Indicator Data'!O17</f>
        <v>0</v>
      </c>
      <c r="BA14" s="55">
        <f>'Indicator Data'!P17</f>
        <v>0</v>
      </c>
      <c r="BB14" s="57">
        <f t="shared" si="29"/>
        <v>0</v>
      </c>
      <c r="BC14" s="58">
        <f t="shared" si="30"/>
        <v>0.2</v>
      </c>
      <c r="BD14" s="15"/>
      <c r="BE14" s="104"/>
    </row>
    <row r="15" spans="1:57" s="4" customFormat="1" x14ac:dyDescent="0.25">
      <c r="A15" s="126" t="str">
        <f>'Indicator Data'!A18</f>
        <v>Bangladesh</v>
      </c>
      <c r="B15" s="59" t="str">
        <f>'Indicator Data'!B18</f>
        <v>BGD</v>
      </c>
      <c r="C15" s="55">
        <f>ROUND(IF('Indicator Data'!C18=0,0.1,IF(LOG('Indicator Data'!C18)&gt;C$194,10,IF(LOG('Indicator Data'!C18)&lt;C$195,0,10-(C$194-LOG('Indicator Data'!C18))/(C$194-C$195)*10))),1)</f>
        <v>10</v>
      </c>
      <c r="D15" s="55">
        <f>ROUND(IF('Indicator Data'!D18=0,0.1,IF(LOG('Indicator Data'!D18)&gt;D$194,10,IF(LOG('Indicator Data'!D18)&lt;D$195,0,10-(D$194-LOG('Indicator Data'!D18))/(D$194-D$195)*10))),1)</f>
        <v>10</v>
      </c>
      <c r="E15" s="55">
        <f t="shared" si="0"/>
        <v>10</v>
      </c>
      <c r="F15" s="55">
        <f>ROUND(IF('Indicator Data'!E18="No data",0.1,IF('Indicator Data'!E18=0,0,IF(LOG('Indicator Data'!E18)&gt;F$194,10,IF(LOG('Indicator Data'!E18)&lt;F$195,0,10-(F$194-LOG('Indicator Data'!E18))/(F$194-F$195)*10)))),1)</f>
        <v>10</v>
      </c>
      <c r="G15" s="55">
        <f>ROUND(IF('Indicator Data'!F18=0,0,IF(LOG('Indicator Data'!F18)&gt;G$194,10,IF(LOG('Indicator Data'!F18)&lt;G$195,0,10-(G$194-LOG('Indicator Data'!F18))/(G$194-G$195)*10))),1)</f>
        <v>8.6</v>
      </c>
      <c r="H15" s="55">
        <f>ROUND(IF('Indicator Data'!G18=0,0,IF(LOG('Indicator Data'!G18)&gt;H$194,10,IF(LOG('Indicator Data'!G18)&lt;H$195,0,10-(H$194-LOG('Indicator Data'!G18))/(H$194-H$195)*10))),1)</f>
        <v>9.6</v>
      </c>
      <c r="I15" s="55">
        <f>ROUND(IF('Indicator Data'!H18=0,0,IF(LOG('Indicator Data'!H18)&gt;I$194,10,IF(LOG('Indicator Data'!H18)&lt;I$195,0,10-(I$194-LOG('Indicator Data'!H18))/(I$194-I$195)*10))),1)</f>
        <v>9.1</v>
      </c>
      <c r="J15" s="55">
        <f t="shared" si="1"/>
        <v>9.4</v>
      </c>
      <c r="K15" s="55">
        <f>ROUND(IF('Indicator Data'!I18=0,0,IF(LOG('Indicator Data'!I18)&gt;K$194,10,IF(LOG('Indicator Data'!I18)&lt;K$195,0,10-(K$194-LOG('Indicator Data'!I18))/(K$194-K$195)*10))),1)</f>
        <v>9</v>
      </c>
      <c r="L15" s="55">
        <f t="shared" si="2"/>
        <v>9.1999999999999993</v>
      </c>
      <c r="M15" s="55">
        <f>ROUND(IF('Indicator Data'!J18=0,0,IF(LOG('Indicator Data'!J18)&gt;M$194,10,IF(LOG('Indicator Data'!J18)&lt;M$195,0,10-(M$194-LOG('Indicator Data'!J18))/(M$194-M$195)*10))),1)</f>
        <v>10</v>
      </c>
      <c r="N15" s="56">
        <f>'Indicator Data'!C18/'Indicator Data'!$BD18</f>
        <v>1.6673592146175923E-3</v>
      </c>
      <c r="O15" s="56">
        <f>'Indicator Data'!D18/'Indicator Data'!$BD18</f>
        <v>1.6621738949701046E-4</v>
      </c>
      <c r="P15" s="56">
        <f>IF(F15=0.1,0,'Indicator Data'!E18/'Indicator Data'!$BD18)</f>
        <v>2.2053785188394133E-2</v>
      </c>
      <c r="Q15" s="56">
        <f>'Indicator Data'!F18/'Indicator Data'!$BD18</f>
        <v>9.1131893255174105E-6</v>
      </c>
      <c r="R15" s="56">
        <f>'Indicator Data'!G18/'Indicator Data'!$BD18</f>
        <v>4.2069638140911376E-3</v>
      </c>
      <c r="S15" s="56">
        <f>'Indicator Data'!H18/'Indicator Data'!$BD18</f>
        <v>1.3741774705939883E-4</v>
      </c>
      <c r="T15" s="56">
        <f>'Indicator Data'!I18/'Indicator Data'!$BD18</f>
        <v>1.9383528713689047E-3</v>
      </c>
      <c r="U15" s="56">
        <f>'Indicator Data'!J18/'Indicator Data'!$BD18</f>
        <v>9.4270188682795254E-4</v>
      </c>
      <c r="V15" s="55">
        <f t="shared" si="3"/>
        <v>8.3000000000000007</v>
      </c>
      <c r="W15" s="55">
        <f t="shared" si="4"/>
        <v>1.7</v>
      </c>
      <c r="X15" s="55">
        <f t="shared" si="5"/>
        <v>6</v>
      </c>
      <c r="Y15" s="55">
        <f t="shared" si="6"/>
        <v>10</v>
      </c>
      <c r="Z15" s="55">
        <f t="shared" si="7"/>
        <v>7.7</v>
      </c>
      <c r="AA15" s="55">
        <f t="shared" si="8"/>
        <v>2.2999999999999998</v>
      </c>
      <c r="AB15" s="55">
        <f t="shared" si="9"/>
        <v>0.3</v>
      </c>
      <c r="AC15" s="55">
        <f t="shared" si="10"/>
        <v>1.4</v>
      </c>
      <c r="AD15" s="55">
        <f t="shared" si="11"/>
        <v>1.9</v>
      </c>
      <c r="AE15" s="55">
        <f t="shared" si="12"/>
        <v>1.7</v>
      </c>
      <c r="AF15" s="55">
        <f t="shared" si="13"/>
        <v>0.3</v>
      </c>
      <c r="AG15" s="55">
        <f>ROUND(IF('Indicator Data'!K18=0,0,IF('Indicator Data'!K18&gt;AG$194,10,IF('Indicator Data'!K18&lt;AG$195,0,10-(AG$194-'Indicator Data'!K18)/(AG$194-AG$195)*10))),1)</f>
        <v>2</v>
      </c>
      <c r="AH15" s="55">
        <f t="shared" si="14"/>
        <v>9.1999999999999993</v>
      </c>
      <c r="AI15" s="55">
        <f t="shared" si="15"/>
        <v>5.9</v>
      </c>
      <c r="AJ15" s="55">
        <f t="shared" si="16"/>
        <v>6</v>
      </c>
      <c r="AK15" s="55">
        <f t="shared" si="17"/>
        <v>4.7</v>
      </c>
      <c r="AL15" s="55">
        <f t="shared" si="18"/>
        <v>5.4</v>
      </c>
      <c r="AM15" s="55">
        <f t="shared" si="19"/>
        <v>5.5</v>
      </c>
      <c r="AN15" s="55">
        <f t="shared" si="20"/>
        <v>7.6</v>
      </c>
      <c r="AO15" s="57">
        <f t="shared" si="21"/>
        <v>8.6999999999999993</v>
      </c>
      <c r="AP15" s="57">
        <f t="shared" si="22"/>
        <v>10</v>
      </c>
      <c r="AQ15" s="57">
        <f t="shared" si="23"/>
        <v>8.1999999999999993</v>
      </c>
      <c r="AR15" s="57">
        <f t="shared" si="24"/>
        <v>6.9</v>
      </c>
      <c r="AS15" s="55">
        <f t="shared" si="25"/>
        <v>4.8</v>
      </c>
      <c r="AT15" s="55">
        <f>IF('Indicator Data'!L18="No data","x",IF('Indicator Data'!BE18&lt;1000,"x",ROUND((IF('Indicator Data'!L18&gt;AT$194,10,IF('Indicator Data'!L18&lt;AT$195,0,10-(AT$194-'Indicator Data'!L18)/(AT$194-AT$195)*10))),1)))</f>
        <v>5.0999999999999996</v>
      </c>
      <c r="AU15" s="57">
        <f t="shared" si="26"/>
        <v>5</v>
      </c>
      <c r="AV15" s="58">
        <f t="shared" si="27"/>
        <v>8.1999999999999993</v>
      </c>
      <c r="AW15" s="55">
        <f>ROUND(IF('Indicator Data'!M18=0,0,IF('Indicator Data'!M18&gt;AW$194,10,IF('Indicator Data'!M18&lt;AW$195,0,10-(AW$194-'Indicator Data'!M18)/(AW$194-AW$195)*10))),1)</f>
        <v>10</v>
      </c>
      <c r="AX15" s="55">
        <f>ROUND(IF('Indicator Data'!N18=0,0,IF(LOG('Indicator Data'!N18)&gt;LOG(AX$194),10,IF(LOG('Indicator Data'!N18)&lt;LOG(AX$195),0,10-(LOG(AX$194)-LOG('Indicator Data'!N18))/(LOG(AX$194)-LOG(AX$195))*10))),1)</f>
        <v>9.5</v>
      </c>
      <c r="AY15" s="57">
        <f t="shared" si="28"/>
        <v>9.8000000000000007</v>
      </c>
      <c r="AZ15" s="55">
        <f>'Indicator Data'!O18</f>
        <v>0</v>
      </c>
      <c r="BA15" s="55">
        <f>'Indicator Data'!P18</f>
        <v>0</v>
      </c>
      <c r="BB15" s="57">
        <f t="shared" si="29"/>
        <v>0</v>
      </c>
      <c r="BC15" s="58">
        <f t="shared" si="30"/>
        <v>6.9</v>
      </c>
      <c r="BD15" s="15"/>
      <c r="BE15" s="104"/>
    </row>
    <row r="16" spans="1:57" s="4" customFormat="1" x14ac:dyDescent="0.25">
      <c r="A16" s="126" t="str">
        <f>'Indicator Data'!A19</f>
        <v>Barbados</v>
      </c>
      <c r="B16" s="59" t="str">
        <f>'Indicator Data'!B19</f>
        <v>BRB</v>
      </c>
      <c r="C16" s="55">
        <f>ROUND(IF('Indicator Data'!C19=0,0.1,IF(LOG('Indicator Data'!C19)&gt;C$194,10,IF(LOG('Indicator Data'!C19)&lt;C$195,0,10-(C$194-LOG('Indicator Data'!C19))/(C$194-C$195)*10))),1)</f>
        <v>0.1</v>
      </c>
      <c r="D16" s="55">
        <f>ROUND(IF('Indicator Data'!D19=0,0.1,IF(LOG('Indicator Data'!D19)&gt;D$194,10,IF(LOG('Indicator Data'!D19)&lt;D$195,0,10-(D$194-LOG('Indicator Data'!D19))/(D$194-D$195)*10))),1)</f>
        <v>0.1</v>
      </c>
      <c r="E16" s="55">
        <f t="shared" si="0"/>
        <v>0.1</v>
      </c>
      <c r="F16" s="55">
        <f>ROUND(IF('Indicator Data'!E19="No data",0.1,IF('Indicator Data'!E19=0,0,IF(LOG('Indicator Data'!E19)&gt;F$194,10,IF(LOG('Indicator Data'!E19)&lt;F$195,0,10-(F$194-LOG('Indicator Data'!E19))/(F$194-F$195)*10)))),1)</f>
        <v>0.1</v>
      </c>
      <c r="G16" s="55">
        <f>ROUND(IF('Indicator Data'!F19=0,0,IF(LOG('Indicator Data'!F19)&gt;G$194,10,IF(LOG('Indicator Data'!F19)&lt;G$195,0,10-(G$194-LOG('Indicator Data'!F19))/(G$194-G$195)*10))),1)</f>
        <v>3.6</v>
      </c>
      <c r="H16" s="55">
        <f>ROUND(IF('Indicator Data'!G19=0,0,IF(LOG('Indicator Data'!G19)&gt;H$194,10,IF(LOG('Indicator Data'!G19)&lt;H$195,0,10-(H$194-LOG('Indicator Data'!G19))/(H$194-H$195)*10))),1)</f>
        <v>4</v>
      </c>
      <c r="I16" s="55">
        <f>ROUND(IF('Indicator Data'!H19=0,0,IF(LOG('Indicator Data'!H19)&gt;I$194,10,IF(LOG('Indicator Data'!H19)&lt;I$195,0,10-(I$194-LOG('Indicator Data'!H19))/(I$194-I$195)*10))),1)</f>
        <v>6.8</v>
      </c>
      <c r="J16" s="55">
        <f t="shared" si="1"/>
        <v>5.6</v>
      </c>
      <c r="K16" s="55">
        <f>ROUND(IF('Indicator Data'!I19=0,0,IF(LOG('Indicator Data'!I19)&gt;K$194,10,IF(LOG('Indicator Data'!I19)&lt;K$195,0,10-(K$194-LOG('Indicator Data'!I19))/(K$194-K$195)*10))),1)</f>
        <v>3.5</v>
      </c>
      <c r="L16" s="55">
        <f t="shared" si="2"/>
        <v>4.5999999999999996</v>
      </c>
      <c r="M16" s="55">
        <f>ROUND(IF('Indicator Data'!J19=0,0,IF(LOG('Indicator Data'!J19)&gt;M$194,10,IF(LOG('Indicator Data'!J19)&lt;M$195,0,10-(M$194-LOG('Indicator Data'!J19))/(M$194-M$195)*10))),1)</f>
        <v>0</v>
      </c>
      <c r="N16" s="56">
        <f>'Indicator Data'!C19/'Indicator Data'!$BD19</f>
        <v>0</v>
      </c>
      <c r="O16" s="56">
        <f>'Indicator Data'!D19/'Indicator Data'!$BD19</f>
        <v>0</v>
      </c>
      <c r="P16" s="56">
        <f>IF(F16=0.1,0,'Indicator Data'!E19/'Indicator Data'!$BD19)</f>
        <v>0</v>
      </c>
      <c r="Q16" s="56">
        <f>'Indicator Data'!F19/'Indicator Data'!$BD19</f>
        <v>5.45674518277258E-6</v>
      </c>
      <c r="R16" s="56">
        <f>'Indicator Data'!G19/'Indicator Data'!$BD19</f>
        <v>1.4106147530805068E-2</v>
      </c>
      <c r="S16" s="56">
        <f>'Indicator Data'!H19/'Indicator Data'!$BD19</f>
        <v>2.0151639329721522E-3</v>
      </c>
      <c r="T16" s="56">
        <f>'Indicator Data'!I19/'Indicator Data'!$BD19</f>
        <v>1.9301976562250537E-3</v>
      </c>
      <c r="U16" s="56">
        <f>'Indicator Data'!J19/'Indicator Data'!$BD19</f>
        <v>0</v>
      </c>
      <c r="V16" s="55">
        <f t="shared" si="3"/>
        <v>0</v>
      </c>
      <c r="W16" s="55">
        <f t="shared" si="4"/>
        <v>0</v>
      </c>
      <c r="X16" s="55">
        <f t="shared" si="5"/>
        <v>0</v>
      </c>
      <c r="Y16" s="55">
        <f t="shared" si="6"/>
        <v>0.1</v>
      </c>
      <c r="Z16" s="55">
        <f t="shared" si="7"/>
        <v>7.2</v>
      </c>
      <c r="AA16" s="55">
        <f t="shared" si="8"/>
        <v>7.8</v>
      </c>
      <c r="AB16" s="55">
        <f t="shared" si="9"/>
        <v>4</v>
      </c>
      <c r="AC16" s="55">
        <f t="shared" si="10"/>
        <v>6.3</v>
      </c>
      <c r="AD16" s="55">
        <f t="shared" si="11"/>
        <v>1.9</v>
      </c>
      <c r="AE16" s="55">
        <f t="shared" si="12"/>
        <v>4.5</v>
      </c>
      <c r="AF16" s="55">
        <f t="shared" si="13"/>
        <v>0</v>
      </c>
      <c r="AG16" s="55">
        <f>ROUND(IF('Indicator Data'!K19=0,0,IF('Indicator Data'!K19&gt;AG$194,10,IF('Indicator Data'!K19&lt;AG$195,0,10-(AG$194-'Indicator Data'!K19)/(AG$194-AG$195)*10))),1)</f>
        <v>1</v>
      </c>
      <c r="AH16" s="55">
        <f t="shared" si="14"/>
        <v>0.1</v>
      </c>
      <c r="AI16" s="55">
        <f t="shared" si="15"/>
        <v>0.1</v>
      </c>
      <c r="AJ16" s="55">
        <f t="shared" si="16"/>
        <v>5.9</v>
      </c>
      <c r="AK16" s="55">
        <f t="shared" si="17"/>
        <v>5.4</v>
      </c>
      <c r="AL16" s="55">
        <f t="shared" si="18"/>
        <v>5.7</v>
      </c>
      <c r="AM16" s="55">
        <f t="shared" si="19"/>
        <v>2.7</v>
      </c>
      <c r="AN16" s="55">
        <f t="shared" si="20"/>
        <v>0</v>
      </c>
      <c r="AO16" s="57">
        <f t="shared" si="21"/>
        <v>0.1</v>
      </c>
      <c r="AP16" s="57">
        <f t="shared" si="22"/>
        <v>0.1</v>
      </c>
      <c r="AQ16" s="57">
        <f t="shared" si="23"/>
        <v>5.7</v>
      </c>
      <c r="AR16" s="57">
        <f t="shared" si="24"/>
        <v>4.5999999999999996</v>
      </c>
      <c r="AS16" s="55">
        <f t="shared" si="25"/>
        <v>0.5</v>
      </c>
      <c r="AT16" s="55" t="str">
        <f>IF('Indicator Data'!L19="No data","x",IF('Indicator Data'!BE19&lt;1000,"x",ROUND((IF('Indicator Data'!L19&gt;AT$194,10,IF('Indicator Data'!L19&lt;AT$195,0,10-(AT$194-'Indicator Data'!L19)/(AT$194-AT$195)*10))),1)))</f>
        <v>x</v>
      </c>
      <c r="AU16" s="57">
        <f t="shared" si="26"/>
        <v>0.5</v>
      </c>
      <c r="AV16" s="58">
        <f t="shared" si="27"/>
        <v>2.6</v>
      </c>
      <c r="AW16" s="55">
        <f>ROUND(IF('Indicator Data'!M19=0,0,IF('Indicator Data'!M19&gt;AW$194,10,IF('Indicator Data'!M19&lt;AW$195,0,10-(AW$194-'Indicator Data'!M19)/(AW$194-AW$195)*10))),1)</f>
        <v>0</v>
      </c>
      <c r="AX16" s="55">
        <f>ROUND(IF('Indicator Data'!N19=0,0,IF(LOG('Indicator Data'!N19)&gt;LOG(AX$194),10,IF(LOG('Indicator Data'!N19)&lt;LOG(AX$195),0,10-(LOG(AX$194)-LOG('Indicator Data'!N19))/(LOG(AX$194)-LOG(AX$195))*10))),1)</f>
        <v>0</v>
      </c>
      <c r="AY16" s="57">
        <f t="shared" si="28"/>
        <v>0</v>
      </c>
      <c r="AZ16" s="55">
        <f>'Indicator Data'!O19</f>
        <v>0</v>
      </c>
      <c r="BA16" s="55">
        <f>'Indicator Data'!P19</f>
        <v>0</v>
      </c>
      <c r="BB16" s="57">
        <f t="shared" si="29"/>
        <v>0</v>
      </c>
      <c r="BC16" s="58">
        <f t="shared" si="30"/>
        <v>0</v>
      </c>
      <c r="BD16" s="15"/>
      <c r="BE16" s="104"/>
    </row>
    <row r="17" spans="1:57" s="4" customFormat="1" x14ac:dyDescent="0.25">
      <c r="A17" s="126" t="str">
        <f>'Indicator Data'!A20</f>
        <v>Belarus</v>
      </c>
      <c r="B17" s="59" t="str">
        <f>'Indicator Data'!B20</f>
        <v>BLR</v>
      </c>
      <c r="C17" s="55">
        <f>ROUND(IF('Indicator Data'!C20=0,0.1,IF(LOG('Indicator Data'!C20)&gt;C$194,10,IF(LOG('Indicator Data'!C20)&lt;C$195,0,10-(C$194-LOG('Indicator Data'!C20))/(C$194-C$195)*10))),1)</f>
        <v>0.1</v>
      </c>
      <c r="D17" s="55">
        <f>ROUND(IF('Indicator Data'!D20=0,0.1,IF(LOG('Indicator Data'!D20)&gt;D$194,10,IF(LOG('Indicator Data'!D20)&lt;D$195,0,10-(D$194-LOG('Indicator Data'!D20))/(D$194-D$195)*10))),1)</f>
        <v>0.1</v>
      </c>
      <c r="E17" s="55">
        <f t="shared" si="0"/>
        <v>0.1</v>
      </c>
      <c r="F17" s="55">
        <f>ROUND(IF('Indicator Data'!E20="No data",0.1,IF('Indicator Data'!E20=0,0,IF(LOG('Indicator Data'!E20)&gt;F$194,10,IF(LOG('Indicator Data'!E20)&lt;F$195,0,10-(F$194-LOG('Indicator Data'!E20))/(F$194-F$195)*10)))),1)</f>
        <v>7.1</v>
      </c>
      <c r="G17" s="55">
        <f>ROUND(IF('Indicator Data'!F20=0,0,IF(LOG('Indicator Data'!F20)&gt;G$194,10,IF(LOG('Indicator Data'!F20)&lt;G$195,0,10-(G$194-LOG('Indicator Data'!F20))/(G$194-G$195)*10))),1)</f>
        <v>0</v>
      </c>
      <c r="H17" s="55">
        <f>ROUND(IF('Indicator Data'!G20=0,0,IF(LOG('Indicator Data'!G20)&gt;H$194,10,IF(LOG('Indicator Data'!G20)&lt;H$195,0,10-(H$194-LOG('Indicator Data'!G20))/(H$194-H$195)*10))),1)</f>
        <v>0</v>
      </c>
      <c r="I17" s="55">
        <f>ROUND(IF('Indicator Data'!H20=0,0,IF(LOG('Indicator Data'!H20)&gt;I$194,10,IF(LOG('Indicator Data'!H20)&lt;I$195,0,10-(I$194-LOG('Indicator Data'!H20))/(I$194-I$195)*10))),1)</f>
        <v>0</v>
      </c>
      <c r="J17" s="55">
        <f t="shared" si="1"/>
        <v>0</v>
      </c>
      <c r="K17" s="55">
        <f>ROUND(IF('Indicator Data'!I20=0,0,IF(LOG('Indicator Data'!I20)&gt;K$194,10,IF(LOG('Indicator Data'!I20)&lt;K$195,0,10-(K$194-LOG('Indicator Data'!I20))/(K$194-K$195)*10))),1)</f>
        <v>0</v>
      </c>
      <c r="L17" s="55">
        <f t="shared" si="2"/>
        <v>0</v>
      </c>
      <c r="M17" s="55">
        <f>ROUND(IF('Indicator Data'!J20=0,0,IF(LOG('Indicator Data'!J20)&gt;M$194,10,IF(LOG('Indicator Data'!J20)&lt;M$195,0,10-(M$194-LOG('Indicator Data'!J20))/(M$194-M$195)*10))),1)</f>
        <v>0</v>
      </c>
      <c r="N17" s="56">
        <f>'Indicator Data'!C20/'Indicator Data'!$BD20</f>
        <v>0</v>
      </c>
      <c r="O17" s="56">
        <f>'Indicator Data'!D20/'Indicator Data'!$BD20</f>
        <v>0</v>
      </c>
      <c r="P17" s="56">
        <f>IF(F17=0.1,0,'Indicator Data'!E20/'Indicator Data'!$BD20)</f>
        <v>7.6769173637872669E-3</v>
      </c>
      <c r="Q17" s="56">
        <f>'Indicator Data'!F20/'Indicator Data'!$BD20</f>
        <v>0</v>
      </c>
      <c r="R17" s="56">
        <f>'Indicator Data'!G20/'Indicator Data'!$BD20</f>
        <v>0</v>
      </c>
      <c r="S17" s="56">
        <f>'Indicator Data'!H20/'Indicator Data'!$BD20</f>
        <v>0</v>
      </c>
      <c r="T17" s="56">
        <f>'Indicator Data'!I20/'Indicator Data'!$BD20</f>
        <v>0</v>
      </c>
      <c r="U17" s="56">
        <f>'Indicator Data'!J20/'Indicator Data'!$BD20</f>
        <v>0</v>
      </c>
      <c r="V17" s="55">
        <f t="shared" si="3"/>
        <v>0</v>
      </c>
      <c r="W17" s="55">
        <f t="shared" si="4"/>
        <v>0</v>
      </c>
      <c r="X17" s="55">
        <f t="shared" si="5"/>
        <v>0</v>
      </c>
      <c r="Y17" s="55">
        <f t="shared" si="6"/>
        <v>5.0999999999999996</v>
      </c>
      <c r="Z17" s="55">
        <f t="shared" si="7"/>
        <v>0</v>
      </c>
      <c r="AA17" s="55">
        <f t="shared" si="8"/>
        <v>0</v>
      </c>
      <c r="AB17" s="55">
        <f t="shared" si="9"/>
        <v>0</v>
      </c>
      <c r="AC17" s="55">
        <f t="shared" si="10"/>
        <v>0</v>
      </c>
      <c r="AD17" s="55">
        <f t="shared" si="11"/>
        <v>0</v>
      </c>
      <c r="AE17" s="55">
        <f t="shared" si="12"/>
        <v>0</v>
      </c>
      <c r="AF17" s="55">
        <f t="shared" si="13"/>
        <v>0</v>
      </c>
      <c r="AG17" s="55">
        <f>ROUND(IF('Indicator Data'!K20=0,0,IF('Indicator Data'!K20&gt;AG$194,10,IF('Indicator Data'!K20&lt;AG$195,0,10-(AG$194-'Indicator Data'!K20)/(AG$194-AG$195)*10))),1)</f>
        <v>0</v>
      </c>
      <c r="AH17" s="55">
        <f t="shared" si="14"/>
        <v>0.1</v>
      </c>
      <c r="AI17" s="55">
        <f t="shared" si="15"/>
        <v>0.1</v>
      </c>
      <c r="AJ17" s="55">
        <f t="shared" si="16"/>
        <v>0</v>
      </c>
      <c r="AK17" s="55">
        <f t="shared" si="17"/>
        <v>0</v>
      </c>
      <c r="AL17" s="55">
        <f t="shared" si="18"/>
        <v>0</v>
      </c>
      <c r="AM17" s="55">
        <f t="shared" si="19"/>
        <v>0</v>
      </c>
      <c r="AN17" s="55">
        <f t="shared" si="20"/>
        <v>0</v>
      </c>
      <c r="AO17" s="57">
        <f t="shared" si="21"/>
        <v>0.1</v>
      </c>
      <c r="AP17" s="57">
        <f t="shared" si="22"/>
        <v>6.2</v>
      </c>
      <c r="AQ17" s="57">
        <f t="shared" si="23"/>
        <v>0</v>
      </c>
      <c r="AR17" s="57">
        <f t="shared" si="24"/>
        <v>0</v>
      </c>
      <c r="AS17" s="55">
        <f t="shared" si="25"/>
        <v>0</v>
      </c>
      <c r="AT17" s="55">
        <f>IF('Indicator Data'!L20="No data","x",IF('Indicator Data'!BE20&lt;1000,"x",ROUND((IF('Indicator Data'!L20&gt;AT$194,10,IF('Indicator Data'!L20&lt;AT$195,0,10-(AT$194-'Indicator Data'!L20)/(AT$194-AT$195)*10))),1)))</f>
        <v>6.1</v>
      </c>
      <c r="AU17" s="57">
        <f t="shared" si="26"/>
        <v>3.1</v>
      </c>
      <c r="AV17" s="58">
        <f t="shared" si="27"/>
        <v>2.2999999999999998</v>
      </c>
      <c r="AW17" s="55">
        <f>ROUND(IF('Indicator Data'!M20=0,0,IF('Indicator Data'!M20&gt;AW$194,10,IF('Indicator Data'!M20&lt;AW$195,0,10-(AW$194-'Indicator Data'!M20)/(AW$194-AW$195)*10))),1)</f>
        <v>1.4</v>
      </c>
      <c r="AX17" s="55">
        <f>ROUND(IF('Indicator Data'!N20=0,0,IF(LOG('Indicator Data'!N20)&gt;LOG(AX$194),10,IF(LOG('Indicator Data'!N20)&lt;LOG(AX$195),0,10-(LOG(AX$194)-LOG('Indicator Data'!N20))/(LOG(AX$194)-LOG(AX$195))*10))),1)</f>
        <v>1.4</v>
      </c>
      <c r="AY17" s="57">
        <f t="shared" si="28"/>
        <v>1.4</v>
      </c>
      <c r="AZ17" s="55">
        <f>'Indicator Data'!O20</f>
        <v>0</v>
      </c>
      <c r="BA17" s="55">
        <f>'Indicator Data'!P20</f>
        <v>0</v>
      </c>
      <c r="BB17" s="57">
        <f t="shared" si="29"/>
        <v>0</v>
      </c>
      <c r="BC17" s="58">
        <f t="shared" si="30"/>
        <v>1</v>
      </c>
      <c r="BD17" s="15"/>
      <c r="BE17" s="104"/>
    </row>
    <row r="18" spans="1:57" s="4" customFormat="1" x14ac:dyDescent="0.25">
      <c r="A18" s="126" t="str">
        <f>'Indicator Data'!A21</f>
        <v>Belgium</v>
      </c>
      <c r="B18" s="59" t="str">
        <f>'Indicator Data'!B21</f>
        <v>BEL</v>
      </c>
      <c r="C18" s="55">
        <f>ROUND(IF('Indicator Data'!C21=0,0.1,IF(LOG('Indicator Data'!C21)&gt;C$194,10,IF(LOG('Indicator Data'!C21)&lt;C$195,0,10-(C$194-LOG('Indicator Data'!C21))/(C$194-C$195)*10))),1)</f>
        <v>6.7</v>
      </c>
      <c r="D18" s="55">
        <f>ROUND(IF('Indicator Data'!D21=0,0.1,IF(LOG('Indicator Data'!D21)&gt;D$194,10,IF(LOG('Indicator Data'!D21)&lt;D$195,0,10-(D$194-LOG('Indicator Data'!D21))/(D$194-D$195)*10))),1)</f>
        <v>0.1</v>
      </c>
      <c r="E18" s="55">
        <f t="shared" si="0"/>
        <v>4.0999999999999996</v>
      </c>
      <c r="F18" s="55">
        <f>ROUND(IF('Indicator Data'!E21="No data",0.1,IF('Indicator Data'!E21=0,0,IF(LOG('Indicator Data'!E21)&gt;F$194,10,IF(LOG('Indicator Data'!E21)&lt;F$195,0,10-(F$194-LOG('Indicator Data'!E21))/(F$194-F$195)*10)))),1)</f>
        <v>5.9</v>
      </c>
      <c r="G18" s="55">
        <f>ROUND(IF('Indicator Data'!F21=0,0,IF(LOG('Indicator Data'!F21)&gt;G$194,10,IF(LOG('Indicator Data'!F21)&lt;G$195,0,10-(G$194-LOG('Indicator Data'!F21))/(G$194-G$195)*10))),1)</f>
        <v>0</v>
      </c>
      <c r="H18" s="55">
        <f>ROUND(IF('Indicator Data'!G21=0,0,IF(LOG('Indicator Data'!G21)&gt;H$194,10,IF(LOG('Indicator Data'!G21)&lt;H$195,0,10-(H$194-LOG('Indicator Data'!G21))/(H$194-H$195)*10))),1)</f>
        <v>0</v>
      </c>
      <c r="I18" s="55">
        <f>ROUND(IF('Indicator Data'!H21=0,0,IF(LOG('Indicator Data'!H21)&gt;I$194,10,IF(LOG('Indicator Data'!H21)&lt;I$195,0,10-(I$194-LOG('Indicator Data'!H21))/(I$194-I$195)*10))),1)</f>
        <v>0</v>
      </c>
      <c r="J18" s="55">
        <f t="shared" si="1"/>
        <v>0</v>
      </c>
      <c r="K18" s="55">
        <f>ROUND(IF('Indicator Data'!I21=0,0,IF(LOG('Indicator Data'!I21)&gt;K$194,10,IF(LOG('Indicator Data'!I21)&lt;K$195,0,10-(K$194-LOG('Indicator Data'!I21))/(K$194-K$195)*10))),1)</f>
        <v>0</v>
      </c>
      <c r="L18" s="55">
        <f t="shared" si="2"/>
        <v>0</v>
      </c>
      <c r="M18" s="55">
        <f>ROUND(IF('Indicator Data'!J21=0,0,IF(LOG('Indicator Data'!J21)&gt;M$194,10,IF(LOG('Indicator Data'!J21)&lt;M$195,0,10-(M$194-LOG('Indicator Data'!J21))/(M$194-M$195)*10))),1)</f>
        <v>0</v>
      </c>
      <c r="N18" s="56">
        <f>'Indicator Data'!C21/'Indicator Data'!$BD21</f>
        <v>4.1696441680444364E-4</v>
      </c>
      <c r="O18" s="56">
        <f>'Indicator Data'!D21/'Indicator Data'!$BD21</f>
        <v>0</v>
      </c>
      <c r="P18" s="56">
        <f>IF(F18=0.1,0,'Indicator Data'!E21/'Indicator Data'!$BD21)</f>
        <v>1.9616753857092644E-3</v>
      </c>
      <c r="Q18" s="56">
        <f>'Indicator Data'!F21/'Indicator Data'!$BD21</f>
        <v>0</v>
      </c>
      <c r="R18" s="56">
        <f>'Indicator Data'!G21/'Indicator Data'!$BD21</f>
        <v>0</v>
      </c>
      <c r="S18" s="56">
        <f>'Indicator Data'!H21/'Indicator Data'!$BD21</f>
        <v>0</v>
      </c>
      <c r="T18" s="56">
        <f>'Indicator Data'!I21/'Indicator Data'!$BD21</f>
        <v>0</v>
      </c>
      <c r="U18" s="56">
        <f>'Indicator Data'!J21/'Indicator Data'!$BD21</f>
        <v>0</v>
      </c>
      <c r="V18" s="55">
        <f t="shared" si="3"/>
        <v>2.1</v>
      </c>
      <c r="W18" s="55">
        <f t="shared" si="4"/>
        <v>0</v>
      </c>
      <c r="X18" s="55">
        <f t="shared" si="5"/>
        <v>1.1000000000000001</v>
      </c>
      <c r="Y18" s="55">
        <f t="shared" si="6"/>
        <v>1.3</v>
      </c>
      <c r="Z18" s="55">
        <f t="shared" si="7"/>
        <v>0</v>
      </c>
      <c r="AA18" s="55">
        <f t="shared" si="8"/>
        <v>0</v>
      </c>
      <c r="AB18" s="55">
        <f t="shared" si="9"/>
        <v>0</v>
      </c>
      <c r="AC18" s="55">
        <f t="shared" si="10"/>
        <v>0</v>
      </c>
      <c r="AD18" s="55">
        <f t="shared" si="11"/>
        <v>0</v>
      </c>
      <c r="AE18" s="55">
        <f t="shared" si="12"/>
        <v>0</v>
      </c>
      <c r="AF18" s="55">
        <f t="shared" si="13"/>
        <v>0</v>
      </c>
      <c r="AG18" s="55">
        <f>ROUND(IF('Indicator Data'!K21=0,0,IF('Indicator Data'!K21&gt;AG$194,10,IF('Indicator Data'!K21&lt;AG$195,0,10-(AG$194-'Indicator Data'!K21)/(AG$194-AG$195)*10))),1)</f>
        <v>0</v>
      </c>
      <c r="AH18" s="55">
        <f t="shared" si="14"/>
        <v>4.4000000000000004</v>
      </c>
      <c r="AI18" s="55">
        <f t="shared" si="15"/>
        <v>0.1</v>
      </c>
      <c r="AJ18" s="55">
        <f t="shared" si="16"/>
        <v>0</v>
      </c>
      <c r="AK18" s="55">
        <f t="shared" si="17"/>
        <v>0</v>
      </c>
      <c r="AL18" s="55">
        <f t="shared" si="18"/>
        <v>0</v>
      </c>
      <c r="AM18" s="55">
        <f t="shared" si="19"/>
        <v>0</v>
      </c>
      <c r="AN18" s="55">
        <f t="shared" si="20"/>
        <v>0</v>
      </c>
      <c r="AO18" s="57">
        <f t="shared" si="21"/>
        <v>2.7</v>
      </c>
      <c r="AP18" s="57">
        <f t="shared" si="22"/>
        <v>4</v>
      </c>
      <c r="AQ18" s="57">
        <f t="shared" si="23"/>
        <v>0</v>
      </c>
      <c r="AR18" s="57">
        <f t="shared" si="24"/>
        <v>0</v>
      </c>
      <c r="AS18" s="55">
        <f t="shared" si="25"/>
        <v>0</v>
      </c>
      <c r="AT18" s="55">
        <f>IF('Indicator Data'!L21="No data","x",IF('Indicator Data'!BE21&lt;1000,"x",ROUND((IF('Indicator Data'!L21&gt;AT$194,10,IF('Indicator Data'!L21&lt;AT$195,0,10-(AT$194-'Indicator Data'!L21)/(AT$194-AT$195)*10))),1)))</f>
        <v>1</v>
      </c>
      <c r="AU18" s="57">
        <f t="shared" si="26"/>
        <v>0.5</v>
      </c>
      <c r="AV18" s="58">
        <f t="shared" si="27"/>
        <v>1.6</v>
      </c>
      <c r="AW18" s="55">
        <f>ROUND(IF('Indicator Data'!M21=0,0,IF('Indicator Data'!M21&gt;AW$194,10,IF('Indicator Data'!M21&lt;AW$195,0,10-(AW$194-'Indicator Data'!M21)/(AW$194-AW$195)*10))),1)</f>
        <v>1.8</v>
      </c>
      <c r="AX18" s="55">
        <f>ROUND(IF('Indicator Data'!N21=0,0,IF(LOG('Indicator Data'!N21)&gt;LOG(AX$194),10,IF(LOG('Indicator Data'!N21)&lt;LOG(AX$195),0,10-(LOG(AX$194)-LOG('Indicator Data'!N21))/(LOG(AX$194)-LOG(AX$195))*10))),1)</f>
        <v>4.8</v>
      </c>
      <c r="AY18" s="57">
        <f t="shared" si="28"/>
        <v>3.4</v>
      </c>
      <c r="AZ18" s="55">
        <f>'Indicator Data'!O21</f>
        <v>0</v>
      </c>
      <c r="BA18" s="55">
        <f>'Indicator Data'!P21</f>
        <v>0</v>
      </c>
      <c r="BB18" s="57">
        <f t="shared" si="29"/>
        <v>0</v>
      </c>
      <c r="BC18" s="58">
        <f t="shared" si="30"/>
        <v>2.4</v>
      </c>
      <c r="BD18" s="15"/>
      <c r="BE18" s="104"/>
    </row>
    <row r="19" spans="1:57" s="4" customFormat="1" x14ac:dyDescent="0.25">
      <c r="A19" s="126" t="str">
        <f>'Indicator Data'!A22</f>
        <v>Belize</v>
      </c>
      <c r="B19" s="59" t="str">
        <f>'Indicator Data'!B22</f>
        <v>BLZ</v>
      </c>
      <c r="C19" s="55">
        <f>ROUND(IF('Indicator Data'!C22=0,0.1,IF(LOG('Indicator Data'!C22)&gt;C$194,10,IF(LOG('Indicator Data'!C22)&lt;C$195,0,10-(C$194-LOG('Indicator Data'!C22))/(C$194-C$195)*10))),1)</f>
        <v>3.6</v>
      </c>
      <c r="D19" s="55">
        <f>ROUND(IF('Indicator Data'!D22=0,0.1,IF(LOG('Indicator Data'!D22)&gt;D$194,10,IF(LOG('Indicator Data'!D22)&lt;D$195,0,10-(D$194-LOG('Indicator Data'!D22))/(D$194-D$195)*10))),1)</f>
        <v>0.1</v>
      </c>
      <c r="E19" s="55">
        <f t="shared" si="0"/>
        <v>2</v>
      </c>
      <c r="F19" s="55">
        <f>ROUND(IF('Indicator Data'!E22="No data",0.1,IF('Indicator Data'!E22=0,0,IF(LOG('Indicator Data'!E22)&gt;F$194,10,IF(LOG('Indicator Data'!E22)&lt;F$195,0,10-(F$194-LOG('Indicator Data'!E22))/(F$194-F$195)*10)))),1)</f>
        <v>4.5</v>
      </c>
      <c r="G19" s="55">
        <f>ROUND(IF('Indicator Data'!F22=0,0,IF(LOG('Indicator Data'!F22)&gt;G$194,10,IF(LOG('Indicator Data'!F22)&lt;G$195,0,10-(G$194-LOG('Indicator Data'!F22))/(G$194-G$195)*10))),1)</f>
        <v>3.5</v>
      </c>
      <c r="H19" s="55">
        <f>ROUND(IF('Indicator Data'!G22=0,0,IF(LOG('Indicator Data'!G22)&gt;H$194,10,IF(LOG('Indicator Data'!G22)&lt;H$195,0,10-(H$194-LOG('Indicator Data'!G22))/(H$194-H$195)*10))),1)</f>
        <v>4.0999999999999996</v>
      </c>
      <c r="I19" s="55">
        <f>ROUND(IF('Indicator Data'!H22=0,0,IF(LOG('Indicator Data'!H22)&gt;I$194,10,IF(LOG('Indicator Data'!H22)&lt;I$195,0,10-(I$194-LOG('Indicator Data'!H22))/(I$194-I$195)*10))),1)</f>
        <v>6.7</v>
      </c>
      <c r="J19" s="55">
        <f t="shared" si="1"/>
        <v>5.5</v>
      </c>
      <c r="K19" s="55">
        <f>ROUND(IF('Indicator Data'!I22=0,0,IF(LOG('Indicator Data'!I22)&gt;K$194,10,IF(LOG('Indicator Data'!I22)&lt;K$195,0,10-(K$194-LOG('Indicator Data'!I22))/(K$194-K$195)*10))),1)</f>
        <v>5.2</v>
      </c>
      <c r="L19" s="55">
        <f t="shared" si="2"/>
        <v>5.4</v>
      </c>
      <c r="M19" s="55">
        <f>ROUND(IF('Indicator Data'!J22=0,0,IF(LOG('Indicator Data'!J22)&gt;M$194,10,IF(LOG('Indicator Data'!J22)&lt;M$195,0,10-(M$194-LOG('Indicator Data'!J22))/(M$194-M$195)*10))),1)</f>
        <v>0</v>
      </c>
      <c r="N19" s="56">
        <f>'Indicator Data'!C22/'Indicator Data'!$BD22</f>
        <v>7.3851062584157849E-4</v>
      </c>
      <c r="O19" s="56">
        <f>'Indicator Data'!D22/'Indicator Data'!$BD22</f>
        <v>0</v>
      </c>
      <c r="P19" s="56">
        <f>IF(F19=0.1,0,'Indicator Data'!E22/'Indicator Data'!$BD22)</f>
        <v>1.7631194382647389E-2</v>
      </c>
      <c r="Q19" s="56">
        <f>'Indicator Data'!F22/'Indicator Data'!$BD22</f>
        <v>3.3314794215795327E-6</v>
      </c>
      <c r="R19" s="56">
        <f>'Indicator Data'!G22/'Indicator Data'!$BD22</f>
        <v>1.171047274749722E-2</v>
      </c>
      <c r="S19" s="56">
        <f>'Indicator Data'!H22/'Indicator Data'!$BD22</f>
        <v>1.4310289210233591E-3</v>
      </c>
      <c r="T19" s="56">
        <f>'Indicator Data'!I22/'Indicator Data'!$BD22</f>
        <v>1.1426804783092324E-2</v>
      </c>
      <c r="U19" s="56">
        <f>'Indicator Data'!J22/'Indicator Data'!$BD22</f>
        <v>0</v>
      </c>
      <c r="V19" s="55">
        <f t="shared" si="3"/>
        <v>3.7</v>
      </c>
      <c r="W19" s="55">
        <f t="shared" si="4"/>
        <v>0</v>
      </c>
      <c r="X19" s="55">
        <f t="shared" si="5"/>
        <v>2</v>
      </c>
      <c r="Y19" s="55">
        <f t="shared" si="6"/>
        <v>10</v>
      </c>
      <c r="Z19" s="55">
        <f t="shared" si="7"/>
        <v>6.7</v>
      </c>
      <c r="AA19" s="55">
        <f t="shared" si="8"/>
        <v>6.5</v>
      </c>
      <c r="AB19" s="55">
        <f t="shared" si="9"/>
        <v>2.9</v>
      </c>
      <c r="AC19" s="55">
        <f t="shared" si="10"/>
        <v>5</v>
      </c>
      <c r="AD19" s="55">
        <f t="shared" si="11"/>
        <v>10</v>
      </c>
      <c r="AE19" s="55">
        <f t="shared" si="12"/>
        <v>8.5</v>
      </c>
      <c r="AF19" s="55">
        <f t="shared" si="13"/>
        <v>0</v>
      </c>
      <c r="AG19" s="55">
        <f>ROUND(IF('Indicator Data'!K22=0,0,IF('Indicator Data'!K22&gt;AG$194,10,IF('Indicator Data'!K22&lt;AG$195,0,10-(AG$194-'Indicator Data'!K22)/(AG$194-AG$195)*10))),1)</f>
        <v>0</v>
      </c>
      <c r="AH19" s="55">
        <f t="shared" si="14"/>
        <v>3.7</v>
      </c>
      <c r="AI19" s="55">
        <f t="shared" si="15"/>
        <v>0.1</v>
      </c>
      <c r="AJ19" s="55">
        <f t="shared" si="16"/>
        <v>5.3</v>
      </c>
      <c r="AK19" s="55">
        <f t="shared" si="17"/>
        <v>4.8</v>
      </c>
      <c r="AL19" s="55">
        <f t="shared" si="18"/>
        <v>5.0999999999999996</v>
      </c>
      <c r="AM19" s="55">
        <f t="shared" si="19"/>
        <v>7.6</v>
      </c>
      <c r="AN19" s="55">
        <f t="shared" si="20"/>
        <v>0</v>
      </c>
      <c r="AO19" s="57">
        <f t="shared" si="21"/>
        <v>2</v>
      </c>
      <c r="AP19" s="57">
        <f t="shared" si="22"/>
        <v>8.4</v>
      </c>
      <c r="AQ19" s="57">
        <f t="shared" si="23"/>
        <v>5.3</v>
      </c>
      <c r="AR19" s="57">
        <f t="shared" si="24"/>
        <v>7.2</v>
      </c>
      <c r="AS19" s="55">
        <f t="shared" si="25"/>
        <v>0</v>
      </c>
      <c r="AT19" s="55">
        <f>IF('Indicator Data'!L22="No data","x",IF('Indicator Data'!BE22&lt;1000,"x",ROUND((IF('Indicator Data'!L22&gt;AT$194,10,IF('Indicator Data'!L22&lt;AT$195,0,10-(AT$194-'Indicator Data'!L22)/(AT$194-AT$195)*10))),1)))</f>
        <v>2</v>
      </c>
      <c r="AU19" s="57">
        <f t="shared" si="26"/>
        <v>1</v>
      </c>
      <c r="AV19" s="58">
        <f t="shared" si="27"/>
        <v>5.5</v>
      </c>
      <c r="AW19" s="55">
        <f>ROUND(IF('Indicator Data'!M22=0,0,IF('Indicator Data'!M22&gt;AW$194,10,IF('Indicator Data'!M22&lt;AW$195,0,10-(AW$194-'Indicator Data'!M22)/(AW$194-AW$195)*10))),1)</f>
        <v>0.4</v>
      </c>
      <c r="AX19" s="55">
        <f>ROUND(IF('Indicator Data'!N22=0,0,IF(LOG('Indicator Data'!N22)&gt;LOG(AX$194),10,IF(LOG('Indicator Data'!N22)&lt;LOG(AX$195),0,10-(LOG(AX$194)-LOG('Indicator Data'!N22))/(LOG(AX$194)-LOG(AX$195))*10))),1)</f>
        <v>0</v>
      </c>
      <c r="AY19" s="57">
        <f t="shared" si="28"/>
        <v>0.2</v>
      </c>
      <c r="AZ19" s="55">
        <f>'Indicator Data'!O22</f>
        <v>0</v>
      </c>
      <c r="BA19" s="55">
        <f>'Indicator Data'!P22</f>
        <v>0</v>
      </c>
      <c r="BB19" s="57">
        <f t="shared" si="29"/>
        <v>0</v>
      </c>
      <c r="BC19" s="58">
        <f t="shared" si="30"/>
        <v>0.1</v>
      </c>
      <c r="BD19" s="15"/>
      <c r="BE19" s="104"/>
    </row>
    <row r="20" spans="1:57" s="4" customFormat="1" x14ac:dyDescent="0.25">
      <c r="A20" s="126" t="str">
        <f>'Indicator Data'!A23</f>
        <v>Benin</v>
      </c>
      <c r="B20" s="59" t="str">
        <f>'Indicator Data'!B23</f>
        <v>BEN</v>
      </c>
      <c r="C20" s="55">
        <f>ROUND(IF('Indicator Data'!C23=0,0.1,IF(LOG('Indicator Data'!C23)&gt;C$194,10,IF(LOG('Indicator Data'!C23)&lt;C$195,0,10-(C$194-LOG('Indicator Data'!C23))/(C$194-C$195)*10))),1)</f>
        <v>0.1</v>
      </c>
      <c r="D20" s="55">
        <f>ROUND(IF('Indicator Data'!D23=0,0.1,IF(LOG('Indicator Data'!D23)&gt;D$194,10,IF(LOG('Indicator Data'!D23)&lt;D$195,0,10-(D$194-LOG('Indicator Data'!D23))/(D$194-D$195)*10))),1)</f>
        <v>0.1</v>
      </c>
      <c r="E20" s="55">
        <f t="shared" si="0"/>
        <v>0.1</v>
      </c>
      <c r="F20" s="55">
        <f>ROUND(IF('Indicator Data'!E23="No data",0.1,IF('Indicator Data'!E23=0,0,IF(LOG('Indicator Data'!E23)&gt;F$194,10,IF(LOG('Indicator Data'!E23)&lt;F$195,0,10-(F$194-LOG('Indicator Data'!E23))/(F$194-F$195)*10)))),1)</f>
        <v>6.7</v>
      </c>
      <c r="G20" s="55">
        <f>ROUND(IF('Indicator Data'!F23=0,0,IF(LOG('Indicator Data'!F23)&gt;G$194,10,IF(LOG('Indicator Data'!F23)&lt;G$195,0,10-(G$194-LOG('Indicator Data'!F23))/(G$194-G$195)*10))),1)</f>
        <v>0</v>
      </c>
      <c r="H20" s="55">
        <f>ROUND(IF('Indicator Data'!G23=0,0,IF(LOG('Indicator Data'!G23)&gt;H$194,10,IF(LOG('Indicator Data'!G23)&lt;H$195,0,10-(H$194-LOG('Indicator Data'!G23))/(H$194-H$195)*10))),1)</f>
        <v>0</v>
      </c>
      <c r="I20" s="55">
        <f>ROUND(IF('Indicator Data'!H23=0,0,IF(LOG('Indicator Data'!H23)&gt;I$194,10,IF(LOG('Indicator Data'!H23)&lt;I$195,0,10-(I$194-LOG('Indicator Data'!H23))/(I$194-I$195)*10))),1)</f>
        <v>0</v>
      </c>
      <c r="J20" s="55">
        <f t="shared" si="1"/>
        <v>0</v>
      </c>
      <c r="K20" s="55">
        <f>ROUND(IF('Indicator Data'!I23=0,0,IF(LOG('Indicator Data'!I23)&gt;K$194,10,IF(LOG('Indicator Data'!I23)&lt;K$195,0,10-(K$194-LOG('Indicator Data'!I23))/(K$194-K$195)*10))),1)</f>
        <v>0</v>
      </c>
      <c r="L20" s="55">
        <f t="shared" si="2"/>
        <v>0</v>
      </c>
      <c r="M20" s="55">
        <f>ROUND(IF('Indicator Data'!J23=0,0,IF(LOG('Indicator Data'!J23)&gt;M$194,10,IF(LOG('Indicator Data'!J23)&lt;M$195,0,10-(M$194-LOG('Indicator Data'!J23))/(M$194-M$195)*10))),1)</f>
        <v>0</v>
      </c>
      <c r="N20" s="56">
        <f>'Indicator Data'!C23/'Indicator Data'!$BD23</f>
        <v>0</v>
      </c>
      <c r="O20" s="56">
        <f>'Indicator Data'!D23/'Indicator Data'!$BD23</f>
        <v>0</v>
      </c>
      <c r="P20" s="56">
        <f>IF(F20=0.1,0,'Indicator Data'!E23/'Indicator Data'!$BD23)</f>
        <v>4.4396336911201586E-3</v>
      </c>
      <c r="Q20" s="56">
        <f>'Indicator Data'!F23/'Indicator Data'!$BD23</f>
        <v>0</v>
      </c>
      <c r="R20" s="56">
        <f>'Indicator Data'!G23/'Indicator Data'!$BD23</f>
        <v>0</v>
      </c>
      <c r="S20" s="56">
        <f>'Indicator Data'!H23/'Indicator Data'!$BD23</f>
        <v>0</v>
      </c>
      <c r="T20" s="56">
        <f>'Indicator Data'!I23/'Indicator Data'!$BD23</f>
        <v>0</v>
      </c>
      <c r="U20" s="56">
        <f>'Indicator Data'!J23/'Indicator Data'!$BD23</f>
        <v>0</v>
      </c>
      <c r="V20" s="55">
        <f t="shared" si="3"/>
        <v>0</v>
      </c>
      <c r="W20" s="55">
        <f t="shared" si="4"/>
        <v>0</v>
      </c>
      <c r="X20" s="55">
        <f t="shared" si="5"/>
        <v>0</v>
      </c>
      <c r="Y20" s="55">
        <f t="shared" si="6"/>
        <v>3</v>
      </c>
      <c r="Z20" s="55">
        <f t="shared" si="7"/>
        <v>0</v>
      </c>
      <c r="AA20" s="55">
        <f t="shared" si="8"/>
        <v>0</v>
      </c>
      <c r="AB20" s="55">
        <f t="shared" si="9"/>
        <v>0</v>
      </c>
      <c r="AC20" s="55">
        <f t="shared" si="10"/>
        <v>0</v>
      </c>
      <c r="AD20" s="55">
        <f t="shared" si="11"/>
        <v>0</v>
      </c>
      <c r="AE20" s="55">
        <f t="shared" si="12"/>
        <v>0</v>
      </c>
      <c r="AF20" s="55">
        <f t="shared" si="13"/>
        <v>0</v>
      </c>
      <c r="AG20" s="55">
        <f>ROUND(IF('Indicator Data'!K23=0,0,IF('Indicator Data'!K23&gt;AG$194,10,IF('Indicator Data'!K23&lt;AG$195,0,10-(AG$194-'Indicator Data'!K23)/(AG$194-AG$195)*10))),1)</f>
        <v>0</v>
      </c>
      <c r="AH20" s="55">
        <f t="shared" si="14"/>
        <v>0.1</v>
      </c>
      <c r="AI20" s="55">
        <f t="shared" si="15"/>
        <v>0.1</v>
      </c>
      <c r="AJ20" s="55">
        <f t="shared" si="16"/>
        <v>0</v>
      </c>
      <c r="AK20" s="55">
        <f t="shared" si="17"/>
        <v>0</v>
      </c>
      <c r="AL20" s="55">
        <f t="shared" si="18"/>
        <v>0</v>
      </c>
      <c r="AM20" s="55">
        <f t="shared" si="19"/>
        <v>0</v>
      </c>
      <c r="AN20" s="55">
        <f t="shared" si="20"/>
        <v>0</v>
      </c>
      <c r="AO20" s="57">
        <f t="shared" si="21"/>
        <v>0.1</v>
      </c>
      <c r="AP20" s="57">
        <f t="shared" si="22"/>
        <v>5.0999999999999996</v>
      </c>
      <c r="AQ20" s="57">
        <f t="shared" si="23"/>
        <v>0</v>
      </c>
      <c r="AR20" s="57">
        <f t="shared" si="24"/>
        <v>0</v>
      </c>
      <c r="AS20" s="55">
        <f t="shared" si="25"/>
        <v>0</v>
      </c>
      <c r="AT20" s="55">
        <f>IF('Indicator Data'!L23="No data","x",IF('Indicator Data'!BE23&lt;1000,"x",ROUND((IF('Indicator Data'!L23&gt;AT$194,10,IF('Indicator Data'!L23&lt;AT$195,0,10-(AT$194-'Indicator Data'!L23)/(AT$194-AT$195)*10))),1)))</f>
        <v>1</v>
      </c>
      <c r="AU20" s="57">
        <f t="shared" si="26"/>
        <v>0.5</v>
      </c>
      <c r="AV20" s="58">
        <f t="shared" si="27"/>
        <v>1.4</v>
      </c>
      <c r="AW20" s="55">
        <f>ROUND(IF('Indicator Data'!M23=0,0,IF('Indicator Data'!M23&gt;AW$194,10,IF('Indicator Data'!M23&lt;AW$195,0,10-(AW$194-'Indicator Data'!M23)/(AW$194-AW$195)*10))),1)</f>
        <v>2.2999999999999998</v>
      </c>
      <c r="AX20" s="55">
        <f>ROUND(IF('Indicator Data'!N23=0,0,IF(LOG('Indicator Data'!N23)&gt;LOG(AX$194),10,IF(LOG('Indicator Data'!N23)&lt;LOG(AX$195),0,10-(LOG(AX$194)-LOG('Indicator Data'!N23))/(LOG(AX$194)-LOG(AX$195))*10))),1)</f>
        <v>3.4</v>
      </c>
      <c r="AY20" s="57">
        <f t="shared" si="28"/>
        <v>2.9</v>
      </c>
      <c r="AZ20" s="55">
        <f>'Indicator Data'!O23</f>
        <v>0</v>
      </c>
      <c r="BA20" s="55">
        <f>'Indicator Data'!P23</f>
        <v>0</v>
      </c>
      <c r="BB20" s="57">
        <f t="shared" si="29"/>
        <v>0</v>
      </c>
      <c r="BC20" s="58">
        <f t="shared" si="30"/>
        <v>2</v>
      </c>
      <c r="BD20" s="15"/>
      <c r="BE20" s="104"/>
    </row>
    <row r="21" spans="1:57" s="4" customFormat="1" x14ac:dyDescent="0.25">
      <c r="A21" s="126" t="str">
        <f>'Indicator Data'!A24</f>
        <v>Bhutan</v>
      </c>
      <c r="B21" s="59" t="str">
        <f>'Indicator Data'!B24</f>
        <v>BTN</v>
      </c>
      <c r="C21" s="55">
        <f>ROUND(IF('Indicator Data'!C24=0,0.1,IF(LOG('Indicator Data'!C24)&gt;C$194,10,IF(LOG('Indicator Data'!C24)&lt;C$195,0,10-(C$194-LOG('Indicator Data'!C24))/(C$194-C$195)*10))),1)</f>
        <v>5.6</v>
      </c>
      <c r="D21" s="55">
        <f>ROUND(IF('Indicator Data'!D24=0,0.1,IF(LOG('Indicator Data'!D24)&gt;D$194,10,IF(LOG('Indicator Data'!D24)&lt;D$195,0,10-(D$194-LOG('Indicator Data'!D24))/(D$194-D$195)*10))),1)</f>
        <v>5.2</v>
      </c>
      <c r="E21" s="55">
        <f t="shared" si="0"/>
        <v>5.4</v>
      </c>
      <c r="F21" s="55">
        <f>ROUND(IF('Indicator Data'!E24="No data",0.1,IF('Indicator Data'!E24=0,0,IF(LOG('Indicator Data'!E24)&gt;F$194,10,IF(LOG('Indicator Data'!E24)&lt;F$195,0,10-(F$194-LOG('Indicator Data'!E24))/(F$194-F$195)*10)))),1)</f>
        <v>4.5999999999999996</v>
      </c>
      <c r="G21" s="55">
        <f>ROUND(IF('Indicator Data'!F24=0,0,IF(LOG('Indicator Data'!F24)&gt;G$194,10,IF(LOG('Indicator Data'!F24)&lt;G$195,0,10-(G$194-LOG('Indicator Data'!F24))/(G$194-G$195)*10))),1)</f>
        <v>0</v>
      </c>
      <c r="H21" s="55">
        <f>ROUND(IF('Indicator Data'!G24=0,0,IF(LOG('Indicator Data'!G24)&gt;H$194,10,IF(LOG('Indicator Data'!G24)&lt;H$195,0,10-(H$194-LOG('Indicator Data'!G24))/(H$194-H$195)*10))),1)</f>
        <v>0</v>
      </c>
      <c r="I21" s="55">
        <f>ROUND(IF('Indicator Data'!H24=0,0,IF(LOG('Indicator Data'!H24)&gt;I$194,10,IF(LOG('Indicator Data'!H24)&lt;I$195,0,10-(I$194-LOG('Indicator Data'!H24))/(I$194-I$195)*10))),1)</f>
        <v>0</v>
      </c>
      <c r="J21" s="55">
        <f t="shared" si="1"/>
        <v>0</v>
      </c>
      <c r="K21" s="55">
        <f>ROUND(IF('Indicator Data'!I24=0,0,IF(LOG('Indicator Data'!I24)&gt;K$194,10,IF(LOG('Indicator Data'!I24)&lt;K$195,0,10-(K$194-LOG('Indicator Data'!I24))/(K$194-K$195)*10))),1)</f>
        <v>0</v>
      </c>
      <c r="L21" s="55">
        <f t="shared" si="2"/>
        <v>0</v>
      </c>
      <c r="M21" s="55">
        <f>ROUND(IF('Indicator Data'!J24=0,0,IF(LOG('Indicator Data'!J24)&gt;M$194,10,IF(LOG('Indicator Data'!J24)&lt;M$195,0,10-(M$194-LOG('Indicator Data'!J24))/(M$194-M$195)*10))),1)</f>
        <v>0</v>
      </c>
      <c r="N21" s="56">
        <f>'Indicator Data'!C24/'Indicator Data'!$BD24</f>
        <v>2.2902581955937741E-3</v>
      </c>
      <c r="O21" s="56">
        <f>'Indicator Data'!D24/'Indicator Data'!$BD24</f>
        <v>5.0907184727930427E-4</v>
      </c>
      <c r="P21" s="56">
        <f>IF(F21=0.1,0,'Indicator Data'!E24/'Indicator Data'!$BD24)</f>
        <v>9.2016349125663612E-3</v>
      </c>
      <c r="Q21" s="56">
        <f>'Indicator Data'!F24/'Indicator Data'!$BD24</f>
        <v>0</v>
      </c>
      <c r="R21" s="56">
        <f>'Indicator Data'!G24/'Indicator Data'!$BD24</f>
        <v>0</v>
      </c>
      <c r="S21" s="56">
        <f>'Indicator Data'!H24/'Indicator Data'!$BD24</f>
        <v>0</v>
      </c>
      <c r="T21" s="56">
        <f>'Indicator Data'!I24/'Indicator Data'!$BD24</f>
        <v>0</v>
      </c>
      <c r="U21" s="56">
        <f>'Indicator Data'!J24/'Indicator Data'!$BD24</f>
        <v>0</v>
      </c>
      <c r="V21" s="55">
        <f t="shared" si="3"/>
        <v>10</v>
      </c>
      <c r="W21" s="55">
        <f t="shared" si="4"/>
        <v>5.0999999999999996</v>
      </c>
      <c r="X21" s="55">
        <f t="shared" si="5"/>
        <v>8.5</v>
      </c>
      <c r="Y21" s="55">
        <f t="shared" si="6"/>
        <v>6.1</v>
      </c>
      <c r="Z21" s="55">
        <f t="shared" si="7"/>
        <v>0</v>
      </c>
      <c r="AA21" s="55">
        <f t="shared" si="8"/>
        <v>0</v>
      </c>
      <c r="AB21" s="55">
        <f t="shared" si="9"/>
        <v>0</v>
      </c>
      <c r="AC21" s="55">
        <f t="shared" si="10"/>
        <v>0</v>
      </c>
      <c r="AD21" s="55">
        <f t="shared" si="11"/>
        <v>0</v>
      </c>
      <c r="AE21" s="55">
        <f t="shared" si="12"/>
        <v>0</v>
      </c>
      <c r="AF21" s="55">
        <f t="shared" si="13"/>
        <v>0</v>
      </c>
      <c r="AG21" s="55">
        <f>ROUND(IF('Indicator Data'!K24=0,0,IF('Indicator Data'!K24&gt;AG$194,10,IF('Indicator Data'!K24&lt;AG$195,0,10-(AG$194-'Indicator Data'!K24)/(AG$194-AG$195)*10))),1)</f>
        <v>0</v>
      </c>
      <c r="AH21" s="55">
        <f t="shared" si="14"/>
        <v>7.8</v>
      </c>
      <c r="AI21" s="55">
        <f t="shared" si="15"/>
        <v>5.2</v>
      </c>
      <c r="AJ21" s="55">
        <f t="shared" si="16"/>
        <v>0</v>
      </c>
      <c r="AK21" s="55">
        <f t="shared" si="17"/>
        <v>0</v>
      </c>
      <c r="AL21" s="55">
        <f t="shared" si="18"/>
        <v>0</v>
      </c>
      <c r="AM21" s="55">
        <f t="shared" si="19"/>
        <v>0</v>
      </c>
      <c r="AN21" s="55">
        <f t="shared" si="20"/>
        <v>0</v>
      </c>
      <c r="AO21" s="57">
        <f t="shared" si="21"/>
        <v>7.2</v>
      </c>
      <c r="AP21" s="57">
        <f t="shared" si="22"/>
        <v>5.4</v>
      </c>
      <c r="AQ21" s="57">
        <f t="shared" si="23"/>
        <v>0</v>
      </c>
      <c r="AR21" s="57">
        <f t="shared" si="24"/>
        <v>0</v>
      </c>
      <c r="AS21" s="55">
        <f t="shared" si="25"/>
        <v>0</v>
      </c>
      <c r="AT21" s="55">
        <f>IF('Indicator Data'!L24="No data","x",IF('Indicator Data'!BE24&lt;1000,"x",ROUND((IF('Indicator Data'!L24&gt;AT$194,10,IF('Indicator Data'!L24&lt;AT$195,0,10-(AT$194-'Indicator Data'!L24)/(AT$194-AT$195)*10))),1)))</f>
        <v>0</v>
      </c>
      <c r="AU21" s="57">
        <f t="shared" si="26"/>
        <v>0</v>
      </c>
      <c r="AV21" s="58">
        <f t="shared" si="27"/>
        <v>3.2</v>
      </c>
      <c r="AW21" s="55">
        <f>ROUND(IF('Indicator Data'!M24=0,0,IF('Indicator Data'!M24&gt;AW$194,10,IF('Indicator Data'!M24&lt;AW$195,0,10-(AW$194-'Indicator Data'!M24)/(AW$194-AW$195)*10))),1)</f>
        <v>0.2</v>
      </c>
      <c r="AX21" s="55">
        <f>ROUND(IF('Indicator Data'!N24=0,0,IF(LOG('Indicator Data'!N24)&gt;LOG(AX$194),10,IF(LOG('Indicator Data'!N24)&lt;LOG(AX$195),0,10-(LOG(AX$194)-LOG('Indicator Data'!N24))/(LOG(AX$194)-LOG(AX$195))*10))),1)</f>
        <v>0</v>
      </c>
      <c r="AY21" s="57">
        <f t="shared" si="28"/>
        <v>0.1</v>
      </c>
      <c r="AZ21" s="55">
        <f>'Indicator Data'!O24</f>
        <v>0</v>
      </c>
      <c r="BA21" s="55">
        <f>'Indicator Data'!P24</f>
        <v>0</v>
      </c>
      <c r="BB21" s="57">
        <f t="shared" si="29"/>
        <v>0</v>
      </c>
      <c r="BC21" s="58">
        <f t="shared" si="30"/>
        <v>0.1</v>
      </c>
      <c r="BD21" s="15"/>
      <c r="BE21" s="104"/>
    </row>
    <row r="22" spans="1:57" s="4" customFormat="1" x14ac:dyDescent="0.25">
      <c r="A22" s="126" t="str">
        <f>'Indicator Data'!A25</f>
        <v>Bolivia</v>
      </c>
      <c r="B22" s="59" t="str">
        <f>'Indicator Data'!B25</f>
        <v>BOL</v>
      </c>
      <c r="C22" s="55">
        <f>ROUND(IF('Indicator Data'!C25=0,0.1,IF(LOG('Indicator Data'!C25)&gt;C$194,10,IF(LOG('Indicator Data'!C25)&lt;C$195,0,10-(C$194-LOG('Indicator Data'!C25))/(C$194-C$195)*10))),1)</f>
        <v>8.3000000000000007</v>
      </c>
      <c r="D22" s="55">
        <f>ROUND(IF('Indicator Data'!D25=0,0.1,IF(LOG('Indicator Data'!D25)&gt;D$194,10,IF(LOG('Indicator Data'!D25)&lt;D$195,0,10-(D$194-LOG('Indicator Data'!D25))/(D$194-D$195)*10))),1)</f>
        <v>0.1</v>
      </c>
      <c r="E22" s="55">
        <f t="shared" si="0"/>
        <v>5.5</v>
      </c>
      <c r="F22" s="55">
        <f>ROUND(IF('Indicator Data'!E25="No data",0.1,IF('Indicator Data'!E25=0,0,IF(LOG('Indicator Data'!E25)&gt;F$194,10,IF(LOG('Indicator Data'!E25)&lt;F$195,0,10-(F$194-LOG('Indicator Data'!E25))/(F$194-F$195)*10)))),1)</f>
        <v>6.9</v>
      </c>
      <c r="G22" s="55">
        <f>ROUND(IF('Indicator Data'!F25=0,0,IF(LOG('Indicator Data'!F25)&gt;G$194,10,IF(LOG('Indicator Data'!F25)&lt;G$195,0,10-(G$194-LOG('Indicator Data'!F25))/(G$194-G$195)*10))),1)</f>
        <v>0</v>
      </c>
      <c r="H22" s="55">
        <f>ROUND(IF('Indicator Data'!G25=0,0,IF(LOG('Indicator Data'!G25)&gt;H$194,10,IF(LOG('Indicator Data'!G25)&lt;H$195,0,10-(H$194-LOG('Indicator Data'!G25))/(H$194-H$195)*10))),1)</f>
        <v>0</v>
      </c>
      <c r="I22" s="55">
        <f>ROUND(IF('Indicator Data'!H25=0,0,IF(LOG('Indicator Data'!H25)&gt;I$194,10,IF(LOG('Indicator Data'!H25)&lt;I$195,0,10-(I$194-LOG('Indicator Data'!H25))/(I$194-I$195)*10))),1)</f>
        <v>0</v>
      </c>
      <c r="J22" s="55">
        <f t="shared" si="1"/>
        <v>0</v>
      </c>
      <c r="K22" s="55">
        <f>ROUND(IF('Indicator Data'!I25=0,0,IF(LOG('Indicator Data'!I25)&gt;K$194,10,IF(LOG('Indicator Data'!I25)&lt;K$195,0,10-(K$194-LOG('Indicator Data'!I25))/(K$194-K$195)*10))),1)</f>
        <v>0</v>
      </c>
      <c r="L22" s="55">
        <f t="shared" si="2"/>
        <v>0</v>
      </c>
      <c r="M22" s="55">
        <f>ROUND(IF('Indicator Data'!J25=0,0,IF(LOG('Indicator Data'!J25)&gt;M$194,10,IF(LOG('Indicator Data'!J25)&lt;M$195,0,10-(M$194-LOG('Indicator Data'!J25))/(M$194-M$195)*10))),1)</f>
        <v>9.1999999999999993</v>
      </c>
      <c r="N22" s="56">
        <f>'Indicator Data'!C25/'Indicator Data'!$BD25</f>
        <v>1.9231851299485487E-3</v>
      </c>
      <c r="O22" s="56">
        <f>'Indicator Data'!D25/'Indicator Data'!$BD25</f>
        <v>0</v>
      </c>
      <c r="P22" s="56">
        <f>IF(F22=0.1,0,'Indicator Data'!E25/'Indicator Data'!$BD25)</f>
        <v>5.6052390166670242E-3</v>
      </c>
      <c r="Q22" s="56">
        <f>'Indicator Data'!F25/'Indicator Data'!$BD25</f>
        <v>0</v>
      </c>
      <c r="R22" s="56">
        <f>'Indicator Data'!G25/'Indicator Data'!$BD25</f>
        <v>0</v>
      </c>
      <c r="S22" s="56">
        <f>'Indicator Data'!H25/'Indicator Data'!$BD25</f>
        <v>0</v>
      </c>
      <c r="T22" s="56">
        <f>'Indicator Data'!I25/'Indicator Data'!$BD25</f>
        <v>0</v>
      </c>
      <c r="U22" s="56">
        <f>'Indicator Data'!J25/'Indicator Data'!$BD25</f>
        <v>4.460528474771186E-3</v>
      </c>
      <c r="V22" s="55">
        <f t="shared" si="3"/>
        <v>9.6</v>
      </c>
      <c r="W22" s="55">
        <f t="shared" si="4"/>
        <v>0</v>
      </c>
      <c r="X22" s="55">
        <f t="shared" si="5"/>
        <v>7</v>
      </c>
      <c r="Y22" s="55">
        <f t="shared" si="6"/>
        <v>3.7</v>
      </c>
      <c r="Z22" s="55">
        <f t="shared" si="7"/>
        <v>0</v>
      </c>
      <c r="AA22" s="55">
        <f t="shared" si="8"/>
        <v>0</v>
      </c>
      <c r="AB22" s="55">
        <f t="shared" si="9"/>
        <v>0</v>
      </c>
      <c r="AC22" s="55">
        <f t="shared" si="10"/>
        <v>0</v>
      </c>
      <c r="AD22" s="55">
        <f t="shared" si="11"/>
        <v>0</v>
      </c>
      <c r="AE22" s="55">
        <f t="shared" si="12"/>
        <v>0</v>
      </c>
      <c r="AF22" s="55">
        <f t="shared" si="13"/>
        <v>1.5</v>
      </c>
      <c r="AG22" s="55">
        <f>ROUND(IF('Indicator Data'!K25=0,0,IF('Indicator Data'!K25&gt;AG$194,10,IF('Indicator Data'!K25&lt;AG$195,0,10-(AG$194-'Indicator Data'!K25)/(AG$194-AG$195)*10))),1)</f>
        <v>10</v>
      </c>
      <c r="AH22" s="55">
        <f t="shared" si="14"/>
        <v>9</v>
      </c>
      <c r="AI22" s="55">
        <f t="shared" si="15"/>
        <v>0.1</v>
      </c>
      <c r="AJ22" s="55">
        <f t="shared" si="16"/>
        <v>0</v>
      </c>
      <c r="AK22" s="55">
        <f t="shared" si="17"/>
        <v>0</v>
      </c>
      <c r="AL22" s="55">
        <f t="shared" si="18"/>
        <v>0</v>
      </c>
      <c r="AM22" s="55">
        <f t="shared" si="19"/>
        <v>0</v>
      </c>
      <c r="AN22" s="55">
        <f t="shared" si="20"/>
        <v>6.8</v>
      </c>
      <c r="AO22" s="57">
        <f t="shared" si="21"/>
        <v>6.3</v>
      </c>
      <c r="AP22" s="57">
        <f t="shared" si="22"/>
        <v>5.5</v>
      </c>
      <c r="AQ22" s="57">
        <f t="shared" si="23"/>
        <v>0</v>
      </c>
      <c r="AR22" s="57">
        <f t="shared" si="24"/>
        <v>0</v>
      </c>
      <c r="AS22" s="55">
        <f t="shared" si="25"/>
        <v>8.4</v>
      </c>
      <c r="AT22" s="55">
        <f>IF('Indicator Data'!L25="No data","x",IF('Indicator Data'!BE25&lt;1000,"x",ROUND((IF('Indicator Data'!L25&gt;AT$194,10,IF('Indicator Data'!L25&lt;AT$195,0,10-(AT$194-'Indicator Data'!L25)/(AT$194-AT$195)*10))),1)))</f>
        <v>0</v>
      </c>
      <c r="AU22" s="57">
        <f t="shared" si="26"/>
        <v>4.2</v>
      </c>
      <c r="AV22" s="58">
        <f t="shared" si="27"/>
        <v>3.7</v>
      </c>
      <c r="AW22" s="55">
        <f>ROUND(IF('Indicator Data'!M25=0,0,IF('Indicator Data'!M25&gt;AW$194,10,IF('Indicator Data'!M25&lt;AW$195,0,10-(AW$194-'Indicator Data'!M25)/(AW$194-AW$195)*10))),1)</f>
        <v>7.8</v>
      </c>
      <c r="AX22" s="55">
        <f>ROUND(IF('Indicator Data'!N25=0,0,IF(LOG('Indicator Data'!N25)&gt;LOG(AX$194),10,IF(LOG('Indicator Data'!N25)&lt;LOG(AX$195),0,10-(LOG(AX$194)-LOG('Indicator Data'!N25))/(LOG(AX$194)-LOG(AX$195))*10))),1)</f>
        <v>2.5</v>
      </c>
      <c r="AY22" s="57">
        <f t="shared" si="28"/>
        <v>5.8</v>
      </c>
      <c r="AZ22" s="55">
        <f>'Indicator Data'!O25</f>
        <v>0</v>
      </c>
      <c r="BA22" s="55">
        <f>'Indicator Data'!P25</f>
        <v>0</v>
      </c>
      <c r="BB22" s="57">
        <f t="shared" si="29"/>
        <v>0</v>
      </c>
      <c r="BC22" s="58">
        <f t="shared" si="30"/>
        <v>4.0999999999999996</v>
      </c>
      <c r="BD22" s="15"/>
      <c r="BE22" s="104"/>
    </row>
    <row r="23" spans="1:57" s="4" customFormat="1" x14ac:dyDescent="0.25">
      <c r="A23" s="126" t="str">
        <f>'Indicator Data'!A26</f>
        <v>Bosnia and Herzegovina</v>
      </c>
      <c r="B23" s="59" t="str">
        <f>'Indicator Data'!B26</f>
        <v>BIH</v>
      </c>
      <c r="C23" s="55">
        <f>ROUND(IF('Indicator Data'!C26=0,0.1,IF(LOG('Indicator Data'!C26)&gt;C$194,10,IF(LOG('Indicator Data'!C26)&lt;C$195,0,10-(C$194-LOG('Indicator Data'!C26))/(C$194-C$195)*10))),1)</f>
        <v>7.3</v>
      </c>
      <c r="D23" s="55">
        <f>ROUND(IF('Indicator Data'!D26=0,0.1,IF(LOG('Indicator Data'!D26)&gt;D$194,10,IF(LOG('Indicator Data'!D26)&lt;D$195,0,10-(D$194-LOG('Indicator Data'!D26))/(D$194-D$195)*10))),1)</f>
        <v>0.1</v>
      </c>
      <c r="E23" s="55">
        <f t="shared" si="0"/>
        <v>4.5999999999999996</v>
      </c>
      <c r="F23" s="55">
        <f>ROUND(IF('Indicator Data'!E26="No data",0.1,IF('Indicator Data'!E26=0,0,IF(LOG('Indicator Data'!E26)&gt;F$194,10,IF(LOG('Indicator Data'!E26)&lt;F$195,0,10-(F$194-LOG('Indicator Data'!E26))/(F$194-F$195)*10)))),1)</f>
        <v>6.6</v>
      </c>
      <c r="G23" s="55">
        <f>ROUND(IF('Indicator Data'!F26=0,0,IF(LOG('Indicator Data'!F26)&gt;G$194,10,IF(LOG('Indicator Data'!F26)&lt;G$195,0,10-(G$194-LOG('Indicator Data'!F26))/(G$194-G$195)*10))),1)</f>
        <v>2.7</v>
      </c>
      <c r="H23" s="55">
        <f>ROUND(IF('Indicator Data'!G26=0,0,IF(LOG('Indicator Data'!G26)&gt;H$194,10,IF(LOG('Indicator Data'!G26)&lt;H$195,0,10-(H$194-LOG('Indicator Data'!G26))/(H$194-H$195)*10))),1)</f>
        <v>0</v>
      </c>
      <c r="I23" s="55">
        <f>ROUND(IF('Indicator Data'!H26=0,0,IF(LOG('Indicator Data'!H26)&gt;I$194,10,IF(LOG('Indicator Data'!H26)&lt;I$195,0,10-(I$194-LOG('Indicator Data'!H26))/(I$194-I$195)*10))),1)</f>
        <v>0</v>
      </c>
      <c r="J23" s="55">
        <f t="shared" si="1"/>
        <v>0</v>
      </c>
      <c r="K23" s="55">
        <f>ROUND(IF('Indicator Data'!I26=0,0,IF(LOG('Indicator Data'!I26)&gt;K$194,10,IF(LOG('Indicator Data'!I26)&lt;K$195,0,10-(K$194-LOG('Indicator Data'!I26))/(K$194-K$195)*10))),1)</f>
        <v>0</v>
      </c>
      <c r="L23" s="55">
        <f t="shared" si="2"/>
        <v>0</v>
      </c>
      <c r="M23" s="55">
        <f>ROUND(IF('Indicator Data'!J26=0,0,IF(LOG('Indicator Data'!J26)&gt;M$194,10,IF(LOG('Indicator Data'!J26)&lt;M$195,0,10-(M$194-LOG('Indicator Data'!J26))/(M$194-M$195)*10))),1)</f>
        <v>5.7</v>
      </c>
      <c r="N23" s="56">
        <f>'Indicator Data'!C26/'Indicator Data'!$BD26</f>
        <v>2.113258807209392E-3</v>
      </c>
      <c r="O23" s="56">
        <f>'Indicator Data'!D26/'Indicator Data'!$BD26</f>
        <v>0</v>
      </c>
      <c r="P23" s="56">
        <f>IF(F23=0.1,0,'Indicator Data'!E26/'Indicator Data'!$BD26)</f>
        <v>1.1310799095992318E-2</v>
      </c>
      <c r="Q23" s="56">
        <f>'Indicator Data'!F26/'Indicator Data'!$BD26</f>
        <v>1.1699794909477469E-7</v>
      </c>
      <c r="R23" s="56">
        <f>'Indicator Data'!G26/'Indicator Data'!$BD26</f>
        <v>0</v>
      </c>
      <c r="S23" s="56">
        <f>'Indicator Data'!H26/'Indicator Data'!$BD26</f>
        <v>0</v>
      </c>
      <c r="T23" s="56">
        <f>'Indicator Data'!I26/'Indicator Data'!$BD26</f>
        <v>0</v>
      </c>
      <c r="U23" s="56">
        <f>'Indicator Data'!J26/'Indicator Data'!$BD26</f>
        <v>5.0187355539297012E-4</v>
      </c>
      <c r="V23" s="55">
        <f t="shared" si="3"/>
        <v>10</v>
      </c>
      <c r="W23" s="55">
        <f t="shared" si="4"/>
        <v>0</v>
      </c>
      <c r="X23" s="55">
        <f t="shared" si="5"/>
        <v>7.6</v>
      </c>
      <c r="Y23" s="55">
        <f t="shared" si="6"/>
        <v>7.5</v>
      </c>
      <c r="Z23" s="55">
        <f t="shared" si="7"/>
        <v>3.5</v>
      </c>
      <c r="AA23" s="55">
        <f t="shared" si="8"/>
        <v>0</v>
      </c>
      <c r="AB23" s="55">
        <f t="shared" si="9"/>
        <v>0</v>
      </c>
      <c r="AC23" s="55">
        <f t="shared" si="10"/>
        <v>0</v>
      </c>
      <c r="AD23" s="55">
        <f t="shared" si="11"/>
        <v>0</v>
      </c>
      <c r="AE23" s="55">
        <f t="shared" si="12"/>
        <v>0</v>
      </c>
      <c r="AF23" s="55">
        <f t="shared" si="13"/>
        <v>0.2</v>
      </c>
      <c r="AG23" s="55">
        <f>ROUND(IF('Indicator Data'!K26=0,0,IF('Indicator Data'!K26&gt;AG$194,10,IF('Indicator Data'!K26&lt;AG$195,0,10-(AG$194-'Indicator Data'!K26)/(AG$194-AG$195)*10))),1)</f>
        <v>2</v>
      </c>
      <c r="AH23" s="55">
        <f t="shared" si="14"/>
        <v>8.6999999999999993</v>
      </c>
      <c r="AI23" s="55">
        <f t="shared" si="15"/>
        <v>0.1</v>
      </c>
      <c r="AJ23" s="55">
        <f t="shared" si="16"/>
        <v>0</v>
      </c>
      <c r="AK23" s="55">
        <f t="shared" si="17"/>
        <v>0</v>
      </c>
      <c r="AL23" s="55">
        <f t="shared" si="18"/>
        <v>0</v>
      </c>
      <c r="AM23" s="55">
        <f t="shared" si="19"/>
        <v>0</v>
      </c>
      <c r="AN23" s="55">
        <f t="shared" si="20"/>
        <v>3.4</v>
      </c>
      <c r="AO23" s="57">
        <f t="shared" si="21"/>
        <v>6.3</v>
      </c>
      <c r="AP23" s="57">
        <f t="shared" si="22"/>
        <v>7.1</v>
      </c>
      <c r="AQ23" s="57">
        <f t="shared" si="23"/>
        <v>3.1</v>
      </c>
      <c r="AR23" s="57">
        <f t="shared" si="24"/>
        <v>0</v>
      </c>
      <c r="AS23" s="55">
        <f t="shared" si="25"/>
        <v>2.7</v>
      </c>
      <c r="AT23" s="55">
        <f>IF('Indicator Data'!L26="No data","x",IF('Indicator Data'!BE26&lt;1000,"x",ROUND((IF('Indicator Data'!L26&gt;AT$194,10,IF('Indicator Data'!L26&lt;AT$195,0,10-(AT$194-'Indicator Data'!L26)/(AT$194-AT$195)*10))),1)))</f>
        <v>4</v>
      </c>
      <c r="AU23" s="57">
        <f t="shared" si="26"/>
        <v>3.4</v>
      </c>
      <c r="AV23" s="58">
        <f t="shared" si="27"/>
        <v>4.4000000000000004</v>
      </c>
      <c r="AW23" s="55">
        <f>ROUND(IF('Indicator Data'!M26=0,0,IF('Indicator Data'!M26&gt;AW$194,10,IF('Indicator Data'!M26&lt;AW$195,0,10-(AW$194-'Indicator Data'!M26)/(AW$194-AW$195)*10))),1)</f>
        <v>0.8</v>
      </c>
      <c r="AX23" s="55">
        <f>ROUND(IF('Indicator Data'!N26=0,0,IF(LOG('Indicator Data'!N26)&gt;LOG(AX$194),10,IF(LOG('Indicator Data'!N26)&lt;LOG(AX$195),0,10-(LOG(AX$194)-LOG('Indicator Data'!N26))/(LOG(AX$194)-LOG(AX$195))*10))),1)</f>
        <v>3.8</v>
      </c>
      <c r="AY23" s="57">
        <f t="shared" si="28"/>
        <v>2.4</v>
      </c>
      <c r="AZ23" s="55">
        <f>'Indicator Data'!O26</f>
        <v>0</v>
      </c>
      <c r="BA23" s="55">
        <f>'Indicator Data'!P26</f>
        <v>0</v>
      </c>
      <c r="BB23" s="57">
        <f t="shared" si="29"/>
        <v>0</v>
      </c>
      <c r="BC23" s="58">
        <f t="shared" si="30"/>
        <v>1.7</v>
      </c>
      <c r="BD23" s="15"/>
      <c r="BE23" s="104"/>
    </row>
    <row r="24" spans="1:57" s="4" customFormat="1" x14ac:dyDescent="0.25">
      <c r="A24" s="126" t="str">
        <f>'Indicator Data'!A27</f>
        <v>Botswana</v>
      </c>
      <c r="B24" s="59" t="str">
        <f>'Indicator Data'!B27</f>
        <v>BWA</v>
      </c>
      <c r="C24" s="55">
        <f>ROUND(IF('Indicator Data'!C27=0,0.1,IF(LOG('Indicator Data'!C27)&gt;C$194,10,IF(LOG('Indicator Data'!C27)&lt;C$195,0,10-(C$194-LOG('Indicator Data'!C27))/(C$194-C$195)*10))),1)</f>
        <v>0.1</v>
      </c>
      <c r="D24" s="55">
        <f>ROUND(IF('Indicator Data'!D27=0,0.1,IF(LOG('Indicator Data'!D27)&gt;D$194,10,IF(LOG('Indicator Data'!D27)&lt;D$195,0,10-(D$194-LOG('Indicator Data'!D27))/(D$194-D$195)*10))),1)</f>
        <v>0.1</v>
      </c>
      <c r="E24" s="55">
        <f t="shared" si="0"/>
        <v>0.1</v>
      </c>
      <c r="F24" s="55">
        <f>ROUND(IF('Indicator Data'!E27="No data",0.1,IF('Indicator Data'!E27=0,0,IF(LOG('Indicator Data'!E27)&gt;F$194,10,IF(LOG('Indicator Data'!E27)&lt;F$195,0,10-(F$194-LOG('Indicator Data'!E27))/(F$194-F$195)*10)))),1)</f>
        <v>5.4</v>
      </c>
      <c r="G24" s="55">
        <f>ROUND(IF('Indicator Data'!F27=0,0,IF(LOG('Indicator Data'!F27)&gt;G$194,10,IF(LOG('Indicator Data'!F27)&lt;G$195,0,10-(G$194-LOG('Indicator Data'!F27))/(G$194-G$195)*10))),1)</f>
        <v>0</v>
      </c>
      <c r="H24" s="55">
        <f>ROUND(IF('Indicator Data'!G27=0,0,IF(LOG('Indicator Data'!G27)&gt;H$194,10,IF(LOG('Indicator Data'!G27)&lt;H$195,0,10-(H$194-LOG('Indicator Data'!G27))/(H$194-H$195)*10))),1)</f>
        <v>0</v>
      </c>
      <c r="I24" s="55">
        <f>ROUND(IF('Indicator Data'!H27=0,0,IF(LOG('Indicator Data'!H27)&gt;I$194,10,IF(LOG('Indicator Data'!H27)&lt;I$195,0,10-(I$194-LOG('Indicator Data'!H27))/(I$194-I$195)*10))),1)</f>
        <v>0</v>
      </c>
      <c r="J24" s="55">
        <f t="shared" si="1"/>
        <v>0</v>
      </c>
      <c r="K24" s="55">
        <f>ROUND(IF('Indicator Data'!I27=0,0,IF(LOG('Indicator Data'!I27)&gt;K$194,10,IF(LOG('Indicator Data'!I27)&lt;K$195,0,10-(K$194-LOG('Indicator Data'!I27))/(K$194-K$195)*10))),1)</f>
        <v>0</v>
      </c>
      <c r="L24" s="55">
        <f t="shared" si="2"/>
        <v>0</v>
      </c>
      <c r="M24" s="55">
        <f>ROUND(IF('Indicator Data'!J27=0,0,IF(LOG('Indicator Data'!J27)&gt;M$194,10,IF(LOG('Indicator Data'!J27)&lt;M$195,0,10-(M$194-LOG('Indicator Data'!J27))/(M$194-M$195)*10))),1)</f>
        <v>6.2</v>
      </c>
      <c r="N24" s="56">
        <f>'Indicator Data'!C27/'Indicator Data'!$BD27</f>
        <v>0</v>
      </c>
      <c r="O24" s="56">
        <f>'Indicator Data'!D27/'Indicator Data'!$BD27</f>
        <v>0</v>
      </c>
      <c r="P24" s="56">
        <f>IF(F24=0.1,0,'Indicator Data'!E27/'Indicator Data'!$BD27)</f>
        <v>6.1550159096440777E-3</v>
      </c>
      <c r="Q24" s="56">
        <f>'Indicator Data'!F27/'Indicator Data'!$BD27</f>
        <v>0</v>
      </c>
      <c r="R24" s="56">
        <f>'Indicator Data'!G27/'Indicator Data'!$BD27</f>
        <v>0</v>
      </c>
      <c r="S24" s="56">
        <f>'Indicator Data'!H27/'Indicator Data'!$BD27</f>
        <v>0</v>
      </c>
      <c r="T24" s="56">
        <f>'Indicator Data'!I27/'Indicator Data'!$BD27</f>
        <v>0</v>
      </c>
      <c r="U24" s="56">
        <f>'Indicator Data'!J27/'Indicator Data'!$BD27</f>
        <v>1.3482372132159284E-3</v>
      </c>
      <c r="V24" s="55">
        <f t="shared" si="3"/>
        <v>0</v>
      </c>
      <c r="W24" s="55">
        <f t="shared" si="4"/>
        <v>0</v>
      </c>
      <c r="X24" s="55">
        <f t="shared" si="5"/>
        <v>0</v>
      </c>
      <c r="Y24" s="55">
        <f t="shared" si="6"/>
        <v>4.0999999999999996</v>
      </c>
      <c r="Z24" s="55">
        <f t="shared" si="7"/>
        <v>0</v>
      </c>
      <c r="AA24" s="55">
        <f t="shared" si="8"/>
        <v>0</v>
      </c>
      <c r="AB24" s="55">
        <f t="shared" si="9"/>
        <v>0</v>
      </c>
      <c r="AC24" s="55">
        <f t="shared" si="10"/>
        <v>0</v>
      </c>
      <c r="AD24" s="55">
        <f t="shared" si="11"/>
        <v>0</v>
      </c>
      <c r="AE24" s="55">
        <f t="shared" si="12"/>
        <v>0</v>
      </c>
      <c r="AF24" s="55">
        <f t="shared" si="13"/>
        <v>0.4</v>
      </c>
      <c r="AG24" s="55">
        <f>ROUND(IF('Indicator Data'!K27=0,0,IF('Indicator Data'!K27&gt;AG$194,10,IF('Indicator Data'!K27&lt;AG$195,0,10-(AG$194-'Indicator Data'!K27)/(AG$194-AG$195)*10))),1)</f>
        <v>2</v>
      </c>
      <c r="AH24" s="55">
        <f t="shared" si="14"/>
        <v>0.1</v>
      </c>
      <c r="AI24" s="55">
        <f t="shared" si="15"/>
        <v>0.1</v>
      </c>
      <c r="AJ24" s="55">
        <f t="shared" si="16"/>
        <v>0</v>
      </c>
      <c r="AK24" s="55">
        <f t="shared" si="17"/>
        <v>0</v>
      </c>
      <c r="AL24" s="55">
        <f t="shared" si="18"/>
        <v>0</v>
      </c>
      <c r="AM24" s="55">
        <f t="shared" si="19"/>
        <v>0</v>
      </c>
      <c r="AN24" s="55">
        <f t="shared" si="20"/>
        <v>3.9</v>
      </c>
      <c r="AO24" s="57">
        <f t="shared" si="21"/>
        <v>0.1</v>
      </c>
      <c r="AP24" s="57">
        <f t="shared" si="22"/>
        <v>4.8</v>
      </c>
      <c r="AQ24" s="57">
        <f t="shared" si="23"/>
        <v>0</v>
      </c>
      <c r="AR24" s="57">
        <f t="shared" si="24"/>
        <v>0</v>
      </c>
      <c r="AS24" s="55">
        <f t="shared" si="25"/>
        <v>3</v>
      </c>
      <c r="AT24" s="55">
        <f>IF('Indicator Data'!L27="No data","x",IF('Indicator Data'!BE27&lt;1000,"x",ROUND((IF('Indicator Data'!L27&gt;AT$194,10,IF('Indicator Data'!L27&lt;AT$195,0,10-(AT$194-'Indicator Data'!L27)/(AT$194-AT$195)*10))),1)))</f>
        <v>10</v>
      </c>
      <c r="AU24" s="57">
        <f t="shared" si="26"/>
        <v>6.5</v>
      </c>
      <c r="AV24" s="58">
        <f t="shared" si="27"/>
        <v>2.8</v>
      </c>
      <c r="AW24" s="55">
        <f>ROUND(IF('Indicator Data'!M27=0,0,IF('Indicator Data'!M27&gt;AW$194,10,IF('Indicator Data'!M27&lt;AW$195,0,10-(AW$194-'Indicator Data'!M27)/(AW$194-AW$195)*10))),1)</f>
        <v>0.6</v>
      </c>
      <c r="AX24" s="55">
        <f>ROUND(IF('Indicator Data'!N27=0,0,IF(LOG('Indicator Data'!N27)&gt;LOG(AX$194),10,IF(LOG('Indicator Data'!N27)&lt;LOG(AX$195),0,10-(LOG(AX$194)-LOG('Indicator Data'!N27))/(LOG(AX$194)-LOG(AX$195))*10))),1)</f>
        <v>2.5</v>
      </c>
      <c r="AY24" s="57">
        <f t="shared" si="28"/>
        <v>1.6</v>
      </c>
      <c r="AZ24" s="55">
        <f>'Indicator Data'!O27</f>
        <v>0</v>
      </c>
      <c r="BA24" s="55">
        <f>'Indicator Data'!P27</f>
        <v>0</v>
      </c>
      <c r="BB24" s="57">
        <f t="shared" si="29"/>
        <v>0</v>
      </c>
      <c r="BC24" s="58">
        <f t="shared" si="30"/>
        <v>1.1000000000000001</v>
      </c>
      <c r="BD24" s="15"/>
      <c r="BE24" s="104"/>
    </row>
    <row r="25" spans="1:57" s="4" customFormat="1" x14ac:dyDescent="0.25">
      <c r="A25" s="126" t="str">
        <f>'Indicator Data'!A28</f>
        <v>Brazil</v>
      </c>
      <c r="B25" s="59" t="str">
        <f>'Indicator Data'!B28</f>
        <v>BRA</v>
      </c>
      <c r="C25" s="55">
        <f>ROUND(IF('Indicator Data'!C28=0,0.1,IF(LOG('Indicator Data'!C28)&gt;C$194,10,IF(LOG('Indicator Data'!C28)&lt;C$195,0,10-(C$194-LOG('Indicator Data'!C28))/(C$194-C$195)*10))),1)</f>
        <v>6.8</v>
      </c>
      <c r="D25" s="55">
        <f>ROUND(IF('Indicator Data'!D28=0,0.1,IF(LOG('Indicator Data'!D28)&gt;D$194,10,IF(LOG('Indicator Data'!D28)&lt;D$195,0,10-(D$194-LOG('Indicator Data'!D28))/(D$194-D$195)*10))),1)</f>
        <v>0.1</v>
      </c>
      <c r="E25" s="55">
        <f t="shared" si="0"/>
        <v>4.2</v>
      </c>
      <c r="F25" s="55">
        <f>ROUND(IF('Indicator Data'!E28="No data",0.1,IF('Indicator Data'!E28=0,0,IF(LOG('Indicator Data'!E28)&gt;F$194,10,IF(LOG('Indicator Data'!E28)&lt;F$195,0,10-(F$194-LOG('Indicator Data'!E28))/(F$194-F$195)*10)))),1)</f>
        <v>10</v>
      </c>
      <c r="G25" s="55">
        <f>ROUND(IF('Indicator Data'!F28=0,0,IF(LOG('Indicator Data'!F28)&gt;G$194,10,IF(LOG('Indicator Data'!F28)&lt;G$195,0,10-(G$194-LOG('Indicator Data'!F28))/(G$194-G$195)*10))),1)</f>
        <v>0</v>
      </c>
      <c r="H25" s="55">
        <f>ROUND(IF('Indicator Data'!G28=0,0,IF(LOG('Indicator Data'!G28)&gt;H$194,10,IF(LOG('Indicator Data'!G28)&lt;H$195,0,10-(H$194-LOG('Indicator Data'!G28))/(H$194-H$195)*10))),1)</f>
        <v>0</v>
      </c>
      <c r="I25" s="55">
        <f>ROUND(IF('Indicator Data'!H28=0,0,IF(LOG('Indicator Data'!H28)&gt;I$194,10,IF(LOG('Indicator Data'!H28)&lt;I$195,0,10-(I$194-LOG('Indicator Data'!H28))/(I$194-I$195)*10))),1)</f>
        <v>0</v>
      </c>
      <c r="J25" s="55">
        <f t="shared" si="1"/>
        <v>0</v>
      </c>
      <c r="K25" s="55">
        <f>ROUND(IF('Indicator Data'!I28=0,0,IF(LOG('Indicator Data'!I28)&gt;K$194,10,IF(LOG('Indicator Data'!I28)&lt;K$195,0,10-(K$194-LOG('Indicator Data'!I28))/(K$194-K$195)*10))),1)</f>
        <v>0</v>
      </c>
      <c r="L25" s="55">
        <f t="shared" si="2"/>
        <v>0</v>
      </c>
      <c r="M25" s="55">
        <f>ROUND(IF('Indicator Data'!J28=0,0,IF(LOG('Indicator Data'!J28)&gt;M$194,10,IF(LOG('Indicator Data'!J28)&lt;M$195,0,10-(M$194-LOG('Indicator Data'!J28))/(M$194-M$195)*10))),1)</f>
        <v>10</v>
      </c>
      <c r="N25" s="56">
        <f>'Indicator Data'!C28/'Indicator Data'!$BD28</f>
        <v>2.5343230079965687E-5</v>
      </c>
      <c r="O25" s="56">
        <f>'Indicator Data'!D28/'Indicator Data'!$BD28</f>
        <v>0</v>
      </c>
      <c r="P25" s="56">
        <f>IF(F25=0.1,0,'Indicator Data'!E28/'Indicator Data'!$BD28)</f>
        <v>4.8261483743656294E-3</v>
      </c>
      <c r="Q25" s="56">
        <f>'Indicator Data'!F28/'Indicator Data'!$BD28</f>
        <v>0</v>
      </c>
      <c r="R25" s="56">
        <f>'Indicator Data'!G28/'Indicator Data'!$BD28</f>
        <v>0</v>
      </c>
      <c r="S25" s="56">
        <f>'Indicator Data'!H28/'Indicator Data'!$BD28</f>
        <v>0</v>
      </c>
      <c r="T25" s="56">
        <f>'Indicator Data'!I28/'Indicator Data'!$BD28</f>
        <v>0</v>
      </c>
      <c r="U25" s="56">
        <f>'Indicator Data'!J28/'Indicator Data'!$BD28</f>
        <v>6.5515344823753275E-3</v>
      </c>
      <c r="V25" s="55">
        <f t="shared" si="3"/>
        <v>0.1</v>
      </c>
      <c r="W25" s="55">
        <f t="shared" si="4"/>
        <v>0</v>
      </c>
      <c r="X25" s="55">
        <f t="shared" si="5"/>
        <v>0.1</v>
      </c>
      <c r="Y25" s="55">
        <f t="shared" si="6"/>
        <v>3.2</v>
      </c>
      <c r="Z25" s="55">
        <f t="shared" si="7"/>
        <v>0</v>
      </c>
      <c r="AA25" s="55">
        <f t="shared" si="8"/>
        <v>0</v>
      </c>
      <c r="AB25" s="55">
        <f t="shared" si="9"/>
        <v>0</v>
      </c>
      <c r="AC25" s="55">
        <f t="shared" si="10"/>
        <v>0</v>
      </c>
      <c r="AD25" s="55">
        <f t="shared" si="11"/>
        <v>0</v>
      </c>
      <c r="AE25" s="55">
        <f t="shared" si="12"/>
        <v>0</v>
      </c>
      <c r="AF25" s="55">
        <f t="shared" si="13"/>
        <v>2.2000000000000002</v>
      </c>
      <c r="AG25" s="55">
        <f>ROUND(IF('Indicator Data'!K28=0,0,IF('Indicator Data'!K28&gt;AG$194,10,IF('Indicator Data'!K28&lt;AG$195,0,10-(AG$194-'Indicator Data'!K28)/(AG$194-AG$195)*10))),1)</f>
        <v>10</v>
      </c>
      <c r="AH25" s="55">
        <f t="shared" si="14"/>
        <v>3.5</v>
      </c>
      <c r="AI25" s="55">
        <f t="shared" si="15"/>
        <v>0.1</v>
      </c>
      <c r="AJ25" s="55">
        <f t="shared" si="16"/>
        <v>0</v>
      </c>
      <c r="AK25" s="55">
        <f t="shared" si="17"/>
        <v>0</v>
      </c>
      <c r="AL25" s="55">
        <f t="shared" si="18"/>
        <v>0</v>
      </c>
      <c r="AM25" s="55">
        <f t="shared" si="19"/>
        <v>0</v>
      </c>
      <c r="AN25" s="55">
        <f t="shared" si="20"/>
        <v>8</v>
      </c>
      <c r="AO25" s="57">
        <f t="shared" si="21"/>
        <v>2.4</v>
      </c>
      <c r="AP25" s="57">
        <f t="shared" si="22"/>
        <v>8.1</v>
      </c>
      <c r="AQ25" s="57">
        <f t="shared" si="23"/>
        <v>0</v>
      </c>
      <c r="AR25" s="57">
        <f t="shared" si="24"/>
        <v>0</v>
      </c>
      <c r="AS25" s="55">
        <f t="shared" si="25"/>
        <v>9</v>
      </c>
      <c r="AT25" s="55">
        <f>IF('Indicator Data'!L28="No data","x",IF('Indicator Data'!BE28&lt;1000,"x",ROUND((IF('Indicator Data'!L28&gt;AT$194,10,IF('Indicator Data'!L28&lt;AT$195,0,10-(AT$194-'Indicator Data'!L28)/(AT$194-AT$195)*10))),1)))</f>
        <v>0</v>
      </c>
      <c r="AU25" s="57">
        <f t="shared" si="26"/>
        <v>4.5</v>
      </c>
      <c r="AV25" s="58">
        <f t="shared" si="27"/>
        <v>3.8</v>
      </c>
      <c r="AW25" s="55">
        <f>ROUND(IF('Indicator Data'!M28=0,0,IF('Indicator Data'!M28&gt;AW$194,10,IF('Indicator Data'!M28&lt;AW$195,0,10-(AW$194-'Indicator Data'!M28)/(AW$194-AW$195)*10))),1)</f>
        <v>9.1999999999999993</v>
      </c>
      <c r="AX25" s="55">
        <f>ROUND(IF('Indicator Data'!N28=0,0,IF(LOG('Indicator Data'!N28)&gt;LOG(AX$194),10,IF(LOG('Indicator Data'!N28)&lt;LOG(AX$195),0,10-(LOG(AX$194)-LOG('Indicator Data'!N28))/(LOG(AX$194)-LOG(AX$195))*10))),1)</f>
        <v>9.3000000000000007</v>
      </c>
      <c r="AY25" s="57">
        <f t="shared" si="28"/>
        <v>9.3000000000000007</v>
      </c>
      <c r="AZ25" s="55">
        <f>'Indicator Data'!O28</f>
        <v>0</v>
      </c>
      <c r="BA25" s="55">
        <f>'Indicator Data'!P28</f>
        <v>4</v>
      </c>
      <c r="BB25" s="57">
        <f t="shared" si="29"/>
        <v>7</v>
      </c>
      <c r="BC25" s="58">
        <f t="shared" si="30"/>
        <v>7</v>
      </c>
      <c r="BD25" s="15"/>
      <c r="BE25" s="104"/>
    </row>
    <row r="26" spans="1:57" s="4" customFormat="1" x14ac:dyDescent="0.25">
      <c r="A26" s="126" t="str">
        <f>'Indicator Data'!A29</f>
        <v>Brunei Darussalam</v>
      </c>
      <c r="B26" s="59" t="str">
        <f>'Indicator Data'!B29</f>
        <v>BRN</v>
      </c>
      <c r="C26" s="55">
        <f>ROUND(IF('Indicator Data'!C29=0,0.1,IF(LOG('Indicator Data'!C29)&gt;C$194,10,IF(LOG('Indicator Data'!C29)&lt;C$195,0,10-(C$194-LOG('Indicator Data'!C29))/(C$194-C$195)*10))),1)</f>
        <v>0.1</v>
      </c>
      <c r="D26" s="55">
        <f>ROUND(IF('Indicator Data'!D29=0,0.1,IF(LOG('Indicator Data'!D29)&gt;D$194,10,IF(LOG('Indicator Data'!D29)&lt;D$195,0,10-(D$194-LOG('Indicator Data'!D29))/(D$194-D$195)*10))),1)</f>
        <v>0.1</v>
      </c>
      <c r="E26" s="55">
        <f t="shared" si="0"/>
        <v>0.1</v>
      </c>
      <c r="F26" s="55">
        <f>ROUND(IF('Indicator Data'!E29="No data",0.1,IF('Indicator Data'!E29=0,0,IF(LOG('Indicator Data'!E29)&gt;F$194,10,IF(LOG('Indicator Data'!E29)&lt;F$195,0,10-(F$194-LOG('Indicator Data'!E29))/(F$194-F$195)*10)))),1)</f>
        <v>1.9</v>
      </c>
      <c r="G26" s="55">
        <f>ROUND(IF('Indicator Data'!F29=0,0,IF(LOG('Indicator Data'!F29)&gt;G$194,10,IF(LOG('Indicator Data'!F29)&lt;G$195,0,10-(G$194-LOG('Indicator Data'!F29))/(G$194-G$195)*10))),1)</f>
        <v>3.3</v>
      </c>
      <c r="H26" s="55">
        <f>ROUND(IF('Indicator Data'!G29=0,0,IF(LOG('Indicator Data'!G29)&gt;H$194,10,IF(LOG('Indicator Data'!G29)&lt;H$195,0,10-(H$194-LOG('Indicator Data'!G29))/(H$194-H$195)*10))),1)</f>
        <v>0.7</v>
      </c>
      <c r="I26" s="55">
        <f>ROUND(IF('Indicator Data'!H29=0,0,IF(LOG('Indicator Data'!H29)&gt;I$194,10,IF(LOG('Indicator Data'!H29)&lt;I$195,0,10-(I$194-LOG('Indicator Data'!H29))/(I$194-I$195)*10))),1)</f>
        <v>0</v>
      </c>
      <c r="J26" s="55">
        <f t="shared" si="1"/>
        <v>0.4</v>
      </c>
      <c r="K26" s="55">
        <f>ROUND(IF('Indicator Data'!I29=0,0,IF(LOG('Indicator Data'!I29)&gt;K$194,10,IF(LOG('Indicator Data'!I29)&lt;K$195,0,10-(K$194-LOG('Indicator Data'!I29))/(K$194-K$195)*10))),1)</f>
        <v>4.0999999999999996</v>
      </c>
      <c r="L26" s="55">
        <f t="shared" si="2"/>
        <v>2.4</v>
      </c>
      <c r="M26" s="55">
        <f>ROUND(IF('Indicator Data'!J29=0,0,IF(LOG('Indicator Data'!J29)&gt;M$194,10,IF(LOG('Indicator Data'!J29)&lt;M$195,0,10-(M$194-LOG('Indicator Data'!J29))/(M$194-M$195)*10))),1)</f>
        <v>0</v>
      </c>
      <c r="N26" s="56">
        <f>'Indicator Data'!C29/'Indicator Data'!$BD29</f>
        <v>0</v>
      </c>
      <c r="O26" s="56">
        <f>'Indicator Data'!D29/'Indicator Data'!$BD29</f>
        <v>0</v>
      </c>
      <c r="P26" s="56">
        <f>IF(F26=0.1,0,'Indicator Data'!E29/'Indicator Data'!$BD29)</f>
        <v>1.3849916807694041E-3</v>
      </c>
      <c r="Q26" s="56">
        <f>'Indicator Data'!F29/'Indicator Data'!$BD29</f>
        <v>2.3355557507126532E-6</v>
      </c>
      <c r="R26" s="56">
        <f>'Indicator Data'!G29/'Indicator Data'!$BD29</f>
        <v>4.6053883929525084E-4</v>
      </c>
      <c r="S26" s="56">
        <f>'Indicator Data'!H29/'Indicator Data'!$BD29</f>
        <v>0</v>
      </c>
      <c r="T26" s="56">
        <f>'Indicator Data'!I29/'Indicator Data'!$BD29</f>
        <v>2.520180958100035E-3</v>
      </c>
      <c r="U26" s="56">
        <f>'Indicator Data'!J29/'Indicator Data'!$BD29</f>
        <v>0</v>
      </c>
      <c r="V26" s="55">
        <f t="shared" si="3"/>
        <v>0</v>
      </c>
      <c r="W26" s="55">
        <f t="shared" si="4"/>
        <v>0</v>
      </c>
      <c r="X26" s="55">
        <f t="shared" si="5"/>
        <v>0</v>
      </c>
      <c r="Y26" s="55">
        <f t="shared" si="6"/>
        <v>0.9</v>
      </c>
      <c r="Z26" s="55">
        <f t="shared" si="7"/>
        <v>6.4</v>
      </c>
      <c r="AA26" s="55">
        <f t="shared" si="8"/>
        <v>0.3</v>
      </c>
      <c r="AB26" s="55">
        <f t="shared" si="9"/>
        <v>0</v>
      </c>
      <c r="AC26" s="55">
        <f t="shared" si="10"/>
        <v>0.2</v>
      </c>
      <c r="AD26" s="55">
        <f t="shared" si="11"/>
        <v>2.5</v>
      </c>
      <c r="AE26" s="55">
        <f t="shared" si="12"/>
        <v>1.4</v>
      </c>
      <c r="AF26" s="55">
        <f t="shared" si="13"/>
        <v>0</v>
      </c>
      <c r="AG26" s="55">
        <f>ROUND(IF('Indicator Data'!K29=0,0,IF('Indicator Data'!K29&gt;AG$194,10,IF('Indicator Data'!K29&lt;AG$195,0,10-(AG$194-'Indicator Data'!K29)/(AG$194-AG$195)*10))),1)</f>
        <v>0</v>
      </c>
      <c r="AH26" s="55">
        <f t="shared" si="14"/>
        <v>0.1</v>
      </c>
      <c r="AI26" s="55">
        <f t="shared" si="15"/>
        <v>0.1</v>
      </c>
      <c r="AJ26" s="55">
        <f t="shared" si="16"/>
        <v>0.5</v>
      </c>
      <c r="AK26" s="55">
        <f t="shared" si="17"/>
        <v>0</v>
      </c>
      <c r="AL26" s="55">
        <f t="shared" si="18"/>
        <v>0.3</v>
      </c>
      <c r="AM26" s="55">
        <f t="shared" si="19"/>
        <v>3.3</v>
      </c>
      <c r="AN26" s="55">
        <f t="shared" si="20"/>
        <v>0</v>
      </c>
      <c r="AO26" s="57">
        <f t="shared" si="21"/>
        <v>0.1</v>
      </c>
      <c r="AP26" s="57">
        <f t="shared" si="22"/>
        <v>1.4</v>
      </c>
      <c r="AQ26" s="57">
        <f t="shared" si="23"/>
        <v>5</v>
      </c>
      <c r="AR26" s="57">
        <f t="shared" si="24"/>
        <v>1.9</v>
      </c>
      <c r="AS26" s="55">
        <f t="shared" si="25"/>
        <v>0</v>
      </c>
      <c r="AT26" s="55">
        <f>IF('Indicator Data'!L29="No data","x",IF('Indicator Data'!BE29&lt;1000,"x",ROUND((IF('Indicator Data'!L29&gt;AT$194,10,IF('Indicator Data'!L29&lt;AT$195,0,10-(AT$194-'Indicator Data'!L29)/(AT$194-AT$195)*10))),1)))</f>
        <v>4</v>
      </c>
      <c r="AU26" s="57">
        <f t="shared" si="26"/>
        <v>2</v>
      </c>
      <c r="AV26" s="58">
        <f t="shared" si="27"/>
        <v>2.2000000000000002</v>
      </c>
      <c r="AW26" s="55">
        <f>ROUND(IF('Indicator Data'!M29=0,0,IF('Indicator Data'!M29&gt;AW$194,10,IF('Indicator Data'!M29&lt;AW$195,0,10-(AW$194-'Indicator Data'!M29)/(AW$194-AW$195)*10))),1)</f>
        <v>0</v>
      </c>
      <c r="AX26" s="55">
        <f>ROUND(IF('Indicator Data'!N29=0,0,IF(LOG('Indicator Data'!N29)&gt;LOG(AX$194),10,IF(LOG('Indicator Data'!N29)&lt;LOG(AX$195),0,10-(LOG(AX$194)-LOG('Indicator Data'!N29))/(LOG(AX$194)-LOG(AX$195))*10))),1)</f>
        <v>0</v>
      </c>
      <c r="AY26" s="57">
        <f t="shared" si="28"/>
        <v>0</v>
      </c>
      <c r="AZ26" s="55">
        <f>'Indicator Data'!O29</f>
        <v>0</v>
      </c>
      <c r="BA26" s="55">
        <f>'Indicator Data'!P29</f>
        <v>0</v>
      </c>
      <c r="BB26" s="57">
        <f t="shared" si="29"/>
        <v>0</v>
      </c>
      <c r="BC26" s="58">
        <f t="shared" si="30"/>
        <v>0</v>
      </c>
      <c r="BD26" s="15"/>
      <c r="BE26" s="104"/>
    </row>
    <row r="27" spans="1:57" s="4" customFormat="1" x14ac:dyDescent="0.25">
      <c r="A27" s="126" t="str">
        <f>'Indicator Data'!A30</f>
        <v>Bulgaria</v>
      </c>
      <c r="B27" s="59" t="str">
        <f>'Indicator Data'!B30</f>
        <v>BGR</v>
      </c>
      <c r="C27" s="55">
        <f>ROUND(IF('Indicator Data'!C30=0,0.1,IF(LOG('Indicator Data'!C30)&gt;C$194,10,IF(LOG('Indicator Data'!C30)&lt;C$195,0,10-(C$194-LOG('Indicator Data'!C30))/(C$194-C$195)*10))),1)</f>
        <v>7.9</v>
      </c>
      <c r="D27" s="55">
        <f>ROUND(IF('Indicator Data'!D30=0,0.1,IF(LOG('Indicator Data'!D30)&gt;D$194,10,IF(LOG('Indicator Data'!D30)&lt;D$195,0,10-(D$194-LOG('Indicator Data'!D30))/(D$194-D$195)*10))),1)</f>
        <v>1.5</v>
      </c>
      <c r="E27" s="55">
        <f t="shared" si="0"/>
        <v>5.6</v>
      </c>
      <c r="F27" s="55">
        <f>ROUND(IF('Indicator Data'!E30="No data",0.1,IF('Indicator Data'!E30=0,0,IF(LOG('Indicator Data'!E30)&gt;F$194,10,IF(LOG('Indicator Data'!E30)&lt;F$195,0,10-(F$194-LOG('Indicator Data'!E30))/(F$194-F$195)*10)))),1)</f>
        <v>6.3</v>
      </c>
      <c r="G27" s="55">
        <f>ROUND(IF('Indicator Data'!F30=0,0,IF(LOG('Indicator Data'!F30)&gt;G$194,10,IF(LOG('Indicator Data'!F30)&lt;G$195,0,10-(G$194-LOG('Indicator Data'!F30))/(G$194-G$195)*10))),1)</f>
        <v>0</v>
      </c>
      <c r="H27" s="55">
        <f>ROUND(IF('Indicator Data'!G30=0,0,IF(LOG('Indicator Data'!G30)&gt;H$194,10,IF(LOG('Indicator Data'!G30)&lt;H$195,0,10-(H$194-LOG('Indicator Data'!G30))/(H$194-H$195)*10))),1)</f>
        <v>0</v>
      </c>
      <c r="I27" s="55">
        <f>ROUND(IF('Indicator Data'!H30=0,0,IF(LOG('Indicator Data'!H30)&gt;I$194,10,IF(LOG('Indicator Data'!H30)&lt;I$195,0,10-(I$194-LOG('Indicator Data'!H30))/(I$194-I$195)*10))),1)</f>
        <v>0</v>
      </c>
      <c r="J27" s="55">
        <f t="shared" si="1"/>
        <v>0</v>
      </c>
      <c r="K27" s="55">
        <f>ROUND(IF('Indicator Data'!I30=0,0,IF(LOG('Indicator Data'!I30)&gt;K$194,10,IF(LOG('Indicator Data'!I30)&lt;K$195,0,10-(K$194-LOG('Indicator Data'!I30))/(K$194-K$195)*10))),1)</f>
        <v>0</v>
      </c>
      <c r="L27" s="55">
        <f t="shared" si="2"/>
        <v>0</v>
      </c>
      <c r="M27" s="55">
        <f>ROUND(IF('Indicator Data'!J30=0,0,IF(LOG('Indicator Data'!J30)&gt;M$194,10,IF(LOG('Indicator Data'!J30)&lt;M$195,0,10-(M$194-LOG('Indicator Data'!J30))/(M$194-M$195)*10))),1)</f>
        <v>0</v>
      </c>
      <c r="N27" s="56">
        <f>'Indicator Data'!C30/'Indicator Data'!$BD30</f>
        <v>1.9823529535035649E-3</v>
      </c>
      <c r="O27" s="56">
        <f>'Indicator Data'!D30/'Indicator Data'!$BD30</f>
        <v>3.9179630034843666E-6</v>
      </c>
      <c r="P27" s="56">
        <f>IF(F27=0.1,0,'Indicator Data'!E30/'Indicator Data'!$BD30)</f>
        <v>4.7382441030111352E-3</v>
      </c>
      <c r="Q27" s="56">
        <f>'Indicator Data'!F30/'Indicator Data'!$BD30</f>
        <v>0</v>
      </c>
      <c r="R27" s="56">
        <f>'Indicator Data'!G30/'Indicator Data'!$BD30</f>
        <v>0</v>
      </c>
      <c r="S27" s="56">
        <f>'Indicator Data'!H30/'Indicator Data'!$BD30</f>
        <v>0</v>
      </c>
      <c r="T27" s="56">
        <f>'Indicator Data'!I30/'Indicator Data'!$BD30</f>
        <v>0</v>
      </c>
      <c r="U27" s="56">
        <f>'Indicator Data'!J30/'Indicator Data'!$BD30</f>
        <v>0</v>
      </c>
      <c r="V27" s="55">
        <f t="shared" si="3"/>
        <v>9.9</v>
      </c>
      <c r="W27" s="55">
        <f t="shared" si="4"/>
        <v>0</v>
      </c>
      <c r="X27" s="55">
        <f t="shared" si="5"/>
        <v>7.4</v>
      </c>
      <c r="Y27" s="55">
        <f t="shared" si="6"/>
        <v>3.2</v>
      </c>
      <c r="Z27" s="55">
        <f t="shared" si="7"/>
        <v>0</v>
      </c>
      <c r="AA27" s="55">
        <f t="shared" si="8"/>
        <v>0</v>
      </c>
      <c r="AB27" s="55">
        <f t="shared" si="9"/>
        <v>0</v>
      </c>
      <c r="AC27" s="55">
        <f t="shared" si="10"/>
        <v>0</v>
      </c>
      <c r="AD27" s="55">
        <f t="shared" si="11"/>
        <v>0</v>
      </c>
      <c r="AE27" s="55">
        <f t="shared" si="12"/>
        <v>0</v>
      </c>
      <c r="AF27" s="55">
        <f t="shared" si="13"/>
        <v>0</v>
      </c>
      <c r="AG27" s="55">
        <f>ROUND(IF('Indicator Data'!K30=0,0,IF('Indicator Data'!K30&gt;AG$194,10,IF('Indicator Data'!K30&lt;AG$195,0,10-(AG$194-'Indicator Data'!K30)/(AG$194-AG$195)*10))),1)</f>
        <v>1</v>
      </c>
      <c r="AH27" s="55">
        <f t="shared" si="14"/>
        <v>8.9</v>
      </c>
      <c r="AI27" s="55">
        <f t="shared" si="15"/>
        <v>0.8</v>
      </c>
      <c r="AJ27" s="55">
        <f t="shared" si="16"/>
        <v>0</v>
      </c>
      <c r="AK27" s="55">
        <f t="shared" si="17"/>
        <v>0</v>
      </c>
      <c r="AL27" s="55">
        <f t="shared" si="18"/>
        <v>0</v>
      </c>
      <c r="AM27" s="55">
        <f t="shared" si="19"/>
        <v>0</v>
      </c>
      <c r="AN27" s="55">
        <f t="shared" si="20"/>
        <v>0</v>
      </c>
      <c r="AO27" s="57">
        <f t="shared" si="21"/>
        <v>6.6</v>
      </c>
      <c r="AP27" s="57">
        <f t="shared" si="22"/>
        <v>4.9000000000000004</v>
      </c>
      <c r="AQ27" s="57">
        <f t="shared" si="23"/>
        <v>0</v>
      </c>
      <c r="AR27" s="57">
        <f t="shared" si="24"/>
        <v>0</v>
      </c>
      <c r="AS27" s="55">
        <f t="shared" si="25"/>
        <v>0.5</v>
      </c>
      <c r="AT27" s="55">
        <f>IF('Indicator Data'!L30="No data","x",IF('Indicator Data'!BE30&lt;1000,"x",ROUND((IF('Indicator Data'!L30&gt;AT$194,10,IF('Indicator Data'!L30&lt;AT$195,0,10-(AT$194-'Indicator Data'!L30)/(AT$194-AT$195)*10))),1)))</f>
        <v>5.0999999999999996</v>
      </c>
      <c r="AU27" s="57">
        <f t="shared" si="26"/>
        <v>2.8</v>
      </c>
      <c r="AV27" s="58">
        <f t="shared" si="27"/>
        <v>3.3</v>
      </c>
      <c r="AW27" s="55">
        <f>ROUND(IF('Indicator Data'!M30=0,0,IF('Indicator Data'!M30&gt;AW$194,10,IF('Indicator Data'!M30&lt;AW$195,0,10-(AW$194-'Indicator Data'!M30)/(AW$194-AW$195)*10))),1)</f>
        <v>0.5</v>
      </c>
      <c r="AX27" s="55">
        <f>ROUND(IF('Indicator Data'!N30=0,0,IF(LOG('Indicator Data'!N30)&gt;LOG(AX$194),10,IF(LOG('Indicator Data'!N30)&lt;LOG(AX$195),0,10-(LOG(AX$194)-LOG('Indicator Data'!N30))/(LOG(AX$194)-LOG(AX$195))*10))),1)</f>
        <v>0.1</v>
      </c>
      <c r="AY27" s="57">
        <f t="shared" si="28"/>
        <v>0.3</v>
      </c>
      <c r="AZ27" s="55">
        <f>'Indicator Data'!O30</f>
        <v>0</v>
      </c>
      <c r="BA27" s="55">
        <f>'Indicator Data'!P30</f>
        <v>0</v>
      </c>
      <c r="BB27" s="57">
        <f t="shared" si="29"/>
        <v>0</v>
      </c>
      <c r="BC27" s="58">
        <f t="shared" si="30"/>
        <v>0.2</v>
      </c>
      <c r="BD27" s="15"/>
      <c r="BE27" s="104"/>
    </row>
    <row r="28" spans="1:57" s="4" customFormat="1" x14ac:dyDescent="0.25">
      <c r="A28" s="126" t="str">
        <f>'Indicator Data'!A31</f>
        <v>Burkina Faso</v>
      </c>
      <c r="B28" s="59" t="str">
        <f>'Indicator Data'!B31</f>
        <v>BFA</v>
      </c>
      <c r="C28" s="55">
        <f>ROUND(IF('Indicator Data'!C31=0,0.1,IF(LOG('Indicator Data'!C31)&gt;C$194,10,IF(LOG('Indicator Data'!C31)&lt;C$195,0,10-(C$194-LOG('Indicator Data'!C31))/(C$194-C$195)*10))),1)</f>
        <v>0.1</v>
      </c>
      <c r="D28" s="55">
        <f>ROUND(IF('Indicator Data'!D31=0,0.1,IF(LOG('Indicator Data'!D31)&gt;D$194,10,IF(LOG('Indicator Data'!D31)&lt;D$195,0,10-(D$194-LOG('Indicator Data'!D31))/(D$194-D$195)*10))),1)</f>
        <v>0.1</v>
      </c>
      <c r="E28" s="55">
        <f t="shared" si="0"/>
        <v>0.1</v>
      </c>
      <c r="F28" s="55">
        <f>ROUND(IF('Indicator Data'!E31="No data",0.1,IF('Indicator Data'!E31=0,0,IF(LOG('Indicator Data'!E31)&gt;F$194,10,IF(LOG('Indicator Data'!E31)&lt;F$195,0,10-(F$194-LOG('Indicator Data'!E31))/(F$194-F$195)*10)))),1)</f>
        <v>6.6</v>
      </c>
      <c r="G28" s="55">
        <f>ROUND(IF('Indicator Data'!F31=0,0,IF(LOG('Indicator Data'!F31)&gt;G$194,10,IF(LOG('Indicator Data'!F31)&lt;G$195,0,10-(G$194-LOG('Indicator Data'!F31))/(G$194-G$195)*10))),1)</f>
        <v>0</v>
      </c>
      <c r="H28" s="55">
        <f>ROUND(IF('Indicator Data'!G31=0,0,IF(LOG('Indicator Data'!G31)&gt;H$194,10,IF(LOG('Indicator Data'!G31)&lt;H$195,0,10-(H$194-LOG('Indicator Data'!G31))/(H$194-H$195)*10))),1)</f>
        <v>0</v>
      </c>
      <c r="I28" s="55">
        <f>ROUND(IF('Indicator Data'!H31=0,0,IF(LOG('Indicator Data'!H31)&gt;I$194,10,IF(LOG('Indicator Data'!H31)&lt;I$195,0,10-(I$194-LOG('Indicator Data'!H31))/(I$194-I$195)*10))),1)</f>
        <v>0</v>
      </c>
      <c r="J28" s="55">
        <f t="shared" si="1"/>
        <v>0</v>
      </c>
      <c r="K28" s="55">
        <f>ROUND(IF('Indicator Data'!I31=0,0,IF(LOG('Indicator Data'!I31)&gt;K$194,10,IF(LOG('Indicator Data'!I31)&lt;K$195,0,10-(K$194-LOG('Indicator Data'!I31))/(K$194-K$195)*10))),1)</f>
        <v>0</v>
      </c>
      <c r="L28" s="55">
        <f t="shared" si="2"/>
        <v>0</v>
      </c>
      <c r="M28" s="55">
        <f>ROUND(IF('Indicator Data'!J31=0,0,IF(LOG('Indicator Data'!J31)&gt;M$194,10,IF(LOG('Indicator Data'!J31)&lt;M$195,0,10-(M$194-LOG('Indicator Data'!J31))/(M$194-M$195)*10))),1)</f>
        <v>10</v>
      </c>
      <c r="N28" s="56">
        <f>'Indicator Data'!C31/'Indicator Data'!$BD31</f>
        <v>0</v>
      </c>
      <c r="O28" s="56">
        <f>'Indicator Data'!D31/'Indicator Data'!$BD31</f>
        <v>0</v>
      </c>
      <c r="P28" s="56">
        <f>IF(F28=0.1,0,'Indicator Data'!E31/'Indicator Data'!$BD31)</f>
        <v>2.5310867358909182E-3</v>
      </c>
      <c r="Q28" s="56">
        <f>'Indicator Data'!F31/'Indicator Data'!$BD31</f>
        <v>0</v>
      </c>
      <c r="R28" s="56">
        <f>'Indicator Data'!G31/'Indicator Data'!$BD31</f>
        <v>0</v>
      </c>
      <c r="S28" s="56">
        <f>'Indicator Data'!H31/'Indicator Data'!$BD31</f>
        <v>0</v>
      </c>
      <c r="T28" s="56">
        <f>'Indicator Data'!I31/'Indicator Data'!$BD31</f>
        <v>0</v>
      </c>
      <c r="U28" s="56">
        <f>'Indicator Data'!J31/'Indicator Data'!$BD31</f>
        <v>1.6474833459382564E-2</v>
      </c>
      <c r="V28" s="55">
        <f t="shared" si="3"/>
        <v>0</v>
      </c>
      <c r="W28" s="55">
        <f t="shared" si="4"/>
        <v>0</v>
      </c>
      <c r="X28" s="55">
        <f t="shared" si="5"/>
        <v>0</v>
      </c>
      <c r="Y28" s="55">
        <f t="shared" si="6"/>
        <v>1.7</v>
      </c>
      <c r="Z28" s="55">
        <f t="shared" si="7"/>
        <v>0</v>
      </c>
      <c r="AA28" s="55">
        <f t="shared" si="8"/>
        <v>0</v>
      </c>
      <c r="AB28" s="55">
        <f t="shared" si="9"/>
        <v>0</v>
      </c>
      <c r="AC28" s="55">
        <f t="shared" si="10"/>
        <v>0</v>
      </c>
      <c r="AD28" s="55">
        <f t="shared" si="11"/>
        <v>0</v>
      </c>
      <c r="AE28" s="55">
        <f t="shared" si="12"/>
        <v>0</v>
      </c>
      <c r="AF28" s="55">
        <f t="shared" si="13"/>
        <v>5.5</v>
      </c>
      <c r="AG28" s="55">
        <f>ROUND(IF('Indicator Data'!K31=0,0,IF('Indicator Data'!K31&gt;AG$194,10,IF('Indicator Data'!K31&lt;AG$195,0,10-(AG$194-'Indicator Data'!K31)/(AG$194-AG$195)*10))),1)</f>
        <v>7.1</v>
      </c>
      <c r="AH28" s="55">
        <f t="shared" si="14"/>
        <v>0.1</v>
      </c>
      <c r="AI28" s="55">
        <f t="shared" si="15"/>
        <v>0.1</v>
      </c>
      <c r="AJ28" s="55">
        <f t="shared" si="16"/>
        <v>0</v>
      </c>
      <c r="AK28" s="55">
        <f t="shared" si="17"/>
        <v>0</v>
      </c>
      <c r="AL28" s="55">
        <f t="shared" si="18"/>
        <v>0</v>
      </c>
      <c r="AM28" s="55">
        <f t="shared" si="19"/>
        <v>0</v>
      </c>
      <c r="AN28" s="55">
        <f t="shared" si="20"/>
        <v>8.6</v>
      </c>
      <c r="AO28" s="57">
        <f t="shared" si="21"/>
        <v>0.1</v>
      </c>
      <c r="AP28" s="57">
        <f t="shared" si="22"/>
        <v>4.5999999999999996</v>
      </c>
      <c r="AQ28" s="57">
        <f t="shared" si="23"/>
        <v>0</v>
      </c>
      <c r="AR28" s="57">
        <f t="shared" si="24"/>
        <v>0</v>
      </c>
      <c r="AS28" s="55">
        <f t="shared" si="25"/>
        <v>7.9</v>
      </c>
      <c r="AT28" s="55">
        <f>IF('Indicator Data'!L31="No data","x",IF('Indicator Data'!BE31&lt;1000,"x",ROUND((IF('Indicator Data'!L31&gt;AT$194,10,IF('Indicator Data'!L31&lt;AT$195,0,10-(AT$194-'Indicator Data'!L31)/(AT$194-AT$195)*10))),1)))</f>
        <v>4</v>
      </c>
      <c r="AU28" s="57">
        <f t="shared" si="26"/>
        <v>6</v>
      </c>
      <c r="AV28" s="58">
        <f t="shared" si="27"/>
        <v>2.6</v>
      </c>
      <c r="AW28" s="55">
        <f>ROUND(IF('Indicator Data'!M31=0,0,IF('Indicator Data'!M31&gt;AW$194,10,IF('Indicator Data'!M31&lt;AW$195,0,10-(AW$194-'Indicator Data'!M31)/(AW$194-AW$195)*10))),1)</f>
        <v>5.9</v>
      </c>
      <c r="AX28" s="55">
        <f>ROUND(IF('Indicator Data'!N31=0,0,IF(LOG('Indicator Data'!N31)&gt;LOG(AX$194),10,IF(LOG('Indicator Data'!N31)&lt;LOG(AX$195),0,10-(LOG(AX$194)-LOG('Indicator Data'!N31))/(LOG(AX$194)-LOG(AX$195))*10))),1)</f>
        <v>5</v>
      </c>
      <c r="AY28" s="57">
        <f t="shared" si="28"/>
        <v>5.5</v>
      </c>
      <c r="AZ28" s="55">
        <f>'Indicator Data'!O31</f>
        <v>0</v>
      </c>
      <c r="BA28" s="55">
        <f>'Indicator Data'!P31</f>
        <v>0</v>
      </c>
      <c r="BB28" s="57">
        <f t="shared" si="29"/>
        <v>0</v>
      </c>
      <c r="BC28" s="58">
        <f t="shared" si="30"/>
        <v>3.9</v>
      </c>
      <c r="BD28" s="15"/>
      <c r="BE28" s="104"/>
    </row>
    <row r="29" spans="1:57" s="4" customFormat="1" x14ac:dyDescent="0.25">
      <c r="A29" s="126" t="str">
        <f>'Indicator Data'!A32</f>
        <v>Burundi</v>
      </c>
      <c r="B29" s="59" t="str">
        <f>'Indicator Data'!B32</f>
        <v>BDI</v>
      </c>
      <c r="C29" s="55">
        <f>ROUND(IF('Indicator Data'!C32=0,0.1,IF(LOG('Indicator Data'!C32)&gt;C$194,10,IF(LOG('Indicator Data'!C32)&lt;C$195,0,10-(C$194-LOG('Indicator Data'!C32))/(C$194-C$195)*10))),1)</f>
        <v>7.6</v>
      </c>
      <c r="D29" s="55">
        <f>ROUND(IF('Indicator Data'!D32=0,0.1,IF(LOG('Indicator Data'!D32)&gt;D$194,10,IF(LOG('Indicator Data'!D32)&lt;D$195,0,10-(D$194-LOG('Indicator Data'!D32))/(D$194-D$195)*10))),1)</f>
        <v>0.1</v>
      </c>
      <c r="E29" s="55">
        <f t="shared" si="0"/>
        <v>4.9000000000000004</v>
      </c>
      <c r="F29" s="55">
        <f>ROUND(IF('Indicator Data'!E32="No data",0.1,IF('Indicator Data'!E32=0,0,IF(LOG('Indicator Data'!E32)&gt;F$194,10,IF(LOG('Indicator Data'!E32)&lt;F$195,0,10-(F$194-LOG('Indicator Data'!E32))/(F$194-F$195)*10)))),1)</f>
        <v>5.6</v>
      </c>
      <c r="G29" s="55">
        <f>ROUND(IF('Indicator Data'!F32=0,0,IF(LOG('Indicator Data'!F32)&gt;G$194,10,IF(LOG('Indicator Data'!F32)&lt;G$195,0,10-(G$194-LOG('Indicator Data'!F32))/(G$194-G$195)*10))),1)</f>
        <v>0</v>
      </c>
      <c r="H29" s="55">
        <f>ROUND(IF('Indicator Data'!G32=0,0,IF(LOG('Indicator Data'!G32)&gt;H$194,10,IF(LOG('Indicator Data'!G32)&lt;H$195,0,10-(H$194-LOG('Indicator Data'!G32))/(H$194-H$195)*10))),1)</f>
        <v>0</v>
      </c>
      <c r="I29" s="55">
        <f>ROUND(IF('Indicator Data'!H32=0,0,IF(LOG('Indicator Data'!H32)&gt;I$194,10,IF(LOG('Indicator Data'!H32)&lt;I$195,0,10-(I$194-LOG('Indicator Data'!H32))/(I$194-I$195)*10))),1)</f>
        <v>0</v>
      </c>
      <c r="J29" s="55">
        <f t="shared" si="1"/>
        <v>0</v>
      </c>
      <c r="K29" s="55">
        <f>ROUND(IF('Indicator Data'!I32=0,0,IF(LOG('Indicator Data'!I32)&gt;K$194,10,IF(LOG('Indicator Data'!I32)&lt;K$195,0,10-(K$194-LOG('Indicator Data'!I32))/(K$194-K$195)*10))),1)</f>
        <v>0</v>
      </c>
      <c r="L29" s="55">
        <f t="shared" si="2"/>
        <v>0</v>
      </c>
      <c r="M29" s="55">
        <f>ROUND(IF('Indicator Data'!J32=0,0,IF(LOG('Indicator Data'!J32)&gt;M$194,10,IF(LOG('Indicator Data'!J32)&lt;M$195,0,10-(M$194-LOG('Indicator Data'!J32))/(M$194-M$195)*10))),1)</f>
        <v>9.9</v>
      </c>
      <c r="N29" s="56">
        <f>'Indicator Data'!C32/'Indicator Data'!$BD32</f>
        <v>1.0105714053595981E-3</v>
      </c>
      <c r="O29" s="56">
        <f>'Indicator Data'!D32/'Indicator Data'!$BD32</f>
        <v>0</v>
      </c>
      <c r="P29" s="56">
        <f>IF(F29=0.1,0,'Indicator Data'!E32/'Indicator Data'!$BD32)</f>
        <v>1.6159951429665989E-3</v>
      </c>
      <c r="Q29" s="56">
        <f>'Indicator Data'!F32/'Indicator Data'!$BD32</f>
        <v>0</v>
      </c>
      <c r="R29" s="56">
        <f>'Indicator Data'!G32/'Indicator Data'!$BD32</f>
        <v>0</v>
      </c>
      <c r="S29" s="56">
        <f>'Indicator Data'!H32/'Indicator Data'!$BD32</f>
        <v>0</v>
      </c>
      <c r="T29" s="56">
        <f>'Indicator Data'!I32/'Indicator Data'!$BD32</f>
        <v>0</v>
      </c>
      <c r="U29" s="56">
        <f>'Indicator Data'!J32/'Indicator Data'!$BD32</f>
        <v>8.3163703084709086E-3</v>
      </c>
      <c r="V29" s="55">
        <f t="shared" si="3"/>
        <v>5.0999999999999996</v>
      </c>
      <c r="W29" s="55">
        <f t="shared" si="4"/>
        <v>0</v>
      </c>
      <c r="X29" s="55">
        <f t="shared" si="5"/>
        <v>2.9</v>
      </c>
      <c r="Y29" s="55">
        <f t="shared" si="6"/>
        <v>1.1000000000000001</v>
      </c>
      <c r="Z29" s="55">
        <f t="shared" si="7"/>
        <v>0</v>
      </c>
      <c r="AA29" s="55">
        <f t="shared" si="8"/>
        <v>0</v>
      </c>
      <c r="AB29" s="55">
        <f t="shared" si="9"/>
        <v>0</v>
      </c>
      <c r="AC29" s="55">
        <f t="shared" si="10"/>
        <v>0</v>
      </c>
      <c r="AD29" s="55">
        <f t="shared" si="11"/>
        <v>0</v>
      </c>
      <c r="AE29" s="55">
        <f t="shared" si="12"/>
        <v>0</v>
      </c>
      <c r="AF29" s="55">
        <f t="shared" si="13"/>
        <v>2.8</v>
      </c>
      <c r="AG29" s="55">
        <f>ROUND(IF('Indicator Data'!K32=0,0,IF('Indicator Data'!K32&gt;AG$194,10,IF('Indicator Data'!K32&lt;AG$195,0,10-(AG$194-'Indicator Data'!K32)/(AG$194-AG$195)*10))),1)</f>
        <v>6.1</v>
      </c>
      <c r="AH29" s="55">
        <f t="shared" si="14"/>
        <v>6.4</v>
      </c>
      <c r="AI29" s="55">
        <f t="shared" si="15"/>
        <v>0.1</v>
      </c>
      <c r="AJ29" s="55">
        <f t="shared" si="16"/>
        <v>0</v>
      </c>
      <c r="AK29" s="55">
        <f t="shared" si="17"/>
        <v>0</v>
      </c>
      <c r="AL29" s="55">
        <f t="shared" si="18"/>
        <v>0</v>
      </c>
      <c r="AM29" s="55">
        <f t="shared" si="19"/>
        <v>0</v>
      </c>
      <c r="AN29" s="55">
        <f t="shared" si="20"/>
        <v>7.9</v>
      </c>
      <c r="AO29" s="57">
        <f t="shared" si="21"/>
        <v>4</v>
      </c>
      <c r="AP29" s="57">
        <f t="shared" si="22"/>
        <v>3.7</v>
      </c>
      <c r="AQ29" s="57">
        <f t="shared" si="23"/>
        <v>0</v>
      </c>
      <c r="AR29" s="57">
        <f t="shared" si="24"/>
        <v>0</v>
      </c>
      <c r="AS29" s="55">
        <f t="shared" si="25"/>
        <v>7</v>
      </c>
      <c r="AT29" s="55">
        <f>IF('Indicator Data'!L32="No data","x",IF('Indicator Data'!BE32&lt;1000,"x",ROUND((IF('Indicator Data'!L32&gt;AT$194,10,IF('Indicator Data'!L32&lt;AT$195,0,10-(AT$194-'Indicator Data'!L32)/(AT$194-AT$195)*10))),1)))</f>
        <v>3</v>
      </c>
      <c r="AU29" s="57">
        <f t="shared" si="26"/>
        <v>5</v>
      </c>
      <c r="AV29" s="58">
        <f t="shared" si="27"/>
        <v>2.8</v>
      </c>
      <c r="AW29" s="55">
        <f>ROUND(IF('Indicator Data'!M32=0,0,IF('Indicator Data'!M32&gt;AW$194,10,IF('Indicator Data'!M32&lt;AW$195,0,10-(AW$194-'Indicator Data'!M32)/(AW$194-AW$195)*10))),1)</f>
        <v>8.9</v>
      </c>
      <c r="AX29" s="55">
        <f>ROUND(IF('Indicator Data'!N32=0,0,IF(LOG('Indicator Data'!N32)&gt;LOG(AX$194),10,IF(LOG('Indicator Data'!N32)&lt;LOG(AX$195),0,10-(LOG(AX$194)-LOG('Indicator Data'!N32))/(LOG(AX$194)-LOG(AX$195))*10))),1)</f>
        <v>9.1999999999999993</v>
      </c>
      <c r="AY29" s="57">
        <f t="shared" si="28"/>
        <v>9.1</v>
      </c>
      <c r="AZ29" s="55">
        <f>'Indicator Data'!O32</f>
        <v>0</v>
      </c>
      <c r="BA29" s="55">
        <f>'Indicator Data'!P32</f>
        <v>0</v>
      </c>
      <c r="BB29" s="57">
        <f t="shared" si="29"/>
        <v>0</v>
      </c>
      <c r="BC29" s="58">
        <f t="shared" si="30"/>
        <v>6.4</v>
      </c>
      <c r="BD29" s="15"/>
      <c r="BE29" s="104"/>
    </row>
    <row r="30" spans="1:57" s="4" customFormat="1" x14ac:dyDescent="0.25">
      <c r="A30" s="126" t="str">
        <f>'Indicator Data'!A33</f>
        <v>Cabo Verde</v>
      </c>
      <c r="B30" s="59" t="str">
        <f>'Indicator Data'!B33</f>
        <v>CPV</v>
      </c>
      <c r="C30" s="55">
        <f>ROUND(IF('Indicator Data'!C33=0,0.1,IF(LOG('Indicator Data'!C33)&gt;C$194,10,IF(LOG('Indicator Data'!C33)&lt;C$195,0,10-(C$194-LOG('Indicator Data'!C33))/(C$194-C$195)*10))),1)</f>
        <v>0.1</v>
      </c>
      <c r="D30" s="55">
        <f>ROUND(IF('Indicator Data'!D33=0,0.1,IF(LOG('Indicator Data'!D33)&gt;D$194,10,IF(LOG('Indicator Data'!D33)&lt;D$195,0,10-(D$194-LOG('Indicator Data'!D33))/(D$194-D$195)*10))),1)</f>
        <v>0.1</v>
      </c>
      <c r="E30" s="55">
        <f t="shared" si="0"/>
        <v>0.1</v>
      </c>
      <c r="F30" s="55">
        <f>ROUND(IF('Indicator Data'!E33="No data",0.1,IF('Indicator Data'!E33=0,0,IF(LOG('Indicator Data'!E33)&gt;F$194,10,IF(LOG('Indicator Data'!E33)&lt;F$195,0,10-(F$194-LOG('Indicator Data'!E33))/(F$194-F$195)*10)))),1)</f>
        <v>0.1</v>
      </c>
      <c r="G30" s="55">
        <f>ROUND(IF('Indicator Data'!F33=0,0,IF(LOG('Indicator Data'!F33)&gt;G$194,10,IF(LOG('Indicator Data'!F33)&lt;G$195,0,10-(G$194-LOG('Indicator Data'!F33))/(G$194-G$195)*10))),1)</f>
        <v>0</v>
      </c>
      <c r="H30" s="55">
        <f>ROUND(IF('Indicator Data'!G33=0,0,IF(LOG('Indicator Data'!G33)&gt;H$194,10,IF(LOG('Indicator Data'!G33)&lt;H$195,0,10-(H$194-LOG('Indicator Data'!G33))/(H$194-H$195)*10))),1)</f>
        <v>0</v>
      </c>
      <c r="I30" s="55">
        <f>ROUND(IF('Indicator Data'!H33=0,0,IF(LOG('Indicator Data'!H33)&gt;I$194,10,IF(LOG('Indicator Data'!H33)&lt;I$195,0,10-(I$194-LOG('Indicator Data'!H33))/(I$194-I$195)*10))),1)</f>
        <v>0</v>
      </c>
      <c r="J30" s="55">
        <f t="shared" si="1"/>
        <v>0</v>
      </c>
      <c r="K30" s="55">
        <f>ROUND(IF('Indicator Data'!I33=0,0,IF(LOG('Indicator Data'!I33)&gt;K$194,10,IF(LOG('Indicator Data'!I33)&lt;K$195,0,10-(K$194-LOG('Indicator Data'!I33))/(K$194-K$195)*10))),1)</f>
        <v>0</v>
      </c>
      <c r="L30" s="55">
        <f t="shared" si="2"/>
        <v>0</v>
      </c>
      <c r="M30" s="55">
        <f>ROUND(IF('Indicator Data'!J33=0,0,IF(LOG('Indicator Data'!J33)&gt;M$194,10,IF(LOG('Indicator Data'!J33)&lt;M$195,0,10-(M$194-LOG('Indicator Data'!J33))/(M$194-M$195)*10))),1)</f>
        <v>5.2</v>
      </c>
      <c r="N30" s="56">
        <f>'Indicator Data'!C33/'Indicator Data'!$BD33</f>
        <v>0</v>
      </c>
      <c r="O30" s="56">
        <f>'Indicator Data'!D33/'Indicator Data'!$BD33</f>
        <v>0</v>
      </c>
      <c r="P30" s="56">
        <f>IF(F30=0.1,0,'Indicator Data'!E33/'Indicator Data'!$BD33)</f>
        <v>0</v>
      </c>
      <c r="Q30" s="56">
        <f>'Indicator Data'!F33/'Indicator Data'!$BD33</f>
        <v>0</v>
      </c>
      <c r="R30" s="56">
        <f>'Indicator Data'!G33/'Indicator Data'!$BD33</f>
        <v>0</v>
      </c>
      <c r="S30" s="56">
        <f>'Indicator Data'!H33/'Indicator Data'!$BD33</f>
        <v>0</v>
      </c>
      <c r="T30" s="56">
        <f>'Indicator Data'!I33/'Indicator Data'!$BD33</f>
        <v>0</v>
      </c>
      <c r="U30" s="56">
        <f>'Indicator Data'!J33/'Indicator Data'!$BD33</f>
        <v>2.3326308496203702E-3</v>
      </c>
      <c r="V30" s="55">
        <f t="shared" si="3"/>
        <v>0</v>
      </c>
      <c r="W30" s="55">
        <f t="shared" si="4"/>
        <v>0</v>
      </c>
      <c r="X30" s="55">
        <f t="shared" si="5"/>
        <v>0</v>
      </c>
      <c r="Y30" s="55">
        <f t="shared" si="6"/>
        <v>0.1</v>
      </c>
      <c r="Z30" s="55">
        <f t="shared" si="7"/>
        <v>0</v>
      </c>
      <c r="AA30" s="55">
        <f t="shared" si="8"/>
        <v>0</v>
      </c>
      <c r="AB30" s="55">
        <f t="shared" si="9"/>
        <v>0</v>
      </c>
      <c r="AC30" s="55">
        <f t="shared" si="10"/>
        <v>0</v>
      </c>
      <c r="AD30" s="55">
        <f t="shared" si="11"/>
        <v>0</v>
      </c>
      <c r="AE30" s="55">
        <f t="shared" si="12"/>
        <v>0</v>
      </c>
      <c r="AF30" s="55">
        <f t="shared" si="13"/>
        <v>0.8</v>
      </c>
      <c r="AG30" s="55">
        <f>ROUND(IF('Indicator Data'!K33=0,0,IF('Indicator Data'!K33&gt;AG$194,10,IF('Indicator Data'!K33&lt;AG$195,0,10-(AG$194-'Indicator Data'!K33)/(AG$194-AG$195)*10))),1)</f>
        <v>3</v>
      </c>
      <c r="AH30" s="55">
        <f t="shared" si="14"/>
        <v>0.1</v>
      </c>
      <c r="AI30" s="55">
        <f t="shared" si="15"/>
        <v>0.1</v>
      </c>
      <c r="AJ30" s="55">
        <f t="shared" si="16"/>
        <v>0</v>
      </c>
      <c r="AK30" s="55">
        <f t="shared" si="17"/>
        <v>0</v>
      </c>
      <c r="AL30" s="55">
        <f t="shared" si="18"/>
        <v>0</v>
      </c>
      <c r="AM30" s="55">
        <f t="shared" si="19"/>
        <v>0</v>
      </c>
      <c r="AN30" s="55">
        <f t="shared" si="20"/>
        <v>3.3</v>
      </c>
      <c r="AO30" s="57">
        <f t="shared" si="21"/>
        <v>0.1</v>
      </c>
      <c r="AP30" s="57">
        <f t="shared" si="22"/>
        <v>0.1</v>
      </c>
      <c r="AQ30" s="57">
        <f t="shared" si="23"/>
        <v>0</v>
      </c>
      <c r="AR30" s="57">
        <f t="shared" si="24"/>
        <v>0</v>
      </c>
      <c r="AS30" s="55">
        <f t="shared" si="25"/>
        <v>3.2</v>
      </c>
      <c r="AT30" s="55">
        <f>IF('Indicator Data'!L33="No data","x",IF('Indicator Data'!BE33&lt;1000,"x",ROUND((IF('Indicator Data'!L33&gt;AT$194,10,IF('Indicator Data'!L33&lt;AT$195,0,10-(AT$194-'Indicator Data'!L33)/(AT$194-AT$195)*10))),1)))</f>
        <v>10</v>
      </c>
      <c r="AU30" s="57">
        <f t="shared" si="26"/>
        <v>6.6</v>
      </c>
      <c r="AV30" s="58">
        <f t="shared" si="27"/>
        <v>1.9</v>
      </c>
      <c r="AW30" s="55">
        <f>ROUND(IF('Indicator Data'!M33=0,0,IF('Indicator Data'!M33&gt;AW$194,10,IF('Indicator Data'!M33&lt;AW$195,0,10-(AW$194-'Indicator Data'!M33)/(AW$194-AW$195)*10))),1)</f>
        <v>0</v>
      </c>
      <c r="AX30" s="55">
        <f>ROUND(IF('Indicator Data'!N33=0,0,IF(LOG('Indicator Data'!N33)&gt;LOG(AX$194),10,IF(LOG('Indicator Data'!N33)&lt;LOG(AX$195),0,10-(LOG(AX$194)-LOG('Indicator Data'!N33))/(LOG(AX$194)-LOG(AX$195))*10))),1)</f>
        <v>0</v>
      </c>
      <c r="AY30" s="57">
        <f t="shared" si="28"/>
        <v>0</v>
      </c>
      <c r="AZ30" s="55">
        <f>'Indicator Data'!O33</f>
        <v>0</v>
      </c>
      <c r="BA30" s="55">
        <f>'Indicator Data'!P33</f>
        <v>0</v>
      </c>
      <c r="BB30" s="57">
        <f t="shared" si="29"/>
        <v>0</v>
      </c>
      <c r="BC30" s="58">
        <f t="shared" si="30"/>
        <v>0</v>
      </c>
      <c r="BD30" s="15"/>
      <c r="BE30" s="104"/>
    </row>
    <row r="31" spans="1:57" s="4" customFormat="1" x14ac:dyDescent="0.25">
      <c r="A31" s="126" t="str">
        <f>'Indicator Data'!A34</f>
        <v>Cambodia</v>
      </c>
      <c r="B31" s="59" t="str">
        <f>'Indicator Data'!B34</f>
        <v>KHM</v>
      </c>
      <c r="C31" s="55">
        <f>ROUND(IF('Indicator Data'!C34=0,0.1,IF(LOG('Indicator Data'!C34)&gt;C$194,10,IF(LOG('Indicator Data'!C34)&lt;C$195,0,10-(C$194-LOG('Indicator Data'!C34))/(C$194-C$195)*10))),1)</f>
        <v>0.1</v>
      </c>
      <c r="D31" s="55">
        <f>ROUND(IF('Indicator Data'!D34=0,0.1,IF(LOG('Indicator Data'!D34)&gt;D$194,10,IF(LOG('Indicator Data'!D34)&lt;D$195,0,10-(D$194-LOG('Indicator Data'!D34))/(D$194-D$195)*10))),1)</f>
        <v>0.1</v>
      </c>
      <c r="E31" s="55">
        <f t="shared" si="0"/>
        <v>0.1</v>
      </c>
      <c r="F31" s="55">
        <f>ROUND(IF('Indicator Data'!E34="No data",0.1,IF('Indicator Data'!E34=0,0,IF(LOG('Indicator Data'!E34)&gt;F$194,10,IF(LOG('Indicator Data'!E34)&lt;F$195,0,10-(F$194-LOG('Indicator Data'!E34))/(F$194-F$195)*10)))),1)</f>
        <v>8.6999999999999993</v>
      </c>
      <c r="G31" s="55">
        <f>ROUND(IF('Indicator Data'!F34=0,0,IF(LOG('Indicator Data'!F34)&gt;G$194,10,IF(LOG('Indicator Data'!F34)&lt;G$195,0,10-(G$194-LOG('Indicator Data'!F34))/(G$194-G$195)*10))),1)</f>
        <v>5.0999999999999996</v>
      </c>
      <c r="H31" s="55">
        <f>ROUND(IF('Indicator Data'!G34=0,0,IF(LOG('Indicator Data'!G34)&gt;H$194,10,IF(LOG('Indicator Data'!G34)&lt;H$195,0,10-(H$194-LOG('Indicator Data'!G34))/(H$194-H$195)*10))),1)</f>
        <v>6.3</v>
      </c>
      <c r="I31" s="55">
        <f>ROUND(IF('Indicator Data'!H34=0,0,IF(LOG('Indicator Data'!H34)&gt;I$194,10,IF(LOG('Indicator Data'!H34)&lt;I$195,0,10-(I$194-LOG('Indicator Data'!H34))/(I$194-I$195)*10))),1)</f>
        <v>6.8</v>
      </c>
      <c r="J31" s="55">
        <f t="shared" si="1"/>
        <v>6.6</v>
      </c>
      <c r="K31" s="55">
        <f>ROUND(IF('Indicator Data'!I34=0,0,IF(LOG('Indicator Data'!I34)&gt;K$194,10,IF(LOG('Indicator Data'!I34)&lt;K$195,0,10-(K$194-LOG('Indicator Data'!I34))/(K$194-K$195)*10))),1)</f>
        <v>5.9</v>
      </c>
      <c r="L31" s="55">
        <f t="shared" si="2"/>
        <v>6.3</v>
      </c>
      <c r="M31" s="55">
        <f>ROUND(IF('Indicator Data'!J34=0,0,IF(LOG('Indicator Data'!J34)&gt;M$194,10,IF(LOG('Indicator Data'!J34)&lt;M$195,0,10-(M$194-LOG('Indicator Data'!J34))/(M$194-M$195)*10))),1)</f>
        <v>10</v>
      </c>
      <c r="N31" s="56">
        <f>'Indicator Data'!C34/'Indicator Data'!$BD34</f>
        <v>0</v>
      </c>
      <c r="O31" s="56">
        <f>'Indicator Data'!D34/'Indicator Data'!$BD34</f>
        <v>0</v>
      </c>
      <c r="P31" s="56">
        <f>IF(F31=0.1,0,'Indicator Data'!E34/'Indicator Data'!$BD34)</f>
        <v>1.974138109521921E-2</v>
      </c>
      <c r="Q31" s="56">
        <f>'Indicator Data'!F34/'Indicator Data'!$BD34</f>
        <v>7.2898336566889327E-7</v>
      </c>
      <c r="R31" s="56">
        <f>'Indicator Data'!G34/'Indicator Data'!$BD34</f>
        <v>2.1198471650927171E-3</v>
      </c>
      <c r="S31" s="56">
        <f>'Indicator Data'!H34/'Indicator Data'!$BD34</f>
        <v>3.6015159132429862E-5</v>
      </c>
      <c r="T31" s="56">
        <f>'Indicator Data'!I34/'Indicator Data'!$BD34</f>
        <v>5.6857380622421809E-4</v>
      </c>
      <c r="U31" s="56">
        <f>'Indicator Data'!J34/'Indicator Data'!$BD34</f>
        <v>1.7968529225936423E-2</v>
      </c>
      <c r="V31" s="55">
        <f t="shared" si="3"/>
        <v>0</v>
      </c>
      <c r="W31" s="55">
        <f t="shared" si="4"/>
        <v>0</v>
      </c>
      <c r="X31" s="55">
        <f t="shared" si="5"/>
        <v>0</v>
      </c>
      <c r="Y31" s="55">
        <f t="shared" si="6"/>
        <v>10</v>
      </c>
      <c r="Z31" s="55">
        <f t="shared" si="7"/>
        <v>5.3</v>
      </c>
      <c r="AA31" s="55">
        <f t="shared" si="8"/>
        <v>1.2</v>
      </c>
      <c r="AB31" s="55">
        <f t="shared" si="9"/>
        <v>0.1</v>
      </c>
      <c r="AC31" s="55">
        <f t="shared" si="10"/>
        <v>0.7</v>
      </c>
      <c r="AD31" s="55">
        <f t="shared" si="11"/>
        <v>0.6</v>
      </c>
      <c r="AE31" s="55">
        <f t="shared" si="12"/>
        <v>0.7</v>
      </c>
      <c r="AF31" s="55">
        <f t="shared" si="13"/>
        <v>6</v>
      </c>
      <c r="AG31" s="55">
        <f>ROUND(IF('Indicator Data'!K34=0,0,IF('Indicator Data'!K34&gt;AG$194,10,IF('Indicator Data'!K34&lt;AG$195,0,10-(AG$194-'Indicator Data'!K34)/(AG$194-AG$195)*10))),1)</f>
        <v>6.1</v>
      </c>
      <c r="AH31" s="55">
        <f t="shared" si="14"/>
        <v>0.1</v>
      </c>
      <c r="AI31" s="55">
        <f t="shared" si="15"/>
        <v>0.1</v>
      </c>
      <c r="AJ31" s="55">
        <f t="shared" si="16"/>
        <v>3.8</v>
      </c>
      <c r="AK31" s="55">
        <f t="shared" si="17"/>
        <v>3.5</v>
      </c>
      <c r="AL31" s="55">
        <f t="shared" si="18"/>
        <v>3.7</v>
      </c>
      <c r="AM31" s="55">
        <f t="shared" si="19"/>
        <v>3.3</v>
      </c>
      <c r="AN31" s="55">
        <f t="shared" si="20"/>
        <v>8.6999999999999993</v>
      </c>
      <c r="AO31" s="57">
        <f t="shared" si="21"/>
        <v>0.1</v>
      </c>
      <c r="AP31" s="57">
        <f t="shared" si="22"/>
        <v>9.5</v>
      </c>
      <c r="AQ31" s="57">
        <f t="shared" si="23"/>
        <v>5.2</v>
      </c>
      <c r="AR31" s="57">
        <f t="shared" si="24"/>
        <v>4</v>
      </c>
      <c r="AS31" s="55">
        <f t="shared" si="25"/>
        <v>7.4</v>
      </c>
      <c r="AT31" s="55">
        <f>IF('Indicator Data'!L34="No data","x",IF('Indicator Data'!BE34&lt;1000,"x",ROUND((IF('Indicator Data'!L34&gt;AT$194,10,IF('Indicator Data'!L34&lt;AT$195,0,10-(AT$194-'Indicator Data'!L34)/(AT$194-AT$195)*10))),1)))</f>
        <v>2</v>
      </c>
      <c r="AU31" s="57">
        <f t="shared" si="26"/>
        <v>4.7</v>
      </c>
      <c r="AV31" s="58">
        <f t="shared" si="27"/>
        <v>5.7</v>
      </c>
      <c r="AW31" s="55">
        <f>ROUND(IF('Indicator Data'!M34=0,0,IF('Indicator Data'!M34&gt;AW$194,10,IF('Indicator Data'!M34&lt;AW$195,0,10-(AW$194-'Indicator Data'!M34)/(AW$194-AW$195)*10))),1)</f>
        <v>3.9</v>
      </c>
      <c r="AX31" s="55">
        <f>ROUND(IF('Indicator Data'!N34=0,0,IF(LOG('Indicator Data'!N34)&gt;LOG(AX$194),10,IF(LOG('Indicator Data'!N34)&lt;LOG(AX$195),0,10-(LOG(AX$194)-LOG('Indicator Data'!N34))/(LOG(AX$194)-LOG(AX$195))*10))),1)</f>
        <v>5.3</v>
      </c>
      <c r="AY31" s="57">
        <f t="shared" si="28"/>
        <v>4.5999999999999996</v>
      </c>
      <c r="AZ31" s="55">
        <f>'Indicator Data'!O34</f>
        <v>0</v>
      </c>
      <c r="BA31" s="55">
        <f>'Indicator Data'!P34</f>
        <v>0</v>
      </c>
      <c r="BB31" s="57">
        <f t="shared" si="29"/>
        <v>0</v>
      </c>
      <c r="BC31" s="58">
        <f t="shared" si="30"/>
        <v>3.2</v>
      </c>
      <c r="BD31" s="15"/>
      <c r="BE31" s="104"/>
    </row>
    <row r="32" spans="1:57" s="4" customFormat="1" x14ac:dyDescent="0.25">
      <c r="A32" s="126" t="str">
        <f>'Indicator Data'!A35</f>
        <v>Cameroon</v>
      </c>
      <c r="B32" s="59" t="str">
        <f>'Indicator Data'!B35</f>
        <v>CMR</v>
      </c>
      <c r="C32" s="55">
        <f>ROUND(IF('Indicator Data'!C35=0,0.1,IF(LOG('Indicator Data'!C35)&gt;C$194,10,IF(LOG('Indicator Data'!C35)&lt;C$195,0,10-(C$194-LOG('Indicator Data'!C35))/(C$194-C$195)*10))),1)</f>
        <v>2.4</v>
      </c>
      <c r="D32" s="55">
        <f>ROUND(IF('Indicator Data'!D35=0,0.1,IF(LOG('Indicator Data'!D35)&gt;D$194,10,IF(LOG('Indicator Data'!D35)&lt;D$195,0,10-(D$194-LOG('Indicator Data'!D35))/(D$194-D$195)*10))),1)</f>
        <v>0.1</v>
      </c>
      <c r="E32" s="55">
        <f t="shared" si="0"/>
        <v>1.3</v>
      </c>
      <c r="F32" s="55">
        <f>ROUND(IF('Indicator Data'!E35="No data",0.1,IF('Indicator Data'!E35=0,0,IF(LOG('Indicator Data'!E35)&gt;F$194,10,IF(LOG('Indicator Data'!E35)&lt;F$195,0,10-(F$194-LOG('Indicator Data'!E35))/(F$194-F$195)*10)))),1)</f>
        <v>7.7</v>
      </c>
      <c r="G32" s="55">
        <f>ROUND(IF('Indicator Data'!F35=0,0,IF(LOG('Indicator Data'!F35)&gt;G$194,10,IF(LOG('Indicator Data'!F35)&lt;G$195,0,10-(G$194-LOG('Indicator Data'!F35))/(G$194-G$195)*10))),1)</f>
        <v>0</v>
      </c>
      <c r="H32" s="55">
        <f>ROUND(IF('Indicator Data'!G35=0,0,IF(LOG('Indicator Data'!G35)&gt;H$194,10,IF(LOG('Indicator Data'!G35)&lt;H$195,0,10-(H$194-LOG('Indicator Data'!G35))/(H$194-H$195)*10))),1)</f>
        <v>0</v>
      </c>
      <c r="I32" s="55">
        <f>ROUND(IF('Indicator Data'!H35=0,0,IF(LOG('Indicator Data'!H35)&gt;I$194,10,IF(LOG('Indicator Data'!H35)&lt;I$195,0,10-(I$194-LOG('Indicator Data'!H35))/(I$194-I$195)*10))),1)</f>
        <v>0</v>
      </c>
      <c r="J32" s="55">
        <f t="shared" si="1"/>
        <v>0</v>
      </c>
      <c r="K32" s="55">
        <f>ROUND(IF('Indicator Data'!I35=0,0,IF(LOG('Indicator Data'!I35)&gt;K$194,10,IF(LOG('Indicator Data'!I35)&lt;K$195,0,10-(K$194-LOG('Indicator Data'!I35))/(K$194-K$195)*10))),1)</f>
        <v>0</v>
      </c>
      <c r="L32" s="55">
        <f t="shared" si="2"/>
        <v>0</v>
      </c>
      <c r="M32" s="55">
        <f>ROUND(IF('Indicator Data'!J35=0,0,IF(LOG('Indicator Data'!J35)&gt;M$194,10,IF(LOG('Indicator Data'!J35)&lt;M$195,0,10-(M$194-LOG('Indicator Data'!J35))/(M$194-M$195)*10))),1)</f>
        <v>7</v>
      </c>
      <c r="N32" s="56">
        <f>'Indicator Data'!C35/'Indicator Data'!$BD35</f>
        <v>3.9021641353033527E-6</v>
      </c>
      <c r="O32" s="56">
        <f>'Indicator Data'!D35/'Indicator Data'!$BD35</f>
        <v>0</v>
      </c>
      <c r="P32" s="56">
        <f>IF(F32=0.1,0,'Indicator Data'!E35/'Indicator Data'!$BD35)</f>
        <v>5.2267736245426291E-3</v>
      </c>
      <c r="Q32" s="56">
        <f>'Indicator Data'!F35/'Indicator Data'!$BD35</f>
        <v>0</v>
      </c>
      <c r="R32" s="56">
        <f>'Indicator Data'!G35/'Indicator Data'!$BD35</f>
        <v>0</v>
      </c>
      <c r="S32" s="56">
        <f>'Indicator Data'!H35/'Indicator Data'!$BD35</f>
        <v>0</v>
      </c>
      <c r="T32" s="56">
        <f>'Indicator Data'!I35/'Indicator Data'!$BD35</f>
        <v>0</v>
      </c>
      <c r="U32" s="56">
        <f>'Indicator Data'!J35/'Indicator Data'!$BD35</f>
        <v>2.5828797116020027E-4</v>
      </c>
      <c r="V32" s="55">
        <f t="shared" si="3"/>
        <v>0</v>
      </c>
      <c r="W32" s="55">
        <f t="shared" si="4"/>
        <v>0</v>
      </c>
      <c r="X32" s="55">
        <f t="shared" si="5"/>
        <v>0</v>
      </c>
      <c r="Y32" s="55">
        <f t="shared" si="6"/>
        <v>3.5</v>
      </c>
      <c r="Z32" s="55">
        <f t="shared" si="7"/>
        <v>0</v>
      </c>
      <c r="AA32" s="55">
        <f t="shared" si="8"/>
        <v>0</v>
      </c>
      <c r="AB32" s="55">
        <f t="shared" si="9"/>
        <v>0</v>
      </c>
      <c r="AC32" s="55">
        <f t="shared" si="10"/>
        <v>0</v>
      </c>
      <c r="AD32" s="55">
        <f t="shared" si="11"/>
        <v>0</v>
      </c>
      <c r="AE32" s="55">
        <f t="shared" si="12"/>
        <v>0</v>
      </c>
      <c r="AF32" s="55">
        <f t="shared" si="13"/>
        <v>0.1</v>
      </c>
      <c r="AG32" s="55">
        <f>ROUND(IF('Indicator Data'!K35=0,0,IF('Indicator Data'!K35&gt;AG$194,10,IF('Indicator Data'!K35&lt;AG$195,0,10-(AG$194-'Indicator Data'!K35)/(AG$194-AG$195)*10))),1)</f>
        <v>4</v>
      </c>
      <c r="AH32" s="55">
        <f t="shared" si="14"/>
        <v>1.2</v>
      </c>
      <c r="AI32" s="55">
        <f t="shared" si="15"/>
        <v>0.1</v>
      </c>
      <c r="AJ32" s="55">
        <f t="shared" si="16"/>
        <v>0</v>
      </c>
      <c r="AK32" s="55">
        <f t="shared" si="17"/>
        <v>0</v>
      </c>
      <c r="AL32" s="55">
        <f t="shared" si="18"/>
        <v>0</v>
      </c>
      <c r="AM32" s="55">
        <f t="shared" si="19"/>
        <v>0</v>
      </c>
      <c r="AN32" s="55">
        <f t="shared" si="20"/>
        <v>4.4000000000000004</v>
      </c>
      <c r="AO32" s="57">
        <f t="shared" si="21"/>
        <v>0.7</v>
      </c>
      <c r="AP32" s="57">
        <f t="shared" si="22"/>
        <v>6</v>
      </c>
      <c r="AQ32" s="57">
        <f t="shared" si="23"/>
        <v>0</v>
      </c>
      <c r="AR32" s="57">
        <f t="shared" si="24"/>
        <v>0</v>
      </c>
      <c r="AS32" s="55">
        <f t="shared" si="25"/>
        <v>4.2</v>
      </c>
      <c r="AT32" s="55">
        <f>IF('Indicator Data'!L35="No data","x",IF('Indicator Data'!BE35&lt;1000,"x",ROUND((IF('Indicator Data'!L35&gt;AT$194,10,IF('Indicator Data'!L35&lt;AT$195,0,10-(AT$194-'Indicator Data'!L35)/(AT$194-AT$195)*10))),1)))</f>
        <v>2</v>
      </c>
      <c r="AU32" s="57">
        <f t="shared" si="26"/>
        <v>3.1</v>
      </c>
      <c r="AV32" s="58">
        <f t="shared" si="27"/>
        <v>2.2999999999999998</v>
      </c>
      <c r="AW32" s="55">
        <f>ROUND(IF('Indicator Data'!M35=0,0,IF('Indicator Data'!M35&gt;AW$194,10,IF('Indicator Data'!M35&lt;AW$195,0,10-(AW$194-'Indicator Data'!M35)/(AW$194-AW$195)*10))),1)</f>
        <v>10</v>
      </c>
      <c r="AX32" s="55">
        <f>ROUND(IF('Indicator Data'!N35=0,0,IF(LOG('Indicator Data'!N35)&gt;LOG(AX$194),10,IF(LOG('Indicator Data'!N35)&lt;LOG(AX$195),0,10-(LOG(AX$194)-LOG('Indicator Data'!N35))/(LOG(AX$194)-LOG(AX$195))*10))),1)</f>
        <v>9.4</v>
      </c>
      <c r="AY32" s="57">
        <f t="shared" si="28"/>
        <v>9.6999999999999993</v>
      </c>
      <c r="AZ32" s="55">
        <f>'Indicator Data'!O35</f>
        <v>0</v>
      </c>
      <c r="BA32" s="55">
        <f>'Indicator Data'!P35</f>
        <v>0</v>
      </c>
      <c r="BB32" s="57">
        <f t="shared" si="29"/>
        <v>0</v>
      </c>
      <c r="BC32" s="58">
        <f t="shared" si="30"/>
        <v>6.8</v>
      </c>
      <c r="BD32" s="15"/>
      <c r="BE32" s="104"/>
    </row>
    <row r="33" spans="1:57" s="4" customFormat="1" x14ac:dyDescent="0.25">
      <c r="A33" s="126" t="str">
        <f>'Indicator Data'!A36</f>
        <v>Canada</v>
      </c>
      <c r="B33" s="59" t="str">
        <f>'Indicator Data'!B36</f>
        <v>CAN</v>
      </c>
      <c r="C33" s="55">
        <f>ROUND(IF('Indicator Data'!C36=0,0.1,IF(LOG('Indicator Data'!C36)&gt;C$194,10,IF(LOG('Indicator Data'!C36)&lt;C$195,0,10-(C$194-LOG('Indicator Data'!C36))/(C$194-C$195)*10))),1)</f>
        <v>8.6</v>
      </c>
      <c r="D33" s="55">
        <f>ROUND(IF('Indicator Data'!D36=0,0.1,IF(LOG('Indicator Data'!D36)&gt;D$194,10,IF(LOG('Indicator Data'!D36)&lt;D$195,0,10-(D$194-LOG('Indicator Data'!D36))/(D$194-D$195)*10))),1)</f>
        <v>3.3</v>
      </c>
      <c r="E33" s="55">
        <f t="shared" si="0"/>
        <v>6.7</v>
      </c>
      <c r="F33" s="55">
        <f>ROUND(IF('Indicator Data'!E36="No data",0.1,IF('Indicator Data'!E36=0,0,IF(LOG('Indicator Data'!E36)&gt;F$194,10,IF(LOG('Indicator Data'!E36)&lt;F$195,0,10-(F$194-LOG('Indicator Data'!E36))/(F$194-F$195)*10)))),1)</f>
        <v>7.4</v>
      </c>
      <c r="G33" s="55">
        <f>ROUND(IF('Indicator Data'!F36=0,0,IF(LOG('Indicator Data'!F36)&gt;G$194,10,IF(LOG('Indicator Data'!F36)&lt;G$195,0,10-(G$194-LOG('Indicator Data'!F36))/(G$194-G$195)*10))),1)</f>
        <v>6.9</v>
      </c>
      <c r="H33" s="55">
        <f>ROUND(IF('Indicator Data'!G36=0,0,IF(LOG('Indicator Data'!G36)&gt;H$194,10,IF(LOG('Indicator Data'!G36)&lt;H$195,0,10-(H$194-LOG('Indicator Data'!G36))/(H$194-H$195)*10))),1)</f>
        <v>6</v>
      </c>
      <c r="I33" s="55">
        <f>ROUND(IF('Indicator Data'!H36=0,0,IF(LOG('Indicator Data'!H36)&gt;I$194,10,IF(LOG('Indicator Data'!H36)&lt;I$195,0,10-(I$194-LOG('Indicator Data'!H36))/(I$194-I$195)*10))),1)</f>
        <v>7</v>
      </c>
      <c r="J33" s="55">
        <f t="shared" si="1"/>
        <v>6.5</v>
      </c>
      <c r="K33" s="55">
        <f>ROUND(IF('Indicator Data'!I36=0,0,IF(LOG('Indicator Data'!I36)&gt;K$194,10,IF(LOG('Indicator Data'!I36)&lt;K$195,0,10-(K$194-LOG('Indicator Data'!I36))/(K$194-K$195)*10))),1)</f>
        <v>1.5</v>
      </c>
      <c r="L33" s="55">
        <f t="shared" si="2"/>
        <v>4.5</v>
      </c>
      <c r="M33" s="55">
        <f>ROUND(IF('Indicator Data'!J36=0,0,IF(LOG('Indicator Data'!J36)&gt;M$194,10,IF(LOG('Indicator Data'!J36)&lt;M$195,0,10-(M$194-LOG('Indicator Data'!J36))/(M$194-M$195)*10))),1)</f>
        <v>4.9000000000000004</v>
      </c>
      <c r="N33" s="56">
        <f>'Indicator Data'!C36/'Indicator Data'!$BD36</f>
        <v>7.5541032082914329E-4</v>
      </c>
      <c r="O33" s="56">
        <f>'Indicator Data'!D36/'Indicator Data'!$BD36</f>
        <v>2.8067506463474672E-6</v>
      </c>
      <c r="P33" s="56">
        <f>IF(F33=0.1,0,'Indicator Data'!E36/'Indicator Data'!$BD36)</f>
        <v>2.7218670537930549E-3</v>
      </c>
      <c r="Q33" s="56">
        <f>'Indicator Data'!F36/'Indicator Data'!$BD36</f>
        <v>4.1333228250951226E-6</v>
      </c>
      <c r="R33" s="56">
        <f>'Indicator Data'!G36/'Indicator Data'!$BD36</f>
        <v>6.8706731123157022E-4</v>
      </c>
      <c r="S33" s="56">
        <f>'Indicator Data'!H36/'Indicator Data'!$BD36</f>
        <v>2.0946794165735563E-5</v>
      </c>
      <c r="T33" s="56">
        <f>'Indicator Data'!I36/'Indicator Data'!$BD36</f>
        <v>1.5969020602417201E-6</v>
      </c>
      <c r="U33" s="56">
        <f>'Indicator Data'!J36/'Indicator Data'!$BD36</f>
        <v>2.5947089460169518E-5</v>
      </c>
      <c r="V33" s="55">
        <f t="shared" si="3"/>
        <v>3.8</v>
      </c>
      <c r="W33" s="55">
        <f t="shared" si="4"/>
        <v>0</v>
      </c>
      <c r="X33" s="55">
        <f t="shared" si="5"/>
        <v>2.1</v>
      </c>
      <c r="Y33" s="55">
        <f t="shared" si="6"/>
        <v>1.8</v>
      </c>
      <c r="Z33" s="55">
        <f t="shared" si="7"/>
        <v>6.9</v>
      </c>
      <c r="AA33" s="55">
        <f t="shared" si="8"/>
        <v>0.4</v>
      </c>
      <c r="AB33" s="55">
        <f t="shared" si="9"/>
        <v>0</v>
      </c>
      <c r="AC33" s="55">
        <f t="shared" si="10"/>
        <v>0.2</v>
      </c>
      <c r="AD33" s="55">
        <f t="shared" si="11"/>
        <v>0</v>
      </c>
      <c r="AE33" s="55">
        <f t="shared" si="12"/>
        <v>0.1</v>
      </c>
      <c r="AF33" s="55">
        <f t="shared" si="13"/>
        <v>0</v>
      </c>
      <c r="AG33" s="55">
        <f>ROUND(IF('Indicator Data'!K36=0,0,IF('Indicator Data'!K36&gt;AG$194,10,IF('Indicator Data'!K36&lt;AG$195,0,10-(AG$194-'Indicator Data'!K36)/(AG$194-AG$195)*10))),1)</f>
        <v>2</v>
      </c>
      <c r="AH33" s="55">
        <f t="shared" si="14"/>
        <v>6.2</v>
      </c>
      <c r="AI33" s="55">
        <f t="shared" si="15"/>
        <v>1.7</v>
      </c>
      <c r="AJ33" s="55">
        <f t="shared" si="16"/>
        <v>3.2</v>
      </c>
      <c r="AK33" s="55">
        <f t="shared" si="17"/>
        <v>3.5</v>
      </c>
      <c r="AL33" s="55">
        <f t="shared" si="18"/>
        <v>3.4</v>
      </c>
      <c r="AM33" s="55">
        <f t="shared" si="19"/>
        <v>0.8</v>
      </c>
      <c r="AN33" s="55">
        <f t="shared" si="20"/>
        <v>2.8</v>
      </c>
      <c r="AO33" s="57">
        <f t="shared" si="21"/>
        <v>4.8</v>
      </c>
      <c r="AP33" s="57">
        <f t="shared" si="22"/>
        <v>5.2</v>
      </c>
      <c r="AQ33" s="57">
        <f t="shared" si="23"/>
        <v>6.9</v>
      </c>
      <c r="AR33" s="57">
        <f t="shared" si="24"/>
        <v>2.6</v>
      </c>
      <c r="AS33" s="55">
        <f t="shared" si="25"/>
        <v>2.4</v>
      </c>
      <c r="AT33" s="55">
        <f>IF('Indicator Data'!L36="No data","x",IF('Indicator Data'!BE36&lt;1000,"x",ROUND((IF('Indicator Data'!L36&gt;AT$194,10,IF('Indicator Data'!L36&lt;AT$195,0,10-(AT$194-'Indicator Data'!L36)/(AT$194-AT$195)*10))),1)))</f>
        <v>7.1</v>
      </c>
      <c r="AU33" s="57">
        <f t="shared" si="26"/>
        <v>4.8</v>
      </c>
      <c r="AV33" s="58">
        <f t="shared" si="27"/>
        <v>5</v>
      </c>
      <c r="AW33" s="55">
        <f>ROUND(IF('Indicator Data'!M36=0,0,IF('Indicator Data'!M36&gt;AW$194,10,IF('Indicator Data'!M36&lt;AW$195,0,10-(AW$194-'Indicator Data'!M36)/(AW$194-AW$195)*10))),1)</f>
        <v>0.2</v>
      </c>
      <c r="AX33" s="55">
        <f>ROUND(IF('Indicator Data'!N36=0,0,IF(LOG('Indicator Data'!N36)&gt;LOG(AX$194),10,IF(LOG('Indicator Data'!N36)&lt;LOG(AX$195),0,10-(LOG(AX$194)-LOG('Indicator Data'!N36))/(LOG(AX$194)-LOG(AX$195))*10))),1)</f>
        <v>0</v>
      </c>
      <c r="AY33" s="57">
        <f t="shared" si="28"/>
        <v>0.1</v>
      </c>
      <c r="AZ33" s="55">
        <f>'Indicator Data'!O36</f>
        <v>0</v>
      </c>
      <c r="BA33" s="55">
        <f>'Indicator Data'!P36</f>
        <v>0</v>
      </c>
      <c r="BB33" s="57">
        <f t="shared" si="29"/>
        <v>0</v>
      </c>
      <c r="BC33" s="58">
        <f t="shared" si="30"/>
        <v>0.1</v>
      </c>
      <c r="BD33" s="15"/>
      <c r="BE33" s="104"/>
    </row>
    <row r="34" spans="1:57" s="4" customFormat="1" x14ac:dyDescent="0.25">
      <c r="A34" s="126" t="str">
        <f>'Indicator Data'!A37</f>
        <v>Central African Republic</v>
      </c>
      <c r="B34" s="59" t="str">
        <f>'Indicator Data'!B37</f>
        <v>CAF</v>
      </c>
      <c r="C34" s="55">
        <f>ROUND(IF('Indicator Data'!C37=0,0.1,IF(LOG('Indicator Data'!C37)&gt;C$194,10,IF(LOG('Indicator Data'!C37)&lt;C$195,0,10-(C$194-LOG('Indicator Data'!C37))/(C$194-C$195)*10))),1)</f>
        <v>1.8</v>
      </c>
      <c r="D34" s="55">
        <f>ROUND(IF('Indicator Data'!D37=0,0.1,IF(LOG('Indicator Data'!D37)&gt;D$194,10,IF(LOG('Indicator Data'!D37)&lt;D$195,0,10-(D$194-LOG('Indicator Data'!D37))/(D$194-D$195)*10))),1)</f>
        <v>0.1</v>
      </c>
      <c r="E34" s="55">
        <f t="shared" si="0"/>
        <v>1</v>
      </c>
      <c r="F34" s="55">
        <f>ROUND(IF('Indicator Data'!E37="No data",0.1,IF('Indicator Data'!E37=0,0,IF(LOG('Indicator Data'!E37)&gt;F$194,10,IF(LOG('Indicator Data'!E37)&lt;F$195,0,10-(F$194-LOG('Indicator Data'!E37))/(F$194-F$195)*10)))),1)</f>
        <v>6.4</v>
      </c>
      <c r="G34" s="55">
        <f>ROUND(IF('Indicator Data'!F37=0,0,IF(LOG('Indicator Data'!F37)&gt;G$194,10,IF(LOG('Indicator Data'!F37)&lt;G$195,0,10-(G$194-LOG('Indicator Data'!F37))/(G$194-G$195)*10))),1)</f>
        <v>0</v>
      </c>
      <c r="H34" s="55">
        <f>ROUND(IF('Indicator Data'!G37=0,0,IF(LOG('Indicator Data'!G37)&gt;H$194,10,IF(LOG('Indicator Data'!G37)&lt;H$195,0,10-(H$194-LOG('Indicator Data'!G37))/(H$194-H$195)*10))),1)</f>
        <v>0</v>
      </c>
      <c r="I34" s="55">
        <f>ROUND(IF('Indicator Data'!H37=0,0,IF(LOG('Indicator Data'!H37)&gt;I$194,10,IF(LOG('Indicator Data'!H37)&lt;I$195,0,10-(I$194-LOG('Indicator Data'!H37))/(I$194-I$195)*10))),1)</f>
        <v>0</v>
      </c>
      <c r="J34" s="55">
        <f t="shared" si="1"/>
        <v>0</v>
      </c>
      <c r="K34" s="55">
        <f>ROUND(IF('Indicator Data'!I37=0,0,IF(LOG('Indicator Data'!I37)&gt;K$194,10,IF(LOG('Indicator Data'!I37)&lt;K$195,0,10-(K$194-LOG('Indicator Data'!I37))/(K$194-K$195)*10))),1)</f>
        <v>0</v>
      </c>
      <c r="L34" s="55">
        <f t="shared" si="2"/>
        <v>0</v>
      </c>
      <c r="M34" s="55">
        <f>ROUND(IF('Indicator Data'!J37=0,0,IF(LOG('Indicator Data'!J37)&gt;M$194,10,IF(LOG('Indicator Data'!J37)&lt;M$195,0,10-(M$194-LOG('Indicator Data'!J37))/(M$194-M$195)*10))),1)</f>
        <v>0</v>
      </c>
      <c r="N34" s="56">
        <f>'Indicator Data'!C37/'Indicator Data'!$BD37</f>
        <v>1.1077009679795959E-5</v>
      </c>
      <c r="O34" s="56">
        <f>'Indicator Data'!D37/'Indicator Data'!$BD37</f>
        <v>0</v>
      </c>
      <c r="P34" s="56">
        <f>IF(F34=0.1,0,'Indicator Data'!E37/'Indicator Data'!$BD37)</f>
        <v>7.6318635697762349E-3</v>
      </c>
      <c r="Q34" s="56">
        <f>'Indicator Data'!F37/'Indicator Data'!$BD37</f>
        <v>0</v>
      </c>
      <c r="R34" s="56">
        <f>'Indicator Data'!G37/'Indicator Data'!$BD37</f>
        <v>0</v>
      </c>
      <c r="S34" s="56">
        <f>'Indicator Data'!H37/'Indicator Data'!$BD37</f>
        <v>0</v>
      </c>
      <c r="T34" s="56">
        <f>'Indicator Data'!I37/'Indicator Data'!$BD37</f>
        <v>0</v>
      </c>
      <c r="U34" s="56">
        <f>'Indicator Data'!J37/'Indicator Data'!$BD37</f>
        <v>0</v>
      </c>
      <c r="V34" s="55">
        <f t="shared" si="3"/>
        <v>0.1</v>
      </c>
      <c r="W34" s="55">
        <f t="shared" si="4"/>
        <v>0</v>
      </c>
      <c r="X34" s="55">
        <f t="shared" si="5"/>
        <v>0.1</v>
      </c>
      <c r="Y34" s="55">
        <f t="shared" si="6"/>
        <v>5.0999999999999996</v>
      </c>
      <c r="Z34" s="55">
        <f t="shared" si="7"/>
        <v>0</v>
      </c>
      <c r="AA34" s="55">
        <f t="shared" si="8"/>
        <v>0</v>
      </c>
      <c r="AB34" s="55">
        <f t="shared" si="9"/>
        <v>0</v>
      </c>
      <c r="AC34" s="55">
        <f t="shared" si="10"/>
        <v>0</v>
      </c>
      <c r="AD34" s="55">
        <f t="shared" si="11"/>
        <v>0</v>
      </c>
      <c r="AE34" s="55">
        <f t="shared" si="12"/>
        <v>0</v>
      </c>
      <c r="AF34" s="55">
        <f t="shared" si="13"/>
        <v>0</v>
      </c>
      <c r="AG34" s="55">
        <f>ROUND(IF('Indicator Data'!K37=0,0,IF('Indicator Data'!K37&gt;AG$194,10,IF('Indicator Data'!K37&lt;AG$195,0,10-(AG$194-'Indicator Data'!K37)/(AG$194-AG$195)*10))),1)</f>
        <v>0</v>
      </c>
      <c r="AH34" s="55">
        <f t="shared" si="14"/>
        <v>1</v>
      </c>
      <c r="AI34" s="55">
        <f t="shared" si="15"/>
        <v>0.1</v>
      </c>
      <c r="AJ34" s="55">
        <f t="shared" si="16"/>
        <v>0</v>
      </c>
      <c r="AK34" s="55">
        <f t="shared" si="17"/>
        <v>0</v>
      </c>
      <c r="AL34" s="55">
        <f t="shared" si="18"/>
        <v>0</v>
      </c>
      <c r="AM34" s="55">
        <f t="shared" si="19"/>
        <v>0</v>
      </c>
      <c r="AN34" s="55">
        <f t="shared" si="20"/>
        <v>0</v>
      </c>
      <c r="AO34" s="57">
        <f t="shared" si="21"/>
        <v>0.6</v>
      </c>
      <c r="AP34" s="57">
        <f t="shared" si="22"/>
        <v>5.8</v>
      </c>
      <c r="AQ34" s="57">
        <f t="shared" si="23"/>
        <v>0</v>
      </c>
      <c r="AR34" s="57">
        <f t="shared" si="24"/>
        <v>0</v>
      </c>
      <c r="AS34" s="55">
        <f t="shared" si="25"/>
        <v>0</v>
      </c>
      <c r="AT34" s="55">
        <f>IF('Indicator Data'!L37="No data","x",IF('Indicator Data'!BE37&lt;1000,"x",ROUND((IF('Indicator Data'!L37&gt;AT$194,10,IF('Indicator Data'!L37&lt;AT$195,0,10-(AT$194-'Indicator Data'!L37)/(AT$194-AT$195)*10))),1)))</f>
        <v>1</v>
      </c>
      <c r="AU34" s="57">
        <f t="shared" si="26"/>
        <v>0.5</v>
      </c>
      <c r="AV34" s="58">
        <f t="shared" si="27"/>
        <v>1.7</v>
      </c>
      <c r="AW34" s="55">
        <f>ROUND(IF('Indicator Data'!M37=0,0,IF('Indicator Data'!M37&gt;AW$194,10,IF('Indicator Data'!M37&lt;AW$195,0,10-(AW$194-'Indicator Data'!M37)/(AW$194-AW$195)*10))),1)</f>
        <v>9.6</v>
      </c>
      <c r="AX34" s="55">
        <f>ROUND(IF('Indicator Data'!N37=0,0,IF(LOG('Indicator Data'!N37)&gt;LOG(AX$194),10,IF(LOG('Indicator Data'!N37)&lt;LOG(AX$195),0,10-(LOG(AX$194)-LOG('Indicator Data'!N37))/(LOG(AX$194)-LOG(AX$195))*10))),1)</f>
        <v>8.6999999999999993</v>
      </c>
      <c r="AY34" s="57">
        <f t="shared" si="28"/>
        <v>9.1999999999999993</v>
      </c>
      <c r="AZ34" s="55">
        <f>'Indicator Data'!O37</f>
        <v>5</v>
      </c>
      <c r="BA34" s="55">
        <f>'Indicator Data'!P37</f>
        <v>0</v>
      </c>
      <c r="BB34" s="57">
        <f t="shared" si="29"/>
        <v>10</v>
      </c>
      <c r="BC34" s="58">
        <f t="shared" si="30"/>
        <v>10</v>
      </c>
      <c r="BD34" s="15"/>
      <c r="BE34" s="104"/>
    </row>
    <row r="35" spans="1:57" s="4" customFormat="1" x14ac:dyDescent="0.25">
      <c r="A35" s="126" t="str">
        <f>'Indicator Data'!A38</f>
        <v>Chad</v>
      </c>
      <c r="B35" s="59" t="str">
        <f>'Indicator Data'!B38</f>
        <v>TCD</v>
      </c>
      <c r="C35" s="55">
        <f>ROUND(IF('Indicator Data'!C38=0,0.1,IF(LOG('Indicator Data'!C38)&gt;C$194,10,IF(LOG('Indicator Data'!C38)&lt;C$195,0,10-(C$194-LOG('Indicator Data'!C38))/(C$194-C$195)*10))),1)</f>
        <v>0.1</v>
      </c>
      <c r="D35" s="55">
        <f>ROUND(IF('Indicator Data'!D38=0,0.1,IF(LOG('Indicator Data'!D38)&gt;D$194,10,IF(LOG('Indicator Data'!D38)&lt;D$195,0,10-(D$194-LOG('Indicator Data'!D38))/(D$194-D$195)*10))),1)</f>
        <v>0.1</v>
      </c>
      <c r="E35" s="55">
        <f t="shared" ref="E35:E66" si="31">ROUND((10-GEOMEAN(((10-C35)/10*9+1),((10-D35)/10*9+1)))/9*10,1)</f>
        <v>0.1</v>
      </c>
      <c r="F35" s="55">
        <f>ROUND(IF('Indicator Data'!E38="No data",0.1,IF('Indicator Data'!E38=0,0,IF(LOG('Indicator Data'!E38)&gt;F$194,10,IF(LOG('Indicator Data'!E38)&lt;F$195,0,10-(F$194-LOG('Indicator Data'!E38))/(F$194-F$195)*10)))),1)</f>
        <v>7.9</v>
      </c>
      <c r="G35" s="55">
        <f>ROUND(IF('Indicator Data'!F38=0,0,IF(LOG('Indicator Data'!F38)&gt;G$194,10,IF(LOG('Indicator Data'!F38)&lt;G$195,0,10-(G$194-LOG('Indicator Data'!F38))/(G$194-G$195)*10))),1)</f>
        <v>0</v>
      </c>
      <c r="H35" s="55">
        <f>ROUND(IF('Indicator Data'!G38=0,0,IF(LOG('Indicator Data'!G38)&gt;H$194,10,IF(LOG('Indicator Data'!G38)&lt;H$195,0,10-(H$194-LOG('Indicator Data'!G38))/(H$194-H$195)*10))),1)</f>
        <v>0</v>
      </c>
      <c r="I35" s="55">
        <f>ROUND(IF('Indicator Data'!H38=0,0,IF(LOG('Indicator Data'!H38)&gt;I$194,10,IF(LOG('Indicator Data'!H38)&lt;I$195,0,10-(I$194-LOG('Indicator Data'!H38))/(I$194-I$195)*10))),1)</f>
        <v>0</v>
      </c>
      <c r="J35" s="55">
        <f t="shared" ref="J35:J66" si="32">ROUND((10-GEOMEAN(((10-H35)/10*9+1),((10-I35)/10*9+1)))/9*10,1)</f>
        <v>0</v>
      </c>
      <c r="K35" s="55">
        <f>ROUND(IF('Indicator Data'!I38=0,0,IF(LOG('Indicator Data'!I38)&gt;K$194,10,IF(LOG('Indicator Data'!I38)&lt;K$195,0,10-(K$194-LOG('Indicator Data'!I38))/(K$194-K$195)*10))),1)</f>
        <v>0</v>
      </c>
      <c r="L35" s="55">
        <f t="shared" ref="L35:L66" si="33">ROUND((10-GEOMEAN(((10-J35)/10*9+1),((10-K35)/10*9+1)))/9*10,1)</f>
        <v>0</v>
      </c>
      <c r="M35" s="55">
        <f>ROUND(IF('Indicator Data'!J38=0,0,IF(LOG('Indicator Data'!J38)&gt;M$194,10,IF(LOG('Indicator Data'!J38)&lt;M$195,0,10-(M$194-LOG('Indicator Data'!J38))/(M$194-M$195)*10))),1)</f>
        <v>10</v>
      </c>
      <c r="N35" s="56">
        <f>'Indicator Data'!C38/'Indicator Data'!$BD38</f>
        <v>0</v>
      </c>
      <c r="O35" s="56">
        <f>'Indicator Data'!D38/'Indicator Data'!$BD38</f>
        <v>0</v>
      </c>
      <c r="P35" s="56">
        <f>IF(F35=0.1,0,'Indicator Data'!E38/'Indicator Data'!$BD38)</f>
        <v>1.0537462256412038E-2</v>
      </c>
      <c r="Q35" s="56">
        <f>'Indicator Data'!F38/'Indicator Data'!$BD38</f>
        <v>0</v>
      </c>
      <c r="R35" s="56">
        <f>'Indicator Data'!G38/'Indicator Data'!$BD38</f>
        <v>0</v>
      </c>
      <c r="S35" s="56">
        <f>'Indicator Data'!H38/'Indicator Data'!$BD38</f>
        <v>0</v>
      </c>
      <c r="T35" s="56">
        <f>'Indicator Data'!I38/'Indicator Data'!$BD38</f>
        <v>0</v>
      </c>
      <c r="U35" s="56">
        <f>'Indicator Data'!J38/'Indicator Data'!$BD38</f>
        <v>1.1823433916871032E-2</v>
      </c>
      <c r="V35" s="55">
        <f t="shared" ref="V35:V66" si="34">ROUND(IF(N35&gt;V$194,10,IF(N35&lt;V$195,0,10-(V$194-N35)/(V$194-V$195)*10)),1)</f>
        <v>0</v>
      </c>
      <c r="W35" s="55">
        <f t="shared" ref="W35:W66" si="35">ROUND(IF(O35&gt;W$194,10,IF(O35&lt;W$195,0,10-(W$194-O35)/(W$194-W$195)*10)),1)</f>
        <v>0</v>
      </c>
      <c r="X35" s="55">
        <f t="shared" ref="X35:X66" si="36">ROUND(((10-GEOMEAN(((10-V35)/10*9+1),((10-W35)/10*9+1)))/9*10),1)</f>
        <v>0</v>
      </c>
      <c r="Y35" s="55">
        <f t="shared" ref="Y35:Y66" si="37">ROUND(IF(P35=0,0.1,IF(P35&gt;Y$194,10,IF(P35&lt;Y$195,0,10-(Y$194-P35)/(Y$194-Y$195)*10))),1)</f>
        <v>7</v>
      </c>
      <c r="Z35" s="55">
        <f t="shared" ref="Z35:Z66" si="38">ROUND(IF(Q35=0,0,IF(LOG(Q35)&gt;Z$194,10,IF(LOG(Q35)&lt;=Z$195,0,10-(Z$194-LOG(Q35))/(Z$194-Z$195)*10))),1)</f>
        <v>0</v>
      </c>
      <c r="AA35" s="55">
        <f t="shared" ref="AA35:AA66" si="39">ROUND(IF(R35&gt;AA$194,10,IF(R35&lt;AA$195,0,10-(AA$194-R35)/(AA$194-AA$195)*10)),1)</f>
        <v>0</v>
      </c>
      <c r="AB35" s="55">
        <f t="shared" ref="AB35:AB66" si="40">ROUND(IF(S35&gt;AB$194,10,IF(S35&lt;AB$195,0,10-(AB$194-S35)/(AB$194-AB$195)*10)),1)</f>
        <v>0</v>
      </c>
      <c r="AC35" s="55">
        <f t="shared" ref="AC35:AC66" si="41">ROUND(((10-GEOMEAN(((10-AA35)/10*9+1),((10-AB35)/10*9+1)))/9*10),1)</f>
        <v>0</v>
      </c>
      <c r="AD35" s="55">
        <f t="shared" ref="AD35:AD66" si="42">ROUND(IF(T35=0,0,IF(T35&gt;AD$194,10,IF(T35&lt;=AD$195,0,10-(AD$194-T35)/(AD$194-AD$195)*10))),1)</f>
        <v>0</v>
      </c>
      <c r="AE35" s="55">
        <f t="shared" ref="AE35:AE66" si="43">ROUND((10-GEOMEAN(((10-AC35)/10*9+1),((10-AD35)/10*9+1)))/9*10,1)</f>
        <v>0</v>
      </c>
      <c r="AF35" s="55">
        <f t="shared" ref="AF35:AF66" si="44">ROUND(IF(U35&gt;AF$194,10,IF(U35&lt;AF$195,0,10-(AF$194-U35)/(AF$194-AF$195)*10)),1)</f>
        <v>3.9</v>
      </c>
      <c r="AG35" s="55">
        <f>ROUND(IF('Indicator Data'!K38=0,0,IF('Indicator Data'!K38&gt;AG$194,10,IF('Indicator Data'!K38&lt;AG$195,0,10-(AG$194-'Indicator Data'!K38)/(AG$194-AG$195)*10))),1)</f>
        <v>5.0999999999999996</v>
      </c>
      <c r="AH35" s="55">
        <f t="shared" ref="AH35:AH66" si="45">ROUND(AVERAGE(C35,V35),1)</f>
        <v>0.1</v>
      </c>
      <c r="AI35" s="55">
        <f t="shared" ref="AI35:AI66" si="46">ROUND(AVERAGE(D35,W35),1)</f>
        <v>0.1</v>
      </c>
      <c r="AJ35" s="55">
        <f t="shared" ref="AJ35:AJ66" si="47">ROUND(AVERAGE(AA35,H35),1)</f>
        <v>0</v>
      </c>
      <c r="AK35" s="55">
        <f t="shared" ref="AK35:AK66" si="48">ROUND(AVERAGE(AB35,I35),1)</f>
        <v>0</v>
      </c>
      <c r="AL35" s="55">
        <f t="shared" ref="AL35:AL66" si="49">ROUND((10-GEOMEAN(((10-AJ35)/10*9+1),((10-AK35)/10*9+1)))/9*10,1)</f>
        <v>0</v>
      </c>
      <c r="AM35" s="55">
        <f t="shared" ref="AM35:AM66" si="50">ROUND(AVERAGE(AD35,K35),1)</f>
        <v>0</v>
      </c>
      <c r="AN35" s="55">
        <f t="shared" ref="AN35:AN66" si="51">ROUND((10-GEOMEAN(((10-M35)/10*9+1),((10-AF35)/10*9+1)))/9*10,1)</f>
        <v>8.3000000000000007</v>
      </c>
      <c r="AO35" s="57">
        <f t="shared" ref="AO35:AO66" si="52">ROUND((10-GEOMEAN(((10-E35)/10*9+1),((10-X35)/10*9+1)))/9*10,1)</f>
        <v>0.1</v>
      </c>
      <c r="AP35" s="57">
        <f t="shared" ref="AP35:AP66" si="53">ROUND(IF(AND(Y35="x",F35="x"),"x",(10-GEOMEAN(((10-F35)/10*9+1),((10-Y35)/10*9+1)))/9*10),1)</f>
        <v>7.5</v>
      </c>
      <c r="AQ35" s="57">
        <f t="shared" ref="AQ35:AQ66" si="54">ROUND((10-GEOMEAN(((10-G35)/10*9+1),((10-Z35)/10*9+1)))/9*10,1)</f>
        <v>0</v>
      </c>
      <c r="AR35" s="57">
        <f t="shared" ref="AR35:AR66" si="55">ROUND((10-GEOMEAN(((10-L35)/10*9+1),((10-AE35)/10*9+1)))/9*10,1)</f>
        <v>0</v>
      </c>
      <c r="AS35" s="55">
        <f t="shared" ref="AS35:AS66" si="56">ROUND(AVERAGE(AG35,AN35),1)</f>
        <v>6.7</v>
      </c>
      <c r="AT35" s="55">
        <f>IF('Indicator Data'!L38="No data","x",IF('Indicator Data'!BE38&lt;1000,"x",ROUND((IF('Indicator Data'!L38&gt;AT$194,10,IF('Indicator Data'!L38&lt;AT$195,0,10-(AT$194-'Indicator Data'!L38)/(AT$194-AT$195)*10))),1)))</f>
        <v>4</v>
      </c>
      <c r="AU35" s="57">
        <f t="shared" ref="AU35:AU66" si="57">ROUND(AVERAGE(AS35,AT35),1)</f>
        <v>5.4</v>
      </c>
      <c r="AV35" s="58">
        <f t="shared" ref="AV35:AV66" si="58">IF(ROUND(IF(AP35="x",(10-GEOMEAN(((10-AO35)/10*9+1),((10-AU35)/10*9+1),((10-AQ35)/10*9+1),((10-AR35)/10*9+1)))/9*10,(10-GEOMEAN(((10-AO35)/10*9+1),((10-AP35)/10*9+1),((10-AQ35)/10*9+1),((10-AR35)/10*9+1),((10-AU35)/10*9+1)))/9*10),1)=0,0.1,ROUND(IF(AP35="x",(10-GEOMEAN(((10-AO35)/10*9+1),((10-AU35)/10*9+1),((10-AQ35)/10*9+1),((10-AR35)/10*9+1)))/9*10,(10-GEOMEAN(((10-AO35)/10*9+1),((10-AP35)/10*9+1),((10-AQ35)/10*9+1),((10-AR35)/10*9+1),((10-AU35)/10*9+1)))/9*10),1))</f>
        <v>3.4</v>
      </c>
      <c r="AW35" s="55">
        <f>ROUND(IF('Indicator Data'!M38=0,0,IF('Indicator Data'!M38&gt;AW$194,10,IF('Indicator Data'!M38&lt;AW$195,0,10-(AW$194-'Indicator Data'!M38)/(AW$194-AW$195)*10))),1)</f>
        <v>10</v>
      </c>
      <c r="AX35" s="55">
        <f>ROUND(IF('Indicator Data'!N38=0,0,IF(LOG('Indicator Data'!N38)&gt;LOG(AX$194),10,IF(LOG('Indicator Data'!N38)&lt;LOG(AX$195),0,10-(LOG(AX$194)-LOG('Indicator Data'!N38))/(LOG(AX$194)-LOG(AX$195))*10))),1)</f>
        <v>9.9</v>
      </c>
      <c r="AY35" s="57">
        <f t="shared" ref="AY35:AY66" si="59">ROUND((10-GEOMEAN(((10-AW35)/10*9+1),((10-AX35)/10*9+1)))/9*10,1)</f>
        <v>10</v>
      </c>
      <c r="AZ35" s="55">
        <f>'Indicator Data'!O38</f>
        <v>0</v>
      </c>
      <c r="BA35" s="55">
        <f>'Indicator Data'!P38</f>
        <v>0</v>
      </c>
      <c r="BB35" s="57">
        <f t="shared" ref="BB35:BB66" si="60">ROUND(IF(AZ35=5,10,IF(BA35=5,9,IF(AZ35=4,8,IF(BA35=4,7,0)))),1)</f>
        <v>0</v>
      </c>
      <c r="BC35" s="58">
        <f t="shared" ref="BC35:BC66" si="61">ROUND(IF(BB35&gt;5,BB35,AY35/10*7),1)</f>
        <v>7</v>
      </c>
      <c r="BD35" s="15"/>
      <c r="BE35" s="104"/>
    </row>
    <row r="36" spans="1:57" s="4" customFormat="1" x14ac:dyDescent="0.25">
      <c r="A36" s="126" t="str">
        <f>'Indicator Data'!A39</f>
        <v>Chile</v>
      </c>
      <c r="B36" s="59" t="str">
        <f>'Indicator Data'!B39</f>
        <v>CHL</v>
      </c>
      <c r="C36" s="55">
        <f>ROUND(IF('Indicator Data'!C39=0,0.1,IF(LOG('Indicator Data'!C39)&gt;C$194,10,IF(LOG('Indicator Data'!C39)&lt;C$195,0,10-(C$194-LOG('Indicator Data'!C39))/(C$194-C$195)*10))),1)</f>
        <v>8.9</v>
      </c>
      <c r="D36" s="55">
        <f>ROUND(IF('Indicator Data'!D39=0,0.1,IF(LOG('Indicator Data'!D39)&gt;D$194,10,IF(LOG('Indicator Data'!D39)&lt;D$195,0,10-(D$194-LOG('Indicator Data'!D39))/(D$194-D$195)*10))),1)</f>
        <v>10</v>
      </c>
      <c r="E36" s="55">
        <f t="shared" si="31"/>
        <v>9.5</v>
      </c>
      <c r="F36" s="55">
        <f>ROUND(IF('Indicator Data'!E39="No data",0.1,IF('Indicator Data'!E39=0,0,IF(LOG('Indicator Data'!E39)&gt;F$194,10,IF(LOG('Indicator Data'!E39)&lt;F$195,0,10-(F$194-LOG('Indicator Data'!E39))/(F$194-F$195)*10)))),1)</f>
        <v>7.3</v>
      </c>
      <c r="G36" s="55">
        <f>ROUND(IF('Indicator Data'!F39=0,0,IF(LOG('Indicator Data'!F39)&gt;G$194,10,IF(LOG('Indicator Data'!F39)&lt;G$195,0,10-(G$194-LOG('Indicator Data'!F39))/(G$194-G$195)*10))),1)</f>
        <v>8.5</v>
      </c>
      <c r="H36" s="55">
        <f>ROUND(IF('Indicator Data'!G39=0,0,IF(LOG('Indicator Data'!G39)&gt;H$194,10,IF(LOG('Indicator Data'!G39)&lt;H$195,0,10-(H$194-LOG('Indicator Data'!G39))/(H$194-H$195)*10))),1)</f>
        <v>0</v>
      </c>
      <c r="I36" s="55">
        <f>ROUND(IF('Indicator Data'!H39=0,0,IF(LOG('Indicator Data'!H39)&gt;I$194,10,IF(LOG('Indicator Data'!H39)&lt;I$195,0,10-(I$194-LOG('Indicator Data'!H39))/(I$194-I$195)*10))),1)</f>
        <v>0</v>
      </c>
      <c r="J36" s="55">
        <f t="shared" si="32"/>
        <v>0</v>
      </c>
      <c r="K36" s="55">
        <f>ROUND(IF('Indicator Data'!I39=0,0,IF(LOG('Indicator Data'!I39)&gt;K$194,10,IF(LOG('Indicator Data'!I39)&lt;K$195,0,10-(K$194-LOG('Indicator Data'!I39))/(K$194-K$195)*10))),1)</f>
        <v>0</v>
      </c>
      <c r="L36" s="55">
        <f t="shared" si="33"/>
        <v>0</v>
      </c>
      <c r="M36" s="55">
        <f>ROUND(IF('Indicator Data'!J39=0,0,IF(LOG('Indicator Data'!J39)&gt;M$194,10,IF(LOG('Indicator Data'!J39)&lt;M$195,0,10-(M$194-LOG('Indicator Data'!J39))/(M$194-M$195)*10))),1)</f>
        <v>0</v>
      </c>
      <c r="N36" s="56">
        <f>'Indicator Data'!C39/'Indicator Data'!$BD39</f>
        <v>2.0161945998619715E-3</v>
      </c>
      <c r="O36" s="56">
        <f>'Indicator Data'!D39/'Indicator Data'!$BD39</f>
        <v>1.5959721480591114E-3</v>
      </c>
      <c r="P36" s="56">
        <f>IF(F36=0.1,0,'Indicator Data'!E39/'Indicator Data'!$BD39)</f>
        <v>4.6079671687451916E-3</v>
      </c>
      <c r="Q36" s="56">
        <f>'Indicator Data'!F39/'Indicator Data'!$BD39</f>
        <v>6.6466894804925695E-5</v>
      </c>
      <c r="R36" s="56">
        <f>'Indicator Data'!G39/'Indicator Data'!$BD39</f>
        <v>0</v>
      </c>
      <c r="S36" s="56">
        <f>'Indicator Data'!H39/'Indicator Data'!$BD39</f>
        <v>0</v>
      </c>
      <c r="T36" s="56">
        <f>'Indicator Data'!I39/'Indicator Data'!$BD39</f>
        <v>0</v>
      </c>
      <c r="U36" s="56">
        <f>'Indicator Data'!J39/'Indicator Data'!$BD39</f>
        <v>0</v>
      </c>
      <c r="V36" s="55">
        <f t="shared" si="34"/>
        <v>10</v>
      </c>
      <c r="W36" s="55">
        <f t="shared" si="35"/>
        <v>10</v>
      </c>
      <c r="X36" s="55">
        <f t="shared" si="36"/>
        <v>10</v>
      </c>
      <c r="Y36" s="55">
        <f t="shared" si="37"/>
        <v>3.1</v>
      </c>
      <c r="Z36" s="55">
        <f t="shared" si="38"/>
        <v>9.6</v>
      </c>
      <c r="AA36" s="55">
        <f t="shared" si="39"/>
        <v>0</v>
      </c>
      <c r="AB36" s="55">
        <f t="shared" si="40"/>
        <v>0</v>
      </c>
      <c r="AC36" s="55">
        <f t="shared" si="41"/>
        <v>0</v>
      </c>
      <c r="AD36" s="55">
        <f t="shared" si="42"/>
        <v>0</v>
      </c>
      <c r="AE36" s="55">
        <f t="shared" si="43"/>
        <v>0</v>
      </c>
      <c r="AF36" s="55">
        <f t="shared" si="44"/>
        <v>0</v>
      </c>
      <c r="AG36" s="55">
        <f>ROUND(IF('Indicator Data'!K39=0,0,IF('Indicator Data'!K39&gt;AG$194,10,IF('Indicator Data'!K39&lt;AG$195,0,10-(AG$194-'Indicator Data'!K39)/(AG$194-AG$195)*10))),1)</f>
        <v>1</v>
      </c>
      <c r="AH36" s="55">
        <f t="shared" si="45"/>
        <v>9.5</v>
      </c>
      <c r="AI36" s="55">
        <f t="shared" si="46"/>
        <v>10</v>
      </c>
      <c r="AJ36" s="55">
        <f t="shared" si="47"/>
        <v>0</v>
      </c>
      <c r="AK36" s="55">
        <f t="shared" si="48"/>
        <v>0</v>
      </c>
      <c r="AL36" s="55">
        <f t="shared" si="49"/>
        <v>0</v>
      </c>
      <c r="AM36" s="55">
        <f t="shared" si="50"/>
        <v>0</v>
      </c>
      <c r="AN36" s="55">
        <f t="shared" si="51"/>
        <v>0</v>
      </c>
      <c r="AO36" s="57">
        <f t="shared" si="52"/>
        <v>9.8000000000000007</v>
      </c>
      <c r="AP36" s="57">
        <f t="shared" si="53"/>
        <v>5.6</v>
      </c>
      <c r="AQ36" s="57">
        <f t="shared" si="54"/>
        <v>9.1</v>
      </c>
      <c r="AR36" s="57">
        <f t="shared" si="55"/>
        <v>0</v>
      </c>
      <c r="AS36" s="55">
        <f t="shared" si="56"/>
        <v>0.5</v>
      </c>
      <c r="AT36" s="55">
        <f>IF('Indicator Data'!L39="No data","x",IF('Indicator Data'!BE39&lt;1000,"x",ROUND((IF('Indicator Data'!L39&gt;AT$194,10,IF('Indicator Data'!L39&lt;AT$195,0,10-(AT$194-'Indicator Data'!L39)/(AT$194-AT$195)*10))),1)))</f>
        <v>0</v>
      </c>
      <c r="AU36" s="57">
        <f t="shared" si="57"/>
        <v>0.3</v>
      </c>
      <c r="AV36" s="58">
        <f t="shared" si="58"/>
        <v>6.7</v>
      </c>
      <c r="AW36" s="55">
        <f>ROUND(IF('Indicator Data'!M39=0,0,IF('Indicator Data'!M39&gt;AW$194,10,IF('Indicator Data'!M39&lt;AW$195,0,10-(AW$194-'Indicator Data'!M39)/(AW$194-AW$195)*10))),1)</f>
        <v>1.8</v>
      </c>
      <c r="AX36" s="55">
        <f>ROUND(IF('Indicator Data'!N39=0,0,IF(LOG('Indicator Data'!N39)&gt;LOG(AX$194),10,IF(LOG('Indicator Data'!N39)&lt;LOG(AX$195),0,10-(LOG(AX$194)-LOG('Indicator Data'!N39))/(LOG(AX$194)-LOG(AX$195))*10))),1)</f>
        <v>5.2</v>
      </c>
      <c r="AY36" s="57">
        <f t="shared" si="59"/>
        <v>3.7</v>
      </c>
      <c r="AZ36" s="55">
        <f>'Indicator Data'!O39</f>
        <v>0</v>
      </c>
      <c r="BA36" s="55">
        <f>'Indicator Data'!P39</f>
        <v>0</v>
      </c>
      <c r="BB36" s="57">
        <f t="shared" si="60"/>
        <v>0</v>
      </c>
      <c r="BC36" s="58">
        <f t="shared" si="61"/>
        <v>2.6</v>
      </c>
      <c r="BD36" s="15"/>
      <c r="BE36" s="104"/>
    </row>
    <row r="37" spans="1:57" s="4" customFormat="1" x14ac:dyDescent="0.25">
      <c r="A37" s="126" t="str">
        <f>'Indicator Data'!A40</f>
        <v>China</v>
      </c>
      <c r="B37" s="59" t="str">
        <f>'Indicator Data'!B40</f>
        <v>CHN</v>
      </c>
      <c r="C37" s="55">
        <f>ROUND(IF('Indicator Data'!C40=0,0.1,IF(LOG('Indicator Data'!C40)&gt;C$194,10,IF(LOG('Indicator Data'!C40)&lt;C$195,0,10-(C$194-LOG('Indicator Data'!C40))/(C$194-C$195)*10))),1)</f>
        <v>10</v>
      </c>
      <c r="D37" s="55">
        <f>ROUND(IF('Indicator Data'!D40=0,0.1,IF(LOG('Indicator Data'!D40)&gt;D$194,10,IF(LOG('Indicator Data'!D40)&lt;D$195,0,10-(D$194-LOG('Indicator Data'!D40))/(D$194-D$195)*10))),1)</f>
        <v>10</v>
      </c>
      <c r="E37" s="55">
        <f t="shared" si="31"/>
        <v>10</v>
      </c>
      <c r="F37" s="55">
        <f>ROUND(IF('Indicator Data'!E40="No data",0.1,IF('Indicator Data'!E40=0,0,IF(LOG('Indicator Data'!E40)&gt;F$194,10,IF(LOG('Indicator Data'!E40)&lt;F$195,0,10-(F$194-LOG('Indicator Data'!E40))/(F$194-F$195)*10)))),1)</f>
        <v>10</v>
      </c>
      <c r="G37" s="55">
        <f>ROUND(IF('Indicator Data'!F40=0,0,IF(LOG('Indicator Data'!F40)&gt;G$194,10,IF(LOG('Indicator Data'!F40)&lt;G$195,0,10-(G$194-LOG('Indicator Data'!F40))/(G$194-G$195)*10))),1)</f>
        <v>10</v>
      </c>
      <c r="H37" s="55">
        <f>ROUND(IF('Indicator Data'!G40=0,0,IF(LOG('Indicator Data'!G40)&gt;H$194,10,IF(LOG('Indicator Data'!G40)&lt;H$195,0,10-(H$194-LOG('Indicator Data'!G40))/(H$194-H$195)*10))),1)</f>
        <v>10</v>
      </c>
      <c r="I37" s="55">
        <f>ROUND(IF('Indicator Data'!H40=0,0,IF(LOG('Indicator Data'!H40)&gt;I$194,10,IF(LOG('Indicator Data'!H40)&lt;I$195,0,10-(I$194-LOG('Indicator Data'!H40))/(I$194-I$195)*10))),1)</f>
        <v>10</v>
      </c>
      <c r="J37" s="55">
        <f t="shared" si="32"/>
        <v>10</v>
      </c>
      <c r="K37" s="55">
        <f>ROUND(IF('Indicator Data'!I40=0,0,IF(LOG('Indicator Data'!I40)&gt;K$194,10,IF(LOG('Indicator Data'!I40)&lt;K$195,0,10-(K$194-LOG('Indicator Data'!I40))/(K$194-K$195)*10))),1)</f>
        <v>10</v>
      </c>
      <c r="L37" s="55">
        <f t="shared" si="33"/>
        <v>10</v>
      </c>
      <c r="M37" s="55">
        <f>ROUND(IF('Indicator Data'!J40=0,0,IF(LOG('Indicator Data'!J40)&gt;M$194,10,IF(LOG('Indicator Data'!J40)&lt;M$195,0,10-(M$194-LOG('Indicator Data'!J40))/(M$194-M$195)*10))),1)</f>
        <v>10</v>
      </c>
      <c r="N37" s="56">
        <f>'Indicator Data'!C40/'Indicator Data'!$BD40</f>
        <v>6.2899096122242897E-4</v>
      </c>
      <c r="O37" s="56">
        <f>'Indicator Data'!D40/'Indicator Data'!$BD40</f>
        <v>5.3915931399529715E-5</v>
      </c>
      <c r="P37" s="56">
        <f>IF(F37=0.1,0,'Indicator Data'!E40/'Indicator Data'!$BD40)</f>
        <v>6.74868904178805E-3</v>
      </c>
      <c r="Q37" s="56">
        <f>'Indicator Data'!F40/'Indicator Data'!$BD40</f>
        <v>1.1967647331793733E-5</v>
      </c>
      <c r="R37" s="56">
        <f>'Indicator Data'!G40/'Indicator Data'!$BD40</f>
        <v>7.4107619622994928E-3</v>
      </c>
      <c r="S37" s="56">
        <f>'Indicator Data'!H40/'Indicator Data'!$BD40</f>
        <v>2.1759070224582418E-3</v>
      </c>
      <c r="T37" s="56">
        <f>'Indicator Data'!I40/'Indicator Data'!$BD40</f>
        <v>1.5809324605537416E-3</v>
      </c>
      <c r="U37" s="56">
        <f>'Indicator Data'!J40/'Indicator Data'!$BD40</f>
        <v>1.1115935382847943E-2</v>
      </c>
      <c r="V37" s="55">
        <f t="shared" si="34"/>
        <v>3.1</v>
      </c>
      <c r="W37" s="55">
        <f t="shared" si="35"/>
        <v>0.5</v>
      </c>
      <c r="X37" s="55">
        <f t="shared" si="36"/>
        <v>1.9</v>
      </c>
      <c r="Y37" s="55">
        <f t="shared" si="37"/>
        <v>4.5</v>
      </c>
      <c r="Z37" s="55">
        <f t="shared" si="38"/>
        <v>8</v>
      </c>
      <c r="AA37" s="55">
        <f t="shared" si="39"/>
        <v>4.0999999999999996</v>
      </c>
      <c r="AB37" s="55">
        <f t="shared" si="40"/>
        <v>4.4000000000000004</v>
      </c>
      <c r="AC37" s="55">
        <f t="shared" si="41"/>
        <v>4.3</v>
      </c>
      <c r="AD37" s="55">
        <f t="shared" si="42"/>
        <v>1.6</v>
      </c>
      <c r="AE37" s="55">
        <f t="shared" si="43"/>
        <v>3.1</v>
      </c>
      <c r="AF37" s="55">
        <f t="shared" si="44"/>
        <v>3.7</v>
      </c>
      <c r="AG37" s="55">
        <f>ROUND(IF('Indicator Data'!K40=0,0,IF('Indicator Data'!K40&gt;AG$194,10,IF('Indicator Data'!K40&lt;AG$195,0,10-(AG$194-'Indicator Data'!K40)/(AG$194-AG$195)*10))),1)</f>
        <v>10</v>
      </c>
      <c r="AH37" s="55">
        <f t="shared" si="45"/>
        <v>6.6</v>
      </c>
      <c r="AI37" s="55">
        <f t="shared" si="46"/>
        <v>5.3</v>
      </c>
      <c r="AJ37" s="55">
        <f t="shared" si="47"/>
        <v>7.1</v>
      </c>
      <c r="AK37" s="55">
        <f t="shared" si="48"/>
        <v>7.2</v>
      </c>
      <c r="AL37" s="55">
        <f t="shared" si="49"/>
        <v>7.2</v>
      </c>
      <c r="AM37" s="55">
        <f t="shared" si="50"/>
        <v>5.8</v>
      </c>
      <c r="AN37" s="55">
        <f t="shared" si="51"/>
        <v>8.1999999999999993</v>
      </c>
      <c r="AO37" s="57">
        <f t="shared" si="52"/>
        <v>7.9</v>
      </c>
      <c r="AP37" s="57">
        <f t="shared" si="53"/>
        <v>8.4</v>
      </c>
      <c r="AQ37" s="57">
        <f t="shared" si="54"/>
        <v>9.3000000000000007</v>
      </c>
      <c r="AR37" s="57">
        <f t="shared" si="55"/>
        <v>8.1</v>
      </c>
      <c r="AS37" s="55">
        <f t="shared" si="56"/>
        <v>9.1</v>
      </c>
      <c r="AT37" s="55">
        <f>IF('Indicator Data'!L40="No data","x",IF('Indicator Data'!BE40&lt;1000,"x",ROUND((IF('Indicator Data'!L40&gt;AT$194,10,IF('Indicator Data'!L40&lt;AT$195,0,10-(AT$194-'Indicator Data'!L40)/(AT$194-AT$195)*10))),1)))</f>
        <v>0</v>
      </c>
      <c r="AU37" s="57">
        <f t="shared" si="57"/>
        <v>4.5999999999999996</v>
      </c>
      <c r="AV37" s="58">
        <f t="shared" si="58"/>
        <v>8</v>
      </c>
      <c r="AW37" s="55">
        <f>ROUND(IF('Indicator Data'!M40=0,0,IF('Indicator Data'!M40&gt;AW$194,10,IF('Indicator Data'!M40&lt;AW$195,0,10-(AW$194-'Indicator Data'!M40)/(AW$194-AW$195)*10))),1)</f>
        <v>8.6</v>
      </c>
      <c r="AX37" s="55">
        <f>ROUND(IF('Indicator Data'!N40=0,0,IF(LOG('Indicator Data'!N40)&gt;LOG(AX$194),10,IF(LOG('Indicator Data'!N40)&lt;LOG(AX$195),0,10-(LOG(AX$194)-LOG('Indicator Data'!N40))/(LOG(AX$194)-LOG(AX$195))*10))),1)</f>
        <v>9.3000000000000007</v>
      </c>
      <c r="AY37" s="57">
        <f t="shared" si="59"/>
        <v>9</v>
      </c>
      <c r="AZ37" s="55">
        <f>'Indicator Data'!O40</f>
        <v>0</v>
      </c>
      <c r="BA37" s="55">
        <f>'Indicator Data'!P40</f>
        <v>0</v>
      </c>
      <c r="BB37" s="57">
        <f t="shared" si="60"/>
        <v>0</v>
      </c>
      <c r="BC37" s="58">
        <f t="shared" si="61"/>
        <v>6.3</v>
      </c>
      <c r="BD37" s="15"/>
      <c r="BE37" s="104"/>
    </row>
    <row r="38" spans="1:57" s="4" customFormat="1" x14ac:dyDescent="0.25">
      <c r="A38" s="126" t="str">
        <f>'Indicator Data'!A41</f>
        <v>Colombia</v>
      </c>
      <c r="B38" s="59" t="str">
        <f>'Indicator Data'!B41</f>
        <v>COL</v>
      </c>
      <c r="C38" s="55">
        <f>ROUND(IF('Indicator Data'!C41=0,0.1,IF(LOG('Indicator Data'!C41)&gt;C$194,10,IF(LOG('Indicator Data'!C41)&lt;C$195,0,10-(C$194-LOG('Indicator Data'!C41))/(C$194-C$195)*10))),1)</f>
        <v>10</v>
      </c>
      <c r="D38" s="55">
        <f>ROUND(IF('Indicator Data'!D41=0,0.1,IF(LOG('Indicator Data'!D41)&gt;D$194,10,IF(LOG('Indicator Data'!D41)&lt;D$195,0,10-(D$194-LOG('Indicator Data'!D41))/(D$194-D$195)*10))),1)</f>
        <v>8.4</v>
      </c>
      <c r="E38" s="55">
        <f t="shared" si="31"/>
        <v>9.4</v>
      </c>
      <c r="F38" s="55">
        <f>ROUND(IF('Indicator Data'!E41="No data",0.1,IF('Indicator Data'!E41=0,0,IF(LOG('Indicator Data'!E41)&gt;F$194,10,IF(LOG('Indicator Data'!E41)&lt;F$195,0,10-(F$194-LOG('Indicator Data'!E41))/(F$194-F$195)*10)))),1)</f>
        <v>8.6</v>
      </c>
      <c r="G38" s="55">
        <f>ROUND(IF('Indicator Data'!F41=0,0,IF(LOG('Indicator Data'!F41)&gt;G$194,10,IF(LOG('Indicator Data'!F41)&lt;G$195,0,10-(G$194-LOG('Indicator Data'!F41))/(G$194-G$195)*10))),1)</f>
        <v>7.9</v>
      </c>
      <c r="H38" s="55">
        <f>ROUND(IF('Indicator Data'!G41=0,0,IF(LOG('Indicator Data'!G41)&gt;H$194,10,IF(LOG('Indicator Data'!G41)&lt;H$195,0,10-(H$194-LOG('Indicator Data'!G41))/(H$194-H$195)*10))),1)</f>
        <v>5.5</v>
      </c>
      <c r="I38" s="55">
        <f>ROUND(IF('Indicator Data'!H41=0,0,IF(LOG('Indicator Data'!H41)&gt;I$194,10,IF(LOG('Indicator Data'!H41)&lt;I$195,0,10-(I$194-LOG('Indicator Data'!H41))/(I$194-I$195)*10))),1)</f>
        <v>5.6</v>
      </c>
      <c r="J38" s="55">
        <f t="shared" si="32"/>
        <v>5.6</v>
      </c>
      <c r="K38" s="55">
        <f>ROUND(IF('Indicator Data'!I41=0,0,IF(LOG('Indicator Data'!I41)&gt;K$194,10,IF(LOG('Indicator Data'!I41)&lt;K$195,0,10-(K$194-LOG('Indicator Data'!I41))/(K$194-K$195)*10))),1)</f>
        <v>7.3</v>
      </c>
      <c r="L38" s="55">
        <f t="shared" si="33"/>
        <v>6.5</v>
      </c>
      <c r="M38" s="55">
        <f>ROUND(IF('Indicator Data'!J41=0,0,IF(LOG('Indicator Data'!J41)&gt;M$194,10,IF(LOG('Indicator Data'!J41)&lt;M$195,0,10-(M$194-LOG('Indicator Data'!J41))/(M$194-M$195)*10))),1)</f>
        <v>6.2</v>
      </c>
      <c r="N38" s="56">
        <f>'Indicator Data'!C41/'Indicator Data'!$BD41</f>
        <v>2.0774036177441625E-3</v>
      </c>
      <c r="O38" s="56">
        <f>'Indicator Data'!D41/'Indicator Data'!$BD41</f>
        <v>6.664090680762698E-5</v>
      </c>
      <c r="P38" s="56">
        <f>IF(F38=0.1,0,'Indicator Data'!E41/'Indicator Data'!$BD41)</f>
        <v>5.6087009457447554E-3</v>
      </c>
      <c r="Q38" s="56">
        <f>'Indicator Data'!F41/'Indicator Data'!$BD41</f>
        <v>1.0671309009857202E-5</v>
      </c>
      <c r="R38" s="56">
        <f>'Indicator Data'!G41/'Indicator Data'!$BD41</f>
        <v>3.4260750806600066E-4</v>
      </c>
      <c r="S38" s="56">
        <f>'Indicator Data'!H41/'Indicator Data'!$BD41</f>
        <v>1.7481775858467923E-6</v>
      </c>
      <c r="T38" s="56">
        <f>'Indicator Data'!I41/'Indicator Data'!$BD41</f>
        <v>8.9186560195209325E-4</v>
      </c>
      <c r="U38" s="56">
        <f>'Indicator Data'!J41/'Indicator Data'!$BD41</f>
        <v>6.3007506751784606E-5</v>
      </c>
      <c r="V38" s="55">
        <f t="shared" si="34"/>
        <v>10</v>
      </c>
      <c r="W38" s="55">
        <f t="shared" si="35"/>
        <v>0.7</v>
      </c>
      <c r="X38" s="55">
        <f t="shared" si="36"/>
        <v>7.7</v>
      </c>
      <c r="Y38" s="55">
        <f t="shared" si="37"/>
        <v>3.7</v>
      </c>
      <c r="Z38" s="55">
        <f t="shared" si="38"/>
        <v>7.8</v>
      </c>
      <c r="AA38" s="55">
        <f t="shared" si="39"/>
        <v>0.2</v>
      </c>
      <c r="AB38" s="55">
        <f t="shared" si="40"/>
        <v>0</v>
      </c>
      <c r="AC38" s="55">
        <f t="shared" si="41"/>
        <v>0.1</v>
      </c>
      <c r="AD38" s="55">
        <f t="shared" si="42"/>
        <v>0.9</v>
      </c>
      <c r="AE38" s="55">
        <f t="shared" si="43"/>
        <v>0.5</v>
      </c>
      <c r="AF38" s="55">
        <f t="shared" si="44"/>
        <v>0</v>
      </c>
      <c r="AG38" s="55">
        <f>ROUND(IF('Indicator Data'!K41=0,0,IF('Indicator Data'!K41&gt;AG$194,10,IF('Indicator Data'!K41&lt;AG$195,0,10-(AG$194-'Indicator Data'!K41)/(AG$194-AG$195)*10))),1)</f>
        <v>2</v>
      </c>
      <c r="AH38" s="55">
        <f t="shared" si="45"/>
        <v>10</v>
      </c>
      <c r="AI38" s="55">
        <f t="shared" si="46"/>
        <v>4.5999999999999996</v>
      </c>
      <c r="AJ38" s="55">
        <f t="shared" si="47"/>
        <v>2.9</v>
      </c>
      <c r="AK38" s="55">
        <f t="shared" si="48"/>
        <v>2.8</v>
      </c>
      <c r="AL38" s="55">
        <f t="shared" si="49"/>
        <v>2.9</v>
      </c>
      <c r="AM38" s="55">
        <f t="shared" si="50"/>
        <v>4.0999999999999996</v>
      </c>
      <c r="AN38" s="55">
        <f t="shared" si="51"/>
        <v>3.7</v>
      </c>
      <c r="AO38" s="57">
        <f t="shared" si="52"/>
        <v>8.6999999999999993</v>
      </c>
      <c r="AP38" s="57">
        <f t="shared" si="53"/>
        <v>6.8</v>
      </c>
      <c r="AQ38" s="57">
        <f t="shared" si="54"/>
        <v>7.9</v>
      </c>
      <c r="AR38" s="57">
        <f t="shared" si="55"/>
        <v>4.0999999999999996</v>
      </c>
      <c r="AS38" s="55">
        <f t="shared" si="56"/>
        <v>2.9</v>
      </c>
      <c r="AT38" s="55">
        <f>IF('Indicator Data'!L41="No data","x",IF('Indicator Data'!BE41&lt;1000,"x",ROUND((IF('Indicator Data'!L41&gt;AT$194,10,IF('Indicator Data'!L41&lt;AT$195,0,10-(AT$194-'Indicator Data'!L41)/(AT$194-AT$195)*10))),1)))</f>
        <v>1</v>
      </c>
      <c r="AU38" s="57">
        <f t="shared" si="57"/>
        <v>2</v>
      </c>
      <c r="AV38" s="58">
        <f t="shared" si="58"/>
        <v>6.5</v>
      </c>
      <c r="AW38" s="55">
        <f>ROUND(IF('Indicator Data'!M41=0,0,IF('Indicator Data'!M41&gt;AW$194,10,IF('Indicator Data'!M41&lt;AW$195,0,10-(AW$194-'Indicator Data'!M41)/(AW$194-AW$195)*10))),1)</f>
        <v>8.6</v>
      </c>
      <c r="AX38" s="55">
        <f>ROUND(IF('Indicator Data'!N41=0,0,IF(LOG('Indicator Data'!N41)&gt;LOG(AX$194),10,IF(LOG('Indicator Data'!N41)&lt;LOG(AX$195),0,10-(LOG(AX$194)-LOG('Indicator Data'!N41))/(LOG(AX$194)-LOG(AX$195))*10))),1)</f>
        <v>7.9</v>
      </c>
      <c r="AY38" s="57">
        <f t="shared" si="59"/>
        <v>8.3000000000000007</v>
      </c>
      <c r="AZ38" s="55">
        <f>'Indicator Data'!O41</f>
        <v>0</v>
      </c>
      <c r="BA38" s="55">
        <f>'Indicator Data'!P41</f>
        <v>4</v>
      </c>
      <c r="BB38" s="57">
        <f t="shared" si="60"/>
        <v>7</v>
      </c>
      <c r="BC38" s="58">
        <f t="shared" si="61"/>
        <v>7</v>
      </c>
      <c r="BD38" s="15"/>
      <c r="BE38" s="104"/>
    </row>
    <row r="39" spans="1:57" s="4" customFormat="1" x14ac:dyDescent="0.25">
      <c r="A39" s="126" t="str">
        <f>'Indicator Data'!A42</f>
        <v>Comoros</v>
      </c>
      <c r="B39" s="59" t="str">
        <f>'Indicator Data'!B42</f>
        <v>COM</v>
      </c>
      <c r="C39" s="55">
        <f>ROUND(IF('Indicator Data'!C42=0,0.1,IF(LOG('Indicator Data'!C42)&gt;C$194,10,IF(LOG('Indicator Data'!C42)&lt;C$195,0,10-(C$194-LOG('Indicator Data'!C42))/(C$194-C$195)*10))),1)</f>
        <v>0.1</v>
      </c>
      <c r="D39" s="55">
        <f>ROUND(IF('Indicator Data'!D42=0,0.1,IF(LOG('Indicator Data'!D42)&gt;D$194,10,IF(LOG('Indicator Data'!D42)&lt;D$195,0,10-(D$194-LOG('Indicator Data'!D42))/(D$194-D$195)*10))),1)</f>
        <v>0.1</v>
      </c>
      <c r="E39" s="55">
        <f t="shared" si="31"/>
        <v>0.1</v>
      </c>
      <c r="F39" s="55">
        <f>ROUND(IF('Indicator Data'!E42="No data",0.1,IF('Indicator Data'!E42=0,0,IF(LOG('Indicator Data'!E42)&gt;F$194,10,IF(LOG('Indicator Data'!E42)&lt;F$195,0,10-(F$194-LOG('Indicator Data'!E42))/(F$194-F$195)*10)))),1)</f>
        <v>0.1</v>
      </c>
      <c r="G39" s="55">
        <f>ROUND(IF('Indicator Data'!F42=0,0,IF(LOG('Indicator Data'!F42)&gt;G$194,10,IF(LOG('Indicator Data'!F42)&lt;G$195,0,10-(G$194-LOG('Indicator Data'!F42))/(G$194-G$195)*10))),1)</f>
        <v>4</v>
      </c>
      <c r="H39" s="55">
        <f>ROUND(IF('Indicator Data'!G42=0,0,IF(LOG('Indicator Data'!G42)&gt;H$194,10,IF(LOG('Indicator Data'!G42)&lt;H$195,0,10-(H$194-LOG('Indicator Data'!G42))/(H$194-H$195)*10))),1)</f>
        <v>4.7</v>
      </c>
      <c r="I39" s="55">
        <f>ROUND(IF('Indicator Data'!H42=0,0,IF(LOG('Indicator Data'!H42)&gt;I$194,10,IF(LOG('Indicator Data'!H42)&lt;I$195,0,10-(I$194-LOG('Indicator Data'!H42))/(I$194-I$195)*10))),1)</f>
        <v>7.1</v>
      </c>
      <c r="J39" s="55">
        <f t="shared" si="32"/>
        <v>6</v>
      </c>
      <c r="K39" s="55">
        <f>ROUND(IF('Indicator Data'!I42=0,0,IF(LOG('Indicator Data'!I42)&gt;K$194,10,IF(LOG('Indicator Data'!I42)&lt;K$195,0,10-(K$194-LOG('Indicator Data'!I42))/(K$194-K$195)*10))),1)</f>
        <v>0</v>
      </c>
      <c r="L39" s="55">
        <f t="shared" si="33"/>
        <v>3.6</v>
      </c>
      <c r="M39" s="55">
        <f>ROUND(IF('Indicator Data'!J42=0,0,IF(LOG('Indicator Data'!J42)&gt;M$194,10,IF(LOG('Indicator Data'!J42)&lt;M$195,0,10-(M$194-LOG('Indicator Data'!J42))/(M$194-M$195)*10))),1)</f>
        <v>0</v>
      </c>
      <c r="N39" s="56">
        <f>'Indicator Data'!C42/'Indicator Data'!$BD42</f>
        <v>0</v>
      </c>
      <c r="O39" s="56">
        <f>'Indicator Data'!D42/'Indicator Data'!$BD42</f>
        <v>0</v>
      </c>
      <c r="P39" s="56">
        <f>IF(F39=0.1,0,'Indicator Data'!E42/'Indicator Data'!$BD42)</f>
        <v>0</v>
      </c>
      <c r="Q39" s="56">
        <f>'Indicator Data'!F42/'Indicator Data'!$BD42</f>
        <v>3.3991829766477656E-6</v>
      </c>
      <c r="R39" s="56">
        <f>'Indicator Data'!G42/'Indicator Data'!$BD42</f>
        <v>9.3924735280369077E-3</v>
      </c>
      <c r="S39" s="56">
        <f>'Indicator Data'!H42/'Indicator Data'!$BD42</f>
        <v>1.1361114921854358E-3</v>
      </c>
      <c r="T39" s="56">
        <f>'Indicator Data'!I42/'Indicator Data'!$BD42</f>
        <v>0</v>
      </c>
      <c r="U39" s="56">
        <f>'Indicator Data'!J42/'Indicator Data'!$BD42</f>
        <v>0</v>
      </c>
      <c r="V39" s="55">
        <f t="shared" si="34"/>
        <v>0</v>
      </c>
      <c r="W39" s="55">
        <f t="shared" si="35"/>
        <v>0</v>
      </c>
      <c r="X39" s="55">
        <f t="shared" si="36"/>
        <v>0</v>
      </c>
      <c r="Y39" s="55">
        <f t="shared" si="37"/>
        <v>0.1</v>
      </c>
      <c r="Z39" s="55">
        <f t="shared" si="38"/>
        <v>6.7</v>
      </c>
      <c r="AA39" s="55">
        <f t="shared" si="39"/>
        <v>5.2</v>
      </c>
      <c r="AB39" s="55">
        <f t="shared" si="40"/>
        <v>2.2999999999999998</v>
      </c>
      <c r="AC39" s="55">
        <f t="shared" si="41"/>
        <v>3.9</v>
      </c>
      <c r="AD39" s="55">
        <f t="shared" si="42"/>
        <v>0</v>
      </c>
      <c r="AE39" s="55">
        <f t="shared" si="43"/>
        <v>2.2000000000000002</v>
      </c>
      <c r="AF39" s="55">
        <f t="shared" si="44"/>
        <v>0</v>
      </c>
      <c r="AG39" s="55">
        <f>ROUND(IF('Indicator Data'!K42=0,0,IF('Indicator Data'!K42&gt;AG$194,10,IF('Indicator Data'!K42&lt;AG$195,0,10-(AG$194-'Indicator Data'!K42)/(AG$194-AG$195)*10))),1)</f>
        <v>0</v>
      </c>
      <c r="AH39" s="55">
        <f t="shared" si="45"/>
        <v>0.1</v>
      </c>
      <c r="AI39" s="55">
        <f t="shared" si="46"/>
        <v>0.1</v>
      </c>
      <c r="AJ39" s="55">
        <f t="shared" si="47"/>
        <v>5</v>
      </c>
      <c r="AK39" s="55">
        <f t="shared" si="48"/>
        <v>4.7</v>
      </c>
      <c r="AL39" s="55">
        <f t="shared" si="49"/>
        <v>4.9000000000000004</v>
      </c>
      <c r="AM39" s="55">
        <f t="shared" si="50"/>
        <v>0</v>
      </c>
      <c r="AN39" s="55">
        <f t="shared" si="51"/>
        <v>0</v>
      </c>
      <c r="AO39" s="57">
        <f t="shared" si="52"/>
        <v>0.1</v>
      </c>
      <c r="AP39" s="57">
        <f t="shared" si="53"/>
        <v>0.1</v>
      </c>
      <c r="AQ39" s="57">
        <f t="shared" si="54"/>
        <v>5.5</v>
      </c>
      <c r="AR39" s="57">
        <f t="shared" si="55"/>
        <v>2.9</v>
      </c>
      <c r="AS39" s="55">
        <f t="shared" si="56"/>
        <v>0</v>
      </c>
      <c r="AT39" s="55">
        <f>IF('Indicator Data'!L42="No data","x",IF('Indicator Data'!BE42&lt;1000,"x",ROUND((IF('Indicator Data'!L42&gt;AT$194,10,IF('Indicator Data'!L42&lt;AT$195,0,10-(AT$194-'Indicator Data'!L42)/(AT$194-AT$195)*10))),1)))</f>
        <v>2</v>
      </c>
      <c r="AU39" s="57">
        <f t="shared" si="57"/>
        <v>1</v>
      </c>
      <c r="AV39" s="58">
        <f t="shared" si="58"/>
        <v>2.2000000000000002</v>
      </c>
      <c r="AW39" s="55">
        <f>ROUND(IF('Indicator Data'!M42=0,0,IF('Indicator Data'!M42&gt;AW$194,10,IF('Indicator Data'!M42&lt;AW$195,0,10-(AW$194-'Indicator Data'!M42)/(AW$194-AW$195)*10))),1)</f>
        <v>0.6</v>
      </c>
      <c r="AX39" s="55">
        <f>ROUND(IF('Indicator Data'!N42=0,0,IF(LOG('Indicator Data'!N42)&gt;LOG(AX$194),10,IF(LOG('Indicator Data'!N42)&lt;LOG(AX$195),0,10-(LOG(AX$194)-LOG('Indicator Data'!N42))/(LOG(AX$194)-LOG(AX$195))*10))),1)</f>
        <v>0.3</v>
      </c>
      <c r="AY39" s="57">
        <f t="shared" si="59"/>
        <v>0.5</v>
      </c>
      <c r="AZ39" s="55">
        <f>'Indicator Data'!O42</f>
        <v>0</v>
      </c>
      <c r="BA39" s="55">
        <f>'Indicator Data'!P42</f>
        <v>0</v>
      </c>
      <c r="BB39" s="57">
        <f t="shared" si="60"/>
        <v>0</v>
      </c>
      <c r="BC39" s="58">
        <f t="shared" si="61"/>
        <v>0.4</v>
      </c>
      <c r="BD39" s="15"/>
      <c r="BE39" s="104"/>
    </row>
    <row r="40" spans="1:57" s="4" customFormat="1" x14ac:dyDescent="0.25">
      <c r="A40" s="126" t="str">
        <f>'Indicator Data'!A43</f>
        <v>Congo</v>
      </c>
      <c r="B40" s="59" t="str">
        <f>'Indicator Data'!B43</f>
        <v>COG</v>
      </c>
      <c r="C40" s="55">
        <f>ROUND(IF('Indicator Data'!C43=0,0.1,IF(LOG('Indicator Data'!C43)&gt;C$194,10,IF(LOG('Indicator Data'!C43)&lt;C$195,0,10-(C$194-LOG('Indicator Data'!C43))/(C$194-C$195)*10))),1)</f>
        <v>4.5</v>
      </c>
      <c r="D40" s="55">
        <f>ROUND(IF('Indicator Data'!D43=0,0.1,IF(LOG('Indicator Data'!D43)&gt;D$194,10,IF(LOG('Indicator Data'!D43)&lt;D$195,0,10-(D$194-LOG('Indicator Data'!D43))/(D$194-D$195)*10))),1)</f>
        <v>0.1</v>
      </c>
      <c r="E40" s="55">
        <f t="shared" si="31"/>
        <v>2.6</v>
      </c>
      <c r="F40" s="55">
        <f>ROUND(IF('Indicator Data'!E43="No data",0.1,IF('Indicator Data'!E43=0,0,IF(LOG('Indicator Data'!E43)&gt;F$194,10,IF(LOG('Indicator Data'!E43)&lt;F$195,0,10-(F$194-LOG('Indicator Data'!E43))/(F$194-F$195)*10)))),1)</f>
        <v>7.1</v>
      </c>
      <c r="G40" s="55">
        <f>ROUND(IF('Indicator Data'!F43=0,0,IF(LOG('Indicator Data'!F43)&gt;G$194,10,IF(LOG('Indicator Data'!F43)&lt;G$195,0,10-(G$194-LOG('Indicator Data'!F43))/(G$194-G$195)*10))),1)</f>
        <v>0</v>
      </c>
      <c r="H40" s="55">
        <f>ROUND(IF('Indicator Data'!G43=0,0,IF(LOG('Indicator Data'!G43)&gt;H$194,10,IF(LOG('Indicator Data'!G43)&lt;H$195,0,10-(H$194-LOG('Indicator Data'!G43))/(H$194-H$195)*10))),1)</f>
        <v>0</v>
      </c>
      <c r="I40" s="55">
        <f>ROUND(IF('Indicator Data'!H43=0,0,IF(LOG('Indicator Data'!H43)&gt;I$194,10,IF(LOG('Indicator Data'!H43)&lt;I$195,0,10-(I$194-LOG('Indicator Data'!H43))/(I$194-I$195)*10))),1)</f>
        <v>0</v>
      </c>
      <c r="J40" s="55">
        <f t="shared" si="32"/>
        <v>0</v>
      </c>
      <c r="K40" s="55">
        <f>ROUND(IF('Indicator Data'!I43=0,0,IF(LOG('Indicator Data'!I43)&gt;K$194,10,IF(LOG('Indicator Data'!I43)&lt;K$195,0,10-(K$194-LOG('Indicator Data'!I43))/(K$194-K$195)*10))),1)</f>
        <v>0</v>
      </c>
      <c r="L40" s="55">
        <f t="shared" si="33"/>
        <v>0</v>
      </c>
      <c r="M40" s="55">
        <f>ROUND(IF('Indicator Data'!J43=0,0,IF(LOG('Indicator Data'!J43)&gt;M$194,10,IF(LOG('Indicator Data'!J43)&lt;M$195,0,10-(M$194-LOG('Indicator Data'!J43))/(M$194-M$195)*10))),1)</f>
        <v>0</v>
      </c>
      <c r="N40" s="56">
        <f>'Indicator Data'!C43/'Indicator Data'!$BD43</f>
        <v>1.3214811634898094E-4</v>
      </c>
      <c r="O40" s="56">
        <f>'Indicator Data'!D43/'Indicator Data'!$BD43</f>
        <v>0</v>
      </c>
      <c r="P40" s="56">
        <f>IF(F40=0.1,0,'Indicator Data'!E43/'Indicator Data'!$BD43)</f>
        <v>1.4386211552172276E-2</v>
      </c>
      <c r="Q40" s="56">
        <f>'Indicator Data'!F43/'Indicator Data'!$BD43</f>
        <v>0</v>
      </c>
      <c r="R40" s="56">
        <f>'Indicator Data'!G43/'Indicator Data'!$BD43</f>
        <v>0</v>
      </c>
      <c r="S40" s="56">
        <f>'Indicator Data'!H43/'Indicator Data'!$BD43</f>
        <v>0</v>
      </c>
      <c r="T40" s="56">
        <f>'Indicator Data'!I43/'Indicator Data'!$BD43</f>
        <v>0</v>
      </c>
      <c r="U40" s="56">
        <f>'Indicator Data'!J43/'Indicator Data'!$BD43</f>
        <v>0</v>
      </c>
      <c r="V40" s="55">
        <f t="shared" si="34"/>
        <v>0.7</v>
      </c>
      <c r="W40" s="55">
        <f t="shared" si="35"/>
        <v>0</v>
      </c>
      <c r="X40" s="55">
        <f t="shared" si="36"/>
        <v>0.4</v>
      </c>
      <c r="Y40" s="55">
        <f t="shared" si="37"/>
        <v>9.6</v>
      </c>
      <c r="Z40" s="55">
        <f t="shared" si="38"/>
        <v>0</v>
      </c>
      <c r="AA40" s="55">
        <f t="shared" si="39"/>
        <v>0</v>
      </c>
      <c r="AB40" s="55">
        <f t="shared" si="40"/>
        <v>0</v>
      </c>
      <c r="AC40" s="55">
        <f t="shared" si="41"/>
        <v>0</v>
      </c>
      <c r="AD40" s="55">
        <f t="shared" si="42"/>
        <v>0</v>
      </c>
      <c r="AE40" s="55">
        <f t="shared" si="43"/>
        <v>0</v>
      </c>
      <c r="AF40" s="55">
        <f t="shared" si="44"/>
        <v>0</v>
      </c>
      <c r="AG40" s="55">
        <f>ROUND(IF('Indicator Data'!K43=0,0,IF('Indicator Data'!K43&gt;AG$194,10,IF('Indicator Data'!K43&lt;AG$195,0,10-(AG$194-'Indicator Data'!K43)/(AG$194-AG$195)*10))),1)</f>
        <v>0</v>
      </c>
      <c r="AH40" s="55">
        <f t="shared" si="45"/>
        <v>2.6</v>
      </c>
      <c r="AI40" s="55">
        <f t="shared" si="46"/>
        <v>0.1</v>
      </c>
      <c r="AJ40" s="55">
        <f t="shared" si="47"/>
        <v>0</v>
      </c>
      <c r="AK40" s="55">
        <f t="shared" si="48"/>
        <v>0</v>
      </c>
      <c r="AL40" s="55">
        <f t="shared" si="49"/>
        <v>0</v>
      </c>
      <c r="AM40" s="55">
        <f t="shared" si="50"/>
        <v>0</v>
      </c>
      <c r="AN40" s="55">
        <f t="shared" si="51"/>
        <v>0</v>
      </c>
      <c r="AO40" s="57">
        <f t="shared" si="52"/>
        <v>1.6</v>
      </c>
      <c r="AP40" s="57">
        <f t="shared" si="53"/>
        <v>8.6</v>
      </c>
      <c r="AQ40" s="57">
        <f t="shared" si="54"/>
        <v>0</v>
      </c>
      <c r="AR40" s="57">
        <f t="shared" si="55"/>
        <v>0</v>
      </c>
      <c r="AS40" s="55">
        <f t="shared" si="56"/>
        <v>0</v>
      </c>
      <c r="AT40" s="55">
        <f>IF('Indicator Data'!L43="No data","x",IF('Indicator Data'!BE43&lt;1000,"x",ROUND((IF('Indicator Data'!L43&gt;AT$194,10,IF('Indicator Data'!L43&lt;AT$195,0,10-(AT$194-'Indicator Data'!L43)/(AT$194-AT$195)*10))),1)))</f>
        <v>1</v>
      </c>
      <c r="AU40" s="57">
        <f t="shared" si="57"/>
        <v>0.5</v>
      </c>
      <c r="AV40" s="58">
        <f t="shared" si="58"/>
        <v>3.2</v>
      </c>
      <c r="AW40" s="55">
        <f>ROUND(IF('Indicator Data'!M43=0,0,IF('Indicator Data'!M43&gt;AW$194,10,IF('Indicator Data'!M43&lt;AW$195,0,10-(AW$194-'Indicator Data'!M43)/(AW$194-AW$195)*10))),1)</f>
        <v>4.5999999999999996</v>
      </c>
      <c r="AX40" s="55">
        <f>ROUND(IF('Indicator Data'!N43=0,0,IF(LOG('Indicator Data'!N43)&gt;LOG(AX$194),10,IF(LOG('Indicator Data'!N43)&lt;LOG(AX$195),0,10-(LOG(AX$194)-LOG('Indicator Data'!N43))/(LOG(AX$194)-LOG(AX$195))*10))),1)</f>
        <v>5.4</v>
      </c>
      <c r="AY40" s="57">
        <f t="shared" si="59"/>
        <v>5</v>
      </c>
      <c r="AZ40" s="55">
        <f>'Indicator Data'!O43</f>
        <v>0</v>
      </c>
      <c r="BA40" s="55">
        <f>'Indicator Data'!P43</f>
        <v>0</v>
      </c>
      <c r="BB40" s="57">
        <f t="shared" si="60"/>
        <v>0</v>
      </c>
      <c r="BC40" s="58">
        <f t="shared" si="61"/>
        <v>3.5</v>
      </c>
      <c r="BD40" s="15"/>
      <c r="BE40" s="104"/>
    </row>
    <row r="41" spans="1:57" s="4" customFormat="1" x14ac:dyDescent="0.25">
      <c r="A41" s="126" t="str">
        <f>'Indicator Data'!A44</f>
        <v>Congo DR</v>
      </c>
      <c r="B41" s="59" t="str">
        <f>'Indicator Data'!B44</f>
        <v>COD</v>
      </c>
      <c r="C41" s="55">
        <f>ROUND(IF('Indicator Data'!C44=0,0.1,IF(LOG('Indicator Data'!C44)&gt;C$194,10,IF(LOG('Indicator Data'!C44)&lt;C$195,0,10-(C$194-LOG('Indicator Data'!C44))/(C$194-C$195)*10))),1)</f>
        <v>8.8000000000000007</v>
      </c>
      <c r="D41" s="55">
        <f>ROUND(IF('Indicator Data'!D44=0,0.1,IF(LOG('Indicator Data'!D44)&gt;D$194,10,IF(LOG('Indicator Data'!D44)&lt;D$195,0,10-(D$194-LOG('Indicator Data'!D44))/(D$194-D$195)*10))),1)</f>
        <v>0.1</v>
      </c>
      <c r="E41" s="55">
        <f t="shared" si="31"/>
        <v>6.1</v>
      </c>
      <c r="F41" s="55">
        <f>ROUND(IF('Indicator Data'!E44="No data",0.1,IF('Indicator Data'!E44=0,0,IF(LOG('Indicator Data'!E44)&gt;F$194,10,IF(LOG('Indicator Data'!E44)&lt;F$195,0,10-(F$194-LOG('Indicator Data'!E44))/(F$194-F$195)*10)))),1)</f>
        <v>9.1999999999999993</v>
      </c>
      <c r="G41" s="55">
        <f>ROUND(IF('Indicator Data'!F44=0,0,IF(LOG('Indicator Data'!F44)&gt;G$194,10,IF(LOG('Indicator Data'!F44)&lt;G$195,0,10-(G$194-LOG('Indicator Data'!F44))/(G$194-G$195)*10))),1)</f>
        <v>0</v>
      </c>
      <c r="H41" s="55">
        <f>ROUND(IF('Indicator Data'!G44=0,0,IF(LOG('Indicator Data'!G44)&gt;H$194,10,IF(LOG('Indicator Data'!G44)&lt;H$195,0,10-(H$194-LOG('Indicator Data'!G44))/(H$194-H$195)*10))),1)</f>
        <v>0</v>
      </c>
      <c r="I41" s="55">
        <f>ROUND(IF('Indicator Data'!H44=0,0,IF(LOG('Indicator Data'!H44)&gt;I$194,10,IF(LOG('Indicator Data'!H44)&lt;I$195,0,10-(I$194-LOG('Indicator Data'!H44))/(I$194-I$195)*10))),1)</f>
        <v>0</v>
      </c>
      <c r="J41" s="55">
        <f t="shared" si="32"/>
        <v>0</v>
      </c>
      <c r="K41" s="55">
        <f>ROUND(IF('Indicator Data'!I44=0,0,IF(LOG('Indicator Data'!I44)&gt;K$194,10,IF(LOG('Indicator Data'!I44)&lt;K$195,0,10-(K$194-LOG('Indicator Data'!I44))/(K$194-K$195)*10))),1)</f>
        <v>0</v>
      </c>
      <c r="L41" s="55">
        <f t="shared" si="33"/>
        <v>0</v>
      </c>
      <c r="M41" s="55">
        <f>ROUND(IF('Indicator Data'!J44=0,0,IF(LOG('Indicator Data'!J44)&gt;M$194,10,IF(LOG('Indicator Data'!J44)&lt;M$195,0,10-(M$194-LOG('Indicator Data'!J44))/(M$194-M$195)*10))),1)</f>
        <v>7.4</v>
      </c>
      <c r="N41" s="56">
        <f>'Indicator Data'!C44/'Indicator Data'!$BD44</f>
        <v>4.4648334593082176E-4</v>
      </c>
      <c r="O41" s="56">
        <f>'Indicator Data'!D44/'Indicator Data'!$BD44</f>
        <v>0</v>
      </c>
      <c r="P41" s="56">
        <f>IF(F41=0.1,0,'Indicator Data'!E44/'Indicator Data'!$BD44)</f>
        <v>6.3624568504783586E-3</v>
      </c>
      <c r="Q41" s="56">
        <f>'Indicator Data'!F44/'Indicator Data'!$BD44</f>
        <v>0</v>
      </c>
      <c r="R41" s="56">
        <f>'Indicator Data'!G44/'Indicator Data'!$BD44</f>
        <v>0</v>
      </c>
      <c r="S41" s="56">
        <f>'Indicator Data'!H44/'Indicator Data'!$BD44</f>
        <v>0</v>
      </c>
      <c r="T41" s="56">
        <f>'Indicator Data'!I44/'Indicator Data'!$BD44</f>
        <v>0</v>
      </c>
      <c r="U41" s="56">
        <f>'Indicator Data'!J44/'Indicator Data'!$BD44</f>
        <v>1.1785643188446678E-4</v>
      </c>
      <c r="V41" s="55">
        <f t="shared" si="34"/>
        <v>2.2000000000000002</v>
      </c>
      <c r="W41" s="55">
        <f t="shared" si="35"/>
        <v>0</v>
      </c>
      <c r="X41" s="55">
        <f t="shared" si="36"/>
        <v>1.2</v>
      </c>
      <c r="Y41" s="55">
        <f t="shared" si="37"/>
        <v>4.2</v>
      </c>
      <c r="Z41" s="55">
        <f t="shared" si="38"/>
        <v>0</v>
      </c>
      <c r="AA41" s="55">
        <f t="shared" si="39"/>
        <v>0</v>
      </c>
      <c r="AB41" s="55">
        <f t="shared" si="40"/>
        <v>0</v>
      </c>
      <c r="AC41" s="55">
        <f t="shared" si="41"/>
        <v>0</v>
      </c>
      <c r="AD41" s="55">
        <f t="shared" si="42"/>
        <v>0</v>
      </c>
      <c r="AE41" s="55">
        <f t="shared" si="43"/>
        <v>0</v>
      </c>
      <c r="AF41" s="55">
        <f t="shared" si="44"/>
        <v>0</v>
      </c>
      <c r="AG41" s="55">
        <f>ROUND(IF('Indicator Data'!K44=0,0,IF('Indicator Data'!K44&gt;AG$194,10,IF('Indicator Data'!K44&lt;AG$195,0,10-(AG$194-'Indicator Data'!K44)/(AG$194-AG$195)*10))),1)</f>
        <v>1</v>
      </c>
      <c r="AH41" s="55">
        <f t="shared" si="45"/>
        <v>5.5</v>
      </c>
      <c r="AI41" s="55">
        <f t="shared" si="46"/>
        <v>0.1</v>
      </c>
      <c r="AJ41" s="55">
        <f t="shared" si="47"/>
        <v>0</v>
      </c>
      <c r="AK41" s="55">
        <f t="shared" si="48"/>
        <v>0</v>
      </c>
      <c r="AL41" s="55">
        <f t="shared" si="49"/>
        <v>0</v>
      </c>
      <c r="AM41" s="55">
        <f t="shared" si="50"/>
        <v>0</v>
      </c>
      <c r="AN41" s="55">
        <f t="shared" si="51"/>
        <v>4.7</v>
      </c>
      <c r="AO41" s="57">
        <f t="shared" si="52"/>
        <v>4.0999999999999996</v>
      </c>
      <c r="AP41" s="57">
        <f t="shared" si="53"/>
        <v>7.5</v>
      </c>
      <c r="AQ41" s="57">
        <f t="shared" si="54"/>
        <v>0</v>
      </c>
      <c r="AR41" s="57">
        <f t="shared" si="55"/>
        <v>0</v>
      </c>
      <c r="AS41" s="55">
        <f t="shared" si="56"/>
        <v>2.9</v>
      </c>
      <c r="AT41" s="55">
        <f>IF('Indicator Data'!L44="No data","x",IF('Indicator Data'!BE44&lt;1000,"x",ROUND((IF('Indicator Data'!L44&gt;AT$194,10,IF('Indicator Data'!L44&lt;AT$195,0,10-(AT$194-'Indicator Data'!L44)/(AT$194-AT$195)*10))),1)))</f>
        <v>1</v>
      </c>
      <c r="AU41" s="57">
        <f t="shared" si="57"/>
        <v>2</v>
      </c>
      <c r="AV41" s="58">
        <f t="shared" si="58"/>
        <v>3.3</v>
      </c>
      <c r="AW41" s="55">
        <f>ROUND(IF('Indicator Data'!M44=0,0,IF('Indicator Data'!M44&gt;AW$194,10,IF('Indicator Data'!M44&lt;AW$195,0,10-(AW$194-'Indicator Data'!M44)/(AW$194-AW$195)*10))),1)</f>
        <v>10</v>
      </c>
      <c r="AX41" s="55">
        <f>ROUND(IF('Indicator Data'!N44=0,0,IF(LOG('Indicator Data'!N44)&gt;LOG(AX$194),10,IF(LOG('Indicator Data'!N44)&lt;LOG(AX$195),0,10-(LOG(AX$194)-LOG('Indicator Data'!N44))/(LOG(AX$194)-LOG(AX$195))*10))),1)</f>
        <v>9.8000000000000007</v>
      </c>
      <c r="AY41" s="57">
        <f t="shared" si="59"/>
        <v>9.9</v>
      </c>
      <c r="AZ41" s="55">
        <f>'Indicator Data'!O44</f>
        <v>0</v>
      </c>
      <c r="BA41" s="55">
        <f>'Indicator Data'!P44</f>
        <v>4</v>
      </c>
      <c r="BB41" s="57">
        <f t="shared" si="60"/>
        <v>7</v>
      </c>
      <c r="BC41" s="58">
        <f t="shared" si="61"/>
        <v>7</v>
      </c>
      <c r="BD41" s="15"/>
      <c r="BE41" s="104"/>
    </row>
    <row r="42" spans="1:57" s="4" customFormat="1" x14ac:dyDescent="0.25">
      <c r="A42" s="126" t="str">
        <f>'Indicator Data'!A45</f>
        <v>Costa Rica</v>
      </c>
      <c r="B42" s="59" t="str">
        <f>'Indicator Data'!B45</f>
        <v>CRI</v>
      </c>
      <c r="C42" s="55">
        <f>ROUND(IF('Indicator Data'!C45=0,0.1,IF(LOG('Indicator Data'!C45)&gt;C$194,10,IF(LOG('Indicator Data'!C45)&lt;C$195,0,10-(C$194-LOG('Indicator Data'!C45))/(C$194-C$195)*10))),1)</f>
        <v>7.5</v>
      </c>
      <c r="D42" s="55">
        <f>ROUND(IF('Indicator Data'!D45=0,0.1,IF(LOG('Indicator Data'!D45)&gt;D$194,10,IF(LOG('Indicator Data'!D45)&lt;D$195,0,10-(D$194-LOG('Indicator Data'!D45))/(D$194-D$195)*10))),1)</f>
        <v>10</v>
      </c>
      <c r="E42" s="55">
        <f t="shared" si="31"/>
        <v>9.1</v>
      </c>
      <c r="F42" s="55">
        <f>ROUND(IF('Indicator Data'!E45="No data",0.1,IF('Indicator Data'!E45=0,0,IF(LOG('Indicator Data'!E45)&gt;F$194,10,IF(LOG('Indicator Data'!E45)&lt;F$195,0,10-(F$194-LOG('Indicator Data'!E45))/(F$194-F$195)*10)))),1)</f>
        <v>4.9000000000000004</v>
      </c>
      <c r="G42" s="55">
        <f>ROUND(IF('Indicator Data'!F45=0,0,IF(LOG('Indicator Data'!F45)&gt;G$194,10,IF(LOG('Indicator Data'!F45)&lt;G$195,0,10-(G$194-LOG('Indicator Data'!F45))/(G$194-G$195)*10))),1)</f>
        <v>7.5</v>
      </c>
      <c r="H42" s="55">
        <f>ROUND(IF('Indicator Data'!G45=0,0,IF(LOG('Indicator Data'!G45)&gt;H$194,10,IF(LOG('Indicator Data'!G45)&lt;H$195,0,10-(H$194-LOG('Indicator Data'!G45))/(H$194-H$195)*10))),1)</f>
        <v>3.4</v>
      </c>
      <c r="I42" s="55">
        <f>ROUND(IF('Indicator Data'!H45=0,0,IF(LOG('Indicator Data'!H45)&gt;I$194,10,IF(LOG('Indicator Data'!H45)&lt;I$195,0,10-(I$194-LOG('Indicator Data'!H45))/(I$194-I$195)*10))),1)</f>
        <v>0</v>
      </c>
      <c r="J42" s="55">
        <f t="shared" si="32"/>
        <v>1.9</v>
      </c>
      <c r="K42" s="55">
        <f>ROUND(IF('Indicator Data'!I45=0,0,IF(LOG('Indicator Data'!I45)&gt;K$194,10,IF(LOG('Indicator Data'!I45)&lt;K$195,0,10-(K$194-LOG('Indicator Data'!I45))/(K$194-K$195)*10))),1)</f>
        <v>4.5</v>
      </c>
      <c r="L42" s="55">
        <f t="shared" si="33"/>
        <v>3.3</v>
      </c>
      <c r="M42" s="55">
        <f>ROUND(IF('Indicator Data'!J45=0,0,IF(LOG('Indicator Data'!J45)&gt;M$194,10,IF(LOG('Indicator Data'!J45)&lt;M$195,0,10-(M$194-LOG('Indicator Data'!J45))/(M$194-M$195)*10))),1)</f>
        <v>0</v>
      </c>
      <c r="N42" s="56">
        <f>'Indicator Data'!C45/'Indicator Data'!$BD45</f>
        <v>2.0454771849854566E-3</v>
      </c>
      <c r="O42" s="56">
        <f>'Indicator Data'!D45/'Indicator Data'!$BD45</f>
        <v>2.036756067440814E-3</v>
      </c>
      <c r="P42" s="56">
        <f>IF(F42=0.1,0,'Indicator Data'!E45/'Indicator Data'!$BD45)</f>
        <v>1.8596939362366465E-3</v>
      </c>
      <c r="Q42" s="56">
        <f>'Indicator Data'!F45/'Indicator Data'!$BD45</f>
        <v>6.2452918656404587E-5</v>
      </c>
      <c r="R42" s="56">
        <f>'Indicator Data'!G45/'Indicator Data'!$BD45</f>
        <v>4.7845457332643468E-4</v>
      </c>
      <c r="S42" s="56">
        <f>'Indicator Data'!H45/'Indicator Data'!$BD45</f>
        <v>0</v>
      </c>
      <c r="T42" s="56">
        <f>'Indicator Data'!I45/'Indicator Data'!$BD45</f>
        <v>3.7179590674119099E-4</v>
      </c>
      <c r="U42" s="56">
        <f>'Indicator Data'!J45/'Indicator Data'!$BD45</f>
        <v>0</v>
      </c>
      <c r="V42" s="55">
        <f t="shared" si="34"/>
        <v>10</v>
      </c>
      <c r="W42" s="55">
        <f t="shared" si="35"/>
        <v>10</v>
      </c>
      <c r="X42" s="55">
        <f t="shared" si="36"/>
        <v>10</v>
      </c>
      <c r="Y42" s="55">
        <f t="shared" si="37"/>
        <v>1.2</v>
      </c>
      <c r="Z42" s="55">
        <f t="shared" si="38"/>
        <v>9.5</v>
      </c>
      <c r="AA42" s="55">
        <f t="shared" si="39"/>
        <v>0.3</v>
      </c>
      <c r="AB42" s="55">
        <f t="shared" si="40"/>
        <v>0</v>
      </c>
      <c r="AC42" s="55">
        <f t="shared" si="41"/>
        <v>0.2</v>
      </c>
      <c r="AD42" s="55">
        <f t="shared" si="42"/>
        <v>0.4</v>
      </c>
      <c r="AE42" s="55">
        <f t="shared" si="43"/>
        <v>0.3</v>
      </c>
      <c r="AF42" s="55">
        <f t="shared" si="44"/>
        <v>0</v>
      </c>
      <c r="AG42" s="55">
        <f>ROUND(IF('Indicator Data'!K45=0,0,IF('Indicator Data'!K45&gt;AG$194,10,IF('Indicator Data'!K45&lt;AG$195,0,10-(AG$194-'Indicator Data'!K45)/(AG$194-AG$195)*10))),1)</f>
        <v>3</v>
      </c>
      <c r="AH42" s="55">
        <f t="shared" si="45"/>
        <v>8.8000000000000007</v>
      </c>
      <c r="AI42" s="55">
        <f t="shared" si="46"/>
        <v>10</v>
      </c>
      <c r="AJ42" s="55">
        <f t="shared" si="47"/>
        <v>1.9</v>
      </c>
      <c r="AK42" s="55">
        <f t="shared" si="48"/>
        <v>0</v>
      </c>
      <c r="AL42" s="55">
        <f t="shared" si="49"/>
        <v>1</v>
      </c>
      <c r="AM42" s="55">
        <f t="shared" si="50"/>
        <v>2.5</v>
      </c>
      <c r="AN42" s="55">
        <f t="shared" si="51"/>
        <v>0</v>
      </c>
      <c r="AO42" s="57">
        <f t="shared" si="52"/>
        <v>9.6</v>
      </c>
      <c r="AP42" s="57">
        <f t="shared" si="53"/>
        <v>3.3</v>
      </c>
      <c r="AQ42" s="57">
        <f t="shared" si="54"/>
        <v>8.6999999999999993</v>
      </c>
      <c r="AR42" s="57">
        <f t="shared" si="55"/>
        <v>1.9</v>
      </c>
      <c r="AS42" s="55">
        <f t="shared" si="56"/>
        <v>1.5</v>
      </c>
      <c r="AT42" s="55">
        <f>IF('Indicator Data'!L45="No data","x",IF('Indicator Data'!BE45&lt;1000,"x",ROUND((IF('Indicator Data'!L45&gt;AT$194,10,IF('Indicator Data'!L45&lt;AT$195,0,10-(AT$194-'Indicator Data'!L45)/(AT$194-AT$195)*10))),1)))</f>
        <v>0</v>
      </c>
      <c r="AU42" s="57">
        <f t="shared" si="57"/>
        <v>0.8</v>
      </c>
      <c r="AV42" s="58">
        <f t="shared" si="58"/>
        <v>6.3</v>
      </c>
      <c r="AW42" s="55">
        <f>ROUND(IF('Indicator Data'!M45=0,0,IF('Indicator Data'!M45&gt;AW$194,10,IF('Indicator Data'!M45&lt;AW$195,0,10-(AW$194-'Indicator Data'!M45)/(AW$194-AW$195)*10))),1)</f>
        <v>0.1</v>
      </c>
      <c r="AX42" s="55">
        <f>ROUND(IF('Indicator Data'!N45=0,0,IF(LOG('Indicator Data'!N45)&gt;LOG(AX$194),10,IF(LOG('Indicator Data'!N45)&lt;LOG(AX$195),0,10-(LOG(AX$194)-LOG('Indicator Data'!N45))/(LOG(AX$194)-LOG(AX$195))*10))),1)</f>
        <v>0</v>
      </c>
      <c r="AY42" s="57">
        <f t="shared" si="59"/>
        <v>0.1</v>
      </c>
      <c r="AZ42" s="55">
        <f>'Indicator Data'!O45</f>
        <v>0</v>
      </c>
      <c r="BA42" s="55">
        <f>'Indicator Data'!P45</f>
        <v>0</v>
      </c>
      <c r="BB42" s="57">
        <f t="shared" si="60"/>
        <v>0</v>
      </c>
      <c r="BC42" s="58">
        <f t="shared" si="61"/>
        <v>0.1</v>
      </c>
      <c r="BD42" s="15"/>
      <c r="BE42" s="104"/>
    </row>
    <row r="43" spans="1:57" s="4" customFormat="1" x14ac:dyDescent="0.25">
      <c r="A43" s="126" t="str">
        <f>'Indicator Data'!A46</f>
        <v>Côte d'Ivoire</v>
      </c>
      <c r="B43" s="59" t="str">
        <f>'Indicator Data'!B46</f>
        <v>CIV</v>
      </c>
      <c r="C43" s="55">
        <f>ROUND(IF('Indicator Data'!C46=0,0.1,IF(LOG('Indicator Data'!C46)&gt;C$194,10,IF(LOG('Indicator Data'!C46)&lt;C$195,0,10-(C$194-LOG('Indicator Data'!C46))/(C$194-C$195)*10))),1)</f>
        <v>0.1</v>
      </c>
      <c r="D43" s="55">
        <f>ROUND(IF('Indicator Data'!D46=0,0.1,IF(LOG('Indicator Data'!D46)&gt;D$194,10,IF(LOG('Indicator Data'!D46)&lt;D$195,0,10-(D$194-LOG('Indicator Data'!D46))/(D$194-D$195)*10))),1)</f>
        <v>0.1</v>
      </c>
      <c r="E43" s="55">
        <f t="shared" si="31"/>
        <v>0.1</v>
      </c>
      <c r="F43" s="55">
        <f>ROUND(IF('Indicator Data'!E46="No data",0.1,IF('Indicator Data'!E46=0,0,IF(LOG('Indicator Data'!E46)&gt;F$194,10,IF(LOG('Indicator Data'!E46)&lt;F$195,0,10-(F$194-LOG('Indicator Data'!E46))/(F$194-F$195)*10)))),1)</f>
        <v>7.5</v>
      </c>
      <c r="G43" s="55">
        <f>ROUND(IF('Indicator Data'!F46=0,0,IF(LOG('Indicator Data'!F46)&gt;G$194,10,IF(LOG('Indicator Data'!F46)&lt;G$195,0,10-(G$194-LOG('Indicator Data'!F46))/(G$194-G$195)*10))),1)</f>
        <v>4.7</v>
      </c>
      <c r="H43" s="55">
        <f>ROUND(IF('Indicator Data'!G46=0,0,IF(LOG('Indicator Data'!G46)&gt;H$194,10,IF(LOG('Indicator Data'!G46)&lt;H$195,0,10-(H$194-LOG('Indicator Data'!G46))/(H$194-H$195)*10))),1)</f>
        <v>0</v>
      </c>
      <c r="I43" s="55">
        <f>ROUND(IF('Indicator Data'!H46=0,0,IF(LOG('Indicator Data'!H46)&gt;I$194,10,IF(LOG('Indicator Data'!H46)&lt;I$195,0,10-(I$194-LOG('Indicator Data'!H46))/(I$194-I$195)*10))),1)</f>
        <v>0</v>
      </c>
      <c r="J43" s="55">
        <f t="shared" si="32"/>
        <v>0</v>
      </c>
      <c r="K43" s="55">
        <f>ROUND(IF('Indicator Data'!I46=0,0,IF(LOG('Indicator Data'!I46)&gt;K$194,10,IF(LOG('Indicator Data'!I46)&lt;K$195,0,10-(K$194-LOG('Indicator Data'!I46))/(K$194-K$195)*10))),1)</f>
        <v>0</v>
      </c>
      <c r="L43" s="55">
        <f t="shared" si="33"/>
        <v>0</v>
      </c>
      <c r="M43" s="55">
        <f>ROUND(IF('Indicator Data'!J46=0,0,IF(LOG('Indicator Data'!J46)&gt;M$194,10,IF(LOG('Indicator Data'!J46)&lt;M$195,0,10-(M$194-LOG('Indicator Data'!J46))/(M$194-M$195)*10))),1)</f>
        <v>0</v>
      </c>
      <c r="N43" s="56">
        <f>'Indicator Data'!C46/'Indicator Data'!$BD46</f>
        <v>0</v>
      </c>
      <c r="O43" s="56">
        <f>'Indicator Data'!D46/'Indicator Data'!$BD46</f>
        <v>0</v>
      </c>
      <c r="P43" s="56">
        <f>IF(F43=0.1,0,'Indicator Data'!E46/'Indicator Data'!$BD46)</f>
        <v>4.2429343605929993E-3</v>
      </c>
      <c r="Q43" s="56">
        <f>'Indicator Data'!F46/'Indicator Data'!$BD46</f>
        <v>2.8890685079969293E-7</v>
      </c>
      <c r="R43" s="56">
        <f>'Indicator Data'!G46/'Indicator Data'!$BD46</f>
        <v>0</v>
      </c>
      <c r="S43" s="56">
        <f>'Indicator Data'!H46/'Indicator Data'!$BD46</f>
        <v>0</v>
      </c>
      <c r="T43" s="56">
        <f>'Indicator Data'!I46/'Indicator Data'!$BD46</f>
        <v>0</v>
      </c>
      <c r="U43" s="56">
        <f>'Indicator Data'!J46/'Indicator Data'!$BD46</f>
        <v>0</v>
      </c>
      <c r="V43" s="55">
        <f t="shared" si="34"/>
        <v>0</v>
      </c>
      <c r="W43" s="55">
        <f t="shared" si="35"/>
        <v>0</v>
      </c>
      <c r="X43" s="55">
        <f t="shared" si="36"/>
        <v>0</v>
      </c>
      <c r="Y43" s="55">
        <f t="shared" si="37"/>
        <v>2.8</v>
      </c>
      <c r="Z43" s="55">
        <f t="shared" si="38"/>
        <v>4.4000000000000004</v>
      </c>
      <c r="AA43" s="55">
        <f t="shared" si="39"/>
        <v>0</v>
      </c>
      <c r="AB43" s="55">
        <f t="shared" si="40"/>
        <v>0</v>
      </c>
      <c r="AC43" s="55">
        <f t="shared" si="41"/>
        <v>0</v>
      </c>
      <c r="AD43" s="55">
        <f t="shared" si="42"/>
        <v>0</v>
      </c>
      <c r="AE43" s="55">
        <f t="shared" si="43"/>
        <v>0</v>
      </c>
      <c r="AF43" s="55">
        <f t="shared" si="44"/>
        <v>0</v>
      </c>
      <c r="AG43" s="55">
        <f>ROUND(IF('Indicator Data'!K46=0,0,IF('Indicator Data'!K46&gt;AG$194,10,IF('Indicator Data'!K46&lt;AG$195,0,10-(AG$194-'Indicator Data'!K46)/(AG$194-AG$195)*10))),1)</f>
        <v>0</v>
      </c>
      <c r="AH43" s="55">
        <f t="shared" si="45"/>
        <v>0.1</v>
      </c>
      <c r="AI43" s="55">
        <f t="shared" si="46"/>
        <v>0.1</v>
      </c>
      <c r="AJ43" s="55">
        <f t="shared" si="47"/>
        <v>0</v>
      </c>
      <c r="AK43" s="55">
        <f t="shared" si="48"/>
        <v>0</v>
      </c>
      <c r="AL43" s="55">
        <f t="shared" si="49"/>
        <v>0</v>
      </c>
      <c r="AM43" s="55">
        <f t="shared" si="50"/>
        <v>0</v>
      </c>
      <c r="AN43" s="55">
        <f t="shared" si="51"/>
        <v>0</v>
      </c>
      <c r="AO43" s="57">
        <f t="shared" si="52"/>
        <v>0.1</v>
      </c>
      <c r="AP43" s="57">
        <f t="shared" si="53"/>
        <v>5.6</v>
      </c>
      <c r="AQ43" s="57">
        <f t="shared" si="54"/>
        <v>4.5999999999999996</v>
      </c>
      <c r="AR43" s="57">
        <f t="shared" si="55"/>
        <v>0</v>
      </c>
      <c r="AS43" s="55">
        <f t="shared" si="56"/>
        <v>0</v>
      </c>
      <c r="AT43" s="55">
        <f>IF('Indicator Data'!L46="No data","x",IF('Indicator Data'!BE46&lt;1000,"x",ROUND((IF('Indicator Data'!L46&gt;AT$194,10,IF('Indicator Data'!L46&lt;AT$195,0,10-(AT$194-'Indicator Data'!L46)/(AT$194-AT$195)*10))),1)))</f>
        <v>2</v>
      </c>
      <c r="AU43" s="57">
        <f t="shared" si="57"/>
        <v>1</v>
      </c>
      <c r="AV43" s="58">
        <f t="shared" si="58"/>
        <v>2.6</v>
      </c>
      <c r="AW43" s="55">
        <f>ROUND(IF('Indicator Data'!M46=0,0,IF('Indicator Data'!M46&gt;AW$194,10,IF('Indicator Data'!M46&lt;AW$195,0,10-(AW$194-'Indicator Data'!M46)/(AW$194-AW$195)*10))),1)</f>
        <v>9.4</v>
      </c>
      <c r="AX43" s="55">
        <f>ROUND(IF('Indicator Data'!N46=0,0,IF(LOG('Indicator Data'!N46)&gt;LOG(AX$194),10,IF(LOG('Indicator Data'!N46)&lt;LOG(AX$195),0,10-(LOG(AX$194)-LOG('Indicator Data'!N46))/(LOG(AX$194)-LOG(AX$195))*10))),1)</f>
        <v>8.8000000000000007</v>
      </c>
      <c r="AY43" s="57">
        <f t="shared" si="59"/>
        <v>9.1</v>
      </c>
      <c r="AZ43" s="55">
        <f>'Indicator Data'!O46</f>
        <v>0</v>
      </c>
      <c r="BA43" s="55">
        <f>'Indicator Data'!P46</f>
        <v>0</v>
      </c>
      <c r="BB43" s="57">
        <f t="shared" si="60"/>
        <v>0</v>
      </c>
      <c r="BC43" s="58">
        <f t="shared" si="61"/>
        <v>6.4</v>
      </c>
      <c r="BD43" s="15"/>
      <c r="BE43" s="104"/>
    </row>
    <row r="44" spans="1:57" s="4" customFormat="1" x14ac:dyDescent="0.25">
      <c r="A44" s="126" t="str">
        <f>'Indicator Data'!A47</f>
        <v>Croatia</v>
      </c>
      <c r="B44" s="59" t="str">
        <f>'Indicator Data'!B47</f>
        <v>HRV</v>
      </c>
      <c r="C44" s="55">
        <f>ROUND(IF('Indicator Data'!C47=0,0.1,IF(LOG('Indicator Data'!C47)&gt;C$194,10,IF(LOG('Indicator Data'!C47)&lt;C$195,0,10-(C$194-LOG('Indicator Data'!C47))/(C$194-C$195)*10))),1)</f>
        <v>7.1</v>
      </c>
      <c r="D44" s="55">
        <f>ROUND(IF('Indicator Data'!D47=0,0.1,IF(LOG('Indicator Data'!D47)&gt;D$194,10,IF(LOG('Indicator Data'!D47)&lt;D$195,0,10-(D$194-LOG('Indicator Data'!D47))/(D$194-D$195)*10))),1)</f>
        <v>5.6</v>
      </c>
      <c r="E44" s="55">
        <f t="shared" si="31"/>
        <v>6.4</v>
      </c>
      <c r="F44" s="55">
        <f>ROUND(IF('Indicator Data'!E47="No data",0.1,IF('Indicator Data'!E47=0,0,IF(LOG('Indicator Data'!E47)&gt;F$194,10,IF(LOG('Indicator Data'!E47)&lt;F$195,0,10-(F$194-LOG('Indicator Data'!E47))/(F$194-F$195)*10)))),1)</f>
        <v>6.5</v>
      </c>
      <c r="G44" s="55">
        <f>ROUND(IF('Indicator Data'!F47=0,0,IF(LOG('Indicator Data'!F47)&gt;G$194,10,IF(LOG('Indicator Data'!F47)&lt;G$195,0,10-(G$194-LOG('Indicator Data'!F47))/(G$194-G$195)*10))),1)</f>
        <v>6.6</v>
      </c>
      <c r="H44" s="55">
        <f>ROUND(IF('Indicator Data'!G47=0,0,IF(LOG('Indicator Data'!G47)&gt;H$194,10,IF(LOG('Indicator Data'!G47)&lt;H$195,0,10-(H$194-LOG('Indicator Data'!G47))/(H$194-H$195)*10))),1)</f>
        <v>0</v>
      </c>
      <c r="I44" s="55">
        <f>ROUND(IF('Indicator Data'!H47=0,0,IF(LOG('Indicator Data'!H47)&gt;I$194,10,IF(LOG('Indicator Data'!H47)&lt;I$195,0,10-(I$194-LOG('Indicator Data'!H47))/(I$194-I$195)*10))),1)</f>
        <v>0</v>
      </c>
      <c r="J44" s="55">
        <f t="shared" si="32"/>
        <v>0</v>
      </c>
      <c r="K44" s="55">
        <f>ROUND(IF('Indicator Data'!I47=0,0,IF(LOG('Indicator Data'!I47)&gt;K$194,10,IF(LOG('Indicator Data'!I47)&lt;K$195,0,10-(K$194-LOG('Indicator Data'!I47))/(K$194-K$195)*10))),1)</f>
        <v>0</v>
      </c>
      <c r="L44" s="55">
        <f t="shared" si="33"/>
        <v>0</v>
      </c>
      <c r="M44" s="55">
        <f>ROUND(IF('Indicator Data'!J47=0,0,IF(LOG('Indicator Data'!J47)&gt;M$194,10,IF(LOG('Indicator Data'!J47)&lt;M$195,0,10-(M$194-LOG('Indicator Data'!J47))/(M$194-M$195)*10))),1)</f>
        <v>0</v>
      </c>
      <c r="N44" s="56">
        <f>'Indicator Data'!C47/'Indicator Data'!$BD47</f>
        <v>1.6236641599391907E-3</v>
      </c>
      <c r="O44" s="56">
        <f>'Indicator Data'!D47/'Indicator Data'!$BD47</f>
        <v>1.1542786716800714E-4</v>
      </c>
      <c r="P44" s="56">
        <f>IF(F44=0.1,0,'Indicator Data'!E47/'Indicator Data'!$BD47)</f>
        <v>9.7988075899128977E-3</v>
      </c>
      <c r="Q44" s="56">
        <f>'Indicator Data'!F47/'Indicator Data'!$BD47</f>
        <v>2.1632750677500306E-5</v>
      </c>
      <c r="R44" s="56">
        <f>'Indicator Data'!G47/'Indicator Data'!$BD47</f>
        <v>0</v>
      </c>
      <c r="S44" s="56">
        <f>'Indicator Data'!H47/'Indicator Data'!$BD47</f>
        <v>0</v>
      </c>
      <c r="T44" s="56">
        <f>'Indicator Data'!I47/'Indicator Data'!$BD47</f>
        <v>0</v>
      </c>
      <c r="U44" s="56">
        <f>'Indicator Data'!J47/'Indicator Data'!$BD47</f>
        <v>0</v>
      </c>
      <c r="V44" s="55">
        <f t="shared" si="34"/>
        <v>8.1</v>
      </c>
      <c r="W44" s="55">
        <f t="shared" si="35"/>
        <v>1.2</v>
      </c>
      <c r="X44" s="55">
        <f t="shared" si="36"/>
        <v>5.6</v>
      </c>
      <c r="Y44" s="55">
        <f t="shared" si="37"/>
        <v>6.5</v>
      </c>
      <c r="Z44" s="55">
        <f t="shared" si="38"/>
        <v>8.5</v>
      </c>
      <c r="AA44" s="55">
        <f t="shared" si="39"/>
        <v>0</v>
      </c>
      <c r="AB44" s="55">
        <f t="shared" si="40"/>
        <v>0</v>
      </c>
      <c r="AC44" s="55">
        <f t="shared" si="41"/>
        <v>0</v>
      </c>
      <c r="AD44" s="55">
        <f t="shared" si="42"/>
        <v>0</v>
      </c>
      <c r="AE44" s="55">
        <f t="shared" si="43"/>
        <v>0</v>
      </c>
      <c r="AF44" s="55">
        <f t="shared" si="44"/>
        <v>0</v>
      </c>
      <c r="AG44" s="55">
        <f>ROUND(IF('Indicator Data'!K47=0,0,IF('Indicator Data'!K47&gt;AG$194,10,IF('Indicator Data'!K47&lt;AG$195,0,10-(AG$194-'Indicator Data'!K47)/(AG$194-AG$195)*10))),1)</f>
        <v>1</v>
      </c>
      <c r="AH44" s="55">
        <f t="shared" si="45"/>
        <v>7.6</v>
      </c>
      <c r="AI44" s="55">
        <f t="shared" si="46"/>
        <v>3.4</v>
      </c>
      <c r="AJ44" s="55">
        <f t="shared" si="47"/>
        <v>0</v>
      </c>
      <c r="AK44" s="55">
        <f t="shared" si="48"/>
        <v>0</v>
      </c>
      <c r="AL44" s="55">
        <f t="shared" si="49"/>
        <v>0</v>
      </c>
      <c r="AM44" s="55">
        <f t="shared" si="50"/>
        <v>0</v>
      </c>
      <c r="AN44" s="55">
        <f t="shared" si="51"/>
        <v>0</v>
      </c>
      <c r="AO44" s="57">
        <f t="shared" si="52"/>
        <v>6</v>
      </c>
      <c r="AP44" s="57">
        <f t="shared" si="53"/>
        <v>6.5</v>
      </c>
      <c r="AQ44" s="57">
        <f t="shared" si="54"/>
        <v>7.7</v>
      </c>
      <c r="AR44" s="57">
        <f t="shared" si="55"/>
        <v>0</v>
      </c>
      <c r="AS44" s="55">
        <f t="shared" si="56"/>
        <v>0.5</v>
      </c>
      <c r="AT44" s="55">
        <f>IF('Indicator Data'!L47="No data","x",IF('Indicator Data'!BE47&lt;1000,"x",ROUND((IF('Indicator Data'!L47&gt;AT$194,10,IF('Indicator Data'!L47&lt;AT$195,0,10-(AT$194-'Indicator Data'!L47)/(AT$194-AT$195)*10))),1)))</f>
        <v>6.1</v>
      </c>
      <c r="AU44" s="57">
        <f t="shared" si="57"/>
        <v>3.3</v>
      </c>
      <c r="AV44" s="58">
        <f t="shared" si="58"/>
        <v>5.2</v>
      </c>
      <c r="AW44" s="55">
        <f>ROUND(IF('Indicator Data'!M47=0,0,IF('Indicator Data'!M47&gt;AW$194,10,IF('Indicator Data'!M47&lt;AW$195,0,10-(AW$194-'Indicator Data'!M47)/(AW$194-AW$195)*10))),1)</f>
        <v>0.3</v>
      </c>
      <c r="AX44" s="55">
        <f>ROUND(IF('Indicator Data'!N47=0,0,IF(LOG('Indicator Data'!N47)&gt;LOG(AX$194),10,IF(LOG('Indicator Data'!N47)&lt;LOG(AX$195),0,10-(LOG(AX$194)-LOG('Indicator Data'!N47))/(LOG(AX$194)-LOG(AX$195))*10))),1)</f>
        <v>0</v>
      </c>
      <c r="AY44" s="57">
        <f t="shared" si="59"/>
        <v>0.2</v>
      </c>
      <c r="AZ44" s="55">
        <f>'Indicator Data'!O47</f>
        <v>0</v>
      </c>
      <c r="BA44" s="55">
        <f>'Indicator Data'!P47</f>
        <v>0</v>
      </c>
      <c r="BB44" s="57">
        <f t="shared" si="60"/>
        <v>0</v>
      </c>
      <c r="BC44" s="58">
        <f t="shared" si="61"/>
        <v>0.1</v>
      </c>
      <c r="BD44" s="15"/>
      <c r="BE44" s="104"/>
    </row>
    <row r="45" spans="1:57" s="4" customFormat="1" x14ac:dyDescent="0.25">
      <c r="A45" s="126" t="str">
        <f>'Indicator Data'!A48</f>
        <v>Cuba</v>
      </c>
      <c r="B45" s="59" t="str">
        <f>'Indicator Data'!B48</f>
        <v>CUB</v>
      </c>
      <c r="C45" s="55">
        <f>ROUND(IF('Indicator Data'!C48=0,0.1,IF(LOG('Indicator Data'!C48)&gt;C$194,10,IF(LOG('Indicator Data'!C48)&lt;C$195,0,10-(C$194-LOG('Indicator Data'!C48))/(C$194-C$195)*10))),1)</f>
        <v>7.3</v>
      </c>
      <c r="D45" s="55">
        <f>ROUND(IF('Indicator Data'!D48=0,0.1,IF(LOG('Indicator Data'!D48)&gt;D$194,10,IF(LOG('Indicator Data'!D48)&lt;D$195,0,10-(D$194-LOG('Indicator Data'!D48))/(D$194-D$195)*10))),1)</f>
        <v>6.7</v>
      </c>
      <c r="E45" s="55">
        <f t="shared" si="31"/>
        <v>7</v>
      </c>
      <c r="F45" s="55">
        <f>ROUND(IF('Indicator Data'!E48="No data",0.1,IF('Indicator Data'!E48=0,0,IF(LOG('Indicator Data'!E48)&gt;F$194,10,IF(LOG('Indicator Data'!E48)&lt;F$195,0,10-(F$194-LOG('Indicator Data'!E48))/(F$194-F$195)*10)))),1)</f>
        <v>5.6</v>
      </c>
      <c r="G45" s="55">
        <f>ROUND(IF('Indicator Data'!F48=0,0,IF(LOG('Indicator Data'!F48)&gt;G$194,10,IF(LOG('Indicator Data'!F48)&lt;G$195,0,10-(G$194-LOG('Indicator Data'!F48))/(G$194-G$195)*10))),1)</f>
        <v>5.4</v>
      </c>
      <c r="H45" s="55">
        <f>ROUND(IF('Indicator Data'!G48=0,0,IF(LOG('Indicator Data'!G48)&gt;H$194,10,IF(LOG('Indicator Data'!G48)&lt;H$195,0,10-(H$194-LOG('Indicator Data'!G48))/(H$194-H$195)*10))),1)</f>
        <v>8.3000000000000007</v>
      </c>
      <c r="I45" s="55">
        <f>ROUND(IF('Indicator Data'!H48=0,0,IF(LOG('Indicator Data'!H48)&gt;I$194,10,IF(LOG('Indicator Data'!H48)&lt;I$195,0,10-(I$194-LOG('Indicator Data'!H48))/(I$194-I$195)*10))),1)</f>
        <v>9.6999999999999993</v>
      </c>
      <c r="J45" s="55">
        <f t="shared" si="32"/>
        <v>9.1</v>
      </c>
      <c r="K45" s="55">
        <f>ROUND(IF('Indicator Data'!I48=0,0,IF(LOG('Indicator Data'!I48)&gt;K$194,10,IF(LOG('Indicator Data'!I48)&lt;K$195,0,10-(K$194-LOG('Indicator Data'!I48))/(K$194-K$195)*10))),1)</f>
        <v>6.6</v>
      </c>
      <c r="L45" s="55">
        <f t="shared" si="33"/>
        <v>8.1</v>
      </c>
      <c r="M45" s="55">
        <f>ROUND(IF('Indicator Data'!J48=0,0,IF(LOG('Indicator Data'!J48)&gt;M$194,10,IF(LOG('Indicator Data'!J48)&lt;M$195,0,10-(M$194-LOG('Indicator Data'!J48))/(M$194-M$195)*10))),1)</f>
        <v>8.6</v>
      </c>
      <c r="N45" s="56">
        <f>'Indicator Data'!C48/'Indicator Data'!$BD48</f>
        <v>7.5681552802317129E-4</v>
      </c>
      <c r="O45" s="56">
        <f>'Indicator Data'!D48/'Indicator Data'!$BD48</f>
        <v>8.9826816956814308E-5</v>
      </c>
      <c r="P45" s="56">
        <f>IF(F45=0.1,0,'Indicator Data'!E48/'Indicator Data'!$BD48)</f>
        <v>1.4743816073882773E-3</v>
      </c>
      <c r="Q45" s="56">
        <f>'Indicator Data'!F48/'Indicator Data'!$BD48</f>
        <v>1.4393617338019392E-6</v>
      </c>
      <c r="R45" s="56">
        <f>'Indicator Data'!G48/'Indicator Data'!$BD48</f>
        <v>1.9050198577304559E-2</v>
      </c>
      <c r="S45" s="56">
        <f>'Indicator Data'!H48/'Indicator Data'!$BD48</f>
        <v>5.1712329551470582E-3</v>
      </c>
      <c r="T45" s="56">
        <f>'Indicator Data'!I48/'Indicator Data'!$BD48</f>
        <v>1.827232107385899E-3</v>
      </c>
      <c r="U45" s="56">
        <f>'Indicator Data'!J48/'Indicator Data'!$BD48</f>
        <v>2.455723770803578E-3</v>
      </c>
      <c r="V45" s="55">
        <f t="shared" si="34"/>
        <v>3.8</v>
      </c>
      <c r="W45" s="55">
        <f t="shared" si="35"/>
        <v>0.9</v>
      </c>
      <c r="X45" s="55">
        <f t="shared" si="36"/>
        <v>2.5</v>
      </c>
      <c r="Y45" s="55">
        <f t="shared" si="37"/>
        <v>1</v>
      </c>
      <c r="Z45" s="55">
        <f t="shared" si="38"/>
        <v>5.9</v>
      </c>
      <c r="AA45" s="55">
        <f t="shared" si="39"/>
        <v>10</v>
      </c>
      <c r="AB45" s="55">
        <f t="shared" si="40"/>
        <v>10</v>
      </c>
      <c r="AC45" s="55">
        <f t="shared" si="41"/>
        <v>10</v>
      </c>
      <c r="AD45" s="55">
        <f t="shared" si="42"/>
        <v>1.8</v>
      </c>
      <c r="AE45" s="55">
        <f t="shared" si="43"/>
        <v>7.9</v>
      </c>
      <c r="AF45" s="55">
        <f t="shared" si="44"/>
        <v>0.8</v>
      </c>
      <c r="AG45" s="55">
        <f>ROUND(IF('Indicator Data'!K48=0,0,IF('Indicator Data'!K48&gt;AG$194,10,IF('Indicator Data'!K48&lt;AG$195,0,10-(AG$194-'Indicator Data'!K48)/(AG$194-AG$195)*10))),1)</f>
        <v>6.1</v>
      </c>
      <c r="AH45" s="55">
        <f t="shared" si="45"/>
        <v>5.6</v>
      </c>
      <c r="AI45" s="55">
        <f t="shared" si="46"/>
        <v>3.8</v>
      </c>
      <c r="AJ45" s="55">
        <f t="shared" si="47"/>
        <v>9.1999999999999993</v>
      </c>
      <c r="AK45" s="55">
        <f t="shared" si="48"/>
        <v>9.9</v>
      </c>
      <c r="AL45" s="55">
        <f t="shared" si="49"/>
        <v>9.6</v>
      </c>
      <c r="AM45" s="55">
        <f t="shared" si="50"/>
        <v>4.2</v>
      </c>
      <c r="AN45" s="55">
        <f t="shared" si="51"/>
        <v>6</v>
      </c>
      <c r="AO45" s="57">
        <f t="shared" si="52"/>
        <v>5.2</v>
      </c>
      <c r="AP45" s="57">
        <f t="shared" si="53"/>
        <v>3.6</v>
      </c>
      <c r="AQ45" s="57">
        <f t="shared" si="54"/>
        <v>5.7</v>
      </c>
      <c r="AR45" s="57">
        <f t="shared" si="55"/>
        <v>8</v>
      </c>
      <c r="AS45" s="55">
        <f t="shared" si="56"/>
        <v>6.1</v>
      </c>
      <c r="AT45" s="55">
        <f>IF('Indicator Data'!L48="No data","x",IF('Indicator Data'!BE48&lt;1000,"x",ROUND((IF('Indicator Data'!L48&gt;AT$194,10,IF('Indicator Data'!L48&lt;AT$195,0,10-(AT$194-'Indicator Data'!L48)/(AT$194-AT$195)*10))),1)))</f>
        <v>4</v>
      </c>
      <c r="AU45" s="57">
        <f t="shared" si="57"/>
        <v>5.0999999999999996</v>
      </c>
      <c r="AV45" s="58">
        <f t="shared" si="58"/>
        <v>5.7</v>
      </c>
      <c r="AW45" s="55">
        <f>ROUND(IF('Indicator Data'!M48=0,0,IF('Indicator Data'!M48&gt;AW$194,10,IF('Indicator Data'!M48&lt;AW$195,0,10-(AW$194-'Indicator Data'!M48)/(AW$194-AW$195)*10))),1)</f>
        <v>0.2</v>
      </c>
      <c r="AX45" s="55">
        <f>ROUND(IF('Indicator Data'!N48=0,0,IF(LOG('Indicator Data'!N48)&gt;LOG(AX$194),10,IF(LOG('Indicator Data'!N48)&lt;LOG(AX$195),0,10-(LOG(AX$194)-LOG('Indicator Data'!N48))/(LOG(AX$194)-LOG(AX$195))*10))),1)</f>
        <v>5.5</v>
      </c>
      <c r="AY45" s="57">
        <f t="shared" si="59"/>
        <v>3.3</v>
      </c>
      <c r="AZ45" s="55">
        <f>'Indicator Data'!O48</f>
        <v>0</v>
      </c>
      <c r="BA45" s="55">
        <f>'Indicator Data'!P48</f>
        <v>0</v>
      </c>
      <c r="BB45" s="57">
        <f t="shared" si="60"/>
        <v>0</v>
      </c>
      <c r="BC45" s="58">
        <f t="shared" si="61"/>
        <v>2.2999999999999998</v>
      </c>
      <c r="BD45" s="15"/>
      <c r="BE45" s="104"/>
    </row>
    <row r="46" spans="1:57" s="4" customFormat="1" x14ac:dyDescent="0.25">
      <c r="A46" s="126" t="str">
        <f>'Indicator Data'!A49</f>
        <v>Cyprus</v>
      </c>
      <c r="B46" s="59" t="str">
        <f>'Indicator Data'!B49</f>
        <v>CYP</v>
      </c>
      <c r="C46" s="55">
        <f>ROUND(IF('Indicator Data'!C49=0,0.1,IF(LOG('Indicator Data'!C49)&gt;C$194,10,IF(LOG('Indicator Data'!C49)&lt;C$195,0,10-(C$194-LOG('Indicator Data'!C49))/(C$194-C$195)*10))),1)</f>
        <v>5.6</v>
      </c>
      <c r="D46" s="55">
        <f>ROUND(IF('Indicator Data'!D49=0,0.1,IF(LOG('Indicator Data'!D49)&gt;D$194,10,IF(LOG('Indicator Data'!D49)&lt;D$195,0,10-(D$194-LOG('Indicator Data'!D49))/(D$194-D$195)*10))),1)</f>
        <v>3.9</v>
      </c>
      <c r="E46" s="55">
        <f t="shared" si="31"/>
        <v>4.8</v>
      </c>
      <c r="F46" s="55">
        <f>ROUND(IF('Indicator Data'!E49="No data",0.1,IF('Indicator Data'!E49=0,0,IF(LOG('Indicator Data'!E49)&gt;F$194,10,IF(LOG('Indicator Data'!E49)&lt;F$195,0,10-(F$194-LOG('Indicator Data'!E49))/(F$194-F$195)*10)))),1)</f>
        <v>0</v>
      </c>
      <c r="G46" s="55">
        <f>ROUND(IF('Indicator Data'!F49=0,0,IF(LOG('Indicator Data'!F49)&gt;G$194,10,IF(LOG('Indicator Data'!F49)&lt;G$195,0,10-(G$194-LOG('Indicator Data'!F49))/(G$194-G$195)*10))),1)</f>
        <v>4.9000000000000004</v>
      </c>
      <c r="H46" s="55">
        <f>ROUND(IF('Indicator Data'!G49=0,0,IF(LOG('Indicator Data'!G49)&gt;H$194,10,IF(LOG('Indicator Data'!G49)&lt;H$195,0,10-(H$194-LOG('Indicator Data'!G49))/(H$194-H$195)*10))),1)</f>
        <v>0</v>
      </c>
      <c r="I46" s="55">
        <f>ROUND(IF('Indicator Data'!H49=0,0,IF(LOG('Indicator Data'!H49)&gt;I$194,10,IF(LOG('Indicator Data'!H49)&lt;I$195,0,10-(I$194-LOG('Indicator Data'!H49))/(I$194-I$195)*10))),1)</f>
        <v>0</v>
      </c>
      <c r="J46" s="55">
        <f t="shared" si="32"/>
        <v>0</v>
      </c>
      <c r="K46" s="55">
        <f>ROUND(IF('Indicator Data'!I49=0,0,IF(LOG('Indicator Data'!I49)&gt;K$194,10,IF(LOG('Indicator Data'!I49)&lt;K$195,0,10-(K$194-LOG('Indicator Data'!I49))/(K$194-K$195)*10))),1)</f>
        <v>0</v>
      </c>
      <c r="L46" s="55">
        <f t="shared" si="33"/>
        <v>0</v>
      </c>
      <c r="M46" s="55">
        <f>ROUND(IF('Indicator Data'!J49=0,0,IF(LOG('Indicator Data'!J49)&gt;M$194,10,IF(LOG('Indicator Data'!J49)&lt;M$195,0,10-(M$194-LOG('Indicator Data'!J49))/(M$194-M$195)*10))),1)</f>
        <v>0</v>
      </c>
      <c r="N46" s="56">
        <f>'Indicator Data'!C49/'Indicator Data'!$BD49</f>
        <v>1.481793973354067E-3</v>
      </c>
      <c r="O46" s="56">
        <f>'Indicator Data'!D49/'Indicator Data'!$BD49</f>
        <v>1.2955673543732271E-4</v>
      </c>
      <c r="P46" s="56">
        <f>IF(F46=0.1,0,'Indicator Data'!E49/'Indicator Data'!$BD49)</f>
        <v>5.4784738605275881E-5</v>
      </c>
      <c r="Q46" s="56">
        <f>'Indicator Data'!F49/'Indicator Data'!$BD49</f>
        <v>7.3386439733837505E-6</v>
      </c>
      <c r="R46" s="56">
        <f>'Indicator Data'!G49/'Indicator Data'!$BD49</f>
        <v>0</v>
      </c>
      <c r="S46" s="56">
        <f>'Indicator Data'!H49/'Indicator Data'!$BD49</f>
        <v>0</v>
      </c>
      <c r="T46" s="56">
        <f>'Indicator Data'!I49/'Indicator Data'!$BD49</f>
        <v>0</v>
      </c>
      <c r="U46" s="56">
        <f>'Indicator Data'!J49/'Indicator Data'!$BD49</f>
        <v>0</v>
      </c>
      <c r="V46" s="55">
        <f t="shared" si="34"/>
        <v>7.4</v>
      </c>
      <c r="W46" s="55">
        <f t="shared" si="35"/>
        <v>1.3</v>
      </c>
      <c r="X46" s="55">
        <f t="shared" si="36"/>
        <v>5.0999999999999996</v>
      </c>
      <c r="Y46" s="55">
        <f t="shared" si="37"/>
        <v>0</v>
      </c>
      <c r="Z46" s="55">
        <f t="shared" si="38"/>
        <v>7.5</v>
      </c>
      <c r="AA46" s="55">
        <f t="shared" si="39"/>
        <v>0</v>
      </c>
      <c r="AB46" s="55">
        <f t="shared" si="40"/>
        <v>0</v>
      </c>
      <c r="AC46" s="55">
        <f t="shared" si="41"/>
        <v>0</v>
      </c>
      <c r="AD46" s="55">
        <f t="shared" si="42"/>
        <v>0</v>
      </c>
      <c r="AE46" s="55">
        <f t="shared" si="43"/>
        <v>0</v>
      </c>
      <c r="AF46" s="55">
        <f t="shared" si="44"/>
        <v>0</v>
      </c>
      <c r="AG46" s="55">
        <f>ROUND(IF('Indicator Data'!K49=0,0,IF('Indicator Data'!K49&gt;AG$194,10,IF('Indicator Data'!K49&lt;AG$195,0,10-(AG$194-'Indicator Data'!K49)/(AG$194-AG$195)*10))),1)</f>
        <v>2</v>
      </c>
      <c r="AH46" s="55">
        <f t="shared" si="45"/>
        <v>6.5</v>
      </c>
      <c r="AI46" s="55">
        <f t="shared" si="46"/>
        <v>2.6</v>
      </c>
      <c r="AJ46" s="55">
        <f t="shared" si="47"/>
        <v>0</v>
      </c>
      <c r="AK46" s="55">
        <f t="shared" si="48"/>
        <v>0</v>
      </c>
      <c r="AL46" s="55">
        <f t="shared" si="49"/>
        <v>0</v>
      </c>
      <c r="AM46" s="55">
        <f t="shared" si="50"/>
        <v>0</v>
      </c>
      <c r="AN46" s="55">
        <f t="shared" si="51"/>
        <v>0</v>
      </c>
      <c r="AO46" s="57">
        <f t="shared" si="52"/>
        <v>5</v>
      </c>
      <c r="AP46" s="57">
        <f t="shared" si="53"/>
        <v>0</v>
      </c>
      <c r="AQ46" s="57">
        <f t="shared" si="54"/>
        <v>6.4</v>
      </c>
      <c r="AR46" s="57">
        <f t="shared" si="55"/>
        <v>0</v>
      </c>
      <c r="AS46" s="55">
        <f t="shared" si="56"/>
        <v>1</v>
      </c>
      <c r="AT46" s="55">
        <f>IF('Indicator Data'!L49="No data","x",IF('Indicator Data'!BE49&lt;1000,"x",ROUND((IF('Indicator Data'!L49&gt;AT$194,10,IF('Indicator Data'!L49&lt;AT$195,0,10-(AT$194-'Indicator Data'!L49)/(AT$194-AT$195)*10))),1)))</f>
        <v>5.0999999999999996</v>
      </c>
      <c r="AU46" s="57">
        <f t="shared" si="57"/>
        <v>3.1</v>
      </c>
      <c r="AV46" s="58">
        <f t="shared" si="58"/>
        <v>3.3</v>
      </c>
      <c r="AW46" s="55">
        <f>ROUND(IF('Indicator Data'!M49=0,0,IF('Indicator Data'!M49&gt;AW$194,10,IF('Indicator Data'!M49&lt;AW$195,0,10-(AW$194-'Indicator Data'!M49)/(AW$194-AW$195)*10))),1)</f>
        <v>0.2</v>
      </c>
      <c r="AX46" s="55">
        <f>ROUND(IF('Indicator Data'!N49=0,0,IF(LOG('Indicator Data'!N49)&gt;LOG(AX$194),10,IF(LOG('Indicator Data'!N49)&lt;LOG(AX$195),0,10-(LOG(AX$194)-LOG('Indicator Data'!N49))/(LOG(AX$194)-LOG(AX$195))*10))),1)</f>
        <v>0</v>
      </c>
      <c r="AY46" s="57">
        <f t="shared" si="59"/>
        <v>0.1</v>
      </c>
      <c r="AZ46" s="55">
        <f>'Indicator Data'!O49</f>
        <v>0</v>
      </c>
      <c r="BA46" s="55">
        <f>'Indicator Data'!P49</f>
        <v>0</v>
      </c>
      <c r="BB46" s="57">
        <f t="shared" si="60"/>
        <v>0</v>
      </c>
      <c r="BC46" s="58">
        <f t="shared" si="61"/>
        <v>0.1</v>
      </c>
      <c r="BD46" s="15"/>
      <c r="BE46" s="104"/>
    </row>
    <row r="47" spans="1:57" s="4" customFormat="1" x14ac:dyDescent="0.25">
      <c r="A47" s="126" t="str">
        <f>'Indicator Data'!A50</f>
        <v>Czech Republic</v>
      </c>
      <c r="B47" s="59" t="str">
        <f>'Indicator Data'!B50</f>
        <v>CZE</v>
      </c>
      <c r="C47" s="55">
        <f>ROUND(IF('Indicator Data'!C50=0,0.1,IF(LOG('Indicator Data'!C50)&gt;C$194,10,IF(LOG('Indicator Data'!C50)&lt;C$195,0,10-(C$194-LOG('Indicator Data'!C50))/(C$194-C$195)*10))),1)</f>
        <v>6</v>
      </c>
      <c r="D47" s="55">
        <f>ROUND(IF('Indicator Data'!D50=0,0.1,IF(LOG('Indicator Data'!D50)&gt;D$194,10,IF(LOG('Indicator Data'!D50)&lt;D$195,0,10-(D$194-LOG('Indicator Data'!D50))/(D$194-D$195)*10))),1)</f>
        <v>0.1</v>
      </c>
      <c r="E47" s="55">
        <f t="shared" si="31"/>
        <v>3.6</v>
      </c>
      <c r="F47" s="55">
        <f>ROUND(IF('Indicator Data'!E50="No data",0.1,IF('Indicator Data'!E50=0,0,IF(LOG('Indicator Data'!E50)&gt;F$194,10,IF(LOG('Indicator Data'!E50)&lt;F$195,0,10-(F$194-LOG('Indicator Data'!E50))/(F$194-F$195)*10)))),1)</f>
        <v>6.8</v>
      </c>
      <c r="G47" s="55">
        <f>ROUND(IF('Indicator Data'!F50=0,0,IF(LOG('Indicator Data'!F50)&gt;G$194,10,IF(LOG('Indicator Data'!F50)&lt;G$195,0,10-(G$194-LOG('Indicator Data'!F50))/(G$194-G$195)*10))),1)</f>
        <v>0</v>
      </c>
      <c r="H47" s="55">
        <f>ROUND(IF('Indicator Data'!G50=0,0,IF(LOG('Indicator Data'!G50)&gt;H$194,10,IF(LOG('Indicator Data'!G50)&lt;H$195,0,10-(H$194-LOG('Indicator Data'!G50))/(H$194-H$195)*10))),1)</f>
        <v>0</v>
      </c>
      <c r="I47" s="55">
        <f>ROUND(IF('Indicator Data'!H50=0,0,IF(LOG('Indicator Data'!H50)&gt;I$194,10,IF(LOG('Indicator Data'!H50)&lt;I$195,0,10-(I$194-LOG('Indicator Data'!H50))/(I$194-I$195)*10))),1)</f>
        <v>0</v>
      </c>
      <c r="J47" s="55">
        <f t="shared" si="32"/>
        <v>0</v>
      </c>
      <c r="K47" s="55">
        <f>ROUND(IF('Indicator Data'!I50=0,0,IF(LOG('Indicator Data'!I50)&gt;K$194,10,IF(LOG('Indicator Data'!I50)&lt;K$195,0,10-(K$194-LOG('Indicator Data'!I50))/(K$194-K$195)*10))),1)</f>
        <v>0</v>
      </c>
      <c r="L47" s="55">
        <f t="shared" si="33"/>
        <v>0</v>
      </c>
      <c r="M47" s="55">
        <f>ROUND(IF('Indicator Data'!J50=0,0,IF(LOG('Indicator Data'!J50)&gt;M$194,10,IF(LOG('Indicator Data'!J50)&lt;M$195,0,10-(M$194-LOG('Indicator Data'!J50))/(M$194-M$195)*10))),1)</f>
        <v>0</v>
      </c>
      <c r="N47" s="56">
        <f>'Indicator Data'!C50/'Indicator Data'!$BD50</f>
        <v>2.3569526147187568E-4</v>
      </c>
      <c r="O47" s="56">
        <f>'Indicator Data'!D50/'Indicator Data'!$BD50</f>
        <v>0</v>
      </c>
      <c r="P47" s="56">
        <f>IF(F47=0.1,0,'Indicator Data'!E50/'Indicator Data'!$BD50)</f>
        <v>5.1497704114664786E-3</v>
      </c>
      <c r="Q47" s="56">
        <f>'Indicator Data'!F50/'Indicator Data'!$BD50</f>
        <v>0</v>
      </c>
      <c r="R47" s="56">
        <f>'Indicator Data'!G50/'Indicator Data'!$BD50</f>
        <v>0</v>
      </c>
      <c r="S47" s="56">
        <f>'Indicator Data'!H50/'Indicator Data'!$BD50</f>
        <v>0</v>
      </c>
      <c r="T47" s="56">
        <f>'Indicator Data'!I50/'Indicator Data'!$BD50</f>
        <v>0</v>
      </c>
      <c r="U47" s="56">
        <f>'Indicator Data'!J50/'Indicator Data'!$BD50</f>
        <v>0</v>
      </c>
      <c r="V47" s="55">
        <f t="shared" si="34"/>
        <v>1.2</v>
      </c>
      <c r="W47" s="55">
        <f t="shared" si="35"/>
        <v>0</v>
      </c>
      <c r="X47" s="55">
        <f t="shared" si="36"/>
        <v>0.6</v>
      </c>
      <c r="Y47" s="55">
        <f t="shared" si="37"/>
        <v>3.4</v>
      </c>
      <c r="Z47" s="55">
        <f t="shared" si="38"/>
        <v>0</v>
      </c>
      <c r="AA47" s="55">
        <f t="shared" si="39"/>
        <v>0</v>
      </c>
      <c r="AB47" s="55">
        <f t="shared" si="40"/>
        <v>0</v>
      </c>
      <c r="AC47" s="55">
        <f t="shared" si="41"/>
        <v>0</v>
      </c>
      <c r="AD47" s="55">
        <f t="shared" si="42"/>
        <v>0</v>
      </c>
      <c r="AE47" s="55">
        <f t="shared" si="43"/>
        <v>0</v>
      </c>
      <c r="AF47" s="55">
        <f t="shared" si="44"/>
        <v>0</v>
      </c>
      <c r="AG47" s="55">
        <f>ROUND(IF('Indicator Data'!K50=0,0,IF('Indicator Data'!K50&gt;AG$194,10,IF('Indicator Data'!K50&lt;AG$195,0,10-(AG$194-'Indicator Data'!K50)/(AG$194-AG$195)*10))),1)</f>
        <v>0</v>
      </c>
      <c r="AH47" s="55">
        <f t="shared" si="45"/>
        <v>3.6</v>
      </c>
      <c r="AI47" s="55">
        <f t="shared" si="46"/>
        <v>0.1</v>
      </c>
      <c r="AJ47" s="55">
        <f t="shared" si="47"/>
        <v>0</v>
      </c>
      <c r="AK47" s="55">
        <f t="shared" si="48"/>
        <v>0</v>
      </c>
      <c r="AL47" s="55">
        <f t="shared" si="49"/>
        <v>0</v>
      </c>
      <c r="AM47" s="55">
        <f t="shared" si="50"/>
        <v>0</v>
      </c>
      <c r="AN47" s="55">
        <f t="shared" si="51"/>
        <v>0</v>
      </c>
      <c r="AO47" s="57">
        <f t="shared" si="52"/>
        <v>2.2000000000000002</v>
      </c>
      <c r="AP47" s="57">
        <f t="shared" si="53"/>
        <v>5.3</v>
      </c>
      <c r="AQ47" s="57">
        <f t="shared" si="54"/>
        <v>0</v>
      </c>
      <c r="AR47" s="57">
        <f t="shared" si="55"/>
        <v>0</v>
      </c>
      <c r="AS47" s="55">
        <f t="shared" si="56"/>
        <v>0</v>
      </c>
      <c r="AT47" s="55">
        <f>IF('Indicator Data'!L50="No data","x",IF('Indicator Data'!BE50&lt;1000,"x",ROUND((IF('Indicator Data'!L50&gt;AT$194,10,IF('Indicator Data'!L50&lt;AT$195,0,10-(AT$194-'Indicator Data'!L50)/(AT$194-AT$195)*10))),1)))</f>
        <v>3</v>
      </c>
      <c r="AU47" s="57">
        <f t="shared" si="57"/>
        <v>1.5</v>
      </c>
      <c r="AV47" s="58">
        <f t="shared" si="58"/>
        <v>2</v>
      </c>
      <c r="AW47" s="55">
        <f>ROUND(IF('Indicator Data'!M50=0,0,IF('Indicator Data'!M50&gt;AW$194,10,IF('Indicator Data'!M50&lt;AW$195,0,10-(AW$194-'Indicator Data'!M50)/(AW$194-AW$195)*10))),1)</f>
        <v>0.1</v>
      </c>
      <c r="AX47" s="55">
        <f>ROUND(IF('Indicator Data'!N50=0,0,IF(LOG('Indicator Data'!N50)&gt;LOG(AX$194),10,IF(LOG('Indicator Data'!N50)&lt;LOG(AX$195),0,10-(LOG(AX$194)-LOG('Indicator Data'!N50))/(LOG(AX$194)-LOG(AX$195))*10))),1)</f>
        <v>0</v>
      </c>
      <c r="AY47" s="57">
        <f t="shared" si="59"/>
        <v>0.1</v>
      </c>
      <c r="AZ47" s="55">
        <f>'Indicator Data'!O50</f>
        <v>0</v>
      </c>
      <c r="BA47" s="55">
        <f>'Indicator Data'!P50</f>
        <v>0</v>
      </c>
      <c r="BB47" s="57">
        <f t="shared" si="60"/>
        <v>0</v>
      </c>
      <c r="BC47" s="58">
        <f t="shared" si="61"/>
        <v>0.1</v>
      </c>
      <c r="BD47" s="15"/>
      <c r="BE47" s="104"/>
    </row>
    <row r="48" spans="1:57" s="4" customFormat="1" x14ac:dyDescent="0.25">
      <c r="A48" s="126" t="str">
        <f>'Indicator Data'!A51</f>
        <v>Denmark</v>
      </c>
      <c r="B48" s="59" t="str">
        <f>'Indicator Data'!B51</f>
        <v>DNK</v>
      </c>
      <c r="C48" s="55">
        <f>ROUND(IF('Indicator Data'!C51=0,0.1,IF(LOG('Indicator Data'!C51)&gt;C$194,10,IF(LOG('Indicator Data'!C51)&lt;C$195,0,10-(C$194-LOG('Indicator Data'!C51))/(C$194-C$195)*10))),1)</f>
        <v>0.1</v>
      </c>
      <c r="D48" s="55">
        <f>ROUND(IF('Indicator Data'!D51=0,0.1,IF(LOG('Indicator Data'!D51)&gt;D$194,10,IF(LOG('Indicator Data'!D51)&lt;D$195,0,10-(D$194-LOG('Indicator Data'!D51))/(D$194-D$195)*10))),1)</f>
        <v>0.1</v>
      </c>
      <c r="E48" s="55">
        <f t="shared" si="31"/>
        <v>0.1</v>
      </c>
      <c r="F48" s="55">
        <f>ROUND(IF('Indicator Data'!E51="No data",0.1,IF('Indicator Data'!E51=0,0,IF(LOG('Indicator Data'!E51)&gt;F$194,10,IF(LOG('Indicator Data'!E51)&lt;F$195,0,10-(F$194-LOG('Indicator Data'!E51))/(F$194-F$195)*10)))),1)</f>
        <v>3.8</v>
      </c>
      <c r="G48" s="55">
        <f>ROUND(IF('Indicator Data'!F51=0,0,IF(LOG('Indicator Data'!F51)&gt;G$194,10,IF(LOG('Indicator Data'!F51)&lt;G$195,0,10-(G$194-LOG('Indicator Data'!F51))/(G$194-G$195)*10))),1)</f>
        <v>0</v>
      </c>
      <c r="H48" s="55">
        <f>ROUND(IF('Indicator Data'!G51=0,0,IF(LOG('Indicator Data'!G51)&gt;H$194,10,IF(LOG('Indicator Data'!G51)&lt;H$195,0,10-(H$194-LOG('Indicator Data'!G51))/(H$194-H$195)*10))),1)</f>
        <v>0</v>
      </c>
      <c r="I48" s="55">
        <f>ROUND(IF('Indicator Data'!H51=0,0,IF(LOG('Indicator Data'!H51)&gt;I$194,10,IF(LOG('Indicator Data'!H51)&lt;I$195,0,10-(I$194-LOG('Indicator Data'!H51))/(I$194-I$195)*10))),1)</f>
        <v>0</v>
      </c>
      <c r="J48" s="55">
        <f t="shared" si="32"/>
        <v>0</v>
      </c>
      <c r="K48" s="55">
        <f>ROUND(IF('Indicator Data'!I51=0,0,IF(LOG('Indicator Data'!I51)&gt;K$194,10,IF(LOG('Indicator Data'!I51)&lt;K$195,0,10-(K$194-LOG('Indicator Data'!I51))/(K$194-K$195)*10))),1)</f>
        <v>0</v>
      </c>
      <c r="L48" s="55">
        <f t="shared" si="33"/>
        <v>0</v>
      </c>
      <c r="M48" s="55">
        <f>ROUND(IF('Indicator Data'!J51=0,0,IF(LOG('Indicator Data'!J51)&gt;M$194,10,IF(LOG('Indicator Data'!J51)&lt;M$195,0,10-(M$194-LOG('Indicator Data'!J51))/(M$194-M$195)*10))),1)</f>
        <v>0</v>
      </c>
      <c r="N48" s="56">
        <f>'Indicator Data'!C51/'Indicator Data'!$BD51</f>
        <v>0</v>
      </c>
      <c r="O48" s="56">
        <f>'Indicator Data'!D51/'Indicator Data'!$BD51</f>
        <v>0</v>
      </c>
      <c r="P48" s="56">
        <f>IF(F48=0.1,0,'Indicator Data'!E51/'Indicator Data'!$BD51)</f>
        <v>6.1079093744296792E-4</v>
      </c>
      <c r="Q48" s="56">
        <f>'Indicator Data'!F51/'Indicator Data'!$BD51</f>
        <v>0</v>
      </c>
      <c r="R48" s="56">
        <f>'Indicator Data'!G51/'Indicator Data'!$BD51</f>
        <v>0</v>
      </c>
      <c r="S48" s="56">
        <f>'Indicator Data'!H51/'Indicator Data'!$BD51</f>
        <v>0</v>
      </c>
      <c r="T48" s="56">
        <f>'Indicator Data'!I51/'Indicator Data'!$BD51</f>
        <v>0</v>
      </c>
      <c r="U48" s="56">
        <f>'Indicator Data'!J51/'Indicator Data'!$BD51</f>
        <v>0</v>
      </c>
      <c r="V48" s="55">
        <f t="shared" si="34"/>
        <v>0</v>
      </c>
      <c r="W48" s="55">
        <f t="shared" si="35"/>
        <v>0</v>
      </c>
      <c r="X48" s="55">
        <f t="shared" si="36"/>
        <v>0</v>
      </c>
      <c r="Y48" s="55">
        <f t="shared" si="37"/>
        <v>0.4</v>
      </c>
      <c r="Z48" s="55">
        <f t="shared" si="38"/>
        <v>0</v>
      </c>
      <c r="AA48" s="55">
        <f t="shared" si="39"/>
        <v>0</v>
      </c>
      <c r="AB48" s="55">
        <f t="shared" si="40"/>
        <v>0</v>
      </c>
      <c r="AC48" s="55">
        <f t="shared" si="41"/>
        <v>0</v>
      </c>
      <c r="AD48" s="55">
        <f t="shared" si="42"/>
        <v>0</v>
      </c>
      <c r="AE48" s="55">
        <f t="shared" si="43"/>
        <v>0</v>
      </c>
      <c r="AF48" s="55">
        <f t="shared" si="44"/>
        <v>0</v>
      </c>
      <c r="AG48" s="55">
        <f>ROUND(IF('Indicator Data'!K51=0,0,IF('Indicator Data'!K51&gt;AG$194,10,IF('Indicator Data'!K51&lt;AG$195,0,10-(AG$194-'Indicator Data'!K51)/(AG$194-AG$195)*10))),1)</f>
        <v>1</v>
      </c>
      <c r="AH48" s="55">
        <f t="shared" si="45"/>
        <v>0.1</v>
      </c>
      <c r="AI48" s="55">
        <f t="shared" si="46"/>
        <v>0.1</v>
      </c>
      <c r="AJ48" s="55">
        <f t="shared" si="47"/>
        <v>0</v>
      </c>
      <c r="AK48" s="55">
        <f t="shared" si="48"/>
        <v>0</v>
      </c>
      <c r="AL48" s="55">
        <f t="shared" si="49"/>
        <v>0</v>
      </c>
      <c r="AM48" s="55">
        <f t="shared" si="50"/>
        <v>0</v>
      </c>
      <c r="AN48" s="55">
        <f t="shared" si="51"/>
        <v>0</v>
      </c>
      <c r="AO48" s="57">
        <f t="shared" si="52"/>
        <v>0.1</v>
      </c>
      <c r="AP48" s="57">
        <f t="shared" si="53"/>
        <v>2.2999999999999998</v>
      </c>
      <c r="AQ48" s="57">
        <f t="shared" si="54"/>
        <v>0</v>
      </c>
      <c r="AR48" s="57">
        <f t="shared" si="55"/>
        <v>0</v>
      </c>
      <c r="AS48" s="55">
        <f t="shared" si="56"/>
        <v>0.5</v>
      </c>
      <c r="AT48" s="55">
        <f>IF('Indicator Data'!L51="No data","x",IF('Indicator Data'!BE51&lt;1000,"x",ROUND((IF('Indicator Data'!L51&gt;AT$194,10,IF('Indicator Data'!L51&lt;AT$195,0,10-(AT$194-'Indicator Data'!L51)/(AT$194-AT$195)*10))),1)))</f>
        <v>4</v>
      </c>
      <c r="AU48" s="57">
        <f t="shared" si="57"/>
        <v>2.2999999999999998</v>
      </c>
      <c r="AV48" s="58">
        <f t="shared" si="58"/>
        <v>1</v>
      </c>
      <c r="AW48" s="55">
        <f>ROUND(IF('Indicator Data'!M51=0,0,IF('Indicator Data'!M51&gt;AW$194,10,IF('Indicator Data'!M51&lt;AW$195,0,10-(AW$194-'Indicator Data'!M51)/(AW$194-AW$195)*10))),1)</f>
        <v>0</v>
      </c>
      <c r="AX48" s="55">
        <f>ROUND(IF('Indicator Data'!N51=0,0,IF(LOG('Indicator Data'!N51)&gt;LOG(AX$194),10,IF(LOG('Indicator Data'!N51)&lt;LOG(AX$195),0,10-(LOG(AX$194)-LOG('Indicator Data'!N51))/(LOG(AX$194)-LOG(AX$195))*10))),1)</f>
        <v>0</v>
      </c>
      <c r="AY48" s="57">
        <f t="shared" si="59"/>
        <v>0</v>
      </c>
      <c r="AZ48" s="55">
        <f>'Indicator Data'!O51</f>
        <v>0</v>
      </c>
      <c r="BA48" s="55">
        <f>'Indicator Data'!P51</f>
        <v>0</v>
      </c>
      <c r="BB48" s="57">
        <f t="shared" si="60"/>
        <v>0</v>
      </c>
      <c r="BC48" s="58">
        <f t="shared" si="61"/>
        <v>0</v>
      </c>
      <c r="BD48" s="15"/>
      <c r="BE48" s="104"/>
    </row>
    <row r="49" spans="1:57" s="4" customFormat="1" x14ac:dyDescent="0.25">
      <c r="A49" s="126" t="str">
        <f>'Indicator Data'!A52</f>
        <v>Djibouti</v>
      </c>
      <c r="B49" s="59" t="str">
        <f>'Indicator Data'!B52</f>
        <v>DJI</v>
      </c>
      <c r="C49" s="55">
        <f>ROUND(IF('Indicator Data'!C52=0,0.1,IF(LOG('Indicator Data'!C52)&gt;C$194,10,IF(LOG('Indicator Data'!C52)&lt;C$195,0,10-(C$194-LOG('Indicator Data'!C52))/(C$194-C$195)*10))),1)</f>
        <v>5.6</v>
      </c>
      <c r="D49" s="55">
        <f>ROUND(IF('Indicator Data'!D52=0,0.1,IF(LOG('Indicator Data'!D52)&gt;D$194,10,IF(LOG('Indicator Data'!D52)&lt;D$195,0,10-(D$194-LOG('Indicator Data'!D52))/(D$194-D$195)*10))),1)</f>
        <v>0.1</v>
      </c>
      <c r="E49" s="55">
        <f t="shared" si="31"/>
        <v>3.3</v>
      </c>
      <c r="F49" s="55">
        <f>ROUND(IF('Indicator Data'!E52="No data",0.1,IF('Indicator Data'!E52=0,0,IF(LOG('Indicator Data'!E52)&gt;F$194,10,IF(LOG('Indicator Data'!E52)&lt;F$195,0,10-(F$194-LOG('Indicator Data'!E52))/(F$194-F$195)*10)))),1)</f>
        <v>0.6</v>
      </c>
      <c r="G49" s="55">
        <f>ROUND(IF('Indicator Data'!F52=0,0,IF(LOG('Indicator Data'!F52)&gt;G$194,10,IF(LOG('Indicator Data'!F52)&lt;G$195,0,10-(G$194-LOG('Indicator Data'!F52))/(G$194-G$195)*10))),1)</f>
        <v>6.4</v>
      </c>
      <c r="H49" s="55">
        <f>ROUND(IF('Indicator Data'!G52=0,0,IF(LOG('Indicator Data'!G52)&gt;H$194,10,IF(LOG('Indicator Data'!G52)&lt;H$195,0,10-(H$194-LOG('Indicator Data'!G52))/(H$194-H$195)*10))),1)</f>
        <v>0</v>
      </c>
      <c r="I49" s="55">
        <f>ROUND(IF('Indicator Data'!H52=0,0,IF(LOG('Indicator Data'!H52)&gt;I$194,10,IF(LOG('Indicator Data'!H52)&lt;I$195,0,10-(I$194-LOG('Indicator Data'!H52))/(I$194-I$195)*10))),1)</f>
        <v>0</v>
      </c>
      <c r="J49" s="55">
        <f t="shared" si="32"/>
        <v>0</v>
      </c>
      <c r="K49" s="55">
        <f>ROUND(IF('Indicator Data'!I52=0,0,IF(LOG('Indicator Data'!I52)&gt;K$194,10,IF(LOG('Indicator Data'!I52)&lt;K$195,0,10-(K$194-LOG('Indicator Data'!I52))/(K$194-K$195)*10))),1)</f>
        <v>0</v>
      </c>
      <c r="L49" s="55">
        <f t="shared" si="33"/>
        <v>0</v>
      </c>
      <c r="M49" s="55">
        <f>ROUND(IF('Indicator Data'!J52=0,0,IF(LOG('Indicator Data'!J52)&gt;M$194,10,IF(LOG('Indicator Data'!J52)&lt;M$195,0,10-(M$194-LOG('Indicator Data'!J52))/(M$194-M$195)*10))),1)</f>
        <v>8.6999999999999993</v>
      </c>
      <c r="N49" s="56">
        <f>'Indicator Data'!C52/'Indicator Data'!$BD52</f>
        <v>1.8824283750237477E-3</v>
      </c>
      <c r="O49" s="56">
        <f>'Indicator Data'!D52/'Indicator Data'!$BD52</f>
        <v>0</v>
      </c>
      <c r="P49" s="56">
        <f>IF(F49=0.1,0,'Indicator Data'!E52/'Indicator Data'!$BD52)</f>
        <v>1.9285514457453325E-4</v>
      </c>
      <c r="Q49" s="56">
        <f>'Indicator Data'!F52/'Indicator Data'!$BD52</f>
        <v>7.3568837276206494E-5</v>
      </c>
      <c r="R49" s="56">
        <f>'Indicator Data'!G52/'Indicator Data'!$BD52</f>
        <v>0</v>
      </c>
      <c r="S49" s="56">
        <f>'Indicator Data'!H52/'Indicator Data'!$BD52</f>
        <v>0</v>
      </c>
      <c r="T49" s="56">
        <f>'Indicator Data'!I52/'Indicator Data'!$BD52</f>
        <v>0</v>
      </c>
      <c r="U49" s="56">
        <f>'Indicator Data'!J52/'Indicator Data'!$BD52</f>
        <v>3.3052403383844846E-2</v>
      </c>
      <c r="V49" s="55">
        <f t="shared" si="34"/>
        <v>9.4</v>
      </c>
      <c r="W49" s="55">
        <f t="shared" si="35"/>
        <v>0</v>
      </c>
      <c r="X49" s="55">
        <f t="shared" si="36"/>
        <v>6.8</v>
      </c>
      <c r="Y49" s="55">
        <f t="shared" si="37"/>
        <v>0.1</v>
      </c>
      <c r="Z49" s="55">
        <f t="shared" si="38"/>
        <v>9.6999999999999993</v>
      </c>
      <c r="AA49" s="55">
        <f t="shared" si="39"/>
        <v>0</v>
      </c>
      <c r="AB49" s="55">
        <f t="shared" si="40"/>
        <v>0</v>
      </c>
      <c r="AC49" s="55">
        <f t="shared" si="41"/>
        <v>0</v>
      </c>
      <c r="AD49" s="55">
        <f t="shared" si="42"/>
        <v>0</v>
      </c>
      <c r="AE49" s="55">
        <f t="shared" si="43"/>
        <v>0</v>
      </c>
      <c r="AF49" s="55">
        <f t="shared" si="44"/>
        <v>10</v>
      </c>
      <c r="AG49" s="55">
        <f>ROUND(IF('Indicator Data'!K52=0,0,IF('Indicator Data'!K52&gt;AG$194,10,IF('Indicator Data'!K52&lt;AG$195,0,10-(AG$194-'Indicator Data'!K52)/(AG$194-AG$195)*10))),1)</f>
        <v>7.1</v>
      </c>
      <c r="AH49" s="55">
        <f t="shared" si="45"/>
        <v>7.5</v>
      </c>
      <c r="AI49" s="55">
        <f t="shared" si="46"/>
        <v>0.1</v>
      </c>
      <c r="AJ49" s="55">
        <f t="shared" si="47"/>
        <v>0</v>
      </c>
      <c r="AK49" s="55">
        <f t="shared" si="48"/>
        <v>0</v>
      </c>
      <c r="AL49" s="55">
        <f t="shared" si="49"/>
        <v>0</v>
      </c>
      <c r="AM49" s="55">
        <f t="shared" si="50"/>
        <v>0</v>
      </c>
      <c r="AN49" s="55">
        <f t="shared" si="51"/>
        <v>9.5</v>
      </c>
      <c r="AO49" s="57">
        <f t="shared" si="52"/>
        <v>5.3</v>
      </c>
      <c r="AP49" s="57">
        <f t="shared" si="53"/>
        <v>0.4</v>
      </c>
      <c r="AQ49" s="57">
        <f t="shared" si="54"/>
        <v>8.5</v>
      </c>
      <c r="AR49" s="57">
        <f t="shared" si="55"/>
        <v>0</v>
      </c>
      <c r="AS49" s="55">
        <f t="shared" si="56"/>
        <v>8.3000000000000007</v>
      </c>
      <c r="AT49" s="55">
        <f>IF('Indicator Data'!L52="No data","x",IF('Indicator Data'!BE52&lt;1000,"x",ROUND((IF('Indicator Data'!L52&gt;AT$194,10,IF('Indicator Data'!L52&lt;AT$195,0,10-(AT$194-'Indicator Data'!L52)/(AT$194-AT$195)*10))),1)))</f>
        <v>10</v>
      </c>
      <c r="AU49" s="57">
        <f t="shared" si="57"/>
        <v>9.1999999999999993</v>
      </c>
      <c r="AV49" s="58">
        <f t="shared" si="58"/>
        <v>6</v>
      </c>
      <c r="AW49" s="55">
        <f>ROUND(IF('Indicator Data'!M52=0,0,IF('Indicator Data'!M52&gt;AW$194,10,IF('Indicator Data'!M52&lt;AW$195,0,10-(AW$194-'Indicator Data'!M52)/(AW$194-AW$195)*10))),1)</f>
        <v>2.5</v>
      </c>
      <c r="AX49" s="55">
        <f>ROUND(IF('Indicator Data'!N52=0,0,IF(LOG('Indicator Data'!N52)&gt;LOG(AX$194),10,IF(LOG('Indicator Data'!N52)&lt;LOG(AX$195),0,10-(LOG(AX$194)-LOG('Indicator Data'!N52))/(LOG(AX$194)-LOG(AX$195))*10))),1)</f>
        <v>2</v>
      </c>
      <c r="AY49" s="57">
        <f t="shared" si="59"/>
        <v>2.2999999999999998</v>
      </c>
      <c r="AZ49" s="55">
        <f>'Indicator Data'!O52</f>
        <v>0</v>
      </c>
      <c r="BA49" s="55">
        <f>'Indicator Data'!P52</f>
        <v>0</v>
      </c>
      <c r="BB49" s="57">
        <f t="shared" si="60"/>
        <v>0</v>
      </c>
      <c r="BC49" s="58">
        <f t="shared" si="61"/>
        <v>1.6</v>
      </c>
      <c r="BD49" s="15"/>
      <c r="BE49" s="104"/>
    </row>
    <row r="50" spans="1:57" s="4" customFormat="1" x14ac:dyDescent="0.25">
      <c r="A50" s="126" t="str">
        <f>'Indicator Data'!A53</f>
        <v>Dominica</v>
      </c>
      <c r="B50" s="59" t="str">
        <f>'Indicator Data'!B53</f>
        <v>DMA</v>
      </c>
      <c r="C50" s="55">
        <f>ROUND(IF('Indicator Data'!C53=0,0.1,IF(LOG('Indicator Data'!C53)&gt;C$194,10,IF(LOG('Indicator Data'!C53)&lt;C$195,0,10-(C$194-LOG('Indicator Data'!C53))/(C$194-C$195)*10))),1)</f>
        <v>1.8</v>
      </c>
      <c r="D50" s="55">
        <f>ROUND(IF('Indicator Data'!D53=0,0.1,IF(LOG('Indicator Data'!D53)&gt;D$194,10,IF(LOG('Indicator Data'!D53)&lt;D$195,0,10-(D$194-LOG('Indicator Data'!D53))/(D$194-D$195)*10))),1)</f>
        <v>0.1</v>
      </c>
      <c r="E50" s="55">
        <f t="shared" si="31"/>
        <v>1</v>
      </c>
      <c r="F50" s="55">
        <f>ROUND(IF('Indicator Data'!E53="No data",0.1,IF('Indicator Data'!E53=0,0,IF(LOG('Indicator Data'!E53)&gt;F$194,10,IF(LOG('Indicator Data'!E53)&lt;F$195,0,10-(F$194-LOG('Indicator Data'!E53))/(F$194-F$195)*10)))),1)</f>
        <v>0.1</v>
      </c>
      <c r="G50" s="55">
        <f>ROUND(IF('Indicator Data'!F53=0,0,IF(LOG('Indicator Data'!F53)&gt;G$194,10,IF(LOG('Indicator Data'!F53)&lt;G$195,0,10-(G$194-LOG('Indicator Data'!F53))/(G$194-G$195)*10))),1)</f>
        <v>4.9000000000000004</v>
      </c>
      <c r="H50" s="55">
        <f>ROUND(IF('Indicator Data'!G53=0,0,IF(LOG('Indicator Data'!G53)&gt;H$194,10,IF(LOG('Indicator Data'!G53)&lt;H$195,0,10-(H$194-LOG('Indicator Data'!G53))/(H$194-H$195)*10))),1)</f>
        <v>2.8</v>
      </c>
      <c r="I50" s="55">
        <f>ROUND(IF('Indicator Data'!H53=0,0,IF(LOG('Indicator Data'!H53)&gt;I$194,10,IF(LOG('Indicator Data'!H53)&lt;I$195,0,10-(I$194-LOG('Indicator Data'!H53))/(I$194-I$195)*10))),1)</f>
        <v>5.9</v>
      </c>
      <c r="J50" s="55">
        <f t="shared" si="32"/>
        <v>4.5</v>
      </c>
      <c r="K50" s="55">
        <f>ROUND(IF('Indicator Data'!I53=0,0,IF(LOG('Indicator Data'!I53)&gt;K$194,10,IF(LOG('Indicator Data'!I53)&lt;K$195,0,10-(K$194-LOG('Indicator Data'!I53))/(K$194-K$195)*10))),1)</f>
        <v>3.9</v>
      </c>
      <c r="L50" s="55">
        <f t="shared" si="33"/>
        <v>4.2</v>
      </c>
      <c r="M50" s="55">
        <f>ROUND(IF('Indicator Data'!J53=0,0,IF(LOG('Indicator Data'!J53)&gt;M$194,10,IF(LOG('Indicator Data'!J53)&lt;M$195,0,10-(M$194-LOG('Indicator Data'!J53))/(M$194-M$195)*10))),1)</f>
        <v>0</v>
      </c>
      <c r="N50" s="56">
        <f>'Indicator Data'!C53/'Indicator Data'!$BD53</f>
        <v>7.5666400075101675E-4</v>
      </c>
      <c r="O50" s="56">
        <f>'Indicator Data'!D53/'Indicator Data'!$BD53</f>
        <v>0</v>
      </c>
      <c r="P50" s="56">
        <f>IF(F50=0.1,0,'Indicator Data'!E53/'Indicator Data'!$BD53)</f>
        <v>0</v>
      </c>
      <c r="Q50" s="56">
        <f>'Indicator Data'!F53/'Indicator Data'!$BD53</f>
        <v>1.2369509008199327E-4</v>
      </c>
      <c r="R50" s="56">
        <f>'Indicator Data'!G53/'Indicator Data'!$BD53</f>
        <v>1.9074347026533746E-2</v>
      </c>
      <c r="S50" s="56">
        <f>'Indicator Data'!H53/'Indicator Data'!$BD53</f>
        <v>2.0078260027930257E-3</v>
      </c>
      <c r="T50" s="56">
        <f>'Indicator Data'!I53/'Indicator Data'!$BD53</f>
        <v>1.17416589466698E-2</v>
      </c>
      <c r="U50" s="56">
        <f>'Indicator Data'!J53/'Indicator Data'!$BD53</f>
        <v>0</v>
      </c>
      <c r="V50" s="55">
        <f t="shared" si="34"/>
        <v>3.8</v>
      </c>
      <c r="W50" s="55">
        <f t="shared" si="35"/>
        <v>0</v>
      </c>
      <c r="X50" s="55">
        <f t="shared" si="36"/>
        <v>2.1</v>
      </c>
      <c r="Y50" s="55">
        <f t="shared" si="37"/>
        <v>0.1</v>
      </c>
      <c r="Z50" s="55">
        <f t="shared" si="38"/>
        <v>10</v>
      </c>
      <c r="AA50" s="55">
        <f t="shared" si="39"/>
        <v>10</v>
      </c>
      <c r="AB50" s="55">
        <f t="shared" si="40"/>
        <v>4</v>
      </c>
      <c r="AC50" s="55">
        <f t="shared" si="41"/>
        <v>8.3000000000000007</v>
      </c>
      <c r="AD50" s="55">
        <f t="shared" si="42"/>
        <v>10</v>
      </c>
      <c r="AE50" s="55">
        <f t="shared" si="43"/>
        <v>9.3000000000000007</v>
      </c>
      <c r="AF50" s="55">
        <f t="shared" si="44"/>
        <v>0</v>
      </c>
      <c r="AG50" s="55">
        <f>ROUND(IF('Indicator Data'!K53=0,0,IF('Indicator Data'!K53&gt;AG$194,10,IF('Indicator Data'!K53&lt;AG$195,0,10-(AG$194-'Indicator Data'!K53)/(AG$194-AG$195)*10))),1)</f>
        <v>0</v>
      </c>
      <c r="AH50" s="55">
        <f t="shared" si="45"/>
        <v>2.8</v>
      </c>
      <c r="AI50" s="55">
        <f t="shared" si="46"/>
        <v>0.1</v>
      </c>
      <c r="AJ50" s="55">
        <f t="shared" si="47"/>
        <v>6.4</v>
      </c>
      <c r="AK50" s="55">
        <f t="shared" si="48"/>
        <v>5</v>
      </c>
      <c r="AL50" s="55">
        <f t="shared" si="49"/>
        <v>5.7</v>
      </c>
      <c r="AM50" s="55">
        <f t="shared" si="50"/>
        <v>7</v>
      </c>
      <c r="AN50" s="55">
        <f t="shared" si="51"/>
        <v>0</v>
      </c>
      <c r="AO50" s="57">
        <f t="shared" si="52"/>
        <v>1.6</v>
      </c>
      <c r="AP50" s="57">
        <f t="shared" si="53"/>
        <v>0.1</v>
      </c>
      <c r="AQ50" s="57">
        <f t="shared" si="54"/>
        <v>8.5</v>
      </c>
      <c r="AR50" s="57">
        <f t="shared" si="55"/>
        <v>7.6</v>
      </c>
      <c r="AS50" s="55">
        <f t="shared" si="56"/>
        <v>0</v>
      </c>
      <c r="AT50" s="55" t="str">
        <f>IF('Indicator Data'!L53="No data","x",IF('Indicator Data'!BE53&lt;1000,"x",ROUND((IF('Indicator Data'!L53&gt;AT$194,10,IF('Indicator Data'!L53&lt;AT$195,0,10-(AT$194-'Indicator Data'!L53)/(AT$194-AT$195)*10))),1)))</f>
        <v>x</v>
      </c>
      <c r="AU50" s="57">
        <f t="shared" si="57"/>
        <v>0</v>
      </c>
      <c r="AV50" s="58">
        <f t="shared" si="58"/>
        <v>4.7</v>
      </c>
      <c r="AW50" s="55">
        <f>ROUND(IF('Indicator Data'!M53=0,0,IF('Indicator Data'!M53&gt;AW$194,10,IF('Indicator Data'!M53&lt;AW$195,0,10-(AW$194-'Indicator Data'!M53)/(AW$194-AW$195)*10))),1)</f>
        <v>0</v>
      </c>
      <c r="AX50" s="55">
        <f>ROUND(IF('Indicator Data'!N53=0,0,IF(LOG('Indicator Data'!N53)&gt;LOG(AX$194),10,IF(LOG('Indicator Data'!N53)&lt;LOG(AX$195),0,10-(LOG(AX$194)-LOG('Indicator Data'!N53))/(LOG(AX$194)-LOG(AX$195))*10))),1)</f>
        <v>0</v>
      </c>
      <c r="AY50" s="57">
        <f t="shared" si="59"/>
        <v>0</v>
      </c>
      <c r="AZ50" s="55">
        <f>'Indicator Data'!O53</f>
        <v>0</v>
      </c>
      <c r="BA50" s="55">
        <f>'Indicator Data'!P53</f>
        <v>0</v>
      </c>
      <c r="BB50" s="57">
        <f t="shared" si="60"/>
        <v>0</v>
      </c>
      <c r="BC50" s="58">
        <f t="shared" si="61"/>
        <v>0</v>
      </c>
      <c r="BD50" s="15"/>
      <c r="BE50" s="104"/>
    </row>
    <row r="51" spans="1:57" s="4" customFormat="1" x14ac:dyDescent="0.25">
      <c r="A51" s="126" t="str">
        <f>'Indicator Data'!A54</f>
        <v>Dominican Republic</v>
      </c>
      <c r="B51" s="59" t="str">
        <f>'Indicator Data'!B54</f>
        <v>DOM</v>
      </c>
      <c r="C51" s="55">
        <f>ROUND(IF('Indicator Data'!C54=0,0.1,IF(LOG('Indicator Data'!C54)&gt;C$194,10,IF(LOG('Indicator Data'!C54)&lt;C$195,0,10-(C$194-LOG('Indicator Data'!C54))/(C$194-C$195)*10))),1)</f>
        <v>7.7</v>
      </c>
      <c r="D51" s="55">
        <f>ROUND(IF('Indicator Data'!D54=0,0.1,IF(LOG('Indicator Data'!D54)&gt;D$194,10,IF(LOG('Indicator Data'!D54)&lt;D$195,0,10-(D$194-LOG('Indicator Data'!D54))/(D$194-D$195)*10))),1)</f>
        <v>9</v>
      </c>
      <c r="E51" s="55">
        <f t="shared" si="31"/>
        <v>8.4</v>
      </c>
      <c r="F51" s="55">
        <f>ROUND(IF('Indicator Data'!E54="No data",0.1,IF('Indicator Data'!E54=0,0,IF(LOG('Indicator Data'!E54)&gt;F$194,10,IF(LOG('Indicator Data'!E54)&lt;F$195,0,10-(F$194-LOG('Indicator Data'!E54))/(F$194-F$195)*10)))),1)</f>
        <v>6.4</v>
      </c>
      <c r="G51" s="55">
        <f>ROUND(IF('Indicator Data'!F54=0,0,IF(LOG('Indicator Data'!F54)&gt;G$194,10,IF(LOG('Indicator Data'!F54)&lt;G$195,0,10-(G$194-LOG('Indicator Data'!F54))/(G$194-G$195)*10))),1)</f>
        <v>5.9</v>
      </c>
      <c r="H51" s="55">
        <f>ROUND(IF('Indicator Data'!G54=0,0,IF(LOG('Indicator Data'!G54)&gt;H$194,10,IF(LOG('Indicator Data'!G54)&lt;H$195,0,10-(H$194-LOG('Indicator Data'!G54))/(H$194-H$195)*10))),1)</f>
        <v>8.3000000000000007</v>
      </c>
      <c r="I51" s="55">
        <f>ROUND(IF('Indicator Data'!H54=0,0,IF(LOG('Indicator Data'!H54)&gt;I$194,10,IF(LOG('Indicator Data'!H54)&lt;I$195,0,10-(I$194-LOG('Indicator Data'!H54))/(I$194-I$195)*10))),1)</f>
        <v>9.6</v>
      </c>
      <c r="J51" s="55">
        <f t="shared" si="32"/>
        <v>9.1</v>
      </c>
      <c r="K51" s="55">
        <f>ROUND(IF('Indicator Data'!I54=0,0,IF(LOG('Indicator Data'!I54)&gt;K$194,10,IF(LOG('Indicator Data'!I54)&lt;K$195,0,10-(K$194-LOG('Indicator Data'!I54))/(K$194-K$195)*10))),1)</f>
        <v>6.3</v>
      </c>
      <c r="L51" s="55">
        <f t="shared" si="33"/>
        <v>8</v>
      </c>
      <c r="M51" s="55">
        <f>ROUND(IF('Indicator Data'!J54=0,0,IF(LOG('Indicator Data'!J54)&gt;M$194,10,IF(LOG('Indicator Data'!J54)&lt;M$195,0,10-(M$194-LOG('Indicator Data'!J54))/(M$194-M$195)*10))),1)</f>
        <v>0</v>
      </c>
      <c r="N51" s="56">
        <f>'Indicator Data'!C54/'Indicator Data'!$BD54</f>
        <v>1.1816810166403672E-3</v>
      </c>
      <c r="O51" s="56">
        <f>'Indicator Data'!D54/'Indicator Data'!$BD54</f>
        <v>4.7807963614388314E-4</v>
      </c>
      <c r="P51" s="56">
        <f>IF(F51=0.1,0,'Indicator Data'!E54/'Indicator Data'!$BD54)</f>
        <v>3.3320407005159669E-3</v>
      </c>
      <c r="Q51" s="56">
        <f>'Indicator Data'!F54/'Indicator Data'!$BD54</f>
        <v>3.4932776421843678E-6</v>
      </c>
      <c r="R51" s="56">
        <f>'Indicator Data'!G54/'Indicator Data'!$BD54</f>
        <v>1.9042816383140468E-2</v>
      </c>
      <c r="S51" s="56">
        <f>'Indicator Data'!H54/'Indicator Data'!$BD54</f>
        <v>5.3844839457148543E-3</v>
      </c>
      <c r="T51" s="56">
        <f>'Indicator Data'!I54/'Indicator Data'!$BD54</f>
        <v>1.3530499748764602E-3</v>
      </c>
      <c r="U51" s="56">
        <f>'Indicator Data'!J54/'Indicator Data'!$BD54</f>
        <v>0</v>
      </c>
      <c r="V51" s="55">
        <f t="shared" si="34"/>
        <v>5.9</v>
      </c>
      <c r="W51" s="55">
        <f t="shared" si="35"/>
        <v>4.8</v>
      </c>
      <c r="X51" s="55">
        <f t="shared" si="36"/>
        <v>5.4</v>
      </c>
      <c r="Y51" s="55">
        <f t="shared" si="37"/>
        <v>2.2000000000000002</v>
      </c>
      <c r="Z51" s="55">
        <f t="shared" si="38"/>
        <v>6.8</v>
      </c>
      <c r="AA51" s="55">
        <f t="shared" si="39"/>
        <v>10</v>
      </c>
      <c r="AB51" s="55">
        <f t="shared" si="40"/>
        <v>10</v>
      </c>
      <c r="AC51" s="55">
        <f t="shared" si="41"/>
        <v>10</v>
      </c>
      <c r="AD51" s="55">
        <f t="shared" si="42"/>
        <v>1.4</v>
      </c>
      <c r="AE51" s="55">
        <f t="shared" si="43"/>
        <v>7.8</v>
      </c>
      <c r="AF51" s="55">
        <f t="shared" si="44"/>
        <v>0</v>
      </c>
      <c r="AG51" s="55">
        <f>ROUND(IF('Indicator Data'!K54=0,0,IF('Indicator Data'!K54&gt;AG$194,10,IF('Indicator Data'!K54&lt;AG$195,0,10-(AG$194-'Indicator Data'!K54)/(AG$194-AG$195)*10))),1)</f>
        <v>0</v>
      </c>
      <c r="AH51" s="55">
        <f t="shared" si="45"/>
        <v>6.8</v>
      </c>
      <c r="AI51" s="55">
        <f t="shared" si="46"/>
        <v>6.9</v>
      </c>
      <c r="AJ51" s="55">
        <f t="shared" si="47"/>
        <v>9.1999999999999993</v>
      </c>
      <c r="AK51" s="55">
        <f t="shared" si="48"/>
        <v>9.8000000000000007</v>
      </c>
      <c r="AL51" s="55">
        <f t="shared" si="49"/>
        <v>9.5</v>
      </c>
      <c r="AM51" s="55">
        <f t="shared" si="50"/>
        <v>3.9</v>
      </c>
      <c r="AN51" s="55">
        <f t="shared" si="51"/>
        <v>0</v>
      </c>
      <c r="AO51" s="57">
        <f t="shared" si="52"/>
        <v>7.2</v>
      </c>
      <c r="AP51" s="57">
        <f t="shared" si="53"/>
        <v>4.5999999999999996</v>
      </c>
      <c r="AQ51" s="57">
        <f t="shared" si="54"/>
        <v>6.4</v>
      </c>
      <c r="AR51" s="57">
        <f t="shared" si="55"/>
        <v>7.9</v>
      </c>
      <c r="AS51" s="55">
        <f t="shared" si="56"/>
        <v>0</v>
      </c>
      <c r="AT51" s="55">
        <f>IF('Indicator Data'!L54="No data","x",IF('Indicator Data'!BE54&lt;1000,"x",ROUND((IF('Indicator Data'!L54&gt;AT$194,10,IF('Indicator Data'!L54&lt;AT$195,0,10-(AT$194-'Indicator Data'!L54)/(AT$194-AT$195)*10))),1)))</f>
        <v>2</v>
      </c>
      <c r="AU51" s="57">
        <f t="shared" si="57"/>
        <v>1</v>
      </c>
      <c r="AV51" s="58">
        <f t="shared" si="58"/>
        <v>5.9</v>
      </c>
      <c r="AW51" s="55">
        <f>ROUND(IF('Indicator Data'!M54=0,0,IF('Indicator Data'!M54&gt;AW$194,10,IF('Indicator Data'!M54&lt;AW$195,0,10-(AW$194-'Indicator Data'!M54)/(AW$194-AW$195)*10))),1)</f>
        <v>4.4000000000000004</v>
      </c>
      <c r="AX51" s="55">
        <f>ROUND(IF('Indicator Data'!N54=0,0,IF(LOG('Indicator Data'!N54)&gt;LOG(AX$194),10,IF(LOG('Indicator Data'!N54)&lt;LOG(AX$195),0,10-(LOG(AX$194)-LOG('Indicator Data'!N54))/(LOG(AX$194)-LOG(AX$195))*10))),1)</f>
        <v>5.7</v>
      </c>
      <c r="AY51" s="57">
        <f t="shared" si="59"/>
        <v>5.0999999999999996</v>
      </c>
      <c r="AZ51" s="55">
        <f>'Indicator Data'!O54</f>
        <v>0</v>
      </c>
      <c r="BA51" s="55">
        <f>'Indicator Data'!P54</f>
        <v>0</v>
      </c>
      <c r="BB51" s="57">
        <f t="shared" si="60"/>
        <v>0</v>
      </c>
      <c r="BC51" s="58">
        <f t="shared" si="61"/>
        <v>3.6</v>
      </c>
      <c r="BD51" s="15"/>
      <c r="BE51" s="104"/>
    </row>
    <row r="52" spans="1:57" s="4" customFormat="1" x14ac:dyDescent="0.25">
      <c r="A52" s="126" t="str">
        <f>'Indicator Data'!A55</f>
        <v>Ecuador</v>
      </c>
      <c r="B52" s="59" t="str">
        <f>'Indicator Data'!B55</f>
        <v>ECU</v>
      </c>
      <c r="C52" s="55">
        <f>ROUND(IF('Indicator Data'!C55=0,0.1,IF(LOG('Indicator Data'!C55)&gt;C$194,10,IF(LOG('Indicator Data'!C55)&lt;C$195,0,10-(C$194-LOG('Indicator Data'!C55))/(C$194-C$195)*10))),1)</f>
        <v>8.8000000000000007</v>
      </c>
      <c r="D52" s="55">
        <f>ROUND(IF('Indicator Data'!D55=0,0.1,IF(LOG('Indicator Data'!D55)&gt;D$194,10,IF(LOG('Indicator Data'!D55)&lt;D$195,0,10-(D$194-LOG('Indicator Data'!D55))/(D$194-D$195)*10))),1)</f>
        <v>10</v>
      </c>
      <c r="E52" s="55">
        <f t="shared" si="31"/>
        <v>9.5</v>
      </c>
      <c r="F52" s="55">
        <f>ROUND(IF('Indicator Data'!E55="No data",0.1,IF('Indicator Data'!E55=0,0,IF(LOG('Indicator Data'!E55)&gt;F$194,10,IF(LOG('Indicator Data'!E55)&lt;F$195,0,10-(F$194-LOG('Indicator Data'!E55))/(F$194-F$195)*10)))),1)</f>
        <v>7.8</v>
      </c>
      <c r="G52" s="55">
        <f>ROUND(IF('Indicator Data'!F55=0,0,IF(LOG('Indicator Data'!F55)&gt;G$194,10,IF(LOG('Indicator Data'!F55)&lt;G$195,0,10-(G$194-LOG('Indicator Data'!F55))/(G$194-G$195)*10))),1)</f>
        <v>8.5</v>
      </c>
      <c r="H52" s="55">
        <f>ROUND(IF('Indicator Data'!G55=0,0,IF(LOG('Indicator Data'!G55)&gt;H$194,10,IF(LOG('Indicator Data'!G55)&lt;H$195,0,10-(H$194-LOG('Indicator Data'!G55))/(H$194-H$195)*10))),1)</f>
        <v>0</v>
      </c>
      <c r="I52" s="55">
        <f>ROUND(IF('Indicator Data'!H55=0,0,IF(LOG('Indicator Data'!H55)&gt;I$194,10,IF(LOG('Indicator Data'!H55)&lt;I$195,0,10-(I$194-LOG('Indicator Data'!H55))/(I$194-I$195)*10))),1)</f>
        <v>0</v>
      </c>
      <c r="J52" s="55">
        <f t="shared" si="32"/>
        <v>0</v>
      </c>
      <c r="K52" s="55">
        <f>ROUND(IF('Indicator Data'!I55=0,0,IF(LOG('Indicator Data'!I55)&gt;K$194,10,IF(LOG('Indicator Data'!I55)&lt;K$195,0,10-(K$194-LOG('Indicator Data'!I55))/(K$194-K$195)*10))),1)</f>
        <v>0</v>
      </c>
      <c r="L52" s="55">
        <f t="shared" si="33"/>
        <v>0</v>
      </c>
      <c r="M52" s="55">
        <f>ROUND(IF('Indicator Data'!J55=0,0,IF(LOG('Indicator Data'!J55)&gt;M$194,10,IF(LOG('Indicator Data'!J55)&lt;M$195,0,10-(M$194-LOG('Indicator Data'!J55))/(M$194-M$195)*10))),1)</f>
        <v>6.6</v>
      </c>
      <c r="N52" s="56">
        <f>'Indicator Data'!C55/'Indicator Data'!$BD55</f>
        <v>2.1023420109608287E-3</v>
      </c>
      <c r="O52" s="56">
        <f>'Indicator Data'!D55/'Indicator Data'!$BD55</f>
        <v>7.9327099720238067E-4</v>
      </c>
      <c r="P52" s="56">
        <f>IF(F52=0.1,0,'Indicator Data'!E55/'Indicator Data'!$BD55)</f>
        <v>7.9744020472424185E-3</v>
      </c>
      <c r="Q52" s="56">
        <f>'Indicator Data'!F55/'Indicator Data'!$BD55</f>
        <v>7.6879828172947003E-5</v>
      </c>
      <c r="R52" s="56">
        <f>'Indicator Data'!G55/'Indicator Data'!$BD55</f>
        <v>0</v>
      </c>
      <c r="S52" s="56">
        <f>'Indicator Data'!H55/'Indicator Data'!$BD55</f>
        <v>0</v>
      </c>
      <c r="T52" s="56">
        <f>'Indicator Data'!I55/'Indicator Data'!$BD55</f>
        <v>0</v>
      </c>
      <c r="U52" s="56">
        <f>'Indicator Data'!J55/'Indicator Data'!$BD55</f>
        <v>2.745399435887125E-4</v>
      </c>
      <c r="V52" s="55">
        <f t="shared" si="34"/>
        <v>10</v>
      </c>
      <c r="W52" s="55">
        <f t="shared" si="35"/>
        <v>7.9</v>
      </c>
      <c r="X52" s="55">
        <f t="shared" si="36"/>
        <v>9.1999999999999993</v>
      </c>
      <c r="Y52" s="55">
        <f t="shared" si="37"/>
        <v>5.3</v>
      </c>
      <c r="Z52" s="55">
        <f t="shared" si="38"/>
        <v>9.6999999999999993</v>
      </c>
      <c r="AA52" s="55">
        <f t="shared" si="39"/>
        <v>0</v>
      </c>
      <c r="AB52" s="55">
        <f t="shared" si="40"/>
        <v>0</v>
      </c>
      <c r="AC52" s="55">
        <f t="shared" si="41"/>
        <v>0</v>
      </c>
      <c r="AD52" s="55">
        <f t="shared" si="42"/>
        <v>0</v>
      </c>
      <c r="AE52" s="55">
        <f t="shared" si="43"/>
        <v>0</v>
      </c>
      <c r="AF52" s="55">
        <f t="shared" si="44"/>
        <v>0.1</v>
      </c>
      <c r="AG52" s="55">
        <f>ROUND(IF('Indicator Data'!K55=0,0,IF('Indicator Data'!K55&gt;AG$194,10,IF('Indicator Data'!K55&lt;AG$195,0,10-(AG$194-'Indicator Data'!K55)/(AG$194-AG$195)*10))),1)</f>
        <v>3</v>
      </c>
      <c r="AH52" s="55">
        <f t="shared" si="45"/>
        <v>9.4</v>
      </c>
      <c r="AI52" s="55">
        <f t="shared" si="46"/>
        <v>9</v>
      </c>
      <c r="AJ52" s="55">
        <f t="shared" si="47"/>
        <v>0</v>
      </c>
      <c r="AK52" s="55">
        <f t="shared" si="48"/>
        <v>0</v>
      </c>
      <c r="AL52" s="55">
        <f t="shared" si="49"/>
        <v>0</v>
      </c>
      <c r="AM52" s="55">
        <f t="shared" si="50"/>
        <v>0</v>
      </c>
      <c r="AN52" s="55">
        <f t="shared" si="51"/>
        <v>4.0999999999999996</v>
      </c>
      <c r="AO52" s="57">
        <f t="shared" si="52"/>
        <v>9.4</v>
      </c>
      <c r="AP52" s="57">
        <f t="shared" si="53"/>
        <v>6.7</v>
      </c>
      <c r="AQ52" s="57">
        <f t="shared" si="54"/>
        <v>9.1999999999999993</v>
      </c>
      <c r="AR52" s="57">
        <f t="shared" si="55"/>
        <v>0</v>
      </c>
      <c r="AS52" s="55">
        <f t="shared" si="56"/>
        <v>3.6</v>
      </c>
      <c r="AT52" s="55">
        <f>IF('Indicator Data'!L55="No data","x",IF('Indicator Data'!BE55&lt;1000,"x",ROUND((IF('Indicator Data'!L55&gt;AT$194,10,IF('Indicator Data'!L55&lt;AT$195,0,10-(AT$194-'Indicator Data'!L55)/(AT$194-AT$195)*10))),1)))</f>
        <v>2</v>
      </c>
      <c r="AU52" s="57">
        <f t="shared" si="57"/>
        <v>2.8</v>
      </c>
      <c r="AV52" s="58">
        <f t="shared" si="58"/>
        <v>6.9</v>
      </c>
      <c r="AW52" s="55">
        <f>ROUND(IF('Indicator Data'!M55=0,0,IF('Indicator Data'!M55&gt;AW$194,10,IF('Indicator Data'!M55&lt;AW$195,0,10-(AW$194-'Indicator Data'!M55)/(AW$194-AW$195)*10))),1)</f>
        <v>1.4</v>
      </c>
      <c r="AX52" s="55">
        <f>ROUND(IF('Indicator Data'!N55=0,0,IF(LOG('Indicator Data'!N55)&gt;LOG(AX$194),10,IF(LOG('Indicator Data'!N55)&lt;LOG(AX$195),0,10-(LOG(AX$194)-LOG('Indicator Data'!N55))/(LOG(AX$194)-LOG(AX$195))*10))),1)</f>
        <v>0</v>
      </c>
      <c r="AY52" s="57">
        <f t="shared" si="59"/>
        <v>0.7</v>
      </c>
      <c r="AZ52" s="55">
        <f>'Indicator Data'!O55</f>
        <v>0</v>
      </c>
      <c r="BA52" s="55">
        <f>'Indicator Data'!P55</f>
        <v>0</v>
      </c>
      <c r="BB52" s="57">
        <f t="shared" si="60"/>
        <v>0</v>
      </c>
      <c r="BC52" s="58">
        <f t="shared" si="61"/>
        <v>0.5</v>
      </c>
      <c r="BD52" s="15"/>
      <c r="BE52" s="104"/>
    </row>
    <row r="53" spans="1:57" s="4" customFormat="1" x14ac:dyDescent="0.25">
      <c r="A53" s="126" t="str">
        <f>'Indicator Data'!A56</f>
        <v>Egypt</v>
      </c>
      <c r="B53" s="59" t="str">
        <f>'Indicator Data'!B56</f>
        <v>EGY</v>
      </c>
      <c r="C53" s="55">
        <f>ROUND(IF('Indicator Data'!C56=0,0.1,IF(LOG('Indicator Data'!C56)&gt;C$194,10,IF(LOG('Indicator Data'!C56)&lt;C$195,0,10-(C$194-LOG('Indicator Data'!C56))/(C$194-C$195)*10))),1)</f>
        <v>10</v>
      </c>
      <c r="D53" s="55">
        <f>ROUND(IF('Indicator Data'!D56=0,0.1,IF(LOG('Indicator Data'!D56)&gt;D$194,10,IF(LOG('Indicator Data'!D56)&lt;D$195,0,10-(D$194-LOG('Indicator Data'!D56))/(D$194-D$195)*10))),1)</f>
        <v>0.1</v>
      </c>
      <c r="E53" s="55">
        <f t="shared" si="31"/>
        <v>7.6</v>
      </c>
      <c r="F53" s="55">
        <f>ROUND(IF('Indicator Data'!E56="No data",0.1,IF('Indicator Data'!E56=0,0,IF(LOG('Indicator Data'!E56)&gt;F$194,10,IF(LOG('Indicator Data'!E56)&lt;F$195,0,10-(F$194-LOG('Indicator Data'!E56))/(F$194-F$195)*10)))),1)</f>
        <v>9.6</v>
      </c>
      <c r="G53" s="55">
        <f>ROUND(IF('Indicator Data'!F56=0,0,IF(LOG('Indicator Data'!F56)&gt;G$194,10,IF(LOG('Indicator Data'!F56)&lt;G$195,0,10-(G$194-LOG('Indicator Data'!F56))/(G$194-G$195)*10))),1)</f>
        <v>7.6</v>
      </c>
      <c r="H53" s="55">
        <f>ROUND(IF('Indicator Data'!G56=0,0,IF(LOG('Indicator Data'!G56)&gt;H$194,10,IF(LOG('Indicator Data'!G56)&lt;H$195,0,10-(H$194-LOG('Indicator Data'!G56))/(H$194-H$195)*10))),1)</f>
        <v>0</v>
      </c>
      <c r="I53" s="55">
        <f>ROUND(IF('Indicator Data'!H56=0,0,IF(LOG('Indicator Data'!H56)&gt;I$194,10,IF(LOG('Indicator Data'!H56)&lt;I$195,0,10-(I$194-LOG('Indicator Data'!H56))/(I$194-I$195)*10))),1)</f>
        <v>0</v>
      </c>
      <c r="J53" s="55">
        <f t="shared" si="32"/>
        <v>0</v>
      </c>
      <c r="K53" s="55">
        <f>ROUND(IF('Indicator Data'!I56=0,0,IF(LOG('Indicator Data'!I56)&gt;K$194,10,IF(LOG('Indicator Data'!I56)&lt;K$195,0,10-(K$194-LOG('Indicator Data'!I56))/(K$194-K$195)*10))),1)</f>
        <v>0</v>
      </c>
      <c r="L53" s="55">
        <f t="shared" si="33"/>
        <v>0</v>
      </c>
      <c r="M53" s="55">
        <f>ROUND(IF('Indicator Data'!J56=0,0,IF(LOG('Indicator Data'!J56)&gt;M$194,10,IF(LOG('Indicator Data'!J56)&lt;M$195,0,10-(M$194-LOG('Indicator Data'!J56))/(M$194-M$195)*10))),1)</f>
        <v>0</v>
      </c>
      <c r="N53" s="56">
        <f>'Indicator Data'!C56/'Indicator Data'!$BD56</f>
        <v>1.2300200154310825E-3</v>
      </c>
      <c r="O53" s="56">
        <f>'Indicator Data'!D56/'Indicator Data'!$BD56</f>
        <v>0</v>
      </c>
      <c r="P53" s="56">
        <f>IF(F53=0.1,0,'Indicator Data'!E56/'Indicator Data'!$BD56)</f>
        <v>7.773662646800965E-3</v>
      </c>
      <c r="Q53" s="56">
        <f>'Indicator Data'!F56/'Indicator Data'!$BD56</f>
        <v>3.7455950928425413E-6</v>
      </c>
      <c r="R53" s="56">
        <f>'Indicator Data'!G56/'Indicator Data'!$BD56</f>
        <v>0</v>
      </c>
      <c r="S53" s="56">
        <f>'Indicator Data'!H56/'Indicator Data'!$BD56</f>
        <v>0</v>
      </c>
      <c r="T53" s="56">
        <f>'Indicator Data'!I56/'Indicator Data'!$BD56</f>
        <v>0</v>
      </c>
      <c r="U53" s="56">
        <f>'Indicator Data'!J56/'Indicator Data'!$BD56</f>
        <v>0</v>
      </c>
      <c r="V53" s="55">
        <f t="shared" si="34"/>
        <v>6.2</v>
      </c>
      <c r="W53" s="55">
        <f t="shared" si="35"/>
        <v>0</v>
      </c>
      <c r="X53" s="55">
        <f t="shared" si="36"/>
        <v>3.7</v>
      </c>
      <c r="Y53" s="55">
        <f t="shared" si="37"/>
        <v>5.2</v>
      </c>
      <c r="Z53" s="55">
        <f t="shared" si="38"/>
        <v>6.8</v>
      </c>
      <c r="AA53" s="55">
        <f t="shared" si="39"/>
        <v>0</v>
      </c>
      <c r="AB53" s="55">
        <f t="shared" si="40"/>
        <v>0</v>
      </c>
      <c r="AC53" s="55">
        <f t="shared" si="41"/>
        <v>0</v>
      </c>
      <c r="AD53" s="55">
        <f t="shared" si="42"/>
        <v>0</v>
      </c>
      <c r="AE53" s="55">
        <f t="shared" si="43"/>
        <v>0</v>
      </c>
      <c r="AF53" s="55">
        <f t="shared" si="44"/>
        <v>0</v>
      </c>
      <c r="AG53" s="55">
        <f>ROUND(IF('Indicator Data'!K56=0,0,IF('Indicator Data'!K56&gt;AG$194,10,IF('Indicator Data'!K56&lt;AG$195,0,10-(AG$194-'Indicator Data'!K56)/(AG$194-AG$195)*10))),1)</f>
        <v>0</v>
      </c>
      <c r="AH53" s="55">
        <f t="shared" si="45"/>
        <v>8.1</v>
      </c>
      <c r="AI53" s="55">
        <f t="shared" si="46"/>
        <v>0.1</v>
      </c>
      <c r="AJ53" s="55">
        <f t="shared" si="47"/>
        <v>0</v>
      </c>
      <c r="AK53" s="55">
        <f t="shared" si="48"/>
        <v>0</v>
      </c>
      <c r="AL53" s="55">
        <f t="shared" si="49"/>
        <v>0</v>
      </c>
      <c r="AM53" s="55">
        <f t="shared" si="50"/>
        <v>0</v>
      </c>
      <c r="AN53" s="55">
        <f t="shared" si="51"/>
        <v>0</v>
      </c>
      <c r="AO53" s="57">
        <f t="shared" si="52"/>
        <v>6</v>
      </c>
      <c r="AP53" s="57">
        <f t="shared" si="53"/>
        <v>8.1</v>
      </c>
      <c r="AQ53" s="57">
        <f t="shared" si="54"/>
        <v>7.2</v>
      </c>
      <c r="AR53" s="57">
        <f t="shared" si="55"/>
        <v>0</v>
      </c>
      <c r="AS53" s="55">
        <f t="shared" si="56"/>
        <v>0</v>
      </c>
      <c r="AT53" s="55">
        <f>IF('Indicator Data'!L56="No data","x",IF('Indicator Data'!BE56&lt;1000,"x",ROUND((IF('Indicator Data'!L56&gt;AT$194,10,IF('Indicator Data'!L56&lt;AT$195,0,10-(AT$194-'Indicator Data'!L56)/(AT$194-AT$195)*10))),1)))</f>
        <v>6.1</v>
      </c>
      <c r="AU53" s="57">
        <f t="shared" si="57"/>
        <v>3.1</v>
      </c>
      <c r="AV53" s="58">
        <f t="shared" si="58"/>
        <v>5.5</v>
      </c>
      <c r="AW53" s="55">
        <f>ROUND(IF('Indicator Data'!M56=0,0,IF('Indicator Data'!M56&gt;AW$194,10,IF('Indicator Data'!M56&lt;AW$195,0,10-(AW$194-'Indicator Data'!M56)/(AW$194-AW$195)*10))),1)</f>
        <v>9</v>
      </c>
      <c r="AX53" s="55">
        <f>ROUND(IF('Indicator Data'!N56=0,0,IF(LOG('Indicator Data'!N56)&gt;LOG(AX$194),10,IF(LOG('Indicator Data'!N56)&lt;LOG(AX$195),0,10-(LOG(AX$194)-LOG('Indicator Data'!N56))/(LOG(AX$194)-LOG(AX$195))*10))),1)</f>
        <v>9.6</v>
      </c>
      <c r="AY53" s="57">
        <f t="shared" si="59"/>
        <v>9.3000000000000007</v>
      </c>
      <c r="AZ53" s="55">
        <f>'Indicator Data'!O56</f>
        <v>0</v>
      </c>
      <c r="BA53" s="55">
        <f>'Indicator Data'!P56</f>
        <v>5</v>
      </c>
      <c r="BB53" s="57">
        <f t="shared" si="60"/>
        <v>9</v>
      </c>
      <c r="BC53" s="58">
        <f t="shared" si="61"/>
        <v>9</v>
      </c>
      <c r="BD53" s="15"/>
      <c r="BE53" s="104"/>
    </row>
    <row r="54" spans="1:57" s="4" customFormat="1" x14ac:dyDescent="0.25">
      <c r="A54" s="126" t="str">
        <f>'Indicator Data'!A57</f>
        <v>El Salvador</v>
      </c>
      <c r="B54" s="59" t="str">
        <f>'Indicator Data'!B57</f>
        <v>SLV</v>
      </c>
      <c r="C54" s="55">
        <f>ROUND(IF('Indicator Data'!C57=0,0.1,IF(LOG('Indicator Data'!C57)&gt;C$194,10,IF(LOG('Indicator Data'!C57)&lt;C$195,0,10-(C$194-LOG('Indicator Data'!C57))/(C$194-C$195)*10))),1)</f>
        <v>7.7</v>
      </c>
      <c r="D54" s="55">
        <f>ROUND(IF('Indicator Data'!D57=0,0.1,IF(LOG('Indicator Data'!D57)&gt;D$194,10,IF(LOG('Indicator Data'!D57)&lt;D$195,0,10-(D$194-LOG('Indicator Data'!D57))/(D$194-D$195)*10))),1)</f>
        <v>9</v>
      </c>
      <c r="E54" s="55">
        <f t="shared" si="31"/>
        <v>8.4</v>
      </c>
      <c r="F54" s="55">
        <f>ROUND(IF('Indicator Data'!E57="No data",0.1,IF('Indicator Data'!E57=0,0,IF(LOG('Indicator Data'!E57)&gt;F$194,10,IF(LOG('Indicator Data'!E57)&lt;F$195,0,10-(F$194-LOG('Indicator Data'!E57))/(F$194-F$195)*10)))),1)</f>
        <v>4.7</v>
      </c>
      <c r="G54" s="55">
        <f>ROUND(IF('Indicator Data'!F57=0,0,IF(LOG('Indicator Data'!F57)&gt;G$194,10,IF(LOG('Indicator Data'!F57)&lt;G$195,0,10-(G$194-LOG('Indicator Data'!F57))/(G$194-G$195)*10))),1)</f>
        <v>7.2</v>
      </c>
      <c r="H54" s="55">
        <f>ROUND(IF('Indicator Data'!G57=0,0,IF(LOG('Indicator Data'!G57)&gt;H$194,10,IF(LOG('Indicator Data'!G57)&lt;H$195,0,10-(H$194-LOG('Indicator Data'!G57))/(H$194-H$195)*10))),1)</f>
        <v>6.4</v>
      </c>
      <c r="I54" s="55">
        <f>ROUND(IF('Indicator Data'!H57=0,0,IF(LOG('Indicator Data'!H57)&gt;I$194,10,IF(LOG('Indicator Data'!H57)&lt;I$195,0,10-(I$194-LOG('Indicator Data'!H57))/(I$194-I$195)*10))),1)</f>
        <v>7.1</v>
      </c>
      <c r="J54" s="55">
        <f t="shared" si="32"/>
        <v>6.8</v>
      </c>
      <c r="K54" s="55">
        <f>ROUND(IF('Indicator Data'!I57=0,0,IF(LOG('Indicator Data'!I57)&gt;K$194,10,IF(LOG('Indicator Data'!I57)&lt;K$195,0,10-(K$194-LOG('Indicator Data'!I57))/(K$194-K$195)*10))),1)</f>
        <v>4</v>
      </c>
      <c r="L54" s="55">
        <f t="shared" si="33"/>
        <v>5.6</v>
      </c>
      <c r="M54" s="55">
        <f>ROUND(IF('Indicator Data'!J57=0,0,IF(LOG('Indicator Data'!J57)&gt;M$194,10,IF(LOG('Indicator Data'!J57)&lt;M$195,0,10-(M$194-LOG('Indicator Data'!J57))/(M$194-M$195)*10))),1)</f>
        <v>8.8000000000000007</v>
      </c>
      <c r="N54" s="56">
        <f>'Indicator Data'!C57/'Indicator Data'!$BD57</f>
        <v>1.9367532206582888E-3</v>
      </c>
      <c r="O54" s="56">
        <f>'Indicator Data'!D57/'Indicator Data'!$BD57</f>
        <v>8.1486939637266241E-4</v>
      </c>
      <c r="P54" s="56">
        <f>IF(F54=0.1,0,'Indicator Data'!E57/'Indicator Data'!$BD57)</f>
        <v>1.2774405026349967E-3</v>
      </c>
      <c r="Q54" s="56">
        <f>'Indicator Data'!F57/'Indicator Data'!$BD57</f>
        <v>3.4691859092743962E-5</v>
      </c>
      <c r="R54" s="56">
        <f>'Indicator Data'!G57/'Indicator Data'!$BD57</f>
        <v>6.0131430631178056E-3</v>
      </c>
      <c r="S54" s="56">
        <f>'Indicator Data'!H57/'Indicator Data'!$BD57</f>
        <v>1.4160451444329169E-4</v>
      </c>
      <c r="T54" s="56">
        <f>'Indicator Data'!I57/'Indicator Data'!$BD57</f>
        <v>1.6218464587719675E-4</v>
      </c>
      <c r="U54" s="56">
        <f>'Indicator Data'!J57/'Indicator Data'!$BD57</f>
        <v>5.4564419343105484E-3</v>
      </c>
      <c r="V54" s="55">
        <f t="shared" si="34"/>
        <v>9.6999999999999993</v>
      </c>
      <c r="W54" s="55">
        <f t="shared" si="35"/>
        <v>8.1</v>
      </c>
      <c r="X54" s="55">
        <f t="shared" si="36"/>
        <v>9</v>
      </c>
      <c r="Y54" s="55">
        <f t="shared" si="37"/>
        <v>0.9</v>
      </c>
      <c r="Z54" s="55">
        <f t="shared" si="38"/>
        <v>9</v>
      </c>
      <c r="AA54" s="55">
        <f t="shared" si="39"/>
        <v>3.3</v>
      </c>
      <c r="AB54" s="55">
        <f t="shared" si="40"/>
        <v>0.3</v>
      </c>
      <c r="AC54" s="55">
        <f t="shared" si="41"/>
        <v>1.9</v>
      </c>
      <c r="AD54" s="55">
        <f t="shared" si="42"/>
        <v>0.2</v>
      </c>
      <c r="AE54" s="55">
        <f t="shared" si="43"/>
        <v>1.1000000000000001</v>
      </c>
      <c r="AF54" s="55">
        <f t="shared" si="44"/>
        <v>1.8</v>
      </c>
      <c r="AG54" s="55">
        <f>ROUND(IF('Indicator Data'!K57=0,0,IF('Indicator Data'!K57&gt;AG$194,10,IF('Indicator Data'!K57&lt;AG$195,0,10-(AG$194-'Indicator Data'!K57)/(AG$194-AG$195)*10))),1)</f>
        <v>5.0999999999999996</v>
      </c>
      <c r="AH54" s="55">
        <f t="shared" si="45"/>
        <v>8.6999999999999993</v>
      </c>
      <c r="AI54" s="55">
        <f t="shared" si="46"/>
        <v>8.6</v>
      </c>
      <c r="AJ54" s="55">
        <f t="shared" si="47"/>
        <v>4.9000000000000004</v>
      </c>
      <c r="AK54" s="55">
        <f t="shared" si="48"/>
        <v>3.7</v>
      </c>
      <c r="AL54" s="55">
        <f t="shared" si="49"/>
        <v>4.3</v>
      </c>
      <c r="AM54" s="55">
        <f t="shared" si="50"/>
        <v>2.1</v>
      </c>
      <c r="AN54" s="55">
        <f t="shared" si="51"/>
        <v>6.5</v>
      </c>
      <c r="AO54" s="57">
        <f t="shared" si="52"/>
        <v>8.6999999999999993</v>
      </c>
      <c r="AP54" s="57">
        <f t="shared" si="53"/>
        <v>3</v>
      </c>
      <c r="AQ54" s="57">
        <f t="shared" si="54"/>
        <v>8.1999999999999993</v>
      </c>
      <c r="AR54" s="57">
        <f t="shared" si="55"/>
        <v>3.7</v>
      </c>
      <c r="AS54" s="55">
        <f t="shared" si="56"/>
        <v>5.8</v>
      </c>
      <c r="AT54" s="55">
        <f>IF('Indicator Data'!L57="No data","x",IF('Indicator Data'!BE57&lt;1000,"x",ROUND((IF('Indicator Data'!L57&gt;AT$194,10,IF('Indicator Data'!L57&lt;AT$195,0,10-(AT$194-'Indicator Data'!L57)/(AT$194-AT$195)*10))),1)))</f>
        <v>1</v>
      </c>
      <c r="AU54" s="57">
        <f t="shared" si="57"/>
        <v>3.4</v>
      </c>
      <c r="AV54" s="58">
        <f t="shared" si="58"/>
        <v>6.1</v>
      </c>
      <c r="AW54" s="55">
        <f>ROUND(IF('Indicator Data'!M57=0,0,IF('Indicator Data'!M57&gt;AW$194,10,IF('Indicator Data'!M57&lt;AW$195,0,10-(AW$194-'Indicator Data'!M57)/(AW$194-AW$195)*10))),1)</f>
        <v>4.2</v>
      </c>
      <c r="AX54" s="55">
        <f>ROUND(IF('Indicator Data'!N57=0,0,IF(LOG('Indicator Data'!N57)&gt;LOG(AX$194),10,IF(LOG('Indicator Data'!N57)&lt;LOG(AX$195),0,10-(LOG(AX$194)-LOG('Indicator Data'!N57))/(LOG(AX$194)-LOG(AX$195))*10))),1)</f>
        <v>6.6</v>
      </c>
      <c r="AY54" s="57">
        <f t="shared" si="59"/>
        <v>5.5</v>
      </c>
      <c r="AZ54" s="55">
        <f>'Indicator Data'!O57</f>
        <v>0</v>
      </c>
      <c r="BA54" s="55">
        <f>'Indicator Data'!P57</f>
        <v>0</v>
      </c>
      <c r="BB54" s="57">
        <f t="shared" si="60"/>
        <v>0</v>
      </c>
      <c r="BC54" s="58">
        <f t="shared" si="61"/>
        <v>3.9</v>
      </c>
      <c r="BD54" s="15"/>
      <c r="BE54" s="104"/>
    </row>
    <row r="55" spans="1:57" s="4" customFormat="1" x14ac:dyDescent="0.25">
      <c r="A55" s="126" t="str">
        <f>'Indicator Data'!A58</f>
        <v>Equatorial Guinea</v>
      </c>
      <c r="B55" s="59" t="str">
        <f>'Indicator Data'!B58</f>
        <v>GNQ</v>
      </c>
      <c r="C55" s="55">
        <f>ROUND(IF('Indicator Data'!C58=0,0.1,IF(LOG('Indicator Data'!C58)&gt;C$194,10,IF(LOG('Indicator Data'!C58)&lt;C$195,0,10-(C$194-LOG('Indicator Data'!C58))/(C$194-C$195)*10))),1)</f>
        <v>0.1</v>
      </c>
      <c r="D55" s="55">
        <f>ROUND(IF('Indicator Data'!D58=0,0.1,IF(LOG('Indicator Data'!D58)&gt;D$194,10,IF(LOG('Indicator Data'!D58)&lt;D$195,0,10-(D$194-LOG('Indicator Data'!D58))/(D$194-D$195)*10))),1)</f>
        <v>0.1</v>
      </c>
      <c r="E55" s="55">
        <f t="shared" si="31"/>
        <v>0.1</v>
      </c>
      <c r="F55" s="55">
        <f>ROUND(IF('Indicator Data'!E58="No data",0.1,IF('Indicator Data'!E58=0,0,IF(LOG('Indicator Data'!E58)&gt;F$194,10,IF(LOG('Indicator Data'!E58)&lt;F$195,0,10-(F$194-LOG('Indicator Data'!E58))/(F$194-F$195)*10)))),1)</f>
        <v>4.3</v>
      </c>
      <c r="G55" s="55">
        <f>ROUND(IF('Indicator Data'!F58=0,0,IF(LOG('Indicator Data'!F58)&gt;G$194,10,IF(LOG('Indicator Data'!F58)&lt;G$195,0,10-(G$194-LOG('Indicator Data'!F58))/(G$194-G$195)*10))),1)</f>
        <v>0</v>
      </c>
      <c r="H55" s="55">
        <f>ROUND(IF('Indicator Data'!G58=0,0,IF(LOG('Indicator Data'!G58)&gt;H$194,10,IF(LOG('Indicator Data'!G58)&lt;H$195,0,10-(H$194-LOG('Indicator Data'!G58))/(H$194-H$195)*10))),1)</f>
        <v>0</v>
      </c>
      <c r="I55" s="55">
        <f>ROUND(IF('Indicator Data'!H58=0,0,IF(LOG('Indicator Data'!H58)&gt;I$194,10,IF(LOG('Indicator Data'!H58)&lt;I$195,0,10-(I$194-LOG('Indicator Data'!H58))/(I$194-I$195)*10))),1)</f>
        <v>0</v>
      </c>
      <c r="J55" s="55">
        <f t="shared" si="32"/>
        <v>0</v>
      </c>
      <c r="K55" s="55">
        <f>ROUND(IF('Indicator Data'!I58=0,0,IF(LOG('Indicator Data'!I58)&gt;K$194,10,IF(LOG('Indicator Data'!I58)&lt;K$195,0,10-(K$194-LOG('Indicator Data'!I58))/(K$194-K$195)*10))),1)</f>
        <v>0</v>
      </c>
      <c r="L55" s="55">
        <f t="shared" si="33"/>
        <v>0</v>
      </c>
      <c r="M55" s="55">
        <f>ROUND(IF('Indicator Data'!J58=0,0,IF(LOG('Indicator Data'!J58)&gt;M$194,10,IF(LOG('Indicator Data'!J58)&lt;M$195,0,10-(M$194-LOG('Indicator Data'!J58))/(M$194-M$195)*10))),1)</f>
        <v>0</v>
      </c>
      <c r="N55" s="56">
        <f>'Indicator Data'!C58/'Indicator Data'!$BD58</f>
        <v>0</v>
      </c>
      <c r="O55" s="56">
        <f>'Indicator Data'!D58/'Indicator Data'!$BD58</f>
        <v>0</v>
      </c>
      <c r="P55" s="56">
        <f>IF(F55=0.1,0,'Indicator Data'!E58/'Indicator Data'!$BD58)</f>
        <v>6.6264689899816322E-3</v>
      </c>
      <c r="Q55" s="56">
        <f>'Indicator Data'!F58/'Indicator Data'!$BD58</f>
        <v>0</v>
      </c>
      <c r="R55" s="56">
        <f>'Indicator Data'!G58/'Indicator Data'!$BD58</f>
        <v>0</v>
      </c>
      <c r="S55" s="56">
        <f>'Indicator Data'!H58/'Indicator Data'!$BD58</f>
        <v>0</v>
      </c>
      <c r="T55" s="56">
        <f>'Indicator Data'!I58/'Indicator Data'!$BD58</f>
        <v>0</v>
      </c>
      <c r="U55" s="56">
        <f>'Indicator Data'!J58/'Indicator Data'!$BD58</f>
        <v>0</v>
      </c>
      <c r="V55" s="55">
        <f t="shared" si="34"/>
        <v>0</v>
      </c>
      <c r="W55" s="55">
        <f t="shared" si="35"/>
        <v>0</v>
      </c>
      <c r="X55" s="55">
        <f t="shared" si="36"/>
        <v>0</v>
      </c>
      <c r="Y55" s="55">
        <f t="shared" si="37"/>
        <v>4.4000000000000004</v>
      </c>
      <c r="Z55" s="55">
        <f t="shared" si="38"/>
        <v>0</v>
      </c>
      <c r="AA55" s="55">
        <f t="shared" si="39"/>
        <v>0</v>
      </c>
      <c r="AB55" s="55">
        <f t="shared" si="40"/>
        <v>0</v>
      </c>
      <c r="AC55" s="55">
        <f t="shared" si="41"/>
        <v>0</v>
      </c>
      <c r="AD55" s="55">
        <f t="shared" si="42"/>
        <v>0</v>
      </c>
      <c r="AE55" s="55">
        <f t="shared" si="43"/>
        <v>0</v>
      </c>
      <c r="AF55" s="55">
        <f t="shared" si="44"/>
        <v>0</v>
      </c>
      <c r="AG55" s="55">
        <f>ROUND(IF('Indicator Data'!K58=0,0,IF('Indicator Data'!K58&gt;AG$194,10,IF('Indicator Data'!K58&lt;AG$195,0,10-(AG$194-'Indicator Data'!K58)/(AG$194-AG$195)*10))),1)</f>
        <v>0</v>
      </c>
      <c r="AH55" s="55">
        <f t="shared" si="45"/>
        <v>0.1</v>
      </c>
      <c r="AI55" s="55">
        <f t="shared" si="46"/>
        <v>0.1</v>
      </c>
      <c r="AJ55" s="55">
        <f t="shared" si="47"/>
        <v>0</v>
      </c>
      <c r="AK55" s="55">
        <f t="shared" si="48"/>
        <v>0</v>
      </c>
      <c r="AL55" s="55">
        <f t="shared" si="49"/>
        <v>0</v>
      </c>
      <c r="AM55" s="55">
        <f t="shared" si="50"/>
        <v>0</v>
      </c>
      <c r="AN55" s="55">
        <f t="shared" si="51"/>
        <v>0</v>
      </c>
      <c r="AO55" s="57">
        <f t="shared" si="52"/>
        <v>0.1</v>
      </c>
      <c r="AP55" s="57">
        <f t="shared" si="53"/>
        <v>4.4000000000000004</v>
      </c>
      <c r="AQ55" s="57">
        <f t="shared" si="54"/>
        <v>0</v>
      </c>
      <c r="AR55" s="57">
        <f t="shared" si="55"/>
        <v>0</v>
      </c>
      <c r="AS55" s="55">
        <f t="shared" si="56"/>
        <v>0</v>
      </c>
      <c r="AT55" s="55">
        <f>IF('Indicator Data'!L58="No data","x",IF('Indicator Data'!BE58&lt;1000,"x",ROUND((IF('Indicator Data'!L58&gt;AT$194,10,IF('Indicator Data'!L58&lt;AT$195,0,10-(AT$194-'Indicator Data'!L58)/(AT$194-AT$195)*10))),1)))</f>
        <v>7.1</v>
      </c>
      <c r="AU55" s="57">
        <f t="shared" si="57"/>
        <v>3.6</v>
      </c>
      <c r="AV55" s="58">
        <f t="shared" si="58"/>
        <v>1.8</v>
      </c>
      <c r="AW55" s="55">
        <f>ROUND(IF('Indicator Data'!M58=0,0,IF('Indicator Data'!M58&gt;AW$194,10,IF('Indicator Data'!M58&lt;AW$195,0,10-(AW$194-'Indicator Data'!M58)/(AW$194-AW$195)*10))),1)</f>
        <v>2.8</v>
      </c>
      <c r="AX55" s="55">
        <f>ROUND(IF('Indicator Data'!N58=0,0,IF(LOG('Indicator Data'!N58)&gt;LOG(AX$194),10,IF(LOG('Indicator Data'!N58)&lt;LOG(AX$195),0,10-(LOG(AX$194)-LOG('Indicator Data'!N58))/(LOG(AX$194)-LOG(AX$195))*10))),1)</f>
        <v>5.5</v>
      </c>
      <c r="AY55" s="57">
        <f t="shared" si="59"/>
        <v>4.3</v>
      </c>
      <c r="AZ55" s="55">
        <f>'Indicator Data'!O58</f>
        <v>0</v>
      </c>
      <c r="BA55" s="55">
        <f>'Indicator Data'!P58</f>
        <v>0</v>
      </c>
      <c r="BB55" s="57">
        <f t="shared" si="60"/>
        <v>0</v>
      </c>
      <c r="BC55" s="58">
        <f t="shared" si="61"/>
        <v>3</v>
      </c>
      <c r="BD55" s="15"/>
      <c r="BE55" s="104"/>
    </row>
    <row r="56" spans="1:57" s="4" customFormat="1" x14ac:dyDescent="0.25">
      <c r="A56" s="126" t="str">
        <f>'Indicator Data'!A59</f>
        <v>Eritrea</v>
      </c>
      <c r="B56" s="59" t="str">
        <f>'Indicator Data'!B59</f>
        <v>ERI</v>
      </c>
      <c r="C56" s="55">
        <f>ROUND(IF('Indicator Data'!C59=0,0.1,IF(LOG('Indicator Data'!C59)&gt;C$194,10,IF(LOG('Indicator Data'!C59)&lt;C$195,0,10-(C$194-LOG('Indicator Data'!C59))/(C$194-C$195)*10))),1)</f>
        <v>6.3</v>
      </c>
      <c r="D56" s="55">
        <f>ROUND(IF('Indicator Data'!D59=0,0.1,IF(LOG('Indicator Data'!D59)&gt;D$194,10,IF(LOG('Indicator Data'!D59)&lt;D$195,0,10-(D$194-LOG('Indicator Data'!D59))/(D$194-D$195)*10))),1)</f>
        <v>0.1</v>
      </c>
      <c r="E56" s="55">
        <f t="shared" si="31"/>
        <v>3.8</v>
      </c>
      <c r="F56" s="55">
        <f>ROUND(IF('Indicator Data'!E59="No data",0.1,IF('Indicator Data'!E59=0,0,IF(LOG('Indicator Data'!E59)&gt;F$194,10,IF(LOG('Indicator Data'!E59)&lt;F$195,0,10-(F$194-LOG('Indicator Data'!E59))/(F$194-F$195)*10)))),1)</f>
        <v>4.7</v>
      </c>
      <c r="G56" s="55">
        <f>ROUND(IF('Indicator Data'!F59=0,0,IF(LOG('Indicator Data'!F59)&gt;G$194,10,IF(LOG('Indicator Data'!F59)&lt;G$195,0,10-(G$194-LOG('Indicator Data'!F59))/(G$194-G$195)*10))),1)</f>
        <v>0</v>
      </c>
      <c r="H56" s="55">
        <f>ROUND(IF('Indicator Data'!G59=0,0,IF(LOG('Indicator Data'!G59)&gt;H$194,10,IF(LOG('Indicator Data'!G59)&lt;H$195,0,10-(H$194-LOG('Indicator Data'!G59))/(H$194-H$195)*10))),1)</f>
        <v>0</v>
      </c>
      <c r="I56" s="55">
        <f>ROUND(IF('Indicator Data'!H59=0,0,IF(LOG('Indicator Data'!H59)&gt;I$194,10,IF(LOG('Indicator Data'!H59)&lt;I$195,0,10-(I$194-LOG('Indicator Data'!H59))/(I$194-I$195)*10))),1)</f>
        <v>0</v>
      </c>
      <c r="J56" s="55">
        <f t="shared" si="32"/>
        <v>0</v>
      </c>
      <c r="K56" s="55">
        <f>ROUND(IF('Indicator Data'!I59=0,0,IF(LOG('Indicator Data'!I59)&gt;K$194,10,IF(LOG('Indicator Data'!I59)&lt;K$195,0,10-(K$194-LOG('Indicator Data'!I59))/(K$194-K$195)*10))),1)</f>
        <v>0</v>
      </c>
      <c r="L56" s="55">
        <f t="shared" si="33"/>
        <v>0</v>
      </c>
      <c r="M56" s="55">
        <f>ROUND(IF('Indicator Data'!J59=0,0,IF(LOG('Indicator Data'!J59)&gt;M$194,10,IF(LOG('Indicator Data'!J59)&lt;M$195,0,10-(M$194-LOG('Indicator Data'!J59))/(M$194-M$195)*10))),1)</f>
        <v>10</v>
      </c>
      <c r="N56" s="56">
        <f>'Indicator Data'!C59/'Indicator Data'!$BD59</f>
        <v>6.1965380283880332E-4</v>
      </c>
      <c r="O56" s="56">
        <f>'Indicator Data'!D59/'Indicator Data'!$BD59</f>
        <v>0</v>
      </c>
      <c r="P56" s="56">
        <f>IF(F56=0.1,0,'Indicator Data'!E59/'Indicator Data'!$BD59)</f>
        <v>1.4716232321244117E-3</v>
      </c>
      <c r="Q56" s="56">
        <f>'Indicator Data'!F59/'Indicator Data'!$BD59</f>
        <v>0</v>
      </c>
      <c r="R56" s="56">
        <f>'Indicator Data'!G59/'Indicator Data'!$BD59</f>
        <v>0</v>
      </c>
      <c r="S56" s="56">
        <f>'Indicator Data'!H59/'Indicator Data'!$BD59</f>
        <v>0</v>
      </c>
      <c r="T56" s="56">
        <f>'Indicator Data'!I59/'Indicator Data'!$BD59</f>
        <v>0</v>
      </c>
      <c r="U56" s="56">
        <f>'Indicator Data'!J59/'Indicator Data'!$BD59</f>
        <v>3.2086141882326738E-2</v>
      </c>
      <c r="V56" s="55">
        <f t="shared" si="34"/>
        <v>3.1</v>
      </c>
      <c r="W56" s="55">
        <f t="shared" si="35"/>
        <v>0</v>
      </c>
      <c r="X56" s="55">
        <f t="shared" si="36"/>
        <v>1.7</v>
      </c>
      <c r="Y56" s="55">
        <f t="shared" si="37"/>
        <v>1</v>
      </c>
      <c r="Z56" s="55">
        <f t="shared" si="38"/>
        <v>0</v>
      </c>
      <c r="AA56" s="55">
        <f t="shared" si="39"/>
        <v>0</v>
      </c>
      <c r="AB56" s="55">
        <f t="shared" si="40"/>
        <v>0</v>
      </c>
      <c r="AC56" s="55">
        <f t="shared" si="41"/>
        <v>0</v>
      </c>
      <c r="AD56" s="55">
        <f t="shared" si="42"/>
        <v>0</v>
      </c>
      <c r="AE56" s="55">
        <f t="shared" si="43"/>
        <v>0</v>
      </c>
      <c r="AF56" s="55">
        <f t="shared" si="44"/>
        <v>10</v>
      </c>
      <c r="AG56" s="55">
        <f>ROUND(IF('Indicator Data'!K59=0,0,IF('Indicator Data'!K59&gt;AG$194,10,IF('Indicator Data'!K59&lt;AG$195,0,10-(AG$194-'Indicator Data'!K59)/(AG$194-AG$195)*10))),1)</f>
        <v>3</v>
      </c>
      <c r="AH56" s="55">
        <f t="shared" si="45"/>
        <v>4.7</v>
      </c>
      <c r="AI56" s="55">
        <f t="shared" si="46"/>
        <v>0.1</v>
      </c>
      <c r="AJ56" s="55">
        <f t="shared" si="47"/>
        <v>0</v>
      </c>
      <c r="AK56" s="55">
        <f t="shared" si="48"/>
        <v>0</v>
      </c>
      <c r="AL56" s="55">
        <f t="shared" si="49"/>
        <v>0</v>
      </c>
      <c r="AM56" s="55">
        <f t="shared" si="50"/>
        <v>0</v>
      </c>
      <c r="AN56" s="55">
        <f t="shared" si="51"/>
        <v>10</v>
      </c>
      <c r="AO56" s="57">
        <f t="shared" si="52"/>
        <v>2.8</v>
      </c>
      <c r="AP56" s="57">
        <f t="shared" si="53"/>
        <v>3.1</v>
      </c>
      <c r="AQ56" s="57">
        <f t="shared" si="54"/>
        <v>0</v>
      </c>
      <c r="AR56" s="57">
        <f t="shared" si="55"/>
        <v>0</v>
      </c>
      <c r="AS56" s="55">
        <f t="shared" si="56"/>
        <v>6.5</v>
      </c>
      <c r="AT56" s="55">
        <f>IF('Indicator Data'!L59="No data","x",IF('Indicator Data'!BE59&lt;1000,"x",ROUND((IF('Indicator Data'!L59&gt;AT$194,10,IF('Indicator Data'!L59&lt;AT$195,0,10-(AT$194-'Indicator Data'!L59)/(AT$194-AT$195)*10))),1)))</f>
        <v>10</v>
      </c>
      <c r="AU56" s="57">
        <f t="shared" si="57"/>
        <v>8.3000000000000007</v>
      </c>
      <c r="AV56" s="58">
        <f t="shared" si="58"/>
        <v>3.7</v>
      </c>
      <c r="AW56" s="55">
        <f>ROUND(IF('Indicator Data'!M59=0,0,IF('Indicator Data'!M59&gt;AW$194,10,IF('Indicator Data'!M59&lt;AW$195,0,10-(AW$194-'Indicator Data'!M59)/(AW$194-AW$195)*10))),1)</f>
        <v>4.3</v>
      </c>
      <c r="AX56" s="55">
        <f>ROUND(IF('Indicator Data'!N59=0,0,IF(LOG('Indicator Data'!N59)&gt;LOG(AX$194),10,IF(LOG('Indicator Data'!N59)&lt;LOG(AX$195),0,10-(LOG(AX$194)-LOG('Indicator Data'!N59))/(LOG(AX$194)-LOG(AX$195))*10))),1)</f>
        <v>4.9000000000000004</v>
      </c>
      <c r="AY56" s="57">
        <f t="shared" si="59"/>
        <v>4.5999999999999996</v>
      </c>
      <c r="AZ56" s="55">
        <f>'Indicator Data'!O59</f>
        <v>0</v>
      </c>
      <c r="BA56" s="55">
        <f>'Indicator Data'!P59</f>
        <v>0</v>
      </c>
      <c r="BB56" s="57">
        <f t="shared" si="60"/>
        <v>0</v>
      </c>
      <c r="BC56" s="58">
        <f t="shared" si="61"/>
        <v>3.2</v>
      </c>
      <c r="BD56" s="15"/>
      <c r="BE56" s="104"/>
    </row>
    <row r="57" spans="1:57" s="4" customFormat="1" x14ac:dyDescent="0.25">
      <c r="A57" s="126" t="str">
        <f>'Indicator Data'!A60</f>
        <v>Estonia</v>
      </c>
      <c r="B57" s="59" t="str">
        <f>'Indicator Data'!B60</f>
        <v>EST</v>
      </c>
      <c r="C57" s="55">
        <f>ROUND(IF('Indicator Data'!C60=0,0.1,IF(LOG('Indicator Data'!C60)&gt;C$194,10,IF(LOG('Indicator Data'!C60)&lt;C$195,0,10-(C$194-LOG('Indicator Data'!C60))/(C$194-C$195)*10))),1)</f>
        <v>0.1</v>
      </c>
      <c r="D57" s="55">
        <f>ROUND(IF('Indicator Data'!D60=0,0.1,IF(LOG('Indicator Data'!D60)&gt;D$194,10,IF(LOG('Indicator Data'!D60)&lt;D$195,0,10-(D$194-LOG('Indicator Data'!D60))/(D$194-D$195)*10))),1)</f>
        <v>0.1</v>
      </c>
      <c r="E57" s="55">
        <f t="shared" si="31"/>
        <v>0.1</v>
      </c>
      <c r="F57" s="55">
        <f>ROUND(IF('Indicator Data'!E60="No data",0.1,IF('Indicator Data'!E60=0,0,IF(LOG('Indicator Data'!E60)&gt;F$194,10,IF(LOG('Indicator Data'!E60)&lt;F$195,0,10-(F$194-LOG('Indicator Data'!E60))/(F$194-F$195)*10)))),1)</f>
        <v>4.3</v>
      </c>
      <c r="G57" s="55">
        <f>ROUND(IF('Indicator Data'!F60=0,0,IF(LOG('Indicator Data'!F60)&gt;G$194,10,IF(LOG('Indicator Data'!F60)&lt;G$195,0,10-(G$194-LOG('Indicator Data'!F60))/(G$194-G$195)*10))),1)</f>
        <v>0</v>
      </c>
      <c r="H57" s="55">
        <f>ROUND(IF('Indicator Data'!G60=0,0,IF(LOG('Indicator Data'!G60)&gt;H$194,10,IF(LOG('Indicator Data'!G60)&lt;H$195,0,10-(H$194-LOG('Indicator Data'!G60))/(H$194-H$195)*10))),1)</f>
        <v>0</v>
      </c>
      <c r="I57" s="55">
        <f>ROUND(IF('Indicator Data'!H60=0,0,IF(LOG('Indicator Data'!H60)&gt;I$194,10,IF(LOG('Indicator Data'!H60)&lt;I$195,0,10-(I$194-LOG('Indicator Data'!H60))/(I$194-I$195)*10))),1)</f>
        <v>0</v>
      </c>
      <c r="J57" s="55">
        <f t="shared" si="32"/>
        <v>0</v>
      </c>
      <c r="K57" s="55">
        <f>ROUND(IF('Indicator Data'!I60=0,0,IF(LOG('Indicator Data'!I60)&gt;K$194,10,IF(LOG('Indicator Data'!I60)&lt;K$195,0,10-(K$194-LOG('Indicator Data'!I60))/(K$194-K$195)*10))),1)</f>
        <v>0</v>
      </c>
      <c r="L57" s="55">
        <f t="shared" si="33"/>
        <v>0</v>
      </c>
      <c r="M57" s="55">
        <f>ROUND(IF('Indicator Data'!J60=0,0,IF(LOG('Indicator Data'!J60)&gt;M$194,10,IF(LOG('Indicator Data'!J60)&lt;M$195,0,10-(M$194-LOG('Indicator Data'!J60))/(M$194-M$195)*10))),1)</f>
        <v>0</v>
      </c>
      <c r="N57" s="56">
        <f>'Indicator Data'!C60/'Indicator Data'!$BD60</f>
        <v>0</v>
      </c>
      <c r="O57" s="56">
        <f>'Indicator Data'!D60/'Indicator Data'!$BD60</f>
        <v>0</v>
      </c>
      <c r="P57" s="56">
        <f>IF(F57=0.1,0,'Indicator Data'!E60/'Indicator Data'!$BD60)</f>
        <v>4.3018441732058793E-3</v>
      </c>
      <c r="Q57" s="56">
        <f>'Indicator Data'!F60/'Indicator Data'!$BD60</f>
        <v>0</v>
      </c>
      <c r="R57" s="56">
        <f>'Indicator Data'!G60/'Indicator Data'!$BD60</f>
        <v>0</v>
      </c>
      <c r="S57" s="56">
        <f>'Indicator Data'!H60/'Indicator Data'!$BD60</f>
        <v>0</v>
      </c>
      <c r="T57" s="56">
        <f>'Indicator Data'!I60/'Indicator Data'!$BD60</f>
        <v>0</v>
      </c>
      <c r="U57" s="56">
        <f>'Indicator Data'!J60/'Indicator Data'!$BD60</f>
        <v>0</v>
      </c>
      <c r="V57" s="55">
        <f t="shared" si="34"/>
        <v>0</v>
      </c>
      <c r="W57" s="55">
        <f t="shared" si="35"/>
        <v>0</v>
      </c>
      <c r="X57" s="55">
        <f t="shared" si="36"/>
        <v>0</v>
      </c>
      <c r="Y57" s="55">
        <f t="shared" si="37"/>
        <v>2.9</v>
      </c>
      <c r="Z57" s="55">
        <f t="shared" si="38"/>
        <v>0</v>
      </c>
      <c r="AA57" s="55">
        <f t="shared" si="39"/>
        <v>0</v>
      </c>
      <c r="AB57" s="55">
        <f t="shared" si="40"/>
        <v>0</v>
      </c>
      <c r="AC57" s="55">
        <f t="shared" si="41"/>
        <v>0</v>
      </c>
      <c r="AD57" s="55">
        <f t="shared" si="42"/>
        <v>0</v>
      </c>
      <c r="AE57" s="55">
        <f t="shared" si="43"/>
        <v>0</v>
      </c>
      <c r="AF57" s="55">
        <f t="shared" si="44"/>
        <v>0</v>
      </c>
      <c r="AG57" s="55">
        <f>ROUND(IF('Indicator Data'!K60=0,0,IF('Indicator Data'!K60&gt;AG$194,10,IF('Indicator Data'!K60&lt;AG$195,0,10-(AG$194-'Indicator Data'!K60)/(AG$194-AG$195)*10))),1)</f>
        <v>0</v>
      </c>
      <c r="AH57" s="55">
        <f t="shared" si="45"/>
        <v>0.1</v>
      </c>
      <c r="AI57" s="55">
        <f t="shared" si="46"/>
        <v>0.1</v>
      </c>
      <c r="AJ57" s="55">
        <f t="shared" si="47"/>
        <v>0</v>
      </c>
      <c r="AK57" s="55">
        <f t="shared" si="48"/>
        <v>0</v>
      </c>
      <c r="AL57" s="55">
        <f t="shared" si="49"/>
        <v>0</v>
      </c>
      <c r="AM57" s="55">
        <f t="shared" si="50"/>
        <v>0</v>
      </c>
      <c r="AN57" s="55">
        <f t="shared" si="51"/>
        <v>0</v>
      </c>
      <c r="AO57" s="57">
        <f t="shared" si="52"/>
        <v>0.1</v>
      </c>
      <c r="AP57" s="57">
        <f t="shared" si="53"/>
        <v>3.6</v>
      </c>
      <c r="AQ57" s="57">
        <f t="shared" si="54"/>
        <v>0</v>
      </c>
      <c r="AR57" s="57">
        <f t="shared" si="55"/>
        <v>0</v>
      </c>
      <c r="AS57" s="55">
        <f t="shared" si="56"/>
        <v>0</v>
      </c>
      <c r="AT57" s="55">
        <f>IF('Indicator Data'!L60="No data","x",IF('Indicator Data'!BE60&lt;1000,"x",ROUND((IF('Indicator Data'!L60&gt;AT$194,10,IF('Indicator Data'!L60&lt;AT$195,0,10-(AT$194-'Indicator Data'!L60)/(AT$194-AT$195)*10))),1)))</f>
        <v>0</v>
      </c>
      <c r="AU57" s="57">
        <f t="shared" si="57"/>
        <v>0</v>
      </c>
      <c r="AV57" s="58">
        <f t="shared" si="58"/>
        <v>0.9</v>
      </c>
      <c r="AW57" s="55">
        <f>ROUND(IF('Indicator Data'!M60=0,0,IF('Indicator Data'!M60&gt;AW$194,10,IF('Indicator Data'!M60&lt;AW$195,0,10-(AW$194-'Indicator Data'!M60)/(AW$194-AW$195)*10))),1)</f>
        <v>0</v>
      </c>
      <c r="AX57" s="55">
        <f>ROUND(IF('Indicator Data'!N60=0,0,IF(LOG('Indicator Data'!N60)&gt;LOG(AX$194),10,IF(LOG('Indicator Data'!N60)&lt;LOG(AX$195),0,10-(LOG(AX$194)-LOG('Indicator Data'!N60))/(LOG(AX$194)-LOG(AX$195))*10))),1)</f>
        <v>0</v>
      </c>
      <c r="AY57" s="57">
        <f t="shared" si="59"/>
        <v>0</v>
      </c>
      <c r="AZ57" s="55">
        <f>'Indicator Data'!O60</f>
        <v>0</v>
      </c>
      <c r="BA57" s="55">
        <f>'Indicator Data'!P60</f>
        <v>0</v>
      </c>
      <c r="BB57" s="57">
        <f t="shared" si="60"/>
        <v>0</v>
      </c>
      <c r="BC57" s="58">
        <f t="shared" si="61"/>
        <v>0</v>
      </c>
      <c r="BD57" s="15"/>
      <c r="BE57" s="104"/>
    </row>
    <row r="58" spans="1:57" s="4" customFormat="1" x14ac:dyDescent="0.25">
      <c r="A58" s="126" t="str">
        <f>'Indicator Data'!A61</f>
        <v>Eswatini</v>
      </c>
      <c r="B58" s="59" t="str">
        <f>'Indicator Data'!B61</f>
        <v>SWZ</v>
      </c>
      <c r="C58" s="55">
        <f>ROUND(IF('Indicator Data'!C61=0,0.1,IF(LOG('Indicator Data'!C61)&gt;C$194,10,IF(LOG('Indicator Data'!C61)&lt;C$195,0,10-(C$194-LOG('Indicator Data'!C61))/(C$194-C$195)*10))),1)</f>
        <v>0.1</v>
      </c>
      <c r="D58" s="55">
        <f>ROUND(IF('Indicator Data'!D61=0,0.1,IF(LOG('Indicator Data'!D61)&gt;D$194,10,IF(LOG('Indicator Data'!D61)&lt;D$195,0,10-(D$194-LOG('Indicator Data'!D61))/(D$194-D$195)*10))),1)</f>
        <v>0.1</v>
      </c>
      <c r="E58" s="55">
        <f t="shared" si="31"/>
        <v>0.1</v>
      </c>
      <c r="F58" s="55">
        <f>ROUND(IF('Indicator Data'!E61="No data",0.1,IF('Indicator Data'!E61=0,0,IF(LOG('Indicator Data'!E61)&gt;F$194,10,IF(LOG('Indicator Data'!E61)&lt;F$195,0,10-(F$194-LOG('Indicator Data'!E61))/(F$194-F$195)*10)))),1)</f>
        <v>4.5999999999999996</v>
      </c>
      <c r="G58" s="55">
        <f>ROUND(IF('Indicator Data'!F61=0,0,IF(LOG('Indicator Data'!F61)&gt;G$194,10,IF(LOG('Indicator Data'!F61)&lt;G$195,0,10-(G$194-LOG('Indicator Data'!F61))/(G$194-G$195)*10))),1)</f>
        <v>0</v>
      </c>
      <c r="H58" s="55">
        <f>ROUND(IF('Indicator Data'!G61=0,0,IF(LOG('Indicator Data'!G61)&gt;H$194,10,IF(LOG('Indicator Data'!G61)&lt;H$195,0,10-(H$194-LOG('Indicator Data'!G61))/(H$194-H$195)*10))),1)</f>
        <v>0.5</v>
      </c>
      <c r="I58" s="55">
        <f>ROUND(IF('Indicator Data'!H61=0,0,IF(LOG('Indicator Data'!H61)&gt;I$194,10,IF(LOG('Indicator Data'!H61)&lt;I$195,0,10-(I$194-LOG('Indicator Data'!H61))/(I$194-I$195)*10))),1)</f>
        <v>0</v>
      </c>
      <c r="J58" s="55">
        <f t="shared" si="32"/>
        <v>0.3</v>
      </c>
      <c r="K58" s="55">
        <f>ROUND(IF('Indicator Data'!I61=0,0,IF(LOG('Indicator Data'!I61)&gt;K$194,10,IF(LOG('Indicator Data'!I61)&lt;K$195,0,10-(K$194-LOG('Indicator Data'!I61))/(K$194-K$195)*10))),1)</f>
        <v>0</v>
      </c>
      <c r="L58" s="55">
        <f t="shared" si="33"/>
        <v>0.2</v>
      </c>
      <c r="M58" s="55">
        <f>ROUND(IF('Indicator Data'!J61=0,0,IF(LOG('Indicator Data'!J61)&gt;M$194,10,IF(LOG('Indicator Data'!J61)&lt;M$195,0,10-(M$194-LOG('Indicator Data'!J61))/(M$194-M$195)*10))),1)</f>
        <v>9.5</v>
      </c>
      <c r="N58" s="56">
        <f>'Indicator Data'!C61/'Indicator Data'!$BD61</f>
        <v>0</v>
      </c>
      <c r="O58" s="56">
        <f>'Indicator Data'!D61/'Indicator Data'!$BD61</f>
        <v>0</v>
      </c>
      <c r="P58" s="56">
        <f>IF(F58=0.1,0,'Indicator Data'!E61/'Indicator Data'!$BD61)</f>
        <v>5.5501172970502805E-3</v>
      </c>
      <c r="Q58" s="56">
        <f>'Indicator Data'!F61/'Indicator Data'!$BD61</f>
        <v>0</v>
      </c>
      <c r="R58" s="56">
        <f>'Indicator Data'!G61/'Indicator Data'!$BD61</f>
        <v>1.2608180901943109E-4</v>
      </c>
      <c r="S58" s="56">
        <f>'Indicator Data'!H61/'Indicator Data'!$BD61</f>
        <v>0</v>
      </c>
      <c r="T58" s="56">
        <f>'Indicator Data'!I61/'Indicator Data'!$BD61</f>
        <v>0</v>
      </c>
      <c r="U58" s="56">
        <f>'Indicator Data'!J61/'Indicator Data'!$BD61</f>
        <v>5.031722631209936E-2</v>
      </c>
      <c r="V58" s="55">
        <f t="shared" si="34"/>
        <v>0</v>
      </c>
      <c r="W58" s="55">
        <f t="shared" si="35"/>
        <v>0</v>
      </c>
      <c r="X58" s="55">
        <f t="shared" si="36"/>
        <v>0</v>
      </c>
      <c r="Y58" s="55">
        <f t="shared" si="37"/>
        <v>3.7</v>
      </c>
      <c r="Z58" s="55">
        <f t="shared" si="38"/>
        <v>0</v>
      </c>
      <c r="AA58" s="55">
        <f t="shared" si="39"/>
        <v>0.1</v>
      </c>
      <c r="AB58" s="55">
        <f t="shared" si="40"/>
        <v>0</v>
      </c>
      <c r="AC58" s="55">
        <f t="shared" si="41"/>
        <v>0.1</v>
      </c>
      <c r="AD58" s="55">
        <f t="shared" si="42"/>
        <v>0</v>
      </c>
      <c r="AE58" s="55">
        <f t="shared" si="43"/>
        <v>0.1</v>
      </c>
      <c r="AF58" s="55">
        <f t="shared" si="44"/>
        <v>10</v>
      </c>
      <c r="AG58" s="55">
        <f>ROUND(IF('Indicator Data'!K61=0,0,IF('Indicator Data'!K61&gt;AG$194,10,IF('Indicator Data'!K61&lt;AG$195,0,10-(AG$194-'Indicator Data'!K61)/(AG$194-AG$195)*10))),1)</f>
        <v>5.0999999999999996</v>
      </c>
      <c r="AH58" s="55">
        <f t="shared" si="45"/>
        <v>0.1</v>
      </c>
      <c r="AI58" s="55">
        <f t="shared" si="46"/>
        <v>0.1</v>
      </c>
      <c r="AJ58" s="55">
        <f t="shared" si="47"/>
        <v>0.3</v>
      </c>
      <c r="AK58" s="55">
        <f t="shared" si="48"/>
        <v>0</v>
      </c>
      <c r="AL58" s="55">
        <f t="shared" si="49"/>
        <v>0.2</v>
      </c>
      <c r="AM58" s="55">
        <f t="shared" si="50"/>
        <v>0</v>
      </c>
      <c r="AN58" s="55">
        <f t="shared" si="51"/>
        <v>9.8000000000000007</v>
      </c>
      <c r="AO58" s="57">
        <f t="shared" si="52"/>
        <v>0.1</v>
      </c>
      <c r="AP58" s="57">
        <f t="shared" si="53"/>
        <v>4.2</v>
      </c>
      <c r="AQ58" s="57">
        <f t="shared" si="54"/>
        <v>0</v>
      </c>
      <c r="AR58" s="57">
        <f t="shared" si="55"/>
        <v>0.2</v>
      </c>
      <c r="AS58" s="55">
        <f t="shared" si="56"/>
        <v>7.5</v>
      </c>
      <c r="AT58" s="55">
        <f>IF('Indicator Data'!L61="No data","x",IF('Indicator Data'!BE61&lt;1000,"x",ROUND((IF('Indicator Data'!L61&gt;AT$194,10,IF('Indicator Data'!L61&lt;AT$195,0,10-(AT$194-'Indicator Data'!L61)/(AT$194-AT$195)*10))),1)))</f>
        <v>3</v>
      </c>
      <c r="AU58" s="57">
        <f t="shared" si="57"/>
        <v>5.3</v>
      </c>
      <c r="AV58" s="58">
        <f t="shared" si="58"/>
        <v>2.2999999999999998</v>
      </c>
      <c r="AW58" s="55">
        <f>ROUND(IF('Indicator Data'!M61=0,0,IF('Indicator Data'!M61&gt;AW$194,10,IF('Indicator Data'!M61&lt;AW$195,0,10-(AW$194-'Indicator Data'!M61)/(AW$194-AW$195)*10))),1)</f>
        <v>1.3</v>
      </c>
      <c r="AX58" s="55">
        <f>ROUND(IF('Indicator Data'!N61=0,0,IF(LOG('Indicator Data'!N61)&gt;LOG(AX$194),10,IF(LOG('Indicator Data'!N61)&lt;LOG(AX$195),0,10-(LOG(AX$194)-LOG('Indicator Data'!N61))/(LOG(AX$194)-LOG(AX$195))*10))),1)</f>
        <v>4.8</v>
      </c>
      <c r="AY58" s="57">
        <f t="shared" si="59"/>
        <v>3.2</v>
      </c>
      <c r="AZ58" s="55">
        <f>'Indicator Data'!O61</f>
        <v>0</v>
      </c>
      <c r="BA58" s="55">
        <f>'Indicator Data'!P61</f>
        <v>0</v>
      </c>
      <c r="BB58" s="57">
        <f t="shared" si="60"/>
        <v>0</v>
      </c>
      <c r="BC58" s="58">
        <f t="shared" si="61"/>
        <v>2.2000000000000002</v>
      </c>
      <c r="BD58" s="15"/>
      <c r="BE58" s="104"/>
    </row>
    <row r="59" spans="1:57" s="4" customFormat="1" x14ac:dyDescent="0.25">
      <c r="A59" s="126" t="str">
        <f>'Indicator Data'!A62</f>
        <v>Ethiopia</v>
      </c>
      <c r="B59" s="59" t="str">
        <f>'Indicator Data'!B62</f>
        <v>ETH</v>
      </c>
      <c r="C59" s="55">
        <f>ROUND(IF('Indicator Data'!C62=0,0.1,IF(LOG('Indicator Data'!C62)&gt;C$194,10,IF(LOG('Indicator Data'!C62)&lt;C$195,0,10-(C$194-LOG('Indicator Data'!C62))/(C$194-C$195)*10))),1)</f>
        <v>9.9</v>
      </c>
      <c r="D59" s="55">
        <f>ROUND(IF('Indicator Data'!D62=0,0.1,IF(LOG('Indicator Data'!D62)&gt;D$194,10,IF(LOG('Indicator Data'!D62)&lt;D$195,0,10-(D$194-LOG('Indicator Data'!D62))/(D$194-D$195)*10))),1)</f>
        <v>0.1</v>
      </c>
      <c r="E59" s="55">
        <f t="shared" si="31"/>
        <v>7.5</v>
      </c>
      <c r="F59" s="55">
        <f>ROUND(IF('Indicator Data'!E62="No data",0.1,IF('Indicator Data'!E62=0,0,IF(LOG('Indicator Data'!E62)&gt;F$194,10,IF(LOG('Indicator Data'!E62)&lt;F$195,0,10-(F$194-LOG('Indicator Data'!E62))/(F$194-F$195)*10)))),1)</f>
        <v>8.1999999999999993</v>
      </c>
      <c r="G59" s="55">
        <f>ROUND(IF('Indicator Data'!F62=0,0,IF(LOG('Indicator Data'!F62)&gt;G$194,10,IF(LOG('Indicator Data'!F62)&lt;G$195,0,10-(G$194-LOG('Indicator Data'!F62))/(G$194-G$195)*10))),1)</f>
        <v>0</v>
      </c>
      <c r="H59" s="55">
        <f>ROUND(IF('Indicator Data'!G62=0,0,IF(LOG('Indicator Data'!G62)&gt;H$194,10,IF(LOG('Indicator Data'!G62)&lt;H$195,0,10-(H$194-LOG('Indicator Data'!G62))/(H$194-H$195)*10))),1)</f>
        <v>0</v>
      </c>
      <c r="I59" s="55">
        <f>ROUND(IF('Indicator Data'!H62=0,0,IF(LOG('Indicator Data'!H62)&gt;I$194,10,IF(LOG('Indicator Data'!H62)&lt;I$195,0,10-(I$194-LOG('Indicator Data'!H62))/(I$194-I$195)*10))),1)</f>
        <v>0</v>
      </c>
      <c r="J59" s="55">
        <f t="shared" si="32"/>
        <v>0</v>
      </c>
      <c r="K59" s="55">
        <f>ROUND(IF('Indicator Data'!I62=0,0,IF(LOG('Indicator Data'!I62)&gt;K$194,10,IF(LOG('Indicator Data'!I62)&lt;K$195,0,10-(K$194-LOG('Indicator Data'!I62))/(K$194-K$195)*10))),1)</f>
        <v>0</v>
      </c>
      <c r="L59" s="55">
        <f t="shared" si="33"/>
        <v>0</v>
      </c>
      <c r="M59" s="55">
        <f>ROUND(IF('Indicator Data'!J62=0,0,IF(LOG('Indicator Data'!J62)&gt;M$194,10,IF(LOG('Indicator Data'!J62)&lt;M$195,0,10-(M$194-LOG('Indicator Data'!J62))/(M$194-M$195)*10))),1)</f>
        <v>10</v>
      </c>
      <c r="N59" s="56">
        <f>'Indicator Data'!C62/'Indicator Data'!$BD62</f>
        <v>9.0846182631639698E-4</v>
      </c>
      <c r="O59" s="56">
        <f>'Indicator Data'!D62/'Indicator Data'!$BD62</f>
        <v>0</v>
      </c>
      <c r="P59" s="56">
        <f>IF(F59=0.1,0,'Indicator Data'!E62/'Indicator Data'!$BD62)</f>
        <v>1.864821209382561E-3</v>
      </c>
      <c r="Q59" s="56">
        <f>'Indicator Data'!F62/'Indicator Data'!$BD62</f>
        <v>0</v>
      </c>
      <c r="R59" s="56">
        <f>'Indicator Data'!G62/'Indicator Data'!$BD62</f>
        <v>0</v>
      </c>
      <c r="S59" s="56">
        <f>'Indicator Data'!H62/'Indicator Data'!$BD62</f>
        <v>0</v>
      </c>
      <c r="T59" s="56">
        <f>'Indicator Data'!I62/'Indicator Data'!$BD62</f>
        <v>0</v>
      </c>
      <c r="U59" s="56">
        <f>'Indicator Data'!J62/'Indicator Data'!$BD62</f>
        <v>1.9365791160031426E-2</v>
      </c>
      <c r="V59" s="55">
        <f t="shared" si="34"/>
        <v>4.5</v>
      </c>
      <c r="W59" s="55">
        <f t="shared" si="35"/>
        <v>0</v>
      </c>
      <c r="X59" s="55">
        <f t="shared" si="36"/>
        <v>2.5</v>
      </c>
      <c r="Y59" s="55">
        <f t="shared" si="37"/>
        <v>1.2</v>
      </c>
      <c r="Z59" s="55">
        <f t="shared" si="38"/>
        <v>0</v>
      </c>
      <c r="AA59" s="55">
        <f t="shared" si="39"/>
        <v>0</v>
      </c>
      <c r="AB59" s="55">
        <f t="shared" si="40"/>
        <v>0</v>
      </c>
      <c r="AC59" s="55">
        <f t="shared" si="41"/>
        <v>0</v>
      </c>
      <c r="AD59" s="55">
        <f t="shared" si="42"/>
        <v>0</v>
      </c>
      <c r="AE59" s="55">
        <f t="shared" si="43"/>
        <v>0</v>
      </c>
      <c r="AF59" s="55">
        <f t="shared" si="44"/>
        <v>6.5</v>
      </c>
      <c r="AG59" s="55">
        <f>ROUND(IF('Indicator Data'!K62=0,0,IF('Indicator Data'!K62&gt;AG$194,10,IF('Indicator Data'!K62&lt;AG$195,0,10-(AG$194-'Indicator Data'!K62)/(AG$194-AG$195)*10))),1)</f>
        <v>10</v>
      </c>
      <c r="AH59" s="55">
        <f t="shared" si="45"/>
        <v>7.2</v>
      </c>
      <c r="AI59" s="55">
        <f t="shared" si="46"/>
        <v>0.1</v>
      </c>
      <c r="AJ59" s="55">
        <f t="shared" si="47"/>
        <v>0</v>
      </c>
      <c r="AK59" s="55">
        <f t="shared" si="48"/>
        <v>0</v>
      </c>
      <c r="AL59" s="55">
        <f t="shared" si="49"/>
        <v>0</v>
      </c>
      <c r="AM59" s="55">
        <f t="shared" si="50"/>
        <v>0</v>
      </c>
      <c r="AN59" s="55">
        <f t="shared" si="51"/>
        <v>8.8000000000000007</v>
      </c>
      <c r="AO59" s="57">
        <f t="shared" si="52"/>
        <v>5.5</v>
      </c>
      <c r="AP59" s="57">
        <f t="shared" si="53"/>
        <v>5.7</v>
      </c>
      <c r="AQ59" s="57">
        <f t="shared" si="54"/>
        <v>0</v>
      </c>
      <c r="AR59" s="57">
        <f t="shared" si="55"/>
        <v>0</v>
      </c>
      <c r="AS59" s="55">
        <f t="shared" si="56"/>
        <v>9.4</v>
      </c>
      <c r="AT59" s="55">
        <f>IF('Indicator Data'!L62="No data","x",IF('Indicator Data'!BE62&lt;1000,"x",ROUND((IF('Indicator Data'!L62&gt;AT$194,10,IF('Indicator Data'!L62&lt;AT$195,0,10-(AT$194-'Indicator Data'!L62)/(AT$194-AT$195)*10))),1)))</f>
        <v>2</v>
      </c>
      <c r="AU59" s="57">
        <f t="shared" si="57"/>
        <v>5.7</v>
      </c>
      <c r="AV59" s="58">
        <f t="shared" si="58"/>
        <v>3.8</v>
      </c>
      <c r="AW59" s="55">
        <f>ROUND(IF('Indicator Data'!M62=0,0,IF('Indicator Data'!M62&gt;AW$194,10,IF('Indicator Data'!M62&lt;AW$195,0,10-(AW$194-'Indicator Data'!M62)/(AW$194-AW$195)*10))),1)</f>
        <v>10</v>
      </c>
      <c r="AX59" s="55">
        <f>ROUND(IF('Indicator Data'!N62=0,0,IF(LOG('Indicator Data'!N62)&gt;LOG(AX$194),10,IF(LOG('Indicator Data'!N62)&lt;LOG(AX$195),0,10-(LOG(AX$194)-LOG('Indicator Data'!N62))/(LOG(AX$194)-LOG(AX$195))*10))),1)</f>
        <v>9.9</v>
      </c>
      <c r="AY59" s="57">
        <f t="shared" si="59"/>
        <v>10</v>
      </c>
      <c r="AZ59" s="55">
        <f>'Indicator Data'!O62</f>
        <v>0</v>
      </c>
      <c r="BA59" s="55">
        <f>'Indicator Data'!P62</f>
        <v>5</v>
      </c>
      <c r="BB59" s="57">
        <f t="shared" si="60"/>
        <v>9</v>
      </c>
      <c r="BC59" s="58">
        <f t="shared" si="61"/>
        <v>9</v>
      </c>
      <c r="BD59" s="15"/>
      <c r="BE59" s="104"/>
    </row>
    <row r="60" spans="1:57" s="4" customFormat="1" x14ac:dyDescent="0.25">
      <c r="A60" s="126" t="str">
        <f>'Indicator Data'!A63</f>
        <v>Fiji</v>
      </c>
      <c r="B60" s="59" t="str">
        <f>'Indicator Data'!B63</f>
        <v>FJI</v>
      </c>
      <c r="C60" s="55">
        <f>ROUND(IF('Indicator Data'!C63=0,0.1,IF(LOG('Indicator Data'!C63)&gt;C$194,10,IF(LOG('Indicator Data'!C63)&lt;C$195,0,10-(C$194-LOG('Indicator Data'!C63))/(C$194-C$195)*10))),1)</f>
        <v>4.9000000000000004</v>
      </c>
      <c r="D60" s="55">
        <f>ROUND(IF('Indicator Data'!D63=0,0.1,IF(LOG('Indicator Data'!D63)&gt;D$194,10,IF(LOG('Indicator Data'!D63)&lt;D$195,0,10-(D$194-LOG('Indicator Data'!D63))/(D$194-D$195)*10))),1)</f>
        <v>0.1</v>
      </c>
      <c r="E60" s="55">
        <f t="shared" si="31"/>
        <v>2.8</v>
      </c>
      <c r="F60" s="55">
        <f>ROUND(IF('Indicator Data'!E63="No data",0.1,IF('Indicator Data'!E63=0,0,IF(LOG('Indicator Data'!E63)&gt;F$194,10,IF(LOG('Indicator Data'!E63)&lt;F$195,0,10-(F$194-LOG('Indicator Data'!E63))/(F$194-F$195)*10)))),1)</f>
        <v>0.1</v>
      </c>
      <c r="G60" s="55">
        <f>ROUND(IF('Indicator Data'!F63=0,0,IF(LOG('Indicator Data'!F63)&gt;G$194,10,IF(LOG('Indicator Data'!F63)&lt;G$195,0,10-(G$194-LOG('Indicator Data'!F63))/(G$194-G$195)*10))),1)</f>
        <v>6</v>
      </c>
      <c r="H60" s="55">
        <f>ROUND(IF('Indicator Data'!G63=0,0,IF(LOG('Indicator Data'!G63)&gt;H$194,10,IF(LOG('Indicator Data'!G63)&lt;H$195,0,10-(H$194-LOG('Indicator Data'!G63))/(H$194-H$195)*10))),1)</f>
        <v>5.0999999999999996</v>
      </c>
      <c r="I60" s="55">
        <f>ROUND(IF('Indicator Data'!H63=0,0,IF(LOG('Indicator Data'!H63)&gt;I$194,10,IF(LOG('Indicator Data'!H63)&lt;I$195,0,10-(I$194-LOG('Indicator Data'!H63))/(I$194-I$195)*10))),1)</f>
        <v>6.6</v>
      </c>
      <c r="J60" s="55">
        <f t="shared" si="32"/>
        <v>5.9</v>
      </c>
      <c r="K60" s="55">
        <f>ROUND(IF('Indicator Data'!I63=0,0,IF(LOG('Indicator Data'!I63)&gt;K$194,10,IF(LOG('Indicator Data'!I63)&lt;K$195,0,10-(K$194-LOG('Indicator Data'!I63))/(K$194-K$195)*10))),1)</f>
        <v>0</v>
      </c>
      <c r="L60" s="55">
        <f t="shared" si="33"/>
        <v>3.5</v>
      </c>
      <c r="M60" s="55">
        <f>ROUND(IF('Indicator Data'!J63=0,0,IF(LOG('Indicator Data'!J63)&gt;M$194,10,IF(LOG('Indicator Data'!J63)&lt;M$195,0,10-(M$194-LOG('Indicator Data'!J63))/(M$194-M$195)*10))),1)</f>
        <v>7.5</v>
      </c>
      <c r="N60" s="56">
        <f>'Indicator Data'!C63/'Indicator Data'!$BD63</f>
        <v>1.1802392781524917E-3</v>
      </c>
      <c r="O60" s="56">
        <f>'Indicator Data'!D63/'Indicator Data'!$BD63</f>
        <v>0</v>
      </c>
      <c r="P60" s="56">
        <f>IF(F60=0.1,0,'Indicator Data'!E63/'Indicator Data'!$BD63)</f>
        <v>0</v>
      </c>
      <c r="Q60" s="56">
        <f>'Indicator Data'!F63/'Indicator Data'!$BD63</f>
        <v>4.8230808943250863E-5</v>
      </c>
      <c r="R60" s="56">
        <f>'Indicator Data'!G63/'Indicator Data'!$BD63</f>
        <v>1.4197217147849571E-2</v>
      </c>
      <c r="S60" s="56">
        <f>'Indicator Data'!H63/'Indicator Data'!$BD63</f>
        <v>5.5684035085977522E-4</v>
      </c>
      <c r="T60" s="56">
        <f>'Indicator Data'!I63/'Indicator Data'!$BD63</f>
        <v>0</v>
      </c>
      <c r="U60" s="56">
        <f>'Indicator Data'!J63/'Indicator Data'!$BD63</f>
        <v>1.2426283705968787E-2</v>
      </c>
      <c r="V60" s="55">
        <f t="shared" si="34"/>
        <v>5.9</v>
      </c>
      <c r="W60" s="55">
        <f t="shared" si="35"/>
        <v>0</v>
      </c>
      <c r="X60" s="55">
        <f t="shared" si="36"/>
        <v>3.5</v>
      </c>
      <c r="Y60" s="55">
        <f t="shared" si="37"/>
        <v>0.1</v>
      </c>
      <c r="Z60" s="55">
        <f t="shared" si="38"/>
        <v>9.3000000000000007</v>
      </c>
      <c r="AA60" s="55">
        <f t="shared" si="39"/>
        <v>7.9</v>
      </c>
      <c r="AB60" s="55">
        <f t="shared" si="40"/>
        <v>1.1000000000000001</v>
      </c>
      <c r="AC60" s="55">
        <f t="shared" si="41"/>
        <v>5.4</v>
      </c>
      <c r="AD60" s="55">
        <f t="shared" si="42"/>
        <v>0</v>
      </c>
      <c r="AE60" s="55">
        <f t="shared" si="43"/>
        <v>3.1</v>
      </c>
      <c r="AF60" s="55">
        <f t="shared" si="44"/>
        <v>4.0999999999999996</v>
      </c>
      <c r="AG60" s="55">
        <f>ROUND(IF('Indicator Data'!K63=0,0,IF('Indicator Data'!K63&gt;AG$194,10,IF('Indicator Data'!K63&lt;AG$195,0,10-(AG$194-'Indicator Data'!K63)/(AG$194-AG$195)*10))),1)</f>
        <v>2</v>
      </c>
      <c r="AH60" s="55">
        <f t="shared" si="45"/>
        <v>5.4</v>
      </c>
      <c r="AI60" s="55">
        <f t="shared" si="46"/>
        <v>0.1</v>
      </c>
      <c r="AJ60" s="55">
        <f t="shared" si="47"/>
        <v>6.5</v>
      </c>
      <c r="AK60" s="55">
        <f t="shared" si="48"/>
        <v>3.9</v>
      </c>
      <c r="AL60" s="55">
        <f t="shared" si="49"/>
        <v>5.3</v>
      </c>
      <c r="AM60" s="55">
        <f t="shared" si="50"/>
        <v>0</v>
      </c>
      <c r="AN60" s="55">
        <f t="shared" si="51"/>
        <v>6.1</v>
      </c>
      <c r="AO60" s="57">
        <f t="shared" si="52"/>
        <v>3.2</v>
      </c>
      <c r="AP60" s="57">
        <f t="shared" si="53"/>
        <v>0.1</v>
      </c>
      <c r="AQ60" s="57">
        <f t="shared" si="54"/>
        <v>8.1</v>
      </c>
      <c r="AR60" s="57">
        <f t="shared" si="55"/>
        <v>3.3</v>
      </c>
      <c r="AS60" s="55">
        <f t="shared" si="56"/>
        <v>4.0999999999999996</v>
      </c>
      <c r="AT60" s="55">
        <f>IF('Indicator Data'!L63="No data","x",IF('Indicator Data'!BE63&lt;1000,"x",ROUND((IF('Indicator Data'!L63&gt;AT$194,10,IF('Indicator Data'!L63&lt;AT$195,0,10-(AT$194-'Indicator Data'!L63)/(AT$194-AT$195)*10))),1)))</f>
        <v>1</v>
      </c>
      <c r="AU60" s="57">
        <f t="shared" si="57"/>
        <v>2.6</v>
      </c>
      <c r="AV60" s="58">
        <f t="shared" si="58"/>
        <v>4.0999999999999996</v>
      </c>
      <c r="AW60" s="55">
        <f>ROUND(IF('Indicator Data'!M63=0,0,IF('Indicator Data'!M63&gt;AW$194,10,IF('Indicator Data'!M63&lt;AW$195,0,10-(AW$194-'Indicator Data'!M63)/(AW$194-AW$195)*10))),1)</f>
        <v>0.1</v>
      </c>
      <c r="AX60" s="55">
        <f>ROUND(IF('Indicator Data'!N63=0,0,IF(LOG('Indicator Data'!N63)&gt;LOG(AX$194),10,IF(LOG('Indicator Data'!N63)&lt;LOG(AX$195),0,10-(LOG(AX$194)-LOG('Indicator Data'!N63))/(LOG(AX$194)-LOG(AX$195))*10))),1)</f>
        <v>0</v>
      </c>
      <c r="AY60" s="57">
        <f t="shared" si="59"/>
        <v>0.1</v>
      </c>
      <c r="AZ60" s="55">
        <f>'Indicator Data'!O63</f>
        <v>0</v>
      </c>
      <c r="BA60" s="55">
        <f>'Indicator Data'!P63</f>
        <v>0</v>
      </c>
      <c r="BB60" s="57">
        <f t="shared" si="60"/>
        <v>0</v>
      </c>
      <c r="BC60" s="58">
        <f t="shared" si="61"/>
        <v>0.1</v>
      </c>
      <c r="BD60" s="15"/>
      <c r="BE60" s="104"/>
    </row>
    <row r="61" spans="1:57" s="4" customFormat="1" x14ac:dyDescent="0.25">
      <c r="A61" s="126" t="str">
        <f>'Indicator Data'!A64</f>
        <v>Finland</v>
      </c>
      <c r="B61" s="59" t="str">
        <f>'Indicator Data'!B64</f>
        <v>FIN</v>
      </c>
      <c r="C61" s="55">
        <f>ROUND(IF('Indicator Data'!C64=0,0.1,IF(LOG('Indicator Data'!C64)&gt;C$194,10,IF(LOG('Indicator Data'!C64)&lt;C$195,0,10-(C$194-LOG('Indicator Data'!C64))/(C$194-C$195)*10))),1)</f>
        <v>0.1</v>
      </c>
      <c r="D61" s="55">
        <f>ROUND(IF('Indicator Data'!D64=0,0.1,IF(LOG('Indicator Data'!D64)&gt;D$194,10,IF(LOG('Indicator Data'!D64)&lt;D$195,0,10-(D$194-LOG('Indicator Data'!D64))/(D$194-D$195)*10))),1)</f>
        <v>0.1</v>
      </c>
      <c r="E61" s="55">
        <f t="shared" si="31"/>
        <v>0.1</v>
      </c>
      <c r="F61" s="55">
        <f>ROUND(IF('Indicator Data'!E64="No data",0.1,IF('Indicator Data'!E64=0,0,IF(LOG('Indicator Data'!E64)&gt;F$194,10,IF(LOG('Indicator Data'!E64)&lt;F$195,0,10-(F$194-LOG('Indicator Data'!E64))/(F$194-F$195)*10)))),1)</f>
        <v>0.1</v>
      </c>
      <c r="G61" s="55">
        <f>ROUND(IF('Indicator Data'!F64=0,0,IF(LOG('Indicator Data'!F64)&gt;G$194,10,IF(LOG('Indicator Data'!F64)&lt;G$195,0,10-(G$194-LOG('Indicator Data'!F64))/(G$194-G$195)*10))),1)</f>
        <v>0</v>
      </c>
      <c r="H61" s="55">
        <f>ROUND(IF('Indicator Data'!G64=0,0,IF(LOG('Indicator Data'!G64)&gt;H$194,10,IF(LOG('Indicator Data'!G64)&lt;H$195,0,10-(H$194-LOG('Indicator Data'!G64))/(H$194-H$195)*10))),1)</f>
        <v>0</v>
      </c>
      <c r="I61" s="55">
        <f>ROUND(IF('Indicator Data'!H64=0,0,IF(LOG('Indicator Data'!H64)&gt;I$194,10,IF(LOG('Indicator Data'!H64)&lt;I$195,0,10-(I$194-LOG('Indicator Data'!H64))/(I$194-I$195)*10))),1)</f>
        <v>0</v>
      </c>
      <c r="J61" s="55">
        <f t="shared" si="32"/>
        <v>0</v>
      </c>
      <c r="K61" s="55">
        <f>ROUND(IF('Indicator Data'!I64=0,0,IF(LOG('Indicator Data'!I64)&gt;K$194,10,IF(LOG('Indicator Data'!I64)&lt;K$195,0,10-(K$194-LOG('Indicator Data'!I64))/(K$194-K$195)*10))),1)</f>
        <v>0</v>
      </c>
      <c r="L61" s="55">
        <f t="shared" si="33"/>
        <v>0</v>
      </c>
      <c r="M61" s="55">
        <f>ROUND(IF('Indicator Data'!J64=0,0,IF(LOG('Indicator Data'!J64)&gt;M$194,10,IF(LOG('Indicator Data'!J64)&lt;M$195,0,10-(M$194-LOG('Indicator Data'!J64))/(M$194-M$195)*10))),1)</f>
        <v>0</v>
      </c>
      <c r="N61" s="56">
        <f>'Indicator Data'!C64/'Indicator Data'!$BD64</f>
        <v>0</v>
      </c>
      <c r="O61" s="56">
        <f>'Indicator Data'!D64/'Indicator Data'!$BD64</f>
        <v>0</v>
      </c>
      <c r="P61" s="56">
        <f>IF(F61=0.1,0,'Indicator Data'!E64/'Indicator Data'!$BD64)</f>
        <v>0</v>
      </c>
      <c r="Q61" s="56">
        <f>'Indicator Data'!F64/'Indicator Data'!$BD64</f>
        <v>0</v>
      </c>
      <c r="R61" s="56">
        <f>'Indicator Data'!G64/'Indicator Data'!$BD64</f>
        <v>0</v>
      </c>
      <c r="S61" s="56">
        <f>'Indicator Data'!H64/'Indicator Data'!$BD64</f>
        <v>0</v>
      </c>
      <c r="T61" s="56">
        <f>'Indicator Data'!I64/'Indicator Data'!$BD64</f>
        <v>0</v>
      </c>
      <c r="U61" s="56">
        <f>'Indicator Data'!J64/'Indicator Data'!$BD64</f>
        <v>0</v>
      </c>
      <c r="V61" s="55">
        <f t="shared" si="34"/>
        <v>0</v>
      </c>
      <c r="W61" s="55">
        <f t="shared" si="35"/>
        <v>0</v>
      </c>
      <c r="X61" s="55">
        <f t="shared" si="36"/>
        <v>0</v>
      </c>
      <c r="Y61" s="55">
        <f t="shared" si="37"/>
        <v>0.1</v>
      </c>
      <c r="Z61" s="55">
        <f t="shared" si="38"/>
        <v>0</v>
      </c>
      <c r="AA61" s="55">
        <f t="shared" si="39"/>
        <v>0</v>
      </c>
      <c r="AB61" s="55">
        <f t="shared" si="40"/>
        <v>0</v>
      </c>
      <c r="AC61" s="55">
        <f t="shared" si="41"/>
        <v>0</v>
      </c>
      <c r="AD61" s="55">
        <f t="shared" si="42"/>
        <v>0</v>
      </c>
      <c r="AE61" s="55">
        <f t="shared" si="43"/>
        <v>0</v>
      </c>
      <c r="AF61" s="55">
        <f t="shared" si="44"/>
        <v>0</v>
      </c>
      <c r="AG61" s="55">
        <f>ROUND(IF('Indicator Data'!K64=0,0,IF('Indicator Data'!K64&gt;AG$194,10,IF('Indicator Data'!K64&lt;AG$195,0,10-(AG$194-'Indicator Data'!K64)/(AG$194-AG$195)*10))),1)</f>
        <v>0</v>
      </c>
      <c r="AH61" s="55">
        <f t="shared" si="45"/>
        <v>0.1</v>
      </c>
      <c r="AI61" s="55">
        <f t="shared" si="46"/>
        <v>0.1</v>
      </c>
      <c r="AJ61" s="55">
        <f t="shared" si="47"/>
        <v>0</v>
      </c>
      <c r="AK61" s="55">
        <f t="shared" si="48"/>
        <v>0</v>
      </c>
      <c r="AL61" s="55">
        <f t="shared" si="49"/>
        <v>0</v>
      </c>
      <c r="AM61" s="55">
        <f t="shared" si="50"/>
        <v>0</v>
      </c>
      <c r="AN61" s="55">
        <f t="shared" si="51"/>
        <v>0</v>
      </c>
      <c r="AO61" s="57">
        <f t="shared" si="52"/>
        <v>0.1</v>
      </c>
      <c r="AP61" s="57">
        <f t="shared" si="53"/>
        <v>0.1</v>
      </c>
      <c r="AQ61" s="57">
        <f t="shared" si="54"/>
        <v>0</v>
      </c>
      <c r="AR61" s="57">
        <f t="shared" si="55"/>
        <v>0</v>
      </c>
      <c r="AS61" s="55">
        <f t="shared" si="56"/>
        <v>0</v>
      </c>
      <c r="AT61" s="55">
        <f>IF('Indicator Data'!L64="No data","x",IF('Indicator Data'!BE64&lt;1000,"x",ROUND((IF('Indicator Data'!L64&gt;AT$194,10,IF('Indicator Data'!L64&lt;AT$195,0,10-(AT$194-'Indicator Data'!L64)/(AT$194-AT$195)*10))),1)))</f>
        <v>0</v>
      </c>
      <c r="AU61" s="57">
        <f t="shared" si="57"/>
        <v>0</v>
      </c>
      <c r="AV61" s="58">
        <f t="shared" si="58"/>
        <v>0.1</v>
      </c>
      <c r="AW61" s="55">
        <f>ROUND(IF('Indicator Data'!M64=0,0,IF('Indicator Data'!M64&gt;AW$194,10,IF('Indicator Data'!M64&lt;AW$195,0,10-(AW$194-'Indicator Data'!M64)/(AW$194-AW$195)*10))),1)</f>
        <v>0</v>
      </c>
      <c r="AX61" s="55">
        <f>ROUND(IF('Indicator Data'!N64=0,0,IF(LOG('Indicator Data'!N64)&gt;LOG(AX$194),10,IF(LOG('Indicator Data'!N64)&lt;LOG(AX$195),0,10-(LOG(AX$194)-LOG('Indicator Data'!N64))/(LOG(AX$194)-LOG(AX$195))*10))),1)</f>
        <v>0</v>
      </c>
      <c r="AY61" s="57">
        <f t="shared" si="59"/>
        <v>0</v>
      </c>
      <c r="AZ61" s="55">
        <f>'Indicator Data'!O64</f>
        <v>0</v>
      </c>
      <c r="BA61" s="55">
        <f>'Indicator Data'!P64</f>
        <v>0</v>
      </c>
      <c r="BB61" s="57">
        <f t="shared" si="60"/>
        <v>0</v>
      </c>
      <c r="BC61" s="58">
        <f t="shared" si="61"/>
        <v>0</v>
      </c>
      <c r="BD61" s="15"/>
      <c r="BE61" s="104"/>
    </row>
    <row r="62" spans="1:57" s="4" customFormat="1" x14ac:dyDescent="0.25">
      <c r="A62" s="126" t="str">
        <f>'Indicator Data'!A65</f>
        <v>France</v>
      </c>
      <c r="B62" s="59" t="str">
        <f>'Indicator Data'!B65</f>
        <v>FRA</v>
      </c>
      <c r="C62" s="55">
        <f>ROUND(IF('Indicator Data'!C65=0,0.1,IF(LOG('Indicator Data'!C65)&gt;C$194,10,IF(LOG('Indicator Data'!C65)&lt;C$195,0,10-(C$194-LOG('Indicator Data'!C65))/(C$194-C$195)*10))),1)</f>
        <v>7.6</v>
      </c>
      <c r="D62" s="55">
        <f>ROUND(IF('Indicator Data'!D65=0,0.1,IF(LOG('Indicator Data'!D65)&gt;D$194,10,IF(LOG('Indicator Data'!D65)&lt;D$195,0,10-(D$194-LOG('Indicator Data'!D65))/(D$194-D$195)*10))),1)</f>
        <v>0.1</v>
      </c>
      <c r="E62" s="55">
        <f t="shared" si="31"/>
        <v>4.9000000000000004</v>
      </c>
      <c r="F62" s="55">
        <f>ROUND(IF('Indicator Data'!E65="No data",0.1,IF('Indicator Data'!E65=0,0,IF(LOG('Indicator Data'!E65)&gt;F$194,10,IF(LOG('Indicator Data'!E65)&lt;F$195,0,10-(F$194-LOG('Indicator Data'!E65))/(F$194-F$195)*10)))),1)</f>
        <v>8.5</v>
      </c>
      <c r="G62" s="55">
        <f>ROUND(IF('Indicator Data'!F65=0,0,IF(LOG('Indicator Data'!F65)&gt;G$194,10,IF(LOG('Indicator Data'!F65)&lt;G$195,0,10-(G$194-LOG('Indicator Data'!F65))/(G$194-G$195)*10))),1)</f>
        <v>6.1</v>
      </c>
      <c r="H62" s="55">
        <f>ROUND(IF('Indicator Data'!G65=0,0,IF(LOG('Indicator Data'!G65)&gt;H$194,10,IF(LOG('Indicator Data'!G65)&lt;H$195,0,10-(H$194-LOG('Indicator Data'!G65))/(H$194-H$195)*10))),1)</f>
        <v>0</v>
      </c>
      <c r="I62" s="55">
        <f>ROUND(IF('Indicator Data'!H65=0,0,IF(LOG('Indicator Data'!H65)&gt;I$194,10,IF(LOG('Indicator Data'!H65)&lt;I$195,0,10-(I$194-LOG('Indicator Data'!H65))/(I$194-I$195)*10))),1)</f>
        <v>0</v>
      </c>
      <c r="J62" s="55">
        <f t="shared" si="32"/>
        <v>0</v>
      </c>
      <c r="K62" s="55">
        <f>ROUND(IF('Indicator Data'!I65=0,0,IF(LOG('Indicator Data'!I65)&gt;K$194,10,IF(LOG('Indicator Data'!I65)&lt;K$195,0,10-(K$194-LOG('Indicator Data'!I65))/(K$194-K$195)*10))),1)</f>
        <v>0</v>
      </c>
      <c r="L62" s="55">
        <f t="shared" si="33"/>
        <v>0</v>
      </c>
      <c r="M62" s="55">
        <f>ROUND(IF('Indicator Data'!J65=0,0,IF(LOG('Indicator Data'!J65)&gt;M$194,10,IF(LOG('Indicator Data'!J65)&lt;M$195,0,10-(M$194-LOG('Indicator Data'!J65))/(M$194-M$195)*10))),1)</f>
        <v>0</v>
      </c>
      <c r="N62" s="56">
        <f>'Indicator Data'!C65/'Indicator Data'!$BD65</f>
        <v>1.6948633673514383E-4</v>
      </c>
      <c r="O62" s="56">
        <f>'Indicator Data'!D65/'Indicator Data'!$BD65</f>
        <v>0</v>
      </c>
      <c r="P62" s="56">
        <f>IF(F62=0.1,0,'Indicator Data'!E65/'Indicator Data'!$BD65)</f>
        <v>4.0725657419483441E-3</v>
      </c>
      <c r="Q62" s="56">
        <f>'Indicator Data'!F65/'Indicator Data'!$BD65</f>
        <v>7.3542713225887544E-7</v>
      </c>
      <c r="R62" s="56">
        <f>'Indicator Data'!G65/'Indicator Data'!$BD65</f>
        <v>0</v>
      </c>
      <c r="S62" s="56">
        <f>'Indicator Data'!H65/'Indicator Data'!$BD65</f>
        <v>0</v>
      </c>
      <c r="T62" s="56">
        <f>'Indicator Data'!I65/'Indicator Data'!$BD65</f>
        <v>0</v>
      </c>
      <c r="U62" s="56">
        <f>'Indicator Data'!J65/'Indicator Data'!$BD65</f>
        <v>0</v>
      </c>
      <c r="V62" s="55">
        <f t="shared" si="34"/>
        <v>0.8</v>
      </c>
      <c r="W62" s="55">
        <f t="shared" si="35"/>
        <v>0</v>
      </c>
      <c r="X62" s="55">
        <f t="shared" si="36"/>
        <v>0.4</v>
      </c>
      <c r="Y62" s="55">
        <f t="shared" si="37"/>
        <v>2.7</v>
      </c>
      <c r="Z62" s="55">
        <f t="shared" si="38"/>
        <v>5.3</v>
      </c>
      <c r="AA62" s="55">
        <f t="shared" si="39"/>
        <v>0</v>
      </c>
      <c r="AB62" s="55">
        <f t="shared" si="40"/>
        <v>0</v>
      </c>
      <c r="AC62" s="55">
        <f t="shared" si="41"/>
        <v>0</v>
      </c>
      <c r="AD62" s="55">
        <f t="shared" si="42"/>
        <v>0</v>
      </c>
      <c r="AE62" s="55">
        <f t="shared" si="43"/>
        <v>0</v>
      </c>
      <c r="AF62" s="55">
        <f t="shared" si="44"/>
        <v>0</v>
      </c>
      <c r="AG62" s="55">
        <f>ROUND(IF('Indicator Data'!K65=0,0,IF('Indicator Data'!K65&gt;AG$194,10,IF('Indicator Data'!K65&lt;AG$195,0,10-(AG$194-'Indicator Data'!K65)/(AG$194-AG$195)*10))),1)</f>
        <v>3</v>
      </c>
      <c r="AH62" s="55">
        <f t="shared" si="45"/>
        <v>4.2</v>
      </c>
      <c r="AI62" s="55">
        <f t="shared" si="46"/>
        <v>0.1</v>
      </c>
      <c r="AJ62" s="55">
        <f t="shared" si="47"/>
        <v>0</v>
      </c>
      <c r="AK62" s="55">
        <f t="shared" si="48"/>
        <v>0</v>
      </c>
      <c r="AL62" s="55">
        <f t="shared" si="49"/>
        <v>0</v>
      </c>
      <c r="AM62" s="55">
        <f t="shared" si="50"/>
        <v>0</v>
      </c>
      <c r="AN62" s="55">
        <f t="shared" si="51"/>
        <v>0</v>
      </c>
      <c r="AO62" s="57">
        <f t="shared" si="52"/>
        <v>3</v>
      </c>
      <c r="AP62" s="57">
        <f t="shared" si="53"/>
        <v>6.4</v>
      </c>
      <c r="AQ62" s="57">
        <f t="shared" si="54"/>
        <v>5.7</v>
      </c>
      <c r="AR62" s="57">
        <f t="shared" si="55"/>
        <v>0</v>
      </c>
      <c r="AS62" s="55">
        <f t="shared" si="56"/>
        <v>1.5</v>
      </c>
      <c r="AT62" s="55">
        <f>IF('Indicator Data'!L65="No data","x",IF('Indicator Data'!BE65&lt;1000,"x",ROUND((IF('Indicator Data'!L65&gt;AT$194,10,IF('Indicator Data'!L65&lt;AT$195,0,10-(AT$194-'Indicator Data'!L65)/(AT$194-AT$195)*10))),1)))</f>
        <v>3</v>
      </c>
      <c r="AU62" s="57">
        <f t="shared" si="57"/>
        <v>2.2999999999999998</v>
      </c>
      <c r="AV62" s="58">
        <f t="shared" si="58"/>
        <v>3.8</v>
      </c>
      <c r="AW62" s="55">
        <f>ROUND(IF('Indicator Data'!M65=0,0,IF('Indicator Data'!M65&gt;AW$194,10,IF('Indicator Data'!M65&lt;AW$195,0,10-(AW$194-'Indicator Data'!M65)/(AW$194-AW$195)*10))),1)</f>
        <v>0.4</v>
      </c>
      <c r="AX62" s="55">
        <f>ROUND(IF('Indicator Data'!N65=0,0,IF(LOG('Indicator Data'!N65)&gt;LOG(AX$194),10,IF(LOG('Indicator Data'!N65)&lt;LOG(AX$195),0,10-(LOG(AX$194)-LOG('Indicator Data'!N65))/(LOG(AX$194)-LOG(AX$195))*10))),1)</f>
        <v>1.1000000000000001</v>
      </c>
      <c r="AY62" s="57">
        <f t="shared" si="59"/>
        <v>0.8</v>
      </c>
      <c r="AZ62" s="55">
        <f>'Indicator Data'!O65</f>
        <v>0</v>
      </c>
      <c r="BA62" s="55">
        <f>'Indicator Data'!P65</f>
        <v>0</v>
      </c>
      <c r="BB62" s="57">
        <f t="shared" si="60"/>
        <v>0</v>
      </c>
      <c r="BC62" s="58">
        <f t="shared" si="61"/>
        <v>0.6</v>
      </c>
      <c r="BD62" s="15"/>
      <c r="BE62" s="104"/>
    </row>
    <row r="63" spans="1:57" s="4" customFormat="1" x14ac:dyDescent="0.25">
      <c r="A63" s="126" t="str">
        <f>'Indicator Data'!A66</f>
        <v>Gabon</v>
      </c>
      <c r="B63" s="59" t="str">
        <f>'Indicator Data'!B66</f>
        <v>GAB</v>
      </c>
      <c r="C63" s="55">
        <f>ROUND(IF('Indicator Data'!C66=0,0.1,IF(LOG('Indicator Data'!C66)&gt;C$194,10,IF(LOG('Indicator Data'!C66)&lt;C$195,0,10-(C$194-LOG('Indicator Data'!C66))/(C$194-C$195)*10))),1)</f>
        <v>4.4000000000000004</v>
      </c>
      <c r="D63" s="55">
        <f>ROUND(IF('Indicator Data'!D66=0,0.1,IF(LOG('Indicator Data'!D66)&gt;D$194,10,IF(LOG('Indicator Data'!D66)&lt;D$195,0,10-(D$194-LOG('Indicator Data'!D66))/(D$194-D$195)*10))),1)</f>
        <v>0.1</v>
      </c>
      <c r="E63" s="55">
        <f t="shared" si="31"/>
        <v>2.5</v>
      </c>
      <c r="F63" s="55">
        <f>ROUND(IF('Indicator Data'!E66="No data",0.1,IF('Indicator Data'!E66=0,0,IF(LOG('Indicator Data'!E66)&gt;F$194,10,IF(LOG('Indicator Data'!E66)&lt;F$195,0,10-(F$194-LOG('Indicator Data'!E66))/(F$194-F$195)*10)))),1)</f>
        <v>5.2</v>
      </c>
      <c r="G63" s="55">
        <f>ROUND(IF('Indicator Data'!F66=0,0,IF(LOG('Indicator Data'!F66)&gt;G$194,10,IF(LOG('Indicator Data'!F66)&lt;G$195,0,10-(G$194-LOG('Indicator Data'!F66))/(G$194-G$195)*10))),1)</f>
        <v>0</v>
      </c>
      <c r="H63" s="55">
        <f>ROUND(IF('Indicator Data'!G66=0,0,IF(LOG('Indicator Data'!G66)&gt;H$194,10,IF(LOG('Indicator Data'!G66)&lt;H$195,0,10-(H$194-LOG('Indicator Data'!G66))/(H$194-H$195)*10))),1)</f>
        <v>0</v>
      </c>
      <c r="I63" s="55">
        <f>ROUND(IF('Indicator Data'!H66=0,0,IF(LOG('Indicator Data'!H66)&gt;I$194,10,IF(LOG('Indicator Data'!H66)&lt;I$195,0,10-(I$194-LOG('Indicator Data'!H66))/(I$194-I$195)*10))),1)</f>
        <v>0</v>
      </c>
      <c r="J63" s="55">
        <f t="shared" si="32"/>
        <v>0</v>
      </c>
      <c r="K63" s="55">
        <f>ROUND(IF('Indicator Data'!I66=0,0,IF(LOG('Indicator Data'!I66)&gt;K$194,10,IF(LOG('Indicator Data'!I66)&lt;K$195,0,10-(K$194-LOG('Indicator Data'!I66))/(K$194-K$195)*10))),1)</f>
        <v>0</v>
      </c>
      <c r="L63" s="55">
        <f t="shared" si="33"/>
        <v>0</v>
      </c>
      <c r="M63" s="55">
        <f>ROUND(IF('Indicator Data'!J66=0,0,IF(LOG('Indicator Data'!J66)&gt;M$194,10,IF(LOG('Indicator Data'!J66)&lt;M$195,0,10-(M$194-LOG('Indicator Data'!J66))/(M$194-M$195)*10))),1)</f>
        <v>0</v>
      </c>
      <c r="N63" s="56">
        <f>'Indicator Data'!C66/'Indicator Data'!$BD66</f>
        <v>3.2663101850132598E-4</v>
      </c>
      <c r="O63" s="56">
        <f>'Indicator Data'!D66/'Indicator Data'!$BD66</f>
        <v>0</v>
      </c>
      <c r="P63" s="56">
        <f>IF(F63=0.1,0,'Indicator Data'!E66/'Indicator Data'!$BD66)</f>
        <v>6.6007587138604993E-3</v>
      </c>
      <c r="Q63" s="56">
        <f>'Indicator Data'!F66/'Indicator Data'!$BD66</f>
        <v>0</v>
      </c>
      <c r="R63" s="56">
        <f>'Indicator Data'!G66/'Indicator Data'!$BD66</f>
        <v>0</v>
      </c>
      <c r="S63" s="56">
        <f>'Indicator Data'!H66/'Indicator Data'!$BD66</f>
        <v>0</v>
      </c>
      <c r="T63" s="56">
        <f>'Indicator Data'!I66/'Indicator Data'!$BD66</f>
        <v>0</v>
      </c>
      <c r="U63" s="56">
        <f>'Indicator Data'!J66/'Indicator Data'!$BD66</f>
        <v>0</v>
      </c>
      <c r="V63" s="55">
        <f t="shared" si="34"/>
        <v>1.6</v>
      </c>
      <c r="W63" s="55">
        <f t="shared" si="35"/>
        <v>0</v>
      </c>
      <c r="X63" s="55">
        <f t="shared" si="36"/>
        <v>0.8</v>
      </c>
      <c r="Y63" s="55">
        <f t="shared" si="37"/>
        <v>4.4000000000000004</v>
      </c>
      <c r="Z63" s="55">
        <f t="shared" si="38"/>
        <v>0</v>
      </c>
      <c r="AA63" s="55">
        <f t="shared" si="39"/>
        <v>0</v>
      </c>
      <c r="AB63" s="55">
        <f t="shared" si="40"/>
        <v>0</v>
      </c>
      <c r="AC63" s="55">
        <f t="shared" si="41"/>
        <v>0</v>
      </c>
      <c r="AD63" s="55">
        <f t="shared" si="42"/>
        <v>0</v>
      </c>
      <c r="AE63" s="55">
        <f t="shared" si="43"/>
        <v>0</v>
      </c>
      <c r="AF63" s="55">
        <f t="shared" si="44"/>
        <v>0</v>
      </c>
      <c r="AG63" s="55">
        <f>ROUND(IF('Indicator Data'!K66=0,0,IF('Indicator Data'!K66&gt;AG$194,10,IF('Indicator Data'!K66&lt;AG$195,0,10-(AG$194-'Indicator Data'!K66)/(AG$194-AG$195)*10))),1)</f>
        <v>0</v>
      </c>
      <c r="AH63" s="55">
        <f t="shared" si="45"/>
        <v>3</v>
      </c>
      <c r="AI63" s="55">
        <f t="shared" si="46"/>
        <v>0.1</v>
      </c>
      <c r="AJ63" s="55">
        <f t="shared" si="47"/>
        <v>0</v>
      </c>
      <c r="AK63" s="55">
        <f t="shared" si="48"/>
        <v>0</v>
      </c>
      <c r="AL63" s="55">
        <f t="shared" si="49"/>
        <v>0</v>
      </c>
      <c r="AM63" s="55">
        <f t="shared" si="50"/>
        <v>0</v>
      </c>
      <c r="AN63" s="55">
        <f t="shared" si="51"/>
        <v>0</v>
      </c>
      <c r="AO63" s="57">
        <f t="shared" si="52"/>
        <v>1.7</v>
      </c>
      <c r="AP63" s="57">
        <f t="shared" si="53"/>
        <v>4.8</v>
      </c>
      <c r="AQ63" s="57">
        <f t="shared" si="54"/>
        <v>0</v>
      </c>
      <c r="AR63" s="57">
        <f t="shared" si="55"/>
        <v>0</v>
      </c>
      <c r="AS63" s="55">
        <f t="shared" si="56"/>
        <v>0</v>
      </c>
      <c r="AT63" s="55">
        <f>IF('Indicator Data'!L66="No data","x",IF('Indicator Data'!BE66&lt;1000,"x",ROUND((IF('Indicator Data'!L66&gt;AT$194,10,IF('Indicator Data'!L66&lt;AT$195,0,10-(AT$194-'Indicator Data'!L66)/(AT$194-AT$195)*10))),1)))</f>
        <v>3</v>
      </c>
      <c r="AU63" s="57">
        <f t="shared" si="57"/>
        <v>1.5</v>
      </c>
      <c r="AV63" s="58">
        <f t="shared" si="58"/>
        <v>1.8</v>
      </c>
      <c r="AW63" s="55">
        <f>ROUND(IF('Indicator Data'!M66=0,0,IF('Indicator Data'!M66&gt;AW$194,10,IF('Indicator Data'!M66&lt;AW$195,0,10-(AW$194-'Indicator Data'!M66)/(AW$194-AW$195)*10))),1)</f>
        <v>6.8</v>
      </c>
      <c r="AX63" s="55">
        <f>ROUND(IF('Indicator Data'!N66=0,0,IF(LOG('Indicator Data'!N66)&gt;LOG(AX$194),10,IF(LOG('Indicator Data'!N66)&lt;LOG(AX$195),0,10-(LOG(AX$194)-LOG('Indicator Data'!N66))/(LOG(AX$194)-LOG(AX$195))*10))),1)</f>
        <v>5</v>
      </c>
      <c r="AY63" s="57">
        <f t="shared" si="59"/>
        <v>6</v>
      </c>
      <c r="AZ63" s="55">
        <f>'Indicator Data'!O66</f>
        <v>0</v>
      </c>
      <c r="BA63" s="55">
        <f>'Indicator Data'!P66</f>
        <v>0</v>
      </c>
      <c r="BB63" s="57">
        <f t="shared" si="60"/>
        <v>0</v>
      </c>
      <c r="BC63" s="58">
        <f t="shared" si="61"/>
        <v>4.2</v>
      </c>
      <c r="BD63" s="15"/>
      <c r="BE63" s="104"/>
    </row>
    <row r="64" spans="1:57" s="4" customFormat="1" x14ac:dyDescent="0.25">
      <c r="A64" s="126" t="str">
        <f>'Indicator Data'!A67</f>
        <v>Gambia</v>
      </c>
      <c r="B64" s="59" t="str">
        <f>'Indicator Data'!B67</f>
        <v>GMB</v>
      </c>
      <c r="C64" s="55">
        <f>ROUND(IF('Indicator Data'!C67=0,0.1,IF(LOG('Indicator Data'!C67)&gt;C$194,10,IF(LOG('Indicator Data'!C67)&lt;C$195,0,10-(C$194-LOG('Indicator Data'!C67))/(C$194-C$195)*10))),1)</f>
        <v>0.1</v>
      </c>
      <c r="D64" s="55">
        <f>ROUND(IF('Indicator Data'!D67=0,0.1,IF(LOG('Indicator Data'!D67)&gt;D$194,10,IF(LOG('Indicator Data'!D67)&lt;D$195,0,10-(D$194-LOG('Indicator Data'!D67))/(D$194-D$195)*10))),1)</f>
        <v>0.1</v>
      </c>
      <c r="E64" s="55">
        <f t="shared" si="31"/>
        <v>0.1</v>
      </c>
      <c r="F64" s="55">
        <f>ROUND(IF('Indicator Data'!E67="No data",0.1,IF('Indicator Data'!E67=0,0,IF(LOG('Indicator Data'!E67)&gt;F$194,10,IF(LOG('Indicator Data'!E67)&lt;F$195,0,10-(F$194-LOG('Indicator Data'!E67))/(F$194-F$195)*10)))),1)</f>
        <v>4.5999999999999996</v>
      </c>
      <c r="G64" s="55">
        <f>ROUND(IF('Indicator Data'!F67=0,0,IF(LOG('Indicator Data'!F67)&gt;G$194,10,IF(LOG('Indicator Data'!F67)&lt;G$195,0,10-(G$194-LOG('Indicator Data'!F67))/(G$194-G$195)*10))),1)</f>
        <v>2.9</v>
      </c>
      <c r="H64" s="55">
        <f>ROUND(IF('Indicator Data'!G67=0,0,IF(LOG('Indicator Data'!G67)&gt;H$194,10,IF(LOG('Indicator Data'!G67)&lt;H$195,0,10-(H$194-LOG('Indicator Data'!G67))/(H$194-H$195)*10))),1)</f>
        <v>0</v>
      </c>
      <c r="I64" s="55">
        <f>ROUND(IF('Indicator Data'!H67=0,0,IF(LOG('Indicator Data'!H67)&gt;I$194,10,IF(LOG('Indicator Data'!H67)&lt;I$195,0,10-(I$194-LOG('Indicator Data'!H67))/(I$194-I$195)*10))),1)</f>
        <v>0</v>
      </c>
      <c r="J64" s="55">
        <f t="shared" si="32"/>
        <v>0</v>
      </c>
      <c r="K64" s="55">
        <f>ROUND(IF('Indicator Data'!I67=0,0,IF(LOG('Indicator Data'!I67)&gt;K$194,10,IF(LOG('Indicator Data'!I67)&lt;K$195,0,10-(K$194-LOG('Indicator Data'!I67))/(K$194-K$195)*10))),1)</f>
        <v>0</v>
      </c>
      <c r="L64" s="55">
        <f t="shared" si="33"/>
        <v>0</v>
      </c>
      <c r="M64" s="55">
        <f>ROUND(IF('Indicator Data'!J67=0,0,IF(LOG('Indicator Data'!J67)&gt;M$194,10,IF(LOG('Indicator Data'!J67)&lt;M$195,0,10-(M$194-LOG('Indicator Data'!J67))/(M$194-M$195)*10))),1)</f>
        <v>7.9</v>
      </c>
      <c r="N64" s="56">
        <f>'Indicator Data'!C67/'Indicator Data'!$BD67</f>
        <v>0</v>
      </c>
      <c r="O64" s="56">
        <f>'Indicator Data'!D67/'Indicator Data'!$BD67</f>
        <v>0</v>
      </c>
      <c r="P64" s="56">
        <f>IF(F64=0.1,0,'Indicator Data'!E67/'Indicator Data'!$BD67)</f>
        <v>3.3576508183577429E-3</v>
      </c>
      <c r="Q64" s="56">
        <f>'Indicator Data'!F67/'Indicator Data'!$BD67</f>
        <v>2.5808916980816875E-7</v>
      </c>
      <c r="R64" s="56">
        <f>'Indicator Data'!G67/'Indicator Data'!$BD67</f>
        <v>0</v>
      </c>
      <c r="S64" s="56">
        <f>'Indicator Data'!H67/'Indicator Data'!$BD67</f>
        <v>0</v>
      </c>
      <c r="T64" s="56">
        <f>'Indicator Data'!I67/'Indicator Data'!$BD67</f>
        <v>0</v>
      </c>
      <c r="U64" s="56">
        <f>'Indicator Data'!J67/'Indicator Data'!$BD67</f>
        <v>7.4430715812313156E-3</v>
      </c>
      <c r="V64" s="55">
        <f t="shared" si="34"/>
        <v>0</v>
      </c>
      <c r="W64" s="55">
        <f t="shared" si="35"/>
        <v>0</v>
      </c>
      <c r="X64" s="55">
        <f t="shared" si="36"/>
        <v>0</v>
      </c>
      <c r="Y64" s="55">
        <f t="shared" si="37"/>
        <v>2.2000000000000002</v>
      </c>
      <c r="Z64" s="55">
        <f t="shared" si="38"/>
        <v>4.2</v>
      </c>
      <c r="AA64" s="55">
        <f t="shared" si="39"/>
        <v>0</v>
      </c>
      <c r="AB64" s="55">
        <f t="shared" si="40"/>
        <v>0</v>
      </c>
      <c r="AC64" s="55">
        <f t="shared" si="41"/>
        <v>0</v>
      </c>
      <c r="AD64" s="55">
        <f t="shared" si="42"/>
        <v>0</v>
      </c>
      <c r="AE64" s="55">
        <f t="shared" si="43"/>
        <v>0</v>
      </c>
      <c r="AF64" s="55">
        <f t="shared" si="44"/>
        <v>2.5</v>
      </c>
      <c r="AG64" s="55">
        <f>ROUND(IF('Indicator Data'!K67=0,0,IF('Indicator Data'!K67&gt;AG$194,10,IF('Indicator Data'!K67&lt;AG$195,0,10-(AG$194-'Indicator Data'!K67)/(AG$194-AG$195)*10))),1)</f>
        <v>3</v>
      </c>
      <c r="AH64" s="55">
        <f t="shared" si="45"/>
        <v>0.1</v>
      </c>
      <c r="AI64" s="55">
        <f t="shared" si="46"/>
        <v>0.1</v>
      </c>
      <c r="AJ64" s="55">
        <f t="shared" si="47"/>
        <v>0</v>
      </c>
      <c r="AK64" s="55">
        <f t="shared" si="48"/>
        <v>0</v>
      </c>
      <c r="AL64" s="55">
        <f t="shared" si="49"/>
        <v>0</v>
      </c>
      <c r="AM64" s="55">
        <f t="shared" si="50"/>
        <v>0</v>
      </c>
      <c r="AN64" s="55">
        <f t="shared" si="51"/>
        <v>5.9</v>
      </c>
      <c r="AO64" s="57">
        <f t="shared" si="52"/>
        <v>0.1</v>
      </c>
      <c r="AP64" s="57">
        <f t="shared" si="53"/>
        <v>3.5</v>
      </c>
      <c r="AQ64" s="57">
        <f t="shared" si="54"/>
        <v>3.6</v>
      </c>
      <c r="AR64" s="57">
        <f t="shared" si="55"/>
        <v>0</v>
      </c>
      <c r="AS64" s="55">
        <f t="shared" si="56"/>
        <v>4.5</v>
      </c>
      <c r="AT64" s="55">
        <f>IF('Indicator Data'!L67="No data","x",IF('Indicator Data'!BE67&lt;1000,"x",ROUND((IF('Indicator Data'!L67&gt;AT$194,10,IF('Indicator Data'!L67&lt;AT$195,0,10-(AT$194-'Indicator Data'!L67)/(AT$194-AT$195)*10))),1)))</f>
        <v>2</v>
      </c>
      <c r="AU64" s="57">
        <f t="shared" si="57"/>
        <v>3.3</v>
      </c>
      <c r="AV64" s="58">
        <f t="shared" si="58"/>
        <v>2.2000000000000002</v>
      </c>
      <c r="AW64" s="55">
        <f>ROUND(IF('Indicator Data'!M67=0,0,IF('Indicator Data'!M67&gt;AW$194,10,IF('Indicator Data'!M67&lt;AW$195,0,10-(AW$194-'Indicator Data'!M67)/(AW$194-AW$195)*10))),1)</f>
        <v>1.2</v>
      </c>
      <c r="AX64" s="55">
        <f>ROUND(IF('Indicator Data'!N67=0,0,IF(LOG('Indicator Data'!N67)&gt;LOG(AX$194),10,IF(LOG('Indicator Data'!N67)&lt;LOG(AX$195),0,10-(LOG(AX$194)-LOG('Indicator Data'!N67))/(LOG(AX$194)-LOG(AX$195))*10))),1)</f>
        <v>3.2</v>
      </c>
      <c r="AY64" s="57">
        <f t="shared" si="59"/>
        <v>2.2999999999999998</v>
      </c>
      <c r="AZ64" s="55">
        <f>'Indicator Data'!O67</f>
        <v>0</v>
      </c>
      <c r="BA64" s="55">
        <f>'Indicator Data'!P67</f>
        <v>0</v>
      </c>
      <c r="BB64" s="57">
        <f t="shared" si="60"/>
        <v>0</v>
      </c>
      <c r="BC64" s="58">
        <f t="shared" si="61"/>
        <v>1.6</v>
      </c>
      <c r="BD64" s="15"/>
      <c r="BE64" s="104"/>
    </row>
    <row r="65" spans="1:57" s="4" customFormat="1" x14ac:dyDescent="0.25">
      <c r="A65" s="126" t="str">
        <f>'Indicator Data'!A68</f>
        <v>Georgia</v>
      </c>
      <c r="B65" s="59" t="str">
        <f>'Indicator Data'!B68</f>
        <v>GEO</v>
      </c>
      <c r="C65" s="55">
        <f>ROUND(IF('Indicator Data'!C68=0,0.1,IF(LOG('Indicator Data'!C68)&gt;C$194,10,IF(LOG('Indicator Data'!C68)&lt;C$195,0,10-(C$194-LOG('Indicator Data'!C68))/(C$194-C$195)*10))),1)</f>
        <v>7.3</v>
      </c>
      <c r="D65" s="55">
        <f>ROUND(IF('Indicator Data'!D68=0,0.1,IF(LOG('Indicator Data'!D68)&gt;D$194,10,IF(LOG('Indicator Data'!D68)&lt;D$195,0,10-(D$194-LOG('Indicator Data'!D68))/(D$194-D$195)*10))),1)</f>
        <v>7.2</v>
      </c>
      <c r="E65" s="55">
        <f t="shared" si="31"/>
        <v>7.3</v>
      </c>
      <c r="F65" s="55">
        <f>ROUND(IF('Indicator Data'!E68="No data",0.1,IF('Indicator Data'!E68=0,0,IF(LOG('Indicator Data'!E68)&gt;F$194,10,IF(LOG('Indicator Data'!E68)&lt;F$195,0,10-(F$194-LOG('Indicator Data'!E68))/(F$194-F$195)*10)))),1)</f>
        <v>6</v>
      </c>
      <c r="G65" s="55">
        <f>ROUND(IF('Indicator Data'!F68=0,0,IF(LOG('Indicator Data'!F68)&gt;G$194,10,IF(LOG('Indicator Data'!F68)&lt;G$195,0,10-(G$194-LOG('Indicator Data'!F68))/(G$194-G$195)*10))),1)</f>
        <v>0</v>
      </c>
      <c r="H65" s="55">
        <f>ROUND(IF('Indicator Data'!G68=0,0,IF(LOG('Indicator Data'!G68)&gt;H$194,10,IF(LOG('Indicator Data'!G68)&lt;H$195,0,10-(H$194-LOG('Indicator Data'!G68))/(H$194-H$195)*10))),1)</f>
        <v>0</v>
      </c>
      <c r="I65" s="55">
        <f>ROUND(IF('Indicator Data'!H68=0,0,IF(LOG('Indicator Data'!H68)&gt;I$194,10,IF(LOG('Indicator Data'!H68)&lt;I$195,0,10-(I$194-LOG('Indicator Data'!H68))/(I$194-I$195)*10))),1)</f>
        <v>0</v>
      </c>
      <c r="J65" s="55">
        <f t="shared" si="32"/>
        <v>0</v>
      </c>
      <c r="K65" s="55">
        <f>ROUND(IF('Indicator Data'!I68=0,0,IF(LOG('Indicator Data'!I68)&gt;K$194,10,IF(LOG('Indicator Data'!I68)&lt;K$195,0,10-(K$194-LOG('Indicator Data'!I68))/(K$194-K$195)*10))),1)</f>
        <v>0</v>
      </c>
      <c r="L65" s="55">
        <f t="shared" si="33"/>
        <v>0</v>
      </c>
      <c r="M65" s="55">
        <f>ROUND(IF('Indicator Data'!J68=0,0,IF(LOG('Indicator Data'!J68)&gt;M$194,10,IF(LOG('Indicator Data'!J68)&lt;M$195,0,10-(M$194-LOG('Indicator Data'!J68))/(M$194-M$195)*10))),1)</f>
        <v>8.3000000000000007</v>
      </c>
      <c r="N65" s="56">
        <f>'Indicator Data'!C68/'Indicator Data'!$BD68</f>
        <v>2.0278376911934313E-3</v>
      </c>
      <c r="O65" s="56">
        <f>'Indicator Data'!D68/'Indicator Data'!$BD68</f>
        <v>3.7553042742342739E-4</v>
      </c>
      <c r="P65" s="56">
        <f>IF(F65=0.1,0,'Indicator Data'!E68/'Indicator Data'!$BD68)</f>
        <v>6.2724773200012393E-3</v>
      </c>
      <c r="Q65" s="56">
        <f>'Indicator Data'!F68/'Indicator Data'!$BD68</f>
        <v>0</v>
      </c>
      <c r="R65" s="56">
        <f>'Indicator Data'!G68/'Indicator Data'!$BD68</f>
        <v>0</v>
      </c>
      <c r="S65" s="56">
        <f>'Indicator Data'!H68/'Indicator Data'!$BD68</f>
        <v>0</v>
      </c>
      <c r="T65" s="56">
        <f>'Indicator Data'!I68/'Indicator Data'!$BD68</f>
        <v>0</v>
      </c>
      <c r="U65" s="56">
        <f>'Indicator Data'!J68/'Indicator Data'!$BD68</f>
        <v>5.3115812872160132E-3</v>
      </c>
      <c r="V65" s="55">
        <f t="shared" si="34"/>
        <v>10</v>
      </c>
      <c r="W65" s="55">
        <f t="shared" si="35"/>
        <v>3.8</v>
      </c>
      <c r="X65" s="55">
        <f t="shared" si="36"/>
        <v>8.3000000000000007</v>
      </c>
      <c r="Y65" s="55">
        <f t="shared" si="37"/>
        <v>4.2</v>
      </c>
      <c r="Z65" s="55">
        <f t="shared" si="38"/>
        <v>0</v>
      </c>
      <c r="AA65" s="55">
        <f t="shared" si="39"/>
        <v>0</v>
      </c>
      <c r="AB65" s="55">
        <f t="shared" si="40"/>
        <v>0</v>
      </c>
      <c r="AC65" s="55">
        <f t="shared" si="41"/>
        <v>0</v>
      </c>
      <c r="AD65" s="55">
        <f t="shared" si="42"/>
        <v>0</v>
      </c>
      <c r="AE65" s="55">
        <f t="shared" si="43"/>
        <v>0</v>
      </c>
      <c r="AF65" s="55">
        <f t="shared" si="44"/>
        <v>1.8</v>
      </c>
      <c r="AG65" s="55">
        <f>ROUND(IF('Indicator Data'!K68=0,0,IF('Indicator Data'!K68&gt;AG$194,10,IF('Indicator Data'!K68&lt;AG$195,0,10-(AG$194-'Indicator Data'!K68)/(AG$194-AG$195)*10))),1)</f>
        <v>1</v>
      </c>
      <c r="AH65" s="55">
        <f t="shared" si="45"/>
        <v>8.6999999999999993</v>
      </c>
      <c r="AI65" s="55">
        <f t="shared" si="46"/>
        <v>5.5</v>
      </c>
      <c r="AJ65" s="55">
        <f t="shared" si="47"/>
        <v>0</v>
      </c>
      <c r="AK65" s="55">
        <f t="shared" si="48"/>
        <v>0</v>
      </c>
      <c r="AL65" s="55">
        <f t="shared" si="49"/>
        <v>0</v>
      </c>
      <c r="AM65" s="55">
        <f t="shared" si="50"/>
        <v>0</v>
      </c>
      <c r="AN65" s="55">
        <f t="shared" si="51"/>
        <v>6</v>
      </c>
      <c r="AO65" s="57">
        <f t="shared" si="52"/>
        <v>7.8</v>
      </c>
      <c r="AP65" s="57">
        <f t="shared" si="53"/>
        <v>5.2</v>
      </c>
      <c r="AQ65" s="57">
        <f t="shared" si="54"/>
        <v>0</v>
      </c>
      <c r="AR65" s="57">
        <f t="shared" si="55"/>
        <v>0</v>
      </c>
      <c r="AS65" s="55">
        <f t="shared" si="56"/>
        <v>3.5</v>
      </c>
      <c r="AT65" s="55">
        <f>IF('Indicator Data'!L68="No data","x",IF('Indicator Data'!BE68&lt;1000,"x",ROUND((IF('Indicator Data'!L68&gt;AT$194,10,IF('Indicator Data'!L68&lt;AT$195,0,10-(AT$194-'Indicator Data'!L68)/(AT$194-AT$195)*10))),1)))</f>
        <v>7.1</v>
      </c>
      <c r="AU65" s="57">
        <f t="shared" si="57"/>
        <v>5.3</v>
      </c>
      <c r="AV65" s="58">
        <f t="shared" si="58"/>
        <v>4.4000000000000004</v>
      </c>
      <c r="AW65" s="55">
        <f>ROUND(IF('Indicator Data'!M68=0,0,IF('Indicator Data'!M68&gt;AW$194,10,IF('Indicator Data'!M68&lt;AW$195,0,10-(AW$194-'Indicator Data'!M68)/(AW$194-AW$195)*10))),1)</f>
        <v>3.4</v>
      </c>
      <c r="AX65" s="55">
        <f>ROUND(IF('Indicator Data'!N68=0,0,IF(LOG('Indicator Data'!N68)&gt;LOG(AX$194),10,IF(LOG('Indicator Data'!N68)&lt;LOG(AX$195),0,10-(LOG(AX$194)-LOG('Indicator Data'!N68))/(LOG(AX$194)-LOG(AX$195))*10))),1)</f>
        <v>5.6</v>
      </c>
      <c r="AY65" s="57">
        <f t="shared" si="59"/>
        <v>4.5999999999999996</v>
      </c>
      <c r="AZ65" s="55">
        <f>'Indicator Data'!O68</f>
        <v>0</v>
      </c>
      <c r="BA65" s="55">
        <f>'Indicator Data'!P68</f>
        <v>0</v>
      </c>
      <c r="BB65" s="57">
        <f t="shared" si="60"/>
        <v>0</v>
      </c>
      <c r="BC65" s="58">
        <f t="shared" si="61"/>
        <v>3.2</v>
      </c>
      <c r="BD65" s="15"/>
      <c r="BE65" s="104"/>
    </row>
    <row r="66" spans="1:57" s="4" customFormat="1" x14ac:dyDescent="0.25">
      <c r="A66" s="126" t="str">
        <f>'Indicator Data'!A69</f>
        <v>Germany</v>
      </c>
      <c r="B66" s="59" t="str">
        <f>'Indicator Data'!B69</f>
        <v>DEU</v>
      </c>
      <c r="C66" s="55">
        <f>ROUND(IF('Indicator Data'!C69=0,0.1,IF(LOG('Indicator Data'!C69)&gt;C$194,10,IF(LOG('Indicator Data'!C69)&lt;C$195,0,10-(C$194-LOG('Indicator Data'!C69))/(C$194-C$195)*10))),1)</f>
        <v>7.3</v>
      </c>
      <c r="D66" s="55">
        <f>ROUND(IF('Indicator Data'!D69=0,0.1,IF(LOG('Indicator Data'!D69)&gt;D$194,10,IF(LOG('Indicator Data'!D69)&lt;D$195,0,10-(D$194-LOG('Indicator Data'!D69))/(D$194-D$195)*10))),1)</f>
        <v>0.1</v>
      </c>
      <c r="E66" s="55">
        <f t="shared" si="31"/>
        <v>4.5999999999999996</v>
      </c>
      <c r="F66" s="55">
        <f>ROUND(IF('Indicator Data'!E69="No data",0.1,IF('Indicator Data'!E69=0,0,IF(LOG('Indicator Data'!E69)&gt;F$194,10,IF(LOG('Indicator Data'!E69)&lt;F$195,0,10-(F$194-LOG('Indicator Data'!E69))/(F$194-F$195)*10)))),1)</f>
        <v>8.4</v>
      </c>
      <c r="G66" s="55">
        <f>ROUND(IF('Indicator Data'!F69=0,0,IF(LOG('Indicator Data'!F69)&gt;G$194,10,IF(LOG('Indicator Data'!F69)&lt;G$195,0,10-(G$194-LOG('Indicator Data'!F69))/(G$194-G$195)*10))),1)</f>
        <v>0</v>
      </c>
      <c r="H66" s="55">
        <f>ROUND(IF('Indicator Data'!G69=0,0,IF(LOG('Indicator Data'!G69)&gt;H$194,10,IF(LOG('Indicator Data'!G69)&lt;H$195,0,10-(H$194-LOG('Indicator Data'!G69))/(H$194-H$195)*10))),1)</f>
        <v>0</v>
      </c>
      <c r="I66" s="55">
        <f>ROUND(IF('Indicator Data'!H69=0,0,IF(LOG('Indicator Data'!H69)&gt;I$194,10,IF(LOG('Indicator Data'!H69)&lt;I$195,0,10-(I$194-LOG('Indicator Data'!H69))/(I$194-I$195)*10))),1)</f>
        <v>0</v>
      </c>
      <c r="J66" s="55">
        <f t="shared" si="32"/>
        <v>0</v>
      </c>
      <c r="K66" s="55">
        <f>ROUND(IF('Indicator Data'!I69=0,0,IF(LOG('Indicator Data'!I69)&gt;K$194,10,IF(LOG('Indicator Data'!I69)&lt;K$195,0,10-(K$194-LOG('Indicator Data'!I69))/(K$194-K$195)*10))),1)</f>
        <v>0</v>
      </c>
      <c r="L66" s="55">
        <f t="shared" si="33"/>
        <v>0</v>
      </c>
      <c r="M66" s="55">
        <f>ROUND(IF('Indicator Data'!J69=0,0,IF(LOG('Indicator Data'!J69)&gt;M$194,10,IF(LOG('Indicator Data'!J69)&lt;M$195,0,10-(M$194-LOG('Indicator Data'!J69))/(M$194-M$195)*10))),1)</f>
        <v>0</v>
      </c>
      <c r="N66" s="56">
        <f>'Indicator Data'!C69/'Indicator Data'!$BD69</f>
        <v>1.0477787063804365E-4</v>
      </c>
      <c r="O66" s="56">
        <f>'Indicator Data'!D69/'Indicator Data'!$BD69</f>
        <v>0</v>
      </c>
      <c r="P66" s="56">
        <f>IF(F66=0.1,0,'Indicator Data'!E69/'Indicator Data'!$BD69)</f>
        <v>2.7389652846892092E-3</v>
      </c>
      <c r="Q66" s="56">
        <f>'Indicator Data'!F69/'Indicator Data'!$BD69</f>
        <v>0</v>
      </c>
      <c r="R66" s="56">
        <f>'Indicator Data'!G69/'Indicator Data'!$BD69</f>
        <v>0</v>
      </c>
      <c r="S66" s="56">
        <f>'Indicator Data'!H69/'Indicator Data'!$BD69</f>
        <v>0</v>
      </c>
      <c r="T66" s="56">
        <f>'Indicator Data'!I69/'Indicator Data'!$BD69</f>
        <v>0</v>
      </c>
      <c r="U66" s="56">
        <f>'Indicator Data'!J69/'Indicator Data'!$BD69</f>
        <v>0</v>
      </c>
      <c r="V66" s="55">
        <f t="shared" si="34"/>
        <v>0.5</v>
      </c>
      <c r="W66" s="55">
        <f t="shared" si="35"/>
        <v>0</v>
      </c>
      <c r="X66" s="55">
        <f t="shared" si="36"/>
        <v>0.3</v>
      </c>
      <c r="Y66" s="55">
        <f t="shared" si="37"/>
        <v>1.8</v>
      </c>
      <c r="Z66" s="55">
        <f t="shared" si="38"/>
        <v>0</v>
      </c>
      <c r="AA66" s="55">
        <f t="shared" si="39"/>
        <v>0</v>
      </c>
      <c r="AB66" s="55">
        <f t="shared" si="40"/>
        <v>0</v>
      </c>
      <c r="AC66" s="55">
        <f t="shared" si="41"/>
        <v>0</v>
      </c>
      <c r="AD66" s="55">
        <f t="shared" si="42"/>
        <v>0</v>
      </c>
      <c r="AE66" s="55">
        <f t="shared" si="43"/>
        <v>0</v>
      </c>
      <c r="AF66" s="55">
        <f t="shared" si="44"/>
        <v>0</v>
      </c>
      <c r="AG66" s="55">
        <f>ROUND(IF('Indicator Data'!K69=0,0,IF('Indicator Data'!K69&gt;AG$194,10,IF('Indicator Data'!K69&lt;AG$195,0,10-(AG$194-'Indicator Data'!K69)/(AG$194-AG$195)*10))),1)</f>
        <v>0</v>
      </c>
      <c r="AH66" s="55">
        <f t="shared" si="45"/>
        <v>3.9</v>
      </c>
      <c r="AI66" s="55">
        <f t="shared" si="46"/>
        <v>0.1</v>
      </c>
      <c r="AJ66" s="55">
        <f t="shared" si="47"/>
        <v>0</v>
      </c>
      <c r="AK66" s="55">
        <f t="shared" si="48"/>
        <v>0</v>
      </c>
      <c r="AL66" s="55">
        <f t="shared" si="49"/>
        <v>0</v>
      </c>
      <c r="AM66" s="55">
        <f t="shared" si="50"/>
        <v>0</v>
      </c>
      <c r="AN66" s="55">
        <f t="shared" si="51"/>
        <v>0</v>
      </c>
      <c r="AO66" s="57">
        <f t="shared" si="52"/>
        <v>2.7</v>
      </c>
      <c r="AP66" s="57">
        <f t="shared" si="53"/>
        <v>6.1</v>
      </c>
      <c r="AQ66" s="57">
        <f t="shared" si="54"/>
        <v>0</v>
      </c>
      <c r="AR66" s="57">
        <f t="shared" si="55"/>
        <v>0</v>
      </c>
      <c r="AS66" s="55">
        <f t="shared" si="56"/>
        <v>0</v>
      </c>
      <c r="AT66" s="55">
        <f>IF('Indicator Data'!L69="No data","x",IF('Indicator Data'!BE69&lt;1000,"x",ROUND((IF('Indicator Data'!L69&gt;AT$194,10,IF('Indicator Data'!L69&lt;AT$195,0,10-(AT$194-'Indicator Data'!L69)/(AT$194-AT$195)*10))),1)))</f>
        <v>1</v>
      </c>
      <c r="AU66" s="57">
        <f t="shared" si="57"/>
        <v>0.5</v>
      </c>
      <c r="AV66" s="58">
        <f t="shared" si="58"/>
        <v>2.2000000000000002</v>
      </c>
      <c r="AW66" s="55">
        <f>ROUND(IF('Indicator Data'!M69=0,0,IF('Indicator Data'!M69&gt;AW$194,10,IF('Indicator Data'!M69&lt;AW$195,0,10-(AW$194-'Indicator Data'!M69)/(AW$194-AW$195)*10))),1)</f>
        <v>0.3</v>
      </c>
      <c r="AX66" s="55">
        <f>ROUND(IF('Indicator Data'!N69=0,0,IF(LOG('Indicator Data'!N69)&gt;LOG(AX$194),10,IF(LOG('Indicator Data'!N69)&lt;LOG(AX$195),0,10-(LOG(AX$194)-LOG('Indicator Data'!N69))/(LOG(AX$194)-LOG(AX$195))*10))),1)</f>
        <v>1.3</v>
      </c>
      <c r="AY66" s="57">
        <f t="shared" si="59"/>
        <v>0.8</v>
      </c>
      <c r="AZ66" s="55">
        <f>'Indicator Data'!O69</f>
        <v>0</v>
      </c>
      <c r="BA66" s="55">
        <f>'Indicator Data'!P69</f>
        <v>0</v>
      </c>
      <c r="BB66" s="57">
        <f t="shared" si="60"/>
        <v>0</v>
      </c>
      <c r="BC66" s="58">
        <f t="shared" si="61"/>
        <v>0.6</v>
      </c>
      <c r="BD66" s="15"/>
      <c r="BE66" s="104"/>
    </row>
    <row r="67" spans="1:57" s="4" customFormat="1" x14ac:dyDescent="0.25">
      <c r="A67" s="126" t="str">
        <f>'Indicator Data'!A70</f>
        <v>Ghana</v>
      </c>
      <c r="B67" s="59" t="str">
        <f>'Indicator Data'!B70</f>
        <v>GHA</v>
      </c>
      <c r="C67" s="55">
        <f>ROUND(IF('Indicator Data'!C70=0,0.1,IF(LOG('Indicator Data'!C70)&gt;C$194,10,IF(LOG('Indicator Data'!C70)&lt;C$195,0,10-(C$194-LOG('Indicator Data'!C70))/(C$194-C$195)*10))),1)</f>
        <v>0.1</v>
      </c>
      <c r="D67" s="55">
        <f>ROUND(IF('Indicator Data'!D70=0,0.1,IF(LOG('Indicator Data'!D70)&gt;D$194,10,IF(LOG('Indicator Data'!D70)&lt;D$195,0,10-(D$194-LOG('Indicator Data'!D70))/(D$194-D$195)*10))),1)</f>
        <v>0.1</v>
      </c>
      <c r="E67" s="55">
        <f t="shared" ref="E67:E98" si="62">ROUND((10-GEOMEAN(((10-C67)/10*9+1),((10-D67)/10*9+1)))/9*10,1)</f>
        <v>0.1</v>
      </c>
      <c r="F67" s="55">
        <f>ROUND(IF('Indicator Data'!E70="No data",0.1,IF('Indicator Data'!E70=0,0,IF(LOG('Indicator Data'!E70)&gt;F$194,10,IF(LOG('Indicator Data'!E70)&lt;F$195,0,10-(F$194-LOG('Indicator Data'!E70))/(F$194-F$195)*10)))),1)</f>
        <v>7.1</v>
      </c>
      <c r="G67" s="55">
        <f>ROUND(IF('Indicator Data'!F70=0,0,IF(LOG('Indicator Data'!F70)&gt;G$194,10,IF(LOG('Indicator Data'!F70)&lt;G$195,0,10-(G$194-LOG('Indicator Data'!F70))/(G$194-G$195)*10))),1)</f>
        <v>5.3</v>
      </c>
      <c r="H67" s="55">
        <f>ROUND(IF('Indicator Data'!G70=0,0,IF(LOG('Indicator Data'!G70)&gt;H$194,10,IF(LOG('Indicator Data'!G70)&lt;H$195,0,10-(H$194-LOG('Indicator Data'!G70))/(H$194-H$195)*10))),1)</f>
        <v>0</v>
      </c>
      <c r="I67" s="55">
        <f>ROUND(IF('Indicator Data'!H70=0,0,IF(LOG('Indicator Data'!H70)&gt;I$194,10,IF(LOG('Indicator Data'!H70)&lt;I$195,0,10-(I$194-LOG('Indicator Data'!H70))/(I$194-I$195)*10))),1)</f>
        <v>0</v>
      </c>
      <c r="J67" s="55">
        <f t="shared" ref="J67:J98" si="63">ROUND((10-GEOMEAN(((10-H67)/10*9+1),((10-I67)/10*9+1)))/9*10,1)</f>
        <v>0</v>
      </c>
      <c r="K67" s="55">
        <f>ROUND(IF('Indicator Data'!I70=0,0,IF(LOG('Indicator Data'!I70)&gt;K$194,10,IF(LOG('Indicator Data'!I70)&lt;K$195,0,10-(K$194-LOG('Indicator Data'!I70))/(K$194-K$195)*10))),1)</f>
        <v>0</v>
      </c>
      <c r="L67" s="55">
        <f t="shared" ref="L67:L98" si="64">ROUND((10-GEOMEAN(((10-J67)/10*9+1),((10-K67)/10*9+1)))/9*10,1)</f>
        <v>0</v>
      </c>
      <c r="M67" s="55">
        <f>ROUND(IF('Indicator Data'!J70=0,0,IF(LOG('Indicator Data'!J70)&gt;M$194,10,IF(LOG('Indicator Data'!J70)&lt;M$195,0,10-(M$194-LOG('Indicator Data'!J70))/(M$194-M$195)*10))),1)</f>
        <v>0</v>
      </c>
      <c r="N67" s="56">
        <f>'Indicator Data'!C70/'Indicator Data'!$BD70</f>
        <v>0</v>
      </c>
      <c r="O67" s="56">
        <f>'Indicator Data'!D70/'Indicator Data'!$BD70</f>
        <v>0</v>
      </c>
      <c r="P67" s="56">
        <f>IF(F67=0.1,0,'Indicator Data'!E70/'Indicator Data'!$BD70)</f>
        <v>2.4555087921311258E-3</v>
      </c>
      <c r="Q67" s="56">
        <f>'Indicator Data'!F70/'Indicator Data'!$BD70</f>
        <v>5.8128706229896623E-7</v>
      </c>
      <c r="R67" s="56">
        <f>'Indicator Data'!G70/'Indicator Data'!$BD70</f>
        <v>0</v>
      </c>
      <c r="S67" s="56">
        <f>'Indicator Data'!H70/'Indicator Data'!$BD70</f>
        <v>0</v>
      </c>
      <c r="T67" s="56">
        <f>'Indicator Data'!I70/'Indicator Data'!$BD70</f>
        <v>0</v>
      </c>
      <c r="U67" s="56">
        <f>'Indicator Data'!J70/'Indicator Data'!$BD70</f>
        <v>0</v>
      </c>
      <c r="V67" s="55">
        <f t="shared" ref="V67:V98" si="65">ROUND(IF(N67&gt;V$194,10,IF(N67&lt;V$195,0,10-(V$194-N67)/(V$194-V$195)*10)),1)</f>
        <v>0</v>
      </c>
      <c r="W67" s="55">
        <f t="shared" ref="W67:W98" si="66">ROUND(IF(O67&gt;W$194,10,IF(O67&lt;W$195,0,10-(W$194-O67)/(W$194-W$195)*10)),1)</f>
        <v>0</v>
      </c>
      <c r="X67" s="55">
        <f t="shared" ref="X67:X98" si="67">ROUND(((10-GEOMEAN(((10-V67)/10*9+1),((10-W67)/10*9+1)))/9*10),1)</f>
        <v>0</v>
      </c>
      <c r="Y67" s="55">
        <f t="shared" ref="Y67:Y98" si="68">ROUND(IF(P67=0,0.1,IF(P67&gt;Y$194,10,IF(P67&lt;Y$195,0,10-(Y$194-P67)/(Y$194-Y$195)*10))),1)</f>
        <v>1.6</v>
      </c>
      <c r="Z67" s="55">
        <f t="shared" ref="Z67:Z98" si="69">ROUND(IF(Q67=0,0,IF(LOG(Q67)&gt;Z$194,10,IF(LOG(Q67)&lt;=Z$195,0,10-(Z$194-LOG(Q67))/(Z$194-Z$195)*10))),1)</f>
        <v>5</v>
      </c>
      <c r="AA67" s="55">
        <f t="shared" ref="AA67:AA98" si="70">ROUND(IF(R67&gt;AA$194,10,IF(R67&lt;AA$195,0,10-(AA$194-R67)/(AA$194-AA$195)*10)),1)</f>
        <v>0</v>
      </c>
      <c r="AB67" s="55">
        <f t="shared" ref="AB67:AB98" si="71">ROUND(IF(S67&gt;AB$194,10,IF(S67&lt;AB$195,0,10-(AB$194-S67)/(AB$194-AB$195)*10)),1)</f>
        <v>0</v>
      </c>
      <c r="AC67" s="55">
        <f t="shared" ref="AC67:AC98" si="72">ROUND(((10-GEOMEAN(((10-AA67)/10*9+1),((10-AB67)/10*9+1)))/9*10),1)</f>
        <v>0</v>
      </c>
      <c r="AD67" s="55">
        <f t="shared" ref="AD67:AD98" si="73">ROUND(IF(T67=0,0,IF(T67&gt;AD$194,10,IF(T67&lt;=AD$195,0,10-(AD$194-T67)/(AD$194-AD$195)*10))),1)</f>
        <v>0</v>
      </c>
      <c r="AE67" s="55">
        <f t="shared" ref="AE67:AE98" si="74">ROUND((10-GEOMEAN(((10-AC67)/10*9+1),((10-AD67)/10*9+1)))/9*10,1)</f>
        <v>0</v>
      </c>
      <c r="AF67" s="55">
        <f t="shared" ref="AF67:AF98" si="75">ROUND(IF(U67&gt;AF$194,10,IF(U67&lt;AF$195,0,10-(AF$194-U67)/(AF$194-AF$195)*10)),1)</f>
        <v>0</v>
      </c>
      <c r="AG67" s="55">
        <f>ROUND(IF('Indicator Data'!K70=0,0,IF('Indicator Data'!K70&gt;AG$194,10,IF('Indicator Data'!K70&lt;AG$195,0,10-(AG$194-'Indicator Data'!K70)/(AG$194-AG$195)*10))),1)</f>
        <v>0</v>
      </c>
      <c r="AH67" s="55">
        <f t="shared" ref="AH67:AH98" si="76">ROUND(AVERAGE(C67,V67),1)</f>
        <v>0.1</v>
      </c>
      <c r="AI67" s="55">
        <f t="shared" ref="AI67:AI98" si="77">ROUND(AVERAGE(D67,W67),1)</f>
        <v>0.1</v>
      </c>
      <c r="AJ67" s="55">
        <f t="shared" ref="AJ67:AJ98" si="78">ROUND(AVERAGE(AA67,H67),1)</f>
        <v>0</v>
      </c>
      <c r="AK67" s="55">
        <f t="shared" ref="AK67:AK98" si="79">ROUND(AVERAGE(AB67,I67),1)</f>
        <v>0</v>
      </c>
      <c r="AL67" s="55">
        <f t="shared" ref="AL67:AL98" si="80">ROUND((10-GEOMEAN(((10-AJ67)/10*9+1),((10-AK67)/10*9+1)))/9*10,1)</f>
        <v>0</v>
      </c>
      <c r="AM67" s="55">
        <f t="shared" ref="AM67:AM98" si="81">ROUND(AVERAGE(AD67,K67),1)</f>
        <v>0</v>
      </c>
      <c r="AN67" s="55">
        <f t="shared" ref="AN67:AN98" si="82">ROUND((10-GEOMEAN(((10-M67)/10*9+1),((10-AF67)/10*9+1)))/9*10,1)</f>
        <v>0</v>
      </c>
      <c r="AO67" s="57">
        <f t="shared" ref="AO67:AO98" si="83">ROUND((10-GEOMEAN(((10-E67)/10*9+1),((10-X67)/10*9+1)))/9*10,1)</f>
        <v>0.1</v>
      </c>
      <c r="AP67" s="57">
        <f t="shared" ref="AP67:AP98" si="84">ROUND(IF(AND(Y67="x",F67="x"),"x",(10-GEOMEAN(((10-F67)/10*9+1),((10-Y67)/10*9+1)))/9*10),1)</f>
        <v>4.9000000000000004</v>
      </c>
      <c r="AQ67" s="57">
        <f t="shared" ref="AQ67:AQ98" si="85">ROUND((10-GEOMEAN(((10-G67)/10*9+1),((10-Z67)/10*9+1)))/9*10,1)</f>
        <v>5.2</v>
      </c>
      <c r="AR67" s="57">
        <f t="shared" ref="AR67:AR98" si="86">ROUND((10-GEOMEAN(((10-L67)/10*9+1),((10-AE67)/10*9+1)))/9*10,1)</f>
        <v>0</v>
      </c>
      <c r="AS67" s="55">
        <f t="shared" ref="AS67:AS98" si="87">ROUND(AVERAGE(AG67,AN67),1)</f>
        <v>0</v>
      </c>
      <c r="AT67" s="55">
        <f>IF('Indicator Data'!L70="No data","x",IF('Indicator Data'!BE70&lt;1000,"x",ROUND((IF('Indicator Data'!L70&gt;AT$194,10,IF('Indicator Data'!L70&lt;AT$195,0,10-(AT$194-'Indicator Data'!L70)/(AT$194-AT$195)*10))),1)))</f>
        <v>2</v>
      </c>
      <c r="AU67" s="57">
        <f t="shared" ref="AU67:AU98" si="88">ROUND(AVERAGE(AS67,AT67),1)</f>
        <v>1</v>
      </c>
      <c r="AV67" s="58">
        <f t="shared" ref="AV67:AV98" si="89">IF(ROUND(IF(AP67="x",(10-GEOMEAN(((10-AO67)/10*9+1),((10-AU67)/10*9+1),((10-AQ67)/10*9+1),((10-AR67)/10*9+1)))/9*10,(10-GEOMEAN(((10-AO67)/10*9+1),((10-AP67)/10*9+1),((10-AQ67)/10*9+1),((10-AR67)/10*9+1),((10-AU67)/10*9+1)))/9*10),1)=0,0.1,ROUND(IF(AP67="x",(10-GEOMEAN(((10-AO67)/10*9+1),((10-AU67)/10*9+1),((10-AQ67)/10*9+1),((10-AR67)/10*9+1)))/9*10,(10-GEOMEAN(((10-AO67)/10*9+1),((10-AP67)/10*9+1),((10-AQ67)/10*9+1),((10-AR67)/10*9+1),((10-AU67)/10*9+1)))/9*10),1))</f>
        <v>2.6</v>
      </c>
      <c r="AW67" s="55">
        <f>ROUND(IF('Indicator Data'!M70=0,0,IF('Indicator Data'!M70&gt;AW$194,10,IF('Indicator Data'!M70&lt;AW$195,0,10-(AW$194-'Indicator Data'!M70)/(AW$194-AW$195)*10))),1)</f>
        <v>3.2</v>
      </c>
      <c r="AX67" s="55">
        <f>ROUND(IF('Indicator Data'!N70=0,0,IF(LOG('Indicator Data'!N70)&gt;LOG(AX$194),10,IF(LOG('Indicator Data'!N70)&lt;LOG(AX$195),0,10-(LOG(AX$194)-LOG('Indicator Data'!N70))/(LOG(AX$194)-LOG(AX$195))*10))),1)</f>
        <v>0.7</v>
      </c>
      <c r="AY67" s="57">
        <f t="shared" ref="AY67:AY98" si="90">ROUND((10-GEOMEAN(((10-AW67)/10*9+1),((10-AX67)/10*9+1)))/9*10,1)</f>
        <v>2</v>
      </c>
      <c r="AZ67" s="55">
        <f>'Indicator Data'!O70</f>
        <v>0</v>
      </c>
      <c r="BA67" s="55">
        <f>'Indicator Data'!P70</f>
        <v>0</v>
      </c>
      <c r="BB67" s="57">
        <f t="shared" ref="BB67:BB98" si="91">ROUND(IF(AZ67=5,10,IF(BA67=5,9,IF(AZ67=4,8,IF(BA67=4,7,0)))),1)</f>
        <v>0</v>
      </c>
      <c r="BC67" s="58">
        <f t="shared" ref="BC67:BC98" si="92">ROUND(IF(BB67&gt;5,BB67,AY67/10*7),1)</f>
        <v>1.4</v>
      </c>
      <c r="BD67" s="15"/>
      <c r="BE67" s="104"/>
    </row>
    <row r="68" spans="1:57" s="4" customFormat="1" x14ac:dyDescent="0.25">
      <c r="A68" s="126" t="str">
        <f>'Indicator Data'!A71</f>
        <v>Greece</v>
      </c>
      <c r="B68" s="59" t="str">
        <f>'Indicator Data'!B71</f>
        <v>GRC</v>
      </c>
      <c r="C68" s="55">
        <f>ROUND(IF('Indicator Data'!C71=0,0.1,IF(LOG('Indicator Data'!C71)&gt;C$194,10,IF(LOG('Indicator Data'!C71)&lt;C$195,0,10-(C$194-LOG('Indicator Data'!C71))/(C$194-C$195)*10))),1)</f>
        <v>7.9</v>
      </c>
      <c r="D68" s="55">
        <f>ROUND(IF('Indicator Data'!D71=0,0.1,IF(LOG('Indicator Data'!D71)&gt;D$194,10,IF(LOG('Indicator Data'!D71)&lt;D$195,0,10-(D$194-LOG('Indicator Data'!D71))/(D$194-D$195)*10))),1)</f>
        <v>6.5</v>
      </c>
      <c r="E68" s="55">
        <f t="shared" si="62"/>
        <v>7.3</v>
      </c>
      <c r="F68" s="55">
        <f>ROUND(IF('Indicator Data'!E71="No data",0.1,IF('Indicator Data'!E71=0,0,IF(LOG('Indicator Data'!E71)&gt;F$194,10,IF(LOG('Indicator Data'!E71)&lt;F$195,0,10-(F$194-LOG('Indicator Data'!E71))/(F$194-F$195)*10)))),1)</f>
        <v>5</v>
      </c>
      <c r="G68" s="55">
        <f>ROUND(IF('Indicator Data'!F71=0,0,IF(LOG('Indicator Data'!F71)&gt;G$194,10,IF(LOG('Indicator Data'!F71)&lt;G$195,0,10-(G$194-LOG('Indicator Data'!F71))/(G$194-G$195)*10))),1)</f>
        <v>7.8</v>
      </c>
      <c r="H68" s="55">
        <f>ROUND(IF('Indicator Data'!G71=0,0,IF(LOG('Indicator Data'!G71)&gt;H$194,10,IF(LOG('Indicator Data'!G71)&lt;H$195,0,10-(H$194-LOG('Indicator Data'!G71))/(H$194-H$195)*10))),1)</f>
        <v>0</v>
      </c>
      <c r="I68" s="55">
        <f>ROUND(IF('Indicator Data'!H71=0,0,IF(LOG('Indicator Data'!H71)&gt;I$194,10,IF(LOG('Indicator Data'!H71)&lt;I$195,0,10-(I$194-LOG('Indicator Data'!H71))/(I$194-I$195)*10))),1)</f>
        <v>0</v>
      </c>
      <c r="J68" s="55">
        <f t="shared" si="63"/>
        <v>0</v>
      </c>
      <c r="K68" s="55">
        <f>ROUND(IF('Indicator Data'!I71=0,0,IF(LOG('Indicator Data'!I71)&gt;K$194,10,IF(LOG('Indicator Data'!I71)&lt;K$195,0,10-(K$194-LOG('Indicator Data'!I71))/(K$194-K$195)*10))),1)</f>
        <v>0</v>
      </c>
      <c r="L68" s="55">
        <f t="shared" si="64"/>
        <v>0</v>
      </c>
      <c r="M68" s="55">
        <f>ROUND(IF('Indicator Data'!J71=0,0,IF(LOG('Indicator Data'!J71)&gt;M$194,10,IF(LOG('Indicator Data'!J71)&lt;M$195,0,10-(M$194-LOG('Indicator Data'!J71))/(M$194-M$195)*10))),1)</f>
        <v>0</v>
      </c>
      <c r="N68" s="56">
        <f>'Indicator Data'!C71/'Indicator Data'!$BD71</f>
        <v>1.3463423617064336E-3</v>
      </c>
      <c r="O68" s="56">
        <f>'Indicator Data'!D71/'Indicator Data'!$BD71</f>
        <v>8.140874630926946E-5</v>
      </c>
      <c r="P68" s="56">
        <f>IF(F68=0.1,0,'Indicator Data'!E71/'Indicator Data'!$BD71)</f>
        <v>9.5789873305090133E-4</v>
      </c>
      <c r="Q68" s="56">
        <f>'Indicator Data'!F71/'Indicator Data'!$BD71</f>
        <v>4.7015403785743099E-5</v>
      </c>
      <c r="R68" s="56">
        <f>'Indicator Data'!G71/'Indicator Data'!$BD71</f>
        <v>0</v>
      </c>
      <c r="S68" s="56">
        <f>'Indicator Data'!H71/'Indicator Data'!$BD71</f>
        <v>0</v>
      </c>
      <c r="T68" s="56">
        <f>'Indicator Data'!I71/'Indicator Data'!$BD71</f>
        <v>0</v>
      </c>
      <c r="U68" s="56">
        <f>'Indicator Data'!J71/'Indicator Data'!$BD71</f>
        <v>0</v>
      </c>
      <c r="V68" s="55">
        <f t="shared" si="65"/>
        <v>6.7</v>
      </c>
      <c r="W68" s="55">
        <f t="shared" si="66"/>
        <v>0.8</v>
      </c>
      <c r="X68" s="55">
        <f t="shared" si="67"/>
        <v>4.4000000000000004</v>
      </c>
      <c r="Y68" s="55">
        <f t="shared" si="68"/>
        <v>0.6</v>
      </c>
      <c r="Z68" s="55">
        <f t="shared" si="69"/>
        <v>9.3000000000000007</v>
      </c>
      <c r="AA68" s="55">
        <f t="shared" si="70"/>
        <v>0</v>
      </c>
      <c r="AB68" s="55">
        <f t="shared" si="71"/>
        <v>0</v>
      </c>
      <c r="AC68" s="55">
        <f t="shared" si="72"/>
        <v>0</v>
      </c>
      <c r="AD68" s="55">
        <f t="shared" si="73"/>
        <v>0</v>
      </c>
      <c r="AE68" s="55">
        <f t="shared" si="74"/>
        <v>0</v>
      </c>
      <c r="AF68" s="55">
        <f t="shared" si="75"/>
        <v>0</v>
      </c>
      <c r="AG68" s="55">
        <f>ROUND(IF('Indicator Data'!K71=0,0,IF('Indicator Data'!K71&gt;AG$194,10,IF('Indicator Data'!K71&lt;AG$195,0,10-(AG$194-'Indicator Data'!K71)/(AG$194-AG$195)*10))),1)</f>
        <v>1</v>
      </c>
      <c r="AH68" s="55">
        <f t="shared" si="76"/>
        <v>7.3</v>
      </c>
      <c r="AI68" s="55">
        <f t="shared" si="77"/>
        <v>3.7</v>
      </c>
      <c r="AJ68" s="55">
        <f t="shared" si="78"/>
        <v>0</v>
      </c>
      <c r="AK68" s="55">
        <f t="shared" si="79"/>
        <v>0</v>
      </c>
      <c r="AL68" s="55">
        <f t="shared" si="80"/>
        <v>0</v>
      </c>
      <c r="AM68" s="55">
        <f t="shared" si="81"/>
        <v>0</v>
      </c>
      <c r="AN68" s="55">
        <f t="shared" si="82"/>
        <v>0</v>
      </c>
      <c r="AO68" s="57">
        <f t="shared" si="83"/>
        <v>6.1</v>
      </c>
      <c r="AP68" s="57">
        <f t="shared" si="84"/>
        <v>3.1</v>
      </c>
      <c r="AQ68" s="57">
        <f t="shared" si="85"/>
        <v>8.6999999999999993</v>
      </c>
      <c r="AR68" s="57">
        <f t="shared" si="86"/>
        <v>0</v>
      </c>
      <c r="AS68" s="55">
        <f t="shared" si="87"/>
        <v>0.5</v>
      </c>
      <c r="AT68" s="55">
        <f>IF('Indicator Data'!L71="No data","x",IF('Indicator Data'!BE71&lt;1000,"x",ROUND((IF('Indicator Data'!L71&gt;AT$194,10,IF('Indicator Data'!L71&lt;AT$195,0,10-(AT$194-'Indicator Data'!L71)/(AT$194-AT$195)*10))),1)))</f>
        <v>4</v>
      </c>
      <c r="AU68" s="57">
        <f t="shared" si="88"/>
        <v>2.2999999999999998</v>
      </c>
      <c r="AV68" s="58">
        <f t="shared" si="89"/>
        <v>4.9000000000000004</v>
      </c>
      <c r="AW68" s="55">
        <f>ROUND(IF('Indicator Data'!M71=0,0,IF('Indicator Data'!M71&gt;AW$194,10,IF('Indicator Data'!M71&lt;AW$195,0,10-(AW$194-'Indicator Data'!M71)/(AW$194-AW$195)*10))),1)</f>
        <v>2.1</v>
      </c>
      <c r="AX68" s="55">
        <f>ROUND(IF('Indicator Data'!N71=0,0,IF(LOG('Indicator Data'!N71)&gt;LOG(AX$194),10,IF(LOG('Indicator Data'!N71)&lt;LOG(AX$195),0,10-(LOG(AX$194)-LOG('Indicator Data'!N71))/(LOG(AX$194)-LOG(AX$195))*10))),1)</f>
        <v>3.3</v>
      </c>
      <c r="AY68" s="57">
        <f t="shared" si="90"/>
        <v>2.7</v>
      </c>
      <c r="AZ68" s="55">
        <f>'Indicator Data'!O71</f>
        <v>0</v>
      </c>
      <c r="BA68" s="55">
        <f>'Indicator Data'!P71</f>
        <v>0</v>
      </c>
      <c r="BB68" s="57">
        <f t="shared" si="91"/>
        <v>0</v>
      </c>
      <c r="BC68" s="58">
        <f t="shared" si="92"/>
        <v>1.9</v>
      </c>
      <c r="BD68" s="15"/>
      <c r="BE68" s="104"/>
    </row>
    <row r="69" spans="1:57" s="4" customFormat="1" x14ac:dyDescent="0.25">
      <c r="A69" s="126" t="str">
        <f>'Indicator Data'!A72</f>
        <v>Grenada</v>
      </c>
      <c r="B69" s="59" t="str">
        <f>'Indicator Data'!B72</f>
        <v>GRD</v>
      </c>
      <c r="C69" s="55">
        <f>ROUND(IF('Indicator Data'!C72=0,0.1,IF(LOG('Indicator Data'!C72)&gt;C$194,10,IF(LOG('Indicator Data'!C72)&lt;C$195,0,10-(C$194-LOG('Indicator Data'!C72))/(C$194-C$195)*10))),1)</f>
        <v>0.7</v>
      </c>
      <c r="D69" s="55">
        <f>ROUND(IF('Indicator Data'!D72=0,0.1,IF(LOG('Indicator Data'!D72)&gt;D$194,10,IF(LOG('Indicator Data'!D72)&lt;D$195,0,10-(D$194-LOG('Indicator Data'!D72))/(D$194-D$195)*10))),1)</f>
        <v>0.1</v>
      </c>
      <c r="E69" s="55">
        <f t="shared" si="62"/>
        <v>0.4</v>
      </c>
      <c r="F69" s="55">
        <f>ROUND(IF('Indicator Data'!E72="No data",0.1,IF('Indicator Data'!E72=0,0,IF(LOG('Indicator Data'!E72)&gt;F$194,10,IF(LOG('Indicator Data'!E72)&lt;F$195,0,10-(F$194-LOG('Indicator Data'!E72))/(F$194-F$195)*10)))),1)</f>
        <v>0.1</v>
      </c>
      <c r="G69" s="55">
        <f>ROUND(IF('Indicator Data'!F72=0,0,IF(LOG('Indicator Data'!F72)&gt;G$194,10,IF(LOG('Indicator Data'!F72)&lt;G$195,0,10-(G$194-LOG('Indicator Data'!F72))/(G$194-G$195)*10))),1)</f>
        <v>0</v>
      </c>
      <c r="H69" s="55">
        <f>ROUND(IF('Indicator Data'!G72=0,0,IF(LOG('Indicator Data'!G72)&gt;H$194,10,IF(LOG('Indicator Data'!G72)&lt;H$195,0,10-(H$194-LOG('Indicator Data'!G72))/(H$194-H$195)*10))),1)</f>
        <v>2.1</v>
      </c>
      <c r="I69" s="55">
        <f>ROUND(IF('Indicator Data'!H72=0,0,IF(LOG('Indicator Data'!H72)&gt;I$194,10,IF(LOG('Indicator Data'!H72)&lt;I$195,0,10-(I$194-LOG('Indicator Data'!H72))/(I$194-I$195)*10))),1)</f>
        <v>5.3</v>
      </c>
      <c r="J69" s="55">
        <f t="shared" si="63"/>
        <v>3.9</v>
      </c>
      <c r="K69" s="55">
        <f>ROUND(IF('Indicator Data'!I72=0,0,IF(LOG('Indicator Data'!I72)&gt;K$194,10,IF(LOG('Indicator Data'!I72)&lt;K$195,0,10-(K$194-LOG('Indicator Data'!I72))/(K$194-K$195)*10))),1)</f>
        <v>0</v>
      </c>
      <c r="L69" s="55">
        <f t="shared" si="64"/>
        <v>2.2000000000000002</v>
      </c>
      <c r="M69" s="55">
        <f>ROUND(IF('Indicator Data'!J72=0,0,IF(LOG('Indicator Data'!J72)&gt;M$194,10,IF(LOG('Indicator Data'!J72)&lt;M$195,0,10-(M$194-LOG('Indicator Data'!J72))/(M$194-M$195)*10))),1)</f>
        <v>0</v>
      </c>
      <c r="N69" s="56">
        <f>'Indicator Data'!C72/'Indicator Data'!$BD72</f>
        <v>1.7518007214817821E-4</v>
      </c>
      <c r="O69" s="56">
        <f>'Indicator Data'!D72/'Indicator Data'!$BD72</f>
        <v>0</v>
      </c>
      <c r="P69" s="56">
        <f>IF(F69=0.1,0,'Indicator Data'!E72/'Indicator Data'!$BD72)</f>
        <v>0</v>
      </c>
      <c r="Q69" s="56">
        <f>'Indicator Data'!F72/'Indicator Data'!$BD72</f>
        <v>0</v>
      </c>
      <c r="R69" s="56">
        <f>'Indicator Data'!G72/'Indicator Data'!$BD72</f>
        <v>6.442643391521197E-3</v>
      </c>
      <c r="S69" s="56">
        <f>'Indicator Data'!H72/'Indicator Data'!$BD72</f>
        <v>5.0393901609612336E-4</v>
      </c>
      <c r="T69" s="56">
        <f>'Indicator Data'!I72/'Indicator Data'!$BD72</f>
        <v>0</v>
      </c>
      <c r="U69" s="56">
        <f>'Indicator Data'!J72/'Indicator Data'!$BD72</f>
        <v>0</v>
      </c>
      <c r="V69" s="55">
        <f t="shared" si="65"/>
        <v>0.9</v>
      </c>
      <c r="W69" s="55">
        <f t="shared" si="66"/>
        <v>0</v>
      </c>
      <c r="X69" s="55">
        <f t="shared" si="67"/>
        <v>0.5</v>
      </c>
      <c r="Y69" s="55">
        <f t="shared" si="68"/>
        <v>0.1</v>
      </c>
      <c r="Z69" s="55">
        <f t="shared" si="69"/>
        <v>0</v>
      </c>
      <c r="AA69" s="55">
        <f t="shared" si="70"/>
        <v>3.6</v>
      </c>
      <c r="AB69" s="55">
        <f t="shared" si="71"/>
        <v>1</v>
      </c>
      <c r="AC69" s="55">
        <f t="shared" si="72"/>
        <v>2.4</v>
      </c>
      <c r="AD69" s="55">
        <f t="shared" si="73"/>
        <v>0</v>
      </c>
      <c r="AE69" s="55">
        <f t="shared" si="74"/>
        <v>1.3</v>
      </c>
      <c r="AF69" s="55">
        <f t="shared" si="75"/>
        <v>0</v>
      </c>
      <c r="AG69" s="55">
        <f>ROUND(IF('Indicator Data'!K72=0,0,IF('Indicator Data'!K72&gt;AG$194,10,IF('Indicator Data'!K72&lt;AG$195,0,10-(AG$194-'Indicator Data'!K72)/(AG$194-AG$195)*10))),1)</f>
        <v>1</v>
      </c>
      <c r="AH69" s="55">
        <f t="shared" si="76"/>
        <v>0.8</v>
      </c>
      <c r="AI69" s="55">
        <f t="shared" si="77"/>
        <v>0.1</v>
      </c>
      <c r="AJ69" s="55">
        <f t="shared" si="78"/>
        <v>2.9</v>
      </c>
      <c r="AK69" s="55">
        <f t="shared" si="79"/>
        <v>3.2</v>
      </c>
      <c r="AL69" s="55">
        <f t="shared" si="80"/>
        <v>3.1</v>
      </c>
      <c r="AM69" s="55">
        <f t="shared" si="81"/>
        <v>0</v>
      </c>
      <c r="AN69" s="55">
        <f t="shared" si="82"/>
        <v>0</v>
      </c>
      <c r="AO69" s="57">
        <f t="shared" si="83"/>
        <v>0.5</v>
      </c>
      <c r="AP69" s="57">
        <f t="shared" si="84"/>
        <v>0.1</v>
      </c>
      <c r="AQ69" s="57">
        <f t="shared" si="85"/>
        <v>0</v>
      </c>
      <c r="AR69" s="57">
        <f t="shared" si="86"/>
        <v>1.8</v>
      </c>
      <c r="AS69" s="55">
        <f t="shared" si="87"/>
        <v>0.5</v>
      </c>
      <c r="AT69" s="55" t="str">
        <f>IF('Indicator Data'!L72="No data","x",IF('Indicator Data'!BE72&lt;1000,"x",ROUND((IF('Indicator Data'!L72&gt;AT$194,10,IF('Indicator Data'!L72&lt;AT$195,0,10-(AT$194-'Indicator Data'!L72)/(AT$194-AT$195)*10))),1)))</f>
        <v>x</v>
      </c>
      <c r="AU69" s="57">
        <f t="shared" si="88"/>
        <v>0.5</v>
      </c>
      <c r="AV69" s="58">
        <f t="shared" si="89"/>
        <v>0.6</v>
      </c>
      <c r="AW69" s="55">
        <f>ROUND(IF('Indicator Data'!M72=0,0,IF('Indicator Data'!M72&gt;AW$194,10,IF('Indicator Data'!M72&lt;AW$195,0,10-(AW$194-'Indicator Data'!M72)/(AW$194-AW$195)*10))),1)</f>
        <v>0</v>
      </c>
      <c r="AX69" s="55">
        <f>ROUND(IF('Indicator Data'!N72=0,0,IF(LOG('Indicator Data'!N72)&gt;LOG(AX$194),10,IF(LOG('Indicator Data'!N72)&lt;LOG(AX$195),0,10-(LOG(AX$194)-LOG('Indicator Data'!N72))/(LOG(AX$194)-LOG(AX$195))*10))),1)</f>
        <v>0</v>
      </c>
      <c r="AY69" s="57">
        <f t="shared" si="90"/>
        <v>0</v>
      </c>
      <c r="AZ69" s="55">
        <f>'Indicator Data'!O72</f>
        <v>0</v>
      </c>
      <c r="BA69" s="55">
        <f>'Indicator Data'!P72</f>
        <v>0</v>
      </c>
      <c r="BB69" s="57">
        <f t="shared" si="91"/>
        <v>0</v>
      </c>
      <c r="BC69" s="58">
        <f t="shared" si="92"/>
        <v>0</v>
      </c>
      <c r="BD69" s="15"/>
      <c r="BE69" s="104"/>
    </row>
    <row r="70" spans="1:57" s="4" customFormat="1" x14ac:dyDescent="0.25">
      <c r="A70" s="126" t="str">
        <f>'Indicator Data'!A73</f>
        <v>Guatemala</v>
      </c>
      <c r="B70" s="59" t="str">
        <f>'Indicator Data'!B73</f>
        <v>GTM</v>
      </c>
      <c r="C70" s="55">
        <f>ROUND(IF('Indicator Data'!C73=0,0.1,IF(LOG('Indicator Data'!C73)&gt;C$194,10,IF(LOG('Indicator Data'!C73)&lt;C$195,0,10-(C$194-LOG('Indicator Data'!C73))/(C$194-C$195)*10))),1)</f>
        <v>8.8000000000000007</v>
      </c>
      <c r="D70" s="55">
        <f>ROUND(IF('Indicator Data'!D73=0,0.1,IF(LOG('Indicator Data'!D73)&gt;D$194,10,IF(LOG('Indicator Data'!D73)&lt;D$195,0,10-(D$194-LOG('Indicator Data'!D73))/(D$194-D$195)*10))),1)</f>
        <v>10</v>
      </c>
      <c r="E70" s="55">
        <f t="shared" si="62"/>
        <v>9.5</v>
      </c>
      <c r="F70" s="55">
        <f>ROUND(IF('Indicator Data'!E73="No data",0.1,IF('Indicator Data'!E73=0,0,IF(LOG('Indicator Data'!E73)&gt;F$194,10,IF(LOG('Indicator Data'!E73)&lt;F$195,0,10-(F$194-LOG('Indicator Data'!E73))/(F$194-F$195)*10)))),1)</f>
        <v>6.9</v>
      </c>
      <c r="G70" s="55">
        <f>ROUND(IF('Indicator Data'!F73=0,0,IF(LOG('Indicator Data'!F73)&gt;G$194,10,IF(LOG('Indicator Data'!F73)&lt;G$195,0,10-(G$194-LOG('Indicator Data'!F73))/(G$194-G$195)*10))),1)</f>
        <v>7</v>
      </c>
      <c r="H70" s="55">
        <f>ROUND(IF('Indicator Data'!G73=0,0,IF(LOG('Indicator Data'!G73)&gt;H$194,10,IF(LOG('Indicator Data'!G73)&lt;H$195,0,10-(H$194-LOG('Indicator Data'!G73))/(H$194-H$195)*10))),1)</f>
        <v>7.6</v>
      </c>
      <c r="I70" s="55">
        <f>ROUND(IF('Indicator Data'!H73=0,0,IF(LOG('Indicator Data'!H73)&gt;I$194,10,IF(LOG('Indicator Data'!H73)&lt;I$195,0,10-(I$194-LOG('Indicator Data'!H73))/(I$194-I$195)*10))),1)</f>
        <v>8.5</v>
      </c>
      <c r="J70" s="55">
        <f t="shared" si="63"/>
        <v>8.1</v>
      </c>
      <c r="K70" s="55">
        <f>ROUND(IF('Indicator Data'!I73=0,0,IF(LOG('Indicator Data'!I73)&gt;K$194,10,IF(LOG('Indicator Data'!I73)&lt;K$195,0,10-(K$194-LOG('Indicator Data'!I73))/(K$194-K$195)*10))),1)</f>
        <v>4.3</v>
      </c>
      <c r="L70" s="55">
        <f t="shared" si="64"/>
        <v>6.6</v>
      </c>
      <c r="M70" s="55">
        <f>ROUND(IF('Indicator Data'!J73=0,0,IF(LOG('Indicator Data'!J73)&gt;M$194,10,IF(LOG('Indicator Data'!J73)&lt;M$195,0,10-(M$194-LOG('Indicator Data'!J73))/(M$194-M$195)*10))),1)</f>
        <v>10</v>
      </c>
      <c r="N70" s="56">
        <f>'Indicator Data'!C73/'Indicator Data'!$BD73</f>
        <v>2.0711395003598504E-3</v>
      </c>
      <c r="O70" s="56">
        <f>'Indicator Data'!D73/'Indicator Data'!$BD73</f>
        <v>9.810996275228833E-4</v>
      </c>
      <c r="P70" s="56">
        <f>IF(F70=0.1,0,'Indicator Data'!E73/'Indicator Data'!$BD73)</f>
        <v>3.5340566842194786E-3</v>
      </c>
      <c r="Q70" s="56">
        <f>'Indicator Data'!F73/'Indicator Data'!$BD73</f>
        <v>9.8655102576318892E-6</v>
      </c>
      <c r="R70" s="56">
        <f>'Indicator Data'!G73/'Indicator Data'!$BD73</f>
        <v>6.6972683542992611E-3</v>
      </c>
      <c r="S70" s="56">
        <f>'Indicator Data'!H73/'Indicator Data'!$BD73</f>
        <v>5.0807083275343523E-4</v>
      </c>
      <c r="T70" s="56">
        <f>'Indicator Data'!I73/'Indicator Data'!$BD73</f>
        <v>8.3127147310831087E-5</v>
      </c>
      <c r="U70" s="56">
        <f>'Indicator Data'!J73/'Indicator Data'!$BD73</f>
        <v>7.908768085152864E-3</v>
      </c>
      <c r="V70" s="55">
        <f t="shared" si="65"/>
        <v>10</v>
      </c>
      <c r="W70" s="55">
        <f t="shared" si="66"/>
        <v>9.8000000000000007</v>
      </c>
      <c r="X70" s="55">
        <f t="shared" si="67"/>
        <v>9.9</v>
      </c>
      <c r="Y70" s="55">
        <f t="shared" si="68"/>
        <v>2.4</v>
      </c>
      <c r="Z70" s="55">
        <f t="shared" si="69"/>
        <v>7.8</v>
      </c>
      <c r="AA70" s="55">
        <f t="shared" si="70"/>
        <v>3.7</v>
      </c>
      <c r="AB70" s="55">
        <f t="shared" si="71"/>
        <v>1</v>
      </c>
      <c r="AC70" s="55">
        <f t="shared" si="72"/>
        <v>2.5</v>
      </c>
      <c r="AD70" s="55">
        <f t="shared" si="73"/>
        <v>0.1</v>
      </c>
      <c r="AE70" s="55">
        <f t="shared" si="74"/>
        <v>1.4</v>
      </c>
      <c r="AF70" s="55">
        <f t="shared" si="75"/>
        <v>2.6</v>
      </c>
      <c r="AG70" s="55">
        <f>ROUND(IF('Indicator Data'!K73=0,0,IF('Indicator Data'!K73&gt;AG$194,10,IF('Indicator Data'!K73&lt;AG$195,0,10-(AG$194-'Indicator Data'!K73)/(AG$194-AG$195)*10))),1)</f>
        <v>6.1</v>
      </c>
      <c r="AH70" s="55">
        <f t="shared" si="76"/>
        <v>9.4</v>
      </c>
      <c r="AI70" s="55">
        <f t="shared" si="77"/>
        <v>9.9</v>
      </c>
      <c r="AJ70" s="55">
        <f t="shared" si="78"/>
        <v>5.7</v>
      </c>
      <c r="AK70" s="55">
        <f t="shared" si="79"/>
        <v>4.8</v>
      </c>
      <c r="AL70" s="55">
        <f t="shared" si="80"/>
        <v>5.3</v>
      </c>
      <c r="AM70" s="55">
        <f t="shared" si="81"/>
        <v>2.2000000000000002</v>
      </c>
      <c r="AN70" s="55">
        <f t="shared" si="82"/>
        <v>8</v>
      </c>
      <c r="AO70" s="57">
        <f t="shared" si="83"/>
        <v>9.6999999999999993</v>
      </c>
      <c r="AP70" s="57">
        <f t="shared" si="84"/>
        <v>5.0999999999999996</v>
      </c>
      <c r="AQ70" s="57">
        <f t="shared" si="85"/>
        <v>7.4</v>
      </c>
      <c r="AR70" s="57">
        <f t="shared" si="86"/>
        <v>4.5</v>
      </c>
      <c r="AS70" s="55">
        <f t="shared" si="87"/>
        <v>7.1</v>
      </c>
      <c r="AT70" s="55">
        <f>IF('Indicator Data'!L73="No data","x",IF('Indicator Data'!BE73&lt;1000,"x",ROUND((IF('Indicator Data'!L73&gt;AT$194,10,IF('Indicator Data'!L73&lt;AT$195,0,10-(AT$194-'Indicator Data'!L73)/(AT$194-AT$195)*10))),1)))</f>
        <v>0</v>
      </c>
      <c r="AU70" s="57">
        <f t="shared" si="88"/>
        <v>3.6</v>
      </c>
      <c r="AV70" s="58">
        <f t="shared" si="89"/>
        <v>6.8</v>
      </c>
      <c r="AW70" s="55">
        <f>ROUND(IF('Indicator Data'!M73=0,0,IF('Indicator Data'!M73&gt;AW$194,10,IF('Indicator Data'!M73&lt;AW$195,0,10-(AW$194-'Indicator Data'!M73)/(AW$194-AW$195)*10))),1)</f>
        <v>7.7</v>
      </c>
      <c r="AX70" s="55">
        <f>ROUND(IF('Indicator Data'!N73=0,0,IF(LOG('Indicator Data'!N73)&gt;LOG(AX$194),10,IF(LOG('Indicator Data'!N73)&lt;LOG(AX$195),0,10-(LOG(AX$194)-LOG('Indicator Data'!N73))/(LOG(AX$194)-LOG(AX$195))*10))),1)</f>
        <v>5.8</v>
      </c>
      <c r="AY70" s="57">
        <f t="shared" si="90"/>
        <v>6.9</v>
      </c>
      <c r="AZ70" s="55">
        <f>'Indicator Data'!O73</f>
        <v>0</v>
      </c>
      <c r="BA70" s="55">
        <f>'Indicator Data'!P73</f>
        <v>0</v>
      </c>
      <c r="BB70" s="57">
        <f t="shared" si="91"/>
        <v>0</v>
      </c>
      <c r="BC70" s="58">
        <f t="shared" si="92"/>
        <v>4.8</v>
      </c>
      <c r="BD70" s="15"/>
      <c r="BE70" s="104"/>
    </row>
    <row r="71" spans="1:57" s="4" customFormat="1" x14ac:dyDescent="0.25">
      <c r="A71" s="126" t="str">
        <f>'Indicator Data'!A74</f>
        <v>Guinea</v>
      </c>
      <c r="B71" s="59" t="str">
        <f>'Indicator Data'!B74</f>
        <v>GIN</v>
      </c>
      <c r="C71" s="55">
        <f>ROUND(IF('Indicator Data'!C74=0,0.1,IF(LOG('Indicator Data'!C74)&gt;C$194,10,IF(LOG('Indicator Data'!C74)&lt;C$195,0,10-(C$194-LOG('Indicator Data'!C74))/(C$194-C$195)*10))),1)</f>
        <v>0.1</v>
      </c>
      <c r="D71" s="55">
        <f>ROUND(IF('Indicator Data'!D74=0,0.1,IF(LOG('Indicator Data'!D74)&gt;D$194,10,IF(LOG('Indicator Data'!D74)&lt;D$195,0,10-(D$194-LOG('Indicator Data'!D74))/(D$194-D$195)*10))),1)</f>
        <v>0.1</v>
      </c>
      <c r="E71" s="55">
        <f t="shared" si="62"/>
        <v>0.1</v>
      </c>
      <c r="F71" s="55">
        <f>ROUND(IF('Indicator Data'!E74="No data",0.1,IF('Indicator Data'!E74=0,0,IF(LOG('Indicator Data'!E74)&gt;F$194,10,IF(LOG('Indicator Data'!E74)&lt;F$195,0,10-(F$194-LOG('Indicator Data'!E74))/(F$194-F$195)*10)))),1)</f>
        <v>6.8</v>
      </c>
      <c r="G71" s="55">
        <f>ROUND(IF('Indicator Data'!F74=0,0,IF(LOG('Indicator Data'!F74)&gt;G$194,10,IF(LOG('Indicator Data'!F74)&lt;G$195,0,10-(G$194-LOG('Indicator Data'!F74))/(G$194-G$195)*10))),1)</f>
        <v>5</v>
      </c>
      <c r="H71" s="55">
        <f>ROUND(IF('Indicator Data'!G74=0,0,IF(LOG('Indicator Data'!G74)&gt;H$194,10,IF(LOG('Indicator Data'!G74)&lt;H$195,0,10-(H$194-LOG('Indicator Data'!G74))/(H$194-H$195)*10))),1)</f>
        <v>0</v>
      </c>
      <c r="I71" s="55">
        <f>ROUND(IF('Indicator Data'!H74=0,0,IF(LOG('Indicator Data'!H74)&gt;I$194,10,IF(LOG('Indicator Data'!H74)&lt;I$195,0,10-(I$194-LOG('Indicator Data'!H74))/(I$194-I$195)*10))),1)</f>
        <v>0</v>
      </c>
      <c r="J71" s="55">
        <f t="shared" si="63"/>
        <v>0</v>
      </c>
      <c r="K71" s="55">
        <f>ROUND(IF('Indicator Data'!I74=0,0,IF(LOG('Indicator Data'!I74)&gt;K$194,10,IF(LOG('Indicator Data'!I74)&lt;K$195,0,10-(K$194-LOG('Indicator Data'!I74))/(K$194-K$195)*10))),1)</f>
        <v>0</v>
      </c>
      <c r="L71" s="55">
        <f t="shared" si="64"/>
        <v>0</v>
      </c>
      <c r="M71" s="55">
        <f>ROUND(IF('Indicator Data'!J74=0,0,IF(LOG('Indicator Data'!J74)&gt;M$194,10,IF(LOG('Indicator Data'!J74)&lt;M$195,0,10-(M$194-LOG('Indicator Data'!J74))/(M$194-M$195)*10))),1)</f>
        <v>0</v>
      </c>
      <c r="N71" s="56">
        <f>'Indicator Data'!C74/'Indicator Data'!$BD74</f>
        <v>0</v>
      </c>
      <c r="O71" s="56">
        <f>'Indicator Data'!D74/'Indicator Data'!$BD74</f>
        <v>0</v>
      </c>
      <c r="P71" s="56">
        <f>IF(F71=0.1,0,'Indicator Data'!E74/'Indicator Data'!$BD74)</f>
        <v>4.2822311132895878E-3</v>
      </c>
      <c r="Q71" s="56">
        <f>'Indicator Data'!F74/'Indicator Data'!$BD74</f>
        <v>8.143192374252623E-7</v>
      </c>
      <c r="R71" s="56">
        <f>'Indicator Data'!G74/'Indicator Data'!$BD74</f>
        <v>0</v>
      </c>
      <c r="S71" s="56">
        <f>'Indicator Data'!H74/'Indicator Data'!$BD74</f>
        <v>0</v>
      </c>
      <c r="T71" s="56">
        <f>'Indicator Data'!I74/'Indicator Data'!$BD74</f>
        <v>0</v>
      </c>
      <c r="U71" s="56">
        <f>'Indicator Data'!J74/'Indicator Data'!$BD74</f>
        <v>0</v>
      </c>
      <c r="V71" s="55">
        <f t="shared" si="65"/>
        <v>0</v>
      </c>
      <c r="W71" s="55">
        <f t="shared" si="66"/>
        <v>0</v>
      </c>
      <c r="X71" s="55">
        <f t="shared" si="67"/>
        <v>0</v>
      </c>
      <c r="Y71" s="55">
        <f t="shared" si="68"/>
        <v>2.9</v>
      </c>
      <c r="Z71" s="55">
        <f t="shared" si="69"/>
        <v>5.4</v>
      </c>
      <c r="AA71" s="55">
        <f t="shared" si="70"/>
        <v>0</v>
      </c>
      <c r="AB71" s="55">
        <f t="shared" si="71"/>
        <v>0</v>
      </c>
      <c r="AC71" s="55">
        <f t="shared" si="72"/>
        <v>0</v>
      </c>
      <c r="AD71" s="55">
        <f t="shared" si="73"/>
        <v>0</v>
      </c>
      <c r="AE71" s="55">
        <f t="shared" si="74"/>
        <v>0</v>
      </c>
      <c r="AF71" s="55">
        <f t="shared" si="75"/>
        <v>0</v>
      </c>
      <c r="AG71" s="55">
        <f>ROUND(IF('Indicator Data'!K74=0,0,IF('Indicator Data'!K74&gt;AG$194,10,IF('Indicator Data'!K74&lt;AG$195,0,10-(AG$194-'Indicator Data'!K74)/(AG$194-AG$195)*10))),1)</f>
        <v>1</v>
      </c>
      <c r="AH71" s="55">
        <f t="shared" si="76"/>
        <v>0.1</v>
      </c>
      <c r="AI71" s="55">
        <f t="shared" si="77"/>
        <v>0.1</v>
      </c>
      <c r="AJ71" s="55">
        <f t="shared" si="78"/>
        <v>0</v>
      </c>
      <c r="AK71" s="55">
        <f t="shared" si="79"/>
        <v>0</v>
      </c>
      <c r="AL71" s="55">
        <f t="shared" si="80"/>
        <v>0</v>
      </c>
      <c r="AM71" s="55">
        <f t="shared" si="81"/>
        <v>0</v>
      </c>
      <c r="AN71" s="55">
        <f t="shared" si="82"/>
        <v>0</v>
      </c>
      <c r="AO71" s="57">
        <f t="shared" si="83"/>
        <v>0.1</v>
      </c>
      <c r="AP71" s="57">
        <f t="shared" si="84"/>
        <v>5.2</v>
      </c>
      <c r="AQ71" s="57">
        <f t="shared" si="85"/>
        <v>5.2</v>
      </c>
      <c r="AR71" s="57">
        <f t="shared" si="86"/>
        <v>0</v>
      </c>
      <c r="AS71" s="55">
        <f t="shared" si="87"/>
        <v>0.5</v>
      </c>
      <c r="AT71" s="55">
        <f>IF('Indicator Data'!L74="No data","x",IF('Indicator Data'!BE74&lt;1000,"x",ROUND((IF('Indicator Data'!L74&gt;AT$194,10,IF('Indicator Data'!L74&lt;AT$195,0,10-(AT$194-'Indicator Data'!L74)/(AT$194-AT$195)*10))),1)))</f>
        <v>1</v>
      </c>
      <c r="AU71" s="57">
        <f t="shared" si="88"/>
        <v>0.8</v>
      </c>
      <c r="AV71" s="58">
        <f t="shared" si="89"/>
        <v>2.6</v>
      </c>
      <c r="AW71" s="55">
        <f>ROUND(IF('Indicator Data'!M74=0,0,IF('Indicator Data'!M74&gt;AW$194,10,IF('Indicator Data'!M74&lt;AW$195,0,10-(AW$194-'Indicator Data'!M74)/(AW$194-AW$195)*10))),1)</f>
        <v>7</v>
      </c>
      <c r="AX71" s="55">
        <f>ROUND(IF('Indicator Data'!N74=0,0,IF(LOG('Indicator Data'!N74)&gt;LOG(AX$194),10,IF(LOG('Indicator Data'!N74)&lt;LOG(AX$195),0,10-(LOG(AX$194)-LOG('Indicator Data'!N74))/(LOG(AX$194)-LOG(AX$195))*10))),1)</f>
        <v>4.5</v>
      </c>
      <c r="AY71" s="57">
        <f t="shared" si="90"/>
        <v>5.9</v>
      </c>
      <c r="AZ71" s="55">
        <f>'Indicator Data'!O74</f>
        <v>0</v>
      </c>
      <c r="BA71" s="55">
        <f>'Indicator Data'!P74</f>
        <v>0</v>
      </c>
      <c r="BB71" s="57">
        <f t="shared" si="91"/>
        <v>0</v>
      </c>
      <c r="BC71" s="58">
        <f t="shared" si="92"/>
        <v>4.0999999999999996</v>
      </c>
      <c r="BD71" s="15"/>
      <c r="BE71" s="104"/>
    </row>
    <row r="72" spans="1:57" s="4" customFormat="1" x14ac:dyDescent="0.25">
      <c r="A72" s="126" t="str">
        <f>'Indicator Data'!A75</f>
        <v>Guinea-Bissau</v>
      </c>
      <c r="B72" s="59" t="str">
        <f>'Indicator Data'!B75</f>
        <v>GNB</v>
      </c>
      <c r="C72" s="55">
        <f>ROUND(IF('Indicator Data'!C75=0,0.1,IF(LOG('Indicator Data'!C75)&gt;C$194,10,IF(LOG('Indicator Data'!C75)&lt;C$195,0,10-(C$194-LOG('Indicator Data'!C75))/(C$194-C$195)*10))),1)</f>
        <v>0.1</v>
      </c>
      <c r="D72" s="55">
        <f>ROUND(IF('Indicator Data'!D75=0,0.1,IF(LOG('Indicator Data'!D75)&gt;D$194,10,IF(LOG('Indicator Data'!D75)&lt;D$195,0,10-(D$194-LOG('Indicator Data'!D75))/(D$194-D$195)*10))),1)</f>
        <v>0.1</v>
      </c>
      <c r="E72" s="55">
        <f t="shared" si="62"/>
        <v>0.1</v>
      </c>
      <c r="F72" s="55">
        <f>ROUND(IF('Indicator Data'!E75="No data",0.1,IF('Indicator Data'!E75=0,0,IF(LOG('Indicator Data'!E75)&gt;F$194,10,IF(LOG('Indicator Data'!E75)&lt;F$195,0,10-(F$194-LOG('Indicator Data'!E75))/(F$194-F$195)*10)))),1)</f>
        <v>4.4000000000000004</v>
      </c>
      <c r="G72" s="55">
        <f>ROUND(IF('Indicator Data'!F75=0,0,IF(LOG('Indicator Data'!F75)&gt;G$194,10,IF(LOG('Indicator Data'!F75)&lt;G$195,0,10-(G$194-LOG('Indicator Data'!F75))/(G$194-G$195)*10))),1)</f>
        <v>1</v>
      </c>
      <c r="H72" s="55">
        <f>ROUND(IF('Indicator Data'!G75=0,0,IF(LOG('Indicator Data'!G75)&gt;H$194,10,IF(LOG('Indicator Data'!G75)&lt;H$195,0,10-(H$194-LOG('Indicator Data'!G75))/(H$194-H$195)*10))),1)</f>
        <v>0</v>
      </c>
      <c r="I72" s="55">
        <f>ROUND(IF('Indicator Data'!H75=0,0,IF(LOG('Indicator Data'!H75)&gt;I$194,10,IF(LOG('Indicator Data'!H75)&lt;I$195,0,10-(I$194-LOG('Indicator Data'!H75))/(I$194-I$195)*10))),1)</f>
        <v>0</v>
      </c>
      <c r="J72" s="55">
        <f t="shared" si="63"/>
        <v>0</v>
      </c>
      <c r="K72" s="55">
        <f>ROUND(IF('Indicator Data'!I75=0,0,IF(LOG('Indicator Data'!I75)&gt;K$194,10,IF(LOG('Indicator Data'!I75)&lt;K$195,0,10-(K$194-LOG('Indicator Data'!I75))/(K$194-K$195)*10))),1)</f>
        <v>0</v>
      </c>
      <c r="L72" s="55">
        <f t="shared" si="64"/>
        <v>0</v>
      </c>
      <c r="M72" s="55">
        <f>ROUND(IF('Indicator Data'!J75=0,0,IF(LOG('Indicator Data'!J75)&gt;M$194,10,IF(LOG('Indicator Data'!J75)&lt;M$195,0,10-(M$194-LOG('Indicator Data'!J75))/(M$194-M$195)*10))),1)</f>
        <v>6.5</v>
      </c>
      <c r="N72" s="56">
        <f>'Indicator Data'!C75/'Indicator Data'!$BD75</f>
        <v>0</v>
      </c>
      <c r="O72" s="56">
        <f>'Indicator Data'!D75/'Indicator Data'!$BD75</f>
        <v>0</v>
      </c>
      <c r="P72" s="56">
        <f>IF(F72=0.1,0,'Indicator Data'!E75/'Indicator Data'!$BD75)</f>
        <v>3.0934635072695561E-3</v>
      </c>
      <c r="Q72" s="56">
        <f>'Indicator Data'!F75/'Indicator Data'!$BD75</f>
        <v>2.28013400673291E-8</v>
      </c>
      <c r="R72" s="56">
        <f>'Indicator Data'!G75/'Indicator Data'!$BD75</f>
        <v>0</v>
      </c>
      <c r="S72" s="56">
        <f>'Indicator Data'!H75/'Indicator Data'!$BD75</f>
        <v>0</v>
      </c>
      <c r="T72" s="56">
        <f>'Indicator Data'!I75/'Indicator Data'!$BD75</f>
        <v>0</v>
      </c>
      <c r="U72" s="56">
        <f>'Indicator Data'!J75/'Indicator Data'!$BD75</f>
        <v>2.1715561968884858E-3</v>
      </c>
      <c r="V72" s="55">
        <f t="shared" si="65"/>
        <v>0</v>
      </c>
      <c r="W72" s="55">
        <f t="shared" si="66"/>
        <v>0</v>
      </c>
      <c r="X72" s="55">
        <f t="shared" si="67"/>
        <v>0</v>
      </c>
      <c r="Y72" s="55">
        <f t="shared" si="68"/>
        <v>2.1</v>
      </c>
      <c r="Z72" s="55">
        <f t="shared" si="69"/>
        <v>1.9</v>
      </c>
      <c r="AA72" s="55">
        <f t="shared" si="70"/>
        <v>0</v>
      </c>
      <c r="AB72" s="55">
        <f t="shared" si="71"/>
        <v>0</v>
      </c>
      <c r="AC72" s="55">
        <f t="shared" si="72"/>
        <v>0</v>
      </c>
      <c r="AD72" s="55">
        <f t="shared" si="73"/>
        <v>0</v>
      </c>
      <c r="AE72" s="55">
        <f t="shared" si="74"/>
        <v>0</v>
      </c>
      <c r="AF72" s="55">
        <f t="shared" si="75"/>
        <v>0.7</v>
      </c>
      <c r="AG72" s="55">
        <f>ROUND(IF('Indicator Data'!K75=0,0,IF('Indicator Data'!K75&gt;AG$194,10,IF('Indicator Data'!K75&lt;AG$195,0,10-(AG$194-'Indicator Data'!K75)/(AG$194-AG$195)*10))),1)</f>
        <v>2</v>
      </c>
      <c r="AH72" s="55">
        <f t="shared" si="76"/>
        <v>0.1</v>
      </c>
      <c r="AI72" s="55">
        <f t="shared" si="77"/>
        <v>0.1</v>
      </c>
      <c r="AJ72" s="55">
        <f t="shared" si="78"/>
        <v>0</v>
      </c>
      <c r="AK72" s="55">
        <f t="shared" si="79"/>
        <v>0</v>
      </c>
      <c r="AL72" s="55">
        <f t="shared" si="80"/>
        <v>0</v>
      </c>
      <c r="AM72" s="55">
        <f t="shared" si="81"/>
        <v>0</v>
      </c>
      <c r="AN72" s="55">
        <f t="shared" si="82"/>
        <v>4.2</v>
      </c>
      <c r="AO72" s="57">
        <f t="shared" si="83"/>
        <v>0.1</v>
      </c>
      <c r="AP72" s="57">
        <f t="shared" si="84"/>
        <v>3.3</v>
      </c>
      <c r="AQ72" s="57">
        <f t="shared" si="85"/>
        <v>1.5</v>
      </c>
      <c r="AR72" s="57">
        <f t="shared" si="86"/>
        <v>0</v>
      </c>
      <c r="AS72" s="55">
        <f t="shared" si="87"/>
        <v>3.1</v>
      </c>
      <c r="AT72" s="55">
        <f>IF('Indicator Data'!L75="No data","x",IF('Indicator Data'!BE75&lt;1000,"x",ROUND((IF('Indicator Data'!L75&gt;AT$194,10,IF('Indicator Data'!L75&lt;AT$195,0,10-(AT$194-'Indicator Data'!L75)/(AT$194-AT$195)*10))),1)))</f>
        <v>1</v>
      </c>
      <c r="AU72" s="57">
        <f t="shared" si="88"/>
        <v>2.1</v>
      </c>
      <c r="AV72" s="58">
        <f t="shared" si="89"/>
        <v>1.5</v>
      </c>
      <c r="AW72" s="55">
        <f>ROUND(IF('Indicator Data'!M75=0,0,IF('Indicator Data'!M75&gt;AW$194,10,IF('Indicator Data'!M75&lt;AW$195,0,10-(AW$194-'Indicator Data'!M75)/(AW$194-AW$195)*10))),1)</f>
        <v>1.2</v>
      </c>
      <c r="AX72" s="55">
        <f>ROUND(IF('Indicator Data'!N75=0,0,IF(LOG('Indicator Data'!N75)&gt;LOG(AX$194),10,IF(LOG('Indicator Data'!N75)&lt;LOG(AX$195),0,10-(LOG(AX$194)-LOG('Indicator Data'!N75))/(LOG(AX$194)-LOG(AX$195))*10))),1)</f>
        <v>3.1</v>
      </c>
      <c r="AY72" s="57">
        <f t="shared" si="90"/>
        <v>2.2000000000000002</v>
      </c>
      <c r="AZ72" s="55">
        <f>'Indicator Data'!O75</f>
        <v>0</v>
      </c>
      <c r="BA72" s="55">
        <f>'Indicator Data'!P75</f>
        <v>0</v>
      </c>
      <c r="BB72" s="57">
        <f t="shared" si="91"/>
        <v>0</v>
      </c>
      <c r="BC72" s="58">
        <f t="shared" si="92"/>
        <v>1.5</v>
      </c>
      <c r="BD72" s="15"/>
      <c r="BE72" s="104"/>
    </row>
    <row r="73" spans="1:57" s="4" customFormat="1" x14ac:dyDescent="0.25">
      <c r="A73" s="126" t="str">
        <f>'Indicator Data'!A76</f>
        <v>Guyana</v>
      </c>
      <c r="B73" s="59" t="str">
        <f>'Indicator Data'!B76</f>
        <v>GUY</v>
      </c>
      <c r="C73" s="55">
        <f>ROUND(IF('Indicator Data'!C76=0,0.1,IF(LOG('Indicator Data'!C76)&gt;C$194,10,IF(LOG('Indicator Data'!C76)&lt;C$195,0,10-(C$194-LOG('Indicator Data'!C76))/(C$194-C$195)*10))),1)</f>
        <v>0.1</v>
      </c>
      <c r="D73" s="55">
        <f>ROUND(IF('Indicator Data'!D76=0,0.1,IF(LOG('Indicator Data'!D76)&gt;D$194,10,IF(LOG('Indicator Data'!D76)&lt;D$195,0,10-(D$194-LOG('Indicator Data'!D76))/(D$194-D$195)*10))),1)</f>
        <v>0.1</v>
      </c>
      <c r="E73" s="55">
        <f t="shared" si="62"/>
        <v>0.1</v>
      </c>
      <c r="F73" s="55">
        <f>ROUND(IF('Indicator Data'!E76="No data",0.1,IF('Indicator Data'!E76=0,0,IF(LOG('Indicator Data'!E76)&gt;F$194,10,IF(LOG('Indicator Data'!E76)&lt;F$195,0,10-(F$194-LOG('Indicator Data'!E76))/(F$194-F$195)*10)))),1)</f>
        <v>4.4000000000000004</v>
      </c>
      <c r="G73" s="55">
        <f>ROUND(IF('Indicator Data'!F76=0,0,IF(LOG('Indicator Data'!F76)&gt;G$194,10,IF(LOG('Indicator Data'!F76)&lt;G$195,0,10-(G$194-LOG('Indicator Data'!F76))/(G$194-G$195)*10))),1)</f>
        <v>4.9000000000000004</v>
      </c>
      <c r="H73" s="55">
        <f>ROUND(IF('Indicator Data'!G76=0,0,IF(LOG('Indicator Data'!G76)&gt;H$194,10,IF(LOG('Indicator Data'!G76)&lt;H$195,0,10-(H$194-LOG('Indicator Data'!G76))/(H$194-H$195)*10))),1)</f>
        <v>0</v>
      </c>
      <c r="I73" s="55">
        <f>ROUND(IF('Indicator Data'!H76=0,0,IF(LOG('Indicator Data'!H76)&gt;I$194,10,IF(LOG('Indicator Data'!H76)&lt;I$195,0,10-(I$194-LOG('Indicator Data'!H76))/(I$194-I$195)*10))),1)</f>
        <v>0</v>
      </c>
      <c r="J73" s="55">
        <f t="shared" si="63"/>
        <v>0</v>
      </c>
      <c r="K73" s="55">
        <f>ROUND(IF('Indicator Data'!I76=0,0,IF(LOG('Indicator Data'!I76)&gt;K$194,10,IF(LOG('Indicator Data'!I76)&lt;K$195,0,10-(K$194-LOG('Indicator Data'!I76))/(K$194-K$195)*10))),1)</f>
        <v>0</v>
      </c>
      <c r="L73" s="55">
        <f t="shared" si="64"/>
        <v>0</v>
      </c>
      <c r="M73" s="55">
        <f>ROUND(IF('Indicator Data'!J76=0,0,IF(LOG('Indicator Data'!J76)&gt;M$194,10,IF(LOG('Indicator Data'!J76)&lt;M$195,0,10-(M$194-LOG('Indicator Data'!J76))/(M$194-M$195)*10))),1)</f>
        <v>8.1999999999999993</v>
      </c>
      <c r="N73" s="56">
        <f>'Indicator Data'!C76/'Indicator Data'!$BD76</f>
        <v>0</v>
      </c>
      <c r="O73" s="56">
        <f>'Indicator Data'!D76/'Indicator Data'!$BD76</f>
        <v>0</v>
      </c>
      <c r="P73" s="56">
        <f>IF(F73=0.1,0,'Indicator Data'!E76/'Indicator Data'!$BD76)</f>
        <v>8.1912151528310603E-3</v>
      </c>
      <c r="Q73" s="56">
        <f>'Indicator Data'!F76/'Indicator Data'!$BD76</f>
        <v>1.2684521619834986E-5</v>
      </c>
      <c r="R73" s="56">
        <f>'Indicator Data'!G76/'Indicator Data'!$BD76</f>
        <v>0</v>
      </c>
      <c r="S73" s="56">
        <f>'Indicator Data'!H76/'Indicator Data'!$BD76</f>
        <v>0</v>
      </c>
      <c r="T73" s="56">
        <f>'Indicator Data'!I76/'Indicator Data'!$BD76</f>
        <v>0</v>
      </c>
      <c r="U73" s="56">
        <f>'Indicator Data'!J76/'Indicator Data'!$BD76</f>
        <v>2.5446489075988194E-2</v>
      </c>
      <c r="V73" s="55">
        <f t="shared" si="65"/>
        <v>0</v>
      </c>
      <c r="W73" s="55">
        <f t="shared" si="66"/>
        <v>0</v>
      </c>
      <c r="X73" s="55">
        <f t="shared" si="67"/>
        <v>0</v>
      </c>
      <c r="Y73" s="55">
        <f t="shared" si="68"/>
        <v>5.5</v>
      </c>
      <c r="Z73" s="55">
        <f t="shared" si="69"/>
        <v>8</v>
      </c>
      <c r="AA73" s="55">
        <f t="shared" si="70"/>
        <v>0</v>
      </c>
      <c r="AB73" s="55">
        <f t="shared" si="71"/>
        <v>0</v>
      </c>
      <c r="AC73" s="55">
        <f t="shared" si="72"/>
        <v>0</v>
      </c>
      <c r="AD73" s="55">
        <f t="shared" si="73"/>
        <v>0</v>
      </c>
      <c r="AE73" s="55">
        <f t="shared" si="74"/>
        <v>0</v>
      </c>
      <c r="AF73" s="55">
        <f t="shared" si="75"/>
        <v>8.5</v>
      </c>
      <c r="AG73" s="55">
        <f>ROUND(IF('Indicator Data'!K76=0,0,IF('Indicator Data'!K76&gt;AG$194,10,IF('Indicator Data'!K76&lt;AG$195,0,10-(AG$194-'Indicator Data'!K76)/(AG$194-AG$195)*10))),1)</f>
        <v>3</v>
      </c>
      <c r="AH73" s="55">
        <f t="shared" si="76"/>
        <v>0.1</v>
      </c>
      <c r="AI73" s="55">
        <f t="shared" si="77"/>
        <v>0.1</v>
      </c>
      <c r="AJ73" s="55">
        <f t="shared" si="78"/>
        <v>0</v>
      </c>
      <c r="AK73" s="55">
        <f t="shared" si="79"/>
        <v>0</v>
      </c>
      <c r="AL73" s="55">
        <f t="shared" si="80"/>
        <v>0</v>
      </c>
      <c r="AM73" s="55">
        <f t="shared" si="81"/>
        <v>0</v>
      </c>
      <c r="AN73" s="55">
        <f t="shared" si="82"/>
        <v>8.4</v>
      </c>
      <c r="AO73" s="57">
        <f t="shared" si="83"/>
        <v>0.1</v>
      </c>
      <c r="AP73" s="57">
        <f t="shared" si="84"/>
        <v>5</v>
      </c>
      <c r="AQ73" s="57">
        <f t="shared" si="85"/>
        <v>6.7</v>
      </c>
      <c r="AR73" s="57">
        <f t="shared" si="86"/>
        <v>0</v>
      </c>
      <c r="AS73" s="55">
        <f t="shared" si="87"/>
        <v>5.7</v>
      </c>
      <c r="AT73" s="55">
        <f>IF('Indicator Data'!L76="No data","x",IF('Indicator Data'!BE76&lt;1000,"x",ROUND((IF('Indicator Data'!L76&gt;AT$194,10,IF('Indicator Data'!L76&lt;AT$195,0,10-(AT$194-'Indicator Data'!L76)/(AT$194-AT$195)*10))),1)))</f>
        <v>3</v>
      </c>
      <c r="AU73" s="57">
        <f t="shared" si="88"/>
        <v>4.4000000000000004</v>
      </c>
      <c r="AV73" s="58">
        <f t="shared" si="89"/>
        <v>3.7</v>
      </c>
      <c r="AW73" s="55">
        <f>ROUND(IF('Indicator Data'!M76=0,0,IF('Indicator Data'!M76&gt;AW$194,10,IF('Indicator Data'!M76&lt;AW$195,0,10-(AW$194-'Indicator Data'!M76)/(AW$194-AW$195)*10))),1)</f>
        <v>1</v>
      </c>
      <c r="AX73" s="55">
        <f>ROUND(IF('Indicator Data'!N76=0,0,IF(LOG('Indicator Data'!N76)&gt;LOG(AX$194),10,IF(LOG('Indicator Data'!N76)&lt;LOG(AX$195),0,10-(LOG(AX$194)-LOG('Indicator Data'!N76))/(LOG(AX$194)-LOG(AX$195))*10))),1)</f>
        <v>0.8</v>
      </c>
      <c r="AY73" s="57">
        <f t="shared" si="90"/>
        <v>0.9</v>
      </c>
      <c r="AZ73" s="55">
        <f>'Indicator Data'!O76</f>
        <v>0</v>
      </c>
      <c r="BA73" s="55">
        <f>'Indicator Data'!P76</f>
        <v>0</v>
      </c>
      <c r="BB73" s="57">
        <f t="shared" si="91"/>
        <v>0</v>
      </c>
      <c r="BC73" s="58">
        <f t="shared" si="92"/>
        <v>0.6</v>
      </c>
      <c r="BD73" s="15"/>
      <c r="BE73" s="104"/>
    </row>
    <row r="74" spans="1:57" s="4" customFormat="1" x14ac:dyDescent="0.25">
      <c r="A74" s="126" t="str">
        <f>'Indicator Data'!A77</f>
        <v>Haiti</v>
      </c>
      <c r="B74" s="59" t="str">
        <f>'Indicator Data'!B77</f>
        <v>HTI</v>
      </c>
      <c r="C74" s="55">
        <f>ROUND(IF('Indicator Data'!C77=0,0.1,IF(LOG('Indicator Data'!C77)&gt;C$194,10,IF(LOG('Indicator Data'!C77)&lt;C$195,0,10-(C$194-LOG('Indicator Data'!C77))/(C$194-C$195)*10))),1)</f>
        <v>8.1999999999999993</v>
      </c>
      <c r="D74" s="55">
        <f>ROUND(IF('Indicator Data'!D77=0,0.1,IF(LOG('Indicator Data'!D77)&gt;D$194,10,IF(LOG('Indicator Data'!D77)&lt;D$195,0,10-(D$194-LOG('Indicator Data'!D77))/(D$194-D$195)*10))),1)</f>
        <v>0.1</v>
      </c>
      <c r="E74" s="55">
        <f t="shared" si="62"/>
        <v>5.4</v>
      </c>
      <c r="F74" s="55">
        <f>ROUND(IF('Indicator Data'!E77="No data",0.1,IF('Indicator Data'!E77=0,0,IF(LOG('Indicator Data'!E77)&gt;F$194,10,IF(LOG('Indicator Data'!E77)&lt;F$195,0,10-(F$194-LOG('Indicator Data'!E77))/(F$194-F$195)*10)))),1)</f>
        <v>6.1</v>
      </c>
      <c r="G74" s="55">
        <f>ROUND(IF('Indicator Data'!F77=0,0,IF(LOG('Indicator Data'!F77)&gt;G$194,10,IF(LOG('Indicator Data'!F77)&lt;G$195,0,10-(G$194-LOG('Indicator Data'!F77))/(G$194-G$195)*10))),1)</f>
        <v>5.9</v>
      </c>
      <c r="H74" s="55">
        <f>ROUND(IF('Indicator Data'!G77=0,0,IF(LOG('Indicator Data'!G77)&gt;H$194,10,IF(LOG('Indicator Data'!G77)&lt;H$195,0,10-(H$194-LOG('Indicator Data'!G77))/(H$194-H$195)*10))),1)</f>
        <v>8.3000000000000007</v>
      </c>
      <c r="I74" s="55">
        <f>ROUND(IF('Indicator Data'!H77=0,0,IF(LOG('Indicator Data'!H77)&gt;I$194,10,IF(LOG('Indicator Data'!H77)&lt;I$195,0,10-(I$194-LOG('Indicator Data'!H77))/(I$194-I$195)*10))),1)</f>
        <v>9.1</v>
      </c>
      <c r="J74" s="55">
        <f t="shared" si="63"/>
        <v>8.6999999999999993</v>
      </c>
      <c r="K74" s="55">
        <f>ROUND(IF('Indicator Data'!I77=0,0,IF(LOG('Indicator Data'!I77)&gt;K$194,10,IF(LOG('Indicator Data'!I77)&lt;K$195,0,10-(K$194-LOG('Indicator Data'!I77))/(K$194-K$195)*10))),1)</f>
        <v>6.8</v>
      </c>
      <c r="L74" s="55">
        <f t="shared" si="64"/>
        <v>7.9</v>
      </c>
      <c r="M74" s="55">
        <f>ROUND(IF('Indicator Data'!J77=0,0,IF(LOG('Indicator Data'!J77)&gt;M$194,10,IF(LOG('Indicator Data'!J77)&lt;M$195,0,10-(M$194-LOG('Indicator Data'!J77))/(M$194-M$195)*10))),1)</f>
        <v>10</v>
      </c>
      <c r="N74" s="56">
        <f>'Indicator Data'!C77/'Indicator Data'!$BD77</f>
        <v>1.766110266571105E-3</v>
      </c>
      <c r="O74" s="56">
        <f>'Indicator Data'!D77/'Indicator Data'!$BD77</f>
        <v>0</v>
      </c>
      <c r="P74" s="56">
        <f>IF(F74=0.1,0,'Indicator Data'!E77/'Indicator Data'!$BD77)</f>
        <v>2.6486430625314661E-3</v>
      </c>
      <c r="Q74" s="56">
        <f>'Indicator Data'!F77/'Indicator Data'!$BD77</f>
        <v>3.4319109467526551E-6</v>
      </c>
      <c r="R74" s="56">
        <f>'Indicator Data'!G77/'Indicator Data'!$BD77</f>
        <v>1.9065200969918008E-2</v>
      </c>
      <c r="S74" s="56">
        <f>'Indicator Data'!H77/'Indicator Data'!$BD77</f>
        <v>2.1391807242094412E-3</v>
      </c>
      <c r="T74" s="56">
        <f>'Indicator Data'!I77/'Indicator Data'!$BD77</f>
        <v>2.44895325124068E-3</v>
      </c>
      <c r="U74" s="56">
        <f>'Indicator Data'!J77/'Indicator Data'!$BD77</f>
        <v>1.5991453843110931E-2</v>
      </c>
      <c r="V74" s="55">
        <f t="shared" si="65"/>
        <v>8.8000000000000007</v>
      </c>
      <c r="W74" s="55">
        <f t="shared" si="66"/>
        <v>0</v>
      </c>
      <c r="X74" s="55">
        <f t="shared" si="67"/>
        <v>6</v>
      </c>
      <c r="Y74" s="55">
        <f t="shared" si="68"/>
        <v>1.8</v>
      </c>
      <c r="Z74" s="55">
        <f t="shared" si="69"/>
        <v>6.7</v>
      </c>
      <c r="AA74" s="55">
        <f t="shared" si="70"/>
        <v>10</v>
      </c>
      <c r="AB74" s="55">
        <f t="shared" si="71"/>
        <v>4.3</v>
      </c>
      <c r="AC74" s="55">
        <f t="shared" si="72"/>
        <v>8.4</v>
      </c>
      <c r="AD74" s="55">
        <f t="shared" si="73"/>
        <v>2.4</v>
      </c>
      <c r="AE74" s="55">
        <f t="shared" si="74"/>
        <v>6.3</v>
      </c>
      <c r="AF74" s="55">
        <f t="shared" si="75"/>
        <v>5.3</v>
      </c>
      <c r="AG74" s="55">
        <f>ROUND(IF('Indicator Data'!K77=0,0,IF('Indicator Data'!K77&gt;AG$194,10,IF('Indicator Data'!K77&lt;AG$195,0,10-(AG$194-'Indicator Data'!K77)/(AG$194-AG$195)*10))),1)</f>
        <v>5.0999999999999996</v>
      </c>
      <c r="AH74" s="55">
        <f t="shared" si="76"/>
        <v>8.5</v>
      </c>
      <c r="AI74" s="55">
        <f t="shared" si="77"/>
        <v>0.1</v>
      </c>
      <c r="AJ74" s="55">
        <f t="shared" si="78"/>
        <v>9.1999999999999993</v>
      </c>
      <c r="AK74" s="55">
        <f t="shared" si="79"/>
        <v>6.7</v>
      </c>
      <c r="AL74" s="55">
        <f t="shared" si="80"/>
        <v>8.1999999999999993</v>
      </c>
      <c r="AM74" s="55">
        <f t="shared" si="81"/>
        <v>4.5999999999999996</v>
      </c>
      <c r="AN74" s="55">
        <f t="shared" si="82"/>
        <v>8.6</v>
      </c>
      <c r="AO74" s="57">
        <f t="shared" si="83"/>
        <v>5.7</v>
      </c>
      <c r="AP74" s="57">
        <f t="shared" si="84"/>
        <v>4.3</v>
      </c>
      <c r="AQ74" s="57">
        <f t="shared" si="85"/>
        <v>6.3</v>
      </c>
      <c r="AR74" s="57">
        <f t="shared" si="86"/>
        <v>7.2</v>
      </c>
      <c r="AS74" s="55">
        <f t="shared" si="87"/>
        <v>6.9</v>
      </c>
      <c r="AT74" s="55">
        <f>IF('Indicator Data'!L77="No data","x",IF('Indicator Data'!BE77&lt;1000,"x",ROUND((IF('Indicator Data'!L77&gt;AT$194,10,IF('Indicator Data'!L77&lt;AT$195,0,10-(AT$194-'Indicator Data'!L77)/(AT$194-AT$195)*10))),1)))</f>
        <v>1</v>
      </c>
      <c r="AU74" s="57">
        <f t="shared" si="88"/>
        <v>4</v>
      </c>
      <c r="AV74" s="58">
        <f t="shared" si="89"/>
        <v>5.6</v>
      </c>
      <c r="AW74" s="55">
        <f>ROUND(IF('Indicator Data'!M77=0,0,IF('Indicator Data'!M77&gt;AW$194,10,IF('Indicator Data'!M77&lt;AW$195,0,10-(AW$194-'Indicator Data'!M77)/(AW$194-AW$195)*10))),1)</f>
        <v>7.1</v>
      </c>
      <c r="AX74" s="55">
        <f>ROUND(IF('Indicator Data'!N77=0,0,IF(LOG('Indicator Data'!N77)&gt;LOG(AX$194),10,IF(LOG('Indicator Data'!N77)&lt;LOG(AX$195),0,10-(LOG(AX$194)-LOG('Indicator Data'!N77))/(LOG(AX$194)-LOG(AX$195))*10))),1)</f>
        <v>7.8</v>
      </c>
      <c r="AY74" s="57">
        <f t="shared" si="90"/>
        <v>7.5</v>
      </c>
      <c r="AZ74" s="55">
        <f>'Indicator Data'!O77</f>
        <v>0</v>
      </c>
      <c r="BA74" s="55">
        <f>'Indicator Data'!P77</f>
        <v>0</v>
      </c>
      <c r="BB74" s="57">
        <f t="shared" si="91"/>
        <v>0</v>
      </c>
      <c r="BC74" s="58">
        <f t="shared" si="92"/>
        <v>5.3</v>
      </c>
      <c r="BD74" s="15"/>
      <c r="BE74" s="104"/>
    </row>
    <row r="75" spans="1:57" s="4" customFormat="1" x14ac:dyDescent="0.25">
      <c r="A75" s="126" t="str">
        <f>'Indicator Data'!A78</f>
        <v>Honduras</v>
      </c>
      <c r="B75" s="59" t="str">
        <f>'Indicator Data'!B78</f>
        <v>HND</v>
      </c>
      <c r="C75" s="55">
        <f>ROUND(IF('Indicator Data'!C78=0,0.1,IF(LOG('Indicator Data'!C78)&gt;C$194,10,IF(LOG('Indicator Data'!C78)&lt;C$195,0,10-(C$194-LOG('Indicator Data'!C78))/(C$194-C$195)*10))),1)</f>
        <v>8.1</v>
      </c>
      <c r="D75" s="55">
        <f>ROUND(IF('Indicator Data'!D78=0,0.1,IF(LOG('Indicator Data'!D78)&gt;D$194,10,IF(LOG('Indicator Data'!D78)&lt;D$195,0,10-(D$194-LOG('Indicator Data'!D78))/(D$194-D$195)*10))),1)</f>
        <v>0.1</v>
      </c>
      <c r="E75" s="55">
        <f t="shared" si="62"/>
        <v>5.4</v>
      </c>
      <c r="F75" s="55">
        <f>ROUND(IF('Indicator Data'!E78="No data",0.1,IF('Indicator Data'!E78=0,0,IF(LOG('Indicator Data'!E78)&gt;F$194,10,IF(LOG('Indicator Data'!E78)&lt;F$195,0,10-(F$194-LOG('Indicator Data'!E78))/(F$194-F$195)*10)))),1)</f>
        <v>6.5</v>
      </c>
      <c r="G75" s="55">
        <f>ROUND(IF('Indicator Data'!F78=0,0,IF(LOG('Indicator Data'!F78)&gt;G$194,10,IF(LOG('Indicator Data'!F78)&lt;G$195,0,10-(G$194-LOG('Indicator Data'!F78))/(G$194-G$195)*10))),1)</f>
        <v>6.4</v>
      </c>
      <c r="H75" s="55">
        <f>ROUND(IF('Indicator Data'!G78=0,0,IF(LOG('Indicator Data'!G78)&gt;H$194,10,IF(LOG('Indicator Data'!G78)&lt;H$195,0,10-(H$194-LOG('Indicator Data'!G78))/(H$194-H$195)*10))),1)</f>
        <v>6.8</v>
      </c>
      <c r="I75" s="55">
        <f>ROUND(IF('Indicator Data'!H78=0,0,IF(LOG('Indicator Data'!H78)&gt;I$194,10,IF(LOG('Indicator Data'!H78)&lt;I$195,0,10-(I$194-LOG('Indicator Data'!H78))/(I$194-I$195)*10))),1)</f>
        <v>8</v>
      </c>
      <c r="J75" s="55">
        <f t="shared" si="63"/>
        <v>7.4</v>
      </c>
      <c r="K75" s="55">
        <f>ROUND(IF('Indicator Data'!I78=0,0,IF(LOG('Indicator Data'!I78)&gt;K$194,10,IF(LOG('Indicator Data'!I78)&lt;K$195,0,10-(K$194-LOG('Indicator Data'!I78))/(K$194-K$195)*10))),1)</f>
        <v>5</v>
      </c>
      <c r="L75" s="55">
        <f t="shared" si="64"/>
        <v>6.3</v>
      </c>
      <c r="M75" s="55">
        <f>ROUND(IF('Indicator Data'!J78=0,0,IF(LOG('Indicator Data'!J78)&gt;M$194,10,IF(LOG('Indicator Data'!J78)&lt;M$195,0,10-(M$194-LOG('Indicator Data'!J78))/(M$194-M$195)*10))),1)</f>
        <v>8.9</v>
      </c>
      <c r="N75" s="56">
        <f>'Indicator Data'!C78/'Indicator Data'!$BD78</f>
        <v>2.1396855766997926E-3</v>
      </c>
      <c r="O75" s="56">
        <f>'Indicator Data'!D78/'Indicator Data'!$BD78</f>
        <v>0</v>
      </c>
      <c r="P75" s="56">
        <f>IF(F75=0.1,0,'Indicator Data'!E78/'Indicator Data'!$BD78)</f>
        <v>4.9391219606453899E-3</v>
      </c>
      <c r="Q75" s="56">
        <f>'Indicator Data'!F78/'Indicator Data'!$BD78</f>
        <v>8.4529322727126327E-6</v>
      </c>
      <c r="R75" s="56">
        <f>'Indicator Data'!G78/'Indicator Data'!$BD78</f>
        <v>6.9549399375221409E-3</v>
      </c>
      <c r="S75" s="56">
        <f>'Indicator Data'!H78/'Indicator Data'!$BD78</f>
        <v>5.0505845222376089E-4</v>
      </c>
      <c r="T75" s="56">
        <f>'Indicator Data'!I78/'Indicator Data'!$BD78</f>
        <v>4.1640501111075333E-4</v>
      </c>
      <c r="U75" s="56">
        <f>'Indicator Data'!J78/'Indicator Data'!$BD78</f>
        <v>4.5177288976200446E-3</v>
      </c>
      <c r="V75" s="55">
        <f t="shared" si="65"/>
        <v>10</v>
      </c>
      <c r="W75" s="55">
        <f t="shared" si="66"/>
        <v>0</v>
      </c>
      <c r="X75" s="55">
        <f t="shared" si="67"/>
        <v>7.6</v>
      </c>
      <c r="Y75" s="55">
        <f t="shared" si="68"/>
        <v>3.3</v>
      </c>
      <c r="Z75" s="55">
        <f t="shared" si="69"/>
        <v>7.6</v>
      </c>
      <c r="AA75" s="55">
        <f t="shared" si="70"/>
        <v>3.9</v>
      </c>
      <c r="AB75" s="55">
        <f t="shared" si="71"/>
        <v>1</v>
      </c>
      <c r="AC75" s="55">
        <f t="shared" si="72"/>
        <v>2.6</v>
      </c>
      <c r="AD75" s="55">
        <f t="shared" si="73"/>
        <v>0.4</v>
      </c>
      <c r="AE75" s="55">
        <f t="shared" si="74"/>
        <v>1.6</v>
      </c>
      <c r="AF75" s="55">
        <f t="shared" si="75"/>
        <v>1.5</v>
      </c>
      <c r="AG75" s="55">
        <f>ROUND(IF('Indicator Data'!K78=0,0,IF('Indicator Data'!K78&gt;AG$194,10,IF('Indicator Data'!K78&lt;AG$195,0,10-(AG$194-'Indicator Data'!K78)/(AG$194-AG$195)*10))),1)</f>
        <v>9.1</v>
      </c>
      <c r="AH75" s="55">
        <f t="shared" si="76"/>
        <v>9.1</v>
      </c>
      <c r="AI75" s="55">
        <f t="shared" si="77"/>
        <v>0.1</v>
      </c>
      <c r="AJ75" s="55">
        <f t="shared" si="78"/>
        <v>5.4</v>
      </c>
      <c r="AK75" s="55">
        <f t="shared" si="79"/>
        <v>4.5</v>
      </c>
      <c r="AL75" s="55">
        <f t="shared" si="80"/>
        <v>5</v>
      </c>
      <c r="AM75" s="55">
        <f t="shared" si="81"/>
        <v>2.7</v>
      </c>
      <c r="AN75" s="55">
        <f t="shared" si="82"/>
        <v>6.5</v>
      </c>
      <c r="AO75" s="57">
        <f t="shared" si="83"/>
        <v>6.6</v>
      </c>
      <c r="AP75" s="57">
        <f t="shared" si="84"/>
        <v>5.0999999999999996</v>
      </c>
      <c r="AQ75" s="57">
        <f t="shared" si="85"/>
        <v>7</v>
      </c>
      <c r="AR75" s="57">
        <f t="shared" si="86"/>
        <v>4.3</v>
      </c>
      <c r="AS75" s="55">
        <f t="shared" si="87"/>
        <v>7.8</v>
      </c>
      <c r="AT75" s="55">
        <f>IF('Indicator Data'!L78="No data","x",IF('Indicator Data'!BE78&lt;1000,"x",ROUND((IF('Indicator Data'!L78&gt;AT$194,10,IF('Indicator Data'!L78&lt;AT$195,0,10-(AT$194-'Indicator Data'!L78)/(AT$194-AT$195)*10))),1)))</f>
        <v>1</v>
      </c>
      <c r="AU75" s="57">
        <f t="shared" si="88"/>
        <v>4.4000000000000004</v>
      </c>
      <c r="AV75" s="58">
        <f t="shared" si="89"/>
        <v>5.6</v>
      </c>
      <c r="AW75" s="55">
        <f>ROUND(IF('Indicator Data'!M78=0,0,IF('Indicator Data'!M78&gt;AW$194,10,IF('Indicator Data'!M78&lt;AW$195,0,10-(AW$194-'Indicator Data'!M78)/(AW$194-AW$195)*10))),1)</f>
        <v>6.4</v>
      </c>
      <c r="AX75" s="55">
        <f>ROUND(IF('Indicator Data'!N78=0,0,IF(LOG('Indicator Data'!N78)&gt;LOG(AX$194),10,IF(LOG('Indicator Data'!N78)&lt;LOG(AX$195),0,10-(LOG(AX$194)-LOG('Indicator Data'!N78))/(LOG(AX$194)-LOG(AX$195))*10))),1)</f>
        <v>4.2</v>
      </c>
      <c r="AY75" s="57">
        <f t="shared" si="90"/>
        <v>5.4</v>
      </c>
      <c r="AZ75" s="55">
        <f>'Indicator Data'!O78</f>
        <v>0</v>
      </c>
      <c r="BA75" s="55">
        <f>'Indicator Data'!P78</f>
        <v>0</v>
      </c>
      <c r="BB75" s="57">
        <f t="shared" si="91"/>
        <v>0</v>
      </c>
      <c r="BC75" s="58">
        <f t="shared" si="92"/>
        <v>3.8</v>
      </c>
      <c r="BD75" s="15"/>
      <c r="BE75" s="104"/>
    </row>
    <row r="76" spans="1:57" s="4" customFormat="1" x14ac:dyDescent="0.25">
      <c r="A76" s="126" t="str">
        <f>'Indicator Data'!A79</f>
        <v>Hungary</v>
      </c>
      <c r="B76" s="59" t="str">
        <f>'Indicator Data'!B79</f>
        <v>HUN</v>
      </c>
      <c r="C76" s="55">
        <f>ROUND(IF('Indicator Data'!C79=0,0.1,IF(LOG('Indicator Data'!C79)&gt;C$194,10,IF(LOG('Indicator Data'!C79)&lt;C$195,0,10-(C$194-LOG('Indicator Data'!C79))/(C$194-C$195)*10))),1)</f>
        <v>7.4</v>
      </c>
      <c r="D76" s="55">
        <f>ROUND(IF('Indicator Data'!D79=0,0.1,IF(LOG('Indicator Data'!D79)&gt;D$194,10,IF(LOG('Indicator Data'!D79)&lt;D$195,0,10-(D$194-LOG('Indicator Data'!D79))/(D$194-D$195)*10))),1)</f>
        <v>0.1</v>
      </c>
      <c r="E76" s="55">
        <f t="shared" si="62"/>
        <v>4.7</v>
      </c>
      <c r="F76" s="55">
        <f>ROUND(IF('Indicator Data'!E79="No data",0.1,IF('Indicator Data'!E79=0,0,IF(LOG('Indicator Data'!E79)&gt;F$194,10,IF(LOG('Indicator Data'!E79)&lt;F$195,0,10-(F$194-LOG('Indicator Data'!E79))/(F$194-F$195)*10)))),1)</f>
        <v>7.6</v>
      </c>
      <c r="G76" s="55">
        <f>ROUND(IF('Indicator Data'!F79=0,0,IF(LOG('Indicator Data'!F79)&gt;G$194,10,IF(LOG('Indicator Data'!F79)&lt;G$195,0,10-(G$194-LOG('Indicator Data'!F79))/(G$194-G$195)*10))),1)</f>
        <v>0</v>
      </c>
      <c r="H76" s="55">
        <f>ROUND(IF('Indicator Data'!G79=0,0,IF(LOG('Indicator Data'!G79)&gt;H$194,10,IF(LOG('Indicator Data'!G79)&lt;H$195,0,10-(H$194-LOG('Indicator Data'!G79))/(H$194-H$195)*10))),1)</f>
        <v>0</v>
      </c>
      <c r="I76" s="55">
        <f>ROUND(IF('Indicator Data'!H79=0,0,IF(LOG('Indicator Data'!H79)&gt;I$194,10,IF(LOG('Indicator Data'!H79)&lt;I$195,0,10-(I$194-LOG('Indicator Data'!H79))/(I$194-I$195)*10))),1)</f>
        <v>0</v>
      </c>
      <c r="J76" s="55">
        <f t="shared" si="63"/>
        <v>0</v>
      </c>
      <c r="K76" s="55">
        <f>ROUND(IF('Indicator Data'!I79=0,0,IF(LOG('Indicator Data'!I79)&gt;K$194,10,IF(LOG('Indicator Data'!I79)&lt;K$195,0,10-(K$194-LOG('Indicator Data'!I79))/(K$194-K$195)*10))),1)</f>
        <v>0</v>
      </c>
      <c r="L76" s="55">
        <f t="shared" si="64"/>
        <v>0</v>
      </c>
      <c r="M76" s="55">
        <f>ROUND(IF('Indicator Data'!J79=0,0,IF(LOG('Indicator Data'!J79)&gt;M$194,10,IF(LOG('Indicator Data'!J79)&lt;M$195,0,10-(M$194-LOG('Indicator Data'!J79))/(M$194-M$195)*10))),1)</f>
        <v>0</v>
      </c>
      <c r="N76" s="56">
        <f>'Indicator Data'!C79/'Indicator Data'!$BD79</f>
        <v>9.6220584237249255E-4</v>
      </c>
      <c r="O76" s="56">
        <f>'Indicator Data'!D79/'Indicator Data'!$BD79</f>
        <v>0</v>
      </c>
      <c r="P76" s="56">
        <f>IF(F76=0.1,0,'Indicator Data'!E79/'Indicator Data'!$BD79)</f>
        <v>1.1008073569709821E-2</v>
      </c>
      <c r="Q76" s="56">
        <f>'Indicator Data'!F79/'Indicator Data'!$BD79</f>
        <v>0</v>
      </c>
      <c r="R76" s="56">
        <f>'Indicator Data'!G79/'Indicator Data'!$BD79</f>
        <v>0</v>
      </c>
      <c r="S76" s="56">
        <f>'Indicator Data'!H79/'Indicator Data'!$BD79</f>
        <v>0</v>
      </c>
      <c r="T76" s="56">
        <f>'Indicator Data'!I79/'Indicator Data'!$BD79</f>
        <v>0</v>
      </c>
      <c r="U76" s="56">
        <f>'Indicator Data'!J79/'Indicator Data'!$BD79</f>
        <v>0</v>
      </c>
      <c r="V76" s="55">
        <f t="shared" si="65"/>
        <v>4.8</v>
      </c>
      <c r="W76" s="55">
        <f t="shared" si="66"/>
        <v>0</v>
      </c>
      <c r="X76" s="55">
        <f t="shared" si="67"/>
        <v>2.7</v>
      </c>
      <c r="Y76" s="55">
        <f t="shared" si="68"/>
        <v>7.3</v>
      </c>
      <c r="Z76" s="55">
        <f t="shared" si="69"/>
        <v>0</v>
      </c>
      <c r="AA76" s="55">
        <f t="shared" si="70"/>
        <v>0</v>
      </c>
      <c r="AB76" s="55">
        <f t="shared" si="71"/>
        <v>0</v>
      </c>
      <c r="AC76" s="55">
        <f t="shared" si="72"/>
        <v>0</v>
      </c>
      <c r="AD76" s="55">
        <f t="shared" si="73"/>
        <v>0</v>
      </c>
      <c r="AE76" s="55">
        <f t="shared" si="74"/>
        <v>0</v>
      </c>
      <c r="AF76" s="55">
        <f t="shared" si="75"/>
        <v>0</v>
      </c>
      <c r="AG76" s="55">
        <f>ROUND(IF('Indicator Data'!K79=0,0,IF('Indicator Data'!K79&gt;AG$194,10,IF('Indicator Data'!K79&lt;AG$195,0,10-(AG$194-'Indicator Data'!K79)/(AG$194-AG$195)*10))),1)</f>
        <v>3</v>
      </c>
      <c r="AH76" s="55">
        <f t="shared" si="76"/>
        <v>6.1</v>
      </c>
      <c r="AI76" s="55">
        <f t="shared" si="77"/>
        <v>0.1</v>
      </c>
      <c r="AJ76" s="55">
        <f t="shared" si="78"/>
        <v>0</v>
      </c>
      <c r="AK76" s="55">
        <f t="shared" si="79"/>
        <v>0</v>
      </c>
      <c r="AL76" s="55">
        <f t="shared" si="80"/>
        <v>0</v>
      </c>
      <c r="AM76" s="55">
        <f t="shared" si="81"/>
        <v>0</v>
      </c>
      <c r="AN76" s="55">
        <f t="shared" si="82"/>
        <v>0</v>
      </c>
      <c r="AO76" s="57">
        <f t="shared" si="83"/>
        <v>3.8</v>
      </c>
      <c r="AP76" s="57">
        <f t="shared" si="84"/>
        <v>7.5</v>
      </c>
      <c r="AQ76" s="57">
        <f t="shared" si="85"/>
        <v>0</v>
      </c>
      <c r="AR76" s="57">
        <f t="shared" si="86"/>
        <v>0</v>
      </c>
      <c r="AS76" s="55">
        <f t="shared" si="87"/>
        <v>1.5</v>
      </c>
      <c r="AT76" s="55">
        <f>IF('Indicator Data'!L79="No data","x",IF('Indicator Data'!BE79&lt;1000,"x",ROUND((IF('Indicator Data'!L79&gt;AT$194,10,IF('Indicator Data'!L79&lt;AT$195,0,10-(AT$194-'Indicator Data'!L79)/(AT$194-AT$195)*10))),1)))</f>
        <v>6.1</v>
      </c>
      <c r="AU76" s="57">
        <f t="shared" si="88"/>
        <v>3.8</v>
      </c>
      <c r="AV76" s="58">
        <f t="shared" si="89"/>
        <v>3.6</v>
      </c>
      <c r="AW76" s="55">
        <f>ROUND(IF('Indicator Data'!M79=0,0,IF('Indicator Data'!M79&gt;AW$194,10,IF('Indicator Data'!M79&lt;AW$195,0,10-(AW$194-'Indicator Data'!M79)/(AW$194-AW$195)*10))),1)</f>
        <v>0.2</v>
      </c>
      <c r="AX76" s="55">
        <f>ROUND(IF('Indicator Data'!N79=0,0,IF(LOG('Indicator Data'!N79)&gt;LOG(AX$194),10,IF(LOG('Indicator Data'!N79)&lt;LOG(AX$195),0,10-(LOG(AX$194)-LOG('Indicator Data'!N79))/(LOG(AX$194)-LOG(AX$195))*10))),1)</f>
        <v>0</v>
      </c>
      <c r="AY76" s="57">
        <f t="shared" si="90"/>
        <v>0.1</v>
      </c>
      <c r="AZ76" s="55">
        <f>'Indicator Data'!O79</f>
        <v>0</v>
      </c>
      <c r="BA76" s="55">
        <f>'Indicator Data'!P79</f>
        <v>0</v>
      </c>
      <c r="BB76" s="57">
        <f t="shared" si="91"/>
        <v>0</v>
      </c>
      <c r="BC76" s="58">
        <f t="shared" si="92"/>
        <v>0.1</v>
      </c>
      <c r="BD76" s="15"/>
      <c r="BE76" s="104"/>
    </row>
    <row r="77" spans="1:57" s="4" customFormat="1" x14ac:dyDescent="0.25">
      <c r="A77" s="126" t="str">
        <f>'Indicator Data'!A80</f>
        <v>Iceland</v>
      </c>
      <c r="B77" s="59" t="str">
        <f>'Indicator Data'!B80</f>
        <v>ISL</v>
      </c>
      <c r="C77" s="55">
        <f>ROUND(IF('Indicator Data'!C80=0,0.1,IF(LOG('Indicator Data'!C80)&gt;C$194,10,IF(LOG('Indicator Data'!C80)&lt;C$195,0,10-(C$194-LOG('Indicator Data'!C80))/(C$194-C$195)*10))),1)</f>
        <v>4.4000000000000004</v>
      </c>
      <c r="D77" s="55">
        <f>ROUND(IF('Indicator Data'!D80=0,0.1,IF(LOG('Indicator Data'!D80)&gt;D$194,10,IF(LOG('Indicator Data'!D80)&lt;D$195,0,10-(D$194-LOG('Indicator Data'!D80))/(D$194-D$195)*10))),1)</f>
        <v>4</v>
      </c>
      <c r="E77" s="55">
        <f t="shared" si="62"/>
        <v>4.2</v>
      </c>
      <c r="F77" s="55">
        <f>ROUND(IF('Indicator Data'!E80="No data",0.1,IF('Indicator Data'!E80=0,0,IF(LOG('Indicator Data'!E80)&gt;F$194,10,IF(LOG('Indicator Data'!E80)&lt;F$195,0,10-(F$194-LOG('Indicator Data'!E80))/(F$194-F$195)*10)))),1)</f>
        <v>0.1</v>
      </c>
      <c r="G77" s="55">
        <f>ROUND(IF('Indicator Data'!F80=0,0,IF(LOG('Indicator Data'!F80)&gt;G$194,10,IF(LOG('Indicator Data'!F80)&lt;G$195,0,10-(G$194-LOG('Indicator Data'!F80))/(G$194-G$195)*10))),1)</f>
        <v>0</v>
      </c>
      <c r="H77" s="55">
        <f>ROUND(IF('Indicator Data'!G80=0,0,IF(LOG('Indicator Data'!G80)&gt;H$194,10,IF(LOG('Indicator Data'!G80)&lt;H$195,0,10-(H$194-LOG('Indicator Data'!G80))/(H$194-H$195)*10))),1)</f>
        <v>0</v>
      </c>
      <c r="I77" s="55">
        <f>ROUND(IF('Indicator Data'!H80=0,0,IF(LOG('Indicator Data'!H80)&gt;I$194,10,IF(LOG('Indicator Data'!H80)&lt;I$195,0,10-(I$194-LOG('Indicator Data'!H80))/(I$194-I$195)*10))),1)</f>
        <v>0</v>
      </c>
      <c r="J77" s="55">
        <f t="shared" si="63"/>
        <v>0</v>
      </c>
      <c r="K77" s="55">
        <f>ROUND(IF('Indicator Data'!I80=0,0,IF(LOG('Indicator Data'!I80)&gt;K$194,10,IF(LOG('Indicator Data'!I80)&lt;K$195,0,10-(K$194-LOG('Indicator Data'!I80))/(K$194-K$195)*10))),1)</f>
        <v>0</v>
      </c>
      <c r="L77" s="55">
        <f t="shared" si="64"/>
        <v>0</v>
      </c>
      <c r="M77" s="55">
        <f>ROUND(IF('Indicator Data'!J80=0,0,IF(LOG('Indicator Data'!J80)&gt;M$194,10,IF(LOG('Indicator Data'!J80)&lt;M$195,0,10-(M$194-LOG('Indicator Data'!J80))/(M$194-M$195)*10))),1)</f>
        <v>0</v>
      </c>
      <c r="N77" s="56">
        <f>'Indicator Data'!C80/'Indicator Data'!$BD80</f>
        <v>1.7538249831746328E-3</v>
      </c>
      <c r="O77" s="56">
        <f>'Indicator Data'!D80/'Indicator Data'!$BD80</f>
        <v>4.8621757736605351E-4</v>
      </c>
      <c r="P77" s="56">
        <f>IF(F77=0.1,0,'Indicator Data'!E80/'Indicator Data'!$BD80)</f>
        <v>0</v>
      </c>
      <c r="Q77" s="56">
        <f>'Indicator Data'!F80/'Indicator Data'!$BD80</f>
        <v>0</v>
      </c>
      <c r="R77" s="56">
        <f>'Indicator Data'!G80/'Indicator Data'!$BD80</f>
        <v>0</v>
      </c>
      <c r="S77" s="56">
        <f>'Indicator Data'!H80/'Indicator Data'!$BD80</f>
        <v>0</v>
      </c>
      <c r="T77" s="56">
        <f>'Indicator Data'!I80/'Indicator Data'!$BD80</f>
        <v>0</v>
      </c>
      <c r="U77" s="56">
        <f>'Indicator Data'!J80/'Indicator Data'!$BD80</f>
        <v>0</v>
      </c>
      <c r="V77" s="55">
        <f t="shared" si="65"/>
        <v>8.8000000000000007</v>
      </c>
      <c r="W77" s="55">
        <f t="shared" si="66"/>
        <v>4.9000000000000004</v>
      </c>
      <c r="X77" s="55">
        <f t="shared" si="67"/>
        <v>7.3</v>
      </c>
      <c r="Y77" s="55">
        <f t="shared" si="68"/>
        <v>0.1</v>
      </c>
      <c r="Z77" s="55">
        <f t="shared" si="69"/>
        <v>0</v>
      </c>
      <c r="AA77" s="55">
        <f t="shared" si="70"/>
        <v>0</v>
      </c>
      <c r="AB77" s="55">
        <f t="shared" si="71"/>
        <v>0</v>
      </c>
      <c r="AC77" s="55">
        <f t="shared" si="72"/>
        <v>0</v>
      </c>
      <c r="AD77" s="55">
        <f t="shared" si="73"/>
        <v>0</v>
      </c>
      <c r="AE77" s="55">
        <f t="shared" si="74"/>
        <v>0</v>
      </c>
      <c r="AF77" s="55">
        <f t="shared" si="75"/>
        <v>0</v>
      </c>
      <c r="AG77" s="55">
        <f>ROUND(IF('Indicator Data'!K80=0,0,IF('Indicator Data'!K80&gt;AG$194,10,IF('Indicator Data'!K80&lt;AG$195,0,10-(AG$194-'Indicator Data'!K80)/(AG$194-AG$195)*10))),1)</f>
        <v>0</v>
      </c>
      <c r="AH77" s="55">
        <f t="shared" si="76"/>
        <v>6.6</v>
      </c>
      <c r="AI77" s="55">
        <f t="shared" si="77"/>
        <v>4.5</v>
      </c>
      <c r="AJ77" s="55">
        <f t="shared" si="78"/>
        <v>0</v>
      </c>
      <c r="AK77" s="55">
        <f t="shared" si="79"/>
        <v>0</v>
      </c>
      <c r="AL77" s="55">
        <f t="shared" si="80"/>
        <v>0</v>
      </c>
      <c r="AM77" s="55">
        <f t="shared" si="81"/>
        <v>0</v>
      </c>
      <c r="AN77" s="55">
        <f t="shared" si="82"/>
        <v>0</v>
      </c>
      <c r="AO77" s="57">
        <f t="shared" si="83"/>
        <v>6</v>
      </c>
      <c r="AP77" s="57">
        <f t="shared" si="84"/>
        <v>0.1</v>
      </c>
      <c r="AQ77" s="57">
        <f t="shared" si="85"/>
        <v>0</v>
      </c>
      <c r="AR77" s="57">
        <f t="shared" si="86"/>
        <v>0</v>
      </c>
      <c r="AS77" s="55">
        <f t="shared" si="87"/>
        <v>0</v>
      </c>
      <c r="AT77" s="55" t="str">
        <f>IF('Indicator Data'!L80="No data","x",IF('Indicator Data'!BE80&lt;1000,"x",ROUND((IF('Indicator Data'!L80&gt;AT$194,10,IF('Indicator Data'!L80&lt;AT$195,0,10-(AT$194-'Indicator Data'!L80)/(AT$194-AT$195)*10))),1)))</f>
        <v>x</v>
      </c>
      <c r="AU77" s="57">
        <f t="shared" si="88"/>
        <v>0</v>
      </c>
      <c r="AV77" s="58">
        <f t="shared" si="89"/>
        <v>1.6</v>
      </c>
      <c r="AW77" s="55">
        <f>ROUND(IF('Indicator Data'!M80=0,0,IF('Indicator Data'!M80&gt;AW$194,10,IF('Indicator Data'!M80&lt;AW$195,0,10-(AW$194-'Indicator Data'!M80)/(AW$194-AW$195)*10))),1)</f>
        <v>0</v>
      </c>
      <c r="AX77" s="55">
        <f>ROUND(IF('Indicator Data'!N80=0,0,IF(LOG('Indicator Data'!N80)&gt;LOG(AX$194),10,IF(LOG('Indicator Data'!N80)&lt;LOG(AX$195),0,10-(LOG(AX$194)-LOG('Indicator Data'!N80))/(LOG(AX$194)-LOG(AX$195))*10))),1)</f>
        <v>0</v>
      </c>
      <c r="AY77" s="57">
        <f t="shared" si="90"/>
        <v>0</v>
      </c>
      <c r="AZ77" s="55">
        <f>'Indicator Data'!O80</f>
        <v>0</v>
      </c>
      <c r="BA77" s="55">
        <f>'Indicator Data'!P80</f>
        <v>0</v>
      </c>
      <c r="BB77" s="57">
        <f t="shared" si="91"/>
        <v>0</v>
      </c>
      <c r="BC77" s="58">
        <f t="shared" si="92"/>
        <v>0</v>
      </c>
      <c r="BD77" s="15"/>
      <c r="BE77" s="104"/>
    </row>
    <row r="78" spans="1:57" s="4" customFormat="1" x14ac:dyDescent="0.25">
      <c r="A78" s="126" t="str">
        <f>'Indicator Data'!A81</f>
        <v>India</v>
      </c>
      <c r="B78" s="59" t="str">
        <f>'Indicator Data'!B81</f>
        <v>IND</v>
      </c>
      <c r="C78" s="55">
        <f>ROUND(IF('Indicator Data'!C81=0,0.1,IF(LOG('Indicator Data'!C81)&gt;C$194,10,IF(LOG('Indicator Data'!C81)&lt;C$195,0,10-(C$194-LOG('Indicator Data'!C81))/(C$194-C$195)*10))),1)</f>
        <v>10</v>
      </c>
      <c r="D78" s="55">
        <f>ROUND(IF('Indicator Data'!D81=0,0.1,IF(LOG('Indicator Data'!D81)&gt;D$194,10,IF(LOG('Indicator Data'!D81)&lt;D$195,0,10-(D$194-LOG('Indicator Data'!D81))/(D$194-D$195)*10))),1)</f>
        <v>10</v>
      </c>
      <c r="E78" s="55">
        <f t="shared" si="62"/>
        <v>10</v>
      </c>
      <c r="F78" s="55">
        <f>ROUND(IF('Indicator Data'!E81="No data",0.1,IF('Indicator Data'!E81=0,0,IF(LOG('Indicator Data'!E81)&gt;F$194,10,IF(LOG('Indicator Data'!E81)&lt;F$195,0,10-(F$194-LOG('Indicator Data'!E81))/(F$194-F$195)*10)))),1)</f>
        <v>10</v>
      </c>
      <c r="G78" s="55">
        <f>ROUND(IF('Indicator Data'!F81=0,0,IF(LOG('Indicator Data'!F81)&gt;G$194,10,IF(LOG('Indicator Data'!F81)&lt;G$195,0,10-(G$194-LOG('Indicator Data'!F81))/(G$194-G$195)*10))),1)</f>
        <v>9.1999999999999993</v>
      </c>
      <c r="H78" s="55">
        <f>ROUND(IF('Indicator Data'!G81=0,0,IF(LOG('Indicator Data'!G81)&gt;H$194,10,IF(LOG('Indicator Data'!G81)&lt;H$195,0,10-(H$194-LOG('Indicator Data'!G81))/(H$194-H$195)*10))),1)</f>
        <v>10</v>
      </c>
      <c r="I78" s="55">
        <f>ROUND(IF('Indicator Data'!H81=0,0,IF(LOG('Indicator Data'!H81)&gt;I$194,10,IF(LOG('Indicator Data'!H81)&lt;I$195,0,10-(I$194-LOG('Indicator Data'!H81))/(I$194-I$195)*10))),1)</f>
        <v>9.3000000000000007</v>
      </c>
      <c r="J78" s="55">
        <f t="shared" si="63"/>
        <v>9.6999999999999993</v>
      </c>
      <c r="K78" s="55">
        <f>ROUND(IF('Indicator Data'!I81=0,0,IF(LOG('Indicator Data'!I81)&gt;K$194,10,IF(LOG('Indicator Data'!I81)&lt;K$195,0,10-(K$194-LOG('Indicator Data'!I81))/(K$194-K$195)*10))),1)</f>
        <v>9.6999999999999993</v>
      </c>
      <c r="L78" s="55">
        <f t="shared" si="64"/>
        <v>9.6999999999999993</v>
      </c>
      <c r="M78" s="55">
        <f>ROUND(IF('Indicator Data'!J81=0,0,IF(LOG('Indicator Data'!J81)&gt;M$194,10,IF(LOG('Indicator Data'!J81)&lt;M$195,0,10-(M$194-LOG('Indicator Data'!J81))/(M$194-M$195)*10))),1)</f>
        <v>10</v>
      </c>
      <c r="N78" s="56">
        <f>'Indicator Data'!C81/'Indicator Data'!$BD81</f>
        <v>6.2693211296732817E-4</v>
      </c>
      <c r="O78" s="56">
        <f>'Indicator Data'!D81/'Indicator Data'!$BD81</f>
        <v>6.4410215667049732E-5</v>
      </c>
      <c r="P78" s="56">
        <f>IF(F78=0.1,0,'Indicator Data'!E81/'Indicator Data'!$BD81)</f>
        <v>6.8165403575773083E-3</v>
      </c>
      <c r="Q78" s="56">
        <f>'Indicator Data'!F81/'Indicator Data'!$BD81</f>
        <v>2.5263276676584177E-6</v>
      </c>
      <c r="R78" s="56">
        <f>'Indicator Data'!G81/'Indicator Data'!$BD81</f>
        <v>1.2550521258502625E-3</v>
      </c>
      <c r="S78" s="56">
        <f>'Indicator Data'!H81/'Indicator Data'!$BD81</f>
        <v>2.5861647106495855E-5</v>
      </c>
      <c r="T78" s="56">
        <f>'Indicator Data'!I81/'Indicator Data'!$BD81</f>
        <v>5.5923692008601948E-4</v>
      </c>
      <c r="U78" s="56">
        <f>'Indicator Data'!J81/'Indicator Data'!$BD81</f>
        <v>2.270891322400926E-2</v>
      </c>
      <c r="V78" s="55">
        <f t="shared" si="65"/>
        <v>3.1</v>
      </c>
      <c r="W78" s="55">
        <f t="shared" si="66"/>
        <v>0.6</v>
      </c>
      <c r="X78" s="55">
        <f t="shared" si="67"/>
        <v>1.9</v>
      </c>
      <c r="Y78" s="55">
        <f t="shared" si="68"/>
        <v>4.5</v>
      </c>
      <c r="Z78" s="55">
        <f t="shared" si="69"/>
        <v>6.4</v>
      </c>
      <c r="AA78" s="55">
        <f t="shared" si="70"/>
        <v>0.7</v>
      </c>
      <c r="AB78" s="55">
        <f t="shared" si="71"/>
        <v>0.1</v>
      </c>
      <c r="AC78" s="55">
        <f t="shared" si="72"/>
        <v>0.4</v>
      </c>
      <c r="AD78" s="55">
        <f t="shared" si="73"/>
        <v>0.6</v>
      </c>
      <c r="AE78" s="55">
        <f t="shared" si="74"/>
        <v>0.5</v>
      </c>
      <c r="AF78" s="55">
        <f t="shared" si="75"/>
        <v>7.6</v>
      </c>
      <c r="AG78" s="55">
        <f>ROUND(IF('Indicator Data'!K81=0,0,IF('Indicator Data'!K81&gt;AG$194,10,IF('Indicator Data'!K81&lt;AG$195,0,10-(AG$194-'Indicator Data'!K81)/(AG$194-AG$195)*10))),1)</f>
        <v>7.1</v>
      </c>
      <c r="AH78" s="55">
        <f t="shared" si="76"/>
        <v>6.6</v>
      </c>
      <c r="AI78" s="55">
        <f t="shared" si="77"/>
        <v>5.3</v>
      </c>
      <c r="AJ78" s="55">
        <f t="shared" si="78"/>
        <v>5.4</v>
      </c>
      <c r="AK78" s="55">
        <f t="shared" si="79"/>
        <v>4.7</v>
      </c>
      <c r="AL78" s="55">
        <f t="shared" si="80"/>
        <v>5.0999999999999996</v>
      </c>
      <c r="AM78" s="55">
        <f t="shared" si="81"/>
        <v>5.2</v>
      </c>
      <c r="AN78" s="55">
        <f t="shared" si="82"/>
        <v>9.1</v>
      </c>
      <c r="AO78" s="57">
        <f t="shared" si="83"/>
        <v>7.9</v>
      </c>
      <c r="AP78" s="57">
        <f t="shared" si="84"/>
        <v>8.4</v>
      </c>
      <c r="AQ78" s="57">
        <f t="shared" si="85"/>
        <v>8.1</v>
      </c>
      <c r="AR78" s="57">
        <f t="shared" si="86"/>
        <v>7.2</v>
      </c>
      <c r="AS78" s="55">
        <f t="shared" si="87"/>
        <v>8.1</v>
      </c>
      <c r="AT78" s="55">
        <f>IF('Indicator Data'!L81="No data","x",IF('Indicator Data'!BE81&lt;1000,"x",ROUND((IF('Indicator Data'!L81&gt;AT$194,10,IF('Indicator Data'!L81&lt;AT$195,0,10-(AT$194-'Indicator Data'!L81)/(AT$194-AT$195)*10))),1)))</f>
        <v>4</v>
      </c>
      <c r="AU78" s="57">
        <f t="shared" si="88"/>
        <v>6.1</v>
      </c>
      <c r="AV78" s="58">
        <f t="shared" si="89"/>
        <v>7.6</v>
      </c>
      <c r="AW78" s="55">
        <f>ROUND(IF('Indicator Data'!M81=0,0,IF('Indicator Data'!M81&gt;AW$194,10,IF('Indicator Data'!M81&lt;AW$195,0,10-(AW$194-'Indicator Data'!M81)/(AW$194-AW$195)*10))),1)</f>
        <v>10</v>
      </c>
      <c r="AX78" s="55">
        <f>ROUND(IF('Indicator Data'!N81=0,0,IF(LOG('Indicator Data'!N81)&gt;LOG(AX$194),10,IF(LOG('Indicator Data'!N81)&lt;LOG(AX$195),0,10-(LOG(AX$194)-LOG('Indicator Data'!N81))/(LOG(AX$194)-LOG(AX$195))*10))),1)</f>
        <v>8.9</v>
      </c>
      <c r="AY78" s="57">
        <f t="shared" si="90"/>
        <v>9.5</v>
      </c>
      <c r="AZ78" s="55">
        <f>'Indicator Data'!O81</f>
        <v>0</v>
      </c>
      <c r="BA78" s="55">
        <f>'Indicator Data'!P81</f>
        <v>4</v>
      </c>
      <c r="BB78" s="57">
        <f t="shared" si="91"/>
        <v>7</v>
      </c>
      <c r="BC78" s="58">
        <f t="shared" si="92"/>
        <v>7</v>
      </c>
      <c r="BD78" s="15"/>
      <c r="BE78" s="104"/>
    </row>
    <row r="79" spans="1:57" s="4" customFormat="1" x14ac:dyDescent="0.25">
      <c r="A79" s="126" t="str">
        <f>'Indicator Data'!A82</f>
        <v>Indonesia</v>
      </c>
      <c r="B79" s="59" t="str">
        <f>'Indicator Data'!B82</f>
        <v>IDN</v>
      </c>
      <c r="C79" s="55">
        <f>ROUND(IF('Indicator Data'!C82=0,0.1,IF(LOG('Indicator Data'!C82)&gt;C$194,10,IF(LOG('Indicator Data'!C82)&lt;C$195,0,10-(C$194-LOG('Indicator Data'!C82))/(C$194-C$195)*10))),1)</f>
        <v>10</v>
      </c>
      <c r="D79" s="55">
        <f>ROUND(IF('Indicator Data'!D82=0,0.1,IF(LOG('Indicator Data'!D82)&gt;D$194,10,IF(LOG('Indicator Data'!D82)&lt;D$195,0,10-(D$194-LOG('Indicator Data'!D82))/(D$194-D$195)*10))),1)</f>
        <v>9.6</v>
      </c>
      <c r="E79" s="55">
        <f t="shared" si="62"/>
        <v>9.8000000000000007</v>
      </c>
      <c r="F79" s="55">
        <f>ROUND(IF('Indicator Data'!E82="No data",0.1,IF('Indicator Data'!E82=0,0,IF(LOG('Indicator Data'!E82)&gt;F$194,10,IF(LOG('Indicator Data'!E82)&lt;F$195,0,10-(F$194-LOG('Indicator Data'!E82))/(F$194-F$195)*10)))),1)</f>
        <v>10</v>
      </c>
      <c r="G79" s="55">
        <f>ROUND(IF('Indicator Data'!F82=0,0,IF(LOG('Indicator Data'!F82)&gt;G$194,10,IF(LOG('Indicator Data'!F82)&lt;G$195,0,10-(G$194-LOG('Indicator Data'!F82))/(G$194-G$195)*10))),1)</f>
        <v>10</v>
      </c>
      <c r="H79" s="55">
        <f>ROUND(IF('Indicator Data'!G82=0,0,IF(LOG('Indicator Data'!G82)&gt;H$194,10,IF(LOG('Indicator Data'!G82)&lt;H$195,0,10-(H$194-LOG('Indicator Data'!G82))/(H$194-H$195)*10))),1)</f>
        <v>7.6</v>
      </c>
      <c r="I79" s="55">
        <f>ROUND(IF('Indicator Data'!H82=0,0,IF(LOG('Indicator Data'!H82)&gt;I$194,10,IF(LOG('Indicator Data'!H82)&lt;I$195,0,10-(I$194-LOG('Indicator Data'!H82))/(I$194-I$195)*10))),1)</f>
        <v>8.5</v>
      </c>
      <c r="J79" s="55">
        <f t="shared" si="63"/>
        <v>8.1</v>
      </c>
      <c r="K79" s="55">
        <f>ROUND(IF('Indicator Data'!I82=0,0,IF(LOG('Indicator Data'!I82)&gt;K$194,10,IF(LOG('Indicator Data'!I82)&lt;K$195,0,10-(K$194-LOG('Indicator Data'!I82))/(K$194-K$195)*10))),1)</f>
        <v>9.1999999999999993</v>
      </c>
      <c r="L79" s="55">
        <f t="shared" si="64"/>
        <v>8.6999999999999993</v>
      </c>
      <c r="M79" s="55">
        <f>ROUND(IF('Indicator Data'!J82=0,0,IF(LOG('Indicator Data'!J82)&gt;M$194,10,IF(LOG('Indicator Data'!J82)&lt;M$195,0,10-(M$194-LOG('Indicator Data'!J82))/(M$194-M$195)*10))),1)</f>
        <v>8.8000000000000007</v>
      </c>
      <c r="N79" s="56">
        <f>'Indicator Data'!C82/'Indicator Data'!$BD82</f>
        <v>1.7119826211832883E-3</v>
      </c>
      <c r="O79" s="56">
        <f>'Indicator Data'!D82/'Indicator Data'!$BD82</f>
        <v>2.9965870074644259E-5</v>
      </c>
      <c r="P79" s="56">
        <f>IF(F79=0.1,0,'Indicator Data'!E82/'Indicator Data'!$BD82)</f>
        <v>4.5311360689929848E-3</v>
      </c>
      <c r="Q79" s="56">
        <f>'Indicator Data'!F82/'Indicator Data'!$BD82</f>
        <v>4.6337552503868218E-5</v>
      </c>
      <c r="R79" s="56">
        <f>'Indicator Data'!G82/'Indicator Data'!$BD82</f>
        <v>4.3968728923384078E-4</v>
      </c>
      <c r="S79" s="56">
        <f>'Indicator Data'!H82/'Indicator Data'!$BD82</f>
        <v>3.3432001237209792E-5</v>
      </c>
      <c r="T79" s="56">
        <f>'Indicator Data'!I82/'Indicator Data'!$BD82</f>
        <v>1.5593484131841957E-3</v>
      </c>
      <c r="U79" s="56">
        <f>'Indicator Data'!J82/'Indicator Data'!$BD82</f>
        <v>1.2787140274839198E-4</v>
      </c>
      <c r="V79" s="55">
        <f t="shared" si="65"/>
        <v>8.6</v>
      </c>
      <c r="W79" s="55">
        <f t="shared" si="66"/>
        <v>0.3</v>
      </c>
      <c r="X79" s="55">
        <f t="shared" si="67"/>
        <v>5.9</v>
      </c>
      <c r="Y79" s="55">
        <f t="shared" si="68"/>
        <v>3</v>
      </c>
      <c r="Z79" s="55">
        <f t="shared" si="69"/>
        <v>9.3000000000000007</v>
      </c>
      <c r="AA79" s="55">
        <f t="shared" si="70"/>
        <v>0.2</v>
      </c>
      <c r="AB79" s="55">
        <f t="shared" si="71"/>
        <v>0.1</v>
      </c>
      <c r="AC79" s="55">
        <f t="shared" si="72"/>
        <v>0.2</v>
      </c>
      <c r="AD79" s="55">
        <f t="shared" si="73"/>
        <v>1.6</v>
      </c>
      <c r="AE79" s="55">
        <f t="shared" si="74"/>
        <v>0.9</v>
      </c>
      <c r="AF79" s="55">
        <f t="shared" si="75"/>
        <v>0</v>
      </c>
      <c r="AG79" s="55">
        <f>ROUND(IF('Indicator Data'!K82=0,0,IF('Indicator Data'!K82&gt;AG$194,10,IF('Indicator Data'!K82&lt;AG$195,0,10-(AG$194-'Indicator Data'!K82)/(AG$194-AG$195)*10))),1)</f>
        <v>6.1</v>
      </c>
      <c r="AH79" s="55">
        <f t="shared" si="76"/>
        <v>9.3000000000000007</v>
      </c>
      <c r="AI79" s="55">
        <f t="shared" si="77"/>
        <v>5</v>
      </c>
      <c r="AJ79" s="55">
        <f t="shared" si="78"/>
        <v>3.9</v>
      </c>
      <c r="AK79" s="55">
        <f t="shared" si="79"/>
        <v>4.3</v>
      </c>
      <c r="AL79" s="55">
        <f t="shared" si="80"/>
        <v>4.0999999999999996</v>
      </c>
      <c r="AM79" s="55">
        <f t="shared" si="81"/>
        <v>5.4</v>
      </c>
      <c r="AN79" s="55">
        <f t="shared" si="82"/>
        <v>6</v>
      </c>
      <c r="AO79" s="57">
        <f t="shared" si="83"/>
        <v>8.5</v>
      </c>
      <c r="AP79" s="57">
        <f t="shared" si="84"/>
        <v>8.1</v>
      </c>
      <c r="AQ79" s="57">
        <f t="shared" si="85"/>
        <v>9.6999999999999993</v>
      </c>
      <c r="AR79" s="57">
        <f t="shared" si="86"/>
        <v>6.1</v>
      </c>
      <c r="AS79" s="55">
        <f t="shared" si="87"/>
        <v>6.1</v>
      </c>
      <c r="AT79" s="55">
        <f>IF('Indicator Data'!L82="No data","x",IF('Indicator Data'!BE82&lt;1000,"x",ROUND((IF('Indicator Data'!L82&gt;AT$194,10,IF('Indicator Data'!L82&lt;AT$195,0,10-(AT$194-'Indicator Data'!L82)/(AT$194-AT$195)*10))),1)))</f>
        <v>1</v>
      </c>
      <c r="AU79" s="57">
        <f t="shared" si="88"/>
        <v>3.6</v>
      </c>
      <c r="AV79" s="58">
        <f t="shared" si="89"/>
        <v>7.8</v>
      </c>
      <c r="AW79" s="55">
        <f>ROUND(IF('Indicator Data'!M82=0,0,IF('Indicator Data'!M82&gt;AW$194,10,IF('Indicator Data'!M82&lt;AW$195,0,10-(AW$194-'Indicator Data'!M82)/(AW$194-AW$195)*10))),1)</f>
        <v>9.9</v>
      </c>
      <c r="AX79" s="55">
        <f>ROUND(IF('Indicator Data'!N82=0,0,IF(LOG('Indicator Data'!N82)&gt;LOG(AX$194),10,IF(LOG('Indicator Data'!N82)&lt;LOG(AX$195),0,10-(LOG(AX$194)-LOG('Indicator Data'!N82))/(LOG(AX$194)-LOG(AX$195))*10))),1)</f>
        <v>9.1</v>
      </c>
      <c r="AY79" s="57">
        <f t="shared" si="90"/>
        <v>9.6</v>
      </c>
      <c r="AZ79" s="55">
        <f>'Indicator Data'!O82</f>
        <v>0</v>
      </c>
      <c r="BA79" s="55">
        <f>'Indicator Data'!P82</f>
        <v>0</v>
      </c>
      <c r="BB79" s="57">
        <f t="shared" si="91"/>
        <v>0</v>
      </c>
      <c r="BC79" s="58">
        <f t="shared" si="92"/>
        <v>6.7</v>
      </c>
      <c r="BD79" s="15"/>
      <c r="BE79" s="104"/>
    </row>
    <row r="80" spans="1:57" s="4" customFormat="1" x14ac:dyDescent="0.25">
      <c r="A80" s="126" t="str">
        <f>'Indicator Data'!A83</f>
        <v>Iran</v>
      </c>
      <c r="B80" s="59" t="str">
        <f>'Indicator Data'!B83</f>
        <v>IRN</v>
      </c>
      <c r="C80" s="55">
        <f>ROUND(IF('Indicator Data'!C83=0,0.1,IF(LOG('Indicator Data'!C83)&gt;C$194,10,IF(LOG('Indicator Data'!C83)&lt;C$195,0,10-(C$194-LOG('Indicator Data'!C83))/(C$194-C$195)*10))),1)</f>
        <v>10</v>
      </c>
      <c r="D80" s="55">
        <f>ROUND(IF('Indicator Data'!D83=0,0.1,IF(LOG('Indicator Data'!D83)&gt;D$194,10,IF(LOG('Indicator Data'!D83)&lt;D$195,0,10-(D$194-LOG('Indicator Data'!D83))/(D$194-D$195)*10))),1)</f>
        <v>10</v>
      </c>
      <c r="E80" s="55">
        <f t="shared" si="62"/>
        <v>10</v>
      </c>
      <c r="F80" s="55">
        <f>ROUND(IF('Indicator Data'!E83="No data",0.1,IF('Indicator Data'!E83=0,0,IF(LOG('Indicator Data'!E83)&gt;F$194,10,IF(LOG('Indicator Data'!E83)&lt;F$195,0,10-(F$194-LOG('Indicator Data'!E83))/(F$194-F$195)*10)))),1)</f>
        <v>8.6</v>
      </c>
      <c r="G80" s="55">
        <f>ROUND(IF('Indicator Data'!F83=0,0,IF(LOG('Indicator Data'!F83)&gt;G$194,10,IF(LOG('Indicator Data'!F83)&lt;G$195,0,10-(G$194-LOG('Indicator Data'!F83))/(G$194-G$195)*10))),1)</f>
        <v>7.2</v>
      </c>
      <c r="H80" s="55">
        <f>ROUND(IF('Indicator Data'!G83=0,0,IF(LOG('Indicator Data'!G83)&gt;H$194,10,IF(LOG('Indicator Data'!G83)&lt;H$195,0,10-(H$194-LOG('Indicator Data'!G83))/(H$194-H$195)*10))),1)</f>
        <v>2.5</v>
      </c>
      <c r="I80" s="55">
        <f>ROUND(IF('Indicator Data'!H83=0,0,IF(LOG('Indicator Data'!H83)&gt;I$194,10,IF(LOG('Indicator Data'!H83)&lt;I$195,0,10-(I$194-LOG('Indicator Data'!H83))/(I$194-I$195)*10))),1)</f>
        <v>0</v>
      </c>
      <c r="J80" s="55">
        <f t="shared" si="63"/>
        <v>1.3</v>
      </c>
      <c r="K80" s="55">
        <f>ROUND(IF('Indicator Data'!I83=0,0,IF(LOG('Indicator Data'!I83)&gt;K$194,10,IF(LOG('Indicator Data'!I83)&lt;K$195,0,10-(K$194-LOG('Indicator Data'!I83))/(K$194-K$195)*10))),1)</f>
        <v>4.9000000000000004</v>
      </c>
      <c r="L80" s="55">
        <f t="shared" si="64"/>
        <v>3.3</v>
      </c>
      <c r="M80" s="55">
        <f>ROUND(IF('Indicator Data'!J83=0,0,IF(LOG('Indicator Data'!J83)&gt;M$194,10,IF(LOG('Indicator Data'!J83)&lt;M$195,0,10-(M$194-LOG('Indicator Data'!J83))/(M$194-M$195)*10))),1)</f>
        <v>10</v>
      </c>
      <c r="N80" s="56">
        <f>'Indicator Data'!C83/'Indicator Data'!$BD83</f>
        <v>2.0519734919781664E-3</v>
      </c>
      <c r="O80" s="56">
        <f>'Indicator Data'!D83/'Indicator Data'!$BD83</f>
        <v>1.1213140026082953E-3</v>
      </c>
      <c r="P80" s="56">
        <f>IF(F80=0.1,0,'Indicator Data'!E83/'Indicator Data'!$BD83)</f>
        <v>3.6284645991967374E-3</v>
      </c>
      <c r="Q80" s="56">
        <f>'Indicator Data'!F83/'Indicator Data'!$BD83</f>
        <v>2.7068928784321224E-6</v>
      </c>
      <c r="R80" s="56">
        <f>'Indicator Data'!G83/'Indicator Data'!$BD83</f>
        <v>1.2756312464999341E-5</v>
      </c>
      <c r="S80" s="56">
        <f>'Indicator Data'!H83/'Indicator Data'!$BD83</f>
        <v>0</v>
      </c>
      <c r="T80" s="56">
        <f>'Indicator Data'!I83/'Indicator Data'!$BD83</f>
        <v>3.4618871501160706E-5</v>
      </c>
      <c r="U80" s="56">
        <f>'Indicator Data'!J83/'Indicator Data'!$BD83</f>
        <v>1.4197638458574888E-2</v>
      </c>
      <c r="V80" s="55">
        <f t="shared" si="65"/>
        <v>10</v>
      </c>
      <c r="W80" s="55">
        <f t="shared" si="66"/>
        <v>10</v>
      </c>
      <c r="X80" s="55">
        <f t="shared" si="67"/>
        <v>10</v>
      </c>
      <c r="Y80" s="55">
        <f t="shared" si="68"/>
        <v>2.4</v>
      </c>
      <c r="Z80" s="55">
        <f t="shared" si="69"/>
        <v>6.5</v>
      </c>
      <c r="AA80" s="55">
        <f t="shared" si="70"/>
        <v>0</v>
      </c>
      <c r="AB80" s="55">
        <f t="shared" si="71"/>
        <v>0</v>
      </c>
      <c r="AC80" s="55">
        <f t="shared" si="72"/>
        <v>0</v>
      </c>
      <c r="AD80" s="55">
        <f t="shared" si="73"/>
        <v>0</v>
      </c>
      <c r="AE80" s="55">
        <f t="shared" si="74"/>
        <v>0</v>
      </c>
      <c r="AF80" s="55">
        <f t="shared" si="75"/>
        <v>4.7</v>
      </c>
      <c r="AG80" s="55">
        <f>ROUND(IF('Indicator Data'!K83=0,0,IF('Indicator Data'!K83&gt;AG$194,10,IF('Indicator Data'!K83&lt;AG$195,0,10-(AG$194-'Indicator Data'!K83)/(AG$194-AG$195)*10))),1)</f>
        <v>1</v>
      </c>
      <c r="AH80" s="55">
        <f t="shared" si="76"/>
        <v>10</v>
      </c>
      <c r="AI80" s="55">
        <f t="shared" si="77"/>
        <v>10</v>
      </c>
      <c r="AJ80" s="55">
        <f t="shared" si="78"/>
        <v>1.3</v>
      </c>
      <c r="AK80" s="55">
        <f t="shared" si="79"/>
        <v>0</v>
      </c>
      <c r="AL80" s="55">
        <f t="shared" si="80"/>
        <v>0.7</v>
      </c>
      <c r="AM80" s="55">
        <f t="shared" si="81"/>
        <v>2.5</v>
      </c>
      <c r="AN80" s="55">
        <f t="shared" si="82"/>
        <v>8.4</v>
      </c>
      <c r="AO80" s="57">
        <f t="shared" si="83"/>
        <v>10</v>
      </c>
      <c r="AP80" s="57">
        <f t="shared" si="84"/>
        <v>6.4</v>
      </c>
      <c r="AQ80" s="57">
        <f t="shared" si="85"/>
        <v>6.9</v>
      </c>
      <c r="AR80" s="57">
        <f t="shared" si="86"/>
        <v>1.8</v>
      </c>
      <c r="AS80" s="55">
        <f t="shared" si="87"/>
        <v>4.7</v>
      </c>
      <c r="AT80" s="55">
        <f>IF('Indicator Data'!L83="No data","x",IF('Indicator Data'!BE83&lt;1000,"x",ROUND((IF('Indicator Data'!L83&gt;AT$194,10,IF('Indicator Data'!L83&lt;AT$195,0,10-(AT$194-'Indicator Data'!L83)/(AT$194-AT$195)*10))),1)))</f>
        <v>6.1</v>
      </c>
      <c r="AU80" s="57">
        <f t="shared" si="88"/>
        <v>5.4</v>
      </c>
      <c r="AV80" s="58">
        <f t="shared" si="89"/>
        <v>7</v>
      </c>
      <c r="AW80" s="55">
        <f>ROUND(IF('Indicator Data'!M83=0,0,IF('Indicator Data'!M83&gt;AW$194,10,IF('Indicator Data'!M83&lt;AW$195,0,10-(AW$194-'Indicator Data'!M83)/(AW$194-AW$195)*10))),1)</f>
        <v>8.6999999999999993</v>
      </c>
      <c r="AX80" s="55">
        <f>ROUND(IF('Indicator Data'!N83=0,0,IF(LOG('Indicator Data'!N83)&gt;LOG(AX$194),10,IF(LOG('Indicator Data'!N83)&lt;LOG(AX$195),0,10-(LOG(AX$194)-LOG('Indicator Data'!N83))/(LOG(AX$194)-LOG(AX$195))*10))),1)</f>
        <v>8.6</v>
      </c>
      <c r="AY80" s="57">
        <f t="shared" si="90"/>
        <v>8.6999999999999993</v>
      </c>
      <c r="AZ80" s="55">
        <f>'Indicator Data'!O83</f>
        <v>0</v>
      </c>
      <c r="BA80" s="55">
        <f>'Indicator Data'!P83</f>
        <v>0</v>
      </c>
      <c r="BB80" s="57">
        <f t="shared" si="91"/>
        <v>0</v>
      </c>
      <c r="BC80" s="58">
        <f t="shared" si="92"/>
        <v>6.1</v>
      </c>
      <c r="BD80" s="15"/>
      <c r="BE80" s="104"/>
    </row>
    <row r="81" spans="1:57" s="4" customFormat="1" x14ac:dyDescent="0.25">
      <c r="A81" s="126" t="str">
        <f>'Indicator Data'!A84</f>
        <v>Iraq</v>
      </c>
      <c r="B81" s="59" t="str">
        <f>'Indicator Data'!B84</f>
        <v>IRQ</v>
      </c>
      <c r="C81" s="55">
        <f>ROUND(IF('Indicator Data'!C84=0,0.1,IF(LOG('Indicator Data'!C84)&gt;C$194,10,IF(LOG('Indicator Data'!C84)&lt;C$195,0,10-(C$194-LOG('Indicator Data'!C84))/(C$194-C$195)*10))),1)</f>
        <v>8.9</v>
      </c>
      <c r="D81" s="55">
        <f>ROUND(IF('Indicator Data'!D84=0,0.1,IF(LOG('Indicator Data'!D84)&gt;D$194,10,IF(LOG('Indicator Data'!D84)&lt;D$195,0,10-(D$194-LOG('Indicator Data'!D84))/(D$194-D$195)*10))),1)</f>
        <v>8.9</v>
      </c>
      <c r="E81" s="55">
        <f t="shared" si="62"/>
        <v>8.9</v>
      </c>
      <c r="F81" s="55">
        <f>ROUND(IF('Indicator Data'!E84="No data",0.1,IF('Indicator Data'!E84=0,0,IF(LOG('Indicator Data'!E84)&gt;F$194,10,IF(LOG('Indicator Data'!E84)&lt;F$195,0,10-(F$194-LOG('Indicator Data'!E84))/(F$194-F$195)*10)))),1)</f>
        <v>9.3000000000000007</v>
      </c>
      <c r="G81" s="55">
        <f>ROUND(IF('Indicator Data'!F84=0,0,IF(LOG('Indicator Data'!F84)&gt;G$194,10,IF(LOG('Indicator Data'!F84)&lt;G$195,0,10-(G$194-LOG('Indicator Data'!F84))/(G$194-G$195)*10))),1)</f>
        <v>0</v>
      </c>
      <c r="H81" s="55">
        <f>ROUND(IF('Indicator Data'!G84=0,0,IF(LOG('Indicator Data'!G84)&gt;H$194,10,IF(LOG('Indicator Data'!G84)&lt;H$195,0,10-(H$194-LOG('Indicator Data'!G84))/(H$194-H$195)*10))),1)</f>
        <v>0</v>
      </c>
      <c r="I81" s="55">
        <f>ROUND(IF('Indicator Data'!H84=0,0,IF(LOG('Indicator Data'!H84)&gt;I$194,10,IF(LOG('Indicator Data'!H84)&lt;I$195,0,10-(I$194-LOG('Indicator Data'!H84))/(I$194-I$195)*10))),1)</f>
        <v>0</v>
      </c>
      <c r="J81" s="55">
        <f t="shared" si="63"/>
        <v>0</v>
      </c>
      <c r="K81" s="55">
        <f>ROUND(IF('Indicator Data'!I84=0,0,IF(LOG('Indicator Data'!I84)&gt;K$194,10,IF(LOG('Indicator Data'!I84)&lt;K$195,0,10-(K$194-LOG('Indicator Data'!I84))/(K$194-K$195)*10))),1)</f>
        <v>0</v>
      </c>
      <c r="L81" s="55">
        <f t="shared" si="64"/>
        <v>0</v>
      </c>
      <c r="M81" s="55">
        <f>ROUND(IF('Indicator Data'!J84=0,0,IF(LOG('Indicator Data'!J84)&gt;M$194,10,IF(LOG('Indicator Data'!J84)&lt;M$195,0,10-(M$194-LOG('Indicator Data'!J84))/(M$194-M$195)*10))),1)</f>
        <v>0</v>
      </c>
      <c r="N81" s="56">
        <f>'Indicator Data'!C84/'Indicator Data'!$BD84</f>
        <v>1.0011713304408218E-3</v>
      </c>
      <c r="O81" s="56">
        <f>'Indicator Data'!D84/'Indicator Data'!$BD84</f>
        <v>1.2436617839069964E-4</v>
      </c>
      <c r="P81" s="56">
        <f>IF(F81=0.1,0,'Indicator Data'!E84/'Indicator Data'!$BD84)</f>
        <v>1.4583321503441899E-2</v>
      </c>
      <c r="Q81" s="56">
        <f>'Indicator Data'!F84/'Indicator Data'!$BD84</f>
        <v>0</v>
      </c>
      <c r="R81" s="56">
        <f>'Indicator Data'!G84/'Indicator Data'!$BD84</f>
        <v>0</v>
      </c>
      <c r="S81" s="56">
        <f>'Indicator Data'!H84/'Indicator Data'!$BD84</f>
        <v>0</v>
      </c>
      <c r="T81" s="56">
        <f>'Indicator Data'!I84/'Indicator Data'!$BD84</f>
        <v>0</v>
      </c>
      <c r="U81" s="56">
        <f>'Indicator Data'!J84/'Indicator Data'!$BD84</f>
        <v>0</v>
      </c>
      <c r="V81" s="55">
        <f t="shared" si="65"/>
        <v>5</v>
      </c>
      <c r="W81" s="55">
        <f t="shared" si="66"/>
        <v>1.2</v>
      </c>
      <c r="X81" s="55">
        <f t="shared" si="67"/>
        <v>3.3</v>
      </c>
      <c r="Y81" s="55">
        <f t="shared" si="68"/>
        <v>9.6999999999999993</v>
      </c>
      <c r="Z81" s="55">
        <f t="shared" si="69"/>
        <v>0</v>
      </c>
      <c r="AA81" s="55">
        <f t="shared" si="70"/>
        <v>0</v>
      </c>
      <c r="AB81" s="55">
        <f t="shared" si="71"/>
        <v>0</v>
      </c>
      <c r="AC81" s="55">
        <f t="shared" si="72"/>
        <v>0</v>
      </c>
      <c r="AD81" s="55">
        <f t="shared" si="73"/>
        <v>0</v>
      </c>
      <c r="AE81" s="55">
        <f t="shared" si="74"/>
        <v>0</v>
      </c>
      <c r="AF81" s="55">
        <f t="shared" si="75"/>
        <v>0</v>
      </c>
      <c r="AG81" s="55">
        <f>ROUND(IF('Indicator Data'!K84=0,0,IF('Indicator Data'!K84&gt;AG$194,10,IF('Indicator Data'!K84&lt;AG$195,0,10-(AG$194-'Indicator Data'!K84)/(AG$194-AG$195)*10))),1)</f>
        <v>1</v>
      </c>
      <c r="AH81" s="55">
        <f t="shared" si="76"/>
        <v>7</v>
      </c>
      <c r="AI81" s="55">
        <f t="shared" si="77"/>
        <v>5.0999999999999996</v>
      </c>
      <c r="AJ81" s="55">
        <f t="shared" si="78"/>
        <v>0</v>
      </c>
      <c r="AK81" s="55">
        <f t="shared" si="79"/>
        <v>0</v>
      </c>
      <c r="AL81" s="55">
        <f t="shared" si="80"/>
        <v>0</v>
      </c>
      <c r="AM81" s="55">
        <f t="shared" si="81"/>
        <v>0</v>
      </c>
      <c r="AN81" s="55">
        <f t="shared" si="82"/>
        <v>0</v>
      </c>
      <c r="AO81" s="57">
        <f t="shared" si="83"/>
        <v>7</v>
      </c>
      <c r="AP81" s="57">
        <f t="shared" si="84"/>
        <v>9.5</v>
      </c>
      <c r="AQ81" s="57">
        <f t="shared" si="85"/>
        <v>0</v>
      </c>
      <c r="AR81" s="57">
        <f t="shared" si="86"/>
        <v>0</v>
      </c>
      <c r="AS81" s="55">
        <f t="shared" si="87"/>
        <v>0.5</v>
      </c>
      <c r="AT81" s="55">
        <f>IF('Indicator Data'!L84="No data","x",IF('Indicator Data'!BE84&lt;1000,"x",ROUND((IF('Indicator Data'!L84&gt;AT$194,10,IF('Indicator Data'!L84&lt;AT$195,0,10-(AT$194-'Indicator Data'!L84)/(AT$194-AT$195)*10))),1)))</f>
        <v>6.1</v>
      </c>
      <c r="AU81" s="57">
        <f t="shared" si="88"/>
        <v>3.3</v>
      </c>
      <c r="AV81" s="58">
        <f t="shared" si="89"/>
        <v>5.3</v>
      </c>
      <c r="AW81" s="55">
        <f>ROUND(IF('Indicator Data'!M84=0,0,IF('Indicator Data'!M84&gt;AW$194,10,IF('Indicator Data'!M84&lt;AW$195,0,10-(AW$194-'Indicator Data'!M84)/(AW$194-AW$195)*10))),1)</f>
        <v>10</v>
      </c>
      <c r="AX81" s="55">
        <f>ROUND(IF('Indicator Data'!N84=0,0,IF(LOG('Indicator Data'!N84)&gt;LOG(AX$194),10,IF(LOG('Indicator Data'!N84)&lt;LOG(AX$195),0,10-(LOG(AX$194)-LOG('Indicator Data'!N84))/(LOG(AX$194)-LOG(AX$195))*10))),1)</f>
        <v>10</v>
      </c>
      <c r="AY81" s="57">
        <f t="shared" si="90"/>
        <v>10</v>
      </c>
      <c r="AZ81" s="55">
        <f>'Indicator Data'!O84</f>
        <v>5</v>
      </c>
      <c r="BA81" s="55">
        <f>'Indicator Data'!P84</f>
        <v>0</v>
      </c>
      <c r="BB81" s="57">
        <f t="shared" si="91"/>
        <v>10</v>
      </c>
      <c r="BC81" s="58">
        <f t="shared" si="92"/>
        <v>10</v>
      </c>
      <c r="BD81" s="15"/>
      <c r="BE81" s="104"/>
    </row>
    <row r="82" spans="1:57" s="4" customFormat="1" x14ac:dyDescent="0.25">
      <c r="A82" s="126" t="str">
        <f>'Indicator Data'!A85</f>
        <v>Ireland</v>
      </c>
      <c r="B82" s="59" t="str">
        <f>'Indicator Data'!B85</f>
        <v>IRL</v>
      </c>
      <c r="C82" s="55">
        <f>ROUND(IF('Indicator Data'!C85=0,0.1,IF(LOG('Indicator Data'!C85)&gt;C$194,10,IF(LOG('Indicator Data'!C85)&lt;C$195,0,10-(C$194-LOG('Indicator Data'!C85))/(C$194-C$195)*10))),1)</f>
        <v>0.1</v>
      </c>
      <c r="D82" s="55">
        <f>ROUND(IF('Indicator Data'!D85=0,0.1,IF(LOG('Indicator Data'!D85)&gt;D$194,10,IF(LOG('Indicator Data'!D85)&lt;D$195,0,10-(D$194-LOG('Indicator Data'!D85))/(D$194-D$195)*10))),1)</f>
        <v>0.1</v>
      </c>
      <c r="E82" s="55">
        <f t="shared" si="62"/>
        <v>0.1</v>
      </c>
      <c r="F82" s="55">
        <f>ROUND(IF('Indicator Data'!E85="No data",0.1,IF('Indicator Data'!E85=0,0,IF(LOG('Indicator Data'!E85)&gt;F$194,10,IF(LOG('Indicator Data'!E85)&lt;F$195,0,10-(F$194-LOG('Indicator Data'!E85))/(F$194-F$195)*10)))),1)</f>
        <v>5.4</v>
      </c>
      <c r="G82" s="55">
        <f>ROUND(IF('Indicator Data'!F85=0,0,IF(LOG('Indicator Data'!F85)&gt;G$194,10,IF(LOG('Indicator Data'!F85)&lt;G$195,0,10-(G$194-LOG('Indicator Data'!F85))/(G$194-G$195)*10))),1)</f>
        <v>5.0999999999999996</v>
      </c>
      <c r="H82" s="55">
        <f>ROUND(IF('Indicator Data'!G85=0,0,IF(LOG('Indicator Data'!G85)&gt;H$194,10,IF(LOG('Indicator Data'!G85)&lt;H$195,0,10-(H$194-LOG('Indicator Data'!G85))/(H$194-H$195)*10))),1)</f>
        <v>0</v>
      </c>
      <c r="I82" s="55">
        <f>ROUND(IF('Indicator Data'!H85=0,0,IF(LOG('Indicator Data'!H85)&gt;I$194,10,IF(LOG('Indicator Data'!H85)&lt;I$195,0,10-(I$194-LOG('Indicator Data'!H85))/(I$194-I$195)*10))),1)</f>
        <v>0</v>
      </c>
      <c r="J82" s="55">
        <f t="shared" si="63"/>
        <v>0</v>
      </c>
      <c r="K82" s="55">
        <f>ROUND(IF('Indicator Data'!I85=0,0,IF(LOG('Indicator Data'!I85)&gt;K$194,10,IF(LOG('Indicator Data'!I85)&lt;K$195,0,10-(K$194-LOG('Indicator Data'!I85))/(K$194-K$195)*10))),1)</f>
        <v>0</v>
      </c>
      <c r="L82" s="55">
        <f t="shared" si="64"/>
        <v>0</v>
      </c>
      <c r="M82" s="55">
        <f>ROUND(IF('Indicator Data'!J85=0,0,IF(LOG('Indicator Data'!J85)&gt;M$194,10,IF(LOG('Indicator Data'!J85)&lt;M$195,0,10-(M$194-LOG('Indicator Data'!J85))/(M$194-M$195)*10))),1)</f>
        <v>0</v>
      </c>
      <c r="N82" s="56">
        <f>'Indicator Data'!C85/'Indicator Data'!$BD85</f>
        <v>0</v>
      </c>
      <c r="O82" s="56">
        <f>'Indicator Data'!D85/'Indicator Data'!$BD85</f>
        <v>0</v>
      </c>
      <c r="P82" s="56">
        <f>IF(F82=0.1,0,'Indicator Data'!E85/'Indicator Data'!$BD85)</f>
        <v>3.1081640701604313E-3</v>
      </c>
      <c r="Q82" s="56">
        <f>'Indicator Data'!F85/'Indicator Data'!$BD85</f>
        <v>2.4164889221169341E-6</v>
      </c>
      <c r="R82" s="56">
        <f>'Indicator Data'!G85/'Indicator Data'!$BD85</f>
        <v>0</v>
      </c>
      <c r="S82" s="56">
        <f>'Indicator Data'!H85/'Indicator Data'!$BD85</f>
        <v>0</v>
      </c>
      <c r="T82" s="56">
        <f>'Indicator Data'!I85/'Indicator Data'!$BD85</f>
        <v>0</v>
      </c>
      <c r="U82" s="56">
        <f>'Indicator Data'!J85/'Indicator Data'!$BD85</f>
        <v>0</v>
      </c>
      <c r="V82" s="55">
        <f t="shared" si="65"/>
        <v>0</v>
      </c>
      <c r="W82" s="55">
        <f t="shared" si="66"/>
        <v>0</v>
      </c>
      <c r="X82" s="55">
        <f t="shared" si="67"/>
        <v>0</v>
      </c>
      <c r="Y82" s="55">
        <f t="shared" si="68"/>
        <v>2.1</v>
      </c>
      <c r="Z82" s="55">
        <f t="shared" si="69"/>
        <v>6.4</v>
      </c>
      <c r="AA82" s="55">
        <f t="shared" si="70"/>
        <v>0</v>
      </c>
      <c r="AB82" s="55">
        <f t="shared" si="71"/>
        <v>0</v>
      </c>
      <c r="AC82" s="55">
        <f t="shared" si="72"/>
        <v>0</v>
      </c>
      <c r="AD82" s="55">
        <f t="shared" si="73"/>
        <v>0</v>
      </c>
      <c r="AE82" s="55">
        <f t="shared" si="74"/>
        <v>0</v>
      </c>
      <c r="AF82" s="55">
        <f t="shared" si="75"/>
        <v>0</v>
      </c>
      <c r="AG82" s="55">
        <f>ROUND(IF('Indicator Data'!K85=0,0,IF('Indicator Data'!K85&gt;AG$194,10,IF('Indicator Data'!K85&lt;AG$195,0,10-(AG$194-'Indicator Data'!K85)/(AG$194-AG$195)*10))),1)</f>
        <v>0</v>
      </c>
      <c r="AH82" s="55">
        <f t="shared" si="76"/>
        <v>0.1</v>
      </c>
      <c r="AI82" s="55">
        <f t="shared" si="77"/>
        <v>0.1</v>
      </c>
      <c r="AJ82" s="55">
        <f t="shared" si="78"/>
        <v>0</v>
      </c>
      <c r="AK82" s="55">
        <f t="shared" si="79"/>
        <v>0</v>
      </c>
      <c r="AL82" s="55">
        <f t="shared" si="80"/>
        <v>0</v>
      </c>
      <c r="AM82" s="55">
        <f t="shared" si="81"/>
        <v>0</v>
      </c>
      <c r="AN82" s="55">
        <f t="shared" si="82"/>
        <v>0</v>
      </c>
      <c r="AO82" s="57">
        <f t="shared" si="83"/>
        <v>0.1</v>
      </c>
      <c r="AP82" s="57">
        <f t="shared" si="84"/>
        <v>3.9</v>
      </c>
      <c r="AQ82" s="57">
        <f t="shared" si="85"/>
        <v>5.8</v>
      </c>
      <c r="AR82" s="57">
        <f t="shared" si="86"/>
        <v>0</v>
      </c>
      <c r="AS82" s="55">
        <f t="shared" si="87"/>
        <v>0</v>
      </c>
      <c r="AT82" s="55">
        <f>IF('Indicator Data'!L85="No data","x",IF('Indicator Data'!BE85&lt;1000,"x",ROUND((IF('Indicator Data'!L85&gt;AT$194,10,IF('Indicator Data'!L85&lt;AT$195,0,10-(AT$194-'Indicator Data'!L85)/(AT$194-AT$195)*10))),1)))</f>
        <v>1</v>
      </c>
      <c r="AU82" s="57">
        <f t="shared" si="88"/>
        <v>0.5</v>
      </c>
      <c r="AV82" s="58">
        <f t="shared" si="89"/>
        <v>2.4</v>
      </c>
      <c r="AW82" s="55">
        <f>ROUND(IF('Indicator Data'!M85=0,0,IF('Indicator Data'!M85&gt;AW$194,10,IF('Indicator Data'!M85&lt;AW$195,0,10-(AW$194-'Indicator Data'!M85)/(AW$194-AW$195)*10))),1)</f>
        <v>0</v>
      </c>
      <c r="AX82" s="55">
        <f>ROUND(IF('Indicator Data'!N85=0,0,IF(LOG('Indicator Data'!N85)&gt;LOG(AX$194),10,IF(LOG('Indicator Data'!N85)&lt;LOG(AX$195),0,10-(LOG(AX$194)-LOG('Indicator Data'!N85))/(LOG(AX$194)-LOG(AX$195))*10))),1)</f>
        <v>0</v>
      </c>
      <c r="AY82" s="57">
        <f t="shared" si="90"/>
        <v>0</v>
      </c>
      <c r="AZ82" s="55">
        <f>'Indicator Data'!O85</f>
        <v>0</v>
      </c>
      <c r="BA82" s="55">
        <f>'Indicator Data'!P85</f>
        <v>0</v>
      </c>
      <c r="BB82" s="57">
        <f t="shared" si="91"/>
        <v>0</v>
      </c>
      <c r="BC82" s="58">
        <f t="shared" si="92"/>
        <v>0</v>
      </c>
      <c r="BD82" s="15"/>
      <c r="BE82" s="104"/>
    </row>
    <row r="83" spans="1:57" s="4" customFormat="1" x14ac:dyDescent="0.25">
      <c r="A83" s="126" t="str">
        <f>'Indicator Data'!A86</f>
        <v>Israel</v>
      </c>
      <c r="B83" s="59" t="str">
        <f>'Indicator Data'!B86</f>
        <v>ISR</v>
      </c>
      <c r="C83" s="55">
        <f>ROUND(IF('Indicator Data'!C86=0,0.1,IF(LOG('Indicator Data'!C86)&gt;C$194,10,IF(LOG('Indicator Data'!C86)&lt;C$195,0,10-(C$194-LOG('Indicator Data'!C86))/(C$194-C$195)*10))),1)</f>
        <v>8.1</v>
      </c>
      <c r="D83" s="55">
        <f>ROUND(IF('Indicator Data'!D86=0,0.1,IF(LOG('Indicator Data'!D86)&gt;D$194,10,IF(LOG('Indicator Data'!D86)&lt;D$195,0,10-(D$194-LOG('Indicator Data'!D86))/(D$194-D$195)*10))),1)</f>
        <v>0.1</v>
      </c>
      <c r="E83" s="55">
        <f t="shared" si="62"/>
        <v>5.4</v>
      </c>
      <c r="F83" s="55">
        <f>ROUND(IF('Indicator Data'!E86="No data",0.1,IF('Indicator Data'!E86=0,0,IF(LOG('Indicator Data'!E86)&gt;F$194,10,IF(LOG('Indicator Data'!E86)&lt;F$195,0,10-(F$194-LOG('Indicator Data'!E86))/(F$194-F$195)*10)))),1)</f>
        <v>4</v>
      </c>
      <c r="G83" s="55">
        <f>ROUND(IF('Indicator Data'!F86=0,0,IF(LOG('Indicator Data'!F86)&gt;G$194,10,IF(LOG('Indicator Data'!F86)&lt;G$195,0,10-(G$194-LOG('Indicator Data'!F86))/(G$194-G$195)*10))),1)</f>
        <v>5.7</v>
      </c>
      <c r="H83" s="55">
        <f>ROUND(IF('Indicator Data'!G86=0,0,IF(LOG('Indicator Data'!G86)&gt;H$194,10,IF(LOG('Indicator Data'!G86)&lt;H$195,0,10-(H$194-LOG('Indicator Data'!G86))/(H$194-H$195)*10))),1)</f>
        <v>0</v>
      </c>
      <c r="I83" s="55">
        <f>ROUND(IF('Indicator Data'!H86=0,0,IF(LOG('Indicator Data'!H86)&gt;I$194,10,IF(LOG('Indicator Data'!H86)&lt;I$195,0,10-(I$194-LOG('Indicator Data'!H86))/(I$194-I$195)*10))),1)</f>
        <v>0</v>
      </c>
      <c r="J83" s="55">
        <f t="shared" si="63"/>
        <v>0</v>
      </c>
      <c r="K83" s="55">
        <f>ROUND(IF('Indicator Data'!I86=0,0,IF(LOG('Indicator Data'!I86)&gt;K$194,10,IF(LOG('Indicator Data'!I86)&lt;K$195,0,10-(K$194-LOG('Indicator Data'!I86))/(K$194-K$195)*10))),1)</f>
        <v>0</v>
      </c>
      <c r="L83" s="55">
        <f t="shared" si="64"/>
        <v>0</v>
      </c>
      <c r="M83" s="55">
        <f>ROUND(IF('Indicator Data'!J86=0,0,IF(LOG('Indicator Data'!J86)&gt;M$194,10,IF(LOG('Indicator Data'!J86)&lt;M$195,0,10-(M$194-LOG('Indicator Data'!J86))/(M$194-M$195)*10))),1)</f>
        <v>0</v>
      </c>
      <c r="N83" s="56">
        <f>'Indicator Data'!C86/'Indicator Data'!$BD86</f>
        <v>2.0971640704745696E-3</v>
      </c>
      <c r="O83" s="56">
        <f>'Indicator Data'!D86/'Indicator Data'!$BD86</f>
        <v>0</v>
      </c>
      <c r="P83" s="56">
        <f>IF(F83=0.1,0,'Indicator Data'!E86/'Indicator Data'!$BD86)</f>
        <v>4.8884028084432679E-4</v>
      </c>
      <c r="Q83" s="56">
        <f>'Indicator Data'!F86/'Indicator Data'!$BD86</f>
        <v>3.2446700178813107E-6</v>
      </c>
      <c r="R83" s="56">
        <f>'Indicator Data'!G86/'Indicator Data'!$BD86</f>
        <v>0</v>
      </c>
      <c r="S83" s="56">
        <f>'Indicator Data'!H86/'Indicator Data'!$BD86</f>
        <v>0</v>
      </c>
      <c r="T83" s="56">
        <f>'Indicator Data'!I86/'Indicator Data'!$BD86</f>
        <v>0</v>
      </c>
      <c r="U83" s="56">
        <f>'Indicator Data'!J86/'Indicator Data'!$BD86</f>
        <v>0</v>
      </c>
      <c r="V83" s="55">
        <f t="shared" si="65"/>
        <v>10</v>
      </c>
      <c r="W83" s="55">
        <f t="shared" si="66"/>
        <v>0</v>
      </c>
      <c r="X83" s="55">
        <f t="shared" si="67"/>
        <v>7.6</v>
      </c>
      <c r="Y83" s="55">
        <f t="shared" si="68"/>
        <v>0.3</v>
      </c>
      <c r="Z83" s="55">
        <f t="shared" si="69"/>
        <v>6.7</v>
      </c>
      <c r="AA83" s="55">
        <f t="shared" si="70"/>
        <v>0</v>
      </c>
      <c r="AB83" s="55">
        <f t="shared" si="71"/>
        <v>0</v>
      </c>
      <c r="AC83" s="55">
        <f t="shared" si="72"/>
        <v>0</v>
      </c>
      <c r="AD83" s="55">
        <f t="shared" si="73"/>
        <v>0</v>
      </c>
      <c r="AE83" s="55">
        <f t="shared" si="74"/>
        <v>0</v>
      </c>
      <c r="AF83" s="55">
        <f t="shared" si="75"/>
        <v>0</v>
      </c>
      <c r="AG83" s="55">
        <f>ROUND(IF('Indicator Data'!K86=0,0,IF('Indicator Data'!K86&gt;AG$194,10,IF('Indicator Data'!K86&lt;AG$195,0,10-(AG$194-'Indicator Data'!K86)/(AG$194-AG$195)*10))),1)</f>
        <v>1</v>
      </c>
      <c r="AH83" s="55">
        <f t="shared" si="76"/>
        <v>9.1</v>
      </c>
      <c r="AI83" s="55">
        <f t="shared" si="77"/>
        <v>0.1</v>
      </c>
      <c r="AJ83" s="55">
        <f t="shared" si="78"/>
        <v>0</v>
      </c>
      <c r="AK83" s="55">
        <f t="shared" si="79"/>
        <v>0</v>
      </c>
      <c r="AL83" s="55">
        <f t="shared" si="80"/>
        <v>0</v>
      </c>
      <c r="AM83" s="55">
        <f t="shared" si="81"/>
        <v>0</v>
      </c>
      <c r="AN83" s="55">
        <f t="shared" si="82"/>
        <v>0</v>
      </c>
      <c r="AO83" s="57">
        <f t="shared" si="83"/>
        <v>6.6</v>
      </c>
      <c r="AP83" s="57">
        <f t="shared" si="84"/>
        <v>2.2999999999999998</v>
      </c>
      <c r="AQ83" s="57">
        <f t="shared" si="85"/>
        <v>6.2</v>
      </c>
      <c r="AR83" s="57">
        <f t="shared" si="86"/>
        <v>0</v>
      </c>
      <c r="AS83" s="55">
        <f t="shared" si="87"/>
        <v>0.5</v>
      </c>
      <c r="AT83" s="55">
        <f>IF('Indicator Data'!L86="No data","x",IF('Indicator Data'!BE86&lt;1000,"x",ROUND((IF('Indicator Data'!L86&gt;AT$194,10,IF('Indicator Data'!L86&lt;AT$195,0,10-(AT$194-'Indicator Data'!L86)/(AT$194-AT$195)*10))),1)))</f>
        <v>10</v>
      </c>
      <c r="AU83" s="57">
        <f t="shared" si="88"/>
        <v>5.3</v>
      </c>
      <c r="AV83" s="58">
        <f t="shared" si="89"/>
        <v>4.5</v>
      </c>
      <c r="AW83" s="55">
        <f>ROUND(IF('Indicator Data'!M86=0,0,IF('Indicator Data'!M86&gt;AW$194,10,IF('Indicator Data'!M86&lt;AW$195,0,10-(AW$194-'Indicator Data'!M86)/(AW$194-AW$195)*10))),1)</f>
        <v>7.2</v>
      </c>
      <c r="AX83" s="55">
        <f>ROUND(IF('Indicator Data'!N86=0,0,IF(LOG('Indicator Data'!N86)&gt;LOG(AX$194),10,IF(LOG('Indicator Data'!N86)&lt;LOG(AX$195),0,10-(LOG(AX$194)-LOG('Indicator Data'!N86))/(LOG(AX$194)-LOG(AX$195))*10))),1)</f>
        <v>5.9</v>
      </c>
      <c r="AY83" s="57">
        <f t="shared" si="90"/>
        <v>6.6</v>
      </c>
      <c r="AZ83" s="55">
        <f>'Indicator Data'!O86</f>
        <v>0</v>
      </c>
      <c r="BA83" s="55">
        <f>'Indicator Data'!P86</f>
        <v>0</v>
      </c>
      <c r="BB83" s="57">
        <f t="shared" si="91"/>
        <v>0</v>
      </c>
      <c r="BC83" s="58">
        <f t="shared" si="92"/>
        <v>4.5999999999999996</v>
      </c>
      <c r="BD83" s="15"/>
      <c r="BE83" s="104"/>
    </row>
    <row r="84" spans="1:57" s="4" customFormat="1" x14ac:dyDescent="0.25">
      <c r="A84" s="126" t="str">
        <f>'Indicator Data'!A87</f>
        <v>Italy</v>
      </c>
      <c r="B84" s="59" t="str">
        <f>'Indicator Data'!B87</f>
        <v>ITA</v>
      </c>
      <c r="C84" s="55">
        <f>ROUND(IF('Indicator Data'!C87=0,0.1,IF(LOG('Indicator Data'!C87)&gt;C$194,10,IF(LOG('Indicator Data'!C87)&lt;C$195,0,10-(C$194-LOG('Indicator Data'!C87))/(C$194-C$195)*10))),1)</f>
        <v>9.8000000000000007</v>
      </c>
      <c r="D84" s="55">
        <f>ROUND(IF('Indicator Data'!D87=0,0.1,IF(LOG('Indicator Data'!D87)&gt;D$194,10,IF(LOG('Indicator Data'!D87)&lt;D$195,0,10-(D$194-LOG('Indicator Data'!D87))/(D$194-D$195)*10))),1)</f>
        <v>0.1</v>
      </c>
      <c r="E84" s="55">
        <f t="shared" si="62"/>
        <v>7.3</v>
      </c>
      <c r="F84" s="55">
        <f>ROUND(IF('Indicator Data'!E87="No data",0.1,IF('Indicator Data'!E87=0,0,IF(LOG('Indicator Data'!E87)&gt;F$194,10,IF(LOG('Indicator Data'!E87)&lt;F$195,0,10-(F$194-LOG('Indicator Data'!E87))/(F$194-F$195)*10)))),1)</f>
        <v>7.7</v>
      </c>
      <c r="G84" s="55">
        <f>ROUND(IF('Indicator Data'!F87=0,0,IF(LOG('Indicator Data'!F87)&gt;G$194,10,IF(LOG('Indicator Data'!F87)&lt;G$195,0,10-(G$194-LOG('Indicator Data'!F87))/(G$194-G$195)*10))),1)</f>
        <v>7.5</v>
      </c>
      <c r="H84" s="55">
        <f>ROUND(IF('Indicator Data'!G87=0,0,IF(LOG('Indicator Data'!G87)&gt;H$194,10,IF(LOG('Indicator Data'!G87)&lt;H$195,0,10-(H$194-LOG('Indicator Data'!G87))/(H$194-H$195)*10))),1)</f>
        <v>0</v>
      </c>
      <c r="I84" s="55">
        <f>ROUND(IF('Indicator Data'!H87=0,0,IF(LOG('Indicator Data'!H87)&gt;I$194,10,IF(LOG('Indicator Data'!H87)&lt;I$195,0,10-(I$194-LOG('Indicator Data'!H87))/(I$194-I$195)*10))),1)</f>
        <v>0</v>
      </c>
      <c r="J84" s="55">
        <f t="shared" si="63"/>
        <v>0</v>
      </c>
      <c r="K84" s="55">
        <f>ROUND(IF('Indicator Data'!I87=0,0,IF(LOG('Indicator Data'!I87)&gt;K$194,10,IF(LOG('Indicator Data'!I87)&lt;K$195,0,10-(K$194-LOG('Indicator Data'!I87))/(K$194-K$195)*10))),1)</f>
        <v>0</v>
      </c>
      <c r="L84" s="55">
        <f t="shared" si="64"/>
        <v>0</v>
      </c>
      <c r="M84" s="55">
        <f>ROUND(IF('Indicator Data'!J87=0,0,IF(LOG('Indicator Data'!J87)&gt;M$194,10,IF(LOG('Indicator Data'!J87)&lt;M$195,0,10-(M$194-LOG('Indicator Data'!J87))/(M$194-M$195)*10))),1)</f>
        <v>0</v>
      </c>
      <c r="N84" s="56">
        <f>'Indicator Data'!C87/'Indicator Data'!$BD87</f>
        <v>1.4335834000478965E-3</v>
      </c>
      <c r="O84" s="56">
        <f>'Indicator Data'!D87/'Indicator Data'!$BD87</f>
        <v>0</v>
      </c>
      <c r="P84" s="56">
        <f>IF(F84=0.1,0,'Indicator Data'!E87/'Indicator Data'!$BD87)</f>
        <v>2.0685105580255879E-3</v>
      </c>
      <c r="Q84" s="56">
        <f>'Indicator Data'!F87/'Indicator Data'!$BD87</f>
        <v>5.6966509436435067E-6</v>
      </c>
      <c r="R84" s="56">
        <f>'Indicator Data'!G87/'Indicator Data'!$BD87</f>
        <v>0</v>
      </c>
      <c r="S84" s="56">
        <f>'Indicator Data'!H87/'Indicator Data'!$BD87</f>
        <v>0</v>
      </c>
      <c r="T84" s="56">
        <f>'Indicator Data'!I87/'Indicator Data'!$BD87</f>
        <v>0</v>
      </c>
      <c r="U84" s="56">
        <f>'Indicator Data'!J87/'Indicator Data'!$BD87</f>
        <v>0</v>
      </c>
      <c r="V84" s="55">
        <f t="shared" si="65"/>
        <v>7.2</v>
      </c>
      <c r="W84" s="55">
        <f t="shared" si="66"/>
        <v>0</v>
      </c>
      <c r="X84" s="55">
        <f t="shared" si="67"/>
        <v>4.5</v>
      </c>
      <c r="Y84" s="55">
        <f t="shared" si="68"/>
        <v>1.4</v>
      </c>
      <c r="Z84" s="55">
        <f t="shared" si="69"/>
        <v>7.2</v>
      </c>
      <c r="AA84" s="55">
        <f t="shared" si="70"/>
        <v>0</v>
      </c>
      <c r="AB84" s="55">
        <f t="shared" si="71"/>
        <v>0</v>
      </c>
      <c r="AC84" s="55">
        <f t="shared" si="72"/>
        <v>0</v>
      </c>
      <c r="AD84" s="55">
        <f t="shared" si="73"/>
        <v>0</v>
      </c>
      <c r="AE84" s="55">
        <f t="shared" si="74"/>
        <v>0</v>
      </c>
      <c r="AF84" s="55">
        <f t="shared" si="75"/>
        <v>0</v>
      </c>
      <c r="AG84" s="55">
        <f>ROUND(IF('Indicator Data'!K87=0,0,IF('Indicator Data'!K87&gt;AG$194,10,IF('Indicator Data'!K87&lt;AG$195,0,10-(AG$194-'Indicator Data'!K87)/(AG$194-AG$195)*10))),1)</f>
        <v>3</v>
      </c>
      <c r="AH84" s="55">
        <f t="shared" si="76"/>
        <v>8.5</v>
      </c>
      <c r="AI84" s="55">
        <f t="shared" si="77"/>
        <v>0.1</v>
      </c>
      <c r="AJ84" s="55">
        <f t="shared" si="78"/>
        <v>0</v>
      </c>
      <c r="AK84" s="55">
        <f t="shared" si="79"/>
        <v>0</v>
      </c>
      <c r="AL84" s="55">
        <f t="shared" si="80"/>
        <v>0</v>
      </c>
      <c r="AM84" s="55">
        <f t="shared" si="81"/>
        <v>0</v>
      </c>
      <c r="AN84" s="55">
        <f t="shared" si="82"/>
        <v>0</v>
      </c>
      <c r="AO84" s="57">
        <f t="shared" si="83"/>
        <v>6.1</v>
      </c>
      <c r="AP84" s="57">
        <f t="shared" si="84"/>
        <v>5.4</v>
      </c>
      <c r="AQ84" s="57">
        <f t="shared" si="85"/>
        <v>7.4</v>
      </c>
      <c r="AR84" s="57">
        <f t="shared" si="86"/>
        <v>0</v>
      </c>
      <c r="AS84" s="55">
        <f t="shared" si="87"/>
        <v>1.5</v>
      </c>
      <c r="AT84" s="55">
        <f>IF('Indicator Data'!L87="No data","x",IF('Indicator Data'!BE87&lt;1000,"x",ROUND((IF('Indicator Data'!L87&gt;AT$194,10,IF('Indicator Data'!L87&lt;AT$195,0,10-(AT$194-'Indicator Data'!L87)/(AT$194-AT$195)*10))),1)))</f>
        <v>4</v>
      </c>
      <c r="AU84" s="57">
        <f t="shared" si="88"/>
        <v>2.8</v>
      </c>
      <c r="AV84" s="58">
        <f t="shared" si="89"/>
        <v>4.8</v>
      </c>
      <c r="AW84" s="55">
        <f>ROUND(IF('Indicator Data'!M87=0,0,IF('Indicator Data'!M87&gt;AW$194,10,IF('Indicator Data'!M87&lt;AW$195,0,10-(AW$194-'Indicator Data'!M87)/(AW$194-AW$195)*10))),1)</f>
        <v>0.4</v>
      </c>
      <c r="AX84" s="55">
        <f>ROUND(IF('Indicator Data'!N87=0,0,IF(LOG('Indicator Data'!N87)&gt;LOG(AX$194),10,IF(LOG('Indicator Data'!N87)&lt;LOG(AX$195),0,10-(LOG(AX$194)-LOG('Indicator Data'!N87))/(LOG(AX$194)-LOG(AX$195))*10))),1)</f>
        <v>1</v>
      </c>
      <c r="AY84" s="57">
        <f t="shared" si="90"/>
        <v>0.7</v>
      </c>
      <c r="AZ84" s="55">
        <f>'Indicator Data'!O87</f>
        <v>0</v>
      </c>
      <c r="BA84" s="55">
        <f>'Indicator Data'!P87</f>
        <v>0</v>
      </c>
      <c r="BB84" s="57">
        <f t="shared" si="91"/>
        <v>0</v>
      </c>
      <c r="BC84" s="58">
        <f t="shared" si="92"/>
        <v>0.5</v>
      </c>
      <c r="BD84" s="15"/>
      <c r="BE84" s="104"/>
    </row>
    <row r="85" spans="1:57" s="4" customFormat="1" x14ac:dyDescent="0.25">
      <c r="A85" s="126" t="str">
        <f>'Indicator Data'!A88</f>
        <v>Jamaica</v>
      </c>
      <c r="B85" s="54" t="str">
        <f>'Indicator Data'!B88</f>
        <v>JAM</v>
      </c>
      <c r="C85" s="55">
        <f>ROUND(IF('Indicator Data'!C88=0,0.1,IF(LOG('Indicator Data'!C88)&gt;C$194,10,IF(LOG('Indicator Data'!C88)&lt;C$195,0,10-(C$194-LOG('Indicator Data'!C88))/(C$194-C$195)*10))),1)</f>
        <v>6.4</v>
      </c>
      <c r="D85" s="55">
        <f>ROUND(IF('Indicator Data'!D88=0,0.1,IF(LOG('Indicator Data'!D88)&gt;D$194,10,IF(LOG('Indicator Data'!D88)&lt;D$195,0,10-(D$194-LOG('Indicator Data'!D88))/(D$194-D$195)*10))),1)</f>
        <v>0.1</v>
      </c>
      <c r="E85" s="55">
        <f t="shared" si="62"/>
        <v>3.9</v>
      </c>
      <c r="F85" s="55">
        <f>ROUND(IF('Indicator Data'!E88="No data",0.1,IF('Indicator Data'!E88=0,0,IF(LOG('Indicator Data'!E88)&gt;F$194,10,IF(LOG('Indicator Data'!E88)&lt;F$195,0,10-(F$194-LOG('Indicator Data'!E88))/(F$194-F$195)*10)))),1)</f>
        <v>4.5</v>
      </c>
      <c r="G85" s="55">
        <f>ROUND(IF('Indicator Data'!F88=0,0,IF(LOG('Indicator Data'!F88)&gt;G$194,10,IF(LOG('Indicator Data'!F88)&lt;G$195,0,10-(G$194-LOG('Indicator Data'!F88))/(G$194-G$195)*10))),1)</f>
        <v>0</v>
      </c>
      <c r="H85" s="55">
        <f>ROUND(IF('Indicator Data'!G88=0,0,IF(LOG('Indicator Data'!G88)&gt;H$194,10,IF(LOG('Indicator Data'!G88)&lt;H$195,0,10-(H$194-LOG('Indicator Data'!G88))/(H$194-H$195)*10))),1)</f>
        <v>6.8</v>
      </c>
      <c r="I85" s="55">
        <f>ROUND(IF('Indicator Data'!H88=0,0,IF(LOG('Indicator Data'!H88)&gt;I$194,10,IF(LOG('Indicator Data'!H88)&lt;I$195,0,10-(I$194-LOG('Indicator Data'!H88))/(I$194-I$195)*10))),1)</f>
        <v>8.3000000000000007</v>
      </c>
      <c r="J85" s="55">
        <f t="shared" si="63"/>
        <v>7.6</v>
      </c>
      <c r="K85" s="55">
        <f>ROUND(IF('Indicator Data'!I88=0,0,IF(LOG('Indicator Data'!I88)&gt;K$194,10,IF(LOG('Indicator Data'!I88)&lt;K$195,0,10-(K$194-LOG('Indicator Data'!I88))/(K$194-K$195)*10))),1)</f>
        <v>6.4</v>
      </c>
      <c r="L85" s="55">
        <f t="shared" si="64"/>
        <v>7</v>
      </c>
      <c r="M85" s="55">
        <f>ROUND(IF('Indicator Data'!J88=0,0,IF(LOG('Indicator Data'!J88)&gt;M$194,10,IF(LOG('Indicator Data'!J88)&lt;M$195,0,10-(M$194-LOG('Indicator Data'!J88))/(M$194-M$195)*10))),1)</f>
        <v>6.1</v>
      </c>
      <c r="N85" s="56">
        <f>'Indicator Data'!C88/'Indicator Data'!$BD88</f>
        <v>1.2809287900983589E-3</v>
      </c>
      <c r="O85" s="56">
        <f>'Indicator Data'!D88/'Indicator Data'!$BD88</f>
        <v>0</v>
      </c>
      <c r="P85" s="56">
        <f>IF(F85=0.1,0,'Indicator Data'!E88/'Indicator Data'!$BD88)</f>
        <v>2.2082246104403462E-3</v>
      </c>
      <c r="Q85" s="56">
        <f>'Indicator Data'!F88/'Indicator Data'!$BD88</f>
        <v>0</v>
      </c>
      <c r="R85" s="56">
        <f>'Indicator Data'!G88/'Indicator Data'!$BD88</f>
        <v>1.9068569762253282E-2</v>
      </c>
      <c r="S85" s="56">
        <f>'Indicator Data'!H88/'Indicator Data'!$BD88</f>
        <v>2.2237956703568631E-3</v>
      </c>
      <c r="T85" s="56">
        <f>'Indicator Data'!I88/'Indicator Data'!$BD88</f>
        <v>5.7600232709239651E-3</v>
      </c>
      <c r="U85" s="56">
        <f>'Indicator Data'!J88/'Indicator Data'!$BD88</f>
        <v>9.9742804513092229E-4</v>
      </c>
      <c r="V85" s="55">
        <f t="shared" si="65"/>
        <v>6.4</v>
      </c>
      <c r="W85" s="55">
        <f t="shared" si="66"/>
        <v>0</v>
      </c>
      <c r="X85" s="55">
        <f t="shared" si="67"/>
        <v>3.9</v>
      </c>
      <c r="Y85" s="55">
        <f t="shared" si="68"/>
        <v>1.5</v>
      </c>
      <c r="Z85" s="55">
        <f t="shared" si="69"/>
        <v>0</v>
      </c>
      <c r="AA85" s="55">
        <f t="shared" si="70"/>
        <v>10</v>
      </c>
      <c r="AB85" s="55">
        <f t="shared" si="71"/>
        <v>4.4000000000000004</v>
      </c>
      <c r="AC85" s="55">
        <f t="shared" si="72"/>
        <v>8.4</v>
      </c>
      <c r="AD85" s="55">
        <f t="shared" si="73"/>
        <v>5.8</v>
      </c>
      <c r="AE85" s="55">
        <f t="shared" si="74"/>
        <v>7.3</v>
      </c>
      <c r="AF85" s="55">
        <f t="shared" si="75"/>
        <v>0.3</v>
      </c>
      <c r="AG85" s="55">
        <f>ROUND(IF('Indicator Data'!K88=0,0,IF('Indicator Data'!K88&gt;AG$194,10,IF('Indicator Data'!K88&lt;AG$195,0,10-(AG$194-'Indicator Data'!K88)/(AG$194-AG$195)*10))),1)</f>
        <v>2</v>
      </c>
      <c r="AH85" s="55">
        <f t="shared" si="76"/>
        <v>6.4</v>
      </c>
      <c r="AI85" s="55">
        <f t="shared" si="77"/>
        <v>0.1</v>
      </c>
      <c r="AJ85" s="55">
        <f t="shared" si="78"/>
        <v>8.4</v>
      </c>
      <c r="AK85" s="55">
        <f t="shared" si="79"/>
        <v>6.4</v>
      </c>
      <c r="AL85" s="55">
        <f t="shared" si="80"/>
        <v>7.5</v>
      </c>
      <c r="AM85" s="55">
        <f t="shared" si="81"/>
        <v>6.1</v>
      </c>
      <c r="AN85" s="55">
        <f t="shared" si="82"/>
        <v>3.8</v>
      </c>
      <c r="AO85" s="57">
        <f t="shared" si="83"/>
        <v>3.9</v>
      </c>
      <c r="AP85" s="57">
        <f t="shared" si="84"/>
        <v>3.1</v>
      </c>
      <c r="AQ85" s="57">
        <f t="shared" si="85"/>
        <v>0</v>
      </c>
      <c r="AR85" s="57">
        <f t="shared" si="86"/>
        <v>7.2</v>
      </c>
      <c r="AS85" s="55">
        <f t="shared" si="87"/>
        <v>2.9</v>
      </c>
      <c r="AT85" s="55">
        <f>IF('Indicator Data'!L88="No data","x",IF('Indicator Data'!BE88&lt;1000,"x",ROUND((IF('Indicator Data'!L88&gt;AT$194,10,IF('Indicator Data'!L88&lt;AT$195,0,10-(AT$194-'Indicator Data'!L88)/(AT$194-AT$195)*10))),1)))</f>
        <v>2</v>
      </c>
      <c r="AU85" s="57">
        <f t="shared" si="88"/>
        <v>2.5</v>
      </c>
      <c r="AV85" s="58">
        <f t="shared" si="89"/>
        <v>3.7</v>
      </c>
      <c r="AW85" s="55">
        <f>ROUND(IF('Indicator Data'!M88=0,0,IF('Indicator Data'!M88&gt;AW$194,10,IF('Indicator Data'!M88&lt;AW$195,0,10-(AW$194-'Indicator Data'!M88)/(AW$194-AW$195)*10))),1)</f>
        <v>1.2</v>
      </c>
      <c r="AX85" s="55">
        <f>ROUND(IF('Indicator Data'!N88=0,0,IF(LOG('Indicator Data'!N88)&gt;LOG(AX$194),10,IF(LOG('Indicator Data'!N88)&lt;LOG(AX$195),0,10-(LOG(AX$194)-LOG('Indicator Data'!N88))/(LOG(AX$194)-LOG(AX$195))*10))),1)</f>
        <v>2</v>
      </c>
      <c r="AY85" s="57">
        <f t="shared" si="90"/>
        <v>1.6</v>
      </c>
      <c r="AZ85" s="55">
        <f>'Indicator Data'!O88</f>
        <v>0</v>
      </c>
      <c r="BA85" s="55">
        <f>'Indicator Data'!P88</f>
        <v>0</v>
      </c>
      <c r="BB85" s="57">
        <f t="shared" si="91"/>
        <v>0</v>
      </c>
      <c r="BC85" s="58">
        <f t="shared" si="92"/>
        <v>1.1000000000000001</v>
      </c>
      <c r="BD85" s="15"/>
      <c r="BE85" s="104"/>
    </row>
    <row r="86" spans="1:57" s="4" customFormat="1" x14ac:dyDescent="0.25">
      <c r="A86" s="126" t="str">
        <f>'Indicator Data'!A89</f>
        <v>Japan</v>
      </c>
      <c r="B86" s="59" t="str">
        <f>'Indicator Data'!B89</f>
        <v>JPN</v>
      </c>
      <c r="C86" s="55">
        <f>ROUND(IF('Indicator Data'!C89=0,0.1,IF(LOG('Indicator Data'!C89)&gt;C$194,10,IF(LOG('Indicator Data'!C89)&lt;C$195,0,10-(C$194-LOG('Indicator Data'!C89))/(C$194-C$195)*10))),1)</f>
        <v>10</v>
      </c>
      <c r="D86" s="55">
        <f>ROUND(IF('Indicator Data'!D89=0,0.1,IF(LOG('Indicator Data'!D89)&gt;D$194,10,IF(LOG('Indicator Data'!D89)&lt;D$195,0,10-(D$194-LOG('Indicator Data'!D89))/(D$194-D$195)*10))),1)</f>
        <v>10</v>
      </c>
      <c r="E86" s="55">
        <f t="shared" si="62"/>
        <v>10</v>
      </c>
      <c r="F86" s="55">
        <f>ROUND(IF('Indicator Data'!E89="No data",0.1,IF('Indicator Data'!E89=0,0,IF(LOG('Indicator Data'!E89)&gt;F$194,10,IF(LOG('Indicator Data'!E89)&lt;F$195,0,10-(F$194-LOG('Indicator Data'!E89))/(F$194-F$195)*10)))),1)</f>
        <v>6.3</v>
      </c>
      <c r="G86" s="55">
        <f>ROUND(IF('Indicator Data'!F89=0,0,IF(LOG('Indicator Data'!F89)&gt;G$194,10,IF(LOG('Indicator Data'!F89)&lt;G$195,0,10-(G$194-LOG('Indicator Data'!F89))/(G$194-G$195)*10))),1)</f>
        <v>10</v>
      </c>
      <c r="H86" s="55">
        <f>ROUND(IF('Indicator Data'!G89=0,0,IF(LOG('Indicator Data'!G89)&gt;H$194,10,IF(LOG('Indicator Data'!G89)&lt;H$195,0,10-(H$194-LOG('Indicator Data'!G89))/(H$194-H$195)*10))),1)</f>
        <v>10</v>
      </c>
      <c r="I86" s="55">
        <f>ROUND(IF('Indicator Data'!H89=0,0,IF(LOG('Indicator Data'!H89)&gt;I$194,10,IF(LOG('Indicator Data'!H89)&lt;I$195,0,10-(I$194-LOG('Indicator Data'!H89))/(I$194-I$195)*10))),1)</f>
        <v>10</v>
      </c>
      <c r="J86" s="55">
        <f t="shared" si="63"/>
        <v>10</v>
      </c>
      <c r="K86" s="55">
        <f>ROUND(IF('Indicator Data'!I89=0,0,IF(LOG('Indicator Data'!I89)&gt;K$194,10,IF(LOG('Indicator Data'!I89)&lt;K$195,0,10-(K$194-LOG('Indicator Data'!I89))/(K$194-K$195)*10))),1)</f>
        <v>10</v>
      </c>
      <c r="L86" s="55">
        <f t="shared" si="64"/>
        <v>10</v>
      </c>
      <c r="M86" s="55">
        <f>ROUND(IF('Indicator Data'!J89=0,0,IF(LOG('Indicator Data'!J89)&gt;M$194,10,IF(LOG('Indicator Data'!J89)&lt;M$195,0,10-(M$194-LOG('Indicator Data'!J89))/(M$194-M$195)*10))),1)</f>
        <v>0</v>
      </c>
      <c r="N86" s="56">
        <f>'Indicator Data'!C89/'Indicator Data'!$BD89</f>
        <v>1.6621312369075039E-3</v>
      </c>
      <c r="O86" s="56">
        <f>'Indicator Data'!D89/'Indicator Data'!$BD89</f>
        <v>9.060006339835665E-4</v>
      </c>
      <c r="P86" s="56">
        <f>IF(F86=0.1,0,'Indicator Data'!E89/'Indicator Data'!$BD89)</f>
        <v>2.6735488388559994E-4</v>
      </c>
      <c r="Q86" s="56">
        <f>'Indicator Data'!F89/'Indicator Data'!$BD89</f>
        <v>3.0413297390858738E-4</v>
      </c>
      <c r="R86" s="56">
        <f>'Indicator Data'!G89/'Indicator Data'!$BD89</f>
        <v>1.8996911803964223E-2</v>
      </c>
      <c r="S86" s="56">
        <f>'Indicator Data'!H89/'Indicator Data'!$BD89</f>
        <v>1.208366608598988E-2</v>
      </c>
      <c r="T86" s="56">
        <f>'Indicator Data'!I89/'Indicator Data'!$BD89</f>
        <v>1.0223533837743137E-2</v>
      </c>
      <c r="U86" s="56">
        <f>'Indicator Data'!J89/'Indicator Data'!$BD89</f>
        <v>0</v>
      </c>
      <c r="V86" s="55">
        <f t="shared" si="65"/>
        <v>8.3000000000000007</v>
      </c>
      <c r="W86" s="55">
        <f t="shared" si="66"/>
        <v>9.1</v>
      </c>
      <c r="X86" s="55">
        <f t="shared" si="67"/>
        <v>8.6999999999999993</v>
      </c>
      <c r="Y86" s="55">
        <f t="shared" si="68"/>
        <v>0.2</v>
      </c>
      <c r="Z86" s="55">
        <f t="shared" si="69"/>
        <v>10</v>
      </c>
      <c r="AA86" s="55">
        <f t="shared" si="70"/>
        <v>10</v>
      </c>
      <c r="AB86" s="55">
        <f t="shared" si="71"/>
        <v>10</v>
      </c>
      <c r="AC86" s="55">
        <f t="shared" si="72"/>
        <v>10</v>
      </c>
      <c r="AD86" s="55">
        <f t="shared" si="73"/>
        <v>10</v>
      </c>
      <c r="AE86" s="55">
        <f t="shared" si="74"/>
        <v>10</v>
      </c>
      <c r="AF86" s="55">
        <f t="shared" si="75"/>
        <v>0</v>
      </c>
      <c r="AG86" s="55">
        <f>ROUND(IF('Indicator Data'!K89=0,0,IF('Indicator Data'!K89&gt;AG$194,10,IF('Indicator Data'!K89&lt;AG$195,0,10-(AG$194-'Indicator Data'!K89)/(AG$194-AG$195)*10))),1)</f>
        <v>0</v>
      </c>
      <c r="AH86" s="55">
        <f t="shared" si="76"/>
        <v>9.1999999999999993</v>
      </c>
      <c r="AI86" s="55">
        <f t="shared" si="77"/>
        <v>9.6</v>
      </c>
      <c r="AJ86" s="55">
        <f t="shared" si="78"/>
        <v>10</v>
      </c>
      <c r="AK86" s="55">
        <f t="shared" si="79"/>
        <v>10</v>
      </c>
      <c r="AL86" s="55">
        <f t="shared" si="80"/>
        <v>10</v>
      </c>
      <c r="AM86" s="55">
        <f t="shared" si="81"/>
        <v>10</v>
      </c>
      <c r="AN86" s="55">
        <f t="shared" si="82"/>
        <v>0</v>
      </c>
      <c r="AO86" s="57">
        <f t="shared" si="83"/>
        <v>9.5</v>
      </c>
      <c r="AP86" s="57">
        <f t="shared" si="84"/>
        <v>3.9</v>
      </c>
      <c r="AQ86" s="57">
        <f t="shared" si="85"/>
        <v>10</v>
      </c>
      <c r="AR86" s="57">
        <f t="shared" si="86"/>
        <v>10</v>
      </c>
      <c r="AS86" s="55">
        <f t="shared" si="87"/>
        <v>0</v>
      </c>
      <c r="AT86" s="55">
        <f>IF('Indicator Data'!L89="No data","x",IF('Indicator Data'!BE89&lt;1000,"x",ROUND((IF('Indicator Data'!L89&gt;AT$194,10,IF('Indicator Data'!L89&lt;AT$195,0,10-(AT$194-'Indicator Data'!L89)/(AT$194-AT$195)*10))),1)))</f>
        <v>1</v>
      </c>
      <c r="AU86" s="57">
        <f t="shared" si="88"/>
        <v>0.5</v>
      </c>
      <c r="AV86" s="58">
        <f t="shared" si="89"/>
        <v>8.4</v>
      </c>
      <c r="AW86" s="55">
        <f>ROUND(IF('Indicator Data'!M89=0,0,IF('Indicator Data'!M89&gt;AW$194,10,IF('Indicator Data'!M89&lt;AW$195,0,10-(AW$194-'Indicator Data'!M89)/(AW$194-AW$195)*10))),1)</f>
        <v>0.5</v>
      </c>
      <c r="AX86" s="55">
        <f>ROUND(IF('Indicator Data'!N89=0,0,IF(LOG('Indicator Data'!N89)&gt;LOG(AX$194),10,IF(LOG('Indicator Data'!N89)&lt;LOG(AX$195),0,10-(LOG(AX$194)-LOG('Indicator Data'!N89))/(LOG(AX$194)-LOG(AX$195))*10))),1)</f>
        <v>1.8</v>
      </c>
      <c r="AY86" s="57">
        <f t="shared" si="90"/>
        <v>1.2</v>
      </c>
      <c r="AZ86" s="55">
        <f>'Indicator Data'!O89</f>
        <v>0</v>
      </c>
      <c r="BA86" s="55">
        <f>'Indicator Data'!P89</f>
        <v>0</v>
      </c>
      <c r="BB86" s="57">
        <f t="shared" si="91"/>
        <v>0</v>
      </c>
      <c r="BC86" s="58">
        <f t="shared" si="92"/>
        <v>0.8</v>
      </c>
      <c r="BD86" s="15"/>
      <c r="BE86" s="104"/>
    </row>
    <row r="87" spans="1:57" s="4" customFormat="1" x14ac:dyDescent="0.25">
      <c r="A87" s="126" t="str">
        <f>'Indicator Data'!A90</f>
        <v>Jordan</v>
      </c>
      <c r="B87" s="59" t="str">
        <f>'Indicator Data'!B90</f>
        <v>JOR</v>
      </c>
      <c r="C87" s="55">
        <f>ROUND(IF('Indicator Data'!C90=0,0.1,IF(LOG('Indicator Data'!C90)&gt;C$194,10,IF(LOG('Indicator Data'!C90)&lt;C$195,0,10-(C$194-LOG('Indicator Data'!C90))/(C$194-C$195)*10))),1)</f>
        <v>8</v>
      </c>
      <c r="D87" s="55">
        <f>ROUND(IF('Indicator Data'!D90=0,0.1,IF(LOG('Indicator Data'!D90)&gt;D$194,10,IF(LOG('Indicator Data'!D90)&lt;D$195,0,10-(D$194-LOG('Indicator Data'!D90))/(D$194-D$195)*10))),1)</f>
        <v>0.1</v>
      </c>
      <c r="E87" s="55">
        <f t="shared" si="62"/>
        <v>5.3</v>
      </c>
      <c r="F87" s="55">
        <f>ROUND(IF('Indicator Data'!E90="No data",0.1,IF('Indicator Data'!E90=0,0,IF(LOG('Indicator Data'!E90)&gt;F$194,10,IF(LOG('Indicator Data'!E90)&lt;F$195,0,10-(F$194-LOG('Indicator Data'!E90))/(F$194-F$195)*10)))),1)</f>
        <v>4.3</v>
      </c>
      <c r="G87" s="55">
        <f>ROUND(IF('Indicator Data'!F90=0,0,IF(LOG('Indicator Data'!F90)&gt;G$194,10,IF(LOG('Indicator Data'!F90)&lt;G$195,0,10-(G$194-LOG('Indicator Data'!F90))/(G$194-G$195)*10))),1)</f>
        <v>0</v>
      </c>
      <c r="H87" s="55">
        <f>ROUND(IF('Indicator Data'!G90=0,0,IF(LOG('Indicator Data'!G90)&gt;H$194,10,IF(LOG('Indicator Data'!G90)&lt;H$195,0,10-(H$194-LOG('Indicator Data'!G90))/(H$194-H$195)*10))),1)</f>
        <v>0</v>
      </c>
      <c r="I87" s="55">
        <f>ROUND(IF('Indicator Data'!H90=0,0,IF(LOG('Indicator Data'!H90)&gt;I$194,10,IF(LOG('Indicator Data'!H90)&lt;I$195,0,10-(I$194-LOG('Indicator Data'!H90))/(I$194-I$195)*10))),1)</f>
        <v>0</v>
      </c>
      <c r="J87" s="55">
        <f t="shared" si="63"/>
        <v>0</v>
      </c>
      <c r="K87" s="55">
        <f>ROUND(IF('Indicator Data'!I90=0,0,IF(LOG('Indicator Data'!I90)&gt;K$194,10,IF(LOG('Indicator Data'!I90)&lt;K$195,0,10-(K$194-LOG('Indicator Data'!I90))/(K$194-K$195)*10))),1)</f>
        <v>0</v>
      </c>
      <c r="L87" s="55">
        <f t="shared" si="64"/>
        <v>0</v>
      </c>
      <c r="M87" s="55">
        <f>ROUND(IF('Indicator Data'!J90=0,0,IF(LOG('Indicator Data'!J90)&gt;M$194,10,IF(LOG('Indicator Data'!J90)&lt;M$195,0,10-(M$194-LOG('Indicator Data'!J90))/(M$194-M$195)*10))),1)</f>
        <v>7.5</v>
      </c>
      <c r="N87" s="56">
        <f>'Indicator Data'!C90/'Indicator Data'!$BD90</f>
        <v>2.0983728485547215E-3</v>
      </c>
      <c r="O87" s="56">
        <f>'Indicator Data'!D90/'Indicator Data'!$BD90</f>
        <v>0</v>
      </c>
      <c r="P87" s="56">
        <f>IF(F87=0.1,0,'Indicator Data'!E90/'Indicator Data'!$BD90)</f>
        <v>7.1012008900335163E-4</v>
      </c>
      <c r="Q87" s="56">
        <f>'Indicator Data'!F90/'Indicator Data'!$BD90</f>
        <v>0</v>
      </c>
      <c r="R87" s="56">
        <f>'Indicator Data'!G90/'Indicator Data'!$BD90</f>
        <v>0</v>
      </c>
      <c r="S87" s="56">
        <f>'Indicator Data'!H90/'Indicator Data'!$BD90</f>
        <v>0</v>
      </c>
      <c r="T87" s="56">
        <f>'Indicator Data'!I90/'Indicator Data'!$BD90</f>
        <v>0</v>
      </c>
      <c r="U87" s="56">
        <f>'Indicator Data'!J90/'Indicator Data'!$BD90</f>
        <v>1.3209948888065763E-3</v>
      </c>
      <c r="V87" s="55">
        <f t="shared" si="65"/>
        <v>10</v>
      </c>
      <c r="W87" s="55">
        <f t="shared" si="66"/>
        <v>0</v>
      </c>
      <c r="X87" s="55">
        <f t="shared" si="67"/>
        <v>7.6</v>
      </c>
      <c r="Y87" s="55">
        <f t="shared" si="68"/>
        <v>0.5</v>
      </c>
      <c r="Z87" s="55">
        <f t="shared" si="69"/>
        <v>0</v>
      </c>
      <c r="AA87" s="55">
        <f t="shared" si="70"/>
        <v>0</v>
      </c>
      <c r="AB87" s="55">
        <f t="shared" si="71"/>
        <v>0</v>
      </c>
      <c r="AC87" s="55">
        <f t="shared" si="72"/>
        <v>0</v>
      </c>
      <c r="AD87" s="55">
        <f t="shared" si="73"/>
        <v>0</v>
      </c>
      <c r="AE87" s="55">
        <f t="shared" si="74"/>
        <v>0</v>
      </c>
      <c r="AF87" s="55">
        <f t="shared" si="75"/>
        <v>0.4</v>
      </c>
      <c r="AG87" s="55">
        <f>ROUND(IF('Indicator Data'!K90=0,0,IF('Indicator Data'!K90&gt;AG$194,10,IF('Indicator Data'!K90&lt;AG$195,0,10-(AG$194-'Indicator Data'!K90)/(AG$194-AG$195)*10))),1)</f>
        <v>2</v>
      </c>
      <c r="AH87" s="55">
        <f t="shared" si="76"/>
        <v>9</v>
      </c>
      <c r="AI87" s="55">
        <f t="shared" si="77"/>
        <v>0.1</v>
      </c>
      <c r="AJ87" s="55">
        <f t="shared" si="78"/>
        <v>0</v>
      </c>
      <c r="AK87" s="55">
        <f t="shared" si="79"/>
        <v>0</v>
      </c>
      <c r="AL87" s="55">
        <f t="shared" si="80"/>
        <v>0</v>
      </c>
      <c r="AM87" s="55">
        <f t="shared" si="81"/>
        <v>0</v>
      </c>
      <c r="AN87" s="55">
        <f t="shared" si="82"/>
        <v>4.9000000000000004</v>
      </c>
      <c r="AO87" s="57">
        <f t="shared" si="83"/>
        <v>6.6</v>
      </c>
      <c r="AP87" s="57">
        <f t="shared" si="84"/>
        <v>2.6</v>
      </c>
      <c r="AQ87" s="57">
        <f t="shared" si="85"/>
        <v>0</v>
      </c>
      <c r="AR87" s="57">
        <f t="shared" si="86"/>
        <v>0</v>
      </c>
      <c r="AS87" s="55">
        <f t="shared" si="87"/>
        <v>3.5</v>
      </c>
      <c r="AT87" s="55">
        <f>IF('Indicator Data'!L90="No data","x",IF('Indicator Data'!BE90&lt;1000,"x",ROUND((IF('Indicator Data'!L90&gt;AT$194,10,IF('Indicator Data'!L90&lt;AT$195,0,10-(AT$194-'Indicator Data'!L90)/(AT$194-AT$195)*10))),1)))</f>
        <v>10</v>
      </c>
      <c r="AU87" s="57">
        <f t="shared" si="88"/>
        <v>6.8</v>
      </c>
      <c r="AV87" s="58">
        <f t="shared" si="89"/>
        <v>3.8</v>
      </c>
      <c r="AW87" s="55">
        <f>ROUND(IF('Indicator Data'!M90=0,0,IF('Indicator Data'!M90&gt;AW$194,10,IF('Indicator Data'!M90&lt;AW$195,0,10-(AW$194-'Indicator Data'!M90)/(AW$194-AW$195)*10))),1)</f>
        <v>2</v>
      </c>
      <c r="AX87" s="55">
        <f>ROUND(IF('Indicator Data'!N90=0,0,IF(LOG('Indicator Data'!N90)&gt;LOG(AX$194),10,IF(LOG('Indicator Data'!N90)&lt;LOG(AX$195),0,10-(LOG(AX$194)-LOG('Indicator Data'!N90))/(LOG(AX$194)-LOG(AX$195))*10))),1)</f>
        <v>5.6</v>
      </c>
      <c r="AY87" s="57">
        <f t="shared" si="90"/>
        <v>4</v>
      </c>
      <c r="AZ87" s="55">
        <f>'Indicator Data'!O90</f>
        <v>0</v>
      </c>
      <c r="BA87" s="55">
        <f>'Indicator Data'!P90</f>
        <v>0</v>
      </c>
      <c r="BB87" s="57">
        <f t="shared" si="91"/>
        <v>0</v>
      </c>
      <c r="BC87" s="58">
        <f t="shared" si="92"/>
        <v>2.8</v>
      </c>
      <c r="BD87" s="15"/>
      <c r="BE87" s="104"/>
    </row>
    <row r="88" spans="1:57" s="4" customFormat="1" x14ac:dyDescent="0.25">
      <c r="A88" s="126" t="str">
        <f>'Indicator Data'!A91</f>
        <v>Kazakhstan</v>
      </c>
      <c r="B88" s="59" t="str">
        <f>'Indicator Data'!B91</f>
        <v>KAZ</v>
      </c>
      <c r="C88" s="55">
        <f>ROUND(IF('Indicator Data'!C91=0,0.1,IF(LOG('Indicator Data'!C91)&gt;C$194,10,IF(LOG('Indicator Data'!C91)&lt;C$195,0,10-(C$194-LOG('Indicator Data'!C91))/(C$194-C$195)*10))),1)</f>
        <v>8</v>
      </c>
      <c r="D88" s="55">
        <f>ROUND(IF('Indicator Data'!D91=0,0.1,IF(LOG('Indicator Data'!D91)&gt;D$194,10,IF(LOG('Indicator Data'!D91)&lt;D$195,0,10-(D$194-LOG('Indicator Data'!D91))/(D$194-D$195)*10))),1)</f>
        <v>9.8000000000000007</v>
      </c>
      <c r="E88" s="55">
        <f t="shared" si="62"/>
        <v>9.1</v>
      </c>
      <c r="F88" s="55">
        <f>ROUND(IF('Indicator Data'!E91="No data",0.1,IF('Indicator Data'!E91=0,0,IF(LOG('Indicator Data'!E91)&gt;F$194,10,IF(LOG('Indicator Data'!E91)&lt;F$195,0,10-(F$194-LOG('Indicator Data'!E91))/(F$194-F$195)*10)))),1)</f>
        <v>7.5</v>
      </c>
      <c r="G88" s="55">
        <f>ROUND(IF('Indicator Data'!F91=0,0,IF(LOG('Indicator Data'!F91)&gt;G$194,10,IF(LOG('Indicator Data'!F91)&lt;G$195,0,10-(G$194-LOG('Indicator Data'!F91))/(G$194-G$195)*10))),1)</f>
        <v>0</v>
      </c>
      <c r="H88" s="55">
        <f>ROUND(IF('Indicator Data'!G91=0,0,IF(LOG('Indicator Data'!G91)&gt;H$194,10,IF(LOG('Indicator Data'!G91)&lt;H$195,0,10-(H$194-LOG('Indicator Data'!G91))/(H$194-H$195)*10))),1)</f>
        <v>0</v>
      </c>
      <c r="I88" s="55">
        <f>ROUND(IF('Indicator Data'!H91=0,0,IF(LOG('Indicator Data'!H91)&gt;I$194,10,IF(LOG('Indicator Data'!H91)&lt;I$195,0,10-(I$194-LOG('Indicator Data'!H91))/(I$194-I$195)*10))),1)</f>
        <v>0</v>
      </c>
      <c r="J88" s="55">
        <f t="shared" si="63"/>
        <v>0</v>
      </c>
      <c r="K88" s="55">
        <f>ROUND(IF('Indicator Data'!I91=0,0,IF(LOG('Indicator Data'!I91)&gt;K$194,10,IF(LOG('Indicator Data'!I91)&lt;K$195,0,10-(K$194-LOG('Indicator Data'!I91))/(K$194-K$195)*10))),1)</f>
        <v>0</v>
      </c>
      <c r="L88" s="55">
        <f t="shared" si="64"/>
        <v>0</v>
      </c>
      <c r="M88" s="55">
        <f>ROUND(IF('Indicator Data'!J91=0,0,IF(LOG('Indicator Data'!J91)&gt;M$194,10,IF(LOG('Indicator Data'!J91)&lt;M$195,0,10-(M$194-LOG('Indicator Data'!J91))/(M$194-M$195)*10))),1)</f>
        <v>0</v>
      </c>
      <c r="N88" s="56">
        <f>'Indicator Data'!C91/'Indicator Data'!$BD91</f>
        <v>8.7253409088325156E-4</v>
      </c>
      <c r="O88" s="56">
        <f>'Indicator Data'!D91/'Indicator Data'!$BD91</f>
        <v>5.0374331302461336E-4</v>
      </c>
      <c r="P88" s="56">
        <f>IF(F88=0.1,0,'Indicator Data'!E91/'Indicator Data'!$BD91)</f>
        <v>5.6852720967609576E-3</v>
      </c>
      <c r="Q88" s="56">
        <f>'Indicator Data'!F91/'Indicator Data'!$BD91</f>
        <v>0</v>
      </c>
      <c r="R88" s="56">
        <f>'Indicator Data'!G91/'Indicator Data'!$BD91</f>
        <v>0</v>
      </c>
      <c r="S88" s="56">
        <f>'Indicator Data'!H91/'Indicator Data'!$BD91</f>
        <v>0</v>
      </c>
      <c r="T88" s="56">
        <f>'Indicator Data'!I91/'Indicator Data'!$BD91</f>
        <v>0</v>
      </c>
      <c r="U88" s="56">
        <f>'Indicator Data'!J91/'Indicator Data'!$BD91</f>
        <v>0</v>
      </c>
      <c r="V88" s="55">
        <f t="shared" si="65"/>
        <v>4.4000000000000004</v>
      </c>
      <c r="W88" s="55">
        <f t="shared" si="66"/>
        <v>5</v>
      </c>
      <c r="X88" s="55">
        <f t="shared" si="67"/>
        <v>4.7</v>
      </c>
      <c r="Y88" s="55">
        <f t="shared" si="68"/>
        <v>3.8</v>
      </c>
      <c r="Z88" s="55">
        <f t="shared" si="69"/>
        <v>0</v>
      </c>
      <c r="AA88" s="55">
        <f t="shared" si="70"/>
        <v>0</v>
      </c>
      <c r="AB88" s="55">
        <f t="shared" si="71"/>
        <v>0</v>
      </c>
      <c r="AC88" s="55">
        <f t="shared" si="72"/>
        <v>0</v>
      </c>
      <c r="AD88" s="55">
        <f t="shared" si="73"/>
        <v>0</v>
      </c>
      <c r="AE88" s="55">
        <f t="shared" si="74"/>
        <v>0</v>
      </c>
      <c r="AF88" s="55">
        <f t="shared" si="75"/>
        <v>0</v>
      </c>
      <c r="AG88" s="55">
        <f>ROUND(IF('Indicator Data'!K91=0,0,IF('Indicator Data'!K91&gt;AG$194,10,IF('Indicator Data'!K91&lt;AG$195,0,10-(AG$194-'Indicator Data'!K91)/(AG$194-AG$195)*10))),1)</f>
        <v>0</v>
      </c>
      <c r="AH88" s="55">
        <f t="shared" si="76"/>
        <v>6.2</v>
      </c>
      <c r="AI88" s="55">
        <f t="shared" si="77"/>
        <v>7.4</v>
      </c>
      <c r="AJ88" s="55">
        <f t="shared" si="78"/>
        <v>0</v>
      </c>
      <c r="AK88" s="55">
        <f t="shared" si="79"/>
        <v>0</v>
      </c>
      <c r="AL88" s="55">
        <f t="shared" si="80"/>
        <v>0</v>
      </c>
      <c r="AM88" s="55">
        <f t="shared" si="81"/>
        <v>0</v>
      </c>
      <c r="AN88" s="55">
        <f t="shared" si="82"/>
        <v>0</v>
      </c>
      <c r="AO88" s="57">
        <f t="shared" si="83"/>
        <v>7.5</v>
      </c>
      <c r="AP88" s="57">
        <f t="shared" si="84"/>
        <v>6</v>
      </c>
      <c r="AQ88" s="57">
        <f t="shared" si="85"/>
        <v>0</v>
      </c>
      <c r="AR88" s="57">
        <f t="shared" si="86"/>
        <v>0</v>
      </c>
      <c r="AS88" s="55">
        <f t="shared" si="87"/>
        <v>0</v>
      </c>
      <c r="AT88" s="55">
        <f>IF('Indicator Data'!L91="No data","x",IF('Indicator Data'!BE91&lt;1000,"x",ROUND((IF('Indicator Data'!L91&gt;AT$194,10,IF('Indicator Data'!L91&lt;AT$195,0,10-(AT$194-'Indicator Data'!L91)/(AT$194-AT$195)*10))),1)))</f>
        <v>10</v>
      </c>
      <c r="AU88" s="57">
        <f t="shared" si="88"/>
        <v>5</v>
      </c>
      <c r="AV88" s="58">
        <f t="shared" si="89"/>
        <v>4.4000000000000004</v>
      </c>
      <c r="AW88" s="55">
        <f>ROUND(IF('Indicator Data'!M91=0,0,IF('Indicator Data'!M91&gt;AW$194,10,IF('Indicator Data'!M91&lt;AW$195,0,10-(AW$194-'Indicator Data'!M91)/(AW$194-AW$195)*10))),1)</f>
        <v>1.2</v>
      </c>
      <c r="AX88" s="55">
        <f>ROUND(IF('Indicator Data'!N91=0,0,IF(LOG('Indicator Data'!N91)&gt;LOG(AX$194),10,IF(LOG('Indicator Data'!N91)&lt;LOG(AX$195),0,10-(LOG(AX$194)-LOG('Indicator Data'!N91))/(LOG(AX$194)-LOG(AX$195))*10))),1)</f>
        <v>0</v>
      </c>
      <c r="AY88" s="57">
        <f t="shared" si="90"/>
        <v>0.6</v>
      </c>
      <c r="AZ88" s="55">
        <f>'Indicator Data'!O91</f>
        <v>0</v>
      </c>
      <c r="BA88" s="55">
        <f>'Indicator Data'!P91</f>
        <v>0</v>
      </c>
      <c r="BB88" s="57">
        <f t="shared" si="91"/>
        <v>0</v>
      </c>
      <c r="BC88" s="58">
        <f t="shared" si="92"/>
        <v>0.4</v>
      </c>
      <c r="BD88" s="15"/>
      <c r="BE88" s="104"/>
    </row>
    <row r="89" spans="1:57" s="4" customFormat="1" x14ac:dyDescent="0.25">
      <c r="A89" s="126" t="str">
        <f>'Indicator Data'!A92</f>
        <v>Kenya</v>
      </c>
      <c r="B89" s="59" t="str">
        <f>'Indicator Data'!B92</f>
        <v>KEN</v>
      </c>
      <c r="C89" s="55">
        <f>ROUND(IF('Indicator Data'!C92=0,0.1,IF(LOG('Indicator Data'!C92)&gt;C$194,10,IF(LOG('Indicator Data'!C92)&lt;C$195,0,10-(C$194-LOG('Indicator Data'!C92))/(C$194-C$195)*10))),1)</f>
        <v>8.6999999999999993</v>
      </c>
      <c r="D89" s="55">
        <f>ROUND(IF('Indicator Data'!D92=0,0.1,IF(LOG('Indicator Data'!D92)&gt;D$194,10,IF(LOG('Indicator Data'!D92)&lt;D$195,0,10-(D$194-LOG('Indicator Data'!D92))/(D$194-D$195)*10))),1)</f>
        <v>0.1</v>
      </c>
      <c r="E89" s="55">
        <f t="shared" si="62"/>
        <v>6</v>
      </c>
      <c r="F89" s="55">
        <f>ROUND(IF('Indicator Data'!E92="No data",0.1,IF('Indicator Data'!E92=0,0,IF(LOG('Indicator Data'!E92)&gt;F$194,10,IF(LOG('Indicator Data'!E92)&lt;F$195,0,10-(F$194-LOG('Indicator Data'!E92))/(F$194-F$195)*10)))),1)</f>
        <v>7.8</v>
      </c>
      <c r="G89" s="55">
        <f>ROUND(IF('Indicator Data'!F92=0,0,IF(LOG('Indicator Data'!F92)&gt;G$194,10,IF(LOG('Indicator Data'!F92)&lt;G$195,0,10-(G$194-LOG('Indicator Data'!F92))/(G$194-G$195)*10))),1)</f>
        <v>6.2</v>
      </c>
      <c r="H89" s="55">
        <f>ROUND(IF('Indicator Data'!G92=0,0,IF(LOG('Indicator Data'!G92)&gt;H$194,10,IF(LOG('Indicator Data'!G92)&lt;H$195,0,10-(H$194-LOG('Indicator Data'!G92))/(H$194-H$195)*10))),1)</f>
        <v>0</v>
      </c>
      <c r="I89" s="55">
        <f>ROUND(IF('Indicator Data'!H92=0,0,IF(LOG('Indicator Data'!H92)&gt;I$194,10,IF(LOG('Indicator Data'!H92)&lt;I$195,0,10-(I$194-LOG('Indicator Data'!H92))/(I$194-I$195)*10))),1)</f>
        <v>0</v>
      </c>
      <c r="J89" s="55">
        <f t="shared" si="63"/>
        <v>0</v>
      </c>
      <c r="K89" s="55">
        <f>ROUND(IF('Indicator Data'!I92=0,0,IF(LOG('Indicator Data'!I92)&gt;K$194,10,IF(LOG('Indicator Data'!I92)&lt;K$195,0,10-(K$194-LOG('Indicator Data'!I92))/(K$194-K$195)*10))),1)</f>
        <v>0</v>
      </c>
      <c r="L89" s="55">
        <f t="shared" si="64"/>
        <v>0</v>
      </c>
      <c r="M89" s="55">
        <f>ROUND(IF('Indicator Data'!J92=0,0,IF(LOG('Indicator Data'!J92)&gt;M$194,10,IF(LOG('Indicator Data'!J92)&lt;M$195,0,10-(M$194-LOG('Indicator Data'!J92))/(M$194-M$195)*10))),1)</f>
        <v>10</v>
      </c>
      <c r="N89" s="56">
        <f>'Indicator Data'!C92/'Indicator Data'!$BD92</f>
        <v>6.6750077544077617E-4</v>
      </c>
      <c r="O89" s="56">
        <f>'Indicator Data'!D92/'Indicator Data'!$BD92</f>
        <v>0</v>
      </c>
      <c r="P89" s="56">
        <f>IF(F89=0.1,0,'Indicator Data'!E92/'Indicator Data'!$BD92)</f>
        <v>2.9212462664903807E-3</v>
      </c>
      <c r="Q89" s="56">
        <f>'Indicator Data'!F92/'Indicator Data'!$BD92</f>
        <v>1.258497161532795E-6</v>
      </c>
      <c r="R89" s="56">
        <f>'Indicator Data'!G92/'Indicator Data'!$BD92</f>
        <v>0</v>
      </c>
      <c r="S89" s="56">
        <f>'Indicator Data'!H92/'Indicator Data'!$BD92</f>
        <v>0</v>
      </c>
      <c r="T89" s="56">
        <f>'Indicator Data'!I92/'Indicator Data'!$BD92</f>
        <v>0</v>
      </c>
      <c r="U89" s="56">
        <f>'Indicator Data'!J92/'Indicator Data'!$BD92</f>
        <v>3.4315301113845779E-2</v>
      </c>
      <c r="V89" s="55">
        <f t="shared" si="65"/>
        <v>3.3</v>
      </c>
      <c r="W89" s="55">
        <f t="shared" si="66"/>
        <v>0</v>
      </c>
      <c r="X89" s="55">
        <f t="shared" si="67"/>
        <v>1.8</v>
      </c>
      <c r="Y89" s="55">
        <f t="shared" si="68"/>
        <v>1.9</v>
      </c>
      <c r="Z89" s="55">
        <f t="shared" si="69"/>
        <v>5.8</v>
      </c>
      <c r="AA89" s="55">
        <f t="shared" si="70"/>
        <v>0</v>
      </c>
      <c r="AB89" s="55">
        <f t="shared" si="71"/>
        <v>0</v>
      </c>
      <c r="AC89" s="55">
        <f t="shared" si="72"/>
        <v>0</v>
      </c>
      <c r="AD89" s="55">
        <f t="shared" si="73"/>
        <v>0</v>
      </c>
      <c r="AE89" s="55">
        <f t="shared" si="74"/>
        <v>0</v>
      </c>
      <c r="AF89" s="55">
        <f t="shared" si="75"/>
        <v>10</v>
      </c>
      <c r="AG89" s="55">
        <f>ROUND(IF('Indicator Data'!K92=0,0,IF('Indicator Data'!K92&gt;AG$194,10,IF('Indicator Data'!K92&lt;AG$195,0,10-(AG$194-'Indicator Data'!K92)/(AG$194-AG$195)*10))),1)</f>
        <v>10</v>
      </c>
      <c r="AH89" s="55">
        <f t="shared" si="76"/>
        <v>6</v>
      </c>
      <c r="AI89" s="55">
        <f t="shared" si="77"/>
        <v>0.1</v>
      </c>
      <c r="AJ89" s="55">
        <f t="shared" si="78"/>
        <v>0</v>
      </c>
      <c r="AK89" s="55">
        <f t="shared" si="79"/>
        <v>0</v>
      </c>
      <c r="AL89" s="55">
        <f t="shared" si="80"/>
        <v>0</v>
      </c>
      <c r="AM89" s="55">
        <f t="shared" si="81"/>
        <v>0</v>
      </c>
      <c r="AN89" s="55">
        <f t="shared" si="82"/>
        <v>10</v>
      </c>
      <c r="AO89" s="57">
        <f t="shared" si="83"/>
        <v>4.2</v>
      </c>
      <c r="AP89" s="57">
        <f t="shared" si="84"/>
        <v>5.6</v>
      </c>
      <c r="AQ89" s="57">
        <f t="shared" si="85"/>
        <v>6</v>
      </c>
      <c r="AR89" s="57">
        <f t="shared" si="86"/>
        <v>0</v>
      </c>
      <c r="AS89" s="55">
        <f t="shared" si="87"/>
        <v>10</v>
      </c>
      <c r="AT89" s="55">
        <f>IF('Indicator Data'!L92="No data","x",IF('Indicator Data'!BE92&lt;1000,"x",ROUND((IF('Indicator Data'!L92&gt;AT$194,10,IF('Indicator Data'!L92&lt;AT$195,0,10-(AT$194-'Indicator Data'!L92)/(AT$194-AT$195)*10))),1)))</f>
        <v>4</v>
      </c>
      <c r="AU89" s="57">
        <f t="shared" si="88"/>
        <v>7</v>
      </c>
      <c r="AV89" s="58">
        <f t="shared" si="89"/>
        <v>4.9000000000000004</v>
      </c>
      <c r="AW89" s="55">
        <f>ROUND(IF('Indicator Data'!M92=0,0,IF('Indicator Data'!M92&gt;AW$194,10,IF('Indicator Data'!M92&lt;AW$195,0,10-(AW$194-'Indicator Data'!M92)/(AW$194-AW$195)*10))),1)</f>
        <v>10</v>
      </c>
      <c r="AX89" s="55">
        <f>ROUND(IF('Indicator Data'!N92=0,0,IF(LOG('Indicator Data'!N92)&gt;LOG(AX$194),10,IF(LOG('Indicator Data'!N92)&lt;LOG(AX$195),0,10-(LOG(AX$194)-LOG('Indicator Data'!N92))/(LOG(AX$194)-LOG(AX$195))*10))),1)</f>
        <v>8.3000000000000007</v>
      </c>
      <c r="AY89" s="57">
        <f t="shared" si="90"/>
        <v>9.3000000000000007</v>
      </c>
      <c r="AZ89" s="55">
        <f>'Indicator Data'!O92</f>
        <v>0</v>
      </c>
      <c r="BA89" s="55">
        <f>'Indicator Data'!P92</f>
        <v>0</v>
      </c>
      <c r="BB89" s="57">
        <f t="shared" si="91"/>
        <v>0</v>
      </c>
      <c r="BC89" s="58">
        <f t="shared" si="92"/>
        <v>6.5</v>
      </c>
      <c r="BD89" s="15"/>
      <c r="BE89" s="104"/>
    </row>
    <row r="90" spans="1:57" s="4" customFormat="1" x14ac:dyDescent="0.25">
      <c r="A90" s="126" t="str">
        <f>'Indicator Data'!A93</f>
        <v>Kiribati</v>
      </c>
      <c r="B90" s="59" t="str">
        <f>'Indicator Data'!B93</f>
        <v>KIR</v>
      </c>
      <c r="C90" s="55">
        <f>ROUND(IF('Indicator Data'!C93=0,0.1,IF(LOG('Indicator Data'!C93)&gt;C$194,10,IF(LOG('Indicator Data'!C93)&lt;C$195,0,10-(C$194-LOG('Indicator Data'!C93))/(C$194-C$195)*10))),1)</f>
        <v>0.1</v>
      </c>
      <c r="D90" s="55">
        <f>ROUND(IF('Indicator Data'!D93=0,0.1,IF(LOG('Indicator Data'!D93)&gt;D$194,10,IF(LOG('Indicator Data'!D93)&lt;D$195,0,10-(D$194-LOG('Indicator Data'!D93))/(D$194-D$195)*10))),1)</f>
        <v>0.1</v>
      </c>
      <c r="E90" s="55">
        <f t="shared" si="62"/>
        <v>0.1</v>
      </c>
      <c r="F90" s="55">
        <f>ROUND(IF('Indicator Data'!E93="No data",0.1,IF('Indicator Data'!E93=0,0,IF(LOG('Indicator Data'!E93)&gt;F$194,10,IF(LOG('Indicator Data'!E93)&lt;F$195,0,10-(F$194-LOG('Indicator Data'!E93))/(F$194-F$195)*10)))),1)</f>
        <v>0.1</v>
      </c>
      <c r="G90" s="55">
        <f>ROUND(IF('Indicator Data'!F93=0,0,IF(LOG('Indicator Data'!F93)&gt;G$194,10,IF(LOG('Indicator Data'!F93)&lt;G$195,0,10-(G$194-LOG('Indicator Data'!F93))/(G$194-G$195)*10))),1)</f>
        <v>5.8</v>
      </c>
      <c r="H90" s="55">
        <f>ROUND(IF('Indicator Data'!G93=0,0,IF(LOG('Indicator Data'!G93)&gt;H$194,10,IF(LOG('Indicator Data'!G93)&lt;H$195,0,10-(H$194-LOG('Indicator Data'!G93))/(H$194-H$195)*10))),1)</f>
        <v>0</v>
      </c>
      <c r="I90" s="55">
        <f>ROUND(IF('Indicator Data'!H93=0,0,IF(LOG('Indicator Data'!H93)&gt;I$194,10,IF(LOG('Indicator Data'!H93)&lt;I$195,0,10-(I$194-LOG('Indicator Data'!H93))/(I$194-I$195)*10))),1)</f>
        <v>0</v>
      </c>
      <c r="J90" s="55">
        <f t="shared" si="63"/>
        <v>0</v>
      </c>
      <c r="K90" s="55">
        <f>ROUND(IF('Indicator Data'!I93=0,0,IF(LOG('Indicator Data'!I93)&gt;K$194,10,IF(LOG('Indicator Data'!I93)&lt;K$195,0,10-(K$194-LOG('Indicator Data'!I93))/(K$194-K$195)*10))),1)</f>
        <v>0</v>
      </c>
      <c r="L90" s="55">
        <f t="shared" si="64"/>
        <v>0</v>
      </c>
      <c r="M90" s="55">
        <f>ROUND(IF('Indicator Data'!J93=0,0,IF(LOG('Indicator Data'!J93)&gt;M$194,10,IF(LOG('Indicator Data'!J93)&lt;M$195,0,10-(M$194-LOG('Indicator Data'!J93))/(M$194-M$195)*10))),1)</f>
        <v>6</v>
      </c>
      <c r="N90" s="56">
        <f>'Indicator Data'!C93/'Indicator Data'!$BD93</f>
        <v>0</v>
      </c>
      <c r="O90" s="56">
        <f>'Indicator Data'!D93/'Indicator Data'!$BD93</f>
        <v>0</v>
      </c>
      <c r="P90" s="56">
        <f>IF(F90=0.1,0,'Indicator Data'!E93/'Indicator Data'!$BD93)</f>
        <v>0</v>
      </c>
      <c r="Q90" s="56">
        <f>'Indicator Data'!F93/'Indicator Data'!$BD93</f>
        <v>2.6198916042393994E-4</v>
      </c>
      <c r="R90" s="56">
        <f>'Indicator Data'!G93/'Indicator Data'!$BD93</f>
        <v>1.2134253596078466E-5</v>
      </c>
      <c r="S90" s="56">
        <f>'Indicator Data'!H93/'Indicator Data'!$BD93</f>
        <v>0</v>
      </c>
      <c r="T90" s="56">
        <f>'Indicator Data'!I93/'Indicator Data'!$BD93</f>
        <v>0</v>
      </c>
      <c r="U90" s="56">
        <f>'Indicator Data'!J93/'Indicator Data'!$BD93</f>
        <v>2.272382295954356E-2</v>
      </c>
      <c r="V90" s="55">
        <f t="shared" si="65"/>
        <v>0</v>
      </c>
      <c r="W90" s="55">
        <f t="shared" si="66"/>
        <v>0</v>
      </c>
      <c r="X90" s="55">
        <f t="shared" si="67"/>
        <v>0</v>
      </c>
      <c r="Y90" s="55">
        <f t="shared" si="68"/>
        <v>0.1</v>
      </c>
      <c r="Z90" s="55">
        <f t="shared" si="69"/>
        <v>10</v>
      </c>
      <c r="AA90" s="55">
        <f t="shared" si="70"/>
        <v>0</v>
      </c>
      <c r="AB90" s="55">
        <f t="shared" si="71"/>
        <v>0</v>
      </c>
      <c r="AC90" s="55">
        <f t="shared" si="72"/>
        <v>0</v>
      </c>
      <c r="AD90" s="55">
        <f t="shared" si="73"/>
        <v>0</v>
      </c>
      <c r="AE90" s="55">
        <f t="shared" si="74"/>
        <v>0</v>
      </c>
      <c r="AF90" s="55">
        <f t="shared" si="75"/>
        <v>7.6</v>
      </c>
      <c r="AG90" s="55">
        <f>ROUND(IF('Indicator Data'!K93=0,0,IF('Indicator Data'!K93&gt;AG$194,10,IF('Indicator Data'!K93&lt;AG$195,0,10-(AG$194-'Indicator Data'!K93)/(AG$194-AG$195)*10))),1)</f>
        <v>1</v>
      </c>
      <c r="AH90" s="55">
        <f t="shared" si="76"/>
        <v>0.1</v>
      </c>
      <c r="AI90" s="55">
        <f t="shared" si="77"/>
        <v>0.1</v>
      </c>
      <c r="AJ90" s="55">
        <f t="shared" si="78"/>
        <v>0</v>
      </c>
      <c r="AK90" s="55">
        <f t="shared" si="79"/>
        <v>0</v>
      </c>
      <c r="AL90" s="55">
        <f t="shared" si="80"/>
        <v>0</v>
      </c>
      <c r="AM90" s="55">
        <f t="shared" si="81"/>
        <v>0</v>
      </c>
      <c r="AN90" s="55">
        <f t="shared" si="82"/>
        <v>6.9</v>
      </c>
      <c r="AO90" s="57">
        <f t="shared" si="83"/>
        <v>0.1</v>
      </c>
      <c r="AP90" s="57">
        <f t="shared" si="84"/>
        <v>0.1</v>
      </c>
      <c r="AQ90" s="57">
        <f t="shared" si="85"/>
        <v>8.6999999999999993</v>
      </c>
      <c r="AR90" s="57">
        <f t="shared" si="86"/>
        <v>0</v>
      </c>
      <c r="AS90" s="55">
        <f t="shared" si="87"/>
        <v>4</v>
      </c>
      <c r="AT90" s="55" t="str">
        <f>IF('Indicator Data'!L93="No data","x",IF('Indicator Data'!BE93&lt;1000,"x",ROUND((IF('Indicator Data'!L93&gt;AT$194,10,IF('Indicator Data'!L93&lt;AT$195,0,10-(AT$194-'Indicator Data'!L93)/(AT$194-AT$195)*10))),1)))</f>
        <v>x</v>
      </c>
      <c r="AU90" s="57">
        <f t="shared" si="88"/>
        <v>4</v>
      </c>
      <c r="AV90" s="58">
        <f t="shared" si="89"/>
        <v>3.7</v>
      </c>
      <c r="AW90" s="55">
        <f>ROUND(IF('Indicator Data'!M93=0,0,IF('Indicator Data'!M93&gt;AW$194,10,IF('Indicator Data'!M93&lt;AW$195,0,10-(AW$194-'Indicator Data'!M93)/(AW$194-AW$195)*10))),1)</f>
        <v>0</v>
      </c>
      <c r="AX90" s="55">
        <f>ROUND(IF('Indicator Data'!N93=0,0,IF(LOG('Indicator Data'!N93)&gt;LOG(AX$194),10,IF(LOG('Indicator Data'!N93)&lt;LOG(AX$195),0,10-(LOG(AX$194)-LOG('Indicator Data'!N93))/(LOG(AX$194)-LOG(AX$195))*10))),1)</f>
        <v>0</v>
      </c>
      <c r="AY90" s="57">
        <f t="shared" si="90"/>
        <v>0</v>
      </c>
      <c r="AZ90" s="55">
        <f>'Indicator Data'!O93</f>
        <v>0</v>
      </c>
      <c r="BA90" s="55">
        <f>'Indicator Data'!P93</f>
        <v>0</v>
      </c>
      <c r="BB90" s="57">
        <f t="shared" si="91"/>
        <v>0</v>
      </c>
      <c r="BC90" s="58">
        <f t="shared" si="92"/>
        <v>0</v>
      </c>
      <c r="BD90" s="15"/>
      <c r="BE90" s="104"/>
    </row>
    <row r="91" spans="1:57" s="4" customFormat="1" x14ac:dyDescent="0.25">
      <c r="A91" s="126" t="str">
        <f>'Indicator Data'!A94</f>
        <v>Korea DPR</v>
      </c>
      <c r="B91" s="59" t="str">
        <f>'Indicator Data'!B94</f>
        <v>PRK</v>
      </c>
      <c r="C91" s="55">
        <f>ROUND(IF('Indicator Data'!C94=0,0.1,IF(LOG('Indicator Data'!C94)&gt;C$194,10,IF(LOG('Indicator Data'!C94)&lt;C$195,0,10-(C$194-LOG('Indicator Data'!C94))/(C$194-C$195)*10))),1)</f>
        <v>3.4</v>
      </c>
      <c r="D91" s="55">
        <f>ROUND(IF('Indicator Data'!D94=0,0.1,IF(LOG('Indicator Data'!D94)&gt;D$194,10,IF(LOG('Indicator Data'!D94)&lt;D$195,0,10-(D$194-LOG('Indicator Data'!D94))/(D$194-D$195)*10))),1)</f>
        <v>0.1</v>
      </c>
      <c r="E91" s="55">
        <f t="shared" si="62"/>
        <v>1.9</v>
      </c>
      <c r="F91" s="55">
        <f>ROUND(IF('Indicator Data'!E94="No data",0.1,IF('Indicator Data'!E94=0,0,IF(LOG('Indicator Data'!E94)&gt;F$194,10,IF(LOG('Indicator Data'!E94)&lt;F$195,0,10-(F$194-LOG('Indicator Data'!E94))/(F$194-F$195)*10)))),1)</f>
        <v>8.4</v>
      </c>
      <c r="G91" s="55">
        <f>ROUND(IF('Indicator Data'!F94=0,0,IF(LOG('Indicator Data'!F94)&gt;G$194,10,IF(LOG('Indicator Data'!F94)&lt;G$195,0,10-(G$194-LOG('Indicator Data'!F94))/(G$194-G$195)*10))),1)</f>
        <v>4.8</v>
      </c>
      <c r="H91" s="55">
        <f>ROUND(IF('Indicator Data'!G94=0,0,IF(LOG('Indicator Data'!G94)&gt;H$194,10,IF(LOG('Indicator Data'!G94)&lt;H$195,0,10-(H$194-LOG('Indicator Data'!G94))/(H$194-H$195)*10))),1)</f>
        <v>8.6999999999999993</v>
      </c>
      <c r="I91" s="55">
        <f>ROUND(IF('Indicator Data'!H94=0,0,IF(LOG('Indicator Data'!H94)&gt;I$194,10,IF(LOG('Indicator Data'!H94)&lt;I$195,0,10-(I$194-LOG('Indicator Data'!H94))/(I$194-I$195)*10))),1)</f>
        <v>9.3000000000000007</v>
      </c>
      <c r="J91" s="55">
        <f t="shared" si="63"/>
        <v>9</v>
      </c>
      <c r="K91" s="55">
        <f>ROUND(IF('Indicator Data'!I94=0,0,IF(LOG('Indicator Data'!I94)&gt;K$194,10,IF(LOG('Indicator Data'!I94)&lt;K$195,0,10-(K$194-LOG('Indicator Data'!I94))/(K$194-K$195)*10))),1)</f>
        <v>7.3</v>
      </c>
      <c r="L91" s="55">
        <f t="shared" si="64"/>
        <v>8.3000000000000007</v>
      </c>
      <c r="M91" s="55">
        <f>ROUND(IF('Indicator Data'!J94=0,0,IF(LOG('Indicator Data'!J94)&gt;M$194,10,IF(LOG('Indicator Data'!J94)&lt;M$195,0,10-(M$194-LOG('Indicator Data'!J94))/(M$194-M$195)*10))),1)</f>
        <v>10</v>
      </c>
      <c r="N91" s="56">
        <f>'Indicator Data'!C94/'Indicator Data'!$BD94</f>
        <v>8.754432960655881E-6</v>
      </c>
      <c r="O91" s="56">
        <f>'Indicator Data'!D94/'Indicator Data'!$BD94</f>
        <v>0</v>
      </c>
      <c r="P91" s="56">
        <f>IF(F91=0.1,0,'Indicator Data'!E94/'Indicator Data'!$BD94)</f>
        <v>9.0664898144402276E-3</v>
      </c>
      <c r="Q91" s="56">
        <f>'Indicator Data'!F94/'Indicator Data'!$BD94</f>
        <v>3.0153802775748253E-7</v>
      </c>
      <c r="R91" s="56">
        <f>'Indicator Data'!G94/'Indicator Data'!$BD94</f>
        <v>1.2632051438407522E-2</v>
      </c>
      <c r="S91" s="56">
        <f>'Indicator Data'!H94/'Indicator Data'!$BD94</f>
        <v>1.3937281049266025E-3</v>
      </c>
      <c r="T91" s="56">
        <f>'Indicator Data'!I94/'Indicator Data'!$BD94</f>
        <v>1.7051522323484373E-3</v>
      </c>
      <c r="U91" s="56">
        <f>'Indicator Data'!J94/'Indicator Data'!$BD94</f>
        <v>2.5429054327833933E-2</v>
      </c>
      <c r="V91" s="55">
        <f t="shared" si="65"/>
        <v>0</v>
      </c>
      <c r="W91" s="55">
        <f t="shared" si="66"/>
        <v>0</v>
      </c>
      <c r="X91" s="55">
        <f t="shared" si="67"/>
        <v>0</v>
      </c>
      <c r="Y91" s="55">
        <f t="shared" si="68"/>
        <v>6</v>
      </c>
      <c r="Z91" s="55">
        <f t="shared" si="69"/>
        <v>4.4000000000000004</v>
      </c>
      <c r="AA91" s="55">
        <f t="shared" si="70"/>
        <v>7</v>
      </c>
      <c r="AB91" s="55">
        <f t="shared" si="71"/>
        <v>2.8</v>
      </c>
      <c r="AC91" s="55">
        <f t="shared" si="72"/>
        <v>5.3</v>
      </c>
      <c r="AD91" s="55">
        <f t="shared" si="73"/>
        <v>1.7</v>
      </c>
      <c r="AE91" s="55">
        <f t="shared" si="74"/>
        <v>3.7</v>
      </c>
      <c r="AF91" s="55">
        <f t="shared" si="75"/>
        <v>8.5</v>
      </c>
      <c r="AG91" s="55">
        <f>ROUND(IF('Indicator Data'!K94=0,0,IF('Indicator Data'!K94&gt;AG$194,10,IF('Indicator Data'!K94&lt;AG$195,0,10-(AG$194-'Indicator Data'!K94)/(AG$194-AG$195)*10))),1)</f>
        <v>2</v>
      </c>
      <c r="AH91" s="55">
        <f t="shared" si="76"/>
        <v>1.7</v>
      </c>
      <c r="AI91" s="55">
        <f t="shared" si="77"/>
        <v>0.1</v>
      </c>
      <c r="AJ91" s="55">
        <f t="shared" si="78"/>
        <v>7.9</v>
      </c>
      <c r="AK91" s="55">
        <f t="shared" si="79"/>
        <v>6.1</v>
      </c>
      <c r="AL91" s="55">
        <f t="shared" si="80"/>
        <v>7.1</v>
      </c>
      <c r="AM91" s="55">
        <f t="shared" si="81"/>
        <v>4.5</v>
      </c>
      <c r="AN91" s="55">
        <f t="shared" si="82"/>
        <v>9.4</v>
      </c>
      <c r="AO91" s="57">
        <f t="shared" si="83"/>
        <v>1</v>
      </c>
      <c r="AP91" s="57">
        <f t="shared" si="84"/>
        <v>7.4</v>
      </c>
      <c r="AQ91" s="57">
        <f t="shared" si="85"/>
        <v>4.5999999999999996</v>
      </c>
      <c r="AR91" s="57">
        <f t="shared" si="86"/>
        <v>6.5</v>
      </c>
      <c r="AS91" s="55">
        <f t="shared" si="87"/>
        <v>5.7</v>
      </c>
      <c r="AT91" s="55">
        <f>IF('Indicator Data'!L94="No data","x",IF('Indicator Data'!BE94&lt;1000,"x",ROUND((IF('Indicator Data'!L94&gt;AT$194,10,IF('Indicator Data'!L94&lt;AT$195,0,10-(AT$194-'Indicator Data'!L94)/(AT$194-AT$195)*10))),1)))</f>
        <v>0</v>
      </c>
      <c r="AU91" s="57">
        <f t="shared" si="88"/>
        <v>2.9</v>
      </c>
      <c r="AV91" s="58">
        <f t="shared" si="89"/>
        <v>4.9000000000000004</v>
      </c>
      <c r="AW91" s="55">
        <f>ROUND(IF('Indicator Data'!M94=0,0,IF('Indicator Data'!M94&gt;AW$194,10,IF('Indicator Data'!M94&lt;AW$195,0,10-(AW$194-'Indicator Data'!M94)/(AW$194-AW$195)*10))),1)</f>
        <v>3</v>
      </c>
      <c r="AX91" s="55">
        <f>ROUND(IF('Indicator Data'!N94=0,0,IF(LOG('Indicator Data'!N94)&gt;LOG(AX$194),10,IF(LOG('Indicator Data'!N94)&lt;LOG(AX$195),0,10-(LOG(AX$194)-LOG('Indicator Data'!N94))/(LOG(AX$194)-LOG(AX$195))*10))),1)</f>
        <v>8.4</v>
      </c>
      <c r="AY91" s="57">
        <f t="shared" si="90"/>
        <v>6.4</v>
      </c>
      <c r="AZ91" s="55">
        <f>'Indicator Data'!O94</f>
        <v>0</v>
      </c>
      <c r="BA91" s="55">
        <f>'Indicator Data'!P94</f>
        <v>0</v>
      </c>
      <c r="BB91" s="57">
        <f t="shared" si="91"/>
        <v>0</v>
      </c>
      <c r="BC91" s="58">
        <f t="shared" si="92"/>
        <v>4.5</v>
      </c>
      <c r="BD91" s="15"/>
      <c r="BE91" s="104"/>
    </row>
    <row r="92" spans="1:57" s="4" customFormat="1" x14ac:dyDescent="0.25">
      <c r="A92" s="126" t="str">
        <f>'Indicator Data'!A95</f>
        <v>Korea Republic of</v>
      </c>
      <c r="B92" s="59" t="str">
        <f>'Indicator Data'!B95</f>
        <v>KOR</v>
      </c>
      <c r="C92" s="55">
        <f>ROUND(IF('Indicator Data'!C95=0,0.1,IF(LOG('Indicator Data'!C95)&gt;C$194,10,IF(LOG('Indicator Data'!C95)&lt;C$195,0,10-(C$194-LOG('Indicator Data'!C95))/(C$194-C$195)*10))),1)</f>
        <v>0.1</v>
      </c>
      <c r="D92" s="55">
        <f>ROUND(IF('Indicator Data'!D95=0,0.1,IF(LOG('Indicator Data'!D95)&gt;D$194,10,IF(LOG('Indicator Data'!D95)&lt;D$195,0,10-(D$194-LOG('Indicator Data'!D95))/(D$194-D$195)*10))),1)</f>
        <v>0.1</v>
      </c>
      <c r="E92" s="55">
        <f t="shared" si="62"/>
        <v>0.1</v>
      </c>
      <c r="F92" s="55">
        <f>ROUND(IF('Indicator Data'!E95="No data",0.1,IF('Indicator Data'!E95=0,0,IF(LOG('Indicator Data'!E95)&gt;F$194,10,IF(LOG('Indicator Data'!E95)&lt;F$195,0,10-(F$194-LOG('Indicator Data'!E95))/(F$194-F$195)*10)))),1)</f>
        <v>7.1</v>
      </c>
      <c r="G92" s="55">
        <f>ROUND(IF('Indicator Data'!F95=0,0,IF(LOG('Indicator Data'!F95)&gt;G$194,10,IF(LOG('Indicator Data'!F95)&lt;G$195,0,10-(G$194-LOG('Indicator Data'!F95))/(G$194-G$195)*10))),1)</f>
        <v>7.6</v>
      </c>
      <c r="H92" s="55">
        <f>ROUND(IF('Indicator Data'!G95=0,0,IF(LOG('Indicator Data'!G95)&gt;H$194,10,IF(LOG('Indicator Data'!G95)&lt;H$195,0,10-(H$194-LOG('Indicator Data'!G95))/(H$194-H$195)*10))),1)</f>
        <v>9.9</v>
      </c>
      <c r="I92" s="55">
        <f>ROUND(IF('Indicator Data'!H95=0,0,IF(LOG('Indicator Data'!H95)&gt;I$194,10,IF(LOG('Indicator Data'!H95)&lt;I$195,0,10-(I$194-LOG('Indicator Data'!H95))/(I$194-I$195)*10))),1)</f>
        <v>10</v>
      </c>
      <c r="J92" s="55">
        <f t="shared" si="63"/>
        <v>10</v>
      </c>
      <c r="K92" s="55">
        <f>ROUND(IF('Indicator Data'!I95=0,0,IF(LOG('Indicator Data'!I95)&gt;K$194,10,IF(LOG('Indicator Data'!I95)&lt;K$195,0,10-(K$194-LOG('Indicator Data'!I95))/(K$194-K$195)*10))),1)</f>
        <v>7.6</v>
      </c>
      <c r="L92" s="55">
        <f t="shared" si="64"/>
        <v>9.1</v>
      </c>
      <c r="M92" s="55">
        <f>ROUND(IF('Indicator Data'!J95=0,0,IF(LOG('Indicator Data'!J95)&gt;M$194,10,IF(LOG('Indicator Data'!J95)&lt;M$195,0,10-(M$194-LOG('Indicator Data'!J95))/(M$194-M$195)*10))),1)</f>
        <v>0</v>
      </c>
      <c r="N92" s="56">
        <f>'Indicator Data'!C95/'Indicator Data'!$BD95</f>
        <v>0</v>
      </c>
      <c r="O92" s="56">
        <f>'Indicator Data'!D95/'Indicator Data'!$BD95</f>
        <v>0</v>
      </c>
      <c r="P92" s="56">
        <f>IF(F92=0.1,0,'Indicator Data'!E95/'Indicator Data'!$BD95)</f>
        <v>1.3979147561656649E-3</v>
      </c>
      <c r="Q92" s="56">
        <f>'Indicator Data'!F95/'Indicator Data'!$BD95</f>
        <v>7.7479039146028261E-6</v>
      </c>
      <c r="R92" s="56">
        <f>'Indicator Data'!G95/'Indicator Data'!$BD95</f>
        <v>1.9061487853755905E-2</v>
      </c>
      <c r="S92" s="56">
        <f>'Indicator Data'!H95/'Indicator Data'!$BD95</f>
        <v>5.0770450172436749E-3</v>
      </c>
      <c r="T92" s="56">
        <f>'Indicator Data'!I95/'Indicator Data'!$BD95</f>
        <v>1.211631898792913E-3</v>
      </c>
      <c r="U92" s="56">
        <f>'Indicator Data'!J95/'Indicator Data'!$BD95</f>
        <v>0</v>
      </c>
      <c r="V92" s="55">
        <f t="shared" si="65"/>
        <v>0</v>
      </c>
      <c r="W92" s="55">
        <f t="shared" si="66"/>
        <v>0</v>
      </c>
      <c r="X92" s="55">
        <f t="shared" si="67"/>
        <v>0</v>
      </c>
      <c r="Y92" s="55">
        <f t="shared" si="68"/>
        <v>0.9</v>
      </c>
      <c r="Z92" s="55">
        <f t="shared" si="69"/>
        <v>7.5</v>
      </c>
      <c r="AA92" s="55">
        <f t="shared" si="70"/>
        <v>10</v>
      </c>
      <c r="AB92" s="55">
        <f t="shared" si="71"/>
        <v>10</v>
      </c>
      <c r="AC92" s="55">
        <f t="shared" si="72"/>
        <v>10</v>
      </c>
      <c r="AD92" s="55">
        <f t="shared" si="73"/>
        <v>1.2</v>
      </c>
      <c r="AE92" s="55">
        <f t="shared" si="74"/>
        <v>7.8</v>
      </c>
      <c r="AF92" s="55">
        <f t="shared" si="75"/>
        <v>0</v>
      </c>
      <c r="AG92" s="55">
        <f>ROUND(IF('Indicator Data'!K95=0,0,IF('Indicator Data'!K95&gt;AG$194,10,IF('Indicator Data'!K95&lt;AG$195,0,10-(AG$194-'Indicator Data'!K95)/(AG$194-AG$195)*10))),1)</f>
        <v>1</v>
      </c>
      <c r="AH92" s="55">
        <f t="shared" si="76"/>
        <v>0.1</v>
      </c>
      <c r="AI92" s="55">
        <f t="shared" si="77"/>
        <v>0.1</v>
      </c>
      <c r="AJ92" s="55">
        <f t="shared" si="78"/>
        <v>10</v>
      </c>
      <c r="AK92" s="55">
        <f t="shared" si="79"/>
        <v>10</v>
      </c>
      <c r="AL92" s="55">
        <f t="shared" si="80"/>
        <v>10</v>
      </c>
      <c r="AM92" s="55">
        <f t="shared" si="81"/>
        <v>4.4000000000000004</v>
      </c>
      <c r="AN92" s="55">
        <f t="shared" si="82"/>
        <v>0</v>
      </c>
      <c r="AO92" s="57">
        <f t="shared" si="83"/>
        <v>0.1</v>
      </c>
      <c r="AP92" s="57">
        <f t="shared" si="84"/>
        <v>4.7</v>
      </c>
      <c r="AQ92" s="57">
        <f t="shared" si="85"/>
        <v>7.6</v>
      </c>
      <c r="AR92" s="57">
        <f t="shared" si="86"/>
        <v>8.5</v>
      </c>
      <c r="AS92" s="55">
        <f t="shared" si="87"/>
        <v>0.5</v>
      </c>
      <c r="AT92" s="55">
        <f>IF('Indicator Data'!L95="No data","x",IF('Indicator Data'!BE95&lt;1000,"x",ROUND((IF('Indicator Data'!L95&gt;AT$194,10,IF('Indicator Data'!L95&lt;AT$195,0,10-(AT$194-'Indicator Data'!L95)/(AT$194-AT$195)*10))),1)))</f>
        <v>0</v>
      </c>
      <c r="AU92" s="57">
        <f t="shared" si="88"/>
        <v>0.3</v>
      </c>
      <c r="AV92" s="58">
        <f t="shared" si="89"/>
        <v>5.2</v>
      </c>
      <c r="AW92" s="55">
        <f>ROUND(IF('Indicator Data'!M95=0,0,IF('Indicator Data'!M95&gt;AW$194,10,IF('Indicator Data'!M95&lt;AW$195,0,10-(AW$194-'Indicator Data'!M95)/(AW$194-AW$195)*10))),1)</f>
        <v>2.1</v>
      </c>
      <c r="AX92" s="55">
        <f>ROUND(IF('Indicator Data'!N95=0,0,IF(LOG('Indicator Data'!N95)&gt;LOG(AX$194),10,IF(LOG('Indicator Data'!N95)&lt;LOG(AX$195),0,10-(LOG(AX$194)-LOG('Indicator Data'!N95))/(LOG(AX$194)-LOG(AX$195))*10))),1)</f>
        <v>2.7</v>
      </c>
      <c r="AY92" s="57">
        <f t="shared" si="90"/>
        <v>2.4</v>
      </c>
      <c r="AZ92" s="55">
        <f>'Indicator Data'!O95</f>
        <v>0</v>
      </c>
      <c r="BA92" s="55">
        <f>'Indicator Data'!P95</f>
        <v>0</v>
      </c>
      <c r="BB92" s="57">
        <f t="shared" si="91"/>
        <v>0</v>
      </c>
      <c r="BC92" s="58">
        <f t="shared" si="92"/>
        <v>1.7</v>
      </c>
      <c r="BD92" s="15"/>
      <c r="BE92" s="104"/>
    </row>
    <row r="93" spans="1:57" s="4" customFormat="1" x14ac:dyDescent="0.25">
      <c r="A93" s="126" t="str">
        <f>'Indicator Data'!A96</f>
        <v>Kuwait</v>
      </c>
      <c r="B93" s="59" t="str">
        <f>'Indicator Data'!B96</f>
        <v>KWT</v>
      </c>
      <c r="C93" s="55">
        <f>ROUND(IF('Indicator Data'!C96=0,0.1,IF(LOG('Indicator Data'!C96)&gt;C$194,10,IF(LOG('Indicator Data'!C96)&lt;C$195,0,10-(C$194-LOG('Indicator Data'!C96))/(C$194-C$195)*10))),1)</f>
        <v>7.1</v>
      </c>
      <c r="D93" s="55">
        <f>ROUND(IF('Indicator Data'!D96=0,0.1,IF(LOG('Indicator Data'!D96)&gt;D$194,10,IF(LOG('Indicator Data'!D96)&lt;D$195,0,10-(D$194-LOG('Indicator Data'!D96))/(D$194-D$195)*10))),1)</f>
        <v>0.1</v>
      </c>
      <c r="E93" s="55">
        <f t="shared" si="62"/>
        <v>4.5</v>
      </c>
      <c r="F93" s="55">
        <f>ROUND(IF('Indicator Data'!E96="No data",0.1,IF('Indicator Data'!E96=0,0,IF(LOG('Indicator Data'!E96)&gt;F$194,10,IF(LOG('Indicator Data'!E96)&lt;F$195,0,10-(F$194-LOG('Indicator Data'!E96))/(F$194-F$195)*10)))),1)</f>
        <v>2.2999999999999998</v>
      </c>
      <c r="G93" s="55">
        <f>ROUND(IF('Indicator Data'!F96=0,0,IF(LOG('Indicator Data'!F96)&gt;G$194,10,IF(LOG('Indicator Data'!F96)&lt;G$195,0,10-(G$194-LOG('Indicator Data'!F96))/(G$194-G$195)*10))),1)</f>
        <v>0</v>
      </c>
      <c r="H93" s="55">
        <f>ROUND(IF('Indicator Data'!G96=0,0,IF(LOG('Indicator Data'!G96)&gt;H$194,10,IF(LOG('Indicator Data'!G96)&lt;H$195,0,10-(H$194-LOG('Indicator Data'!G96))/(H$194-H$195)*10))),1)</f>
        <v>0</v>
      </c>
      <c r="I93" s="55">
        <f>ROUND(IF('Indicator Data'!H96=0,0,IF(LOG('Indicator Data'!H96)&gt;I$194,10,IF(LOG('Indicator Data'!H96)&lt;I$195,0,10-(I$194-LOG('Indicator Data'!H96))/(I$194-I$195)*10))),1)</f>
        <v>0</v>
      </c>
      <c r="J93" s="55">
        <f t="shared" si="63"/>
        <v>0</v>
      </c>
      <c r="K93" s="55">
        <f>ROUND(IF('Indicator Data'!I96=0,0,IF(LOG('Indicator Data'!I96)&gt;K$194,10,IF(LOG('Indicator Data'!I96)&lt;K$195,0,10-(K$194-LOG('Indicator Data'!I96))/(K$194-K$195)*10))),1)</f>
        <v>0</v>
      </c>
      <c r="L93" s="55">
        <f t="shared" si="64"/>
        <v>0</v>
      </c>
      <c r="M93" s="55">
        <f>ROUND(IF('Indicator Data'!J96=0,0,IF(LOG('Indicator Data'!J96)&gt;M$194,10,IF(LOG('Indicator Data'!J96)&lt;M$195,0,10-(M$194-LOG('Indicator Data'!J96))/(M$194-M$195)*10))),1)</f>
        <v>0</v>
      </c>
      <c r="N93" s="56">
        <f>'Indicator Data'!C96/'Indicator Data'!$BD96</f>
        <v>1.8379217549039592E-3</v>
      </c>
      <c r="O93" s="56">
        <f>'Indicator Data'!D96/'Indicator Data'!$BD96</f>
        <v>0</v>
      </c>
      <c r="P93" s="56">
        <f>IF(F93=0.1,0,'Indicator Data'!E96/'Indicator Data'!$BD96)</f>
        <v>2.1451462797444405E-4</v>
      </c>
      <c r="Q93" s="56">
        <f>'Indicator Data'!F96/'Indicator Data'!$BD96</f>
        <v>0</v>
      </c>
      <c r="R93" s="56">
        <f>'Indicator Data'!G96/'Indicator Data'!$BD96</f>
        <v>0</v>
      </c>
      <c r="S93" s="56">
        <f>'Indicator Data'!H96/'Indicator Data'!$BD96</f>
        <v>0</v>
      </c>
      <c r="T93" s="56">
        <f>'Indicator Data'!I96/'Indicator Data'!$BD96</f>
        <v>0</v>
      </c>
      <c r="U93" s="56">
        <f>'Indicator Data'!J96/'Indicator Data'!$BD96</f>
        <v>0</v>
      </c>
      <c r="V93" s="55">
        <f t="shared" si="65"/>
        <v>9.1999999999999993</v>
      </c>
      <c r="W93" s="55">
        <f t="shared" si="66"/>
        <v>0</v>
      </c>
      <c r="X93" s="55">
        <f t="shared" si="67"/>
        <v>6.5</v>
      </c>
      <c r="Y93" s="55">
        <f t="shared" si="68"/>
        <v>0.1</v>
      </c>
      <c r="Z93" s="55">
        <f t="shared" si="69"/>
        <v>0</v>
      </c>
      <c r="AA93" s="55">
        <f t="shared" si="70"/>
        <v>0</v>
      </c>
      <c r="AB93" s="55">
        <f t="shared" si="71"/>
        <v>0</v>
      </c>
      <c r="AC93" s="55">
        <f t="shared" si="72"/>
        <v>0</v>
      </c>
      <c r="AD93" s="55">
        <f t="shared" si="73"/>
        <v>0</v>
      </c>
      <c r="AE93" s="55">
        <f t="shared" si="74"/>
        <v>0</v>
      </c>
      <c r="AF93" s="55">
        <f t="shared" si="75"/>
        <v>0</v>
      </c>
      <c r="AG93" s="55">
        <f>ROUND(IF('Indicator Data'!K96=0,0,IF('Indicator Data'!K96&gt;AG$194,10,IF('Indicator Data'!K96&lt;AG$195,0,10-(AG$194-'Indicator Data'!K96)/(AG$194-AG$195)*10))),1)</f>
        <v>0</v>
      </c>
      <c r="AH93" s="55">
        <f t="shared" si="76"/>
        <v>8.1999999999999993</v>
      </c>
      <c r="AI93" s="55">
        <f t="shared" si="77"/>
        <v>0.1</v>
      </c>
      <c r="AJ93" s="55">
        <f t="shared" si="78"/>
        <v>0</v>
      </c>
      <c r="AK93" s="55">
        <f t="shared" si="79"/>
        <v>0</v>
      </c>
      <c r="AL93" s="55">
        <f t="shared" si="80"/>
        <v>0</v>
      </c>
      <c r="AM93" s="55">
        <f t="shared" si="81"/>
        <v>0</v>
      </c>
      <c r="AN93" s="55">
        <f t="shared" si="82"/>
        <v>0</v>
      </c>
      <c r="AO93" s="57">
        <f t="shared" si="83"/>
        <v>5.6</v>
      </c>
      <c r="AP93" s="57">
        <f t="shared" si="84"/>
        <v>1.3</v>
      </c>
      <c r="AQ93" s="57">
        <f t="shared" si="85"/>
        <v>0</v>
      </c>
      <c r="AR93" s="57">
        <f t="shared" si="86"/>
        <v>0</v>
      </c>
      <c r="AS93" s="55">
        <f t="shared" si="87"/>
        <v>0</v>
      </c>
      <c r="AT93" s="55">
        <f>IF('Indicator Data'!L96="No data","x",IF('Indicator Data'!BE96&lt;1000,"x",ROUND((IF('Indicator Data'!L96&gt;AT$194,10,IF('Indicator Data'!L96&lt;AT$195,0,10-(AT$194-'Indicator Data'!L96)/(AT$194-AT$195)*10))),1)))</f>
        <v>6.1</v>
      </c>
      <c r="AU93" s="57">
        <f t="shared" si="88"/>
        <v>3.1</v>
      </c>
      <c r="AV93" s="58">
        <f t="shared" si="89"/>
        <v>2.2999999999999998</v>
      </c>
      <c r="AW93" s="55">
        <f>ROUND(IF('Indicator Data'!M96=0,0,IF('Indicator Data'!M96&gt;AW$194,10,IF('Indicator Data'!M96&lt;AW$195,0,10-(AW$194-'Indicator Data'!M96)/(AW$194-AW$195)*10))),1)</f>
        <v>0.6</v>
      </c>
      <c r="AX93" s="55">
        <f>ROUND(IF('Indicator Data'!N96=0,0,IF(LOG('Indicator Data'!N96)&gt;LOG(AX$194),10,IF(LOG('Indicator Data'!N96)&lt;LOG(AX$195),0,10-(LOG(AX$194)-LOG('Indicator Data'!N96))/(LOG(AX$194)-LOG(AX$195))*10))),1)</f>
        <v>0.6</v>
      </c>
      <c r="AY93" s="57">
        <f t="shared" si="90"/>
        <v>0.6</v>
      </c>
      <c r="AZ93" s="55">
        <f>'Indicator Data'!O96</f>
        <v>0</v>
      </c>
      <c r="BA93" s="55">
        <f>'Indicator Data'!P96</f>
        <v>0</v>
      </c>
      <c r="BB93" s="57">
        <f t="shared" si="91"/>
        <v>0</v>
      </c>
      <c r="BC93" s="58">
        <f t="shared" si="92"/>
        <v>0.4</v>
      </c>
      <c r="BD93" s="15"/>
      <c r="BE93" s="104"/>
    </row>
    <row r="94" spans="1:57" s="4" customFormat="1" x14ac:dyDescent="0.25">
      <c r="A94" s="126" t="str">
        <f>'Indicator Data'!A97</f>
        <v>Kyrgyzstan</v>
      </c>
      <c r="B94" s="59" t="str">
        <f>'Indicator Data'!B97</f>
        <v>KGZ</v>
      </c>
      <c r="C94" s="55">
        <f>ROUND(IF('Indicator Data'!C97=0,0.1,IF(LOG('Indicator Data'!C97)&gt;C$194,10,IF(LOG('Indicator Data'!C97)&lt;C$195,0,10-(C$194-LOG('Indicator Data'!C97))/(C$194-C$195)*10))),1)</f>
        <v>7.7</v>
      </c>
      <c r="D94" s="55">
        <f>ROUND(IF('Indicator Data'!D97=0,0.1,IF(LOG('Indicator Data'!D97)&gt;D$194,10,IF(LOG('Indicator Data'!D97)&lt;D$195,0,10-(D$194-LOG('Indicator Data'!D97))/(D$194-D$195)*10))),1)</f>
        <v>10</v>
      </c>
      <c r="E94" s="55">
        <f t="shared" si="62"/>
        <v>9.1999999999999993</v>
      </c>
      <c r="F94" s="55">
        <f>ROUND(IF('Indicator Data'!E97="No data",0.1,IF('Indicator Data'!E97=0,0,IF(LOG('Indicator Data'!E97)&gt;F$194,10,IF(LOG('Indicator Data'!E97)&lt;F$195,0,10-(F$194-LOG('Indicator Data'!E97))/(F$194-F$195)*10)))),1)</f>
        <v>6.5</v>
      </c>
      <c r="G94" s="55">
        <f>ROUND(IF('Indicator Data'!F97=0,0,IF(LOG('Indicator Data'!F97)&gt;G$194,10,IF(LOG('Indicator Data'!F97)&lt;G$195,0,10-(G$194-LOG('Indicator Data'!F97))/(G$194-G$195)*10))),1)</f>
        <v>0</v>
      </c>
      <c r="H94" s="55">
        <f>ROUND(IF('Indicator Data'!G97=0,0,IF(LOG('Indicator Data'!G97)&gt;H$194,10,IF(LOG('Indicator Data'!G97)&lt;H$195,0,10-(H$194-LOG('Indicator Data'!G97))/(H$194-H$195)*10))),1)</f>
        <v>0</v>
      </c>
      <c r="I94" s="55">
        <f>ROUND(IF('Indicator Data'!H97=0,0,IF(LOG('Indicator Data'!H97)&gt;I$194,10,IF(LOG('Indicator Data'!H97)&lt;I$195,0,10-(I$194-LOG('Indicator Data'!H97))/(I$194-I$195)*10))),1)</f>
        <v>0</v>
      </c>
      <c r="J94" s="55">
        <f t="shared" si="63"/>
        <v>0</v>
      </c>
      <c r="K94" s="55">
        <f>ROUND(IF('Indicator Data'!I97=0,0,IF(LOG('Indicator Data'!I97)&gt;K$194,10,IF(LOG('Indicator Data'!I97)&lt;K$195,0,10-(K$194-LOG('Indicator Data'!I97))/(K$194-K$195)*10))),1)</f>
        <v>0</v>
      </c>
      <c r="L94" s="55">
        <f t="shared" si="64"/>
        <v>0</v>
      </c>
      <c r="M94" s="55">
        <f>ROUND(IF('Indicator Data'!J97=0,0,IF(LOG('Indicator Data'!J97)&gt;M$194,10,IF(LOG('Indicator Data'!J97)&lt;M$195,0,10-(M$194-LOG('Indicator Data'!J97))/(M$194-M$195)*10))),1)</f>
        <v>9.5</v>
      </c>
      <c r="N94" s="56">
        <f>'Indicator Data'!C97/'Indicator Data'!$BD97</f>
        <v>2.0876650437791399E-3</v>
      </c>
      <c r="O94" s="56">
        <f>'Indicator Data'!D97/'Indicator Data'!$BD97</f>
        <v>2.042615623062407E-3</v>
      </c>
      <c r="P94" s="56">
        <f>IF(F94=0.1,0,'Indicator Data'!E97/'Indicator Data'!$BD97)</f>
        <v>6.8139414710186239E-3</v>
      </c>
      <c r="Q94" s="56">
        <f>'Indicator Data'!F97/'Indicator Data'!$BD97</f>
        <v>0</v>
      </c>
      <c r="R94" s="56">
        <f>'Indicator Data'!G97/'Indicator Data'!$BD97</f>
        <v>0</v>
      </c>
      <c r="S94" s="56">
        <f>'Indicator Data'!H97/'Indicator Data'!$BD97</f>
        <v>0</v>
      </c>
      <c r="T94" s="56">
        <f>'Indicator Data'!I97/'Indicator Data'!$BD97</f>
        <v>0</v>
      </c>
      <c r="U94" s="56">
        <f>'Indicator Data'!J97/'Indicator Data'!$BD97</f>
        <v>1.0504081887677418E-2</v>
      </c>
      <c r="V94" s="55">
        <f t="shared" si="65"/>
        <v>10</v>
      </c>
      <c r="W94" s="55">
        <f t="shared" si="66"/>
        <v>10</v>
      </c>
      <c r="X94" s="55">
        <f t="shared" si="67"/>
        <v>10</v>
      </c>
      <c r="Y94" s="55">
        <f t="shared" si="68"/>
        <v>4.5</v>
      </c>
      <c r="Z94" s="55">
        <f t="shared" si="69"/>
        <v>0</v>
      </c>
      <c r="AA94" s="55">
        <f t="shared" si="70"/>
        <v>0</v>
      </c>
      <c r="AB94" s="55">
        <f t="shared" si="71"/>
        <v>0</v>
      </c>
      <c r="AC94" s="55">
        <f t="shared" si="72"/>
        <v>0</v>
      </c>
      <c r="AD94" s="55">
        <f t="shared" si="73"/>
        <v>0</v>
      </c>
      <c r="AE94" s="55">
        <f t="shared" si="74"/>
        <v>0</v>
      </c>
      <c r="AF94" s="55">
        <f t="shared" si="75"/>
        <v>3.5</v>
      </c>
      <c r="AG94" s="55">
        <f>ROUND(IF('Indicator Data'!K97=0,0,IF('Indicator Data'!K97&gt;AG$194,10,IF('Indicator Data'!K97&lt;AG$195,0,10-(AG$194-'Indicator Data'!K97)/(AG$194-AG$195)*10))),1)</f>
        <v>1</v>
      </c>
      <c r="AH94" s="55">
        <f t="shared" si="76"/>
        <v>8.9</v>
      </c>
      <c r="AI94" s="55">
        <f t="shared" si="77"/>
        <v>10</v>
      </c>
      <c r="AJ94" s="55">
        <f t="shared" si="78"/>
        <v>0</v>
      </c>
      <c r="AK94" s="55">
        <f t="shared" si="79"/>
        <v>0</v>
      </c>
      <c r="AL94" s="55">
        <f t="shared" si="80"/>
        <v>0</v>
      </c>
      <c r="AM94" s="55">
        <f t="shared" si="81"/>
        <v>0</v>
      </c>
      <c r="AN94" s="55">
        <f t="shared" si="82"/>
        <v>7.6</v>
      </c>
      <c r="AO94" s="57">
        <f t="shared" si="83"/>
        <v>9.6999999999999993</v>
      </c>
      <c r="AP94" s="57">
        <f t="shared" si="84"/>
        <v>5.6</v>
      </c>
      <c r="AQ94" s="57">
        <f t="shared" si="85"/>
        <v>0</v>
      </c>
      <c r="AR94" s="57">
        <f t="shared" si="86"/>
        <v>0</v>
      </c>
      <c r="AS94" s="55">
        <f t="shared" si="87"/>
        <v>4.3</v>
      </c>
      <c r="AT94" s="55">
        <f>IF('Indicator Data'!L97="No data","x",IF('Indicator Data'!BE97&lt;1000,"x",ROUND((IF('Indicator Data'!L97&gt;AT$194,10,IF('Indicator Data'!L97&lt;AT$195,0,10-(AT$194-'Indicator Data'!L97)/(AT$194-AT$195)*10))),1)))</f>
        <v>9.1</v>
      </c>
      <c r="AU94" s="57">
        <f t="shared" si="88"/>
        <v>6.7</v>
      </c>
      <c r="AV94" s="58">
        <f t="shared" si="89"/>
        <v>5.8</v>
      </c>
      <c r="AW94" s="55">
        <f>ROUND(IF('Indicator Data'!M97=0,0,IF('Indicator Data'!M97&gt;AW$194,10,IF('Indicator Data'!M97&lt;AW$195,0,10-(AW$194-'Indicator Data'!M97)/(AW$194-AW$195)*10))),1)</f>
        <v>7.4</v>
      </c>
      <c r="AX94" s="55">
        <f>ROUND(IF('Indicator Data'!N97=0,0,IF(LOG('Indicator Data'!N97)&gt;LOG(AX$194),10,IF(LOG('Indicator Data'!N97)&lt;LOG(AX$195),0,10-(LOG(AX$194)-LOG('Indicator Data'!N97))/(LOG(AX$194)-LOG(AX$195))*10))),1)</f>
        <v>5.9</v>
      </c>
      <c r="AY94" s="57">
        <f t="shared" si="90"/>
        <v>6.7</v>
      </c>
      <c r="AZ94" s="55">
        <f>'Indicator Data'!O97</f>
        <v>0</v>
      </c>
      <c r="BA94" s="55">
        <f>'Indicator Data'!P97</f>
        <v>0</v>
      </c>
      <c r="BB94" s="57">
        <f t="shared" si="91"/>
        <v>0</v>
      </c>
      <c r="BC94" s="58">
        <f t="shared" si="92"/>
        <v>4.7</v>
      </c>
      <c r="BD94" s="15"/>
      <c r="BE94" s="104"/>
    </row>
    <row r="95" spans="1:57" s="4" customFormat="1" x14ac:dyDescent="0.25">
      <c r="A95" s="126" t="str">
        <f>'Indicator Data'!A98</f>
        <v>Lao PDR</v>
      </c>
      <c r="B95" s="59" t="str">
        <f>'Indicator Data'!B98</f>
        <v>LAO</v>
      </c>
      <c r="C95" s="55">
        <f>ROUND(IF('Indicator Data'!C98=0,0.1,IF(LOG('Indicator Data'!C98)&gt;C$194,10,IF(LOG('Indicator Data'!C98)&lt;C$195,0,10-(C$194-LOG('Indicator Data'!C98))/(C$194-C$195)*10))),1)</f>
        <v>7.1</v>
      </c>
      <c r="D95" s="55">
        <f>ROUND(IF('Indicator Data'!D98=0,0.1,IF(LOG('Indicator Data'!D98)&gt;D$194,10,IF(LOG('Indicator Data'!D98)&lt;D$195,0,10-(D$194-LOG('Indicator Data'!D98))/(D$194-D$195)*10))),1)</f>
        <v>0.1</v>
      </c>
      <c r="E95" s="55">
        <f t="shared" si="62"/>
        <v>4.5</v>
      </c>
      <c r="F95" s="55">
        <f>ROUND(IF('Indicator Data'!E98="No data",0.1,IF('Indicator Data'!E98=0,0,IF(LOG('Indicator Data'!E98)&gt;F$194,10,IF(LOG('Indicator Data'!E98)&lt;F$195,0,10-(F$194-LOG('Indicator Data'!E98))/(F$194-F$195)*10)))),1)</f>
        <v>7.5</v>
      </c>
      <c r="G95" s="55">
        <f>ROUND(IF('Indicator Data'!F98=0,0,IF(LOG('Indicator Data'!F98)&gt;G$194,10,IF(LOG('Indicator Data'!F98)&lt;G$195,0,10-(G$194-LOG('Indicator Data'!F98))/(G$194-G$195)*10))),1)</f>
        <v>0</v>
      </c>
      <c r="H95" s="55">
        <f>ROUND(IF('Indicator Data'!G98=0,0,IF(LOG('Indicator Data'!G98)&gt;H$194,10,IF(LOG('Indicator Data'!G98)&lt;H$195,0,10-(H$194-LOG('Indicator Data'!G98))/(H$194-H$195)*10))),1)</f>
        <v>6.9</v>
      </c>
      <c r="I95" s="55">
        <f>ROUND(IF('Indicator Data'!H98=0,0,IF(LOG('Indicator Data'!H98)&gt;I$194,10,IF(LOG('Indicator Data'!H98)&lt;I$195,0,10-(I$194-LOG('Indicator Data'!H98))/(I$194-I$195)*10))),1)</f>
        <v>7.9</v>
      </c>
      <c r="J95" s="55">
        <f t="shared" si="63"/>
        <v>7.4</v>
      </c>
      <c r="K95" s="55">
        <f>ROUND(IF('Indicator Data'!I98=0,0,IF(LOG('Indicator Data'!I98)&gt;K$194,10,IF(LOG('Indicator Data'!I98)&lt;K$195,0,10-(K$194-LOG('Indicator Data'!I98))/(K$194-K$195)*10))),1)</f>
        <v>0</v>
      </c>
      <c r="L95" s="55">
        <f t="shared" si="64"/>
        <v>4.7</v>
      </c>
      <c r="M95" s="55">
        <f>ROUND(IF('Indicator Data'!J98=0,0,IF(LOG('Indicator Data'!J98)&gt;M$194,10,IF(LOG('Indicator Data'!J98)&lt;M$195,0,10-(M$194-LOG('Indicator Data'!J98))/(M$194-M$195)*10))),1)</f>
        <v>8.4</v>
      </c>
      <c r="N95" s="56">
        <f>'Indicator Data'!C98/'Indicator Data'!$BD98</f>
        <v>1.1365672973316855E-3</v>
      </c>
      <c r="O95" s="56">
        <f>'Indicator Data'!D98/'Indicator Data'!$BD98</f>
        <v>0</v>
      </c>
      <c r="P95" s="56">
        <f>IF(F95=0.1,0,'Indicator Data'!E98/'Indicator Data'!$BD98)</f>
        <v>1.7378029832968059E-2</v>
      </c>
      <c r="Q95" s="56">
        <f>'Indicator Data'!F98/'Indicator Data'!$BD98</f>
        <v>0</v>
      </c>
      <c r="R95" s="56">
        <f>'Indicator Data'!G98/'Indicator Data'!$BD98</f>
        <v>9.9796856865927361E-3</v>
      </c>
      <c r="S95" s="56">
        <f>'Indicator Data'!H98/'Indicator Data'!$BD98</f>
        <v>5.3483626977288634E-4</v>
      </c>
      <c r="T95" s="56">
        <f>'Indicator Data'!I98/'Indicator Data'!$BD98</f>
        <v>0</v>
      </c>
      <c r="U95" s="56">
        <f>'Indicator Data'!J98/'Indicator Data'!$BD98</f>
        <v>3.7745444206098398E-3</v>
      </c>
      <c r="V95" s="55">
        <f t="shared" si="65"/>
        <v>5.7</v>
      </c>
      <c r="W95" s="55">
        <f t="shared" si="66"/>
        <v>0</v>
      </c>
      <c r="X95" s="55">
        <f t="shared" si="67"/>
        <v>3.4</v>
      </c>
      <c r="Y95" s="55">
        <f t="shared" si="68"/>
        <v>10</v>
      </c>
      <c r="Z95" s="55">
        <f t="shared" si="69"/>
        <v>0</v>
      </c>
      <c r="AA95" s="55">
        <f t="shared" si="70"/>
        <v>5.5</v>
      </c>
      <c r="AB95" s="55">
        <f t="shared" si="71"/>
        <v>1.1000000000000001</v>
      </c>
      <c r="AC95" s="55">
        <f t="shared" si="72"/>
        <v>3.6</v>
      </c>
      <c r="AD95" s="55">
        <f t="shared" si="73"/>
        <v>0</v>
      </c>
      <c r="AE95" s="55">
        <f t="shared" si="74"/>
        <v>2</v>
      </c>
      <c r="AF95" s="55">
        <f t="shared" si="75"/>
        <v>1.3</v>
      </c>
      <c r="AG95" s="55">
        <f>ROUND(IF('Indicator Data'!K98=0,0,IF('Indicator Data'!K98&gt;AG$194,10,IF('Indicator Data'!K98&lt;AG$195,0,10-(AG$194-'Indicator Data'!K98)/(AG$194-AG$195)*10))),1)</f>
        <v>4</v>
      </c>
      <c r="AH95" s="55">
        <f t="shared" si="76"/>
        <v>6.4</v>
      </c>
      <c r="AI95" s="55">
        <f t="shared" si="77"/>
        <v>0.1</v>
      </c>
      <c r="AJ95" s="55">
        <f t="shared" si="78"/>
        <v>6.2</v>
      </c>
      <c r="AK95" s="55">
        <f t="shared" si="79"/>
        <v>4.5</v>
      </c>
      <c r="AL95" s="55">
        <f t="shared" si="80"/>
        <v>5.4</v>
      </c>
      <c r="AM95" s="55">
        <f t="shared" si="81"/>
        <v>0</v>
      </c>
      <c r="AN95" s="55">
        <f t="shared" si="82"/>
        <v>6</v>
      </c>
      <c r="AO95" s="57">
        <f t="shared" si="83"/>
        <v>4</v>
      </c>
      <c r="AP95" s="57">
        <f t="shared" si="84"/>
        <v>9.1</v>
      </c>
      <c r="AQ95" s="57">
        <f t="shared" si="85"/>
        <v>0</v>
      </c>
      <c r="AR95" s="57">
        <f t="shared" si="86"/>
        <v>3.5</v>
      </c>
      <c r="AS95" s="55">
        <f t="shared" si="87"/>
        <v>5</v>
      </c>
      <c r="AT95" s="55">
        <f>IF('Indicator Data'!L98="No data","x",IF('Indicator Data'!BE98&lt;1000,"x",ROUND((IF('Indicator Data'!L98&gt;AT$194,10,IF('Indicator Data'!L98&lt;AT$195,0,10-(AT$194-'Indicator Data'!L98)/(AT$194-AT$195)*10))),1)))</f>
        <v>0</v>
      </c>
      <c r="AU95" s="57">
        <f t="shared" si="88"/>
        <v>2.5</v>
      </c>
      <c r="AV95" s="58">
        <f t="shared" si="89"/>
        <v>4.8</v>
      </c>
      <c r="AW95" s="55">
        <f>ROUND(IF('Indicator Data'!M98=0,0,IF('Indicator Data'!M98&gt;AW$194,10,IF('Indicator Data'!M98&lt;AW$195,0,10-(AW$194-'Indicator Data'!M98)/(AW$194-AW$195)*10))),1)</f>
        <v>3.9</v>
      </c>
      <c r="AX95" s="55">
        <f>ROUND(IF('Indicator Data'!N98=0,0,IF(LOG('Indicator Data'!N98)&gt;LOG(AX$194),10,IF(LOG('Indicator Data'!N98)&lt;LOG(AX$195),0,10-(LOG(AX$194)-LOG('Indicator Data'!N98))/(LOG(AX$194)-LOG(AX$195))*10))),1)</f>
        <v>3.6</v>
      </c>
      <c r="AY95" s="57">
        <f t="shared" si="90"/>
        <v>3.8</v>
      </c>
      <c r="AZ95" s="55">
        <f>'Indicator Data'!O98</f>
        <v>0</v>
      </c>
      <c r="BA95" s="55">
        <f>'Indicator Data'!P98</f>
        <v>0</v>
      </c>
      <c r="BB95" s="57">
        <f t="shared" si="91"/>
        <v>0</v>
      </c>
      <c r="BC95" s="58">
        <f t="shared" si="92"/>
        <v>2.7</v>
      </c>
      <c r="BD95" s="15"/>
      <c r="BE95" s="104"/>
    </row>
    <row r="96" spans="1:57" s="4" customFormat="1" x14ac:dyDescent="0.25">
      <c r="A96" s="126" t="str">
        <f>'Indicator Data'!A99</f>
        <v>Latvia</v>
      </c>
      <c r="B96" s="59" t="str">
        <f>'Indicator Data'!B99</f>
        <v>LVA</v>
      </c>
      <c r="C96" s="55">
        <f>ROUND(IF('Indicator Data'!C99=0,0.1,IF(LOG('Indicator Data'!C99)&gt;C$194,10,IF(LOG('Indicator Data'!C99)&lt;C$195,0,10-(C$194-LOG('Indicator Data'!C99))/(C$194-C$195)*10))),1)</f>
        <v>0.1</v>
      </c>
      <c r="D96" s="55">
        <f>ROUND(IF('Indicator Data'!D99=0,0.1,IF(LOG('Indicator Data'!D99)&gt;D$194,10,IF(LOG('Indicator Data'!D99)&lt;D$195,0,10-(D$194-LOG('Indicator Data'!D99))/(D$194-D$195)*10))),1)</f>
        <v>0.1</v>
      </c>
      <c r="E96" s="55">
        <f t="shared" si="62"/>
        <v>0.1</v>
      </c>
      <c r="F96" s="55">
        <f>ROUND(IF('Indicator Data'!E99="No data",0.1,IF('Indicator Data'!E99=0,0,IF(LOG('Indicator Data'!E99)&gt;F$194,10,IF(LOG('Indicator Data'!E99)&lt;F$195,0,10-(F$194-LOG('Indicator Data'!E99))/(F$194-F$195)*10)))),1)</f>
        <v>5.8</v>
      </c>
      <c r="G96" s="55">
        <f>ROUND(IF('Indicator Data'!F99=0,0,IF(LOG('Indicator Data'!F99)&gt;G$194,10,IF(LOG('Indicator Data'!F99)&lt;G$195,0,10-(G$194-LOG('Indicator Data'!F99))/(G$194-G$195)*10))),1)</f>
        <v>0</v>
      </c>
      <c r="H96" s="55">
        <f>ROUND(IF('Indicator Data'!G99=0,0,IF(LOG('Indicator Data'!G99)&gt;H$194,10,IF(LOG('Indicator Data'!G99)&lt;H$195,0,10-(H$194-LOG('Indicator Data'!G99))/(H$194-H$195)*10))),1)</f>
        <v>0</v>
      </c>
      <c r="I96" s="55">
        <f>ROUND(IF('Indicator Data'!H99=0,0,IF(LOG('Indicator Data'!H99)&gt;I$194,10,IF(LOG('Indicator Data'!H99)&lt;I$195,0,10-(I$194-LOG('Indicator Data'!H99))/(I$194-I$195)*10))),1)</f>
        <v>0</v>
      </c>
      <c r="J96" s="55">
        <f t="shared" si="63"/>
        <v>0</v>
      </c>
      <c r="K96" s="55">
        <f>ROUND(IF('Indicator Data'!I99=0,0,IF(LOG('Indicator Data'!I99)&gt;K$194,10,IF(LOG('Indicator Data'!I99)&lt;K$195,0,10-(K$194-LOG('Indicator Data'!I99))/(K$194-K$195)*10))),1)</f>
        <v>0</v>
      </c>
      <c r="L96" s="55">
        <f t="shared" si="64"/>
        <v>0</v>
      </c>
      <c r="M96" s="55">
        <f>ROUND(IF('Indicator Data'!J99=0,0,IF(LOG('Indicator Data'!J99)&gt;M$194,10,IF(LOG('Indicator Data'!J99)&lt;M$195,0,10-(M$194-LOG('Indicator Data'!J99))/(M$194-M$195)*10))),1)</f>
        <v>0</v>
      </c>
      <c r="N96" s="56">
        <f>'Indicator Data'!C99/'Indicator Data'!$BD99</f>
        <v>0</v>
      </c>
      <c r="O96" s="56">
        <f>'Indicator Data'!D99/'Indicator Data'!$BD99</f>
        <v>0</v>
      </c>
      <c r="P96" s="56">
        <f>IF(F96=0.1,0,'Indicator Data'!E99/'Indicator Data'!$BD99)</f>
        <v>1.0726634277065748E-2</v>
      </c>
      <c r="Q96" s="56">
        <f>'Indicator Data'!F99/'Indicator Data'!$BD99</f>
        <v>0</v>
      </c>
      <c r="R96" s="56">
        <f>'Indicator Data'!G99/'Indicator Data'!$BD99</f>
        <v>0</v>
      </c>
      <c r="S96" s="56">
        <f>'Indicator Data'!H99/'Indicator Data'!$BD99</f>
        <v>0</v>
      </c>
      <c r="T96" s="56">
        <f>'Indicator Data'!I99/'Indicator Data'!$BD99</f>
        <v>0</v>
      </c>
      <c r="U96" s="56">
        <f>'Indicator Data'!J99/'Indicator Data'!$BD99</f>
        <v>0</v>
      </c>
      <c r="V96" s="55">
        <f t="shared" si="65"/>
        <v>0</v>
      </c>
      <c r="W96" s="55">
        <f t="shared" si="66"/>
        <v>0</v>
      </c>
      <c r="X96" s="55">
        <f t="shared" si="67"/>
        <v>0</v>
      </c>
      <c r="Y96" s="55">
        <f t="shared" si="68"/>
        <v>7.2</v>
      </c>
      <c r="Z96" s="55">
        <f t="shared" si="69"/>
        <v>0</v>
      </c>
      <c r="AA96" s="55">
        <f t="shared" si="70"/>
        <v>0</v>
      </c>
      <c r="AB96" s="55">
        <f t="shared" si="71"/>
        <v>0</v>
      </c>
      <c r="AC96" s="55">
        <f t="shared" si="72"/>
        <v>0</v>
      </c>
      <c r="AD96" s="55">
        <f t="shared" si="73"/>
        <v>0</v>
      </c>
      <c r="AE96" s="55">
        <f t="shared" si="74"/>
        <v>0</v>
      </c>
      <c r="AF96" s="55">
        <f t="shared" si="75"/>
        <v>0</v>
      </c>
      <c r="AG96" s="55">
        <f>ROUND(IF('Indicator Data'!K99=0,0,IF('Indicator Data'!K99&gt;AG$194,10,IF('Indicator Data'!K99&lt;AG$195,0,10-(AG$194-'Indicator Data'!K99)/(AG$194-AG$195)*10))),1)</f>
        <v>0</v>
      </c>
      <c r="AH96" s="55">
        <f t="shared" si="76"/>
        <v>0.1</v>
      </c>
      <c r="AI96" s="55">
        <f t="shared" si="77"/>
        <v>0.1</v>
      </c>
      <c r="AJ96" s="55">
        <f t="shared" si="78"/>
        <v>0</v>
      </c>
      <c r="AK96" s="55">
        <f t="shared" si="79"/>
        <v>0</v>
      </c>
      <c r="AL96" s="55">
        <f t="shared" si="80"/>
        <v>0</v>
      </c>
      <c r="AM96" s="55">
        <f t="shared" si="81"/>
        <v>0</v>
      </c>
      <c r="AN96" s="55">
        <f t="shared" si="82"/>
        <v>0</v>
      </c>
      <c r="AO96" s="57">
        <f t="shared" si="83"/>
        <v>0.1</v>
      </c>
      <c r="AP96" s="57">
        <f t="shared" si="84"/>
        <v>6.6</v>
      </c>
      <c r="AQ96" s="57">
        <f t="shared" si="85"/>
        <v>0</v>
      </c>
      <c r="AR96" s="57">
        <f t="shared" si="86"/>
        <v>0</v>
      </c>
      <c r="AS96" s="55">
        <f t="shared" si="87"/>
        <v>0</v>
      </c>
      <c r="AT96" s="55">
        <f>IF('Indicator Data'!L99="No data","x",IF('Indicator Data'!BE99&lt;1000,"x",ROUND((IF('Indicator Data'!L99&gt;AT$194,10,IF('Indicator Data'!L99&lt;AT$195,0,10-(AT$194-'Indicator Data'!L99)/(AT$194-AT$195)*10))),1)))</f>
        <v>4</v>
      </c>
      <c r="AU96" s="57">
        <f t="shared" si="88"/>
        <v>2</v>
      </c>
      <c r="AV96" s="58">
        <f t="shared" si="89"/>
        <v>2.2000000000000002</v>
      </c>
      <c r="AW96" s="55">
        <f>ROUND(IF('Indicator Data'!M99=0,0,IF('Indicator Data'!M99&gt;AW$194,10,IF('Indicator Data'!M99&lt;AW$195,0,10-(AW$194-'Indicator Data'!M99)/(AW$194-AW$195)*10))),1)</f>
        <v>0.1</v>
      </c>
      <c r="AX96" s="55">
        <f>ROUND(IF('Indicator Data'!N99=0,0,IF(LOG('Indicator Data'!N99)&gt;LOG(AX$194),10,IF(LOG('Indicator Data'!N99)&lt;LOG(AX$195),0,10-(LOG(AX$194)-LOG('Indicator Data'!N99))/(LOG(AX$194)-LOG(AX$195))*10))),1)</f>
        <v>0</v>
      </c>
      <c r="AY96" s="57">
        <f t="shared" si="90"/>
        <v>0.1</v>
      </c>
      <c r="AZ96" s="55">
        <f>'Indicator Data'!O99</f>
        <v>0</v>
      </c>
      <c r="BA96" s="55">
        <f>'Indicator Data'!P99</f>
        <v>0</v>
      </c>
      <c r="BB96" s="57">
        <f t="shared" si="91"/>
        <v>0</v>
      </c>
      <c r="BC96" s="58">
        <f t="shared" si="92"/>
        <v>0.1</v>
      </c>
      <c r="BD96" s="15"/>
      <c r="BE96" s="104"/>
    </row>
    <row r="97" spans="1:57" s="4" customFormat="1" x14ac:dyDescent="0.25">
      <c r="A97" s="126" t="str">
        <f>'Indicator Data'!A100</f>
        <v>Lebanon</v>
      </c>
      <c r="B97" s="59" t="str">
        <f>'Indicator Data'!B100</f>
        <v>LBN</v>
      </c>
      <c r="C97" s="55">
        <f>ROUND(IF('Indicator Data'!C100=0,0.1,IF(LOG('Indicator Data'!C100)&gt;C$194,10,IF(LOG('Indicator Data'!C100)&lt;C$195,0,10-(C$194-LOG('Indicator Data'!C100))/(C$194-C$195)*10))),1)</f>
        <v>7.7</v>
      </c>
      <c r="D97" s="55">
        <f>ROUND(IF('Indicator Data'!D100=0,0.1,IF(LOG('Indicator Data'!D100)&gt;D$194,10,IF(LOG('Indicator Data'!D100)&lt;D$195,0,10-(D$194-LOG('Indicator Data'!D100))/(D$194-D$195)*10))),1)</f>
        <v>0.1</v>
      </c>
      <c r="E97" s="55">
        <f t="shared" si="62"/>
        <v>5</v>
      </c>
      <c r="F97" s="55">
        <f>ROUND(IF('Indicator Data'!E100="No data",0.1,IF('Indicator Data'!E100=0,0,IF(LOG('Indicator Data'!E100)&gt;F$194,10,IF(LOG('Indicator Data'!E100)&lt;F$195,0,10-(F$194-LOG('Indicator Data'!E100))/(F$194-F$195)*10)))),1)</f>
        <v>2.2000000000000002</v>
      </c>
      <c r="G97" s="55">
        <f>ROUND(IF('Indicator Data'!F100=0,0,IF(LOG('Indicator Data'!F100)&gt;G$194,10,IF(LOG('Indicator Data'!F100)&lt;G$195,0,10-(G$194-LOG('Indicator Data'!F100))/(G$194-G$195)*10))),1)</f>
        <v>6.3</v>
      </c>
      <c r="H97" s="55">
        <f>ROUND(IF('Indicator Data'!G100=0,0,IF(LOG('Indicator Data'!G100)&gt;H$194,10,IF(LOG('Indicator Data'!G100)&lt;H$195,0,10-(H$194-LOG('Indicator Data'!G100))/(H$194-H$195)*10))),1)</f>
        <v>0</v>
      </c>
      <c r="I97" s="55">
        <f>ROUND(IF('Indicator Data'!H100=0,0,IF(LOG('Indicator Data'!H100)&gt;I$194,10,IF(LOG('Indicator Data'!H100)&lt;I$195,0,10-(I$194-LOG('Indicator Data'!H100))/(I$194-I$195)*10))),1)</f>
        <v>0</v>
      </c>
      <c r="J97" s="55">
        <f t="shared" si="63"/>
        <v>0</v>
      </c>
      <c r="K97" s="55">
        <f>ROUND(IF('Indicator Data'!I100=0,0,IF(LOG('Indicator Data'!I100)&gt;K$194,10,IF(LOG('Indicator Data'!I100)&lt;K$195,0,10-(K$194-LOG('Indicator Data'!I100))/(K$194-K$195)*10))),1)</f>
        <v>0</v>
      </c>
      <c r="L97" s="55">
        <f t="shared" si="64"/>
        <v>0</v>
      </c>
      <c r="M97" s="55">
        <f>ROUND(IF('Indicator Data'!J100=0,0,IF(LOG('Indicator Data'!J100)&gt;M$194,10,IF(LOG('Indicator Data'!J100)&lt;M$195,0,10-(M$194-LOG('Indicator Data'!J100))/(M$194-M$195)*10))),1)</f>
        <v>0</v>
      </c>
      <c r="N97" s="56">
        <f>'Indicator Data'!C100/'Indicator Data'!$BD100</f>
        <v>2.1074962815778382E-3</v>
      </c>
      <c r="O97" s="56">
        <f>'Indicator Data'!D100/'Indicator Data'!$BD100</f>
        <v>0</v>
      </c>
      <c r="P97" s="56">
        <f>IF(F97=0.1,0,'Indicator Data'!E100/'Indicator Data'!$BD100)</f>
        <v>1.2768803674416065E-4</v>
      </c>
      <c r="Q97" s="56">
        <f>'Indicator Data'!F100/'Indicator Data'!$BD100</f>
        <v>1.1051557328922972E-5</v>
      </c>
      <c r="R97" s="56">
        <f>'Indicator Data'!G100/'Indicator Data'!$BD100</f>
        <v>0</v>
      </c>
      <c r="S97" s="56">
        <f>'Indicator Data'!H100/'Indicator Data'!$BD100</f>
        <v>0</v>
      </c>
      <c r="T97" s="56">
        <f>'Indicator Data'!I100/'Indicator Data'!$BD100</f>
        <v>0</v>
      </c>
      <c r="U97" s="56">
        <f>'Indicator Data'!J100/'Indicator Data'!$BD100</f>
        <v>0</v>
      </c>
      <c r="V97" s="55">
        <f t="shared" si="65"/>
        <v>10</v>
      </c>
      <c r="W97" s="55">
        <f t="shared" si="66"/>
        <v>0</v>
      </c>
      <c r="X97" s="55">
        <f t="shared" si="67"/>
        <v>7.6</v>
      </c>
      <c r="Y97" s="55">
        <f t="shared" si="68"/>
        <v>0.1</v>
      </c>
      <c r="Z97" s="55">
        <f t="shared" si="69"/>
        <v>7.9</v>
      </c>
      <c r="AA97" s="55">
        <f t="shared" si="70"/>
        <v>0</v>
      </c>
      <c r="AB97" s="55">
        <f t="shared" si="71"/>
        <v>0</v>
      </c>
      <c r="AC97" s="55">
        <f t="shared" si="72"/>
        <v>0</v>
      </c>
      <c r="AD97" s="55">
        <f t="shared" si="73"/>
        <v>0</v>
      </c>
      <c r="AE97" s="55">
        <f t="shared" si="74"/>
        <v>0</v>
      </c>
      <c r="AF97" s="55">
        <f t="shared" si="75"/>
        <v>0</v>
      </c>
      <c r="AG97" s="55">
        <f>ROUND(IF('Indicator Data'!K100=0,0,IF('Indicator Data'!K100&gt;AG$194,10,IF('Indicator Data'!K100&lt;AG$195,0,10-(AG$194-'Indicator Data'!K100)/(AG$194-AG$195)*10))),1)</f>
        <v>0</v>
      </c>
      <c r="AH97" s="55">
        <f t="shared" si="76"/>
        <v>8.9</v>
      </c>
      <c r="AI97" s="55">
        <f t="shared" si="77"/>
        <v>0.1</v>
      </c>
      <c r="AJ97" s="55">
        <f t="shared" si="78"/>
        <v>0</v>
      </c>
      <c r="AK97" s="55">
        <f t="shared" si="79"/>
        <v>0</v>
      </c>
      <c r="AL97" s="55">
        <f t="shared" si="80"/>
        <v>0</v>
      </c>
      <c r="AM97" s="55">
        <f t="shared" si="81"/>
        <v>0</v>
      </c>
      <c r="AN97" s="55">
        <f t="shared" si="82"/>
        <v>0</v>
      </c>
      <c r="AO97" s="57">
        <f t="shared" si="83"/>
        <v>6.5</v>
      </c>
      <c r="AP97" s="57">
        <f t="shared" si="84"/>
        <v>1.2</v>
      </c>
      <c r="AQ97" s="57">
        <f t="shared" si="85"/>
        <v>7.2</v>
      </c>
      <c r="AR97" s="57">
        <f t="shared" si="86"/>
        <v>0</v>
      </c>
      <c r="AS97" s="55">
        <f t="shared" si="87"/>
        <v>0</v>
      </c>
      <c r="AT97" s="55">
        <f>IF('Indicator Data'!L100="No data","x",IF('Indicator Data'!BE100&lt;1000,"x",ROUND((IF('Indicator Data'!L100&gt;AT$194,10,IF('Indicator Data'!L100&lt;AT$195,0,10-(AT$194-'Indicator Data'!L100)/(AT$194-AT$195)*10))),1)))</f>
        <v>5.0999999999999996</v>
      </c>
      <c r="AU97" s="57">
        <f t="shared" si="88"/>
        <v>2.6</v>
      </c>
      <c r="AV97" s="58">
        <f t="shared" si="89"/>
        <v>4.0999999999999996</v>
      </c>
      <c r="AW97" s="55">
        <f>ROUND(IF('Indicator Data'!M100=0,0,IF('Indicator Data'!M100&gt;AW$194,10,IF('Indicator Data'!M100&lt;AW$195,0,10-(AW$194-'Indicator Data'!M100)/(AW$194-AW$195)*10))),1)</f>
        <v>8.1999999999999993</v>
      </c>
      <c r="AX97" s="55">
        <f>ROUND(IF('Indicator Data'!N100=0,0,IF(LOG('Indicator Data'!N100)&gt;LOG(AX$194),10,IF(LOG('Indicator Data'!N100)&lt;LOG(AX$195),0,10-(LOG(AX$194)-LOG('Indicator Data'!N100))/(LOG(AX$194)-LOG(AX$195))*10))),1)</f>
        <v>7.2</v>
      </c>
      <c r="AY97" s="57">
        <f t="shared" si="90"/>
        <v>7.7</v>
      </c>
      <c r="AZ97" s="55">
        <f>'Indicator Data'!O100</f>
        <v>0</v>
      </c>
      <c r="BA97" s="55">
        <f>'Indicator Data'!P100</f>
        <v>0</v>
      </c>
      <c r="BB97" s="57">
        <f t="shared" si="91"/>
        <v>0</v>
      </c>
      <c r="BC97" s="58">
        <f t="shared" si="92"/>
        <v>5.4</v>
      </c>
      <c r="BD97" s="15"/>
      <c r="BE97" s="104"/>
    </row>
    <row r="98" spans="1:57" s="4" customFormat="1" x14ac:dyDescent="0.25">
      <c r="A98" s="126" t="str">
        <f>'Indicator Data'!A101</f>
        <v>Lesotho</v>
      </c>
      <c r="B98" s="59" t="str">
        <f>'Indicator Data'!B101</f>
        <v>LSO</v>
      </c>
      <c r="C98" s="55">
        <f>ROUND(IF('Indicator Data'!C101=0,0.1,IF(LOG('Indicator Data'!C101)&gt;C$194,10,IF(LOG('Indicator Data'!C101)&lt;C$195,0,10-(C$194-LOG('Indicator Data'!C101))/(C$194-C$195)*10))),1)</f>
        <v>0.1</v>
      </c>
      <c r="D98" s="55">
        <f>ROUND(IF('Indicator Data'!D101=0,0.1,IF(LOG('Indicator Data'!D101)&gt;D$194,10,IF(LOG('Indicator Data'!D101)&lt;D$195,0,10-(D$194-LOG('Indicator Data'!D101))/(D$194-D$195)*10))),1)</f>
        <v>0.1</v>
      </c>
      <c r="E98" s="55">
        <f t="shared" si="62"/>
        <v>0.1</v>
      </c>
      <c r="F98" s="55">
        <f>ROUND(IF('Indicator Data'!E101="No data",0.1,IF('Indicator Data'!E101=0,0,IF(LOG('Indicator Data'!E101)&gt;F$194,10,IF(LOG('Indicator Data'!E101)&lt;F$195,0,10-(F$194-LOG('Indicator Data'!E101))/(F$194-F$195)*10)))),1)</f>
        <v>4.2</v>
      </c>
      <c r="G98" s="55">
        <f>ROUND(IF('Indicator Data'!F101=0,0,IF(LOG('Indicator Data'!F101)&gt;G$194,10,IF(LOG('Indicator Data'!F101)&lt;G$195,0,10-(G$194-LOG('Indicator Data'!F101))/(G$194-G$195)*10))),1)</f>
        <v>0</v>
      </c>
      <c r="H98" s="55">
        <f>ROUND(IF('Indicator Data'!G101=0,0,IF(LOG('Indicator Data'!G101)&gt;H$194,10,IF(LOG('Indicator Data'!G101)&lt;H$195,0,10-(H$194-LOG('Indicator Data'!G101))/(H$194-H$195)*10))),1)</f>
        <v>0</v>
      </c>
      <c r="I98" s="55">
        <f>ROUND(IF('Indicator Data'!H101=0,0,IF(LOG('Indicator Data'!H101)&gt;I$194,10,IF(LOG('Indicator Data'!H101)&lt;I$195,0,10-(I$194-LOG('Indicator Data'!H101))/(I$194-I$195)*10))),1)</f>
        <v>0</v>
      </c>
      <c r="J98" s="55">
        <f t="shared" si="63"/>
        <v>0</v>
      </c>
      <c r="K98" s="55">
        <f>ROUND(IF('Indicator Data'!I101=0,0,IF(LOG('Indicator Data'!I101)&gt;K$194,10,IF(LOG('Indicator Data'!I101)&lt;K$195,0,10-(K$194-LOG('Indicator Data'!I101))/(K$194-K$195)*10))),1)</f>
        <v>0</v>
      </c>
      <c r="L98" s="55">
        <f t="shared" si="64"/>
        <v>0</v>
      </c>
      <c r="M98" s="55">
        <f>ROUND(IF('Indicator Data'!J101=0,0,IF(LOG('Indicator Data'!J101)&gt;M$194,10,IF(LOG('Indicator Data'!J101)&lt;M$195,0,10-(M$194-LOG('Indicator Data'!J101))/(M$194-M$195)*10))),1)</f>
        <v>9.9</v>
      </c>
      <c r="N98" s="56">
        <f>'Indicator Data'!C101/'Indicator Data'!$BD101</f>
        <v>0</v>
      </c>
      <c r="O98" s="56">
        <f>'Indicator Data'!D101/'Indicator Data'!$BD101</f>
        <v>0</v>
      </c>
      <c r="P98" s="56">
        <f>IF(F98=0.1,0,'Indicator Data'!E101/'Indicator Data'!$BD101)</f>
        <v>2.3539978865797814E-3</v>
      </c>
      <c r="Q98" s="56">
        <f>'Indicator Data'!F101/'Indicator Data'!$BD101</f>
        <v>0</v>
      </c>
      <c r="R98" s="56">
        <f>'Indicator Data'!G101/'Indicator Data'!$BD101</f>
        <v>0</v>
      </c>
      <c r="S98" s="56">
        <f>'Indicator Data'!H101/'Indicator Data'!$BD101</f>
        <v>0</v>
      </c>
      <c r="T98" s="56">
        <f>'Indicator Data'!I101/'Indicator Data'!$BD101</f>
        <v>0</v>
      </c>
      <c r="U98" s="56">
        <f>'Indicator Data'!J101/'Indicator Data'!$BD101</f>
        <v>4.2966285108298662E-2</v>
      </c>
      <c r="V98" s="55">
        <f t="shared" si="65"/>
        <v>0</v>
      </c>
      <c r="W98" s="55">
        <f t="shared" si="66"/>
        <v>0</v>
      </c>
      <c r="X98" s="55">
        <f t="shared" si="67"/>
        <v>0</v>
      </c>
      <c r="Y98" s="55">
        <f t="shared" si="68"/>
        <v>1.6</v>
      </c>
      <c r="Z98" s="55">
        <f t="shared" si="69"/>
        <v>0</v>
      </c>
      <c r="AA98" s="55">
        <f t="shared" si="70"/>
        <v>0</v>
      </c>
      <c r="AB98" s="55">
        <f t="shared" si="71"/>
        <v>0</v>
      </c>
      <c r="AC98" s="55">
        <f t="shared" si="72"/>
        <v>0</v>
      </c>
      <c r="AD98" s="55">
        <f t="shared" si="73"/>
        <v>0</v>
      </c>
      <c r="AE98" s="55">
        <f t="shared" si="74"/>
        <v>0</v>
      </c>
      <c r="AF98" s="55">
        <f t="shared" si="75"/>
        <v>10</v>
      </c>
      <c r="AG98" s="55">
        <f>ROUND(IF('Indicator Data'!K101=0,0,IF('Indicator Data'!K101&gt;AG$194,10,IF('Indicator Data'!K101&lt;AG$195,0,10-(AG$194-'Indicator Data'!K101)/(AG$194-AG$195)*10))),1)</f>
        <v>5.0999999999999996</v>
      </c>
      <c r="AH98" s="55">
        <f t="shared" si="76"/>
        <v>0.1</v>
      </c>
      <c r="AI98" s="55">
        <f t="shared" si="77"/>
        <v>0.1</v>
      </c>
      <c r="AJ98" s="55">
        <f t="shared" si="78"/>
        <v>0</v>
      </c>
      <c r="AK98" s="55">
        <f t="shared" si="79"/>
        <v>0</v>
      </c>
      <c r="AL98" s="55">
        <f t="shared" si="80"/>
        <v>0</v>
      </c>
      <c r="AM98" s="55">
        <f t="shared" si="81"/>
        <v>0</v>
      </c>
      <c r="AN98" s="55">
        <f t="shared" si="82"/>
        <v>10</v>
      </c>
      <c r="AO98" s="57">
        <f t="shared" si="83"/>
        <v>0.1</v>
      </c>
      <c r="AP98" s="57">
        <f t="shared" si="84"/>
        <v>3</v>
      </c>
      <c r="AQ98" s="57">
        <f t="shared" si="85"/>
        <v>0</v>
      </c>
      <c r="AR98" s="57">
        <f t="shared" si="86"/>
        <v>0</v>
      </c>
      <c r="AS98" s="55">
        <f t="shared" si="87"/>
        <v>7.6</v>
      </c>
      <c r="AT98" s="55">
        <f>IF('Indicator Data'!L101="No data","x",IF('Indicator Data'!BE101&lt;1000,"x",ROUND((IF('Indicator Data'!L101&gt;AT$194,10,IF('Indicator Data'!L101&lt;AT$195,0,10-(AT$194-'Indicator Data'!L101)/(AT$194-AT$195)*10))),1)))</f>
        <v>3</v>
      </c>
      <c r="AU98" s="57">
        <f t="shared" si="88"/>
        <v>5.3</v>
      </c>
      <c r="AV98" s="58">
        <f t="shared" si="89"/>
        <v>2</v>
      </c>
      <c r="AW98" s="55">
        <f>ROUND(IF('Indicator Data'!M101=0,0,IF('Indicator Data'!M101&gt;AW$194,10,IF('Indicator Data'!M101&lt;AW$195,0,10-(AW$194-'Indicator Data'!M101)/(AW$194-AW$195)*10))),1)</f>
        <v>3.5</v>
      </c>
      <c r="AX98" s="55">
        <f>ROUND(IF('Indicator Data'!N101=0,0,IF(LOG('Indicator Data'!N101)&gt;LOG(AX$194),10,IF(LOG('Indicator Data'!N101)&lt;LOG(AX$195),0,10-(LOG(AX$194)-LOG('Indicator Data'!N101))/(LOG(AX$194)-LOG(AX$195))*10))),1)</f>
        <v>2.4</v>
      </c>
      <c r="AY98" s="57">
        <f t="shared" si="90"/>
        <v>3</v>
      </c>
      <c r="AZ98" s="55">
        <f>'Indicator Data'!O101</f>
        <v>0</v>
      </c>
      <c r="BA98" s="55">
        <f>'Indicator Data'!P101</f>
        <v>0</v>
      </c>
      <c r="BB98" s="57">
        <f t="shared" si="91"/>
        <v>0</v>
      </c>
      <c r="BC98" s="58">
        <f t="shared" si="92"/>
        <v>2.1</v>
      </c>
      <c r="BD98" s="15"/>
      <c r="BE98" s="104"/>
    </row>
    <row r="99" spans="1:57" s="4" customFormat="1" x14ac:dyDescent="0.25">
      <c r="A99" s="126" t="str">
        <f>'Indicator Data'!A102</f>
        <v>Liberia</v>
      </c>
      <c r="B99" s="59" t="str">
        <f>'Indicator Data'!B102</f>
        <v>LBR</v>
      </c>
      <c r="C99" s="55">
        <f>ROUND(IF('Indicator Data'!C102=0,0.1,IF(LOG('Indicator Data'!C102)&gt;C$194,10,IF(LOG('Indicator Data'!C102)&lt;C$195,0,10-(C$194-LOG('Indicator Data'!C102))/(C$194-C$195)*10))),1)</f>
        <v>0.1</v>
      </c>
      <c r="D99" s="55">
        <f>ROUND(IF('Indicator Data'!D102=0,0.1,IF(LOG('Indicator Data'!D102)&gt;D$194,10,IF(LOG('Indicator Data'!D102)&lt;D$195,0,10-(D$194-LOG('Indicator Data'!D102))/(D$194-D$195)*10))),1)</f>
        <v>0.1</v>
      </c>
      <c r="E99" s="55">
        <f t="shared" ref="E99:E130" si="93">ROUND((10-GEOMEAN(((10-C99)/10*9+1),((10-D99)/10*9+1)))/9*10,1)</f>
        <v>0.1</v>
      </c>
      <c r="F99" s="55">
        <f>ROUND(IF('Indicator Data'!E102="No data",0.1,IF('Indicator Data'!E102=0,0,IF(LOG('Indicator Data'!E102)&gt;F$194,10,IF(LOG('Indicator Data'!E102)&lt;F$195,0,10-(F$194-LOG('Indicator Data'!E102))/(F$194-F$195)*10)))),1)</f>
        <v>6.5</v>
      </c>
      <c r="G99" s="55">
        <f>ROUND(IF('Indicator Data'!F102=0,0,IF(LOG('Indicator Data'!F102)&gt;G$194,10,IF(LOG('Indicator Data'!F102)&lt;G$195,0,10-(G$194-LOG('Indicator Data'!F102))/(G$194-G$195)*10))),1)</f>
        <v>4.8</v>
      </c>
      <c r="H99" s="55">
        <f>ROUND(IF('Indicator Data'!G102=0,0,IF(LOG('Indicator Data'!G102)&gt;H$194,10,IF(LOG('Indicator Data'!G102)&lt;H$195,0,10-(H$194-LOG('Indicator Data'!G102))/(H$194-H$195)*10))),1)</f>
        <v>0</v>
      </c>
      <c r="I99" s="55">
        <f>ROUND(IF('Indicator Data'!H102=0,0,IF(LOG('Indicator Data'!H102)&gt;I$194,10,IF(LOG('Indicator Data'!H102)&lt;I$195,0,10-(I$194-LOG('Indicator Data'!H102))/(I$194-I$195)*10))),1)</f>
        <v>0</v>
      </c>
      <c r="J99" s="55">
        <f t="shared" ref="J99:J130" si="94">ROUND((10-GEOMEAN(((10-H99)/10*9+1),((10-I99)/10*9+1)))/9*10,1)</f>
        <v>0</v>
      </c>
      <c r="K99" s="55">
        <f>ROUND(IF('Indicator Data'!I102=0,0,IF(LOG('Indicator Data'!I102)&gt;K$194,10,IF(LOG('Indicator Data'!I102)&lt;K$195,0,10-(K$194-LOG('Indicator Data'!I102))/(K$194-K$195)*10))),1)</f>
        <v>0</v>
      </c>
      <c r="L99" s="55">
        <f t="shared" ref="L99:L130" si="95">ROUND((10-GEOMEAN(((10-J99)/10*9+1),((10-K99)/10*9+1)))/9*10,1)</f>
        <v>0</v>
      </c>
      <c r="M99" s="55">
        <f>ROUND(IF('Indicator Data'!J102=0,0,IF(LOG('Indicator Data'!J102)&gt;M$194,10,IF(LOG('Indicator Data'!J102)&lt;M$195,0,10-(M$194-LOG('Indicator Data'!J102))/(M$194-M$195)*10))),1)</f>
        <v>0</v>
      </c>
      <c r="N99" s="56">
        <f>'Indicator Data'!C102/'Indicator Data'!$BD102</f>
        <v>0</v>
      </c>
      <c r="O99" s="56">
        <f>'Indicator Data'!D102/'Indicator Data'!$BD102</f>
        <v>0</v>
      </c>
      <c r="P99" s="56">
        <f>IF(F99=0.1,0,'Indicator Data'!E102/'Indicator Data'!$BD102)</f>
        <v>8.8541321302883468E-3</v>
      </c>
      <c r="Q99" s="56">
        <f>'Indicator Data'!F102/'Indicator Data'!$BD102</f>
        <v>1.7204789044460164E-6</v>
      </c>
      <c r="R99" s="56">
        <f>'Indicator Data'!G102/'Indicator Data'!$BD102</f>
        <v>0</v>
      </c>
      <c r="S99" s="56">
        <f>'Indicator Data'!H102/'Indicator Data'!$BD102</f>
        <v>0</v>
      </c>
      <c r="T99" s="56">
        <f>'Indicator Data'!I102/'Indicator Data'!$BD102</f>
        <v>0</v>
      </c>
      <c r="U99" s="56">
        <f>'Indicator Data'!J102/'Indicator Data'!$BD102</f>
        <v>0</v>
      </c>
      <c r="V99" s="55">
        <f t="shared" ref="V99:V130" si="96">ROUND(IF(N99&gt;V$194,10,IF(N99&lt;V$195,0,10-(V$194-N99)/(V$194-V$195)*10)),1)</f>
        <v>0</v>
      </c>
      <c r="W99" s="55">
        <f t="shared" ref="W99:W130" si="97">ROUND(IF(O99&gt;W$194,10,IF(O99&lt;W$195,0,10-(W$194-O99)/(W$194-W$195)*10)),1)</f>
        <v>0</v>
      </c>
      <c r="X99" s="55">
        <f t="shared" ref="X99:X130" si="98">ROUND(((10-GEOMEAN(((10-V99)/10*9+1),((10-W99)/10*9+1)))/9*10),1)</f>
        <v>0</v>
      </c>
      <c r="Y99" s="55">
        <f t="shared" ref="Y99:Y130" si="99">ROUND(IF(P99=0,0.1,IF(P99&gt;Y$194,10,IF(P99&lt;Y$195,0,10-(Y$194-P99)/(Y$194-Y$195)*10))),1)</f>
        <v>5.9</v>
      </c>
      <c r="Z99" s="55">
        <f t="shared" ref="Z99:Z130" si="100">ROUND(IF(Q99=0,0,IF(LOG(Q99)&gt;Z$194,10,IF(LOG(Q99)&lt;=Z$195,0,10-(Z$194-LOG(Q99))/(Z$194-Z$195)*10))),1)</f>
        <v>6.1</v>
      </c>
      <c r="AA99" s="55">
        <f t="shared" ref="AA99:AA130" si="101">ROUND(IF(R99&gt;AA$194,10,IF(R99&lt;AA$195,0,10-(AA$194-R99)/(AA$194-AA$195)*10)),1)</f>
        <v>0</v>
      </c>
      <c r="AB99" s="55">
        <f t="shared" ref="AB99:AB130" si="102">ROUND(IF(S99&gt;AB$194,10,IF(S99&lt;AB$195,0,10-(AB$194-S99)/(AB$194-AB$195)*10)),1)</f>
        <v>0</v>
      </c>
      <c r="AC99" s="55">
        <f t="shared" ref="AC99:AC130" si="103">ROUND(((10-GEOMEAN(((10-AA99)/10*9+1),((10-AB99)/10*9+1)))/9*10),1)</f>
        <v>0</v>
      </c>
      <c r="AD99" s="55">
        <f t="shared" ref="AD99:AD130" si="104">ROUND(IF(T99=0,0,IF(T99&gt;AD$194,10,IF(T99&lt;=AD$195,0,10-(AD$194-T99)/(AD$194-AD$195)*10))),1)</f>
        <v>0</v>
      </c>
      <c r="AE99" s="55">
        <f t="shared" ref="AE99:AE130" si="105">ROUND((10-GEOMEAN(((10-AC99)/10*9+1),((10-AD99)/10*9+1)))/9*10,1)</f>
        <v>0</v>
      </c>
      <c r="AF99" s="55">
        <f t="shared" ref="AF99:AF130" si="106">ROUND(IF(U99&gt;AF$194,10,IF(U99&lt;AF$195,0,10-(AF$194-U99)/(AF$194-AF$195)*10)),1)</f>
        <v>0</v>
      </c>
      <c r="AG99" s="55">
        <f>ROUND(IF('Indicator Data'!K102=0,0,IF('Indicator Data'!K102&gt;AG$194,10,IF('Indicator Data'!K102&lt;AG$195,0,10-(AG$194-'Indicator Data'!K102)/(AG$194-AG$195)*10))),1)</f>
        <v>0</v>
      </c>
      <c r="AH99" s="55">
        <f t="shared" ref="AH99:AH130" si="107">ROUND(AVERAGE(C99,V99),1)</f>
        <v>0.1</v>
      </c>
      <c r="AI99" s="55">
        <f t="shared" ref="AI99:AI130" si="108">ROUND(AVERAGE(D99,W99),1)</f>
        <v>0.1</v>
      </c>
      <c r="AJ99" s="55">
        <f t="shared" ref="AJ99:AJ130" si="109">ROUND(AVERAGE(AA99,H99),1)</f>
        <v>0</v>
      </c>
      <c r="AK99" s="55">
        <f t="shared" ref="AK99:AK130" si="110">ROUND(AVERAGE(AB99,I99),1)</f>
        <v>0</v>
      </c>
      <c r="AL99" s="55">
        <f t="shared" ref="AL99:AL130" si="111">ROUND((10-GEOMEAN(((10-AJ99)/10*9+1),((10-AK99)/10*9+1)))/9*10,1)</f>
        <v>0</v>
      </c>
      <c r="AM99" s="55">
        <f t="shared" ref="AM99:AM130" si="112">ROUND(AVERAGE(AD99,K99),1)</f>
        <v>0</v>
      </c>
      <c r="AN99" s="55">
        <f t="shared" ref="AN99:AN130" si="113">ROUND((10-GEOMEAN(((10-M99)/10*9+1),((10-AF99)/10*9+1)))/9*10,1)</f>
        <v>0</v>
      </c>
      <c r="AO99" s="57">
        <f t="shared" ref="AO99:AO130" si="114">ROUND((10-GEOMEAN(((10-E99)/10*9+1),((10-X99)/10*9+1)))/9*10,1)</f>
        <v>0.1</v>
      </c>
      <c r="AP99" s="57">
        <f t="shared" ref="AP99:AP130" si="115">ROUND(IF(AND(Y99="x",F99="x"),"x",(10-GEOMEAN(((10-F99)/10*9+1),((10-Y99)/10*9+1)))/9*10),1)</f>
        <v>6.2</v>
      </c>
      <c r="AQ99" s="57">
        <f t="shared" ref="AQ99:AQ130" si="116">ROUND((10-GEOMEAN(((10-G99)/10*9+1),((10-Z99)/10*9+1)))/9*10,1)</f>
        <v>5.5</v>
      </c>
      <c r="AR99" s="57">
        <f t="shared" ref="AR99:AR130" si="117">ROUND((10-GEOMEAN(((10-L99)/10*9+1),((10-AE99)/10*9+1)))/9*10,1)</f>
        <v>0</v>
      </c>
      <c r="AS99" s="55">
        <f t="shared" ref="AS99:AS130" si="118">ROUND(AVERAGE(AG99,AN99),1)</f>
        <v>0</v>
      </c>
      <c r="AT99" s="55">
        <f>IF('Indicator Data'!L102="No data","x",IF('Indicator Data'!BE102&lt;1000,"x",ROUND((IF('Indicator Data'!L102&gt;AT$194,10,IF('Indicator Data'!L102&lt;AT$195,0,10-(AT$194-'Indicator Data'!L102)/(AT$194-AT$195)*10))),1)))</f>
        <v>1</v>
      </c>
      <c r="AU99" s="57">
        <f t="shared" ref="AU99:AU130" si="119">ROUND(AVERAGE(AS99,AT99),1)</f>
        <v>0.5</v>
      </c>
      <c r="AV99" s="58">
        <f t="shared" ref="AV99:AV130" si="120">IF(ROUND(IF(AP99="x",(10-GEOMEAN(((10-AO99)/10*9+1),((10-AU99)/10*9+1),((10-AQ99)/10*9+1),((10-AR99)/10*9+1)))/9*10,(10-GEOMEAN(((10-AO99)/10*9+1),((10-AP99)/10*9+1),((10-AQ99)/10*9+1),((10-AR99)/10*9+1),((10-AU99)/10*9+1)))/9*10),1)=0,0.1,ROUND(IF(AP99="x",(10-GEOMEAN(((10-AO99)/10*9+1),((10-AU99)/10*9+1),((10-AQ99)/10*9+1),((10-AR99)/10*9+1)))/9*10,(10-GEOMEAN(((10-AO99)/10*9+1),((10-AP99)/10*9+1),((10-AQ99)/10*9+1),((10-AR99)/10*9+1),((10-AU99)/10*9+1)))/9*10),1))</f>
        <v>3</v>
      </c>
      <c r="AW99" s="55">
        <f>ROUND(IF('Indicator Data'!M102=0,0,IF('Indicator Data'!M102&gt;AW$194,10,IF('Indicator Data'!M102&lt;AW$195,0,10-(AW$194-'Indicator Data'!M102)/(AW$194-AW$195)*10))),1)</f>
        <v>2.5</v>
      </c>
      <c r="AX99" s="55">
        <f>ROUND(IF('Indicator Data'!N102=0,0,IF(LOG('Indicator Data'!N102)&gt;LOG(AX$194),10,IF(LOG('Indicator Data'!N102)&lt;LOG(AX$195),0,10-(LOG(AX$194)-LOG('Indicator Data'!N102))/(LOG(AX$194)-LOG(AX$195))*10))),1)</f>
        <v>3.5</v>
      </c>
      <c r="AY99" s="57">
        <f t="shared" ref="AY99:AY130" si="121">ROUND((10-GEOMEAN(((10-AW99)/10*9+1),((10-AX99)/10*9+1)))/9*10,1)</f>
        <v>3</v>
      </c>
      <c r="AZ99" s="55">
        <f>'Indicator Data'!O102</f>
        <v>0</v>
      </c>
      <c r="BA99" s="55">
        <f>'Indicator Data'!P102</f>
        <v>0</v>
      </c>
      <c r="BB99" s="57">
        <f t="shared" ref="BB99:BB130" si="122">ROUND(IF(AZ99=5,10,IF(BA99=5,9,IF(AZ99=4,8,IF(BA99=4,7,0)))),1)</f>
        <v>0</v>
      </c>
      <c r="BC99" s="58">
        <f t="shared" ref="BC99:BC130" si="123">ROUND(IF(BB99&gt;5,BB99,AY99/10*7),1)</f>
        <v>2.1</v>
      </c>
      <c r="BD99" s="15"/>
      <c r="BE99" s="104"/>
    </row>
    <row r="100" spans="1:57" s="4" customFormat="1" x14ac:dyDescent="0.25">
      <c r="A100" s="126" t="str">
        <f>'Indicator Data'!A103</f>
        <v>Libya</v>
      </c>
      <c r="B100" s="59" t="str">
        <f>'Indicator Data'!B103</f>
        <v>LBY</v>
      </c>
      <c r="C100" s="55">
        <f>ROUND(IF('Indicator Data'!C103=0,0.1,IF(LOG('Indicator Data'!C103)&gt;C$194,10,IF(LOG('Indicator Data'!C103)&lt;C$195,0,10-(C$194-LOG('Indicator Data'!C103))/(C$194-C$195)*10))),1)</f>
        <v>7.6</v>
      </c>
      <c r="D100" s="55">
        <f>ROUND(IF('Indicator Data'!D103=0,0.1,IF(LOG('Indicator Data'!D103)&gt;D$194,10,IF(LOG('Indicator Data'!D103)&lt;D$195,0,10-(D$194-LOG('Indicator Data'!D103))/(D$194-D$195)*10))),1)</f>
        <v>0.1</v>
      </c>
      <c r="E100" s="55">
        <f t="shared" si="93"/>
        <v>4.9000000000000004</v>
      </c>
      <c r="F100" s="55">
        <f>ROUND(IF('Indicator Data'!E103="No data",0.1,IF('Indicator Data'!E103=0,0,IF(LOG('Indicator Data'!E103)&gt;F$194,10,IF(LOG('Indicator Data'!E103)&lt;F$195,0,10-(F$194-LOG('Indicator Data'!E103))/(F$194-F$195)*10)))),1)</f>
        <v>4.3</v>
      </c>
      <c r="G100" s="55">
        <f>ROUND(IF('Indicator Data'!F103=0,0,IF(LOG('Indicator Data'!F103)&gt;G$194,10,IF(LOG('Indicator Data'!F103)&lt;G$195,0,10-(G$194-LOG('Indicator Data'!F103))/(G$194-G$195)*10))),1)</f>
        <v>6.5</v>
      </c>
      <c r="H100" s="55">
        <f>ROUND(IF('Indicator Data'!G103=0,0,IF(LOG('Indicator Data'!G103)&gt;H$194,10,IF(LOG('Indicator Data'!G103)&lt;H$195,0,10-(H$194-LOG('Indicator Data'!G103))/(H$194-H$195)*10))),1)</f>
        <v>0</v>
      </c>
      <c r="I100" s="55">
        <f>ROUND(IF('Indicator Data'!H103=0,0,IF(LOG('Indicator Data'!H103)&gt;I$194,10,IF(LOG('Indicator Data'!H103)&lt;I$195,0,10-(I$194-LOG('Indicator Data'!H103))/(I$194-I$195)*10))),1)</f>
        <v>0</v>
      </c>
      <c r="J100" s="55">
        <f t="shared" si="94"/>
        <v>0</v>
      </c>
      <c r="K100" s="55">
        <f>ROUND(IF('Indicator Data'!I103=0,0,IF(LOG('Indicator Data'!I103)&gt;K$194,10,IF(LOG('Indicator Data'!I103)&lt;K$195,0,10-(K$194-LOG('Indicator Data'!I103))/(K$194-K$195)*10))),1)</f>
        <v>0</v>
      </c>
      <c r="L100" s="55">
        <f t="shared" si="95"/>
        <v>0</v>
      </c>
      <c r="M100" s="55">
        <f>ROUND(IF('Indicator Data'!J103=0,0,IF(LOG('Indicator Data'!J103)&gt;M$194,10,IF(LOG('Indicator Data'!J103)&lt;M$195,0,10-(M$194-LOG('Indicator Data'!J103))/(M$194-M$195)*10))),1)</f>
        <v>0</v>
      </c>
      <c r="N100" s="56">
        <f>'Indicator Data'!C103/'Indicator Data'!$BD103</f>
        <v>1.7247432545858157E-3</v>
      </c>
      <c r="O100" s="56">
        <f>'Indicator Data'!D103/'Indicator Data'!$BD103</f>
        <v>0</v>
      </c>
      <c r="P100" s="56">
        <f>IF(F100=0.1,0,'Indicator Data'!E103/'Indicator Data'!$BD103)</f>
        <v>8.6092440629151128E-4</v>
      </c>
      <c r="Q100" s="56">
        <f>'Indicator Data'!F103/'Indicator Data'!$BD103</f>
        <v>1.260413988852591E-5</v>
      </c>
      <c r="R100" s="56">
        <f>'Indicator Data'!G103/'Indicator Data'!$BD103</f>
        <v>0</v>
      </c>
      <c r="S100" s="56">
        <f>'Indicator Data'!H103/'Indicator Data'!$BD103</f>
        <v>0</v>
      </c>
      <c r="T100" s="56">
        <f>'Indicator Data'!I103/'Indicator Data'!$BD103</f>
        <v>0</v>
      </c>
      <c r="U100" s="56">
        <f>'Indicator Data'!J103/'Indicator Data'!$BD103</f>
        <v>0</v>
      </c>
      <c r="V100" s="55">
        <f t="shared" si="96"/>
        <v>8.6</v>
      </c>
      <c r="W100" s="55">
        <f t="shared" si="97"/>
        <v>0</v>
      </c>
      <c r="X100" s="55">
        <f t="shared" si="98"/>
        <v>5.8</v>
      </c>
      <c r="Y100" s="55">
        <f t="shared" si="99"/>
        <v>0.6</v>
      </c>
      <c r="Z100" s="55">
        <f t="shared" si="100"/>
        <v>8</v>
      </c>
      <c r="AA100" s="55">
        <f t="shared" si="101"/>
        <v>0</v>
      </c>
      <c r="AB100" s="55">
        <f t="shared" si="102"/>
        <v>0</v>
      </c>
      <c r="AC100" s="55">
        <f t="shared" si="103"/>
        <v>0</v>
      </c>
      <c r="AD100" s="55">
        <f t="shared" si="104"/>
        <v>0</v>
      </c>
      <c r="AE100" s="55">
        <f t="shared" si="105"/>
        <v>0</v>
      </c>
      <c r="AF100" s="55">
        <f t="shared" si="106"/>
        <v>0</v>
      </c>
      <c r="AG100" s="55">
        <f>ROUND(IF('Indicator Data'!K103=0,0,IF('Indicator Data'!K103&gt;AG$194,10,IF('Indicator Data'!K103&lt;AG$195,0,10-(AG$194-'Indicator Data'!K103)/(AG$194-AG$195)*10))),1)</f>
        <v>0</v>
      </c>
      <c r="AH100" s="55">
        <f t="shared" si="107"/>
        <v>8.1</v>
      </c>
      <c r="AI100" s="55">
        <f t="shared" si="108"/>
        <v>0.1</v>
      </c>
      <c r="AJ100" s="55">
        <f t="shared" si="109"/>
        <v>0</v>
      </c>
      <c r="AK100" s="55">
        <f t="shared" si="110"/>
        <v>0</v>
      </c>
      <c r="AL100" s="55">
        <f t="shared" si="111"/>
        <v>0</v>
      </c>
      <c r="AM100" s="55">
        <f t="shared" si="112"/>
        <v>0</v>
      </c>
      <c r="AN100" s="55">
        <f t="shared" si="113"/>
        <v>0</v>
      </c>
      <c r="AO100" s="57">
        <f t="shared" si="114"/>
        <v>5.4</v>
      </c>
      <c r="AP100" s="57">
        <f t="shared" si="115"/>
        <v>2.6</v>
      </c>
      <c r="AQ100" s="57">
        <f t="shared" si="116"/>
        <v>7.3</v>
      </c>
      <c r="AR100" s="57">
        <f t="shared" si="117"/>
        <v>0</v>
      </c>
      <c r="AS100" s="55">
        <f t="shared" si="118"/>
        <v>0</v>
      </c>
      <c r="AT100" s="55">
        <f>IF('Indicator Data'!L103="No data","x",IF('Indicator Data'!BE103&lt;1000,"x",ROUND((IF('Indicator Data'!L103&gt;AT$194,10,IF('Indicator Data'!L103&lt;AT$195,0,10-(AT$194-'Indicator Data'!L103)/(AT$194-AT$195)*10))),1)))</f>
        <v>10</v>
      </c>
      <c r="AU100" s="57">
        <f t="shared" si="119"/>
        <v>5</v>
      </c>
      <c r="AV100" s="58">
        <f t="shared" si="120"/>
        <v>4.5</v>
      </c>
      <c r="AW100" s="55">
        <f>ROUND(IF('Indicator Data'!M103=0,0,IF('Indicator Data'!M103&gt;AW$194,10,IF('Indicator Data'!M103&lt;AW$195,0,10-(AW$194-'Indicator Data'!M103)/(AW$194-AW$195)*10))),1)</f>
        <v>10</v>
      </c>
      <c r="AX100" s="55">
        <f>ROUND(IF('Indicator Data'!N103=0,0,IF(LOG('Indicator Data'!N103)&gt;LOG(AX$194),10,IF(LOG('Indicator Data'!N103)&lt;LOG(AX$195),0,10-(LOG(AX$194)-LOG('Indicator Data'!N103))/(LOG(AX$194)-LOG(AX$195))*10))),1)</f>
        <v>9.8000000000000007</v>
      </c>
      <c r="AY100" s="57">
        <f t="shared" si="121"/>
        <v>9.9</v>
      </c>
      <c r="AZ100" s="55">
        <f>'Indicator Data'!O103</f>
        <v>5</v>
      </c>
      <c r="BA100" s="55">
        <f>'Indicator Data'!P103</f>
        <v>0</v>
      </c>
      <c r="BB100" s="57">
        <f t="shared" si="122"/>
        <v>10</v>
      </c>
      <c r="BC100" s="58">
        <f t="shared" si="123"/>
        <v>10</v>
      </c>
      <c r="BD100" s="15"/>
      <c r="BE100" s="104"/>
    </row>
    <row r="101" spans="1:57" s="4" customFormat="1" x14ac:dyDescent="0.25">
      <c r="A101" s="126" t="str">
        <f>'Indicator Data'!A104</f>
        <v>Liechtenstein</v>
      </c>
      <c r="B101" s="59" t="str">
        <f>'Indicator Data'!B104</f>
        <v>LIE</v>
      </c>
      <c r="C101" s="55">
        <f>ROUND(IF('Indicator Data'!C104=0,0.1,IF(LOG('Indicator Data'!C104)&gt;C$194,10,IF(LOG('Indicator Data'!C104)&lt;C$195,0,10-(C$194-LOG('Indicator Data'!C104))/(C$194-C$195)*10))),1)</f>
        <v>2.2000000000000002</v>
      </c>
      <c r="D101" s="55">
        <f>ROUND(IF('Indicator Data'!D104=0,0.1,IF(LOG('Indicator Data'!D104)&gt;D$194,10,IF(LOG('Indicator Data'!D104)&lt;D$195,0,10-(D$194-LOG('Indicator Data'!D104))/(D$194-D$195)*10))),1)</f>
        <v>0.1</v>
      </c>
      <c r="E101" s="55">
        <f t="shared" si="93"/>
        <v>1.2</v>
      </c>
      <c r="F101" s="55">
        <f>ROUND(IF('Indicator Data'!E104="No data",0.1,IF('Indicator Data'!E104=0,0,IF(LOG('Indicator Data'!E104)&gt;F$194,10,IF(LOG('Indicator Data'!E104)&lt;F$195,0,10-(F$194-LOG('Indicator Data'!E104))/(F$194-F$195)*10)))),1)</f>
        <v>0.1</v>
      </c>
      <c r="G101" s="55">
        <f>ROUND(IF('Indicator Data'!F104=0,0,IF(LOG('Indicator Data'!F104)&gt;G$194,10,IF(LOG('Indicator Data'!F104)&lt;G$195,0,10-(G$194-LOG('Indicator Data'!F104))/(G$194-G$195)*10))),1)</f>
        <v>0</v>
      </c>
      <c r="H101" s="55">
        <f>ROUND(IF('Indicator Data'!G104=0,0,IF(LOG('Indicator Data'!G104)&gt;H$194,10,IF(LOG('Indicator Data'!G104)&lt;H$195,0,10-(H$194-LOG('Indicator Data'!G104))/(H$194-H$195)*10))),1)</f>
        <v>0</v>
      </c>
      <c r="I101" s="55">
        <f>ROUND(IF('Indicator Data'!H104=0,0,IF(LOG('Indicator Data'!H104)&gt;I$194,10,IF(LOG('Indicator Data'!H104)&lt;I$195,0,10-(I$194-LOG('Indicator Data'!H104))/(I$194-I$195)*10))),1)</f>
        <v>0</v>
      </c>
      <c r="J101" s="55">
        <f t="shared" si="94"/>
        <v>0</v>
      </c>
      <c r="K101" s="55">
        <f>ROUND(IF('Indicator Data'!I104=0,0,IF(LOG('Indicator Data'!I104)&gt;K$194,10,IF(LOG('Indicator Data'!I104)&lt;K$195,0,10-(K$194-LOG('Indicator Data'!I104))/(K$194-K$195)*10))),1)</f>
        <v>0</v>
      </c>
      <c r="L101" s="55">
        <f t="shared" si="95"/>
        <v>0</v>
      </c>
      <c r="M101" s="55">
        <f>ROUND(IF('Indicator Data'!J104=0,0,IF(LOG('Indicator Data'!J104)&gt;M$194,10,IF(LOG('Indicator Data'!J104)&lt;M$195,0,10-(M$194-LOG('Indicator Data'!J104))/(M$194-M$195)*10))),1)</f>
        <v>0</v>
      </c>
      <c r="N101" s="56">
        <f>'Indicator Data'!C104/'Indicator Data'!$BD104</f>
        <v>2.1222057818125481E-3</v>
      </c>
      <c r="O101" s="56">
        <f>'Indicator Data'!D104/'Indicator Data'!$BD104</f>
        <v>0</v>
      </c>
      <c r="P101" s="56">
        <f>IF(F101=0.1,0,'Indicator Data'!E104/'Indicator Data'!$BD104)</f>
        <v>0</v>
      </c>
      <c r="Q101" s="56">
        <f>'Indicator Data'!F104/'Indicator Data'!$BD104</f>
        <v>0</v>
      </c>
      <c r="R101" s="56">
        <f>'Indicator Data'!G104/'Indicator Data'!$BD104</f>
        <v>0</v>
      </c>
      <c r="S101" s="56">
        <f>'Indicator Data'!H104/'Indicator Data'!$BD104</f>
        <v>0</v>
      </c>
      <c r="T101" s="56">
        <f>'Indicator Data'!I104/'Indicator Data'!$BD104</f>
        <v>0</v>
      </c>
      <c r="U101" s="56">
        <f>'Indicator Data'!J104/'Indicator Data'!$BD104</f>
        <v>0</v>
      </c>
      <c r="V101" s="55">
        <f t="shared" si="96"/>
        <v>10</v>
      </c>
      <c r="W101" s="55">
        <f t="shared" si="97"/>
        <v>0</v>
      </c>
      <c r="X101" s="55">
        <f t="shared" si="98"/>
        <v>7.6</v>
      </c>
      <c r="Y101" s="55">
        <f t="shared" si="99"/>
        <v>0.1</v>
      </c>
      <c r="Z101" s="55">
        <f t="shared" si="100"/>
        <v>0</v>
      </c>
      <c r="AA101" s="55">
        <f t="shared" si="101"/>
        <v>0</v>
      </c>
      <c r="AB101" s="55">
        <f t="shared" si="102"/>
        <v>0</v>
      </c>
      <c r="AC101" s="55">
        <f t="shared" si="103"/>
        <v>0</v>
      </c>
      <c r="AD101" s="55">
        <f t="shared" si="104"/>
        <v>0</v>
      </c>
      <c r="AE101" s="55">
        <f t="shared" si="105"/>
        <v>0</v>
      </c>
      <c r="AF101" s="55">
        <f t="shared" si="106"/>
        <v>0</v>
      </c>
      <c r="AG101" s="55">
        <f>ROUND(IF('Indicator Data'!K104=0,0,IF('Indicator Data'!K104&gt;AG$194,10,IF('Indicator Data'!K104&lt;AG$195,0,10-(AG$194-'Indicator Data'!K104)/(AG$194-AG$195)*10))),1)</f>
        <v>0</v>
      </c>
      <c r="AH101" s="55">
        <f t="shared" si="107"/>
        <v>6.1</v>
      </c>
      <c r="AI101" s="55">
        <f t="shared" si="108"/>
        <v>0.1</v>
      </c>
      <c r="AJ101" s="55">
        <f t="shared" si="109"/>
        <v>0</v>
      </c>
      <c r="AK101" s="55">
        <f t="shared" si="110"/>
        <v>0</v>
      </c>
      <c r="AL101" s="55">
        <f t="shared" si="111"/>
        <v>0</v>
      </c>
      <c r="AM101" s="55">
        <f t="shared" si="112"/>
        <v>0</v>
      </c>
      <c r="AN101" s="55">
        <f t="shared" si="113"/>
        <v>0</v>
      </c>
      <c r="AO101" s="57">
        <f t="shared" si="114"/>
        <v>5.2</v>
      </c>
      <c r="AP101" s="57">
        <f t="shared" si="115"/>
        <v>0.1</v>
      </c>
      <c r="AQ101" s="57">
        <f t="shared" si="116"/>
        <v>0</v>
      </c>
      <c r="AR101" s="57">
        <f t="shared" si="117"/>
        <v>0</v>
      </c>
      <c r="AS101" s="55">
        <f t="shared" si="118"/>
        <v>0</v>
      </c>
      <c r="AT101" s="55" t="str">
        <f>IF('Indicator Data'!L104="No data","x",IF('Indicator Data'!BE104&lt;1000,"x",ROUND((IF('Indicator Data'!L104&gt;AT$194,10,IF('Indicator Data'!L104&lt;AT$195,0,10-(AT$194-'Indicator Data'!L104)/(AT$194-AT$195)*10))),1)))</f>
        <v>x</v>
      </c>
      <c r="AU101" s="57">
        <f t="shared" si="119"/>
        <v>0</v>
      </c>
      <c r="AV101" s="58">
        <f t="shared" si="120"/>
        <v>1.3</v>
      </c>
      <c r="AW101" s="55">
        <f>ROUND(IF('Indicator Data'!M104=0,0,IF('Indicator Data'!M104&gt;AW$194,10,IF('Indicator Data'!M104&lt;AW$195,0,10-(AW$194-'Indicator Data'!M104)/(AW$194-AW$195)*10))),1)</f>
        <v>0</v>
      </c>
      <c r="AX101" s="55">
        <f>ROUND(IF('Indicator Data'!N104=0,0,IF(LOG('Indicator Data'!N104)&gt;LOG(AX$194),10,IF(LOG('Indicator Data'!N104)&lt;LOG(AX$195),0,10-(LOG(AX$194)-LOG('Indicator Data'!N104))/(LOG(AX$194)-LOG(AX$195))*10))),1)</f>
        <v>0</v>
      </c>
      <c r="AY101" s="57">
        <f t="shared" si="121"/>
        <v>0</v>
      </c>
      <c r="AZ101" s="55">
        <f>'Indicator Data'!O104</f>
        <v>0</v>
      </c>
      <c r="BA101" s="55">
        <f>'Indicator Data'!P104</f>
        <v>0</v>
      </c>
      <c r="BB101" s="57">
        <f t="shared" si="122"/>
        <v>0</v>
      </c>
      <c r="BC101" s="58">
        <f t="shared" si="123"/>
        <v>0</v>
      </c>
      <c r="BD101" s="15"/>
      <c r="BE101" s="104"/>
    </row>
    <row r="102" spans="1:57" s="4" customFormat="1" x14ac:dyDescent="0.25">
      <c r="A102" s="126" t="str">
        <f>'Indicator Data'!A105</f>
        <v>Lithuania</v>
      </c>
      <c r="B102" s="59" t="str">
        <f>'Indicator Data'!B105</f>
        <v>LTU</v>
      </c>
      <c r="C102" s="55">
        <f>ROUND(IF('Indicator Data'!C105=0,0.1,IF(LOG('Indicator Data'!C105)&gt;C$194,10,IF(LOG('Indicator Data'!C105)&lt;C$195,0,10-(C$194-LOG('Indicator Data'!C105))/(C$194-C$195)*10))),1)</f>
        <v>0.1</v>
      </c>
      <c r="D102" s="55">
        <f>ROUND(IF('Indicator Data'!D105=0,0.1,IF(LOG('Indicator Data'!D105)&gt;D$194,10,IF(LOG('Indicator Data'!D105)&lt;D$195,0,10-(D$194-LOG('Indicator Data'!D105))/(D$194-D$195)*10))),1)</f>
        <v>0.1</v>
      </c>
      <c r="E102" s="55">
        <f t="shared" si="93"/>
        <v>0.1</v>
      </c>
      <c r="F102" s="55">
        <f>ROUND(IF('Indicator Data'!E105="No data",0.1,IF('Indicator Data'!E105=0,0,IF(LOG('Indicator Data'!E105)&gt;F$194,10,IF(LOG('Indicator Data'!E105)&lt;F$195,0,10-(F$194-LOG('Indicator Data'!E105))/(F$194-F$195)*10)))),1)</f>
        <v>5.5</v>
      </c>
      <c r="G102" s="55">
        <f>ROUND(IF('Indicator Data'!F105=0,0,IF(LOG('Indicator Data'!F105)&gt;G$194,10,IF(LOG('Indicator Data'!F105)&lt;G$195,0,10-(G$194-LOG('Indicator Data'!F105))/(G$194-G$195)*10))),1)</f>
        <v>0</v>
      </c>
      <c r="H102" s="55">
        <f>ROUND(IF('Indicator Data'!G105=0,0,IF(LOG('Indicator Data'!G105)&gt;H$194,10,IF(LOG('Indicator Data'!G105)&lt;H$195,0,10-(H$194-LOG('Indicator Data'!G105))/(H$194-H$195)*10))),1)</f>
        <v>0</v>
      </c>
      <c r="I102" s="55">
        <f>ROUND(IF('Indicator Data'!H105=0,0,IF(LOG('Indicator Data'!H105)&gt;I$194,10,IF(LOG('Indicator Data'!H105)&lt;I$195,0,10-(I$194-LOG('Indicator Data'!H105))/(I$194-I$195)*10))),1)</f>
        <v>0</v>
      </c>
      <c r="J102" s="55">
        <f t="shared" si="94"/>
        <v>0</v>
      </c>
      <c r="K102" s="55">
        <f>ROUND(IF('Indicator Data'!I105=0,0,IF(LOG('Indicator Data'!I105)&gt;K$194,10,IF(LOG('Indicator Data'!I105)&lt;K$195,0,10-(K$194-LOG('Indicator Data'!I105))/(K$194-K$195)*10))),1)</f>
        <v>0</v>
      </c>
      <c r="L102" s="55">
        <f t="shared" si="95"/>
        <v>0</v>
      </c>
      <c r="M102" s="55">
        <f>ROUND(IF('Indicator Data'!J105=0,0,IF(LOG('Indicator Data'!J105)&gt;M$194,10,IF(LOG('Indicator Data'!J105)&lt;M$195,0,10-(M$194-LOG('Indicator Data'!J105))/(M$194-M$195)*10))),1)</f>
        <v>0</v>
      </c>
      <c r="N102" s="56">
        <f>'Indicator Data'!C105/'Indicator Data'!$BD105</f>
        <v>0</v>
      </c>
      <c r="O102" s="56">
        <f>'Indicator Data'!D105/'Indicator Data'!$BD105</f>
        <v>0</v>
      </c>
      <c r="P102" s="56">
        <f>IF(F102=0.1,0,'Indicator Data'!E105/'Indicator Data'!$BD105)</f>
        <v>5.5501030161382581E-3</v>
      </c>
      <c r="Q102" s="56">
        <f>'Indicator Data'!F105/'Indicator Data'!$BD105</f>
        <v>0</v>
      </c>
      <c r="R102" s="56">
        <f>'Indicator Data'!G105/'Indicator Data'!$BD105</f>
        <v>0</v>
      </c>
      <c r="S102" s="56">
        <f>'Indicator Data'!H105/'Indicator Data'!$BD105</f>
        <v>0</v>
      </c>
      <c r="T102" s="56">
        <f>'Indicator Data'!I105/'Indicator Data'!$BD105</f>
        <v>0</v>
      </c>
      <c r="U102" s="56">
        <f>'Indicator Data'!J105/'Indicator Data'!$BD105</f>
        <v>0</v>
      </c>
      <c r="V102" s="55">
        <f t="shared" si="96"/>
        <v>0</v>
      </c>
      <c r="W102" s="55">
        <f t="shared" si="97"/>
        <v>0</v>
      </c>
      <c r="X102" s="55">
        <f t="shared" si="98"/>
        <v>0</v>
      </c>
      <c r="Y102" s="55">
        <f t="shared" si="99"/>
        <v>3.7</v>
      </c>
      <c r="Z102" s="55">
        <f t="shared" si="100"/>
        <v>0</v>
      </c>
      <c r="AA102" s="55">
        <f t="shared" si="101"/>
        <v>0</v>
      </c>
      <c r="AB102" s="55">
        <f t="shared" si="102"/>
        <v>0</v>
      </c>
      <c r="AC102" s="55">
        <f t="shared" si="103"/>
        <v>0</v>
      </c>
      <c r="AD102" s="55">
        <f t="shared" si="104"/>
        <v>0</v>
      </c>
      <c r="AE102" s="55">
        <f t="shared" si="105"/>
        <v>0</v>
      </c>
      <c r="AF102" s="55">
        <f t="shared" si="106"/>
        <v>0</v>
      </c>
      <c r="AG102" s="55">
        <f>ROUND(IF('Indicator Data'!K105=0,0,IF('Indicator Data'!K105&gt;AG$194,10,IF('Indicator Data'!K105&lt;AG$195,0,10-(AG$194-'Indicator Data'!K105)/(AG$194-AG$195)*10))),1)</f>
        <v>2</v>
      </c>
      <c r="AH102" s="55">
        <f t="shared" si="107"/>
        <v>0.1</v>
      </c>
      <c r="AI102" s="55">
        <f t="shared" si="108"/>
        <v>0.1</v>
      </c>
      <c r="AJ102" s="55">
        <f t="shared" si="109"/>
        <v>0</v>
      </c>
      <c r="AK102" s="55">
        <f t="shared" si="110"/>
        <v>0</v>
      </c>
      <c r="AL102" s="55">
        <f t="shared" si="111"/>
        <v>0</v>
      </c>
      <c r="AM102" s="55">
        <f t="shared" si="112"/>
        <v>0</v>
      </c>
      <c r="AN102" s="55">
        <f t="shared" si="113"/>
        <v>0</v>
      </c>
      <c r="AO102" s="57">
        <f t="shared" si="114"/>
        <v>0.1</v>
      </c>
      <c r="AP102" s="57">
        <f t="shared" si="115"/>
        <v>4.7</v>
      </c>
      <c r="AQ102" s="57">
        <f t="shared" si="116"/>
        <v>0</v>
      </c>
      <c r="AR102" s="57">
        <f t="shared" si="117"/>
        <v>0</v>
      </c>
      <c r="AS102" s="55">
        <f t="shared" si="118"/>
        <v>1</v>
      </c>
      <c r="AT102" s="55">
        <f>IF('Indicator Data'!L105="No data","x",IF('Indicator Data'!BE105&lt;1000,"x",ROUND((IF('Indicator Data'!L105&gt;AT$194,10,IF('Indicator Data'!L105&lt;AT$195,0,10-(AT$194-'Indicator Data'!L105)/(AT$194-AT$195)*10))),1)))</f>
        <v>5.0999999999999996</v>
      </c>
      <c r="AU102" s="57">
        <f t="shared" si="119"/>
        <v>3.1</v>
      </c>
      <c r="AV102" s="58">
        <f t="shared" si="120"/>
        <v>1.8</v>
      </c>
      <c r="AW102" s="55">
        <f>ROUND(IF('Indicator Data'!M105=0,0,IF('Indicator Data'!M105&gt;AW$194,10,IF('Indicator Data'!M105&lt;AW$195,0,10-(AW$194-'Indicator Data'!M105)/(AW$194-AW$195)*10))),1)</f>
        <v>0</v>
      </c>
      <c r="AX102" s="55">
        <f>ROUND(IF('Indicator Data'!N105=0,0,IF(LOG('Indicator Data'!N105)&gt;LOG(AX$194),10,IF(LOG('Indicator Data'!N105)&lt;LOG(AX$195),0,10-(LOG(AX$194)-LOG('Indicator Data'!N105))/(LOG(AX$194)-LOG(AX$195))*10))),1)</f>
        <v>0</v>
      </c>
      <c r="AY102" s="57">
        <f t="shared" si="121"/>
        <v>0</v>
      </c>
      <c r="AZ102" s="55">
        <f>'Indicator Data'!O105</f>
        <v>0</v>
      </c>
      <c r="BA102" s="55">
        <f>'Indicator Data'!P105</f>
        <v>0</v>
      </c>
      <c r="BB102" s="57">
        <f t="shared" si="122"/>
        <v>0</v>
      </c>
      <c r="BC102" s="58">
        <f t="shared" si="123"/>
        <v>0</v>
      </c>
      <c r="BD102" s="15"/>
      <c r="BE102" s="104"/>
    </row>
    <row r="103" spans="1:57" s="4" customFormat="1" x14ac:dyDescent="0.25">
      <c r="A103" s="126" t="str">
        <f>'Indicator Data'!A106</f>
        <v>Luxembourg</v>
      </c>
      <c r="B103" s="59" t="str">
        <f>'Indicator Data'!B106</f>
        <v>LUX</v>
      </c>
      <c r="C103" s="55">
        <f>ROUND(IF('Indicator Data'!C106=0,0.1,IF(LOG('Indicator Data'!C106)&gt;C$194,10,IF(LOG('Indicator Data'!C106)&lt;C$195,0,10-(C$194-LOG('Indicator Data'!C106))/(C$194-C$195)*10))),1)</f>
        <v>0.1</v>
      </c>
      <c r="D103" s="55">
        <f>ROUND(IF('Indicator Data'!D106=0,0.1,IF(LOG('Indicator Data'!D106)&gt;D$194,10,IF(LOG('Indicator Data'!D106)&lt;D$195,0,10-(D$194-LOG('Indicator Data'!D106))/(D$194-D$195)*10))),1)</f>
        <v>0.1</v>
      </c>
      <c r="E103" s="55">
        <f t="shared" si="93"/>
        <v>0.1</v>
      </c>
      <c r="F103" s="55">
        <f>ROUND(IF('Indicator Data'!E106="No data",0.1,IF('Indicator Data'!E106=0,0,IF(LOG('Indicator Data'!E106)&gt;F$194,10,IF(LOG('Indicator Data'!E106)&lt;F$195,0,10-(F$194-LOG('Indicator Data'!E106))/(F$194-F$195)*10)))),1)</f>
        <v>2.6</v>
      </c>
      <c r="G103" s="55">
        <f>ROUND(IF('Indicator Data'!F106=0,0,IF(LOG('Indicator Data'!F106)&gt;G$194,10,IF(LOG('Indicator Data'!F106)&lt;G$195,0,10-(G$194-LOG('Indicator Data'!F106))/(G$194-G$195)*10))),1)</f>
        <v>0</v>
      </c>
      <c r="H103" s="55">
        <f>ROUND(IF('Indicator Data'!G106=0,0,IF(LOG('Indicator Data'!G106)&gt;H$194,10,IF(LOG('Indicator Data'!G106)&lt;H$195,0,10-(H$194-LOG('Indicator Data'!G106))/(H$194-H$195)*10))),1)</f>
        <v>0</v>
      </c>
      <c r="I103" s="55">
        <f>ROUND(IF('Indicator Data'!H106=0,0,IF(LOG('Indicator Data'!H106)&gt;I$194,10,IF(LOG('Indicator Data'!H106)&lt;I$195,0,10-(I$194-LOG('Indicator Data'!H106))/(I$194-I$195)*10))),1)</f>
        <v>0</v>
      </c>
      <c r="J103" s="55">
        <f t="shared" si="94"/>
        <v>0</v>
      </c>
      <c r="K103" s="55">
        <f>ROUND(IF('Indicator Data'!I106=0,0,IF(LOG('Indicator Data'!I106)&gt;K$194,10,IF(LOG('Indicator Data'!I106)&lt;K$195,0,10-(K$194-LOG('Indicator Data'!I106))/(K$194-K$195)*10))),1)</f>
        <v>0</v>
      </c>
      <c r="L103" s="55">
        <f t="shared" si="95"/>
        <v>0</v>
      </c>
      <c r="M103" s="55">
        <f>ROUND(IF('Indicator Data'!J106=0,0,IF(LOG('Indicator Data'!J106)&gt;M$194,10,IF(LOG('Indicator Data'!J106)&lt;M$195,0,10-(M$194-LOG('Indicator Data'!J106))/(M$194-M$195)*10))),1)</f>
        <v>0</v>
      </c>
      <c r="N103" s="56">
        <f>'Indicator Data'!C106/'Indicator Data'!$BD106</f>
        <v>0</v>
      </c>
      <c r="O103" s="56">
        <f>'Indicator Data'!D106/'Indicator Data'!$BD106</f>
        <v>0</v>
      </c>
      <c r="P103" s="56">
        <f>IF(F103=0.1,0,'Indicator Data'!E106/'Indicator Data'!$BD106)</f>
        <v>1.9267110171065985E-3</v>
      </c>
      <c r="Q103" s="56">
        <f>'Indicator Data'!F106/'Indicator Data'!$BD106</f>
        <v>0</v>
      </c>
      <c r="R103" s="56">
        <f>'Indicator Data'!G106/'Indicator Data'!$BD106</f>
        <v>0</v>
      </c>
      <c r="S103" s="56">
        <f>'Indicator Data'!H106/'Indicator Data'!$BD106</f>
        <v>0</v>
      </c>
      <c r="T103" s="56">
        <f>'Indicator Data'!I106/'Indicator Data'!$BD106</f>
        <v>0</v>
      </c>
      <c r="U103" s="56">
        <f>'Indicator Data'!J106/'Indicator Data'!$BD106</f>
        <v>0</v>
      </c>
      <c r="V103" s="55">
        <f t="shared" si="96"/>
        <v>0</v>
      </c>
      <c r="W103" s="55">
        <f t="shared" si="97"/>
        <v>0</v>
      </c>
      <c r="X103" s="55">
        <f t="shared" si="98"/>
        <v>0</v>
      </c>
      <c r="Y103" s="55">
        <f t="shared" si="99"/>
        <v>1.3</v>
      </c>
      <c r="Z103" s="55">
        <f t="shared" si="100"/>
        <v>0</v>
      </c>
      <c r="AA103" s="55">
        <f t="shared" si="101"/>
        <v>0</v>
      </c>
      <c r="AB103" s="55">
        <f t="shared" si="102"/>
        <v>0</v>
      </c>
      <c r="AC103" s="55">
        <f t="shared" si="103"/>
        <v>0</v>
      </c>
      <c r="AD103" s="55">
        <f t="shared" si="104"/>
        <v>0</v>
      </c>
      <c r="AE103" s="55">
        <f t="shared" si="105"/>
        <v>0</v>
      </c>
      <c r="AF103" s="55">
        <f t="shared" si="106"/>
        <v>0</v>
      </c>
      <c r="AG103" s="55">
        <f>ROUND(IF('Indicator Data'!K106=0,0,IF('Indicator Data'!K106&gt;AG$194,10,IF('Indicator Data'!K106&lt;AG$195,0,10-(AG$194-'Indicator Data'!K106)/(AG$194-AG$195)*10))),1)</f>
        <v>0</v>
      </c>
      <c r="AH103" s="55">
        <f t="shared" si="107"/>
        <v>0.1</v>
      </c>
      <c r="AI103" s="55">
        <f t="shared" si="108"/>
        <v>0.1</v>
      </c>
      <c r="AJ103" s="55">
        <f t="shared" si="109"/>
        <v>0</v>
      </c>
      <c r="AK103" s="55">
        <f t="shared" si="110"/>
        <v>0</v>
      </c>
      <c r="AL103" s="55">
        <f t="shared" si="111"/>
        <v>0</v>
      </c>
      <c r="AM103" s="55">
        <f t="shared" si="112"/>
        <v>0</v>
      </c>
      <c r="AN103" s="55">
        <f t="shared" si="113"/>
        <v>0</v>
      </c>
      <c r="AO103" s="57">
        <f t="shared" si="114"/>
        <v>0.1</v>
      </c>
      <c r="AP103" s="57">
        <f t="shared" si="115"/>
        <v>2</v>
      </c>
      <c r="AQ103" s="57">
        <f t="shared" si="116"/>
        <v>0</v>
      </c>
      <c r="AR103" s="57">
        <f t="shared" si="117"/>
        <v>0</v>
      </c>
      <c r="AS103" s="55">
        <f t="shared" si="118"/>
        <v>0</v>
      </c>
      <c r="AT103" s="55">
        <f>IF('Indicator Data'!L106="No data","x",IF('Indicator Data'!BE106&lt;1000,"x",ROUND((IF('Indicator Data'!L106&gt;AT$194,10,IF('Indicator Data'!L106&lt;AT$195,0,10-(AT$194-'Indicator Data'!L106)/(AT$194-AT$195)*10))),1)))</f>
        <v>0</v>
      </c>
      <c r="AU103" s="57">
        <f t="shared" si="119"/>
        <v>0</v>
      </c>
      <c r="AV103" s="58">
        <f t="shared" si="120"/>
        <v>0.5</v>
      </c>
      <c r="AW103" s="55">
        <f>ROUND(IF('Indicator Data'!M106=0,0,IF('Indicator Data'!M106&gt;AW$194,10,IF('Indicator Data'!M106&lt;AW$195,0,10-(AW$194-'Indicator Data'!M106)/(AW$194-AW$195)*10))),1)</f>
        <v>0</v>
      </c>
      <c r="AX103" s="55">
        <f>ROUND(IF('Indicator Data'!N106=0,0,IF(LOG('Indicator Data'!N106)&gt;LOG(AX$194),10,IF(LOG('Indicator Data'!N106)&lt;LOG(AX$195),0,10-(LOG(AX$194)-LOG('Indicator Data'!N106))/(LOG(AX$194)-LOG(AX$195))*10))),1)</f>
        <v>0</v>
      </c>
      <c r="AY103" s="57">
        <f t="shared" si="121"/>
        <v>0</v>
      </c>
      <c r="AZ103" s="55">
        <f>'Indicator Data'!O106</f>
        <v>0</v>
      </c>
      <c r="BA103" s="55">
        <f>'Indicator Data'!P106</f>
        <v>0</v>
      </c>
      <c r="BB103" s="57">
        <f t="shared" si="122"/>
        <v>0</v>
      </c>
      <c r="BC103" s="58">
        <f t="shared" si="123"/>
        <v>0</v>
      </c>
      <c r="BD103" s="15"/>
      <c r="BE103" s="104"/>
    </row>
    <row r="104" spans="1:57" s="4" customFormat="1" x14ac:dyDescent="0.25">
      <c r="A104" s="126" t="str">
        <f>'Indicator Data'!A107</f>
        <v>Madagascar</v>
      </c>
      <c r="B104" s="59" t="str">
        <f>'Indicator Data'!B107</f>
        <v>MDG</v>
      </c>
      <c r="C104" s="55">
        <f>ROUND(IF('Indicator Data'!C107=0,0.1,IF(LOG('Indicator Data'!C107)&gt;C$194,10,IF(LOG('Indicator Data'!C107)&lt;C$195,0,10-(C$194-LOG('Indicator Data'!C107))/(C$194-C$195)*10))),1)</f>
        <v>0.1</v>
      </c>
      <c r="D104" s="55">
        <f>ROUND(IF('Indicator Data'!D107=0,0.1,IF(LOG('Indicator Data'!D107)&gt;D$194,10,IF(LOG('Indicator Data'!D107)&lt;D$195,0,10-(D$194-LOG('Indicator Data'!D107))/(D$194-D$195)*10))),1)</f>
        <v>0.1</v>
      </c>
      <c r="E104" s="55">
        <f t="shared" si="93"/>
        <v>0.1</v>
      </c>
      <c r="F104" s="55">
        <f>ROUND(IF('Indicator Data'!E107="No data",0.1,IF('Indicator Data'!E107=0,0,IF(LOG('Indicator Data'!E107)&gt;F$194,10,IF(LOG('Indicator Data'!E107)&lt;F$195,0,10-(F$194-LOG('Indicator Data'!E107))/(F$194-F$195)*10)))),1)</f>
        <v>8.3000000000000007</v>
      </c>
      <c r="G104" s="55">
        <f>ROUND(IF('Indicator Data'!F107=0,0,IF(LOG('Indicator Data'!F107)&gt;G$194,10,IF(LOG('Indicator Data'!F107)&lt;G$195,0,10-(G$194-LOG('Indicator Data'!F107))/(G$194-G$195)*10))),1)</f>
        <v>7.5</v>
      </c>
      <c r="H104" s="55">
        <f>ROUND(IF('Indicator Data'!G107=0,0,IF(LOG('Indicator Data'!G107)&gt;H$194,10,IF(LOG('Indicator Data'!G107)&lt;H$195,0,10-(H$194-LOG('Indicator Data'!G107))/(H$194-H$195)*10))),1)</f>
        <v>8.9</v>
      </c>
      <c r="I104" s="55">
        <f>ROUND(IF('Indicator Data'!H107=0,0,IF(LOG('Indicator Data'!H107)&gt;I$194,10,IF(LOG('Indicator Data'!H107)&lt;I$195,0,10-(I$194-LOG('Indicator Data'!H107))/(I$194-I$195)*10))),1)</f>
        <v>9.8000000000000007</v>
      </c>
      <c r="J104" s="55">
        <f t="shared" si="94"/>
        <v>9.4</v>
      </c>
      <c r="K104" s="55">
        <f>ROUND(IF('Indicator Data'!I107=0,0,IF(LOG('Indicator Data'!I107)&gt;K$194,10,IF(LOG('Indicator Data'!I107)&lt;K$195,0,10-(K$194-LOG('Indicator Data'!I107))/(K$194-K$195)*10))),1)</f>
        <v>7.4</v>
      </c>
      <c r="L104" s="55">
        <f t="shared" si="95"/>
        <v>8.6</v>
      </c>
      <c r="M104" s="55">
        <f>ROUND(IF('Indicator Data'!J107=0,0,IF(LOG('Indicator Data'!J107)&gt;M$194,10,IF(LOG('Indicator Data'!J107)&lt;M$195,0,10-(M$194-LOG('Indicator Data'!J107))/(M$194-M$195)*10))),1)</f>
        <v>10</v>
      </c>
      <c r="N104" s="56">
        <f>'Indicator Data'!C107/'Indicator Data'!$BD107</f>
        <v>0</v>
      </c>
      <c r="O104" s="56">
        <f>'Indicator Data'!D107/'Indicator Data'!$BD107</f>
        <v>0</v>
      </c>
      <c r="P104" s="56">
        <f>IF(F104=0.1,0,'Indicator Data'!E107/'Indicator Data'!$BD107)</f>
        <v>8.9074265923850121E-3</v>
      </c>
      <c r="Q104" s="56">
        <f>'Indicator Data'!F107/'Indicator Data'!$BD107</f>
        <v>1.3327678482822911E-5</v>
      </c>
      <c r="R104" s="56">
        <f>'Indicator Data'!G107/'Indicator Data'!$BD107</f>
        <v>1.6436041020904915E-2</v>
      </c>
      <c r="S104" s="56">
        <f>'Indicator Data'!H107/'Indicator Data'!$BD107</f>
        <v>3.3416097482228402E-3</v>
      </c>
      <c r="T104" s="56">
        <f>'Indicator Data'!I107/'Indicator Data'!$BD107</f>
        <v>2.1097345114164988E-3</v>
      </c>
      <c r="U104" s="56">
        <f>'Indicator Data'!J107/'Indicator Data'!$BD107</f>
        <v>4.871032363464073E-3</v>
      </c>
      <c r="V104" s="55">
        <f t="shared" si="96"/>
        <v>0</v>
      </c>
      <c r="W104" s="55">
        <f t="shared" si="97"/>
        <v>0</v>
      </c>
      <c r="X104" s="55">
        <f t="shared" si="98"/>
        <v>0</v>
      </c>
      <c r="Y104" s="55">
        <f t="shared" si="99"/>
        <v>5.9</v>
      </c>
      <c r="Z104" s="55">
        <f t="shared" si="100"/>
        <v>8.1</v>
      </c>
      <c r="AA104" s="55">
        <f t="shared" si="101"/>
        <v>9.1</v>
      </c>
      <c r="AB104" s="55">
        <f t="shared" si="102"/>
        <v>6.7</v>
      </c>
      <c r="AC104" s="55">
        <f t="shared" si="103"/>
        <v>8.1</v>
      </c>
      <c r="AD104" s="55">
        <f t="shared" si="104"/>
        <v>2.1</v>
      </c>
      <c r="AE104" s="55">
        <f t="shared" si="105"/>
        <v>5.9</v>
      </c>
      <c r="AF104" s="55">
        <f t="shared" si="106"/>
        <v>1.6</v>
      </c>
      <c r="AG104" s="55">
        <f>ROUND(IF('Indicator Data'!K107=0,0,IF('Indicator Data'!K107&gt;AG$194,10,IF('Indicator Data'!K107&lt;AG$195,0,10-(AG$194-'Indicator Data'!K107)/(AG$194-AG$195)*10))),1)</f>
        <v>7.1</v>
      </c>
      <c r="AH104" s="55">
        <f t="shared" si="107"/>
        <v>0.1</v>
      </c>
      <c r="AI104" s="55">
        <f t="shared" si="108"/>
        <v>0.1</v>
      </c>
      <c r="AJ104" s="55">
        <f t="shared" si="109"/>
        <v>9</v>
      </c>
      <c r="AK104" s="55">
        <f t="shared" si="110"/>
        <v>8.3000000000000007</v>
      </c>
      <c r="AL104" s="55">
        <f t="shared" si="111"/>
        <v>8.6999999999999993</v>
      </c>
      <c r="AM104" s="55">
        <f t="shared" si="112"/>
        <v>4.8</v>
      </c>
      <c r="AN104" s="55">
        <f t="shared" si="113"/>
        <v>7.9</v>
      </c>
      <c r="AO104" s="57">
        <f t="shared" si="114"/>
        <v>0.1</v>
      </c>
      <c r="AP104" s="57">
        <f t="shared" si="115"/>
        <v>7.3</v>
      </c>
      <c r="AQ104" s="57">
        <f t="shared" si="116"/>
        <v>7.8</v>
      </c>
      <c r="AR104" s="57">
        <f t="shared" si="117"/>
        <v>7.5</v>
      </c>
      <c r="AS104" s="55">
        <f t="shared" si="118"/>
        <v>7.5</v>
      </c>
      <c r="AT104" s="55">
        <f>IF('Indicator Data'!L107="No data","x",IF('Indicator Data'!BE107&lt;1000,"x",ROUND((IF('Indicator Data'!L107&gt;AT$194,10,IF('Indicator Data'!L107&lt;AT$195,0,10-(AT$194-'Indicator Data'!L107)/(AT$194-AT$195)*10))),1)))</f>
        <v>1</v>
      </c>
      <c r="AU104" s="57">
        <f t="shared" si="119"/>
        <v>4.3</v>
      </c>
      <c r="AV104" s="58">
        <f t="shared" si="120"/>
        <v>6</v>
      </c>
      <c r="AW104" s="55">
        <f>ROUND(IF('Indicator Data'!M107=0,0,IF('Indicator Data'!M107&gt;AW$194,10,IF('Indicator Data'!M107&lt;AW$195,0,10-(AW$194-'Indicator Data'!M107)/(AW$194-AW$195)*10))),1)</f>
        <v>0.7</v>
      </c>
      <c r="AX104" s="55">
        <f>ROUND(IF('Indicator Data'!N107=0,0,IF(LOG('Indicator Data'!N107)&gt;LOG(AX$194),10,IF(LOG('Indicator Data'!N107)&lt;LOG(AX$195),0,10-(LOG(AX$194)-LOG('Indicator Data'!N107))/(LOG(AX$194)-LOG(AX$195))*10))),1)</f>
        <v>1.2</v>
      </c>
      <c r="AY104" s="57">
        <f t="shared" si="121"/>
        <v>1</v>
      </c>
      <c r="AZ104" s="55">
        <f>'Indicator Data'!O107</f>
        <v>0</v>
      </c>
      <c r="BA104" s="55">
        <f>'Indicator Data'!P107</f>
        <v>0</v>
      </c>
      <c r="BB104" s="57">
        <f t="shared" si="122"/>
        <v>0</v>
      </c>
      <c r="BC104" s="58">
        <f t="shared" si="123"/>
        <v>0.7</v>
      </c>
      <c r="BD104" s="15"/>
      <c r="BE104" s="104"/>
    </row>
    <row r="105" spans="1:57" s="4" customFormat="1" x14ac:dyDescent="0.25">
      <c r="A105" s="126" t="str">
        <f>'Indicator Data'!A108</f>
        <v>Malawi</v>
      </c>
      <c r="B105" s="59" t="str">
        <f>'Indicator Data'!B108</f>
        <v>MWI</v>
      </c>
      <c r="C105" s="55">
        <f>ROUND(IF('Indicator Data'!C108=0,0.1,IF(LOG('Indicator Data'!C108)&gt;C$194,10,IF(LOG('Indicator Data'!C108)&lt;C$195,0,10-(C$194-LOG('Indicator Data'!C108))/(C$194-C$195)*10))),1)</f>
        <v>8</v>
      </c>
      <c r="D105" s="55">
        <f>ROUND(IF('Indicator Data'!D108=0,0.1,IF(LOG('Indicator Data'!D108)&gt;D$194,10,IF(LOG('Indicator Data'!D108)&lt;D$195,0,10-(D$194-LOG('Indicator Data'!D108))/(D$194-D$195)*10))),1)</f>
        <v>0.1</v>
      </c>
      <c r="E105" s="55">
        <f t="shared" si="93"/>
        <v>5.3</v>
      </c>
      <c r="F105" s="55">
        <f>ROUND(IF('Indicator Data'!E108="No data",0.1,IF('Indicator Data'!E108=0,0,IF(LOG('Indicator Data'!E108)&gt;F$194,10,IF(LOG('Indicator Data'!E108)&lt;F$195,0,10-(F$194-LOG('Indicator Data'!E108))/(F$194-F$195)*10)))),1)</f>
        <v>7.1</v>
      </c>
      <c r="G105" s="55">
        <f>ROUND(IF('Indicator Data'!F108=0,0,IF(LOG('Indicator Data'!F108)&gt;G$194,10,IF(LOG('Indicator Data'!F108)&lt;G$195,0,10-(G$194-LOG('Indicator Data'!F108))/(G$194-G$195)*10))),1)</f>
        <v>0</v>
      </c>
      <c r="H105" s="55">
        <f>ROUND(IF('Indicator Data'!G108=0,0,IF(LOG('Indicator Data'!G108)&gt;H$194,10,IF(LOG('Indicator Data'!G108)&lt;H$195,0,10-(H$194-LOG('Indicator Data'!G108))/(H$194-H$195)*10))),1)</f>
        <v>4.5</v>
      </c>
      <c r="I105" s="55">
        <f>ROUND(IF('Indicator Data'!H108=0,0,IF(LOG('Indicator Data'!H108)&gt;I$194,10,IF(LOG('Indicator Data'!H108)&lt;I$195,0,10-(I$194-LOG('Indicator Data'!H108))/(I$194-I$195)*10))),1)</f>
        <v>0</v>
      </c>
      <c r="J105" s="55">
        <f t="shared" si="94"/>
        <v>2.5</v>
      </c>
      <c r="K105" s="55">
        <f>ROUND(IF('Indicator Data'!I108=0,0,IF(LOG('Indicator Data'!I108)&gt;K$194,10,IF(LOG('Indicator Data'!I108)&lt;K$195,0,10-(K$194-LOG('Indicator Data'!I108))/(K$194-K$195)*10))),1)</f>
        <v>0</v>
      </c>
      <c r="L105" s="55">
        <f t="shared" si="95"/>
        <v>1.3</v>
      </c>
      <c r="M105" s="55">
        <f>ROUND(IF('Indicator Data'!J108=0,0,IF(LOG('Indicator Data'!J108)&gt;M$194,10,IF(LOG('Indicator Data'!J108)&lt;M$195,0,10-(M$194-LOG('Indicator Data'!J108))/(M$194-M$195)*10))),1)</f>
        <v>10</v>
      </c>
      <c r="N105" s="56">
        <f>'Indicator Data'!C108/'Indicator Data'!$BD108</f>
        <v>9.1746139167440716E-4</v>
      </c>
      <c r="O105" s="56">
        <f>'Indicator Data'!D108/'Indicator Data'!$BD108</f>
        <v>0</v>
      </c>
      <c r="P105" s="56">
        <f>IF(F105=0.1,0,'Indicator Data'!E108/'Indicator Data'!$BD108)</f>
        <v>3.9354500699050185E-3</v>
      </c>
      <c r="Q105" s="56">
        <f>'Indicator Data'!F108/'Indicator Data'!$BD108</f>
        <v>0</v>
      </c>
      <c r="R105" s="56">
        <f>'Indicator Data'!G108/'Indicator Data'!$BD108</f>
        <v>3.8601684039290293E-4</v>
      </c>
      <c r="S105" s="56">
        <f>'Indicator Data'!H108/'Indicator Data'!$BD108</f>
        <v>0</v>
      </c>
      <c r="T105" s="56">
        <f>'Indicator Data'!I108/'Indicator Data'!$BD108</f>
        <v>0</v>
      </c>
      <c r="U105" s="56">
        <f>'Indicator Data'!J108/'Indicator Data'!$BD108</f>
        <v>5.089092524646701E-2</v>
      </c>
      <c r="V105" s="55">
        <f t="shared" si="96"/>
        <v>4.5999999999999996</v>
      </c>
      <c r="W105" s="55">
        <f t="shared" si="97"/>
        <v>0</v>
      </c>
      <c r="X105" s="55">
        <f t="shared" si="98"/>
        <v>2.6</v>
      </c>
      <c r="Y105" s="55">
        <f t="shared" si="99"/>
        <v>2.6</v>
      </c>
      <c r="Z105" s="55">
        <f t="shared" si="100"/>
        <v>0</v>
      </c>
      <c r="AA105" s="55">
        <f t="shared" si="101"/>
        <v>0.2</v>
      </c>
      <c r="AB105" s="55">
        <f t="shared" si="102"/>
        <v>0</v>
      </c>
      <c r="AC105" s="55">
        <f t="shared" si="103"/>
        <v>0.1</v>
      </c>
      <c r="AD105" s="55">
        <f t="shared" si="104"/>
        <v>0</v>
      </c>
      <c r="AE105" s="55">
        <f t="shared" si="105"/>
        <v>0.1</v>
      </c>
      <c r="AF105" s="55">
        <f t="shared" si="106"/>
        <v>10</v>
      </c>
      <c r="AG105" s="55">
        <f>ROUND(IF('Indicator Data'!K108=0,0,IF('Indicator Data'!K108&gt;AG$194,10,IF('Indicator Data'!K108&lt;AG$195,0,10-(AG$194-'Indicator Data'!K108)/(AG$194-AG$195)*10))),1)</f>
        <v>8.1</v>
      </c>
      <c r="AH105" s="55">
        <f t="shared" si="107"/>
        <v>6.3</v>
      </c>
      <c r="AI105" s="55">
        <f t="shared" si="108"/>
        <v>0.1</v>
      </c>
      <c r="AJ105" s="55">
        <f t="shared" si="109"/>
        <v>2.4</v>
      </c>
      <c r="AK105" s="55">
        <f t="shared" si="110"/>
        <v>0</v>
      </c>
      <c r="AL105" s="55">
        <f t="shared" si="111"/>
        <v>1.3</v>
      </c>
      <c r="AM105" s="55">
        <f t="shared" si="112"/>
        <v>0</v>
      </c>
      <c r="AN105" s="55">
        <f t="shared" si="113"/>
        <v>10</v>
      </c>
      <c r="AO105" s="57">
        <f t="shared" si="114"/>
        <v>4.0999999999999996</v>
      </c>
      <c r="AP105" s="57">
        <f t="shared" si="115"/>
        <v>5.3</v>
      </c>
      <c r="AQ105" s="57">
        <f t="shared" si="116"/>
        <v>0</v>
      </c>
      <c r="AR105" s="57">
        <f t="shared" si="117"/>
        <v>0.7</v>
      </c>
      <c r="AS105" s="55">
        <f t="shared" si="118"/>
        <v>9.1</v>
      </c>
      <c r="AT105" s="55">
        <f>IF('Indicator Data'!L108="No data","x",IF('Indicator Data'!BE108&lt;1000,"x",ROUND((IF('Indicator Data'!L108&gt;AT$194,10,IF('Indicator Data'!L108&lt;AT$195,0,10-(AT$194-'Indicator Data'!L108)/(AT$194-AT$195)*10))),1)))</f>
        <v>3</v>
      </c>
      <c r="AU105" s="57">
        <f t="shared" si="119"/>
        <v>6.1</v>
      </c>
      <c r="AV105" s="58">
        <f t="shared" si="120"/>
        <v>3.6</v>
      </c>
      <c r="AW105" s="55">
        <f>ROUND(IF('Indicator Data'!M108=0,0,IF('Indicator Data'!M108&gt;AW$194,10,IF('Indicator Data'!M108&lt;AW$195,0,10-(AW$194-'Indicator Data'!M108)/(AW$194-AW$195)*10))),1)</f>
        <v>1.2</v>
      </c>
      <c r="AX105" s="55">
        <f>ROUND(IF('Indicator Data'!N108=0,0,IF(LOG('Indicator Data'!N108)&gt;LOG(AX$194),10,IF(LOG('Indicator Data'!N108)&lt;LOG(AX$195),0,10-(LOG(AX$194)-LOG('Indicator Data'!N108))/(LOG(AX$194)-LOG(AX$195))*10))),1)</f>
        <v>1.7</v>
      </c>
      <c r="AY105" s="57">
        <f t="shared" si="121"/>
        <v>1.5</v>
      </c>
      <c r="AZ105" s="55">
        <f>'Indicator Data'!O108</f>
        <v>0</v>
      </c>
      <c r="BA105" s="55">
        <f>'Indicator Data'!P108</f>
        <v>0</v>
      </c>
      <c r="BB105" s="57">
        <f t="shared" si="122"/>
        <v>0</v>
      </c>
      <c r="BC105" s="58">
        <f t="shared" si="123"/>
        <v>1.1000000000000001</v>
      </c>
      <c r="BD105" s="15"/>
      <c r="BE105" s="104"/>
    </row>
    <row r="106" spans="1:57" s="4" customFormat="1" x14ac:dyDescent="0.25">
      <c r="A106" s="126" t="str">
        <f>'Indicator Data'!A109</f>
        <v>Malaysia</v>
      </c>
      <c r="B106" s="59" t="str">
        <f>'Indicator Data'!B109</f>
        <v>MYS</v>
      </c>
      <c r="C106" s="55">
        <f>ROUND(IF('Indicator Data'!C109=0,0.1,IF(LOG('Indicator Data'!C109)&gt;C$194,10,IF(LOG('Indicator Data'!C109)&lt;C$195,0,10-(C$194-LOG('Indicator Data'!C109))/(C$194-C$195)*10))),1)</f>
        <v>8.4</v>
      </c>
      <c r="D106" s="55">
        <f>ROUND(IF('Indicator Data'!D109=0,0.1,IF(LOG('Indicator Data'!D109)&gt;D$194,10,IF(LOG('Indicator Data'!D109)&lt;D$195,0,10-(D$194-LOG('Indicator Data'!D109))/(D$194-D$195)*10))),1)</f>
        <v>0.1</v>
      </c>
      <c r="E106" s="55">
        <f t="shared" si="93"/>
        <v>5.6</v>
      </c>
      <c r="F106" s="55">
        <f>ROUND(IF('Indicator Data'!E109="No data",0.1,IF('Indicator Data'!E109=0,0,IF(LOG('Indicator Data'!E109)&gt;F$194,10,IF(LOG('Indicator Data'!E109)&lt;F$195,0,10-(F$194-LOG('Indicator Data'!E109))/(F$194-F$195)*10)))),1)</f>
        <v>8.1999999999999993</v>
      </c>
      <c r="G106" s="55">
        <f>ROUND(IF('Indicator Data'!F109=0,0,IF(LOG('Indicator Data'!F109)&gt;G$194,10,IF(LOG('Indicator Data'!F109)&lt;G$195,0,10-(G$194-LOG('Indicator Data'!F109))/(G$194-G$195)*10))),1)</f>
        <v>7</v>
      </c>
      <c r="H106" s="55">
        <f>ROUND(IF('Indicator Data'!G109=0,0,IF(LOG('Indicator Data'!G109)&gt;H$194,10,IF(LOG('Indicator Data'!G109)&lt;H$195,0,10-(H$194-LOG('Indicator Data'!G109))/(H$194-H$195)*10))),1)</f>
        <v>3.8</v>
      </c>
      <c r="I106" s="55">
        <f>ROUND(IF('Indicator Data'!H109=0,0,IF(LOG('Indicator Data'!H109)&gt;I$194,10,IF(LOG('Indicator Data'!H109)&lt;I$195,0,10-(I$194-LOG('Indicator Data'!H109))/(I$194-I$195)*10))),1)</f>
        <v>0</v>
      </c>
      <c r="J106" s="55">
        <f t="shared" si="94"/>
        <v>2.1</v>
      </c>
      <c r="K106" s="55">
        <f>ROUND(IF('Indicator Data'!I109=0,0,IF(LOG('Indicator Data'!I109)&gt;K$194,10,IF(LOG('Indicator Data'!I109)&lt;K$195,0,10-(K$194-LOG('Indicator Data'!I109))/(K$194-K$195)*10))),1)</f>
        <v>6.7</v>
      </c>
      <c r="L106" s="55">
        <f t="shared" si="95"/>
        <v>4.8</v>
      </c>
      <c r="M106" s="55">
        <f>ROUND(IF('Indicator Data'!J109=0,0,IF(LOG('Indicator Data'!J109)&gt;M$194,10,IF(LOG('Indicator Data'!J109)&lt;M$195,0,10-(M$194-LOG('Indicator Data'!J109))/(M$194-M$195)*10))),1)</f>
        <v>9.6</v>
      </c>
      <c r="N106" s="56">
        <f>'Indicator Data'!C109/'Indicator Data'!$BD109</f>
        <v>7.7192653752756904E-4</v>
      </c>
      <c r="O106" s="56">
        <f>'Indicator Data'!D109/'Indicator Data'!$BD109</f>
        <v>0</v>
      </c>
      <c r="P106" s="56">
        <f>IF(F106=0.1,0,'Indicator Data'!E109/'Indicator Data'!$BD109)</f>
        <v>6.0382679230802563E-3</v>
      </c>
      <c r="Q106" s="56">
        <f>'Indicator Data'!F109/'Indicator Data'!$BD109</f>
        <v>5.4507587256329755E-6</v>
      </c>
      <c r="R106" s="56">
        <f>'Indicator Data'!G109/'Indicator Data'!$BD109</f>
        <v>1.1207704827299998E-4</v>
      </c>
      <c r="S106" s="56">
        <f>'Indicator Data'!H109/'Indicator Data'!$BD109</f>
        <v>0</v>
      </c>
      <c r="T106" s="56">
        <f>'Indicator Data'!I109/'Indicator Data'!$BD109</f>
        <v>7.2289868557165828E-4</v>
      </c>
      <c r="U106" s="56">
        <f>'Indicator Data'!J109/'Indicator Data'!$BD109</f>
        <v>2.213416288024894E-3</v>
      </c>
      <c r="V106" s="55">
        <f t="shared" si="96"/>
        <v>3.9</v>
      </c>
      <c r="W106" s="55">
        <f t="shared" si="97"/>
        <v>0</v>
      </c>
      <c r="X106" s="55">
        <f t="shared" si="98"/>
        <v>2.2000000000000002</v>
      </c>
      <c r="Y106" s="55">
        <f t="shared" si="99"/>
        <v>4</v>
      </c>
      <c r="Z106" s="55">
        <f t="shared" si="100"/>
        <v>7.2</v>
      </c>
      <c r="AA106" s="55">
        <f t="shared" si="101"/>
        <v>0.1</v>
      </c>
      <c r="AB106" s="55">
        <f t="shared" si="102"/>
        <v>0</v>
      </c>
      <c r="AC106" s="55">
        <f t="shared" si="103"/>
        <v>0.1</v>
      </c>
      <c r="AD106" s="55">
        <f t="shared" si="104"/>
        <v>0.7</v>
      </c>
      <c r="AE106" s="55">
        <f t="shared" si="105"/>
        <v>0.4</v>
      </c>
      <c r="AF106" s="55">
        <f t="shared" si="106"/>
        <v>0.7</v>
      </c>
      <c r="AG106" s="55">
        <f>ROUND(IF('Indicator Data'!K109=0,0,IF('Indicator Data'!K109&gt;AG$194,10,IF('Indicator Data'!K109&lt;AG$195,0,10-(AG$194-'Indicator Data'!K109)/(AG$194-AG$195)*10))),1)</f>
        <v>2</v>
      </c>
      <c r="AH106" s="55">
        <f t="shared" si="107"/>
        <v>6.2</v>
      </c>
      <c r="AI106" s="55">
        <f t="shared" si="108"/>
        <v>0.1</v>
      </c>
      <c r="AJ106" s="55">
        <f t="shared" si="109"/>
        <v>2</v>
      </c>
      <c r="AK106" s="55">
        <f t="shared" si="110"/>
        <v>0</v>
      </c>
      <c r="AL106" s="55">
        <f t="shared" si="111"/>
        <v>1</v>
      </c>
      <c r="AM106" s="55">
        <f t="shared" si="112"/>
        <v>3.7</v>
      </c>
      <c r="AN106" s="55">
        <f t="shared" si="113"/>
        <v>7.1</v>
      </c>
      <c r="AO106" s="57">
        <f t="shared" si="114"/>
        <v>4.0999999999999996</v>
      </c>
      <c r="AP106" s="57">
        <f t="shared" si="115"/>
        <v>6.6</v>
      </c>
      <c r="AQ106" s="57">
        <f t="shared" si="116"/>
        <v>7.1</v>
      </c>
      <c r="AR106" s="57">
        <f t="shared" si="117"/>
        <v>2.9</v>
      </c>
      <c r="AS106" s="55">
        <f t="shared" si="118"/>
        <v>4.5999999999999996</v>
      </c>
      <c r="AT106" s="55">
        <f>IF('Indicator Data'!L109="No data","x",IF('Indicator Data'!BE109&lt;1000,"x",ROUND((IF('Indicator Data'!L109&gt;AT$194,10,IF('Indicator Data'!L109&lt;AT$195,0,10-(AT$194-'Indicator Data'!L109)/(AT$194-AT$195)*10))),1)))</f>
        <v>2</v>
      </c>
      <c r="AU106" s="57">
        <f t="shared" si="119"/>
        <v>3.3</v>
      </c>
      <c r="AV106" s="58">
        <f t="shared" si="120"/>
        <v>5.0999999999999996</v>
      </c>
      <c r="AW106" s="55">
        <f>ROUND(IF('Indicator Data'!M109=0,0,IF('Indicator Data'!M109&gt;AW$194,10,IF('Indicator Data'!M109&lt;AW$195,0,10-(AW$194-'Indicator Data'!M109)/(AW$194-AW$195)*10))),1)</f>
        <v>3.6</v>
      </c>
      <c r="AX106" s="55">
        <f>ROUND(IF('Indicator Data'!N109=0,0,IF(LOG('Indicator Data'!N109)&gt;LOG(AX$194),10,IF(LOG('Indicator Data'!N109)&lt;LOG(AX$195),0,10-(LOG(AX$194)-LOG('Indicator Data'!N109))/(LOG(AX$194)-LOG(AX$195))*10))),1)</f>
        <v>2.9</v>
      </c>
      <c r="AY106" s="57">
        <f t="shared" si="121"/>
        <v>3.3</v>
      </c>
      <c r="AZ106" s="55">
        <f>'Indicator Data'!O109</f>
        <v>0</v>
      </c>
      <c r="BA106" s="55">
        <f>'Indicator Data'!P109</f>
        <v>0</v>
      </c>
      <c r="BB106" s="57">
        <f t="shared" si="122"/>
        <v>0</v>
      </c>
      <c r="BC106" s="58">
        <f t="shared" si="123"/>
        <v>2.2999999999999998</v>
      </c>
      <c r="BD106" s="15"/>
      <c r="BE106" s="104"/>
    </row>
    <row r="107" spans="1:57" s="4" customFormat="1" x14ac:dyDescent="0.25">
      <c r="A107" s="126" t="str">
        <f>'Indicator Data'!A110</f>
        <v>Maldives</v>
      </c>
      <c r="B107" s="59" t="str">
        <f>'Indicator Data'!B110</f>
        <v>MDV</v>
      </c>
      <c r="C107" s="55">
        <f>ROUND(IF('Indicator Data'!C110=0,0.1,IF(LOG('Indicator Data'!C110)&gt;C$194,10,IF(LOG('Indicator Data'!C110)&lt;C$195,0,10-(C$194-LOG('Indicator Data'!C110))/(C$194-C$195)*10))),1)</f>
        <v>0.1</v>
      </c>
      <c r="D107" s="55">
        <f>ROUND(IF('Indicator Data'!D110=0,0.1,IF(LOG('Indicator Data'!D110)&gt;D$194,10,IF(LOG('Indicator Data'!D110)&lt;D$195,0,10-(D$194-LOG('Indicator Data'!D110))/(D$194-D$195)*10))),1)</f>
        <v>0.1</v>
      </c>
      <c r="E107" s="55">
        <f t="shared" si="93"/>
        <v>0.1</v>
      </c>
      <c r="F107" s="55">
        <f>ROUND(IF('Indicator Data'!E110="No data",0.1,IF('Indicator Data'!E110=0,0,IF(LOG('Indicator Data'!E110)&gt;F$194,10,IF(LOG('Indicator Data'!E110)&lt;F$195,0,10-(F$194-LOG('Indicator Data'!E110))/(F$194-F$195)*10)))),1)</f>
        <v>0.1</v>
      </c>
      <c r="G107" s="55">
        <f>ROUND(IF('Indicator Data'!F110=0,0,IF(LOG('Indicator Data'!F110)&gt;G$194,10,IF(LOG('Indicator Data'!F110)&lt;G$195,0,10-(G$194-LOG('Indicator Data'!F110))/(G$194-G$195)*10))),1)</f>
        <v>7.1</v>
      </c>
      <c r="H107" s="55">
        <f>ROUND(IF('Indicator Data'!G110=0,0,IF(LOG('Indicator Data'!G110)&gt;H$194,10,IF(LOG('Indicator Data'!G110)&lt;H$195,0,10-(H$194-LOG('Indicator Data'!G110))/(H$194-H$195)*10))),1)</f>
        <v>0</v>
      </c>
      <c r="I107" s="55">
        <f>ROUND(IF('Indicator Data'!H110=0,0,IF(LOG('Indicator Data'!H110)&gt;I$194,10,IF(LOG('Indicator Data'!H110)&lt;I$195,0,10-(I$194-LOG('Indicator Data'!H110))/(I$194-I$195)*10))),1)</f>
        <v>0</v>
      </c>
      <c r="J107" s="55">
        <f t="shared" si="94"/>
        <v>0</v>
      </c>
      <c r="K107" s="55">
        <f>ROUND(IF('Indicator Data'!I110=0,0,IF(LOG('Indicator Data'!I110)&gt;K$194,10,IF(LOG('Indicator Data'!I110)&lt;K$195,0,10-(K$194-LOG('Indicator Data'!I110))/(K$194-K$195)*10))),1)</f>
        <v>0</v>
      </c>
      <c r="L107" s="55">
        <f t="shared" si="95"/>
        <v>0</v>
      </c>
      <c r="M107" s="55">
        <f>ROUND(IF('Indicator Data'!J110=0,0,IF(LOG('Indicator Data'!J110)&gt;M$194,10,IF(LOG('Indicator Data'!J110)&lt;M$195,0,10-(M$194-LOG('Indicator Data'!J110))/(M$194-M$195)*10))),1)</f>
        <v>0</v>
      </c>
      <c r="N107" s="56">
        <f>'Indicator Data'!C110/'Indicator Data'!$BD110</f>
        <v>0</v>
      </c>
      <c r="O107" s="56">
        <f>'Indicator Data'!D110/'Indicator Data'!$BD110</f>
        <v>0</v>
      </c>
      <c r="P107" s="56">
        <f>IF(F107=0.1,0,'Indicator Data'!E110/'Indicator Data'!$BD110)</f>
        <v>0</v>
      </c>
      <c r="Q107" s="56">
        <f>'Indicator Data'!F110/'Indicator Data'!$BD110</f>
        <v>5.2514733366043522E-4</v>
      </c>
      <c r="R107" s="56">
        <f>'Indicator Data'!G110/'Indicator Data'!$BD110</f>
        <v>0</v>
      </c>
      <c r="S107" s="56">
        <f>'Indicator Data'!H110/'Indicator Data'!$BD110</f>
        <v>0</v>
      </c>
      <c r="T107" s="56">
        <f>'Indicator Data'!I110/'Indicator Data'!$BD110</f>
        <v>0</v>
      </c>
      <c r="U107" s="56">
        <f>'Indicator Data'!J110/'Indicator Data'!$BD110</f>
        <v>0</v>
      </c>
      <c r="V107" s="55">
        <f t="shared" si="96"/>
        <v>0</v>
      </c>
      <c r="W107" s="55">
        <f t="shared" si="97"/>
        <v>0</v>
      </c>
      <c r="X107" s="55">
        <f t="shared" si="98"/>
        <v>0</v>
      </c>
      <c r="Y107" s="55">
        <f t="shared" si="99"/>
        <v>0.1</v>
      </c>
      <c r="Z107" s="55">
        <f t="shared" si="100"/>
        <v>10</v>
      </c>
      <c r="AA107" s="55">
        <f t="shared" si="101"/>
        <v>0</v>
      </c>
      <c r="AB107" s="55">
        <f t="shared" si="102"/>
        <v>0</v>
      </c>
      <c r="AC107" s="55">
        <f t="shared" si="103"/>
        <v>0</v>
      </c>
      <c r="AD107" s="55">
        <f t="shared" si="104"/>
        <v>0</v>
      </c>
      <c r="AE107" s="55">
        <f t="shared" si="105"/>
        <v>0</v>
      </c>
      <c r="AF107" s="55">
        <f t="shared" si="106"/>
        <v>0</v>
      </c>
      <c r="AG107" s="55">
        <f>ROUND(IF('Indicator Data'!K110=0,0,IF('Indicator Data'!K110&gt;AG$194,10,IF('Indicator Data'!K110&lt;AG$195,0,10-(AG$194-'Indicator Data'!K110)/(AG$194-AG$195)*10))),1)</f>
        <v>0</v>
      </c>
      <c r="AH107" s="55">
        <f t="shared" si="107"/>
        <v>0.1</v>
      </c>
      <c r="AI107" s="55">
        <f t="shared" si="108"/>
        <v>0.1</v>
      </c>
      <c r="AJ107" s="55">
        <f t="shared" si="109"/>
        <v>0</v>
      </c>
      <c r="AK107" s="55">
        <f t="shared" si="110"/>
        <v>0</v>
      </c>
      <c r="AL107" s="55">
        <f t="shared" si="111"/>
        <v>0</v>
      </c>
      <c r="AM107" s="55">
        <f t="shared" si="112"/>
        <v>0</v>
      </c>
      <c r="AN107" s="55">
        <f t="shared" si="113"/>
        <v>0</v>
      </c>
      <c r="AO107" s="57">
        <f t="shared" si="114"/>
        <v>0.1</v>
      </c>
      <c r="AP107" s="57">
        <f t="shared" si="115"/>
        <v>0.1</v>
      </c>
      <c r="AQ107" s="57">
        <f t="shared" si="116"/>
        <v>9</v>
      </c>
      <c r="AR107" s="57">
        <f t="shared" si="117"/>
        <v>0</v>
      </c>
      <c r="AS107" s="55">
        <f t="shared" si="118"/>
        <v>0</v>
      </c>
      <c r="AT107" s="55" t="str">
        <f>IF('Indicator Data'!L110="No data","x",IF('Indicator Data'!BE110&lt;1000,"x",ROUND((IF('Indicator Data'!L110&gt;AT$194,10,IF('Indicator Data'!L110&lt;AT$195,0,10-(AT$194-'Indicator Data'!L110)/(AT$194-AT$195)*10))),1)))</f>
        <v>x</v>
      </c>
      <c r="AU107" s="57">
        <f t="shared" si="119"/>
        <v>0</v>
      </c>
      <c r="AV107" s="58">
        <f t="shared" si="120"/>
        <v>3.2</v>
      </c>
      <c r="AW107" s="55">
        <f>ROUND(IF('Indicator Data'!M110=0,0,IF('Indicator Data'!M110&gt;AW$194,10,IF('Indicator Data'!M110&lt;AW$195,0,10-(AW$194-'Indicator Data'!M110)/(AW$194-AW$195)*10))),1)</f>
        <v>0.2</v>
      </c>
      <c r="AX107" s="55">
        <f>ROUND(IF('Indicator Data'!N110=0,0,IF(LOG('Indicator Data'!N110)&gt;LOG(AX$194),10,IF(LOG('Indicator Data'!N110)&lt;LOG(AX$195),0,10-(LOG(AX$194)-LOG('Indicator Data'!N110))/(LOG(AX$194)-LOG(AX$195))*10))),1)</f>
        <v>0</v>
      </c>
      <c r="AY107" s="57">
        <f t="shared" si="121"/>
        <v>0.1</v>
      </c>
      <c r="AZ107" s="55">
        <f>'Indicator Data'!O110</f>
        <v>0</v>
      </c>
      <c r="BA107" s="55">
        <f>'Indicator Data'!P110</f>
        <v>0</v>
      </c>
      <c r="BB107" s="57">
        <f t="shared" si="122"/>
        <v>0</v>
      </c>
      <c r="BC107" s="58">
        <f t="shared" si="123"/>
        <v>0.1</v>
      </c>
      <c r="BD107" s="15"/>
      <c r="BE107" s="104"/>
    </row>
    <row r="108" spans="1:57" s="4" customFormat="1" x14ac:dyDescent="0.25">
      <c r="A108" s="126" t="str">
        <f>'Indicator Data'!A111</f>
        <v>Mali</v>
      </c>
      <c r="B108" s="59" t="str">
        <f>'Indicator Data'!B111</f>
        <v>MLI</v>
      </c>
      <c r="C108" s="55">
        <f>ROUND(IF('Indicator Data'!C111=0,0.1,IF(LOG('Indicator Data'!C111)&gt;C$194,10,IF(LOG('Indicator Data'!C111)&lt;C$195,0,10-(C$194-LOG('Indicator Data'!C111))/(C$194-C$195)*10))),1)</f>
        <v>0.1</v>
      </c>
      <c r="D108" s="55">
        <f>ROUND(IF('Indicator Data'!D111=0,0.1,IF(LOG('Indicator Data'!D111)&gt;D$194,10,IF(LOG('Indicator Data'!D111)&lt;D$195,0,10-(D$194-LOG('Indicator Data'!D111))/(D$194-D$195)*10))),1)</f>
        <v>0.1</v>
      </c>
      <c r="E108" s="55">
        <f t="shared" si="93"/>
        <v>0.1</v>
      </c>
      <c r="F108" s="55">
        <f>ROUND(IF('Indicator Data'!E111="No data",0.1,IF('Indicator Data'!E111=0,0,IF(LOG('Indicator Data'!E111)&gt;F$194,10,IF(LOG('Indicator Data'!E111)&lt;F$195,0,10-(F$194-LOG('Indicator Data'!E111))/(F$194-F$195)*10)))),1)</f>
        <v>7.9</v>
      </c>
      <c r="G108" s="55">
        <f>ROUND(IF('Indicator Data'!F111=0,0,IF(LOG('Indicator Data'!F111)&gt;G$194,10,IF(LOG('Indicator Data'!F111)&lt;G$195,0,10-(G$194-LOG('Indicator Data'!F111))/(G$194-G$195)*10))),1)</f>
        <v>0</v>
      </c>
      <c r="H108" s="55">
        <f>ROUND(IF('Indicator Data'!G111=0,0,IF(LOG('Indicator Data'!G111)&gt;H$194,10,IF(LOG('Indicator Data'!G111)&lt;H$195,0,10-(H$194-LOG('Indicator Data'!G111))/(H$194-H$195)*10))),1)</f>
        <v>0</v>
      </c>
      <c r="I108" s="55">
        <f>ROUND(IF('Indicator Data'!H111=0,0,IF(LOG('Indicator Data'!H111)&gt;I$194,10,IF(LOG('Indicator Data'!H111)&lt;I$195,0,10-(I$194-LOG('Indicator Data'!H111))/(I$194-I$195)*10))),1)</f>
        <v>0</v>
      </c>
      <c r="J108" s="55">
        <f t="shared" si="94"/>
        <v>0</v>
      </c>
      <c r="K108" s="55">
        <f>ROUND(IF('Indicator Data'!I111=0,0,IF(LOG('Indicator Data'!I111)&gt;K$194,10,IF(LOG('Indicator Data'!I111)&lt;K$195,0,10-(K$194-LOG('Indicator Data'!I111))/(K$194-K$195)*10))),1)</f>
        <v>0</v>
      </c>
      <c r="L108" s="55">
        <f t="shared" si="95"/>
        <v>0</v>
      </c>
      <c r="M108" s="55">
        <f>ROUND(IF('Indicator Data'!J111=0,0,IF(LOG('Indicator Data'!J111)&gt;M$194,10,IF(LOG('Indicator Data'!J111)&lt;M$195,0,10-(M$194-LOG('Indicator Data'!J111))/(M$194-M$195)*10))),1)</f>
        <v>10</v>
      </c>
      <c r="N108" s="56">
        <f>'Indicator Data'!C111/'Indicator Data'!$BD111</f>
        <v>0</v>
      </c>
      <c r="O108" s="56">
        <f>'Indicator Data'!D111/'Indicator Data'!$BD111</f>
        <v>0</v>
      </c>
      <c r="P108" s="56">
        <f>IF(F108=0.1,0,'Indicator Data'!E111/'Indicator Data'!$BD111)</f>
        <v>8.6329161301588533E-3</v>
      </c>
      <c r="Q108" s="56">
        <f>'Indicator Data'!F111/'Indicator Data'!$BD111</f>
        <v>0</v>
      </c>
      <c r="R108" s="56">
        <f>'Indicator Data'!G111/'Indicator Data'!$BD111</f>
        <v>0</v>
      </c>
      <c r="S108" s="56">
        <f>'Indicator Data'!H111/'Indicator Data'!$BD111</f>
        <v>0</v>
      </c>
      <c r="T108" s="56">
        <f>'Indicator Data'!I111/'Indicator Data'!$BD111</f>
        <v>0</v>
      </c>
      <c r="U108" s="56">
        <f>'Indicator Data'!J111/'Indicator Data'!$BD111</f>
        <v>9.6431556281851467E-3</v>
      </c>
      <c r="V108" s="55">
        <f t="shared" si="96"/>
        <v>0</v>
      </c>
      <c r="W108" s="55">
        <f t="shared" si="97"/>
        <v>0</v>
      </c>
      <c r="X108" s="55">
        <f t="shared" si="98"/>
        <v>0</v>
      </c>
      <c r="Y108" s="55">
        <f t="shared" si="99"/>
        <v>5.8</v>
      </c>
      <c r="Z108" s="55">
        <f t="shared" si="100"/>
        <v>0</v>
      </c>
      <c r="AA108" s="55">
        <f t="shared" si="101"/>
        <v>0</v>
      </c>
      <c r="AB108" s="55">
        <f t="shared" si="102"/>
        <v>0</v>
      </c>
      <c r="AC108" s="55">
        <f t="shared" si="103"/>
        <v>0</v>
      </c>
      <c r="AD108" s="55">
        <f t="shared" si="104"/>
        <v>0</v>
      </c>
      <c r="AE108" s="55">
        <f t="shared" si="105"/>
        <v>0</v>
      </c>
      <c r="AF108" s="55">
        <f t="shared" si="106"/>
        <v>3.2</v>
      </c>
      <c r="AG108" s="55">
        <f>ROUND(IF('Indicator Data'!K111=0,0,IF('Indicator Data'!K111&gt;AG$194,10,IF('Indicator Data'!K111&lt;AG$195,0,10-(AG$194-'Indicator Data'!K111)/(AG$194-AG$195)*10))),1)</f>
        <v>6.1</v>
      </c>
      <c r="AH108" s="55">
        <f t="shared" si="107"/>
        <v>0.1</v>
      </c>
      <c r="AI108" s="55">
        <f t="shared" si="108"/>
        <v>0.1</v>
      </c>
      <c r="AJ108" s="55">
        <f t="shared" si="109"/>
        <v>0</v>
      </c>
      <c r="AK108" s="55">
        <f t="shared" si="110"/>
        <v>0</v>
      </c>
      <c r="AL108" s="55">
        <f t="shared" si="111"/>
        <v>0</v>
      </c>
      <c r="AM108" s="55">
        <f t="shared" si="112"/>
        <v>0</v>
      </c>
      <c r="AN108" s="55">
        <f t="shared" si="113"/>
        <v>8.1</v>
      </c>
      <c r="AO108" s="57">
        <f t="shared" si="114"/>
        <v>0.1</v>
      </c>
      <c r="AP108" s="57">
        <f t="shared" si="115"/>
        <v>7</v>
      </c>
      <c r="AQ108" s="57">
        <f t="shared" si="116"/>
        <v>0</v>
      </c>
      <c r="AR108" s="57">
        <f t="shared" si="117"/>
        <v>0</v>
      </c>
      <c r="AS108" s="55">
        <f t="shared" si="118"/>
        <v>7.1</v>
      </c>
      <c r="AT108" s="55">
        <f>IF('Indicator Data'!L111="No data","x",IF('Indicator Data'!BE111&lt;1000,"x",ROUND((IF('Indicator Data'!L111&gt;AT$194,10,IF('Indicator Data'!L111&lt;AT$195,0,10-(AT$194-'Indicator Data'!L111)/(AT$194-AT$195)*10))),1)))</f>
        <v>3</v>
      </c>
      <c r="AU108" s="57">
        <f t="shared" si="119"/>
        <v>5.0999999999999996</v>
      </c>
      <c r="AV108" s="58">
        <f t="shared" si="120"/>
        <v>3.1</v>
      </c>
      <c r="AW108" s="55">
        <f>ROUND(IF('Indicator Data'!M111=0,0,IF('Indicator Data'!M111&gt;AW$194,10,IF('Indicator Data'!M111&lt;AW$195,0,10-(AW$194-'Indicator Data'!M111)/(AW$194-AW$195)*10))),1)</f>
        <v>9.8000000000000007</v>
      </c>
      <c r="AX108" s="55">
        <f>ROUND(IF('Indicator Data'!N111=0,0,IF(LOG('Indicator Data'!N111)&gt;LOG(AX$194),10,IF(LOG('Indicator Data'!N111)&lt;LOG(AX$195),0,10-(LOG(AX$194)-LOG('Indicator Data'!N111))/(LOG(AX$194)-LOG(AX$195))*10))),1)</f>
        <v>9.6999999999999993</v>
      </c>
      <c r="AY108" s="57">
        <f t="shared" si="121"/>
        <v>9.8000000000000007</v>
      </c>
      <c r="AZ108" s="55">
        <f>'Indicator Data'!O111</f>
        <v>4</v>
      </c>
      <c r="BA108" s="55">
        <f>'Indicator Data'!P111</f>
        <v>0</v>
      </c>
      <c r="BB108" s="57">
        <f t="shared" si="122"/>
        <v>8</v>
      </c>
      <c r="BC108" s="58">
        <f t="shared" si="123"/>
        <v>8</v>
      </c>
      <c r="BD108" s="15"/>
      <c r="BE108" s="104"/>
    </row>
    <row r="109" spans="1:57" s="4" customFormat="1" x14ac:dyDescent="0.25">
      <c r="A109" s="126" t="str">
        <f>'Indicator Data'!A112</f>
        <v>Malta</v>
      </c>
      <c r="B109" s="59" t="str">
        <f>'Indicator Data'!B112</f>
        <v>MLT</v>
      </c>
      <c r="C109" s="55">
        <f>ROUND(IF('Indicator Data'!C112=0,0.1,IF(LOG('Indicator Data'!C112)&gt;C$194,10,IF(LOG('Indicator Data'!C112)&lt;C$195,0,10-(C$194-LOG('Indicator Data'!C112))/(C$194-C$195)*10))),1)</f>
        <v>0.1</v>
      </c>
      <c r="D109" s="55">
        <f>ROUND(IF('Indicator Data'!D112=0,0.1,IF(LOG('Indicator Data'!D112)&gt;D$194,10,IF(LOG('Indicator Data'!D112)&lt;D$195,0,10-(D$194-LOG('Indicator Data'!D112))/(D$194-D$195)*10))),1)</f>
        <v>0.1</v>
      </c>
      <c r="E109" s="55">
        <f t="shared" si="93"/>
        <v>0.1</v>
      </c>
      <c r="F109" s="55">
        <f>ROUND(IF('Indicator Data'!E112="No data",0.1,IF('Indicator Data'!E112=0,0,IF(LOG('Indicator Data'!E112)&gt;F$194,10,IF(LOG('Indicator Data'!E112)&lt;F$195,0,10-(F$194-LOG('Indicator Data'!E112))/(F$194-F$195)*10)))),1)</f>
        <v>0.1</v>
      </c>
      <c r="G109" s="55">
        <f>ROUND(IF('Indicator Data'!F112=0,0,IF(LOG('Indicator Data'!F112)&gt;G$194,10,IF(LOG('Indicator Data'!F112)&lt;G$195,0,10-(G$194-LOG('Indicator Data'!F112))/(G$194-G$195)*10))),1)</f>
        <v>5.4</v>
      </c>
      <c r="H109" s="55">
        <f>ROUND(IF('Indicator Data'!G112=0,0,IF(LOG('Indicator Data'!G112)&gt;H$194,10,IF(LOG('Indicator Data'!G112)&lt;H$195,0,10-(H$194-LOG('Indicator Data'!G112))/(H$194-H$195)*10))),1)</f>
        <v>0</v>
      </c>
      <c r="I109" s="55">
        <f>ROUND(IF('Indicator Data'!H112=0,0,IF(LOG('Indicator Data'!H112)&gt;I$194,10,IF(LOG('Indicator Data'!H112)&lt;I$195,0,10-(I$194-LOG('Indicator Data'!H112))/(I$194-I$195)*10))),1)</f>
        <v>0</v>
      </c>
      <c r="J109" s="55">
        <f t="shared" si="94"/>
        <v>0</v>
      </c>
      <c r="K109" s="55">
        <f>ROUND(IF('Indicator Data'!I112=0,0,IF(LOG('Indicator Data'!I112)&gt;K$194,10,IF(LOG('Indicator Data'!I112)&lt;K$195,0,10-(K$194-LOG('Indicator Data'!I112))/(K$194-K$195)*10))),1)</f>
        <v>0</v>
      </c>
      <c r="L109" s="55">
        <f t="shared" si="95"/>
        <v>0</v>
      </c>
      <c r="M109" s="55">
        <f>ROUND(IF('Indicator Data'!J112=0,0,IF(LOG('Indicator Data'!J112)&gt;M$194,10,IF(LOG('Indicator Data'!J112)&lt;M$195,0,10-(M$194-LOG('Indicator Data'!J112))/(M$194-M$195)*10))),1)</f>
        <v>0</v>
      </c>
      <c r="N109" s="56">
        <f>'Indicator Data'!C112/'Indicator Data'!$BD112</f>
        <v>0</v>
      </c>
      <c r="O109" s="56">
        <f>'Indicator Data'!D112/'Indicator Data'!$BD112</f>
        <v>0</v>
      </c>
      <c r="P109" s="56">
        <f>IF(F109=0.1,0,'Indicator Data'!E112/'Indicator Data'!$BD112)</f>
        <v>0</v>
      </c>
      <c r="Q109" s="56">
        <f>'Indicator Data'!F112/'Indicator Data'!$BD112</f>
        <v>4.1413249937645096E-5</v>
      </c>
      <c r="R109" s="56">
        <f>'Indicator Data'!G112/'Indicator Data'!$BD112</f>
        <v>0</v>
      </c>
      <c r="S109" s="56">
        <f>'Indicator Data'!H112/'Indicator Data'!$BD112</f>
        <v>0</v>
      </c>
      <c r="T109" s="56">
        <f>'Indicator Data'!I112/'Indicator Data'!$BD112</f>
        <v>0</v>
      </c>
      <c r="U109" s="56">
        <f>'Indicator Data'!J112/'Indicator Data'!$BD112</f>
        <v>0</v>
      </c>
      <c r="V109" s="55">
        <f t="shared" si="96"/>
        <v>0</v>
      </c>
      <c r="W109" s="55">
        <f t="shared" si="97"/>
        <v>0</v>
      </c>
      <c r="X109" s="55">
        <f t="shared" si="98"/>
        <v>0</v>
      </c>
      <c r="Y109" s="55">
        <f t="shared" si="99"/>
        <v>0.1</v>
      </c>
      <c r="Z109" s="55">
        <f t="shared" si="100"/>
        <v>9.1</v>
      </c>
      <c r="AA109" s="55">
        <f t="shared" si="101"/>
        <v>0</v>
      </c>
      <c r="AB109" s="55">
        <f t="shared" si="102"/>
        <v>0</v>
      </c>
      <c r="AC109" s="55">
        <f t="shared" si="103"/>
        <v>0</v>
      </c>
      <c r="AD109" s="55">
        <f t="shared" si="104"/>
        <v>0</v>
      </c>
      <c r="AE109" s="55">
        <f t="shared" si="105"/>
        <v>0</v>
      </c>
      <c r="AF109" s="55">
        <f t="shared" si="106"/>
        <v>0</v>
      </c>
      <c r="AG109" s="55">
        <f>ROUND(IF('Indicator Data'!K112=0,0,IF('Indicator Data'!K112&gt;AG$194,10,IF('Indicator Data'!K112&lt;AG$195,0,10-(AG$194-'Indicator Data'!K112)/(AG$194-AG$195)*10))),1)</f>
        <v>0</v>
      </c>
      <c r="AH109" s="55">
        <f t="shared" si="107"/>
        <v>0.1</v>
      </c>
      <c r="AI109" s="55">
        <f t="shared" si="108"/>
        <v>0.1</v>
      </c>
      <c r="AJ109" s="55">
        <f t="shared" si="109"/>
        <v>0</v>
      </c>
      <c r="AK109" s="55">
        <f t="shared" si="110"/>
        <v>0</v>
      </c>
      <c r="AL109" s="55">
        <f t="shared" si="111"/>
        <v>0</v>
      </c>
      <c r="AM109" s="55">
        <f t="shared" si="112"/>
        <v>0</v>
      </c>
      <c r="AN109" s="55">
        <f t="shared" si="113"/>
        <v>0</v>
      </c>
      <c r="AO109" s="57">
        <f t="shared" si="114"/>
        <v>0.1</v>
      </c>
      <c r="AP109" s="57">
        <f t="shared" si="115"/>
        <v>0.1</v>
      </c>
      <c r="AQ109" s="57">
        <f t="shared" si="116"/>
        <v>7.7</v>
      </c>
      <c r="AR109" s="57">
        <f t="shared" si="117"/>
        <v>0</v>
      </c>
      <c r="AS109" s="55">
        <f t="shared" si="118"/>
        <v>0</v>
      </c>
      <c r="AT109" s="55" t="str">
        <f>IF('Indicator Data'!L112="No data","x",IF('Indicator Data'!BE112&lt;1000,"x",ROUND((IF('Indicator Data'!L112&gt;AT$194,10,IF('Indicator Data'!L112&lt;AT$195,0,10-(AT$194-'Indicator Data'!L112)/(AT$194-AT$195)*10))),1)))</f>
        <v>x</v>
      </c>
      <c r="AU109" s="57">
        <f t="shared" si="119"/>
        <v>0</v>
      </c>
      <c r="AV109" s="58">
        <f t="shared" si="120"/>
        <v>2.4</v>
      </c>
      <c r="AW109" s="55">
        <f>ROUND(IF('Indicator Data'!M112=0,0,IF('Indicator Data'!M112&gt;AW$194,10,IF('Indicator Data'!M112&lt;AW$195,0,10-(AW$194-'Indicator Data'!M112)/(AW$194-AW$195)*10))),1)</f>
        <v>0</v>
      </c>
      <c r="AX109" s="55">
        <f>ROUND(IF('Indicator Data'!N112=0,0,IF(LOG('Indicator Data'!N112)&gt;LOG(AX$194),10,IF(LOG('Indicator Data'!N112)&lt;LOG(AX$195),0,10-(LOG(AX$194)-LOG('Indicator Data'!N112))/(LOG(AX$194)-LOG(AX$195))*10))),1)</f>
        <v>0</v>
      </c>
      <c r="AY109" s="57">
        <f t="shared" si="121"/>
        <v>0</v>
      </c>
      <c r="AZ109" s="55">
        <f>'Indicator Data'!O112</f>
        <v>0</v>
      </c>
      <c r="BA109" s="55">
        <f>'Indicator Data'!P112</f>
        <v>0</v>
      </c>
      <c r="BB109" s="57">
        <f t="shared" si="122"/>
        <v>0</v>
      </c>
      <c r="BC109" s="58">
        <f t="shared" si="123"/>
        <v>0</v>
      </c>
      <c r="BD109" s="15"/>
      <c r="BE109" s="104"/>
    </row>
    <row r="110" spans="1:57" s="4" customFormat="1" x14ac:dyDescent="0.25">
      <c r="A110" s="126" t="str">
        <f>'Indicator Data'!A113</f>
        <v>Marshall Islands</v>
      </c>
      <c r="B110" s="59" t="str">
        <f>'Indicator Data'!B113</f>
        <v>MHL</v>
      </c>
      <c r="C110" s="55">
        <f>ROUND(IF('Indicator Data'!C113=0,0.1,IF(LOG('Indicator Data'!C113)&gt;C$194,10,IF(LOG('Indicator Data'!C113)&lt;C$195,0,10-(C$194-LOG('Indicator Data'!C113))/(C$194-C$195)*10))),1)</f>
        <v>0.1</v>
      </c>
      <c r="D110" s="55">
        <f>ROUND(IF('Indicator Data'!D113=0,0.1,IF(LOG('Indicator Data'!D113)&gt;D$194,10,IF(LOG('Indicator Data'!D113)&lt;D$195,0,10-(D$194-LOG('Indicator Data'!D113))/(D$194-D$195)*10))),1)</f>
        <v>0.1</v>
      </c>
      <c r="E110" s="55">
        <f t="shared" si="93"/>
        <v>0.1</v>
      </c>
      <c r="F110" s="55">
        <f>ROUND(IF('Indicator Data'!E113="No data",0.1,IF('Indicator Data'!E113=0,0,IF(LOG('Indicator Data'!E113)&gt;F$194,10,IF(LOG('Indicator Data'!E113)&lt;F$195,0,10-(F$194-LOG('Indicator Data'!E113))/(F$194-F$195)*10)))),1)</f>
        <v>0.1</v>
      </c>
      <c r="G110" s="55">
        <f>ROUND(IF('Indicator Data'!F113=0,0,IF(LOG('Indicator Data'!F113)&gt;G$194,10,IF(LOG('Indicator Data'!F113)&lt;G$195,0,10-(G$194-LOG('Indicator Data'!F113))/(G$194-G$195)*10))),1)</f>
        <v>5.3</v>
      </c>
      <c r="H110" s="55">
        <f>ROUND(IF('Indicator Data'!G113=0,0,IF(LOG('Indicator Data'!G113)&gt;H$194,10,IF(LOG('Indicator Data'!G113)&lt;H$195,0,10-(H$194-LOG('Indicator Data'!G113))/(H$194-H$195)*10))),1)</f>
        <v>0</v>
      </c>
      <c r="I110" s="55">
        <f>ROUND(IF('Indicator Data'!H113=0,0,IF(LOG('Indicator Data'!H113)&gt;I$194,10,IF(LOG('Indicator Data'!H113)&lt;I$195,0,10-(I$194-LOG('Indicator Data'!H113))/(I$194-I$195)*10))),1)</f>
        <v>2.1</v>
      </c>
      <c r="J110" s="55">
        <f t="shared" si="94"/>
        <v>1.1000000000000001</v>
      </c>
      <c r="K110" s="55">
        <f>ROUND(IF('Indicator Data'!I113=0,0,IF(LOG('Indicator Data'!I113)&gt;K$194,10,IF(LOG('Indicator Data'!I113)&lt;K$195,0,10-(K$194-LOG('Indicator Data'!I113))/(K$194-K$195)*10))),1)</f>
        <v>0</v>
      </c>
      <c r="L110" s="55">
        <f t="shared" si="95"/>
        <v>0.6</v>
      </c>
      <c r="M110" s="55">
        <f>ROUND(IF('Indicator Data'!J113=0,0,IF(LOG('Indicator Data'!J113)&gt;M$194,10,IF(LOG('Indicator Data'!J113)&lt;M$195,0,10-(M$194-LOG('Indicator Data'!J113))/(M$194-M$195)*10))),1)</f>
        <v>4.8</v>
      </c>
      <c r="N110" s="56">
        <f>'Indicator Data'!C113/'Indicator Data'!$BD113</f>
        <v>0</v>
      </c>
      <c r="O110" s="56">
        <f>'Indicator Data'!D113/'Indicator Data'!$BD113</f>
        <v>0</v>
      </c>
      <c r="P110" s="56">
        <f>IF(F110=0.1,0,'Indicator Data'!E113/'Indicator Data'!$BD113)</f>
        <v>0</v>
      </c>
      <c r="Q110" s="56">
        <f>'Indicator Data'!F113/'Indicator Data'!$BD113</f>
        <v>3.0457130572439264E-4</v>
      </c>
      <c r="R110" s="56">
        <f>'Indicator Data'!G113/'Indicator Data'!$BD113</f>
        <v>1.1874938925479314E-3</v>
      </c>
      <c r="S110" s="56">
        <f>'Indicator Data'!H113/'Indicator Data'!$BD113</f>
        <v>5.5211366701194136E-6</v>
      </c>
      <c r="T110" s="56">
        <f>'Indicator Data'!I113/'Indicator Data'!$BD113</f>
        <v>0</v>
      </c>
      <c r="U110" s="56">
        <f>'Indicator Data'!J113/'Indicator Data'!$BD113</f>
        <v>1.6201848847890242E-2</v>
      </c>
      <c r="V110" s="55">
        <f t="shared" si="96"/>
        <v>0</v>
      </c>
      <c r="W110" s="55">
        <f t="shared" si="97"/>
        <v>0</v>
      </c>
      <c r="X110" s="55">
        <f t="shared" si="98"/>
        <v>0</v>
      </c>
      <c r="Y110" s="55">
        <f t="shared" si="99"/>
        <v>0.1</v>
      </c>
      <c r="Z110" s="55">
        <f t="shared" si="100"/>
        <v>10</v>
      </c>
      <c r="AA110" s="55">
        <f t="shared" si="101"/>
        <v>0.7</v>
      </c>
      <c r="AB110" s="55">
        <f t="shared" si="102"/>
        <v>0</v>
      </c>
      <c r="AC110" s="55">
        <f t="shared" si="103"/>
        <v>0.4</v>
      </c>
      <c r="AD110" s="55">
        <f t="shared" si="104"/>
        <v>0</v>
      </c>
      <c r="AE110" s="55">
        <f t="shared" si="105"/>
        <v>0.2</v>
      </c>
      <c r="AF110" s="55">
        <f t="shared" si="106"/>
        <v>5.4</v>
      </c>
      <c r="AG110" s="55">
        <f>ROUND(IF('Indicator Data'!K113=0,0,IF('Indicator Data'!K113&gt;AG$194,10,IF('Indicator Data'!K113&lt;AG$195,0,10-(AG$194-'Indicator Data'!K113)/(AG$194-AG$195)*10))),1)</f>
        <v>2</v>
      </c>
      <c r="AH110" s="55">
        <f t="shared" si="107"/>
        <v>0.1</v>
      </c>
      <c r="AI110" s="55">
        <f t="shared" si="108"/>
        <v>0.1</v>
      </c>
      <c r="AJ110" s="55">
        <f t="shared" si="109"/>
        <v>0.4</v>
      </c>
      <c r="AK110" s="55">
        <f t="shared" si="110"/>
        <v>1.1000000000000001</v>
      </c>
      <c r="AL110" s="55">
        <f t="shared" si="111"/>
        <v>0.8</v>
      </c>
      <c r="AM110" s="55">
        <f t="shared" si="112"/>
        <v>0</v>
      </c>
      <c r="AN110" s="55">
        <f t="shared" si="113"/>
        <v>5.0999999999999996</v>
      </c>
      <c r="AO110" s="57">
        <f t="shared" si="114"/>
        <v>0.1</v>
      </c>
      <c r="AP110" s="57">
        <f t="shared" si="115"/>
        <v>0.1</v>
      </c>
      <c r="AQ110" s="57">
        <f t="shared" si="116"/>
        <v>8.6</v>
      </c>
      <c r="AR110" s="57">
        <f t="shared" si="117"/>
        <v>0.4</v>
      </c>
      <c r="AS110" s="55">
        <f t="shared" si="118"/>
        <v>3.6</v>
      </c>
      <c r="AT110" s="55" t="str">
        <f>IF('Indicator Data'!L113="No data","x",IF('Indicator Data'!BE113&lt;1000,"x",ROUND((IF('Indicator Data'!L113&gt;AT$194,10,IF('Indicator Data'!L113&lt;AT$195,0,10-(AT$194-'Indicator Data'!L113)/(AT$194-AT$195)*10))),1)))</f>
        <v>x</v>
      </c>
      <c r="AU110" s="57">
        <f t="shared" si="119"/>
        <v>3.6</v>
      </c>
      <c r="AV110" s="58">
        <f t="shared" si="120"/>
        <v>3.6</v>
      </c>
      <c r="AW110" s="55">
        <f>ROUND(IF('Indicator Data'!M113=0,0,IF('Indicator Data'!M113&gt;AW$194,10,IF('Indicator Data'!M113&lt;AW$195,0,10-(AW$194-'Indicator Data'!M113)/(AW$194-AW$195)*10))),1)</f>
        <v>0</v>
      </c>
      <c r="AX110" s="55">
        <f>ROUND(IF('Indicator Data'!N113=0,0,IF(LOG('Indicator Data'!N113)&gt;LOG(AX$194),10,IF(LOG('Indicator Data'!N113)&lt;LOG(AX$195),0,10-(LOG(AX$194)-LOG('Indicator Data'!N113))/(LOG(AX$194)-LOG(AX$195))*10))),1)</f>
        <v>0</v>
      </c>
      <c r="AY110" s="57">
        <f t="shared" si="121"/>
        <v>0</v>
      </c>
      <c r="AZ110" s="55">
        <f>'Indicator Data'!O113</f>
        <v>0</v>
      </c>
      <c r="BA110" s="55">
        <f>'Indicator Data'!P113</f>
        <v>0</v>
      </c>
      <c r="BB110" s="57">
        <f t="shared" si="122"/>
        <v>0</v>
      </c>
      <c r="BC110" s="58">
        <f t="shared" si="123"/>
        <v>0</v>
      </c>
      <c r="BD110" s="15"/>
      <c r="BE110" s="104"/>
    </row>
    <row r="111" spans="1:57" s="4" customFormat="1" x14ac:dyDescent="0.25">
      <c r="A111" s="126" t="str">
        <f>'Indicator Data'!A114</f>
        <v>Mauritania</v>
      </c>
      <c r="B111" s="59" t="str">
        <f>'Indicator Data'!B114</f>
        <v>MRT</v>
      </c>
      <c r="C111" s="55">
        <f>ROUND(IF('Indicator Data'!C114=0,0.1,IF(LOG('Indicator Data'!C114)&gt;C$194,10,IF(LOG('Indicator Data'!C114)&lt;C$195,0,10-(C$194-LOG('Indicator Data'!C114))/(C$194-C$195)*10))),1)</f>
        <v>0.1</v>
      </c>
      <c r="D111" s="55">
        <f>ROUND(IF('Indicator Data'!D114=0,0.1,IF(LOG('Indicator Data'!D114)&gt;D$194,10,IF(LOG('Indicator Data'!D114)&lt;D$195,0,10-(D$194-LOG('Indicator Data'!D114))/(D$194-D$195)*10))),1)</f>
        <v>0.1</v>
      </c>
      <c r="E111" s="55">
        <f t="shared" si="93"/>
        <v>0.1</v>
      </c>
      <c r="F111" s="55">
        <f>ROUND(IF('Indicator Data'!E114="No data",0.1,IF('Indicator Data'!E114=0,0,IF(LOG('Indicator Data'!E114)&gt;F$194,10,IF(LOG('Indicator Data'!E114)&lt;F$195,0,10-(F$194-LOG('Indicator Data'!E114))/(F$194-F$195)*10)))),1)</f>
        <v>6.7</v>
      </c>
      <c r="G111" s="55">
        <f>ROUND(IF('Indicator Data'!F114=0,0,IF(LOG('Indicator Data'!F114)&gt;G$194,10,IF(LOG('Indicator Data'!F114)&lt;G$195,0,10-(G$194-LOG('Indicator Data'!F114))/(G$194-G$195)*10))),1)</f>
        <v>4</v>
      </c>
      <c r="H111" s="55">
        <f>ROUND(IF('Indicator Data'!G114=0,0,IF(LOG('Indicator Data'!G114)&gt;H$194,10,IF(LOG('Indicator Data'!G114)&lt;H$195,0,10-(H$194-LOG('Indicator Data'!G114))/(H$194-H$195)*10))),1)</f>
        <v>0</v>
      </c>
      <c r="I111" s="55">
        <f>ROUND(IF('Indicator Data'!H114=0,0,IF(LOG('Indicator Data'!H114)&gt;I$194,10,IF(LOG('Indicator Data'!H114)&lt;I$195,0,10-(I$194-LOG('Indicator Data'!H114))/(I$194-I$195)*10))),1)</f>
        <v>0</v>
      </c>
      <c r="J111" s="55">
        <f t="shared" si="94"/>
        <v>0</v>
      </c>
      <c r="K111" s="55">
        <f>ROUND(IF('Indicator Data'!I114=0,0,IF(LOG('Indicator Data'!I114)&gt;K$194,10,IF(LOG('Indicator Data'!I114)&lt;K$195,0,10-(K$194-LOG('Indicator Data'!I114))/(K$194-K$195)*10))),1)</f>
        <v>0</v>
      </c>
      <c r="L111" s="55">
        <f t="shared" si="95"/>
        <v>0</v>
      </c>
      <c r="M111" s="55">
        <f>ROUND(IF('Indicator Data'!J114=0,0,IF(LOG('Indicator Data'!J114)&gt;M$194,10,IF(LOG('Indicator Data'!J114)&lt;M$195,0,10-(M$194-LOG('Indicator Data'!J114))/(M$194-M$195)*10))),1)</f>
        <v>9.9</v>
      </c>
      <c r="N111" s="56">
        <f>'Indicator Data'!C114/'Indicator Data'!$BD114</f>
        <v>0</v>
      </c>
      <c r="O111" s="56">
        <f>'Indicator Data'!D114/'Indicator Data'!$BD114</f>
        <v>0</v>
      </c>
      <c r="P111" s="56">
        <f>IF(F111=0.1,0,'Indicator Data'!E114/'Indicator Data'!$BD114)</f>
        <v>1.4429951241771521E-2</v>
      </c>
      <c r="Q111" s="56">
        <f>'Indicator Data'!F114/'Indicator Data'!$BD114</f>
        <v>7.3313633451064461E-7</v>
      </c>
      <c r="R111" s="56">
        <f>'Indicator Data'!G114/'Indicator Data'!$BD114</f>
        <v>0</v>
      </c>
      <c r="S111" s="56">
        <f>'Indicator Data'!H114/'Indicator Data'!$BD114</f>
        <v>0</v>
      </c>
      <c r="T111" s="56">
        <f>'Indicator Data'!I114/'Indicator Data'!$BD114</f>
        <v>0</v>
      </c>
      <c r="U111" s="56">
        <f>'Indicator Data'!J114/'Indicator Data'!$BD114</f>
        <v>2.6745198117273258E-2</v>
      </c>
      <c r="V111" s="55">
        <f t="shared" si="96"/>
        <v>0</v>
      </c>
      <c r="W111" s="55">
        <f t="shared" si="97"/>
        <v>0</v>
      </c>
      <c r="X111" s="55">
        <f t="shared" si="98"/>
        <v>0</v>
      </c>
      <c r="Y111" s="55">
        <f t="shared" si="99"/>
        <v>9.6</v>
      </c>
      <c r="Z111" s="55">
        <f t="shared" si="100"/>
        <v>5.3</v>
      </c>
      <c r="AA111" s="55">
        <f t="shared" si="101"/>
        <v>0</v>
      </c>
      <c r="AB111" s="55">
        <f t="shared" si="102"/>
        <v>0</v>
      </c>
      <c r="AC111" s="55">
        <f t="shared" si="103"/>
        <v>0</v>
      </c>
      <c r="AD111" s="55">
        <f t="shared" si="104"/>
        <v>0</v>
      </c>
      <c r="AE111" s="55">
        <f t="shared" si="105"/>
        <v>0</v>
      </c>
      <c r="AF111" s="55">
        <f t="shared" si="106"/>
        <v>8.9</v>
      </c>
      <c r="AG111" s="55">
        <f>ROUND(IF('Indicator Data'!K114=0,0,IF('Indicator Data'!K114&gt;AG$194,10,IF('Indicator Data'!K114&lt;AG$195,0,10-(AG$194-'Indicator Data'!K114)/(AG$194-AG$195)*10))),1)</f>
        <v>5.0999999999999996</v>
      </c>
      <c r="AH111" s="55">
        <f t="shared" si="107"/>
        <v>0.1</v>
      </c>
      <c r="AI111" s="55">
        <f t="shared" si="108"/>
        <v>0.1</v>
      </c>
      <c r="AJ111" s="55">
        <f t="shared" si="109"/>
        <v>0</v>
      </c>
      <c r="AK111" s="55">
        <f t="shared" si="110"/>
        <v>0</v>
      </c>
      <c r="AL111" s="55">
        <f t="shared" si="111"/>
        <v>0</v>
      </c>
      <c r="AM111" s="55">
        <f t="shared" si="112"/>
        <v>0</v>
      </c>
      <c r="AN111" s="55">
        <f t="shared" si="113"/>
        <v>9.5</v>
      </c>
      <c r="AO111" s="57">
        <f t="shared" si="114"/>
        <v>0.1</v>
      </c>
      <c r="AP111" s="57">
        <f t="shared" si="115"/>
        <v>8.5</v>
      </c>
      <c r="AQ111" s="57">
        <f t="shared" si="116"/>
        <v>4.7</v>
      </c>
      <c r="AR111" s="57">
        <f t="shared" si="117"/>
        <v>0</v>
      </c>
      <c r="AS111" s="55">
        <f t="shared" si="118"/>
        <v>7.3</v>
      </c>
      <c r="AT111" s="55">
        <f>IF('Indicator Data'!L114="No data","x",IF('Indicator Data'!BE114&lt;1000,"x",ROUND((IF('Indicator Data'!L114&gt;AT$194,10,IF('Indicator Data'!L114&lt;AT$195,0,10-(AT$194-'Indicator Data'!L114)/(AT$194-AT$195)*10))),1)))</f>
        <v>10</v>
      </c>
      <c r="AU111" s="57">
        <f t="shared" si="119"/>
        <v>8.6999999999999993</v>
      </c>
      <c r="AV111" s="58">
        <f t="shared" si="120"/>
        <v>5.6</v>
      </c>
      <c r="AW111" s="55">
        <f>ROUND(IF('Indicator Data'!M114=0,0,IF('Indicator Data'!M114&gt;AW$194,10,IF('Indicator Data'!M114&lt;AW$195,0,10-(AW$194-'Indicator Data'!M114)/(AW$194-AW$195)*10))),1)</f>
        <v>4.9000000000000004</v>
      </c>
      <c r="AX111" s="55">
        <f>ROUND(IF('Indicator Data'!N114=0,0,IF(LOG('Indicator Data'!N114)&gt;LOG(AX$194),10,IF(LOG('Indicator Data'!N114)&lt;LOG(AX$195),0,10-(LOG(AX$194)-LOG('Indicator Data'!N114))/(LOG(AX$194)-LOG(AX$195))*10))),1)</f>
        <v>5.2</v>
      </c>
      <c r="AY111" s="57">
        <f t="shared" si="121"/>
        <v>5.0999999999999996</v>
      </c>
      <c r="AZ111" s="55">
        <f>'Indicator Data'!O114</f>
        <v>0</v>
      </c>
      <c r="BA111" s="55">
        <f>'Indicator Data'!P114</f>
        <v>0</v>
      </c>
      <c r="BB111" s="57">
        <f t="shared" si="122"/>
        <v>0</v>
      </c>
      <c r="BC111" s="58">
        <f t="shared" si="123"/>
        <v>3.6</v>
      </c>
      <c r="BD111" s="15"/>
      <c r="BE111" s="104"/>
    </row>
    <row r="112" spans="1:57" s="4" customFormat="1" x14ac:dyDescent="0.25">
      <c r="A112" s="126" t="str">
        <f>'Indicator Data'!A115</f>
        <v>Mauritius</v>
      </c>
      <c r="B112" s="59" t="str">
        <f>'Indicator Data'!B115</f>
        <v>MUS</v>
      </c>
      <c r="C112" s="55">
        <f>ROUND(IF('Indicator Data'!C115=0,0.1,IF(LOG('Indicator Data'!C115)&gt;C$194,10,IF(LOG('Indicator Data'!C115)&lt;C$195,0,10-(C$194-LOG('Indicator Data'!C115))/(C$194-C$195)*10))),1)</f>
        <v>0.1</v>
      </c>
      <c r="D112" s="55">
        <f>ROUND(IF('Indicator Data'!D115=0,0.1,IF(LOG('Indicator Data'!D115)&gt;D$194,10,IF(LOG('Indicator Data'!D115)&lt;D$195,0,10-(D$194-LOG('Indicator Data'!D115))/(D$194-D$195)*10))),1)</f>
        <v>0.1</v>
      </c>
      <c r="E112" s="55">
        <f t="shared" si="93"/>
        <v>0.1</v>
      </c>
      <c r="F112" s="55">
        <f>ROUND(IF('Indicator Data'!E115="No data",0.1,IF('Indicator Data'!E115=0,0,IF(LOG('Indicator Data'!E115)&gt;F$194,10,IF(LOG('Indicator Data'!E115)&lt;F$195,0,10-(F$194-LOG('Indicator Data'!E115))/(F$194-F$195)*10)))),1)</f>
        <v>0.1</v>
      </c>
      <c r="G112" s="55">
        <f>ROUND(IF('Indicator Data'!F115=0,0,IF(LOG('Indicator Data'!F115)&gt;G$194,10,IF(LOG('Indicator Data'!F115)&lt;G$195,0,10-(G$194-LOG('Indicator Data'!F115))/(G$194-G$195)*10))),1)</f>
        <v>5.2</v>
      </c>
      <c r="H112" s="55">
        <f>ROUND(IF('Indicator Data'!G115=0,0,IF(LOG('Indicator Data'!G115)&gt;H$194,10,IF(LOG('Indicator Data'!G115)&lt;H$195,0,10-(H$194-LOG('Indicator Data'!G115))/(H$194-H$195)*10))),1)</f>
        <v>6</v>
      </c>
      <c r="I112" s="55">
        <f>ROUND(IF('Indicator Data'!H115=0,0,IF(LOG('Indicator Data'!H115)&gt;I$194,10,IF(LOG('Indicator Data'!H115)&lt;I$195,0,10-(I$194-LOG('Indicator Data'!H115))/(I$194-I$195)*10))),1)</f>
        <v>8.9</v>
      </c>
      <c r="J112" s="55">
        <f t="shared" si="94"/>
        <v>7.7</v>
      </c>
      <c r="K112" s="55">
        <f>ROUND(IF('Indicator Data'!I115=0,0,IF(LOG('Indicator Data'!I115)&gt;K$194,10,IF(LOG('Indicator Data'!I115)&lt;K$195,0,10-(K$194-LOG('Indicator Data'!I115))/(K$194-K$195)*10))),1)</f>
        <v>3.9</v>
      </c>
      <c r="L112" s="55">
        <f t="shared" si="95"/>
        <v>6.2</v>
      </c>
      <c r="M112" s="55">
        <f>ROUND(IF('Indicator Data'!J115=0,0,IF(LOG('Indicator Data'!J115)&gt;M$194,10,IF(LOG('Indicator Data'!J115)&lt;M$195,0,10-(M$194-LOG('Indicator Data'!J115))/(M$194-M$195)*10))),1)</f>
        <v>0</v>
      </c>
      <c r="N112" s="56">
        <f>'Indicator Data'!C115/'Indicator Data'!$BD115</f>
        <v>0</v>
      </c>
      <c r="O112" s="56">
        <f>'Indicator Data'!D115/'Indicator Data'!$BD115</f>
        <v>0</v>
      </c>
      <c r="P112" s="56">
        <f>IF(F112=0.1,0,'Indicator Data'!E115/'Indicator Data'!$BD115)</f>
        <v>0</v>
      </c>
      <c r="Q112" s="56">
        <f>'Indicator Data'!F115/'Indicator Data'!$BD115</f>
        <v>1.1081026559160798E-5</v>
      </c>
      <c r="R112" s="56">
        <f>'Indicator Data'!G115/'Indicator Data'!$BD115</f>
        <v>1.9053166390337078E-2</v>
      </c>
      <c r="S112" s="56">
        <f>'Indicator Data'!H115/'Indicator Data'!$BD115</f>
        <v>1.4037592906630016E-2</v>
      </c>
      <c r="T112" s="56">
        <f>'Indicator Data'!I115/'Indicator Data'!$BD115</f>
        <v>7.1677583261361565E-4</v>
      </c>
      <c r="U112" s="56">
        <f>'Indicator Data'!J115/'Indicator Data'!$BD115</f>
        <v>0</v>
      </c>
      <c r="V112" s="55">
        <f t="shared" si="96"/>
        <v>0</v>
      </c>
      <c r="W112" s="55">
        <f t="shared" si="97"/>
        <v>0</v>
      </c>
      <c r="X112" s="55">
        <f t="shared" si="98"/>
        <v>0</v>
      </c>
      <c r="Y112" s="55">
        <f t="shared" si="99"/>
        <v>0.1</v>
      </c>
      <c r="Z112" s="55">
        <f t="shared" si="100"/>
        <v>7.9</v>
      </c>
      <c r="AA112" s="55">
        <f t="shared" si="101"/>
        <v>10</v>
      </c>
      <c r="AB112" s="55">
        <f t="shared" si="102"/>
        <v>10</v>
      </c>
      <c r="AC112" s="55">
        <f t="shared" si="103"/>
        <v>10</v>
      </c>
      <c r="AD112" s="55">
        <f t="shared" si="104"/>
        <v>0.7</v>
      </c>
      <c r="AE112" s="55">
        <f t="shared" si="105"/>
        <v>7.7</v>
      </c>
      <c r="AF112" s="55">
        <f t="shared" si="106"/>
        <v>0</v>
      </c>
      <c r="AG112" s="55">
        <f>ROUND(IF('Indicator Data'!K115=0,0,IF('Indicator Data'!K115&gt;AG$194,10,IF('Indicator Data'!K115&lt;AG$195,0,10-(AG$194-'Indicator Data'!K115)/(AG$194-AG$195)*10))),1)</f>
        <v>1</v>
      </c>
      <c r="AH112" s="55">
        <f t="shared" si="107"/>
        <v>0.1</v>
      </c>
      <c r="AI112" s="55">
        <f t="shared" si="108"/>
        <v>0.1</v>
      </c>
      <c r="AJ112" s="55">
        <f t="shared" si="109"/>
        <v>8</v>
      </c>
      <c r="AK112" s="55">
        <f t="shared" si="110"/>
        <v>9.5</v>
      </c>
      <c r="AL112" s="55">
        <f t="shared" si="111"/>
        <v>8.9</v>
      </c>
      <c r="AM112" s="55">
        <f t="shared" si="112"/>
        <v>2.2999999999999998</v>
      </c>
      <c r="AN112" s="55">
        <f t="shared" si="113"/>
        <v>0</v>
      </c>
      <c r="AO112" s="57">
        <f t="shared" si="114"/>
        <v>0.1</v>
      </c>
      <c r="AP112" s="57">
        <f t="shared" si="115"/>
        <v>0.1</v>
      </c>
      <c r="AQ112" s="57">
        <f t="shared" si="116"/>
        <v>6.8</v>
      </c>
      <c r="AR112" s="57">
        <f t="shared" si="117"/>
        <v>7</v>
      </c>
      <c r="AS112" s="55">
        <f t="shared" si="118"/>
        <v>0.5</v>
      </c>
      <c r="AT112" s="55">
        <f>IF('Indicator Data'!L115="No data","x",IF('Indicator Data'!BE115&lt;1000,"x",ROUND((IF('Indicator Data'!L115&gt;AT$194,10,IF('Indicator Data'!L115&lt;AT$195,0,10-(AT$194-'Indicator Data'!L115)/(AT$194-AT$195)*10))),1)))</f>
        <v>2</v>
      </c>
      <c r="AU112" s="57">
        <f t="shared" si="119"/>
        <v>1.3</v>
      </c>
      <c r="AV112" s="58">
        <f t="shared" si="120"/>
        <v>3.8</v>
      </c>
      <c r="AW112" s="55">
        <f>ROUND(IF('Indicator Data'!M115=0,0,IF('Indicator Data'!M115&gt;AW$194,10,IF('Indicator Data'!M115&lt;AW$195,0,10-(AW$194-'Indicator Data'!M115)/(AW$194-AW$195)*10))),1)</f>
        <v>0.2</v>
      </c>
      <c r="AX112" s="55">
        <f>ROUND(IF('Indicator Data'!N115=0,0,IF(LOG('Indicator Data'!N115)&gt;LOG(AX$194),10,IF(LOG('Indicator Data'!N115)&lt;LOG(AX$195),0,10-(LOG(AX$194)-LOG('Indicator Data'!N115))/(LOG(AX$194)-LOG(AX$195))*10))),1)</f>
        <v>0</v>
      </c>
      <c r="AY112" s="57">
        <f t="shared" si="121"/>
        <v>0.1</v>
      </c>
      <c r="AZ112" s="55">
        <f>'Indicator Data'!O115</f>
        <v>0</v>
      </c>
      <c r="BA112" s="55">
        <f>'Indicator Data'!P115</f>
        <v>0</v>
      </c>
      <c r="BB112" s="57">
        <f t="shared" si="122"/>
        <v>0</v>
      </c>
      <c r="BC112" s="58">
        <f t="shared" si="123"/>
        <v>0.1</v>
      </c>
      <c r="BD112" s="15"/>
      <c r="BE112" s="104"/>
    </row>
    <row r="113" spans="1:57" s="4" customFormat="1" x14ac:dyDescent="0.25">
      <c r="A113" s="126" t="str">
        <f>'Indicator Data'!A116</f>
        <v>Mexico</v>
      </c>
      <c r="B113" s="59" t="str">
        <f>'Indicator Data'!B116</f>
        <v>MEX</v>
      </c>
      <c r="C113" s="55">
        <f>ROUND(IF('Indicator Data'!C116=0,0.1,IF(LOG('Indicator Data'!C116)&gt;C$194,10,IF(LOG('Indicator Data'!C116)&lt;C$195,0,10-(C$194-LOG('Indicator Data'!C116))/(C$194-C$195)*10))),1)</f>
        <v>10</v>
      </c>
      <c r="D113" s="55">
        <f>ROUND(IF('Indicator Data'!D116=0,0.1,IF(LOG('Indicator Data'!D116)&gt;D$194,10,IF(LOG('Indicator Data'!D116)&lt;D$195,0,10-(D$194-LOG('Indicator Data'!D116))/(D$194-D$195)*10))),1)</f>
        <v>10</v>
      </c>
      <c r="E113" s="55">
        <f t="shared" si="93"/>
        <v>10</v>
      </c>
      <c r="F113" s="55">
        <f>ROUND(IF('Indicator Data'!E116="No data",0.1,IF('Indicator Data'!E116=0,0,IF(LOG('Indicator Data'!E116)&gt;F$194,10,IF(LOG('Indicator Data'!E116)&lt;F$195,0,10-(F$194-LOG('Indicator Data'!E116))/(F$194-F$195)*10)))),1)</f>
        <v>9.3000000000000007</v>
      </c>
      <c r="G113" s="55">
        <f>ROUND(IF('Indicator Data'!F116=0,0,IF(LOG('Indicator Data'!F116)&gt;G$194,10,IF(LOG('Indicator Data'!F116)&lt;G$195,0,10-(G$194-LOG('Indicator Data'!F116))/(G$194-G$195)*10))),1)</f>
        <v>7.2</v>
      </c>
      <c r="H113" s="55">
        <f>ROUND(IF('Indicator Data'!G116=0,0,IF(LOG('Indicator Data'!G116)&gt;H$194,10,IF(LOG('Indicator Data'!G116)&lt;H$195,0,10-(H$194-LOG('Indicator Data'!G116))/(H$194-H$195)*10))),1)</f>
        <v>10</v>
      </c>
      <c r="I113" s="55">
        <f>ROUND(IF('Indicator Data'!H116=0,0,IF(LOG('Indicator Data'!H116)&gt;I$194,10,IF(LOG('Indicator Data'!H116)&lt;I$195,0,10-(I$194-LOG('Indicator Data'!H116))/(I$194-I$195)*10))),1)</f>
        <v>10</v>
      </c>
      <c r="J113" s="55">
        <f t="shared" si="94"/>
        <v>10</v>
      </c>
      <c r="K113" s="55">
        <f>ROUND(IF('Indicator Data'!I116=0,0,IF(LOG('Indicator Data'!I116)&gt;K$194,10,IF(LOG('Indicator Data'!I116)&lt;K$195,0,10-(K$194-LOG('Indicator Data'!I116))/(K$194-K$195)*10))),1)</f>
        <v>7.9</v>
      </c>
      <c r="L113" s="55">
        <f t="shared" si="95"/>
        <v>9.1999999999999993</v>
      </c>
      <c r="M113" s="55">
        <f>ROUND(IF('Indicator Data'!J116=0,0,IF(LOG('Indicator Data'!J116)&gt;M$194,10,IF(LOG('Indicator Data'!J116)&lt;M$195,0,10-(M$194-LOG('Indicator Data'!J116))/(M$194-M$195)*10))),1)</f>
        <v>9.6999999999999993</v>
      </c>
      <c r="N113" s="56">
        <f>'Indicator Data'!C116/'Indicator Data'!$BD116</f>
        <v>1.3756141477501817E-3</v>
      </c>
      <c r="O113" s="56">
        <f>'Indicator Data'!D116/'Indicator Data'!$BD116</f>
        <v>2.2384058765341974E-4</v>
      </c>
      <c r="P113" s="56">
        <f>IF(F113=0.1,0,'Indicator Data'!E116/'Indicator Data'!$BD116)</f>
        <v>4.2594490635984453E-3</v>
      </c>
      <c r="Q113" s="56">
        <f>'Indicator Data'!F116/'Indicator Data'!$BD116</f>
        <v>1.6022415126368831E-6</v>
      </c>
      <c r="R113" s="56">
        <f>'Indicator Data'!G116/'Indicator Data'!$BD116</f>
        <v>1.2184121016887461E-2</v>
      </c>
      <c r="S113" s="56">
        <f>'Indicator Data'!H116/'Indicator Data'!$BD116</f>
        <v>4.1016867895317458E-3</v>
      </c>
      <c r="T113" s="56">
        <f>'Indicator Data'!I116/'Indicator Data'!$BD116</f>
        <v>6.8834577881762002E-4</v>
      </c>
      <c r="U113" s="56">
        <f>'Indicator Data'!J116/'Indicator Data'!$BD116</f>
        <v>6.1691282621030661E-4</v>
      </c>
      <c r="V113" s="55">
        <f t="shared" si="96"/>
        <v>6.9</v>
      </c>
      <c r="W113" s="55">
        <f t="shared" si="97"/>
        <v>2.2000000000000002</v>
      </c>
      <c r="X113" s="55">
        <f t="shared" si="98"/>
        <v>5</v>
      </c>
      <c r="Y113" s="55">
        <f t="shared" si="99"/>
        <v>2.8</v>
      </c>
      <c r="Z113" s="55">
        <f t="shared" si="100"/>
        <v>6</v>
      </c>
      <c r="AA113" s="55">
        <f t="shared" si="101"/>
        <v>6.8</v>
      </c>
      <c r="AB113" s="55">
        <f t="shared" si="102"/>
        <v>8.1999999999999993</v>
      </c>
      <c r="AC113" s="55">
        <f t="shared" si="103"/>
        <v>7.6</v>
      </c>
      <c r="AD113" s="55">
        <f t="shared" si="104"/>
        <v>0.7</v>
      </c>
      <c r="AE113" s="55">
        <f t="shared" si="105"/>
        <v>5.0999999999999996</v>
      </c>
      <c r="AF113" s="55">
        <f t="shared" si="106"/>
        <v>0.2</v>
      </c>
      <c r="AG113" s="55">
        <f>ROUND(IF('Indicator Data'!K116=0,0,IF('Indicator Data'!K116&gt;AG$194,10,IF('Indicator Data'!K116&lt;AG$195,0,10-(AG$194-'Indicator Data'!K116)/(AG$194-AG$195)*10))),1)</f>
        <v>6.1</v>
      </c>
      <c r="AH113" s="55">
        <f t="shared" si="107"/>
        <v>8.5</v>
      </c>
      <c r="AI113" s="55">
        <f t="shared" si="108"/>
        <v>6.1</v>
      </c>
      <c r="AJ113" s="55">
        <f t="shared" si="109"/>
        <v>8.4</v>
      </c>
      <c r="AK113" s="55">
        <f t="shared" si="110"/>
        <v>9.1</v>
      </c>
      <c r="AL113" s="55">
        <f t="shared" si="111"/>
        <v>8.8000000000000007</v>
      </c>
      <c r="AM113" s="55">
        <f t="shared" si="112"/>
        <v>4.3</v>
      </c>
      <c r="AN113" s="55">
        <f t="shared" si="113"/>
        <v>7.2</v>
      </c>
      <c r="AO113" s="57">
        <f t="shared" si="114"/>
        <v>8.5</v>
      </c>
      <c r="AP113" s="57">
        <f t="shared" si="115"/>
        <v>7.2</v>
      </c>
      <c r="AQ113" s="57">
        <f t="shared" si="116"/>
        <v>6.6</v>
      </c>
      <c r="AR113" s="57">
        <f t="shared" si="117"/>
        <v>7.7</v>
      </c>
      <c r="AS113" s="55">
        <f t="shared" si="118"/>
        <v>6.7</v>
      </c>
      <c r="AT113" s="55">
        <f>IF('Indicator Data'!L116="No data","x",IF('Indicator Data'!BE116&lt;1000,"x",ROUND((IF('Indicator Data'!L116&gt;AT$194,10,IF('Indicator Data'!L116&lt;AT$195,0,10-(AT$194-'Indicator Data'!L116)/(AT$194-AT$195)*10))),1)))</f>
        <v>1</v>
      </c>
      <c r="AU113" s="57">
        <f t="shared" si="119"/>
        <v>3.9</v>
      </c>
      <c r="AV113" s="58">
        <f t="shared" si="120"/>
        <v>7</v>
      </c>
      <c r="AW113" s="55">
        <f>ROUND(IF('Indicator Data'!M116=0,0,IF('Indicator Data'!M116&gt;AW$194,10,IF('Indicator Data'!M116&lt;AW$195,0,10-(AW$194-'Indicator Data'!M116)/(AW$194-AW$195)*10))),1)</f>
        <v>10</v>
      </c>
      <c r="AX113" s="55">
        <f>ROUND(IF('Indicator Data'!N116=0,0,IF(LOG('Indicator Data'!N116)&gt;LOG(AX$194),10,IF(LOG('Indicator Data'!N116)&lt;LOG(AX$195),0,10-(LOG(AX$194)-LOG('Indicator Data'!N116))/(LOG(AX$194)-LOG(AX$195))*10))),1)</f>
        <v>9.8000000000000007</v>
      </c>
      <c r="AY113" s="57">
        <f t="shared" si="121"/>
        <v>9.9</v>
      </c>
      <c r="AZ113" s="55">
        <f>'Indicator Data'!O116</f>
        <v>0</v>
      </c>
      <c r="BA113" s="55">
        <f>'Indicator Data'!P116</f>
        <v>5</v>
      </c>
      <c r="BB113" s="57">
        <f t="shared" si="122"/>
        <v>9</v>
      </c>
      <c r="BC113" s="58">
        <f t="shared" si="123"/>
        <v>9</v>
      </c>
      <c r="BD113" s="15"/>
      <c r="BE113" s="104"/>
    </row>
    <row r="114" spans="1:57" s="4" customFormat="1" x14ac:dyDescent="0.25">
      <c r="A114" s="126" t="str">
        <f>'Indicator Data'!A117</f>
        <v>Micronesia</v>
      </c>
      <c r="B114" s="59" t="str">
        <f>'Indicator Data'!B117</f>
        <v>FSM</v>
      </c>
      <c r="C114" s="55">
        <f>ROUND(IF('Indicator Data'!C117=0,0.1,IF(LOG('Indicator Data'!C117)&gt;C$194,10,IF(LOG('Indicator Data'!C117)&lt;C$195,0,10-(C$194-LOG('Indicator Data'!C117))/(C$194-C$195)*10))),1)</f>
        <v>1.3</v>
      </c>
      <c r="D114" s="55">
        <f>ROUND(IF('Indicator Data'!D117=0,0.1,IF(LOG('Indicator Data'!D117)&gt;D$194,10,IF(LOG('Indicator Data'!D117)&lt;D$195,0,10-(D$194-LOG('Indicator Data'!D117))/(D$194-D$195)*10))),1)</f>
        <v>0.1</v>
      </c>
      <c r="E114" s="55">
        <f t="shared" si="93"/>
        <v>0.7</v>
      </c>
      <c r="F114" s="55">
        <f>ROUND(IF('Indicator Data'!E117="No data",0.1,IF('Indicator Data'!E117=0,0,IF(LOG('Indicator Data'!E117)&gt;F$194,10,IF(LOG('Indicator Data'!E117)&lt;F$195,0,10-(F$194-LOG('Indicator Data'!E117))/(F$194-F$195)*10)))),1)</f>
        <v>0.1</v>
      </c>
      <c r="G114" s="55">
        <f>ROUND(IF('Indicator Data'!F117=0,0,IF(LOG('Indicator Data'!F117)&gt;G$194,10,IF(LOG('Indicator Data'!F117)&lt;G$195,0,10-(G$194-LOG('Indicator Data'!F117))/(G$194-G$195)*10))),1)</f>
        <v>5.3</v>
      </c>
      <c r="H114" s="55">
        <f>ROUND(IF('Indicator Data'!G117=0,0,IF(LOG('Indicator Data'!G117)&gt;H$194,10,IF(LOG('Indicator Data'!G117)&lt;H$195,0,10-(H$194-LOG('Indicator Data'!G117))/(H$194-H$195)*10))),1)</f>
        <v>2.7</v>
      </c>
      <c r="I114" s="55">
        <f>ROUND(IF('Indicator Data'!H117=0,0,IF(LOG('Indicator Data'!H117)&gt;I$194,10,IF(LOG('Indicator Data'!H117)&lt;I$195,0,10-(I$194-LOG('Indicator Data'!H117))/(I$194-I$195)*10))),1)</f>
        <v>6.1</v>
      </c>
      <c r="J114" s="55">
        <f t="shared" si="94"/>
        <v>4.5999999999999996</v>
      </c>
      <c r="K114" s="55">
        <f>ROUND(IF('Indicator Data'!I117=0,0,IF(LOG('Indicator Data'!I117)&gt;K$194,10,IF(LOG('Indicator Data'!I117)&lt;K$195,0,10-(K$194-LOG('Indicator Data'!I117))/(K$194-K$195)*10))),1)</f>
        <v>2.7</v>
      </c>
      <c r="L114" s="55">
        <f t="shared" si="95"/>
        <v>3.7</v>
      </c>
      <c r="M114" s="55">
        <f>ROUND(IF('Indicator Data'!J117=0,0,IF(LOG('Indicator Data'!J117)&gt;M$194,10,IF(LOG('Indicator Data'!J117)&lt;M$195,0,10-(M$194-LOG('Indicator Data'!J117))/(M$194-M$195)*10))),1)</f>
        <v>6.5</v>
      </c>
      <c r="N114" s="56">
        <f>'Indicator Data'!C117/'Indicator Data'!$BD117</f>
        <v>3.198858399976217E-4</v>
      </c>
      <c r="O114" s="56">
        <f>'Indicator Data'!D117/'Indicator Data'!$BD117</f>
        <v>0</v>
      </c>
      <c r="P114" s="56">
        <f>IF(F114=0.1,0,'Indicator Data'!E117/'Indicator Data'!$BD117)</f>
        <v>0</v>
      </c>
      <c r="Q114" s="56">
        <f>'Indicator Data'!F117/'Indicator Data'!$BD117</f>
        <v>1.4517743358008543E-4</v>
      </c>
      <c r="R114" s="56">
        <f>'Indicator Data'!G117/'Indicator Data'!$BD117</f>
        <v>1.1859846795691253E-2</v>
      </c>
      <c r="S114" s="56">
        <f>'Indicator Data'!H117/'Indicator Data'!$BD117</f>
        <v>1.7699457938183151E-3</v>
      </c>
      <c r="T114" s="56">
        <f>'Indicator Data'!I117/'Indicator Data'!$BD117</f>
        <v>2.1385973778874456E-3</v>
      </c>
      <c r="U114" s="56">
        <f>'Indicator Data'!J117/'Indicator Data'!$BD117</f>
        <v>3.8677646639117637E-2</v>
      </c>
      <c r="V114" s="55">
        <f t="shared" si="96"/>
        <v>1.6</v>
      </c>
      <c r="W114" s="55">
        <f t="shared" si="97"/>
        <v>0</v>
      </c>
      <c r="X114" s="55">
        <f t="shared" si="98"/>
        <v>0.8</v>
      </c>
      <c r="Y114" s="55">
        <f t="shared" si="99"/>
        <v>0.1</v>
      </c>
      <c r="Z114" s="55">
        <f t="shared" si="100"/>
        <v>10</v>
      </c>
      <c r="AA114" s="55">
        <f t="shared" si="101"/>
        <v>6.6</v>
      </c>
      <c r="AB114" s="55">
        <f t="shared" si="102"/>
        <v>3.5</v>
      </c>
      <c r="AC114" s="55">
        <f t="shared" si="103"/>
        <v>5.3</v>
      </c>
      <c r="AD114" s="55">
        <f t="shared" si="104"/>
        <v>2.1</v>
      </c>
      <c r="AE114" s="55">
        <f t="shared" si="105"/>
        <v>3.9</v>
      </c>
      <c r="AF114" s="55">
        <f t="shared" si="106"/>
        <v>10</v>
      </c>
      <c r="AG114" s="55">
        <f>ROUND(IF('Indicator Data'!K117=0,0,IF('Indicator Data'!K117&gt;AG$194,10,IF('Indicator Data'!K117&lt;AG$195,0,10-(AG$194-'Indicator Data'!K117)/(AG$194-AG$195)*10))),1)</f>
        <v>2</v>
      </c>
      <c r="AH114" s="55">
        <f t="shared" si="107"/>
        <v>1.5</v>
      </c>
      <c r="AI114" s="55">
        <f t="shared" si="108"/>
        <v>0.1</v>
      </c>
      <c r="AJ114" s="55">
        <f t="shared" si="109"/>
        <v>4.7</v>
      </c>
      <c r="AK114" s="55">
        <f t="shared" si="110"/>
        <v>4.8</v>
      </c>
      <c r="AL114" s="55">
        <f t="shared" si="111"/>
        <v>4.8</v>
      </c>
      <c r="AM114" s="55">
        <f t="shared" si="112"/>
        <v>2.4</v>
      </c>
      <c r="AN114" s="55">
        <f t="shared" si="113"/>
        <v>8.8000000000000007</v>
      </c>
      <c r="AO114" s="57">
        <f t="shared" si="114"/>
        <v>0.8</v>
      </c>
      <c r="AP114" s="57">
        <f t="shared" si="115"/>
        <v>0.1</v>
      </c>
      <c r="AQ114" s="57">
        <f t="shared" si="116"/>
        <v>8.6</v>
      </c>
      <c r="AR114" s="57">
        <f t="shared" si="117"/>
        <v>3.8</v>
      </c>
      <c r="AS114" s="55">
        <f t="shared" si="118"/>
        <v>5.4</v>
      </c>
      <c r="AT114" s="55" t="str">
        <f>IF('Indicator Data'!L117="No data","x",IF('Indicator Data'!BE117&lt;1000,"x",ROUND((IF('Indicator Data'!L117&gt;AT$194,10,IF('Indicator Data'!L117&lt;AT$195,0,10-(AT$194-'Indicator Data'!L117)/(AT$194-AT$195)*10))),1)))</f>
        <v>x</v>
      </c>
      <c r="AU114" s="57">
        <f t="shared" si="119"/>
        <v>5.4</v>
      </c>
      <c r="AV114" s="58">
        <f t="shared" si="120"/>
        <v>4.5999999999999996</v>
      </c>
      <c r="AW114" s="55">
        <f>ROUND(IF('Indicator Data'!M117=0,0,IF('Indicator Data'!M117&gt;AW$194,10,IF('Indicator Data'!M117&lt;AW$195,0,10-(AW$194-'Indicator Data'!M117)/(AW$194-AW$195)*10))),1)</f>
        <v>0</v>
      </c>
      <c r="AX114" s="55">
        <f>ROUND(IF('Indicator Data'!N117=0,0,IF(LOG('Indicator Data'!N117)&gt;LOG(AX$194),10,IF(LOG('Indicator Data'!N117)&lt;LOG(AX$195),0,10-(LOG(AX$194)-LOG('Indicator Data'!N117))/(LOG(AX$194)-LOG(AX$195))*10))),1)</f>
        <v>0</v>
      </c>
      <c r="AY114" s="57">
        <f t="shared" si="121"/>
        <v>0</v>
      </c>
      <c r="AZ114" s="55">
        <f>'Indicator Data'!O117</f>
        <v>0</v>
      </c>
      <c r="BA114" s="55">
        <f>'Indicator Data'!P117</f>
        <v>0</v>
      </c>
      <c r="BB114" s="57">
        <f t="shared" si="122"/>
        <v>0</v>
      </c>
      <c r="BC114" s="58">
        <f t="shared" si="123"/>
        <v>0</v>
      </c>
      <c r="BD114" s="15"/>
      <c r="BE114" s="104"/>
    </row>
    <row r="115" spans="1:57" s="4" customFormat="1" x14ac:dyDescent="0.25">
      <c r="A115" s="126" t="str">
        <f>'Indicator Data'!A118</f>
        <v>Moldova Republic of</v>
      </c>
      <c r="B115" s="59" t="str">
        <f>'Indicator Data'!B118</f>
        <v>MDA</v>
      </c>
      <c r="C115" s="55">
        <f>ROUND(IF('Indicator Data'!C118=0,0.1,IF(LOG('Indicator Data'!C118)&gt;C$194,10,IF(LOG('Indicator Data'!C118)&lt;C$195,0,10-(C$194-LOG('Indicator Data'!C118))/(C$194-C$195)*10))),1)</f>
        <v>7.1</v>
      </c>
      <c r="D115" s="55">
        <f>ROUND(IF('Indicator Data'!D118=0,0.1,IF(LOG('Indicator Data'!D118)&gt;D$194,10,IF(LOG('Indicator Data'!D118)&lt;D$195,0,10-(D$194-LOG('Indicator Data'!D118))/(D$194-D$195)*10))),1)</f>
        <v>0.1</v>
      </c>
      <c r="E115" s="55">
        <f t="shared" si="93"/>
        <v>4.5</v>
      </c>
      <c r="F115" s="55">
        <f>ROUND(IF('Indicator Data'!E118="No data",0.1,IF('Indicator Data'!E118=0,0,IF(LOG('Indicator Data'!E118)&gt;F$194,10,IF(LOG('Indicator Data'!E118)&lt;F$195,0,10-(F$194-LOG('Indicator Data'!E118))/(F$194-F$195)*10)))),1)</f>
        <v>6.2</v>
      </c>
      <c r="G115" s="55">
        <f>ROUND(IF('Indicator Data'!F118=0,0,IF(LOG('Indicator Data'!F118)&gt;G$194,10,IF(LOG('Indicator Data'!F118)&lt;G$195,0,10-(G$194-LOG('Indicator Data'!F118))/(G$194-G$195)*10))),1)</f>
        <v>0</v>
      </c>
      <c r="H115" s="55">
        <f>ROUND(IF('Indicator Data'!G118=0,0,IF(LOG('Indicator Data'!G118)&gt;H$194,10,IF(LOG('Indicator Data'!G118)&lt;H$195,0,10-(H$194-LOG('Indicator Data'!G118))/(H$194-H$195)*10))),1)</f>
        <v>0</v>
      </c>
      <c r="I115" s="55">
        <f>ROUND(IF('Indicator Data'!H118=0,0,IF(LOG('Indicator Data'!H118)&gt;I$194,10,IF(LOG('Indicator Data'!H118)&lt;I$195,0,10-(I$194-LOG('Indicator Data'!H118))/(I$194-I$195)*10))),1)</f>
        <v>0</v>
      </c>
      <c r="J115" s="55">
        <f t="shared" si="94"/>
        <v>0</v>
      </c>
      <c r="K115" s="55">
        <f>ROUND(IF('Indicator Data'!I118=0,0,IF(LOG('Indicator Data'!I118)&gt;K$194,10,IF(LOG('Indicator Data'!I118)&lt;K$195,0,10-(K$194-LOG('Indicator Data'!I118))/(K$194-K$195)*10))),1)</f>
        <v>0</v>
      </c>
      <c r="L115" s="55">
        <f t="shared" si="95"/>
        <v>0</v>
      </c>
      <c r="M115" s="55">
        <f>ROUND(IF('Indicator Data'!J118=0,0,IF(LOG('Indicator Data'!J118)&gt;M$194,10,IF(LOG('Indicator Data'!J118)&lt;M$195,0,10-(M$194-LOG('Indicator Data'!J118))/(M$194-M$195)*10))),1)</f>
        <v>7</v>
      </c>
      <c r="N115" s="56">
        <f>'Indicator Data'!C118/'Indicator Data'!$BD118</f>
        <v>1.7046839730768155E-3</v>
      </c>
      <c r="O115" s="56">
        <f>'Indicator Data'!D118/'Indicator Data'!$BD118</f>
        <v>0</v>
      </c>
      <c r="P115" s="56">
        <f>IF(F115=0.1,0,'Indicator Data'!E118/'Indicator Data'!$BD118)</f>
        <v>7.408674507021035E-3</v>
      </c>
      <c r="Q115" s="56">
        <f>'Indicator Data'!F118/'Indicator Data'!$BD118</f>
        <v>0</v>
      </c>
      <c r="R115" s="56">
        <f>'Indicator Data'!G118/'Indicator Data'!$BD118</f>
        <v>0</v>
      </c>
      <c r="S115" s="56">
        <f>'Indicator Data'!H118/'Indicator Data'!$BD118</f>
        <v>0</v>
      </c>
      <c r="T115" s="56">
        <f>'Indicator Data'!I118/'Indicator Data'!$BD118</f>
        <v>0</v>
      </c>
      <c r="U115" s="56">
        <f>'Indicator Data'!J118/'Indicator Data'!$BD118</f>
        <v>1.6231932033523363E-3</v>
      </c>
      <c r="V115" s="55">
        <f t="shared" si="96"/>
        <v>8.5</v>
      </c>
      <c r="W115" s="55">
        <f t="shared" si="97"/>
        <v>0</v>
      </c>
      <c r="X115" s="55">
        <f t="shared" si="98"/>
        <v>5.7</v>
      </c>
      <c r="Y115" s="55">
        <f t="shared" si="99"/>
        <v>4.9000000000000004</v>
      </c>
      <c r="Z115" s="55">
        <f t="shared" si="100"/>
        <v>0</v>
      </c>
      <c r="AA115" s="55">
        <f t="shared" si="101"/>
        <v>0</v>
      </c>
      <c r="AB115" s="55">
        <f t="shared" si="102"/>
        <v>0</v>
      </c>
      <c r="AC115" s="55">
        <f t="shared" si="103"/>
        <v>0</v>
      </c>
      <c r="AD115" s="55">
        <f t="shared" si="104"/>
        <v>0</v>
      </c>
      <c r="AE115" s="55">
        <f t="shared" si="105"/>
        <v>0</v>
      </c>
      <c r="AF115" s="55">
        <f t="shared" si="106"/>
        <v>0.5</v>
      </c>
      <c r="AG115" s="55">
        <f>ROUND(IF('Indicator Data'!K118=0,0,IF('Indicator Data'!K118&gt;AG$194,10,IF('Indicator Data'!K118&lt;AG$195,0,10-(AG$194-'Indicator Data'!K118)/(AG$194-AG$195)*10))),1)</f>
        <v>3</v>
      </c>
      <c r="AH115" s="55">
        <f t="shared" si="107"/>
        <v>7.8</v>
      </c>
      <c r="AI115" s="55">
        <f t="shared" si="108"/>
        <v>0.1</v>
      </c>
      <c r="AJ115" s="55">
        <f t="shared" si="109"/>
        <v>0</v>
      </c>
      <c r="AK115" s="55">
        <f t="shared" si="110"/>
        <v>0</v>
      </c>
      <c r="AL115" s="55">
        <f t="shared" si="111"/>
        <v>0</v>
      </c>
      <c r="AM115" s="55">
        <f t="shared" si="112"/>
        <v>0</v>
      </c>
      <c r="AN115" s="55">
        <f t="shared" si="113"/>
        <v>4.5</v>
      </c>
      <c r="AO115" s="57">
        <f t="shared" si="114"/>
        <v>5.0999999999999996</v>
      </c>
      <c r="AP115" s="57">
        <f t="shared" si="115"/>
        <v>5.6</v>
      </c>
      <c r="AQ115" s="57">
        <f t="shared" si="116"/>
        <v>0</v>
      </c>
      <c r="AR115" s="57">
        <f t="shared" si="117"/>
        <v>0</v>
      </c>
      <c r="AS115" s="55">
        <f t="shared" si="118"/>
        <v>3.8</v>
      </c>
      <c r="AT115" s="55">
        <f>IF('Indicator Data'!L118="No data","x",IF('Indicator Data'!BE118&lt;1000,"x",ROUND((IF('Indicator Data'!L118&gt;AT$194,10,IF('Indicator Data'!L118&lt;AT$195,0,10-(AT$194-'Indicator Data'!L118)/(AT$194-AT$195)*10))),1)))</f>
        <v>7.1</v>
      </c>
      <c r="AU115" s="57">
        <f t="shared" si="119"/>
        <v>5.5</v>
      </c>
      <c r="AV115" s="58">
        <f t="shared" si="120"/>
        <v>3.7</v>
      </c>
      <c r="AW115" s="55">
        <f>ROUND(IF('Indicator Data'!M118=0,0,IF('Indicator Data'!M118&gt;AW$194,10,IF('Indicator Data'!M118&lt;AW$195,0,10-(AW$194-'Indicator Data'!M118)/(AW$194-AW$195)*10))),1)</f>
        <v>2</v>
      </c>
      <c r="AX115" s="55">
        <f>ROUND(IF('Indicator Data'!N118=0,0,IF(LOG('Indicator Data'!N118)&gt;LOG(AX$194),10,IF(LOG('Indicator Data'!N118)&lt;LOG(AX$195),0,10-(LOG(AX$194)-LOG('Indicator Data'!N118))/(LOG(AX$194)-LOG(AX$195))*10))),1)</f>
        <v>3</v>
      </c>
      <c r="AY115" s="57">
        <f t="shared" si="121"/>
        <v>2.5</v>
      </c>
      <c r="AZ115" s="55">
        <f>'Indicator Data'!O118</f>
        <v>0</v>
      </c>
      <c r="BA115" s="55">
        <f>'Indicator Data'!P118</f>
        <v>0</v>
      </c>
      <c r="BB115" s="57">
        <f t="shared" si="122"/>
        <v>0</v>
      </c>
      <c r="BC115" s="58">
        <f t="shared" si="123"/>
        <v>1.8</v>
      </c>
      <c r="BD115" s="15"/>
      <c r="BE115" s="104"/>
    </row>
    <row r="116" spans="1:57" s="4" customFormat="1" x14ac:dyDescent="0.25">
      <c r="A116" s="126" t="str">
        <f>'Indicator Data'!A119</f>
        <v>Mongolia</v>
      </c>
      <c r="B116" s="59" t="str">
        <f>'Indicator Data'!B119</f>
        <v>MNG</v>
      </c>
      <c r="C116" s="55">
        <f>ROUND(IF('Indicator Data'!C119=0,0.1,IF(LOG('Indicator Data'!C119)&gt;C$194,10,IF(LOG('Indicator Data'!C119)&lt;C$195,0,10-(C$194-LOG('Indicator Data'!C119))/(C$194-C$195)*10))),1)</f>
        <v>5.5</v>
      </c>
      <c r="D116" s="55">
        <f>ROUND(IF('Indicator Data'!D119=0,0.1,IF(LOG('Indicator Data'!D119)&gt;D$194,10,IF(LOG('Indicator Data'!D119)&lt;D$195,0,10-(D$194-LOG('Indicator Data'!D119))/(D$194-D$195)*10))),1)</f>
        <v>5</v>
      </c>
      <c r="E116" s="55">
        <f t="shared" si="93"/>
        <v>5.3</v>
      </c>
      <c r="F116" s="55">
        <f>ROUND(IF('Indicator Data'!E119="No data",0.1,IF('Indicator Data'!E119=0,0,IF(LOG('Indicator Data'!E119)&gt;F$194,10,IF(LOG('Indicator Data'!E119)&lt;F$195,0,10-(F$194-LOG('Indicator Data'!E119))/(F$194-F$195)*10)))),1)</f>
        <v>5.3</v>
      </c>
      <c r="G116" s="55">
        <f>ROUND(IF('Indicator Data'!F119=0,0,IF(LOG('Indicator Data'!F119)&gt;G$194,10,IF(LOG('Indicator Data'!F119)&lt;G$195,0,10-(G$194-LOG('Indicator Data'!F119))/(G$194-G$195)*10))),1)</f>
        <v>0</v>
      </c>
      <c r="H116" s="55">
        <f>ROUND(IF('Indicator Data'!G119=0,0,IF(LOG('Indicator Data'!G119)&gt;H$194,10,IF(LOG('Indicator Data'!G119)&lt;H$195,0,10-(H$194-LOG('Indicator Data'!G119))/(H$194-H$195)*10))),1)</f>
        <v>0</v>
      </c>
      <c r="I116" s="55">
        <f>ROUND(IF('Indicator Data'!H119=0,0,IF(LOG('Indicator Data'!H119)&gt;I$194,10,IF(LOG('Indicator Data'!H119)&lt;I$195,0,10-(I$194-LOG('Indicator Data'!H119))/(I$194-I$195)*10))),1)</f>
        <v>0</v>
      </c>
      <c r="J116" s="55">
        <f t="shared" si="94"/>
        <v>0</v>
      </c>
      <c r="K116" s="55">
        <f>ROUND(IF('Indicator Data'!I119=0,0,IF(LOG('Indicator Data'!I119)&gt;K$194,10,IF(LOG('Indicator Data'!I119)&lt;K$195,0,10-(K$194-LOG('Indicator Data'!I119))/(K$194-K$195)*10))),1)</f>
        <v>0</v>
      </c>
      <c r="L116" s="55">
        <f t="shared" si="95"/>
        <v>0</v>
      </c>
      <c r="M116" s="55">
        <f>ROUND(IF('Indicator Data'!J119=0,0,IF(LOG('Indicator Data'!J119)&gt;M$194,10,IF(LOG('Indicator Data'!J119)&lt;M$195,0,10-(M$194-LOG('Indicator Data'!J119))/(M$194-M$195)*10))),1)</f>
        <v>7.8</v>
      </c>
      <c r="N116" s="56">
        <f>'Indicator Data'!C119/'Indicator Data'!$BD119</f>
        <v>6.0298006868841078E-4</v>
      </c>
      <c r="O116" s="56">
        <f>'Indicator Data'!D119/'Indicator Data'!$BD119</f>
        <v>1.1701888016964409E-4</v>
      </c>
      <c r="P116" s="56">
        <f>IF(F116=0.1,0,'Indicator Data'!E119/'Indicator Data'!$BD119)</f>
        <v>5.0694553263802514E-3</v>
      </c>
      <c r="Q116" s="56">
        <f>'Indicator Data'!F119/'Indicator Data'!$BD119</f>
        <v>0</v>
      </c>
      <c r="R116" s="56">
        <f>'Indicator Data'!G119/'Indicator Data'!$BD119</f>
        <v>0</v>
      </c>
      <c r="S116" s="56">
        <f>'Indicator Data'!H119/'Indicator Data'!$BD119</f>
        <v>0</v>
      </c>
      <c r="T116" s="56">
        <f>'Indicator Data'!I119/'Indicator Data'!$BD119</f>
        <v>0</v>
      </c>
      <c r="U116" s="56">
        <f>'Indicator Data'!J119/'Indicator Data'!$BD119</f>
        <v>5.0135136178515796E-3</v>
      </c>
      <c r="V116" s="55">
        <f t="shared" si="96"/>
        <v>3</v>
      </c>
      <c r="W116" s="55">
        <f t="shared" si="97"/>
        <v>1.2</v>
      </c>
      <c r="X116" s="55">
        <f t="shared" si="98"/>
        <v>2.1</v>
      </c>
      <c r="Y116" s="55">
        <f t="shared" si="99"/>
        <v>3.4</v>
      </c>
      <c r="Z116" s="55">
        <f t="shared" si="100"/>
        <v>0</v>
      </c>
      <c r="AA116" s="55">
        <f t="shared" si="101"/>
        <v>0</v>
      </c>
      <c r="AB116" s="55">
        <f t="shared" si="102"/>
        <v>0</v>
      </c>
      <c r="AC116" s="55">
        <f t="shared" si="103"/>
        <v>0</v>
      </c>
      <c r="AD116" s="55">
        <f t="shared" si="104"/>
        <v>0</v>
      </c>
      <c r="AE116" s="55">
        <f t="shared" si="105"/>
        <v>0</v>
      </c>
      <c r="AF116" s="55">
        <f t="shared" si="106"/>
        <v>1.7</v>
      </c>
      <c r="AG116" s="55">
        <f>ROUND(IF('Indicator Data'!K119=0,0,IF('Indicator Data'!K119&gt;AG$194,10,IF('Indicator Data'!K119&lt;AG$195,0,10-(AG$194-'Indicator Data'!K119)/(AG$194-AG$195)*10))),1)</f>
        <v>1</v>
      </c>
      <c r="AH116" s="55">
        <f t="shared" si="107"/>
        <v>4.3</v>
      </c>
      <c r="AI116" s="55">
        <f t="shared" si="108"/>
        <v>3.1</v>
      </c>
      <c r="AJ116" s="55">
        <f t="shared" si="109"/>
        <v>0</v>
      </c>
      <c r="AK116" s="55">
        <f t="shared" si="110"/>
        <v>0</v>
      </c>
      <c r="AL116" s="55">
        <f t="shared" si="111"/>
        <v>0</v>
      </c>
      <c r="AM116" s="55">
        <f t="shared" si="112"/>
        <v>0</v>
      </c>
      <c r="AN116" s="55">
        <f t="shared" si="113"/>
        <v>5.5</v>
      </c>
      <c r="AO116" s="57">
        <f t="shared" si="114"/>
        <v>3.9</v>
      </c>
      <c r="AP116" s="57">
        <f t="shared" si="115"/>
        <v>4.4000000000000004</v>
      </c>
      <c r="AQ116" s="57">
        <f t="shared" si="116"/>
        <v>0</v>
      </c>
      <c r="AR116" s="57">
        <f t="shared" si="117"/>
        <v>0</v>
      </c>
      <c r="AS116" s="55">
        <f t="shared" si="118"/>
        <v>3.3</v>
      </c>
      <c r="AT116" s="55">
        <f>IF('Indicator Data'!L119="No data","x",IF('Indicator Data'!BE119&lt;1000,"x",ROUND((IF('Indicator Data'!L119&gt;AT$194,10,IF('Indicator Data'!L119&lt;AT$195,0,10-(AT$194-'Indicator Data'!L119)/(AT$194-AT$195)*10))),1)))</f>
        <v>8.1</v>
      </c>
      <c r="AU116" s="57">
        <f t="shared" si="119"/>
        <v>5.7</v>
      </c>
      <c r="AV116" s="58">
        <f t="shared" si="120"/>
        <v>3.1</v>
      </c>
      <c r="AW116" s="55">
        <f>ROUND(IF('Indicator Data'!M119=0,0,IF('Indicator Data'!M119&gt;AW$194,10,IF('Indicator Data'!M119&lt;AW$195,0,10-(AW$194-'Indicator Data'!M119)/(AW$194-AW$195)*10))),1)</f>
        <v>0.6</v>
      </c>
      <c r="AX116" s="55">
        <f>ROUND(IF('Indicator Data'!N119=0,0,IF(LOG('Indicator Data'!N119)&gt;LOG(AX$194),10,IF(LOG('Indicator Data'!N119)&lt;LOG(AX$195),0,10-(LOG(AX$194)-LOG('Indicator Data'!N119))/(LOG(AX$194)-LOG(AX$195))*10))),1)</f>
        <v>0</v>
      </c>
      <c r="AY116" s="57">
        <f t="shared" si="121"/>
        <v>0.3</v>
      </c>
      <c r="AZ116" s="55">
        <f>'Indicator Data'!O119</f>
        <v>0</v>
      </c>
      <c r="BA116" s="55">
        <f>'Indicator Data'!P119</f>
        <v>0</v>
      </c>
      <c r="BB116" s="57">
        <f t="shared" si="122"/>
        <v>0</v>
      </c>
      <c r="BC116" s="58">
        <f t="shared" si="123"/>
        <v>0.2</v>
      </c>
      <c r="BD116" s="15"/>
      <c r="BE116" s="104"/>
    </row>
    <row r="117" spans="1:57" s="4" customFormat="1" x14ac:dyDescent="0.25">
      <c r="A117" s="126" t="str">
        <f>'Indicator Data'!A120</f>
        <v>Montenegro</v>
      </c>
      <c r="B117" s="59" t="str">
        <f>'Indicator Data'!B120</f>
        <v>MNE</v>
      </c>
      <c r="C117" s="55">
        <f>ROUND(IF('Indicator Data'!C120=0,0.1,IF(LOG('Indicator Data'!C120)&gt;C$194,10,IF(LOG('Indicator Data'!C120)&lt;C$195,0,10-(C$194-LOG('Indicator Data'!C120))/(C$194-C$195)*10))),1)</f>
        <v>5</v>
      </c>
      <c r="D117" s="55">
        <f>ROUND(IF('Indicator Data'!D120=0,0.1,IF(LOG('Indicator Data'!D120)&gt;D$194,10,IF(LOG('Indicator Data'!D120)&lt;D$195,0,10-(D$194-LOG('Indicator Data'!D120))/(D$194-D$195)*10))),1)</f>
        <v>0.1</v>
      </c>
      <c r="E117" s="55">
        <f t="shared" si="93"/>
        <v>2.9</v>
      </c>
      <c r="F117" s="55">
        <f>ROUND(IF('Indicator Data'!E120="No data",0.1,IF('Indicator Data'!E120=0,0,IF(LOG('Indicator Data'!E120)&gt;F$194,10,IF(LOG('Indicator Data'!E120)&lt;F$195,0,10-(F$194-LOG('Indicator Data'!E120))/(F$194-F$195)*10)))),1)</f>
        <v>4.0999999999999996</v>
      </c>
      <c r="G117" s="55">
        <f>ROUND(IF('Indicator Data'!F120=0,0,IF(LOG('Indicator Data'!F120)&gt;G$194,10,IF(LOG('Indicator Data'!F120)&lt;G$195,0,10-(G$194-LOG('Indicator Data'!F120))/(G$194-G$195)*10))),1)</f>
        <v>5.6</v>
      </c>
      <c r="H117" s="55">
        <f>ROUND(IF('Indicator Data'!G120=0,0,IF(LOG('Indicator Data'!G120)&gt;H$194,10,IF(LOG('Indicator Data'!G120)&lt;H$195,0,10-(H$194-LOG('Indicator Data'!G120))/(H$194-H$195)*10))),1)</f>
        <v>0</v>
      </c>
      <c r="I117" s="55">
        <f>ROUND(IF('Indicator Data'!H120=0,0,IF(LOG('Indicator Data'!H120)&gt;I$194,10,IF(LOG('Indicator Data'!H120)&lt;I$195,0,10-(I$194-LOG('Indicator Data'!H120))/(I$194-I$195)*10))),1)</f>
        <v>0</v>
      </c>
      <c r="J117" s="55">
        <f t="shared" si="94"/>
        <v>0</v>
      </c>
      <c r="K117" s="55">
        <f>ROUND(IF('Indicator Data'!I120=0,0,IF(LOG('Indicator Data'!I120)&gt;K$194,10,IF(LOG('Indicator Data'!I120)&lt;K$195,0,10-(K$194-LOG('Indicator Data'!I120))/(K$194-K$195)*10))),1)</f>
        <v>0</v>
      </c>
      <c r="L117" s="55">
        <f t="shared" si="95"/>
        <v>0</v>
      </c>
      <c r="M117" s="55">
        <f>ROUND(IF('Indicator Data'!J120=0,0,IF(LOG('Indicator Data'!J120)&gt;M$194,10,IF(LOG('Indicator Data'!J120)&lt;M$195,0,10-(M$194-LOG('Indicator Data'!J120))/(M$194-M$195)*10))),1)</f>
        <v>0</v>
      </c>
      <c r="N117" s="56">
        <f>'Indicator Data'!C120/'Indicator Data'!$BD120</f>
        <v>1.6371416912383491E-3</v>
      </c>
      <c r="O117" s="56">
        <f>'Indicator Data'!D120/'Indicator Data'!$BD120</f>
        <v>0</v>
      </c>
      <c r="P117" s="56">
        <f>IF(F117=0.1,0,'Indicator Data'!E120/'Indicator Data'!$BD120)</f>
        <v>6.9227822609948262E-3</v>
      </c>
      <c r="Q117" s="56">
        <f>'Indicator Data'!F120/'Indicator Data'!$BD120</f>
        <v>3.6477973201899801E-5</v>
      </c>
      <c r="R117" s="56">
        <f>'Indicator Data'!G120/'Indicator Data'!$BD120</f>
        <v>0</v>
      </c>
      <c r="S117" s="56">
        <f>'Indicator Data'!H120/'Indicator Data'!$BD120</f>
        <v>0</v>
      </c>
      <c r="T117" s="56">
        <f>'Indicator Data'!I120/'Indicator Data'!$BD120</f>
        <v>0</v>
      </c>
      <c r="U117" s="56">
        <f>'Indicator Data'!J120/'Indicator Data'!$BD120</f>
        <v>0</v>
      </c>
      <c r="V117" s="55">
        <f t="shared" si="96"/>
        <v>8.1999999999999993</v>
      </c>
      <c r="W117" s="55">
        <f t="shared" si="97"/>
        <v>0</v>
      </c>
      <c r="X117" s="55">
        <f t="shared" si="98"/>
        <v>5.4</v>
      </c>
      <c r="Y117" s="55">
        <f t="shared" si="99"/>
        <v>4.5999999999999996</v>
      </c>
      <c r="Z117" s="55">
        <f t="shared" si="100"/>
        <v>9</v>
      </c>
      <c r="AA117" s="55">
        <f t="shared" si="101"/>
        <v>0</v>
      </c>
      <c r="AB117" s="55">
        <f t="shared" si="102"/>
        <v>0</v>
      </c>
      <c r="AC117" s="55">
        <f t="shared" si="103"/>
        <v>0</v>
      </c>
      <c r="AD117" s="55">
        <f t="shared" si="104"/>
        <v>0</v>
      </c>
      <c r="AE117" s="55">
        <f t="shared" si="105"/>
        <v>0</v>
      </c>
      <c r="AF117" s="55">
        <f t="shared" si="106"/>
        <v>0</v>
      </c>
      <c r="AG117" s="55">
        <f>ROUND(IF('Indicator Data'!K120=0,0,IF('Indicator Data'!K120&gt;AG$194,10,IF('Indicator Data'!K120&lt;AG$195,0,10-(AG$194-'Indicator Data'!K120)/(AG$194-AG$195)*10))),1)</f>
        <v>0</v>
      </c>
      <c r="AH117" s="55">
        <f t="shared" si="107"/>
        <v>6.6</v>
      </c>
      <c r="AI117" s="55">
        <f t="shared" si="108"/>
        <v>0.1</v>
      </c>
      <c r="AJ117" s="55">
        <f t="shared" si="109"/>
        <v>0</v>
      </c>
      <c r="AK117" s="55">
        <f t="shared" si="110"/>
        <v>0</v>
      </c>
      <c r="AL117" s="55">
        <f t="shared" si="111"/>
        <v>0</v>
      </c>
      <c r="AM117" s="55">
        <f t="shared" si="112"/>
        <v>0</v>
      </c>
      <c r="AN117" s="55">
        <f t="shared" si="113"/>
        <v>0</v>
      </c>
      <c r="AO117" s="57">
        <f t="shared" si="114"/>
        <v>4.3</v>
      </c>
      <c r="AP117" s="57">
        <f t="shared" si="115"/>
        <v>4.4000000000000004</v>
      </c>
      <c r="AQ117" s="57">
        <f t="shared" si="116"/>
        <v>7.7</v>
      </c>
      <c r="AR117" s="57">
        <f t="shared" si="117"/>
        <v>0</v>
      </c>
      <c r="AS117" s="55">
        <f t="shared" si="118"/>
        <v>0</v>
      </c>
      <c r="AT117" s="55">
        <f>IF('Indicator Data'!L120="No data","x",IF('Indicator Data'!BE120&lt;1000,"x",ROUND((IF('Indicator Data'!L120&gt;AT$194,10,IF('Indicator Data'!L120&lt;AT$195,0,10-(AT$194-'Indicator Data'!L120)/(AT$194-AT$195)*10))),1)))</f>
        <v>4</v>
      </c>
      <c r="AU117" s="57">
        <f t="shared" si="119"/>
        <v>2</v>
      </c>
      <c r="AV117" s="58">
        <f t="shared" si="120"/>
        <v>4.2</v>
      </c>
      <c r="AW117" s="55">
        <f>ROUND(IF('Indicator Data'!M120=0,0,IF('Indicator Data'!M120&gt;AW$194,10,IF('Indicator Data'!M120&lt;AW$195,0,10-(AW$194-'Indicator Data'!M120)/(AW$194-AW$195)*10))),1)</f>
        <v>0.1</v>
      </c>
      <c r="AX117" s="55">
        <f>ROUND(IF('Indicator Data'!N120=0,0,IF(LOG('Indicator Data'!N120)&gt;LOG(AX$194),10,IF(LOG('Indicator Data'!N120)&lt;LOG(AX$195),0,10-(LOG(AX$194)-LOG('Indicator Data'!N120))/(LOG(AX$194)-LOG(AX$195))*10))),1)</f>
        <v>0</v>
      </c>
      <c r="AY117" s="57">
        <f t="shared" si="121"/>
        <v>0.1</v>
      </c>
      <c r="AZ117" s="55">
        <f>'Indicator Data'!O120</f>
        <v>0</v>
      </c>
      <c r="BA117" s="55">
        <f>'Indicator Data'!P120</f>
        <v>0</v>
      </c>
      <c r="BB117" s="57">
        <f t="shared" si="122"/>
        <v>0</v>
      </c>
      <c r="BC117" s="58">
        <f t="shared" si="123"/>
        <v>0.1</v>
      </c>
      <c r="BD117" s="15"/>
      <c r="BE117" s="104"/>
    </row>
    <row r="118" spans="1:57" s="4" customFormat="1" x14ac:dyDescent="0.25">
      <c r="A118" s="126" t="str">
        <f>'Indicator Data'!A121</f>
        <v>Morocco</v>
      </c>
      <c r="B118" s="59" t="str">
        <f>'Indicator Data'!B121</f>
        <v>MAR</v>
      </c>
      <c r="C118" s="55">
        <f>ROUND(IF('Indicator Data'!C121=0,0.1,IF(LOG('Indicator Data'!C121)&gt;C$194,10,IF(LOG('Indicator Data'!C121)&lt;C$195,0,10-(C$194-LOG('Indicator Data'!C121))/(C$194-C$195)*10))),1)</f>
        <v>7.8</v>
      </c>
      <c r="D118" s="55">
        <f>ROUND(IF('Indicator Data'!D121=0,0.1,IF(LOG('Indicator Data'!D121)&gt;D$194,10,IF(LOG('Indicator Data'!D121)&lt;D$195,0,10-(D$194-LOG('Indicator Data'!D121))/(D$194-D$195)*10))),1)</f>
        <v>0.1</v>
      </c>
      <c r="E118" s="55">
        <f t="shared" si="93"/>
        <v>5.0999999999999996</v>
      </c>
      <c r="F118" s="55">
        <f>ROUND(IF('Indicator Data'!E121="No data",0.1,IF('Indicator Data'!E121=0,0,IF(LOG('Indicator Data'!E121)&gt;F$194,10,IF(LOG('Indicator Data'!E121)&lt;F$195,0,10-(F$194-LOG('Indicator Data'!E121))/(F$194-F$195)*10)))),1)</f>
        <v>7.8</v>
      </c>
      <c r="G118" s="55">
        <f>ROUND(IF('Indicator Data'!F121=0,0,IF(LOG('Indicator Data'!F121)&gt;G$194,10,IF(LOG('Indicator Data'!F121)&lt;G$195,0,10-(G$194-LOG('Indicator Data'!F121))/(G$194-G$195)*10))),1)</f>
        <v>6.7</v>
      </c>
      <c r="H118" s="55">
        <f>ROUND(IF('Indicator Data'!G121=0,0,IF(LOG('Indicator Data'!G121)&gt;H$194,10,IF(LOG('Indicator Data'!G121)&lt;H$195,0,10-(H$194-LOG('Indicator Data'!G121))/(H$194-H$195)*10))),1)</f>
        <v>0</v>
      </c>
      <c r="I118" s="55">
        <f>ROUND(IF('Indicator Data'!H121=0,0,IF(LOG('Indicator Data'!H121)&gt;I$194,10,IF(LOG('Indicator Data'!H121)&lt;I$195,0,10-(I$194-LOG('Indicator Data'!H121))/(I$194-I$195)*10))),1)</f>
        <v>0</v>
      </c>
      <c r="J118" s="55">
        <f t="shared" si="94"/>
        <v>0</v>
      </c>
      <c r="K118" s="55">
        <f>ROUND(IF('Indicator Data'!I121=0,0,IF(LOG('Indicator Data'!I121)&gt;K$194,10,IF(LOG('Indicator Data'!I121)&lt;K$195,0,10-(K$194-LOG('Indicator Data'!I121))/(K$194-K$195)*10))),1)</f>
        <v>0</v>
      </c>
      <c r="L118" s="55">
        <f t="shared" si="95"/>
        <v>0</v>
      </c>
      <c r="M118" s="55">
        <f>ROUND(IF('Indicator Data'!J121=0,0,IF(LOG('Indicator Data'!J121)&gt;M$194,10,IF(LOG('Indicator Data'!J121)&lt;M$195,0,10-(M$194-LOG('Indicator Data'!J121))/(M$194-M$195)*10))),1)</f>
        <v>7.3</v>
      </c>
      <c r="N118" s="56">
        <f>'Indicator Data'!C121/'Indicator Data'!$BD121</f>
        <v>4.0089831654903732E-4</v>
      </c>
      <c r="O118" s="56">
        <f>'Indicator Data'!D121/'Indicator Data'!$BD121</f>
        <v>0</v>
      </c>
      <c r="P118" s="56">
        <f>IF(F118=0.1,0,'Indicator Data'!E121/'Indicator Data'!$BD121)</f>
        <v>3.9729852190658211E-3</v>
      </c>
      <c r="Q118" s="56">
        <f>'Indicator Data'!F121/'Indicator Data'!$BD121</f>
        <v>3.1721616882138507E-6</v>
      </c>
      <c r="R118" s="56">
        <f>'Indicator Data'!G121/'Indicator Data'!$BD121</f>
        <v>0</v>
      </c>
      <c r="S118" s="56">
        <f>'Indicator Data'!H121/'Indicator Data'!$BD121</f>
        <v>0</v>
      </c>
      <c r="T118" s="56">
        <f>'Indicator Data'!I121/'Indicator Data'!$BD121</f>
        <v>0</v>
      </c>
      <c r="U118" s="56">
        <f>'Indicator Data'!J121/'Indicator Data'!$BD121</f>
        <v>2.4346181726643597E-4</v>
      </c>
      <c r="V118" s="55">
        <f t="shared" si="96"/>
        <v>2</v>
      </c>
      <c r="W118" s="55">
        <f t="shared" si="97"/>
        <v>0</v>
      </c>
      <c r="X118" s="55">
        <f t="shared" si="98"/>
        <v>1</v>
      </c>
      <c r="Y118" s="55">
        <f t="shared" si="99"/>
        <v>2.6</v>
      </c>
      <c r="Z118" s="55">
        <f t="shared" si="100"/>
        <v>6.7</v>
      </c>
      <c r="AA118" s="55">
        <f t="shared" si="101"/>
        <v>0</v>
      </c>
      <c r="AB118" s="55">
        <f t="shared" si="102"/>
        <v>0</v>
      </c>
      <c r="AC118" s="55">
        <f t="shared" si="103"/>
        <v>0</v>
      </c>
      <c r="AD118" s="55">
        <f t="shared" si="104"/>
        <v>0</v>
      </c>
      <c r="AE118" s="55">
        <f t="shared" si="105"/>
        <v>0</v>
      </c>
      <c r="AF118" s="55">
        <f t="shared" si="106"/>
        <v>0.1</v>
      </c>
      <c r="AG118" s="55">
        <f>ROUND(IF('Indicator Data'!K121=0,0,IF('Indicator Data'!K121&gt;AG$194,10,IF('Indicator Data'!K121&lt;AG$195,0,10-(AG$194-'Indicator Data'!K121)/(AG$194-AG$195)*10))),1)</f>
        <v>2</v>
      </c>
      <c r="AH118" s="55">
        <f t="shared" si="107"/>
        <v>4.9000000000000004</v>
      </c>
      <c r="AI118" s="55">
        <f t="shared" si="108"/>
        <v>0.1</v>
      </c>
      <c r="AJ118" s="55">
        <f t="shared" si="109"/>
        <v>0</v>
      </c>
      <c r="AK118" s="55">
        <f t="shared" si="110"/>
        <v>0</v>
      </c>
      <c r="AL118" s="55">
        <f t="shared" si="111"/>
        <v>0</v>
      </c>
      <c r="AM118" s="55">
        <f t="shared" si="112"/>
        <v>0</v>
      </c>
      <c r="AN118" s="55">
        <f t="shared" si="113"/>
        <v>4.5999999999999996</v>
      </c>
      <c r="AO118" s="57">
        <f t="shared" si="114"/>
        <v>3.3</v>
      </c>
      <c r="AP118" s="57">
        <f t="shared" si="115"/>
        <v>5.8</v>
      </c>
      <c r="AQ118" s="57">
        <f t="shared" si="116"/>
        <v>6.7</v>
      </c>
      <c r="AR118" s="57">
        <f t="shared" si="117"/>
        <v>0</v>
      </c>
      <c r="AS118" s="55">
        <f t="shared" si="118"/>
        <v>3.3</v>
      </c>
      <c r="AT118" s="55">
        <f>IF('Indicator Data'!L121="No data","x",IF('Indicator Data'!BE121&lt;1000,"x",ROUND((IF('Indicator Data'!L121&gt;AT$194,10,IF('Indicator Data'!L121&lt;AT$195,0,10-(AT$194-'Indicator Data'!L121)/(AT$194-AT$195)*10))),1)))</f>
        <v>9.1</v>
      </c>
      <c r="AU118" s="57">
        <f t="shared" si="119"/>
        <v>6.2</v>
      </c>
      <c r="AV118" s="58">
        <f t="shared" si="120"/>
        <v>4.8</v>
      </c>
      <c r="AW118" s="55">
        <f>ROUND(IF('Indicator Data'!M121=0,0,IF('Indicator Data'!M121&gt;AW$194,10,IF('Indicator Data'!M121&lt;AW$195,0,10-(AW$194-'Indicator Data'!M121)/(AW$194-AW$195)*10))),1)</f>
        <v>4.4000000000000004</v>
      </c>
      <c r="AX118" s="55">
        <f>ROUND(IF('Indicator Data'!N121=0,0,IF(LOG('Indicator Data'!N121)&gt;LOG(AX$194),10,IF(LOG('Indicator Data'!N121)&lt;LOG(AX$195),0,10-(LOG(AX$194)-LOG('Indicator Data'!N121))/(LOG(AX$194)-LOG(AX$195))*10))),1)</f>
        <v>6.8</v>
      </c>
      <c r="AY118" s="57">
        <f t="shared" si="121"/>
        <v>5.7</v>
      </c>
      <c r="AZ118" s="55">
        <f>'Indicator Data'!O121</f>
        <v>0</v>
      </c>
      <c r="BA118" s="55">
        <f>'Indicator Data'!P121</f>
        <v>0</v>
      </c>
      <c r="BB118" s="57">
        <f t="shared" si="122"/>
        <v>0</v>
      </c>
      <c r="BC118" s="58">
        <f t="shared" si="123"/>
        <v>4</v>
      </c>
      <c r="BD118" s="15"/>
      <c r="BE118" s="104"/>
    </row>
    <row r="119" spans="1:57" s="4" customFormat="1" x14ac:dyDescent="0.25">
      <c r="A119" s="126" t="str">
        <f>'Indicator Data'!A122</f>
        <v>Mozambique</v>
      </c>
      <c r="B119" s="59" t="str">
        <f>'Indicator Data'!B122</f>
        <v>MOZ</v>
      </c>
      <c r="C119" s="55">
        <f>ROUND(IF('Indicator Data'!C122=0,0.1,IF(LOG('Indicator Data'!C122)&gt;C$194,10,IF(LOG('Indicator Data'!C122)&lt;C$195,0,10-(C$194-LOG('Indicator Data'!C122))/(C$194-C$195)*10))),1)</f>
        <v>7.1</v>
      </c>
      <c r="D119" s="55">
        <f>ROUND(IF('Indicator Data'!D122=0,0.1,IF(LOG('Indicator Data'!D122)&gt;D$194,10,IF(LOG('Indicator Data'!D122)&lt;D$195,0,10-(D$194-LOG('Indicator Data'!D122))/(D$194-D$195)*10))),1)</f>
        <v>0.1</v>
      </c>
      <c r="E119" s="55">
        <f t="shared" si="93"/>
        <v>4.5</v>
      </c>
      <c r="F119" s="55">
        <f>ROUND(IF('Indicator Data'!E122="No data",0.1,IF('Indicator Data'!E122=0,0,IF(LOG('Indicator Data'!E122)&gt;F$194,10,IF(LOG('Indicator Data'!E122)&lt;F$195,0,10-(F$194-LOG('Indicator Data'!E122))/(F$194-F$195)*10)))),1)</f>
        <v>8</v>
      </c>
      <c r="G119" s="55">
        <f>ROUND(IF('Indicator Data'!F122=0,0,IF(LOG('Indicator Data'!F122)&gt;G$194,10,IF(LOG('Indicator Data'!F122)&lt;G$195,0,10-(G$194-LOG('Indicator Data'!F122))/(G$194-G$195)*10))),1)</f>
        <v>6</v>
      </c>
      <c r="H119" s="55">
        <f>ROUND(IF('Indicator Data'!G122=0,0,IF(LOG('Indicator Data'!G122)&gt;H$194,10,IF(LOG('Indicator Data'!G122)&lt;H$195,0,10-(H$194-LOG('Indicator Data'!G122))/(H$194-H$195)*10))),1)</f>
        <v>7.6</v>
      </c>
      <c r="I119" s="55">
        <f>ROUND(IF('Indicator Data'!H122=0,0,IF(LOG('Indicator Data'!H122)&gt;I$194,10,IF(LOG('Indicator Data'!H122)&lt;I$195,0,10-(I$194-LOG('Indicator Data'!H122))/(I$194-I$195)*10))),1)</f>
        <v>8</v>
      </c>
      <c r="J119" s="55">
        <f t="shared" si="94"/>
        <v>7.8</v>
      </c>
      <c r="K119" s="55">
        <f>ROUND(IF('Indicator Data'!I122=0,0,IF(LOG('Indicator Data'!I122)&gt;K$194,10,IF(LOG('Indicator Data'!I122)&lt;K$195,0,10-(K$194-LOG('Indicator Data'!I122))/(K$194-K$195)*10))),1)</f>
        <v>7.1</v>
      </c>
      <c r="L119" s="55">
        <f t="shared" si="95"/>
        <v>7.5</v>
      </c>
      <c r="M119" s="55">
        <f>ROUND(IF('Indicator Data'!J122=0,0,IF(LOG('Indicator Data'!J122)&gt;M$194,10,IF(LOG('Indicator Data'!J122)&lt;M$195,0,10-(M$194-LOG('Indicator Data'!J122))/(M$194-M$195)*10))),1)</f>
        <v>10</v>
      </c>
      <c r="N119" s="56">
        <f>'Indicator Data'!C122/'Indicator Data'!$BD122</f>
        <v>2.6009922632739657E-4</v>
      </c>
      <c r="O119" s="56">
        <f>'Indicator Data'!D122/'Indicator Data'!$BD122</f>
        <v>0</v>
      </c>
      <c r="P119" s="56">
        <f>IF(F119=0.1,0,'Indicator Data'!E122/'Indicator Data'!$BD122)</f>
        <v>5.6317912923189457E-3</v>
      </c>
      <c r="Q119" s="56">
        <f>'Indicator Data'!F122/'Indicator Data'!$BD122</f>
        <v>1.5372971641915355E-6</v>
      </c>
      <c r="R119" s="56">
        <f>'Indicator Data'!G122/'Indicator Data'!$BD122</f>
        <v>3.9438935059949954E-3</v>
      </c>
      <c r="S119" s="56">
        <f>'Indicator Data'!H122/'Indicator Data'!$BD122</f>
        <v>1.5207516286615464E-4</v>
      </c>
      <c r="T119" s="56">
        <f>'Indicator Data'!I122/'Indicator Data'!$BD122</f>
        <v>1.216258297211268E-3</v>
      </c>
      <c r="U119" s="56">
        <f>'Indicator Data'!J122/'Indicator Data'!$BD122</f>
        <v>1.021358189659855E-2</v>
      </c>
      <c r="V119" s="55">
        <f t="shared" si="96"/>
        <v>1.3</v>
      </c>
      <c r="W119" s="55">
        <f t="shared" si="97"/>
        <v>0</v>
      </c>
      <c r="X119" s="55">
        <f t="shared" si="98"/>
        <v>0.7</v>
      </c>
      <c r="Y119" s="55">
        <f t="shared" si="99"/>
        <v>3.8</v>
      </c>
      <c r="Z119" s="55">
        <f t="shared" si="100"/>
        <v>6</v>
      </c>
      <c r="AA119" s="55">
        <f t="shared" si="101"/>
        <v>2.2000000000000002</v>
      </c>
      <c r="AB119" s="55">
        <f t="shared" si="102"/>
        <v>0.3</v>
      </c>
      <c r="AC119" s="55">
        <f t="shared" si="103"/>
        <v>1.3</v>
      </c>
      <c r="AD119" s="55">
        <f t="shared" si="104"/>
        <v>1.2</v>
      </c>
      <c r="AE119" s="55">
        <f t="shared" si="105"/>
        <v>1.3</v>
      </c>
      <c r="AF119" s="55">
        <f t="shared" si="106"/>
        <v>3.4</v>
      </c>
      <c r="AG119" s="55">
        <f>ROUND(IF('Indicator Data'!K122=0,0,IF('Indicator Data'!K122&gt;AG$194,10,IF('Indicator Data'!K122&lt;AG$195,0,10-(AG$194-'Indicator Data'!K122)/(AG$194-AG$195)*10))),1)</f>
        <v>10</v>
      </c>
      <c r="AH119" s="55">
        <f t="shared" si="107"/>
        <v>4.2</v>
      </c>
      <c r="AI119" s="55">
        <f t="shared" si="108"/>
        <v>0.1</v>
      </c>
      <c r="AJ119" s="55">
        <f t="shared" si="109"/>
        <v>4.9000000000000004</v>
      </c>
      <c r="AK119" s="55">
        <f t="shared" si="110"/>
        <v>4.2</v>
      </c>
      <c r="AL119" s="55">
        <f t="shared" si="111"/>
        <v>4.5999999999999996</v>
      </c>
      <c r="AM119" s="55">
        <f t="shared" si="112"/>
        <v>4.2</v>
      </c>
      <c r="AN119" s="55">
        <f t="shared" si="113"/>
        <v>8.1999999999999993</v>
      </c>
      <c r="AO119" s="57">
        <f t="shared" si="114"/>
        <v>2.8</v>
      </c>
      <c r="AP119" s="57">
        <f t="shared" si="115"/>
        <v>6.3</v>
      </c>
      <c r="AQ119" s="57">
        <f t="shared" si="116"/>
        <v>6</v>
      </c>
      <c r="AR119" s="57">
        <f t="shared" si="117"/>
        <v>5.2</v>
      </c>
      <c r="AS119" s="55">
        <f t="shared" si="118"/>
        <v>9.1</v>
      </c>
      <c r="AT119" s="55">
        <f>IF('Indicator Data'!L122="No data","x",IF('Indicator Data'!BE122&lt;1000,"x",ROUND((IF('Indicator Data'!L122&gt;AT$194,10,IF('Indicator Data'!L122&lt;AT$195,0,10-(AT$194-'Indicator Data'!L122)/(AT$194-AT$195)*10))),1)))</f>
        <v>6.1</v>
      </c>
      <c r="AU119" s="57">
        <f t="shared" si="119"/>
        <v>7.6</v>
      </c>
      <c r="AV119" s="58">
        <f t="shared" si="120"/>
        <v>5.8</v>
      </c>
      <c r="AW119" s="55">
        <f>ROUND(IF('Indicator Data'!M122=0,0,IF('Indicator Data'!M122&gt;AW$194,10,IF('Indicator Data'!M122&lt;AW$195,0,10-(AW$194-'Indicator Data'!M122)/(AW$194-AW$195)*10))),1)</f>
        <v>7.2</v>
      </c>
      <c r="AX119" s="55">
        <f>ROUND(IF('Indicator Data'!N122=0,0,IF(LOG('Indicator Data'!N122)&gt;LOG(AX$194),10,IF(LOG('Indicator Data'!N122)&lt;LOG(AX$195),0,10-(LOG(AX$194)-LOG('Indicator Data'!N122))/(LOG(AX$194)-LOG(AX$195))*10))),1)</f>
        <v>6.5</v>
      </c>
      <c r="AY119" s="57">
        <f t="shared" si="121"/>
        <v>6.9</v>
      </c>
      <c r="AZ119" s="55">
        <f>'Indicator Data'!O122</f>
        <v>0</v>
      </c>
      <c r="BA119" s="55">
        <f>'Indicator Data'!P122</f>
        <v>0</v>
      </c>
      <c r="BB119" s="57">
        <f t="shared" si="122"/>
        <v>0</v>
      </c>
      <c r="BC119" s="58">
        <f t="shared" si="123"/>
        <v>4.8</v>
      </c>
      <c r="BD119" s="15"/>
      <c r="BE119" s="104"/>
    </row>
    <row r="120" spans="1:57" s="4" customFormat="1" x14ac:dyDescent="0.25">
      <c r="A120" s="126" t="str">
        <f>'Indicator Data'!A123</f>
        <v>Myanmar</v>
      </c>
      <c r="B120" s="59" t="str">
        <f>'Indicator Data'!B123</f>
        <v>MMR</v>
      </c>
      <c r="C120" s="55">
        <f>ROUND(IF('Indicator Data'!C123=0,0.1,IF(LOG('Indicator Data'!C123)&gt;C$194,10,IF(LOG('Indicator Data'!C123)&lt;C$195,0,10-(C$194-LOG('Indicator Data'!C123))/(C$194-C$195)*10))),1)</f>
        <v>10</v>
      </c>
      <c r="D120" s="55">
        <f>ROUND(IF('Indicator Data'!D123=0,0.1,IF(LOG('Indicator Data'!D123)&gt;D$194,10,IF(LOG('Indicator Data'!D123)&lt;D$195,0,10-(D$194-LOG('Indicator Data'!D123))/(D$194-D$195)*10))),1)</f>
        <v>10</v>
      </c>
      <c r="E120" s="55">
        <f t="shared" si="93"/>
        <v>10</v>
      </c>
      <c r="F120" s="55">
        <f>ROUND(IF('Indicator Data'!E123="No data",0.1,IF('Indicator Data'!E123=0,0,IF(LOG('Indicator Data'!E123)&gt;F$194,10,IF(LOG('Indicator Data'!E123)&lt;F$195,0,10-(F$194-LOG('Indicator Data'!E123))/(F$194-F$195)*10)))),1)</f>
        <v>9.8000000000000007</v>
      </c>
      <c r="G120" s="55">
        <f>ROUND(IF('Indicator Data'!F123=0,0,IF(LOG('Indicator Data'!F123)&gt;G$194,10,IF(LOG('Indicator Data'!F123)&lt;G$195,0,10-(G$194-LOG('Indicator Data'!F123))/(G$194-G$195)*10))),1)</f>
        <v>8.8000000000000007</v>
      </c>
      <c r="H120" s="55">
        <f>ROUND(IF('Indicator Data'!G123=0,0,IF(LOG('Indicator Data'!G123)&gt;H$194,10,IF(LOG('Indicator Data'!G123)&lt;H$195,0,10-(H$194-LOG('Indicator Data'!G123))/(H$194-H$195)*10))),1)</f>
        <v>8.1999999999999993</v>
      </c>
      <c r="I120" s="55">
        <f>ROUND(IF('Indicator Data'!H123=0,0,IF(LOG('Indicator Data'!H123)&gt;I$194,10,IF(LOG('Indicator Data'!H123)&lt;I$195,0,10-(I$194-LOG('Indicator Data'!H123))/(I$194-I$195)*10))),1)</f>
        <v>7.6</v>
      </c>
      <c r="J120" s="55">
        <f t="shared" si="94"/>
        <v>7.9</v>
      </c>
      <c r="K120" s="55">
        <f>ROUND(IF('Indicator Data'!I123=0,0,IF(LOG('Indicator Data'!I123)&gt;K$194,10,IF(LOG('Indicator Data'!I123)&lt;K$195,0,10-(K$194-LOG('Indicator Data'!I123))/(K$194-K$195)*10))),1)</f>
        <v>8</v>
      </c>
      <c r="L120" s="55">
        <f t="shared" si="95"/>
        <v>8</v>
      </c>
      <c r="M120" s="55">
        <f>ROUND(IF('Indicator Data'!J123=0,0,IF(LOG('Indicator Data'!J123)&gt;M$194,10,IF(LOG('Indicator Data'!J123)&lt;M$195,0,10-(M$194-LOG('Indicator Data'!J123))/(M$194-M$195)*10))),1)</f>
        <v>0</v>
      </c>
      <c r="N120" s="56">
        <f>'Indicator Data'!C123/'Indicator Data'!$BD123</f>
        <v>1.9736204204524863E-3</v>
      </c>
      <c r="O120" s="56">
        <f>'Indicator Data'!D123/'Indicator Data'!$BD123</f>
        <v>5.0711335918285957E-4</v>
      </c>
      <c r="P120" s="56">
        <f>IF(F120=0.1,0,'Indicator Data'!E123/'Indicator Data'!$BD123)</f>
        <v>1.5280495809637662E-2</v>
      </c>
      <c r="Q120" s="56">
        <f>'Indicator Data'!F123/'Indicator Data'!$BD123</f>
        <v>3.3603491709086679E-5</v>
      </c>
      <c r="R120" s="56">
        <f>'Indicator Data'!G123/'Indicator Data'!$BD123</f>
        <v>3.6775086254710724E-3</v>
      </c>
      <c r="S120" s="56">
        <f>'Indicator Data'!H123/'Indicator Data'!$BD123</f>
        <v>4.1107674332112838E-5</v>
      </c>
      <c r="T120" s="56">
        <f>'Indicator Data'!I123/'Indicator Data'!$BD123</f>
        <v>1.8706530119676347E-3</v>
      </c>
      <c r="U120" s="56">
        <f>'Indicator Data'!J123/'Indicator Data'!$BD123</f>
        <v>0</v>
      </c>
      <c r="V120" s="55">
        <f t="shared" si="96"/>
        <v>9.9</v>
      </c>
      <c r="W120" s="55">
        <f t="shared" si="97"/>
        <v>5.0999999999999996</v>
      </c>
      <c r="X120" s="55">
        <f t="shared" si="98"/>
        <v>8.4</v>
      </c>
      <c r="Y120" s="55">
        <f t="shared" si="99"/>
        <v>10</v>
      </c>
      <c r="Z120" s="55">
        <f t="shared" si="100"/>
        <v>8.9</v>
      </c>
      <c r="AA120" s="55">
        <f t="shared" si="101"/>
        <v>2</v>
      </c>
      <c r="AB120" s="55">
        <f t="shared" si="102"/>
        <v>0.1</v>
      </c>
      <c r="AC120" s="55">
        <f t="shared" si="103"/>
        <v>1.1000000000000001</v>
      </c>
      <c r="AD120" s="55">
        <f t="shared" si="104"/>
        <v>1.9</v>
      </c>
      <c r="AE120" s="55">
        <f t="shared" si="105"/>
        <v>1.5</v>
      </c>
      <c r="AF120" s="55">
        <f t="shared" si="106"/>
        <v>0</v>
      </c>
      <c r="AG120" s="55">
        <f>ROUND(IF('Indicator Data'!K123=0,0,IF('Indicator Data'!K123&gt;AG$194,10,IF('Indicator Data'!K123&lt;AG$195,0,10-(AG$194-'Indicator Data'!K123)/(AG$194-AG$195)*10))),1)</f>
        <v>0</v>
      </c>
      <c r="AH120" s="55">
        <f t="shared" si="107"/>
        <v>10</v>
      </c>
      <c r="AI120" s="55">
        <f t="shared" si="108"/>
        <v>7.6</v>
      </c>
      <c r="AJ120" s="55">
        <f t="shared" si="109"/>
        <v>5.0999999999999996</v>
      </c>
      <c r="AK120" s="55">
        <f t="shared" si="110"/>
        <v>3.9</v>
      </c>
      <c r="AL120" s="55">
        <f t="shared" si="111"/>
        <v>4.5</v>
      </c>
      <c r="AM120" s="55">
        <f t="shared" si="112"/>
        <v>5</v>
      </c>
      <c r="AN120" s="55">
        <f t="shared" si="113"/>
        <v>0</v>
      </c>
      <c r="AO120" s="57">
        <f t="shared" si="114"/>
        <v>9.4</v>
      </c>
      <c r="AP120" s="57">
        <f t="shared" si="115"/>
        <v>9.9</v>
      </c>
      <c r="AQ120" s="57">
        <f t="shared" si="116"/>
        <v>8.9</v>
      </c>
      <c r="AR120" s="57">
        <f t="shared" si="117"/>
        <v>5.6</v>
      </c>
      <c r="AS120" s="55">
        <f t="shared" si="118"/>
        <v>0</v>
      </c>
      <c r="AT120" s="55">
        <f>IF('Indicator Data'!L123="No data","x",IF('Indicator Data'!BE123&lt;1000,"x",ROUND((IF('Indicator Data'!L123&gt;AT$194,10,IF('Indicator Data'!L123&lt;AT$195,0,10-(AT$194-'Indicator Data'!L123)/(AT$194-AT$195)*10))),1)))</f>
        <v>2</v>
      </c>
      <c r="AU120" s="57">
        <f t="shared" si="119"/>
        <v>1</v>
      </c>
      <c r="AV120" s="58">
        <f t="shared" si="120"/>
        <v>8.1</v>
      </c>
      <c r="AW120" s="55">
        <f>ROUND(IF('Indicator Data'!M123=0,0,IF('Indicator Data'!M123&gt;AW$194,10,IF('Indicator Data'!M123&lt;AW$195,0,10-(AW$194-'Indicator Data'!M123)/(AW$194-AW$195)*10))),1)</f>
        <v>10</v>
      </c>
      <c r="AX120" s="55">
        <f>ROUND(IF('Indicator Data'!N123=0,0,IF(LOG('Indicator Data'!N123)&gt;LOG(AX$194),10,IF(LOG('Indicator Data'!N123)&lt;LOG(AX$195),0,10-(LOG(AX$194)-LOG('Indicator Data'!N123))/(LOG(AX$194)-LOG(AX$195))*10))),1)</f>
        <v>7.9</v>
      </c>
      <c r="AY120" s="57">
        <f t="shared" si="121"/>
        <v>9.1999999999999993</v>
      </c>
      <c r="AZ120" s="55">
        <f>'Indicator Data'!O123</f>
        <v>0</v>
      </c>
      <c r="BA120" s="55">
        <f>'Indicator Data'!P123</f>
        <v>4</v>
      </c>
      <c r="BB120" s="57">
        <f t="shared" si="122"/>
        <v>7</v>
      </c>
      <c r="BC120" s="58">
        <f t="shared" si="123"/>
        <v>7</v>
      </c>
      <c r="BD120" s="15"/>
      <c r="BE120" s="104"/>
    </row>
    <row r="121" spans="1:57" s="4" customFormat="1" x14ac:dyDescent="0.25">
      <c r="A121" s="126" t="str">
        <f>'Indicator Data'!A124</f>
        <v>Namibia</v>
      </c>
      <c r="B121" s="59" t="str">
        <f>'Indicator Data'!B124</f>
        <v>NAM</v>
      </c>
      <c r="C121" s="55">
        <f>ROUND(IF('Indicator Data'!C124=0,0.1,IF(LOG('Indicator Data'!C124)&gt;C$194,10,IF(LOG('Indicator Data'!C124)&lt;C$195,0,10-(C$194-LOG('Indicator Data'!C124))/(C$194-C$195)*10))),1)</f>
        <v>0.1</v>
      </c>
      <c r="D121" s="55">
        <f>ROUND(IF('Indicator Data'!D124=0,0.1,IF(LOG('Indicator Data'!D124)&gt;D$194,10,IF(LOG('Indicator Data'!D124)&lt;D$195,0,10-(D$194-LOG('Indicator Data'!D124))/(D$194-D$195)*10))),1)</f>
        <v>0.1</v>
      </c>
      <c r="E121" s="55">
        <f t="shared" si="93"/>
        <v>0.1</v>
      </c>
      <c r="F121" s="55">
        <f>ROUND(IF('Indicator Data'!E124="No data",0.1,IF('Indicator Data'!E124=0,0,IF(LOG('Indicator Data'!E124)&gt;F$194,10,IF(LOG('Indicator Data'!E124)&lt;F$195,0,10-(F$194-LOG('Indicator Data'!E124))/(F$194-F$195)*10)))),1)</f>
        <v>5.9</v>
      </c>
      <c r="G121" s="55">
        <f>ROUND(IF('Indicator Data'!F124=0,0,IF(LOG('Indicator Data'!F124)&gt;G$194,10,IF(LOG('Indicator Data'!F124)&lt;G$195,0,10-(G$194-LOG('Indicator Data'!F124))/(G$194-G$195)*10))),1)</f>
        <v>0</v>
      </c>
      <c r="H121" s="55">
        <f>ROUND(IF('Indicator Data'!G124=0,0,IF(LOG('Indicator Data'!G124)&gt;H$194,10,IF(LOG('Indicator Data'!G124)&lt;H$195,0,10-(H$194-LOG('Indicator Data'!G124))/(H$194-H$195)*10))),1)</f>
        <v>0</v>
      </c>
      <c r="I121" s="55">
        <f>ROUND(IF('Indicator Data'!H124=0,0,IF(LOG('Indicator Data'!H124)&gt;I$194,10,IF(LOG('Indicator Data'!H124)&lt;I$195,0,10-(I$194-LOG('Indicator Data'!H124))/(I$194-I$195)*10))),1)</f>
        <v>0</v>
      </c>
      <c r="J121" s="55">
        <f t="shared" si="94"/>
        <v>0</v>
      </c>
      <c r="K121" s="55">
        <f>ROUND(IF('Indicator Data'!I124=0,0,IF(LOG('Indicator Data'!I124)&gt;K$194,10,IF(LOG('Indicator Data'!I124)&lt;K$195,0,10-(K$194-LOG('Indicator Data'!I124))/(K$194-K$195)*10))),1)</f>
        <v>0</v>
      </c>
      <c r="L121" s="55">
        <f t="shared" si="95"/>
        <v>0</v>
      </c>
      <c r="M121" s="55">
        <f>ROUND(IF('Indicator Data'!J124=0,0,IF(LOG('Indicator Data'!J124)&gt;M$194,10,IF(LOG('Indicator Data'!J124)&lt;M$195,0,10-(M$194-LOG('Indicator Data'!J124))/(M$194-M$195)*10))),1)</f>
        <v>9.3000000000000007</v>
      </c>
      <c r="N121" s="56">
        <f>'Indicator Data'!C124/'Indicator Data'!$BD124</f>
        <v>0</v>
      </c>
      <c r="O121" s="56">
        <f>'Indicator Data'!D124/'Indicator Data'!$BD124</f>
        <v>0</v>
      </c>
      <c r="P121" s="56">
        <f>IF(F121=0.1,0,'Indicator Data'!E124/'Indicator Data'!$BD124)</f>
        <v>1.10383874227434E-2</v>
      </c>
      <c r="Q121" s="56">
        <f>'Indicator Data'!F124/'Indicator Data'!$BD124</f>
        <v>0</v>
      </c>
      <c r="R121" s="56">
        <f>'Indicator Data'!G124/'Indicator Data'!$BD124</f>
        <v>0</v>
      </c>
      <c r="S121" s="56">
        <f>'Indicator Data'!H124/'Indicator Data'!$BD124</f>
        <v>0</v>
      </c>
      <c r="T121" s="56">
        <f>'Indicator Data'!I124/'Indicator Data'!$BD124</f>
        <v>0</v>
      </c>
      <c r="U121" s="56">
        <f>'Indicator Data'!J124/'Indicator Data'!$BD124</f>
        <v>2.462187610456492E-2</v>
      </c>
      <c r="V121" s="55">
        <f t="shared" si="96"/>
        <v>0</v>
      </c>
      <c r="W121" s="55">
        <f t="shared" si="97"/>
        <v>0</v>
      </c>
      <c r="X121" s="55">
        <f t="shared" si="98"/>
        <v>0</v>
      </c>
      <c r="Y121" s="55">
        <f t="shared" si="99"/>
        <v>7.4</v>
      </c>
      <c r="Z121" s="55">
        <f t="shared" si="100"/>
        <v>0</v>
      </c>
      <c r="AA121" s="55">
        <f t="shared" si="101"/>
        <v>0</v>
      </c>
      <c r="AB121" s="55">
        <f t="shared" si="102"/>
        <v>0</v>
      </c>
      <c r="AC121" s="55">
        <f t="shared" si="103"/>
        <v>0</v>
      </c>
      <c r="AD121" s="55">
        <f t="shared" si="104"/>
        <v>0</v>
      </c>
      <c r="AE121" s="55">
        <f t="shared" si="105"/>
        <v>0</v>
      </c>
      <c r="AF121" s="55">
        <f t="shared" si="106"/>
        <v>8.1999999999999993</v>
      </c>
      <c r="AG121" s="55">
        <f>ROUND(IF('Indicator Data'!K124=0,0,IF('Indicator Data'!K124&gt;AG$194,10,IF('Indicator Data'!K124&lt;AG$195,0,10-(AG$194-'Indicator Data'!K124)/(AG$194-AG$195)*10))),1)</f>
        <v>7.1</v>
      </c>
      <c r="AH121" s="55">
        <f t="shared" si="107"/>
        <v>0.1</v>
      </c>
      <c r="AI121" s="55">
        <f t="shared" si="108"/>
        <v>0.1</v>
      </c>
      <c r="AJ121" s="55">
        <f t="shared" si="109"/>
        <v>0</v>
      </c>
      <c r="AK121" s="55">
        <f t="shared" si="110"/>
        <v>0</v>
      </c>
      <c r="AL121" s="55">
        <f t="shared" si="111"/>
        <v>0</v>
      </c>
      <c r="AM121" s="55">
        <f t="shared" si="112"/>
        <v>0</v>
      </c>
      <c r="AN121" s="55">
        <f t="shared" si="113"/>
        <v>8.8000000000000007</v>
      </c>
      <c r="AO121" s="57">
        <f t="shared" si="114"/>
        <v>0.1</v>
      </c>
      <c r="AP121" s="57">
        <f t="shared" si="115"/>
        <v>6.7</v>
      </c>
      <c r="AQ121" s="57">
        <f t="shared" si="116"/>
        <v>0</v>
      </c>
      <c r="AR121" s="57">
        <f t="shared" si="117"/>
        <v>0</v>
      </c>
      <c r="AS121" s="55">
        <f t="shared" si="118"/>
        <v>8</v>
      </c>
      <c r="AT121" s="55">
        <f>IF('Indicator Data'!L124="No data","x",IF('Indicator Data'!BE124&lt;1000,"x",ROUND((IF('Indicator Data'!L124&gt;AT$194,10,IF('Indicator Data'!L124&lt;AT$195,0,10-(AT$194-'Indicator Data'!L124)/(AT$194-AT$195)*10))),1)))</f>
        <v>9.1</v>
      </c>
      <c r="AU121" s="57">
        <f t="shared" si="119"/>
        <v>8.6</v>
      </c>
      <c r="AV121" s="58">
        <f t="shared" si="120"/>
        <v>4.3</v>
      </c>
      <c r="AW121" s="55">
        <f>ROUND(IF('Indicator Data'!M124=0,0,IF('Indicator Data'!M124&gt;AW$194,10,IF('Indicator Data'!M124&lt;AW$195,0,10-(AW$194-'Indicator Data'!M124)/(AW$194-AW$195)*10))),1)</f>
        <v>1.2</v>
      </c>
      <c r="AX121" s="55">
        <f>ROUND(IF('Indicator Data'!N124=0,0,IF(LOG('Indicator Data'!N124)&gt;LOG(AX$194),10,IF(LOG('Indicator Data'!N124)&lt;LOG(AX$195),0,10-(LOG(AX$194)-LOG('Indicator Data'!N124))/(LOG(AX$194)-LOG(AX$195))*10))),1)</f>
        <v>0</v>
      </c>
      <c r="AY121" s="57">
        <f t="shared" si="121"/>
        <v>0.6</v>
      </c>
      <c r="AZ121" s="55">
        <f>'Indicator Data'!O124</f>
        <v>0</v>
      </c>
      <c r="BA121" s="55">
        <f>'Indicator Data'!P124</f>
        <v>0</v>
      </c>
      <c r="BB121" s="57">
        <f t="shared" si="122"/>
        <v>0</v>
      </c>
      <c r="BC121" s="58">
        <f t="shared" si="123"/>
        <v>0.4</v>
      </c>
      <c r="BD121" s="15"/>
      <c r="BE121" s="104"/>
    </row>
    <row r="122" spans="1:57" s="4" customFormat="1" x14ac:dyDescent="0.25">
      <c r="A122" s="126" t="str">
        <f>'Indicator Data'!A125</f>
        <v>Nauru</v>
      </c>
      <c r="B122" s="59" t="str">
        <f>'Indicator Data'!B125</f>
        <v>NRU</v>
      </c>
      <c r="C122" s="55">
        <f>ROUND(IF('Indicator Data'!C125=0,0.1,IF(LOG('Indicator Data'!C125)&gt;C$194,10,IF(LOG('Indicator Data'!C125)&lt;C$195,0,10-(C$194-LOG('Indicator Data'!C125))/(C$194-C$195)*10))),1)</f>
        <v>0.1</v>
      </c>
      <c r="D122" s="55">
        <f>ROUND(IF('Indicator Data'!D125=0,0.1,IF(LOG('Indicator Data'!D125)&gt;D$194,10,IF(LOG('Indicator Data'!D125)&lt;D$195,0,10-(D$194-LOG('Indicator Data'!D125))/(D$194-D$195)*10))),1)</f>
        <v>0.1</v>
      </c>
      <c r="E122" s="55">
        <f t="shared" si="93"/>
        <v>0.1</v>
      </c>
      <c r="F122" s="55">
        <f>ROUND(IF('Indicator Data'!E125="No data",0.1,IF('Indicator Data'!E125=0,0,IF(LOG('Indicator Data'!E125)&gt;F$194,10,IF(LOG('Indicator Data'!E125)&lt;F$195,0,10-(F$194-LOG('Indicator Data'!E125))/(F$194-F$195)*10)))),1)</f>
        <v>0.1</v>
      </c>
      <c r="G122" s="55">
        <f>ROUND(IF('Indicator Data'!F125=0,0,IF(LOG('Indicator Data'!F125)&gt;G$194,10,IF(LOG('Indicator Data'!F125)&lt;G$195,0,10-(G$194-LOG('Indicator Data'!F125))/(G$194-G$195)*10))),1)</f>
        <v>3.4</v>
      </c>
      <c r="H122" s="55">
        <f>ROUND(IF('Indicator Data'!G125=0,0,IF(LOG('Indicator Data'!G125)&gt;H$194,10,IF(LOG('Indicator Data'!G125)&lt;H$195,0,10-(H$194-LOG('Indicator Data'!G125))/(H$194-H$195)*10))),1)</f>
        <v>0</v>
      </c>
      <c r="I122" s="55">
        <f>ROUND(IF('Indicator Data'!H125=0,0,IF(LOG('Indicator Data'!H125)&gt;I$194,10,IF(LOG('Indicator Data'!H125)&lt;I$195,0,10-(I$194-LOG('Indicator Data'!H125))/(I$194-I$195)*10))),1)</f>
        <v>0</v>
      </c>
      <c r="J122" s="55">
        <f t="shared" si="94"/>
        <v>0</v>
      </c>
      <c r="K122" s="55">
        <f>ROUND(IF('Indicator Data'!I125=0,0,IF(LOG('Indicator Data'!I125)&gt;K$194,10,IF(LOG('Indicator Data'!I125)&lt;K$195,0,10-(K$194-LOG('Indicator Data'!I125))/(K$194-K$195)*10))),1)</f>
        <v>0</v>
      </c>
      <c r="L122" s="55">
        <f t="shared" si="95"/>
        <v>0</v>
      </c>
      <c r="M122" s="55">
        <f>ROUND(IF('Indicator Data'!J125=0,0,IF(LOG('Indicator Data'!J125)&gt;M$194,10,IF(LOG('Indicator Data'!J125)&lt;M$195,0,10-(M$194-LOG('Indicator Data'!J125))/(M$194-M$195)*10))),1)</f>
        <v>0</v>
      </c>
      <c r="N122" s="56">
        <f>'Indicator Data'!C125/'Indicator Data'!$BD125</f>
        <v>0</v>
      </c>
      <c r="O122" s="56">
        <f>'Indicator Data'!D125/'Indicator Data'!$BD125</f>
        <v>0</v>
      </c>
      <c r="P122" s="56">
        <f>IF(F122=0.1,0,'Indicator Data'!E125/'Indicator Data'!$BD125)</f>
        <v>0</v>
      </c>
      <c r="Q122" s="56">
        <f>'Indicator Data'!F125/'Indicator Data'!$BD125</f>
        <v>1.0256915050693966E-4</v>
      </c>
      <c r="R122" s="56">
        <f>'Indicator Data'!G125/'Indicator Data'!$BD125</f>
        <v>0</v>
      </c>
      <c r="S122" s="56">
        <f>'Indicator Data'!H125/'Indicator Data'!$BD125</f>
        <v>0</v>
      </c>
      <c r="T122" s="56">
        <f>'Indicator Data'!I125/'Indicator Data'!$BD125</f>
        <v>0</v>
      </c>
      <c r="U122" s="56">
        <f>'Indicator Data'!J125/'Indicator Data'!$BD125</f>
        <v>0</v>
      </c>
      <c r="V122" s="55">
        <f t="shared" si="96"/>
        <v>0</v>
      </c>
      <c r="W122" s="55">
        <f t="shared" si="97"/>
        <v>0</v>
      </c>
      <c r="X122" s="55">
        <f t="shared" si="98"/>
        <v>0</v>
      </c>
      <c r="Y122" s="55">
        <f t="shared" si="99"/>
        <v>0.1</v>
      </c>
      <c r="Z122" s="55">
        <f t="shared" si="100"/>
        <v>10</v>
      </c>
      <c r="AA122" s="55">
        <f t="shared" si="101"/>
        <v>0</v>
      </c>
      <c r="AB122" s="55">
        <f t="shared" si="102"/>
        <v>0</v>
      </c>
      <c r="AC122" s="55">
        <f t="shared" si="103"/>
        <v>0</v>
      </c>
      <c r="AD122" s="55">
        <f t="shared" si="104"/>
        <v>0</v>
      </c>
      <c r="AE122" s="55">
        <f t="shared" si="105"/>
        <v>0</v>
      </c>
      <c r="AF122" s="55">
        <f t="shared" si="106"/>
        <v>0</v>
      </c>
      <c r="AG122" s="55">
        <f>ROUND(IF('Indicator Data'!K125=0,0,IF('Indicator Data'!K125&gt;AG$194,10,IF('Indicator Data'!K125&lt;AG$195,0,10-(AG$194-'Indicator Data'!K125)/(AG$194-AG$195)*10))),1)</f>
        <v>0</v>
      </c>
      <c r="AH122" s="55">
        <f t="shared" si="107"/>
        <v>0.1</v>
      </c>
      <c r="AI122" s="55">
        <f t="shared" si="108"/>
        <v>0.1</v>
      </c>
      <c r="AJ122" s="55">
        <f t="shared" si="109"/>
        <v>0</v>
      </c>
      <c r="AK122" s="55">
        <f t="shared" si="110"/>
        <v>0</v>
      </c>
      <c r="AL122" s="55">
        <f t="shared" si="111"/>
        <v>0</v>
      </c>
      <c r="AM122" s="55">
        <f t="shared" si="112"/>
        <v>0</v>
      </c>
      <c r="AN122" s="55">
        <f t="shared" si="113"/>
        <v>0</v>
      </c>
      <c r="AO122" s="57">
        <f t="shared" si="114"/>
        <v>0.1</v>
      </c>
      <c r="AP122" s="57">
        <f t="shared" si="115"/>
        <v>0.1</v>
      </c>
      <c r="AQ122" s="57">
        <f t="shared" si="116"/>
        <v>8.1999999999999993</v>
      </c>
      <c r="AR122" s="57">
        <f t="shared" si="117"/>
        <v>0</v>
      </c>
      <c r="AS122" s="55">
        <f t="shared" si="118"/>
        <v>0</v>
      </c>
      <c r="AT122" s="55" t="str">
        <f>IF('Indicator Data'!L125="No data","x",IF('Indicator Data'!BE125&lt;1000,"x",ROUND((IF('Indicator Data'!L125&gt;AT$194,10,IF('Indicator Data'!L125&lt;AT$195,0,10-(AT$194-'Indicator Data'!L125)/(AT$194-AT$195)*10))),1)))</f>
        <v>x</v>
      </c>
      <c r="AU122" s="57">
        <f t="shared" si="119"/>
        <v>0</v>
      </c>
      <c r="AV122" s="58">
        <f t="shared" si="120"/>
        <v>2.6</v>
      </c>
      <c r="AW122" s="55">
        <f>ROUND(IF('Indicator Data'!M125=0,0,IF('Indicator Data'!M125&gt;AW$194,10,IF('Indicator Data'!M125&lt;AW$195,0,10-(AW$194-'Indicator Data'!M125)/(AW$194-AW$195)*10))),1)</f>
        <v>0</v>
      </c>
      <c r="AX122" s="55">
        <f>ROUND(IF('Indicator Data'!N125=0,0,IF(LOG('Indicator Data'!N125)&gt;LOG(AX$194),10,IF(LOG('Indicator Data'!N125)&lt;LOG(AX$195),0,10-(LOG(AX$194)-LOG('Indicator Data'!N125))/(LOG(AX$194)-LOG(AX$195))*10))),1)</f>
        <v>0</v>
      </c>
      <c r="AY122" s="57">
        <f t="shared" si="121"/>
        <v>0</v>
      </c>
      <c r="AZ122" s="55">
        <f>'Indicator Data'!O125</f>
        <v>0</v>
      </c>
      <c r="BA122" s="55">
        <f>'Indicator Data'!P125</f>
        <v>0</v>
      </c>
      <c r="BB122" s="57">
        <f t="shared" si="122"/>
        <v>0</v>
      </c>
      <c r="BC122" s="58">
        <f t="shared" si="123"/>
        <v>0</v>
      </c>
      <c r="BD122" s="15"/>
      <c r="BE122" s="104"/>
    </row>
    <row r="123" spans="1:57" s="4" customFormat="1" x14ac:dyDescent="0.25">
      <c r="A123" s="126" t="str">
        <f>'Indicator Data'!A126</f>
        <v>Nepal</v>
      </c>
      <c r="B123" s="59" t="str">
        <f>'Indicator Data'!B126</f>
        <v>NPL</v>
      </c>
      <c r="C123" s="55">
        <f>ROUND(IF('Indicator Data'!C126=0,0.1,IF(LOG('Indicator Data'!C126)&gt;C$194,10,IF(LOG('Indicator Data'!C126)&lt;C$195,0,10-(C$194-LOG('Indicator Data'!C126))/(C$194-C$195)*10))),1)</f>
        <v>9.4</v>
      </c>
      <c r="D123" s="55">
        <f>ROUND(IF('Indicator Data'!D126=0,0.1,IF(LOG('Indicator Data'!D126)&gt;D$194,10,IF(LOG('Indicator Data'!D126)&lt;D$195,0,10-(D$194-LOG('Indicator Data'!D126))/(D$194-D$195)*10))),1)</f>
        <v>10</v>
      </c>
      <c r="E123" s="55">
        <f t="shared" si="93"/>
        <v>9.6999999999999993</v>
      </c>
      <c r="F123" s="55">
        <f>ROUND(IF('Indicator Data'!E126="No data",0.1,IF('Indicator Data'!E126=0,0,IF(LOG('Indicator Data'!E126)&gt;F$194,10,IF(LOG('Indicator Data'!E126)&lt;F$195,0,10-(F$194-LOG('Indicator Data'!E126))/(F$194-F$195)*10)))),1)</f>
        <v>8.1999999999999993</v>
      </c>
      <c r="G123" s="55">
        <f>ROUND(IF('Indicator Data'!F126=0,0,IF(LOG('Indicator Data'!F126)&gt;G$194,10,IF(LOG('Indicator Data'!F126)&lt;G$195,0,10-(G$194-LOG('Indicator Data'!F126))/(G$194-G$195)*10))),1)</f>
        <v>0</v>
      </c>
      <c r="H123" s="55">
        <f>ROUND(IF('Indicator Data'!G126=0,0,IF(LOG('Indicator Data'!G126)&gt;H$194,10,IF(LOG('Indicator Data'!G126)&lt;H$195,0,10-(H$194-LOG('Indicator Data'!G126))/(H$194-H$195)*10))),1)</f>
        <v>1.6</v>
      </c>
      <c r="I123" s="55">
        <f>ROUND(IF('Indicator Data'!H126=0,0,IF(LOG('Indicator Data'!H126)&gt;I$194,10,IF(LOG('Indicator Data'!H126)&lt;I$195,0,10-(I$194-LOG('Indicator Data'!H126))/(I$194-I$195)*10))),1)</f>
        <v>0</v>
      </c>
      <c r="J123" s="55">
        <f t="shared" si="94"/>
        <v>0.8</v>
      </c>
      <c r="K123" s="55">
        <f>ROUND(IF('Indicator Data'!I126=0,0,IF(LOG('Indicator Data'!I126)&gt;K$194,10,IF(LOG('Indicator Data'!I126)&lt;K$195,0,10-(K$194-LOG('Indicator Data'!I126))/(K$194-K$195)*10))),1)</f>
        <v>0</v>
      </c>
      <c r="L123" s="55">
        <f t="shared" si="95"/>
        <v>0.4</v>
      </c>
      <c r="M123" s="55">
        <f>ROUND(IF('Indicator Data'!J126=0,0,IF(LOG('Indicator Data'!J126)&gt;M$194,10,IF(LOG('Indicator Data'!J126)&lt;M$195,0,10-(M$194-LOG('Indicator Data'!J126))/(M$194-M$195)*10))),1)</f>
        <v>8</v>
      </c>
      <c r="N123" s="56">
        <f>'Indicator Data'!C126/'Indicator Data'!$BD126</f>
        <v>2.1363025524789485E-3</v>
      </c>
      <c r="O123" s="56">
        <f>'Indicator Data'!D126/'Indicator Data'!$BD126</f>
        <v>1.453172769607702E-3</v>
      </c>
      <c r="P123" s="56">
        <f>IF(F123=0.1,0,'Indicator Data'!E126/'Indicator Data'!$BD126)</f>
        <v>6.8956276358955486E-3</v>
      </c>
      <c r="Q123" s="56">
        <f>'Indicator Data'!F126/'Indicator Data'!$BD126</f>
        <v>0</v>
      </c>
      <c r="R123" s="56">
        <f>'Indicator Data'!G126/'Indicator Data'!$BD126</f>
        <v>1.5125356627095087E-5</v>
      </c>
      <c r="S123" s="56">
        <f>'Indicator Data'!H126/'Indicator Data'!$BD126</f>
        <v>0</v>
      </c>
      <c r="T123" s="56">
        <f>'Indicator Data'!I126/'Indicator Data'!$BD126</f>
        <v>0</v>
      </c>
      <c r="U123" s="56">
        <f>'Indicator Data'!J126/'Indicator Data'!$BD126</f>
        <v>5.4658406297572167E-4</v>
      </c>
      <c r="V123" s="55">
        <f t="shared" si="96"/>
        <v>10</v>
      </c>
      <c r="W123" s="55">
        <f t="shared" si="97"/>
        <v>10</v>
      </c>
      <c r="X123" s="55">
        <f t="shared" si="98"/>
        <v>10</v>
      </c>
      <c r="Y123" s="55">
        <f t="shared" si="99"/>
        <v>4.5999999999999996</v>
      </c>
      <c r="Z123" s="55">
        <f t="shared" si="100"/>
        <v>0</v>
      </c>
      <c r="AA123" s="55">
        <f t="shared" si="101"/>
        <v>0</v>
      </c>
      <c r="AB123" s="55">
        <f t="shared" si="102"/>
        <v>0</v>
      </c>
      <c r="AC123" s="55">
        <f t="shared" si="103"/>
        <v>0</v>
      </c>
      <c r="AD123" s="55">
        <f t="shared" si="104"/>
        <v>0</v>
      </c>
      <c r="AE123" s="55">
        <f t="shared" si="105"/>
        <v>0</v>
      </c>
      <c r="AF123" s="55">
        <f t="shared" si="106"/>
        <v>0.2</v>
      </c>
      <c r="AG123" s="55">
        <f>ROUND(IF('Indicator Data'!K126=0,0,IF('Indicator Data'!K126&gt;AG$194,10,IF('Indicator Data'!K126&lt;AG$195,0,10-(AG$194-'Indicator Data'!K126)/(AG$194-AG$195)*10))),1)</f>
        <v>2</v>
      </c>
      <c r="AH123" s="55">
        <f t="shared" si="107"/>
        <v>9.6999999999999993</v>
      </c>
      <c r="AI123" s="55">
        <f t="shared" si="108"/>
        <v>10</v>
      </c>
      <c r="AJ123" s="55">
        <f t="shared" si="109"/>
        <v>0.8</v>
      </c>
      <c r="AK123" s="55">
        <f t="shared" si="110"/>
        <v>0</v>
      </c>
      <c r="AL123" s="55">
        <f t="shared" si="111"/>
        <v>0.4</v>
      </c>
      <c r="AM123" s="55">
        <f t="shared" si="112"/>
        <v>0</v>
      </c>
      <c r="AN123" s="55">
        <f t="shared" si="113"/>
        <v>5.3</v>
      </c>
      <c r="AO123" s="57">
        <f t="shared" si="114"/>
        <v>9.9</v>
      </c>
      <c r="AP123" s="57">
        <f t="shared" si="115"/>
        <v>6.8</v>
      </c>
      <c r="AQ123" s="57">
        <f t="shared" si="116"/>
        <v>0</v>
      </c>
      <c r="AR123" s="57">
        <f t="shared" si="117"/>
        <v>0.2</v>
      </c>
      <c r="AS123" s="55">
        <f t="shared" si="118"/>
        <v>3.7</v>
      </c>
      <c r="AT123" s="55">
        <f>IF('Indicator Data'!L126="No data","x",IF('Indicator Data'!BE126&lt;1000,"x",ROUND((IF('Indicator Data'!L126&gt;AT$194,10,IF('Indicator Data'!L126&lt;AT$195,0,10-(AT$194-'Indicator Data'!L126)/(AT$194-AT$195)*10))),1)))</f>
        <v>2</v>
      </c>
      <c r="AU123" s="57">
        <f t="shared" si="119"/>
        <v>2.9</v>
      </c>
      <c r="AV123" s="58">
        <f t="shared" si="120"/>
        <v>5.6</v>
      </c>
      <c r="AW123" s="55">
        <f>ROUND(IF('Indicator Data'!M126=0,0,IF('Indicator Data'!M126&gt;AW$194,10,IF('Indicator Data'!M126&lt;AW$195,0,10-(AW$194-'Indicator Data'!M126)/(AW$194-AW$195)*10))),1)</f>
        <v>7.8</v>
      </c>
      <c r="AX123" s="55">
        <f>ROUND(IF('Indicator Data'!N126=0,0,IF(LOG('Indicator Data'!N126)&gt;LOG(AX$194),10,IF(LOG('Indicator Data'!N126)&lt;LOG(AX$195),0,10-(LOG(AX$194)-LOG('Indicator Data'!N126))/(LOG(AX$194)-LOG(AX$195))*10))),1)</f>
        <v>8.6999999999999993</v>
      </c>
      <c r="AY123" s="57">
        <f t="shared" si="121"/>
        <v>8.3000000000000007</v>
      </c>
      <c r="AZ123" s="55">
        <f>'Indicator Data'!O126</f>
        <v>0</v>
      </c>
      <c r="BA123" s="55">
        <f>'Indicator Data'!P126</f>
        <v>0</v>
      </c>
      <c r="BB123" s="57">
        <f t="shared" si="122"/>
        <v>0</v>
      </c>
      <c r="BC123" s="58">
        <f t="shared" si="123"/>
        <v>5.8</v>
      </c>
      <c r="BD123" s="15"/>
      <c r="BE123" s="104"/>
    </row>
    <row r="124" spans="1:57" s="4" customFormat="1" x14ac:dyDescent="0.25">
      <c r="A124" s="126" t="str">
        <f>'Indicator Data'!A127</f>
        <v>Netherlands</v>
      </c>
      <c r="B124" s="59" t="str">
        <f>'Indicator Data'!B127</f>
        <v>NLD</v>
      </c>
      <c r="C124" s="55">
        <f>ROUND(IF('Indicator Data'!C127=0,0.1,IF(LOG('Indicator Data'!C127)&gt;C$194,10,IF(LOG('Indicator Data'!C127)&lt;C$195,0,10-(C$194-LOG('Indicator Data'!C127))/(C$194-C$195)*10))),1)</f>
        <v>5.3</v>
      </c>
      <c r="D124" s="55">
        <f>ROUND(IF('Indicator Data'!D127=0,0.1,IF(LOG('Indicator Data'!D127)&gt;D$194,10,IF(LOG('Indicator Data'!D127)&lt;D$195,0,10-(D$194-LOG('Indicator Data'!D127))/(D$194-D$195)*10))),1)</f>
        <v>0.1</v>
      </c>
      <c r="E124" s="55">
        <f t="shared" si="93"/>
        <v>3.1</v>
      </c>
      <c r="F124" s="55">
        <f>ROUND(IF('Indicator Data'!E127="No data",0.1,IF('Indicator Data'!E127=0,0,IF(LOG('Indicator Data'!E127)&gt;F$194,10,IF(LOG('Indicator Data'!E127)&lt;F$195,0,10-(F$194-LOG('Indicator Data'!E127))/(F$194-F$195)*10)))),1)</f>
        <v>7.4</v>
      </c>
      <c r="G124" s="55">
        <f>ROUND(IF('Indicator Data'!F127=0,0,IF(LOG('Indicator Data'!F127)&gt;G$194,10,IF(LOG('Indicator Data'!F127)&lt;G$195,0,10-(G$194-LOG('Indicator Data'!F127))/(G$194-G$195)*10))),1)</f>
        <v>0</v>
      </c>
      <c r="H124" s="55">
        <f>ROUND(IF('Indicator Data'!G127=0,0,IF(LOG('Indicator Data'!G127)&gt;H$194,10,IF(LOG('Indicator Data'!G127)&lt;H$195,0,10-(H$194-LOG('Indicator Data'!G127))/(H$194-H$195)*10))),1)</f>
        <v>0</v>
      </c>
      <c r="I124" s="55">
        <f>ROUND(IF('Indicator Data'!H127=0,0,IF(LOG('Indicator Data'!H127)&gt;I$194,10,IF(LOG('Indicator Data'!H127)&lt;I$195,0,10-(I$194-LOG('Indicator Data'!H127))/(I$194-I$195)*10))),1)</f>
        <v>0</v>
      </c>
      <c r="J124" s="55">
        <f t="shared" si="94"/>
        <v>0</v>
      </c>
      <c r="K124" s="55">
        <f>ROUND(IF('Indicator Data'!I127=0,0,IF(LOG('Indicator Data'!I127)&gt;K$194,10,IF(LOG('Indicator Data'!I127)&lt;K$195,0,10-(K$194-LOG('Indicator Data'!I127))/(K$194-K$195)*10))),1)</f>
        <v>0</v>
      </c>
      <c r="L124" s="55">
        <f t="shared" si="95"/>
        <v>0</v>
      </c>
      <c r="M124" s="55">
        <f>ROUND(IF('Indicator Data'!J127=0,0,IF(LOG('Indicator Data'!J127)&gt;M$194,10,IF(LOG('Indicator Data'!J127)&lt;M$195,0,10-(M$194-LOG('Indicator Data'!J127))/(M$194-M$195)*10))),1)</f>
        <v>0</v>
      </c>
      <c r="N124" s="56">
        <f>'Indicator Data'!C127/'Indicator Data'!$BD127</f>
        <v>7.5065345537385841E-5</v>
      </c>
      <c r="O124" s="56">
        <f>'Indicator Data'!D127/'Indicator Data'!$BD127</f>
        <v>0</v>
      </c>
      <c r="P124" s="56">
        <f>IF(F124=0.1,0,'Indicator Data'!E127/'Indicator Data'!$BD127)</f>
        <v>5.2962220273851486E-3</v>
      </c>
      <c r="Q124" s="56">
        <f>'Indicator Data'!F127/'Indicator Data'!$BD127</f>
        <v>0</v>
      </c>
      <c r="R124" s="56">
        <f>'Indicator Data'!G127/'Indicator Data'!$BD127</f>
        <v>0</v>
      </c>
      <c r="S124" s="56">
        <f>'Indicator Data'!H127/'Indicator Data'!$BD127</f>
        <v>0</v>
      </c>
      <c r="T124" s="56">
        <f>'Indicator Data'!I127/'Indicator Data'!$BD127</f>
        <v>0</v>
      </c>
      <c r="U124" s="56">
        <f>'Indicator Data'!J127/'Indicator Data'!$BD127</f>
        <v>0</v>
      </c>
      <c r="V124" s="55">
        <f t="shared" si="96"/>
        <v>0.4</v>
      </c>
      <c r="W124" s="55">
        <f t="shared" si="97"/>
        <v>0</v>
      </c>
      <c r="X124" s="55">
        <f t="shared" si="98"/>
        <v>0.2</v>
      </c>
      <c r="Y124" s="55">
        <f t="shared" si="99"/>
        <v>3.5</v>
      </c>
      <c r="Z124" s="55">
        <f t="shared" si="100"/>
        <v>0</v>
      </c>
      <c r="AA124" s="55">
        <f t="shared" si="101"/>
        <v>0</v>
      </c>
      <c r="AB124" s="55">
        <f t="shared" si="102"/>
        <v>0</v>
      </c>
      <c r="AC124" s="55">
        <f t="shared" si="103"/>
        <v>0</v>
      </c>
      <c r="AD124" s="55">
        <f t="shared" si="104"/>
        <v>0</v>
      </c>
      <c r="AE124" s="55">
        <f t="shared" si="105"/>
        <v>0</v>
      </c>
      <c r="AF124" s="55">
        <f t="shared" si="106"/>
        <v>0</v>
      </c>
      <c r="AG124" s="55">
        <f>ROUND(IF('Indicator Data'!K127=0,0,IF('Indicator Data'!K127&gt;AG$194,10,IF('Indicator Data'!K127&lt;AG$195,0,10-(AG$194-'Indicator Data'!K127)/(AG$194-AG$195)*10))),1)</f>
        <v>0</v>
      </c>
      <c r="AH124" s="55">
        <f t="shared" si="107"/>
        <v>2.9</v>
      </c>
      <c r="AI124" s="55">
        <f t="shared" si="108"/>
        <v>0.1</v>
      </c>
      <c r="AJ124" s="55">
        <f t="shared" si="109"/>
        <v>0</v>
      </c>
      <c r="AK124" s="55">
        <f t="shared" si="110"/>
        <v>0</v>
      </c>
      <c r="AL124" s="55">
        <f t="shared" si="111"/>
        <v>0</v>
      </c>
      <c r="AM124" s="55">
        <f t="shared" si="112"/>
        <v>0</v>
      </c>
      <c r="AN124" s="55">
        <f t="shared" si="113"/>
        <v>0</v>
      </c>
      <c r="AO124" s="57">
        <f t="shared" si="114"/>
        <v>1.8</v>
      </c>
      <c r="AP124" s="57">
        <f t="shared" si="115"/>
        <v>5.8</v>
      </c>
      <c r="AQ124" s="57">
        <f t="shared" si="116"/>
        <v>0</v>
      </c>
      <c r="AR124" s="57">
        <f t="shared" si="117"/>
        <v>0</v>
      </c>
      <c r="AS124" s="55">
        <f t="shared" si="118"/>
        <v>0</v>
      </c>
      <c r="AT124" s="55">
        <f>IF('Indicator Data'!L127="No data","x",IF('Indicator Data'!BE127&lt;1000,"x",ROUND((IF('Indicator Data'!L127&gt;AT$194,10,IF('Indicator Data'!L127&lt;AT$195,0,10-(AT$194-'Indicator Data'!L127)/(AT$194-AT$195)*10))),1)))</f>
        <v>1</v>
      </c>
      <c r="AU124" s="57">
        <f t="shared" si="119"/>
        <v>0.5</v>
      </c>
      <c r="AV124" s="58">
        <f t="shared" si="120"/>
        <v>1.9</v>
      </c>
      <c r="AW124" s="55">
        <f>ROUND(IF('Indicator Data'!M127=0,0,IF('Indicator Data'!M127&gt;AW$194,10,IF('Indicator Data'!M127&lt;AW$195,0,10-(AW$194-'Indicator Data'!M127)/(AW$194-AW$195)*10))),1)</f>
        <v>0</v>
      </c>
      <c r="AX124" s="55">
        <f>ROUND(IF('Indicator Data'!N127=0,0,IF(LOG('Indicator Data'!N127)&gt;LOG(AX$194),10,IF(LOG('Indicator Data'!N127)&lt;LOG(AX$195),0,10-(LOG(AX$194)-LOG('Indicator Data'!N127))/(LOG(AX$194)-LOG(AX$195))*10))),1)</f>
        <v>0</v>
      </c>
      <c r="AY124" s="57">
        <f t="shared" si="121"/>
        <v>0</v>
      </c>
      <c r="AZ124" s="55">
        <f>'Indicator Data'!O127</f>
        <v>0</v>
      </c>
      <c r="BA124" s="55">
        <f>'Indicator Data'!P127</f>
        <v>0</v>
      </c>
      <c r="BB124" s="57">
        <f t="shared" si="122"/>
        <v>0</v>
      </c>
      <c r="BC124" s="58">
        <f t="shared" si="123"/>
        <v>0</v>
      </c>
      <c r="BD124" s="15"/>
      <c r="BE124" s="104"/>
    </row>
    <row r="125" spans="1:57" s="4" customFormat="1" x14ac:dyDescent="0.25">
      <c r="A125" s="126" t="str">
        <f>'Indicator Data'!A128</f>
        <v>New Zealand</v>
      </c>
      <c r="B125" s="59" t="str">
        <f>'Indicator Data'!B128</f>
        <v>NZL</v>
      </c>
      <c r="C125" s="55">
        <f>ROUND(IF('Indicator Data'!C128=0,0.1,IF(LOG('Indicator Data'!C128)&gt;C$194,10,IF(LOG('Indicator Data'!C128)&lt;C$195,0,10-(C$194-LOG('Indicator Data'!C128))/(C$194-C$195)*10))),1)</f>
        <v>7.2</v>
      </c>
      <c r="D125" s="55">
        <f>ROUND(IF('Indicator Data'!D128=0,0.1,IF(LOG('Indicator Data'!D128)&gt;D$194,10,IF(LOG('Indicator Data'!D128)&lt;D$195,0,10-(D$194-LOG('Indicator Data'!D128))/(D$194-D$195)*10))),1)</f>
        <v>8.6</v>
      </c>
      <c r="E125" s="55">
        <f t="shared" si="93"/>
        <v>8</v>
      </c>
      <c r="F125" s="55">
        <f>ROUND(IF('Indicator Data'!E128="No data",0.1,IF('Indicator Data'!E128=0,0,IF(LOG('Indicator Data'!E128)&gt;F$194,10,IF(LOG('Indicator Data'!E128)&lt;F$195,0,10-(F$194-LOG('Indicator Data'!E128))/(F$194-F$195)*10)))),1)</f>
        <v>5.3</v>
      </c>
      <c r="G125" s="55">
        <f>ROUND(IF('Indicator Data'!F128=0,0,IF(LOG('Indicator Data'!F128)&gt;G$194,10,IF(LOG('Indicator Data'!F128)&lt;G$195,0,10-(G$194-LOG('Indicator Data'!F128))/(G$194-G$195)*10))),1)</f>
        <v>6.1</v>
      </c>
      <c r="H125" s="55">
        <f>ROUND(IF('Indicator Data'!G128=0,0,IF(LOG('Indicator Data'!G128)&gt;H$194,10,IF(LOG('Indicator Data'!G128)&lt;H$195,0,10-(H$194-LOG('Indicator Data'!G128))/(H$194-H$195)*10))),1)</f>
        <v>4.9000000000000004</v>
      </c>
      <c r="I125" s="55">
        <f>ROUND(IF('Indicator Data'!H128=0,0,IF(LOG('Indicator Data'!H128)&gt;I$194,10,IF(LOG('Indicator Data'!H128)&lt;I$195,0,10-(I$194-LOG('Indicator Data'!H128))/(I$194-I$195)*10))),1)</f>
        <v>0</v>
      </c>
      <c r="J125" s="55">
        <f t="shared" si="94"/>
        <v>2.8</v>
      </c>
      <c r="K125" s="55">
        <f>ROUND(IF('Indicator Data'!I128=0,0,IF(LOG('Indicator Data'!I128)&gt;K$194,10,IF(LOG('Indicator Data'!I128)&lt;K$195,0,10-(K$194-LOG('Indicator Data'!I128))/(K$194-K$195)*10))),1)</f>
        <v>5.7</v>
      </c>
      <c r="L125" s="55">
        <f t="shared" si="95"/>
        <v>4.4000000000000004</v>
      </c>
      <c r="M125" s="55">
        <f>ROUND(IF('Indicator Data'!J128=0,0,IF(LOG('Indicator Data'!J128)&gt;M$194,10,IF(LOG('Indicator Data'!J128)&lt;M$195,0,10-(M$194-LOG('Indicator Data'!J128))/(M$194-M$195)*10))),1)</f>
        <v>0</v>
      </c>
      <c r="N125" s="56">
        <f>'Indicator Data'!C128/'Indicator Data'!$BD128</f>
        <v>1.7613059725731239E-3</v>
      </c>
      <c r="O125" s="56">
        <f>'Indicator Data'!D128/'Indicator Data'!$BD128</f>
        <v>8.3646113339451683E-4</v>
      </c>
      <c r="P125" s="56">
        <f>IF(F125=0.1,0,'Indicator Data'!E128/'Indicator Data'!$BD128)</f>
        <v>2.9030727430977214E-3</v>
      </c>
      <c r="Q125" s="56">
        <f>'Indicator Data'!F128/'Indicator Data'!$BD128</f>
        <v>1.0928438769954737E-5</v>
      </c>
      <c r="R125" s="56">
        <f>'Indicator Data'!G128/'Indicator Data'!$BD128</f>
        <v>2.0294830389799641E-3</v>
      </c>
      <c r="S125" s="56">
        <f>'Indicator Data'!H128/'Indicator Data'!$BD128</f>
        <v>0</v>
      </c>
      <c r="T125" s="56">
        <f>'Indicator Data'!I128/'Indicator Data'!$BD128</f>
        <v>1.5966479289326444E-3</v>
      </c>
      <c r="U125" s="56">
        <f>'Indicator Data'!J128/'Indicator Data'!$BD128</f>
        <v>0</v>
      </c>
      <c r="V125" s="55">
        <f t="shared" si="96"/>
        <v>8.8000000000000007</v>
      </c>
      <c r="W125" s="55">
        <f t="shared" si="97"/>
        <v>8.4</v>
      </c>
      <c r="X125" s="55">
        <f t="shared" si="98"/>
        <v>8.6</v>
      </c>
      <c r="Y125" s="55">
        <f t="shared" si="99"/>
        <v>1.9</v>
      </c>
      <c r="Z125" s="55">
        <f t="shared" si="100"/>
        <v>7.9</v>
      </c>
      <c r="AA125" s="55">
        <f t="shared" si="101"/>
        <v>1.1000000000000001</v>
      </c>
      <c r="AB125" s="55">
        <f t="shared" si="102"/>
        <v>0</v>
      </c>
      <c r="AC125" s="55">
        <f t="shared" si="103"/>
        <v>0.6</v>
      </c>
      <c r="AD125" s="55">
        <f t="shared" si="104"/>
        <v>1.6</v>
      </c>
      <c r="AE125" s="55">
        <f t="shared" si="105"/>
        <v>1.1000000000000001</v>
      </c>
      <c r="AF125" s="55">
        <f t="shared" si="106"/>
        <v>0</v>
      </c>
      <c r="AG125" s="55">
        <f>ROUND(IF('Indicator Data'!K128=0,0,IF('Indicator Data'!K128&gt;AG$194,10,IF('Indicator Data'!K128&lt;AG$195,0,10-(AG$194-'Indicator Data'!K128)/(AG$194-AG$195)*10))),1)</f>
        <v>2</v>
      </c>
      <c r="AH125" s="55">
        <f t="shared" si="107"/>
        <v>8</v>
      </c>
      <c r="AI125" s="55">
        <f t="shared" si="108"/>
        <v>8.5</v>
      </c>
      <c r="AJ125" s="55">
        <f t="shared" si="109"/>
        <v>3</v>
      </c>
      <c r="AK125" s="55">
        <f t="shared" si="110"/>
        <v>0</v>
      </c>
      <c r="AL125" s="55">
        <f t="shared" si="111"/>
        <v>1.6</v>
      </c>
      <c r="AM125" s="55">
        <f t="shared" si="112"/>
        <v>3.7</v>
      </c>
      <c r="AN125" s="55">
        <f t="shared" si="113"/>
        <v>0</v>
      </c>
      <c r="AO125" s="57">
        <f t="shared" si="114"/>
        <v>8.3000000000000007</v>
      </c>
      <c r="AP125" s="57">
        <f t="shared" si="115"/>
        <v>3.8</v>
      </c>
      <c r="AQ125" s="57">
        <f t="shared" si="116"/>
        <v>7.1</v>
      </c>
      <c r="AR125" s="57">
        <f t="shared" si="117"/>
        <v>2.9</v>
      </c>
      <c r="AS125" s="55">
        <f t="shared" si="118"/>
        <v>1</v>
      </c>
      <c r="AT125" s="55">
        <f>IF('Indicator Data'!L128="No data","x",IF('Indicator Data'!BE128&lt;1000,"x",ROUND((IF('Indicator Data'!L128&gt;AT$194,10,IF('Indicator Data'!L128&lt;AT$195,0,10-(AT$194-'Indicator Data'!L128)/(AT$194-AT$195)*10))),1)))</f>
        <v>2</v>
      </c>
      <c r="AU125" s="57">
        <f t="shared" si="119"/>
        <v>1.5</v>
      </c>
      <c r="AV125" s="58">
        <f t="shared" si="120"/>
        <v>5.3</v>
      </c>
      <c r="AW125" s="55">
        <f>ROUND(IF('Indicator Data'!M128=0,0,IF('Indicator Data'!M128&gt;AW$194,10,IF('Indicator Data'!M128&lt;AW$195,0,10-(AW$194-'Indicator Data'!M128)/(AW$194-AW$195)*10))),1)</f>
        <v>0</v>
      </c>
      <c r="AX125" s="55">
        <f>ROUND(IF('Indicator Data'!N128=0,0,IF(LOG('Indicator Data'!N128)&gt;LOG(AX$194),10,IF(LOG('Indicator Data'!N128)&lt;LOG(AX$195),0,10-(LOG(AX$194)-LOG('Indicator Data'!N128))/(LOG(AX$194)-LOG(AX$195))*10))),1)</f>
        <v>0</v>
      </c>
      <c r="AY125" s="57">
        <f t="shared" si="121"/>
        <v>0</v>
      </c>
      <c r="AZ125" s="55">
        <f>'Indicator Data'!O128</f>
        <v>0</v>
      </c>
      <c r="BA125" s="55">
        <f>'Indicator Data'!P128</f>
        <v>0</v>
      </c>
      <c r="BB125" s="57">
        <f t="shared" si="122"/>
        <v>0</v>
      </c>
      <c r="BC125" s="58">
        <f t="shared" si="123"/>
        <v>0</v>
      </c>
      <c r="BD125" s="15"/>
      <c r="BE125" s="104"/>
    </row>
    <row r="126" spans="1:57" s="4" customFormat="1" x14ac:dyDescent="0.25">
      <c r="A126" s="126" t="str">
        <f>'Indicator Data'!A129</f>
        <v>Nicaragua</v>
      </c>
      <c r="B126" s="59" t="str">
        <f>'Indicator Data'!B129</f>
        <v>NIC</v>
      </c>
      <c r="C126" s="55">
        <f>ROUND(IF('Indicator Data'!C129=0,0.1,IF(LOG('Indicator Data'!C129)&gt;C$194,10,IF(LOG('Indicator Data'!C129)&lt;C$195,0,10-(C$194-LOG('Indicator Data'!C129))/(C$194-C$195)*10))),1)</f>
        <v>7.7</v>
      </c>
      <c r="D126" s="55">
        <f>ROUND(IF('Indicator Data'!D129=0,0.1,IF(LOG('Indicator Data'!D129)&gt;D$194,10,IF(LOG('Indicator Data'!D129)&lt;D$195,0,10-(D$194-LOG('Indicator Data'!D129))/(D$194-D$195)*10))),1)</f>
        <v>9.1999999999999993</v>
      </c>
      <c r="E126" s="55">
        <f t="shared" si="93"/>
        <v>8.6</v>
      </c>
      <c r="F126" s="55">
        <f>ROUND(IF('Indicator Data'!E129="No data",0.1,IF('Indicator Data'!E129=0,0,IF(LOG('Indicator Data'!E129)&gt;F$194,10,IF(LOG('Indicator Data'!E129)&lt;F$195,0,10-(F$194-LOG('Indicator Data'!E129))/(F$194-F$195)*10)))),1)</f>
        <v>6.3</v>
      </c>
      <c r="G126" s="55">
        <f>ROUND(IF('Indicator Data'!F129=0,0,IF(LOG('Indicator Data'!F129)&gt;G$194,10,IF(LOG('Indicator Data'!F129)&lt;G$195,0,10-(G$194-LOG('Indicator Data'!F129))/(G$194-G$195)*10))),1)</f>
        <v>7.1</v>
      </c>
      <c r="H126" s="55">
        <f>ROUND(IF('Indicator Data'!G129=0,0,IF(LOG('Indicator Data'!G129)&gt;H$194,10,IF(LOG('Indicator Data'!G129)&lt;H$195,0,10-(H$194-LOG('Indicator Data'!G129))/(H$194-H$195)*10))),1)</f>
        <v>5.7</v>
      </c>
      <c r="I126" s="55">
        <f>ROUND(IF('Indicator Data'!H129=0,0,IF(LOG('Indicator Data'!H129)&gt;I$194,10,IF(LOG('Indicator Data'!H129)&lt;I$195,0,10-(I$194-LOG('Indicator Data'!H129))/(I$194-I$195)*10))),1)</f>
        <v>6.4</v>
      </c>
      <c r="J126" s="55">
        <f t="shared" si="94"/>
        <v>6.1</v>
      </c>
      <c r="K126" s="55">
        <f>ROUND(IF('Indicator Data'!I129=0,0,IF(LOG('Indicator Data'!I129)&gt;K$194,10,IF(LOG('Indicator Data'!I129)&lt;K$195,0,10-(K$194-LOG('Indicator Data'!I129))/(K$194-K$195)*10))),1)</f>
        <v>5.2</v>
      </c>
      <c r="L126" s="55">
        <f t="shared" si="95"/>
        <v>5.7</v>
      </c>
      <c r="M126" s="55">
        <f>ROUND(IF('Indicator Data'!J129=0,0,IF(LOG('Indicator Data'!J129)&gt;M$194,10,IF(LOG('Indicator Data'!J129)&lt;M$195,0,10-(M$194-LOG('Indicator Data'!J129))/(M$194-M$195)*10))),1)</f>
        <v>8.6999999999999993</v>
      </c>
      <c r="N126" s="56">
        <f>'Indicator Data'!C129/'Indicator Data'!$BD129</f>
        <v>1.9639830964332887E-3</v>
      </c>
      <c r="O126" s="56">
        <f>'Indicator Data'!D129/'Indicator Data'!$BD129</f>
        <v>9.4273086531174275E-4</v>
      </c>
      <c r="P126" s="56">
        <f>IF(F126=0.1,0,'Indicator Data'!E129/'Indicator Data'!$BD129)</f>
        <v>5.6390585032926339E-3</v>
      </c>
      <c r="Q126" s="56">
        <f>'Indicator Data'!F129/'Indicator Data'!$BD129</f>
        <v>3.0094040367549303E-5</v>
      </c>
      <c r="R126" s="56">
        <f>'Indicator Data'!G129/'Indicator Data'!$BD129</f>
        <v>3.1337611788101079E-3</v>
      </c>
      <c r="S126" s="56">
        <f>'Indicator Data'!H129/'Indicator Data'!$BD129</f>
        <v>4.8944299624142342E-5</v>
      </c>
      <c r="T126" s="56">
        <f>'Indicator Data'!I129/'Indicator Data'!$BD129</f>
        <v>6.3259533318319285E-4</v>
      </c>
      <c r="U126" s="56">
        <f>'Indicator Data'!J129/'Indicator Data'!$BD129</f>
        <v>5.0682335878457496E-3</v>
      </c>
      <c r="V126" s="55">
        <f t="shared" si="96"/>
        <v>9.8000000000000007</v>
      </c>
      <c r="W126" s="55">
        <f t="shared" si="97"/>
        <v>9.4</v>
      </c>
      <c r="X126" s="55">
        <f t="shared" si="98"/>
        <v>9.6</v>
      </c>
      <c r="Y126" s="55">
        <f t="shared" si="99"/>
        <v>3.8</v>
      </c>
      <c r="Z126" s="55">
        <f t="shared" si="100"/>
        <v>8.8000000000000007</v>
      </c>
      <c r="AA126" s="55">
        <f t="shared" si="101"/>
        <v>1.7</v>
      </c>
      <c r="AB126" s="55">
        <f t="shared" si="102"/>
        <v>0.1</v>
      </c>
      <c r="AC126" s="55">
        <f t="shared" si="103"/>
        <v>0.9</v>
      </c>
      <c r="AD126" s="55">
        <f t="shared" si="104"/>
        <v>0.6</v>
      </c>
      <c r="AE126" s="55">
        <f t="shared" si="105"/>
        <v>0.8</v>
      </c>
      <c r="AF126" s="55">
        <f t="shared" si="106"/>
        <v>1.7</v>
      </c>
      <c r="AG126" s="55">
        <f>ROUND(IF('Indicator Data'!K129=0,0,IF('Indicator Data'!K129&gt;AG$194,10,IF('Indicator Data'!K129&lt;AG$195,0,10-(AG$194-'Indicator Data'!K129)/(AG$194-AG$195)*10))),1)</f>
        <v>5.0999999999999996</v>
      </c>
      <c r="AH126" s="55">
        <f t="shared" si="107"/>
        <v>8.8000000000000007</v>
      </c>
      <c r="AI126" s="55">
        <f t="shared" si="108"/>
        <v>9.3000000000000007</v>
      </c>
      <c r="AJ126" s="55">
        <f t="shared" si="109"/>
        <v>3.7</v>
      </c>
      <c r="AK126" s="55">
        <f t="shared" si="110"/>
        <v>3.3</v>
      </c>
      <c r="AL126" s="55">
        <f t="shared" si="111"/>
        <v>3.5</v>
      </c>
      <c r="AM126" s="55">
        <f t="shared" si="112"/>
        <v>2.9</v>
      </c>
      <c r="AN126" s="55">
        <f t="shared" si="113"/>
        <v>6.3</v>
      </c>
      <c r="AO126" s="57">
        <f t="shared" si="114"/>
        <v>9.1999999999999993</v>
      </c>
      <c r="AP126" s="57">
        <f t="shared" si="115"/>
        <v>5.2</v>
      </c>
      <c r="AQ126" s="57">
        <f t="shared" si="116"/>
        <v>8.1</v>
      </c>
      <c r="AR126" s="57">
        <f t="shared" si="117"/>
        <v>3.6</v>
      </c>
      <c r="AS126" s="55">
        <f t="shared" si="118"/>
        <v>5.7</v>
      </c>
      <c r="AT126" s="55">
        <f>IF('Indicator Data'!L129="No data","x",IF('Indicator Data'!BE129&lt;1000,"x",ROUND((IF('Indicator Data'!L129&gt;AT$194,10,IF('Indicator Data'!L129&lt;AT$195,0,10-(AT$194-'Indicator Data'!L129)/(AT$194-AT$195)*10))),1)))</f>
        <v>2</v>
      </c>
      <c r="AU126" s="57">
        <f t="shared" si="119"/>
        <v>3.9</v>
      </c>
      <c r="AV126" s="58">
        <f t="shared" si="120"/>
        <v>6.6</v>
      </c>
      <c r="AW126" s="55">
        <f>ROUND(IF('Indicator Data'!M129=0,0,IF('Indicator Data'!M129&gt;AW$194,10,IF('Indicator Data'!M129&lt;AW$195,0,10-(AW$194-'Indicator Data'!M129)/(AW$194-AW$195)*10))),1)</f>
        <v>4.0999999999999996</v>
      </c>
      <c r="AX126" s="55">
        <f>ROUND(IF('Indicator Data'!N129=0,0,IF(LOG('Indicator Data'!N129)&gt;LOG(AX$194),10,IF(LOG('Indicator Data'!N129)&lt;LOG(AX$195),0,10-(LOG(AX$194)-LOG('Indicator Data'!N129))/(LOG(AX$194)-LOG(AX$195))*10))),1)</f>
        <v>5.7</v>
      </c>
      <c r="AY126" s="57">
        <f t="shared" si="121"/>
        <v>5</v>
      </c>
      <c r="AZ126" s="55">
        <f>'Indicator Data'!O129</f>
        <v>4</v>
      </c>
      <c r="BA126" s="55">
        <f>'Indicator Data'!P129</f>
        <v>0</v>
      </c>
      <c r="BB126" s="57">
        <f t="shared" si="122"/>
        <v>8</v>
      </c>
      <c r="BC126" s="58">
        <f t="shared" si="123"/>
        <v>8</v>
      </c>
      <c r="BD126" s="15"/>
      <c r="BE126" s="104"/>
    </row>
    <row r="127" spans="1:57" s="4" customFormat="1" x14ac:dyDescent="0.25">
      <c r="A127" s="126" t="str">
        <f>'Indicator Data'!A130</f>
        <v>Niger</v>
      </c>
      <c r="B127" s="59" t="str">
        <f>'Indicator Data'!B130</f>
        <v>NER</v>
      </c>
      <c r="C127" s="55">
        <f>ROUND(IF('Indicator Data'!C130=0,0.1,IF(LOG('Indicator Data'!C130)&gt;C$194,10,IF(LOG('Indicator Data'!C130)&lt;C$195,0,10-(C$194-LOG('Indicator Data'!C130))/(C$194-C$195)*10))),1)</f>
        <v>0.1</v>
      </c>
      <c r="D127" s="55">
        <f>ROUND(IF('Indicator Data'!D130=0,0.1,IF(LOG('Indicator Data'!D130)&gt;D$194,10,IF(LOG('Indicator Data'!D130)&lt;D$195,0,10-(D$194-LOG('Indicator Data'!D130))/(D$194-D$195)*10))),1)</f>
        <v>0.1</v>
      </c>
      <c r="E127" s="55">
        <f t="shared" si="93"/>
        <v>0.1</v>
      </c>
      <c r="F127" s="55">
        <f>ROUND(IF('Indicator Data'!E130="No data",0.1,IF('Indicator Data'!E130=0,0,IF(LOG('Indicator Data'!E130)&gt;F$194,10,IF(LOG('Indicator Data'!E130)&lt;F$195,0,10-(F$194-LOG('Indicator Data'!E130))/(F$194-F$195)*10)))),1)</f>
        <v>8.1999999999999993</v>
      </c>
      <c r="G127" s="55">
        <f>ROUND(IF('Indicator Data'!F130=0,0,IF(LOG('Indicator Data'!F130)&gt;G$194,10,IF(LOG('Indicator Data'!F130)&lt;G$195,0,10-(G$194-LOG('Indicator Data'!F130))/(G$194-G$195)*10))),1)</f>
        <v>0</v>
      </c>
      <c r="H127" s="55">
        <f>ROUND(IF('Indicator Data'!G130=0,0,IF(LOG('Indicator Data'!G130)&gt;H$194,10,IF(LOG('Indicator Data'!G130)&lt;H$195,0,10-(H$194-LOG('Indicator Data'!G130))/(H$194-H$195)*10))),1)</f>
        <v>0</v>
      </c>
      <c r="I127" s="55">
        <f>ROUND(IF('Indicator Data'!H130=0,0,IF(LOG('Indicator Data'!H130)&gt;I$194,10,IF(LOG('Indicator Data'!H130)&lt;I$195,0,10-(I$194-LOG('Indicator Data'!H130))/(I$194-I$195)*10))),1)</f>
        <v>0</v>
      </c>
      <c r="J127" s="55">
        <f t="shared" si="94"/>
        <v>0</v>
      </c>
      <c r="K127" s="55">
        <f>ROUND(IF('Indicator Data'!I130=0,0,IF(LOG('Indicator Data'!I130)&gt;K$194,10,IF(LOG('Indicator Data'!I130)&lt;K$195,0,10-(K$194-LOG('Indicator Data'!I130))/(K$194-K$195)*10))),1)</f>
        <v>0</v>
      </c>
      <c r="L127" s="55">
        <f t="shared" si="95"/>
        <v>0</v>
      </c>
      <c r="M127" s="55">
        <f>ROUND(IF('Indicator Data'!J130=0,0,IF(LOG('Indicator Data'!J130)&gt;M$194,10,IF(LOG('Indicator Data'!J130)&lt;M$195,0,10-(M$194-LOG('Indicator Data'!J130))/(M$194-M$195)*10))),1)</f>
        <v>10</v>
      </c>
      <c r="N127" s="56">
        <f>'Indicator Data'!C130/'Indicator Data'!$BD130</f>
        <v>0</v>
      </c>
      <c r="O127" s="56">
        <f>'Indicator Data'!D130/'Indicator Data'!$BD130</f>
        <v>0</v>
      </c>
      <c r="P127" s="56">
        <f>IF(F127=0.1,0,'Indicator Data'!E130/'Indicator Data'!$BD130)</f>
        <v>9.7324474765220961E-3</v>
      </c>
      <c r="Q127" s="56">
        <f>'Indicator Data'!F130/'Indicator Data'!$BD130</f>
        <v>0</v>
      </c>
      <c r="R127" s="56">
        <f>'Indicator Data'!G130/'Indicator Data'!$BD130</f>
        <v>0</v>
      </c>
      <c r="S127" s="56">
        <f>'Indicator Data'!H130/'Indicator Data'!$BD130</f>
        <v>0</v>
      </c>
      <c r="T127" s="56">
        <f>'Indicator Data'!I130/'Indicator Data'!$BD130</f>
        <v>0</v>
      </c>
      <c r="U127" s="56">
        <f>'Indicator Data'!J130/'Indicator Data'!$BD130</f>
        <v>3.466094256498338E-2</v>
      </c>
      <c r="V127" s="55">
        <f t="shared" si="96"/>
        <v>0</v>
      </c>
      <c r="W127" s="55">
        <f t="shared" si="97"/>
        <v>0</v>
      </c>
      <c r="X127" s="55">
        <f t="shared" si="98"/>
        <v>0</v>
      </c>
      <c r="Y127" s="55">
        <f t="shared" si="99"/>
        <v>6.5</v>
      </c>
      <c r="Z127" s="55">
        <f t="shared" si="100"/>
        <v>0</v>
      </c>
      <c r="AA127" s="55">
        <f t="shared" si="101"/>
        <v>0</v>
      </c>
      <c r="AB127" s="55">
        <f t="shared" si="102"/>
        <v>0</v>
      </c>
      <c r="AC127" s="55">
        <f t="shared" si="103"/>
        <v>0</v>
      </c>
      <c r="AD127" s="55">
        <f t="shared" si="104"/>
        <v>0</v>
      </c>
      <c r="AE127" s="55">
        <f t="shared" si="105"/>
        <v>0</v>
      </c>
      <c r="AF127" s="55">
        <f t="shared" si="106"/>
        <v>10</v>
      </c>
      <c r="AG127" s="55">
        <f>ROUND(IF('Indicator Data'!K130=0,0,IF('Indicator Data'!K130&gt;AG$194,10,IF('Indicator Data'!K130&lt;AG$195,0,10-(AG$194-'Indicator Data'!K130)/(AG$194-AG$195)*10))),1)</f>
        <v>8.1</v>
      </c>
      <c r="AH127" s="55">
        <f t="shared" si="107"/>
        <v>0.1</v>
      </c>
      <c r="AI127" s="55">
        <f t="shared" si="108"/>
        <v>0.1</v>
      </c>
      <c r="AJ127" s="55">
        <f t="shared" si="109"/>
        <v>0</v>
      </c>
      <c r="AK127" s="55">
        <f t="shared" si="110"/>
        <v>0</v>
      </c>
      <c r="AL127" s="55">
        <f t="shared" si="111"/>
        <v>0</v>
      </c>
      <c r="AM127" s="55">
        <f t="shared" si="112"/>
        <v>0</v>
      </c>
      <c r="AN127" s="55">
        <f t="shared" si="113"/>
        <v>10</v>
      </c>
      <c r="AO127" s="57">
        <f t="shared" si="114"/>
        <v>0.1</v>
      </c>
      <c r="AP127" s="57">
        <f t="shared" si="115"/>
        <v>7.4</v>
      </c>
      <c r="AQ127" s="57">
        <f t="shared" si="116"/>
        <v>0</v>
      </c>
      <c r="AR127" s="57">
        <f t="shared" si="117"/>
        <v>0</v>
      </c>
      <c r="AS127" s="55">
        <f t="shared" si="118"/>
        <v>9.1</v>
      </c>
      <c r="AT127" s="55">
        <f>IF('Indicator Data'!L130="No data","x",IF('Indicator Data'!BE130&lt;1000,"x",ROUND((IF('Indicator Data'!L130&gt;AT$194,10,IF('Indicator Data'!L130&lt;AT$195,0,10-(AT$194-'Indicator Data'!L130)/(AT$194-AT$195)*10))),1)))</f>
        <v>4</v>
      </c>
      <c r="AU127" s="57">
        <f t="shared" si="119"/>
        <v>6.6</v>
      </c>
      <c r="AV127" s="58">
        <f t="shared" si="120"/>
        <v>3.7</v>
      </c>
      <c r="AW127" s="55">
        <f>ROUND(IF('Indicator Data'!M130=0,0,IF('Indicator Data'!M130&gt;AW$194,10,IF('Indicator Data'!M130&lt;AW$195,0,10-(AW$194-'Indicator Data'!M130)/(AW$194-AW$195)*10))),1)</f>
        <v>9.6999999999999993</v>
      </c>
      <c r="AX127" s="55">
        <f>ROUND(IF('Indicator Data'!N130=0,0,IF(LOG('Indicator Data'!N130)&gt;LOG(AX$194),10,IF(LOG('Indicator Data'!N130)&lt;LOG(AX$195),0,10-(LOG(AX$194)-LOG('Indicator Data'!N130))/(LOG(AX$194)-LOG(AX$195))*10))),1)</f>
        <v>9.6999999999999993</v>
      </c>
      <c r="AY127" s="57">
        <f t="shared" si="121"/>
        <v>9.6999999999999993</v>
      </c>
      <c r="AZ127" s="55">
        <f>'Indicator Data'!O130</f>
        <v>0</v>
      </c>
      <c r="BA127" s="55">
        <f>'Indicator Data'!P130</f>
        <v>0</v>
      </c>
      <c r="BB127" s="57">
        <f t="shared" si="122"/>
        <v>0</v>
      </c>
      <c r="BC127" s="58">
        <f t="shared" si="123"/>
        <v>6.8</v>
      </c>
      <c r="BD127" s="15"/>
      <c r="BE127" s="104"/>
    </row>
    <row r="128" spans="1:57" s="4" customFormat="1" x14ac:dyDescent="0.25">
      <c r="A128" s="126" t="str">
        <f>'Indicator Data'!A131</f>
        <v>Nigeria</v>
      </c>
      <c r="B128" s="59" t="str">
        <f>'Indicator Data'!B131</f>
        <v>NGA</v>
      </c>
      <c r="C128" s="55">
        <f>ROUND(IF('Indicator Data'!C131=0,0.1,IF(LOG('Indicator Data'!C131)&gt;C$194,10,IF(LOG('Indicator Data'!C131)&lt;C$195,0,10-(C$194-LOG('Indicator Data'!C131))/(C$194-C$195)*10))),1)</f>
        <v>0.1</v>
      </c>
      <c r="D128" s="55">
        <f>ROUND(IF('Indicator Data'!D131=0,0.1,IF(LOG('Indicator Data'!D131)&gt;D$194,10,IF(LOG('Indicator Data'!D131)&lt;D$195,0,10-(D$194-LOG('Indicator Data'!D131))/(D$194-D$195)*10))),1)</f>
        <v>0.1</v>
      </c>
      <c r="E128" s="55">
        <f t="shared" si="93"/>
        <v>0.1</v>
      </c>
      <c r="F128" s="55">
        <f>ROUND(IF('Indicator Data'!E131="No data",0.1,IF('Indicator Data'!E131=0,0,IF(LOG('Indicator Data'!E131)&gt;F$194,10,IF(LOG('Indicator Data'!E131)&lt;F$195,0,10-(F$194-LOG('Indicator Data'!E131))/(F$194-F$195)*10)))),1)</f>
        <v>9.9</v>
      </c>
      <c r="G128" s="55">
        <f>ROUND(IF('Indicator Data'!F131=0,0,IF(LOG('Indicator Data'!F131)&gt;G$194,10,IF(LOG('Indicator Data'!F131)&lt;G$195,0,10-(G$194-LOG('Indicator Data'!F131))/(G$194-G$195)*10))),1)</f>
        <v>0</v>
      </c>
      <c r="H128" s="55">
        <f>ROUND(IF('Indicator Data'!G131=0,0,IF(LOG('Indicator Data'!G131)&gt;H$194,10,IF(LOG('Indicator Data'!G131)&lt;H$195,0,10-(H$194-LOG('Indicator Data'!G131))/(H$194-H$195)*10))),1)</f>
        <v>0</v>
      </c>
      <c r="I128" s="55">
        <f>ROUND(IF('Indicator Data'!H131=0,0,IF(LOG('Indicator Data'!H131)&gt;I$194,10,IF(LOG('Indicator Data'!H131)&lt;I$195,0,10-(I$194-LOG('Indicator Data'!H131))/(I$194-I$195)*10))),1)</f>
        <v>0</v>
      </c>
      <c r="J128" s="55">
        <f t="shared" si="94"/>
        <v>0</v>
      </c>
      <c r="K128" s="55">
        <f>ROUND(IF('Indicator Data'!I131=0,0,IF(LOG('Indicator Data'!I131)&gt;K$194,10,IF(LOG('Indicator Data'!I131)&lt;K$195,0,10-(K$194-LOG('Indicator Data'!I131))/(K$194-K$195)*10))),1)</f>
        <v>0</v>
      </c>
      <c r="L128" s="55">
        <f t="shared" si="95"/>
        <v>0</v>
      </c>
      <c r="M128" s="55">
        <f>ROUND(IF('Indicator Data'!J131=0,0,IF(LOG('Indicator Data'!J131)&gt;M$194,10,IF(LOG('Indicator Data'!J131)&lt;M$195,0,10-(M$194-LOG('Indicator Data'!J131))/(M$194-M$195)*10))),1)</f>
        <v>0</v>
      </c>
      <c r="N128" s="56">
        <f>'Indicator Data'!C131/'Indicator Data'!$BD131</f>
        <v>0</v>
      </c>
      <c r="O128" s="56">
        <f>'Indicator Data'!D131/'Indicator Data'!$BD131</f>
        <v>0</v>
      </c>
      <c r="P128" s="56">
        <f>IF(F128=0.1,0,'Indicator Data'!E131/'Indicator Data'!$BD131)</f>
        <v>4.9245019235358211E-3</v>
      </c>
      <c r="Q128" s="56">
        <f>'Indicator Data'!F131/'Indicator Data'!$BD131</f>
        <v>0</v>
      </c>
      <c r="R128" s="56">
        <f>'Indicator Data'!G131/'Indicator Data'!$BD131</f>
        <v>0</v>
      </c>
      <c r="S128" s="56">
        <f>'Indicator Data'!H131/'Indicator Data'!$BD131</f>
        <v>0</v>
      </c>
      <c r="T128" s="56">
        <f>'Indicator Data'!I131/'Indicator Data'!$BD131</f>
        <v>0</v>
      </c>
      <c r="U128" s="56">
        <f>'Indicator Data'!J131/'Indicator Data'!$BD131</f>
        <v>0</v>
      </c>
      <c r="V128" s="55">
        <f t="shared" si="96"/>
        <v>0</v>
      </c>
      <c r="W128" s="55">
        <f t="shared" si="97"/>
        <v>0</v>
      </c>
      <c r="X128" s="55">
        <f t="shared" si="98"/>
        <v>0</v>
      </c>
      <c r="Y128" s="55">
        <f t="shared" si="99"/>
        <v>3.3</v>
      </c>
      <c r="Z128" s="55">
        <f t="shared" si="100"/>
        <v>0</v>
      </c>
      <c r="AA128" s="55">
        <f t="shared" si="101"/>
        <v>0</v>
      </c>
      <c r="AB128" s="55">
        <f t="shared" si="102"/>
        <v>0</v>
      </c>
      <c r="AC128" s="55">
        <f t="shared" si="103"/>
        <v>0</v>
      </c>
      <c r="AD128" s="55">
        <f t="shared" si="104"/>
        <v>0</v>
      </c>
      <c r="AE128" s="55">
        <f t="shared" si="105"/>
        <v>0</v>
      </c>
      <c r="AF128" s="55">
        <f t="shared" si="106"/>
        <v>0</v>
      </c>
      <c r="AG128" s="55">
        <f>ROUND(IF('Indicator Data'!K131=0,0,IF('Indicator Data'!K131&gt;AG$194,10,IF('Indicator Data'!K131&lt;AG$195,0,10-(AG$194-'Indicator Data'!K131)/(AG$194-AG$195)*10))),1)</f>
        <v>0</v>
      </c>
      <c r="AH128" s="55">
        <f t="shared" si="107"/>
        <v>0.1</v>
      </c>
      <c r="AI128" s="55">
        <f t="shared" si="108"/>
        <v>0.1</v>
      </c>
      <c r="AJ128" s="55">
        <f t="shared" si="109"/>
        <v>0</v>
      </c>
      <c r="AK128" s="55">
        <f t="shared" si="110"/>
        <v>0</v>
      </c>
      <c r="AL128" s="55">
        <f t="shared" si="111"/>
        <v>0</v>
      </c>
      <c r="AM128" s="55">
        <f t="shared" si="112"/>
        <v>0</v>
      </c>
      <c r="AN128" s="55">
        <f t="shared" si="113"/>
        <v>0</v>
      </c>
      <c r="AO128" s="57">
        <f t="shared" si="114"/>
        <v>0.1</v>
      </c>
      <c r="AP128" s="57">
        <f t="shared" si="115"/>
        <v>8</v>
      </c>
      <c r="AQ128" s="57">
        <f t="shared" si="116"/>
        <v>0</v>
      </c>
      <c r="AR128" s="57">
        <f t="shared" si="117"/>
        <v>0</v>
      </c>
      <c r="AS128" s="55">
        <f t="shared" si="118"/>
        <v>0</v>
      </c>
      <c r="AT128" s="55">
        <f>IF('Indicator Data'!L131="No data","x",IF('Indicator Data'!BE131&lt;1000,"x",ROUND((IF('Indicator Data'!L131&gt;AT$194,10,IF('Indicator Data'!L131&lt;AT$195,0,10-(AT$194-'Indicator Data'!L131)/(AT$194-AT$195)*10))),1)))</f>
        <v>1</v>
      </c>
      <c r="AU128" s="57">
        <f t="shared" si="119"/>
        <v>0.5</v>
      </c>
      <c r="AV128" s="58">
        <f t="shared" si="120"/>
        <v>2.6</v>
      </c>
      <c r="AW128" s="55">
        <f>ROUND(IF('Indicator Data'!M131=0,0,IF('Indicator Data'!M131&gt;AW$194,10,IF('Indicator Data'!M131&lt;AW$195,0,10-(AW$194-'Indicator Data'!M131)/(AW$194-AW$195)*10))),1)</f>
        <v>10</v>
      </c>
      <c r="AX128" s="55">
        <f>ROUND(IF('Indicator Data'!N131=0,0,IF(LOG('Indicator Data'!N131)&gt;LOG(AX$194),10,IF(LOG('Indicator Data'!N131)&lt;LOG(AX$195),0,10-(LOG(AX$194)-LOG('Indicator Data'!N131))/(LOG(AX$194)-LOG(AX$195))*10))),1)</f>
        <v>9.9</v>
      </c>
      <c r="AY128" s="57">
        <f t="shared" si="121"/>
        <v>10</v>
      </c>
      <c r="AZ128" s="55">
        <f>'Indicator Data'!O131</f>
        <v>5</v>
      </c>
      <c r="BA128" s="55">
        <f>'Indicator Data'!P131</f>
        <v>5</v>
      </c>
      <c r="BB128" s="57">
        <f t="shared" si="122"/>
        <v>10</v>
      </c>
      <c r="BC128" s="58">
        <f t="shared" si="123"/>
        <v>10</v>
      </c>
      <c r="BD128" s="15"/>
      <c r="BE128" s="104"/>
    </row>
    <row r="129" spans="1:57" s="4" customFormat="1" x14ac:dyDescent="0.25">
      <c r="A129" s="126" t="str">
        <f>'Indicator Data'!A132</f>
        <v>North Macedonia</v>
      </c>
      <c r="B129" s="59" t="str">
        <f>'Indicator Data'!B132</f>
        <v>MKD</v>
      </c>
      <c r="C129" s="55">
        <f>ROUND(IF('Indicator Data'!C132=0,0.1,IF(LOG('Indicator Data'!C132)&gt;C$194,10,IF(LOG('Indicator Data'!C132)&lt;C$195,0,10-(C$194-LOG('Indicator Data'!C132))/(C$194-C$195)*10))),1)</f>
        <v>6.5</v>
      </c>
      <c r="D129" s="55">
        <f>ROUND(IF('Indicator Data'!D132=0,0.1,IF(LOG('Indicator Data'!D132)&gt;D$194,10,IF(LOG('Indicator Data'!D132)&lt;D$195,0,10-(D$194-LOG('Indicator Data'!D132))/(D$194-D$195)*10))),1)</f>
        <v>3.2</v>
      </c>
      <c r="E129" s="55">
        <f t="shared" si="93"/>
        <v>5.0999999999999996</v>
      </c>
      <c r="F129" s="55">
        <f>ROUND(IF('Indicator Data'!E132="No data",0.1,IF('Indicator Data'!E132=0,0,IF(LOG('Indicator Data'!E132)&gt;F$194,10,IF(LOG('Indicator Data'!E132)&lt;F$195,0,10-(F$194-LOG('Indicator Data'!E132))/(F$194-F$195)*10)))),1)</f>
        <v>5</v>
      </c>
      <c r="G129" s="55">
        <f>ROUND(IF('Indicator Data'!F132=0,0,IF(LOG('Indicator Data'!F132)&gt;G$194,10,IF(LOG('Indicator Data'!F132)&lt;G$195,0,10-(G$194-LOG('Indicator Data'!F132))/(G$194-G$195)*10))),1)</f>
        <v>0</v>
      </c>
      <c r="H129" s="55">
        <f>ROUND(IF('Indicator Data'!G132=0,0,IF(LOG('Indicator Data'!G132)&gt;H$194,10,IF(LOG('Indicator Data'!G132)&lt;H$195,0,10-(H$194-LOG('Indicator Data'!G132))/(H$194-H$195)*10))),1)</f>
        <v>0</v>
      </c>
      <c r="I129" s="55">
        <f>ROUND(IF('Indicator Data'!H132=0,0,IF(LOG('Indicator Data'!H132)&gt;I$194,10,IF(LOG('Indicator Data'!H132)&lt;I$195,0,10-(I$194-LOG('Indicator Data'!H132))/(I$194-I$195)*10))),1)</f>
        <v>0</v>
      </c>
      <c r="J129" s="55">
        <f t="shared" si="94"/>
        <v>0</v>
      </c>
      <c r="K129" s="55">
        <f>ROUND(IF('Indicator Data'!I132=0,0,IF(LOG('Indicator Data'!I132)&gt;K$194,10,IF(LOG('Indicator Data'!I132)&lt;K$195,0,10-(K$194-LOG('Indicator Data'!I132))/(K$194-K$195)*10))),1)</f>
        <v>0</v>
      </c>
      <c r="L129" s="55">
        <f t="shared" si="95"/>
        <v>0</v>
      </c>
      <c r="M129" s="55">
        <f>ROUND(IF('Indicator Data'!J132=0,0,IF(LOG('Indicator Data'!J132)&gt;M$194,10,IF(LOG('Indicator Data'!J132)&lt;M$195,0,10-(M$194-LOG('Indicator Data'!J132))/(M$194-M$195)*10))),1)</f>
        <v>3.7</v>
      </c>
      <c r="N129" s="56">
        <f>'Indicator Data'!C132/'Indicator Data'!$BD132</f>
        <v>2.0041770678278859E-3</v>
      </c>
      <c r="O129" s="56">
        <f>'Indicator Data'!D132/'Indicator Data'!$BD132</f>
        <v>4.4461997435789291E-5</v>
      </c>
      <c r="P129" s="56">
        <f>IF(F129=0.1,0,'Indicator Data'!E132/'Indicator Data'!$BD132)</f>
        <v>5.0405497091916898E-3</v>
      </c>
      <c r="Q129" s="56">
        <f>'Indicator Data'!F132/'Indicator Data'!$BD132</f>
        <v>0</v>
      </c>
      <c r="R129" s="56">
        <f>'Indicator Data'!G132/'Indicator Data'!$BD132</f>
        <v>0</v>
      </c>
      <c r="S129" s="56">
        <f>'Indicator Data'!H132/'Indicator Data'!$BD132</f>
        <v>0</v>
      </c>
      <c r="T129" s="56">
        <f>'Indicator Data'!I132/'Indicator Data'!$BD132</f>
        <v>0</v>
      </c>
      <c r="U129" s="56">
        <f>'Indicator Data'!J132/'Indicator Data'!$BD132</f>
        <v>1.4652850753219397E-4</v>
      </c>
      <c r="V129" s="55">
        <f t="shared" si="96"/>
        <v>10</v>
      </c>
      <c r="W129" s="55">
        <f t="shared" si="97"/>
        <v>0.4</v>
      </c>
      <c r="X129" s="55">
        <f t="shared" si="98"/>
        <v>7.7</v>
      </c>
      <c r="Y129" s="55">
        <f t="shared" si="99"/>
        <v>3.4</v>
      </c>
      <c r="Z129" s="55">
        <f t="shared" si="100"/>
        <v>0</v>
      </c>
      <c r="AA129" s="55">
        <f t="shared" si="101"/>
        <v>0</v>
      </c>
      <c r="AB129" s="55">
        <f t="shared" si="102"/>
        <v>0</v>
      </c>
      <c r="AC129" s="55">
        <f t="shared" si="103"/>
        <v>0</v>
      </c>
      <c r="AD129" s="55">
        <f t="shared" si="104"/>
        <v>0</v>
      </c>
      <c r="AE129" s="55">
        <f t="shared" si="105"/>
        <v>0</v>
      </c>
      <c r="AF129" s="55">
        <f t="shared" si="106"/>
        <v>0</v>
      </c>
      <c r="AG129" s="55">
        <f>ROUND(IF('Indicator Data'!K132=0,0,IF('Indicator Data'!K132&gt;AG$194,10,IF('Indicator Data'!K132&lt;AG$195,0,10-(AG$194-'Indicator Data'!K132)/(AG$194-AG$195)*10))),1)</f>
        <v>1</v>
      </c>
      <c r="AH129" s="55">
        <f t="shared" si="107"/>
        <v>8.3000000000000007</v>
      </c>
      <c r="AI129" s="55">
        <f t="shared" si="108"/>
        <v>1.8</v>
      </c>
      <c r="AJ129" s="55">
        <f t="shared" si="109"/>
        <v>0</v>
      </c>
      <c r="AK129" s="55">
        <f t="shared" si="110"/>
        <v>0</v>
      </c>
      <c r="AL129" s="55">
        <f t="shared" si="111"/>
        <v>0</v>
      </c>
      <c r="AM129" s="55">
        <f t="shared" si="112"/>
        <v>0</v>
      </c>
      <c r="AN129" s="55">
        <f t="shared" si="113"/>
        <v>2</v>
      </c>
      <c r="AO129" s="57">
        <f t="shared" si="114"/>
        <v>6.6</v>
      </c>
      <c r="AP129" s="57">
        <f t="shared" si="115"/>
        <v>4.2</v>
      </c>
      <c r="AQ129" s="57">
        <f t="shared" si="116"/>
        <v>0</v>
      </c>
      <c r="AR129" s="57">
        <f t="shared" si="117"/>
        <v>0</v>
      </c>
      <c r="AS129" s="55">
        <f t="shared" si="118"/>
        <v>1.5</v>
      </c>
      <c r="AT129" s="55">
        <f>IF('Indicator Data'!L132="No data","x",IF('Indicator Data'!BE132&lt;1000,"x",ROUND((IF('Indicator Data'!L132&gt;AT$194,10,IF('Indicator Data'!L132&lt;AT$195,0,10-(AT$194-'Indicator Data'!L132)/(AT$194-AT$195)*10))),1)))</f>
        <v>5.0999999999999996</v>
      </c>
      <c r="AU129" s="57">
        <f t="shared" si="119"/>
        <v>3.3</v>
      </c>
      <c r="AV129" s="58">
        <f t="shared" si="120"/>
        <v>3.2</v>
      </c>
      <c r="AW129" s="55">
        <f>ROUND(IF('Indicator Data'!M132=0,0,IF('Indicator Data'!M132&gt;AW$194,10,IF('Indicator Data'!M132&lt;AW$195,0,10-(AW$194-'Indicator Data'!M132)/(AW$194-AW$195)*10))),1)</f>
        <v>2.2000000000000002</v>
      </c>
      <c r="AX129" s="55">
        <f>ROUND(IF('Indicator Data'!N132=0,0,IF(LOG('Indicator Data'!N132)&gt;LOG(AX$194),10,IF(LOG('Indicator Data'!N132)&lt;LOG(AX$195),0,10-(LOG(AX$194)-LOG('Indicator Data'!N132))/(LOG(AX$194)-LOG(AX$195))*10))),1)</f>
        <v>2.7</v>
      </c>
      <c r="AY129" s="57">
        <f t="shared" si="121"/>
        <v>2.5</v>
      </c>
      <c r="AZ129" s="55">
        <f>'Indicator Data'!O132</f>
        <v>0</v>
      </c>
      <c r="BA129" s="55">
        <f>'Indicator Data'!P132</f>
        <v>0</v>
      </c>
      <c r="BB129" s="57">
        <f t="shared" si="122"/>
        <v>0</v>
      </c>
      <c r="BC129" s="58">
        <f t="shared" si="123"/>
        <v>1.8</v>
      </c>
      <c r="BD129" s="15"/>
      <c r="BE129" s="104"/>
    </row>
    <row r="130" spans="1:57" s="4" customFormat="1" x14ac:dyDescent="0.25">
      <c r="A130" s="126" t="str">
        <f>'Indicator Data'!A133</f>
        <v>Norway</v>
      </c>
      <c r="B130" s="59" t="str">
        <f>'Indicator Data'!B133</f>
        <v>NOR</v>
      </c>
      <c r="C130" s="55">
        <f>ROUND(IF('Indicator Data'!C133=0,0.1,IF(LOG('Indicator Data'!C133)&gt;C$194,10,IF(LOG('Indicator Data'!C133)&lt;C$195,0,10-(C$194-LOG('Indicator Data'!C133))/(C$194-C$195)*10))),1)</f>
        <v>2.9</v>
      </c>
      <c r="D130" s="55">
        <f>ROUND(IF('Indicator Data'!D133=0,0.1,IF(LOG('Indicator Data'!D133)&gt;D$194,10,IF(LOG('Indicator Data'!D133)&lt;D$195,0,10-(D$194-LOG('Indicator Data'!D133))/(D$194-D$195)*10))),1)</f>
        <v>0.1</v>
      </c>
      <c r="E130" s="55">
        <f t="shared" si="93"/>
        <v>1.6</v>
      </c>
      <c r="F130" s="55">
        <f>ROUND(IF('Indicator Data'!E133="No data",0.1,IF('Indicator Data'!E133=0,0,IF(LOG('Indicator Data'!E133)&gt;F$194,10,IF(LOG('Indicator Data'!E133)&lt;F$195,0,10-(F$194-LOG('Indicator Data'!E133))/(F$194-F$195)*10)))),1)</f>
        <v>0.1</v>
      </c>
      <c r="G130" s="55">
        <f>ROUND(IF('Indicator Data'!F133=0,0,IF(LOG('Indicator Data'!F133)&gt;G$194,10,IF(LOG('Indicator Data'!F133)&lt;G$195,0,10-(G$194-LOG('Indicator Data'!F133))/(G$194-G$195)*10))),1)</f>
        <v>0</v>
      </c>
      <c r="H130" s="55">
        <f>ROUND(IF('Indicator Data'!G133=0,0,IF(LOG('Indicator Data'!G133)&gt;H$194,10,IF(LOG('Indicator Data'!G133)&lt;H$195,0,10-(H$194-LOG('Indicator Data'!G133))/(H$194-H$195)*10))),1)</f>
        <v>0</v>
      </c>
      <c r="I130" s="55">
        <f>ROUND(IF('Indicator Data'!H133=0,0,IF(LOG('Indicator Data'!H133)&gt;I$194,10,IF(LOG('Indicator Data'!H133)&lt;I$195,0,10-(I$194-LOG('Indicator Data'!H133))/(I$194-I$195)*10))),1)</f>
        <v>0</v>
      </c>
      <c r="J130" s="55">
        <f t="shared" si="94"/>
        <v>0</v>
      </c>
      <c r="K130" s="55">
        <f>ROUND(IF('Indicator Data'!I133=0,0,IF(LOG('Indicator Data'!I133)&gt;K$194,10,IF(LOG('Indicator Data'!I133)&lt;K$195,0,10-(K$194-LOG('Indicator Data'!I133))/(K$194-K$195)*10))),1)</f>
        <v>0</v>
      </c>
      <c r="L130" s="55">
        <f t="shared" si="95"/>
        <v>0</v>
      </c>
      <c r="M130" s="55">
        <f>ROUND(IF('Indicator Data'!J133=0,0,IF(LOG('Indicator Data'!J133)&gt;M$194,10,IF(LOG('Indicator Data'!J133)&lt;M$195,0,10-(M$194-LOG('Indicator Data'!J133))/(M$194-M$195)*10))),1)</f>
        <v>0</v>
      </c>
      <c r="N130" s="56">
        <f>'Indicator Data'!C133/'Indicator Data'!$BD133</f>
        <v>2.8911572030977163E-5</v>
      </c>
      <c r="O130" s="56">
        <f>'Indicator Data'!D133/'Indicator Data'!$BD133</f>
        <v>0</v>
      </c>
      <c r="P130" s="56">
        <f>IF(F130=0.1,0,'Indicator Data'!E133/'Indicator Data'!$BD133)</f>
        <v>0</v>
      </c>
      <c r="Q130" s="56">
        <f>'Indicator Data'!F133/'Indicator Data'!$BD133</f>
        <v>0</v>
      </c>
      <c r="R130" s="56">
        <f>'Indicator Data'!G133/'Indicator Data'!$BD133</f>
        <v>0</v>
      </c>
      <c r="S130" s="56">
        <f>'Indicator Data'!H133/'Indicator Data'!$BD133</f>
        <v>0</v>
      </c>
      <c r="T130" s="56">
        <f>'Indicator Data'!I133/'Indicator Data'!$BD133</f>
        <v>0</v>
      </c>
      <c r="U130" s="56">
        <f>'Indicator Data'!J133/'Indicator Data'!$BD133</f>
        <v>0</v>
      </c>
      <c r="V130" s="55">
        <f t="shared" si="96"/>
        <v>0.1</v>
      </c>
      <c r="W130" s="55">
        <f t="shared" si="97"/>
        <v>0</v>
      </c>
      <c r="X130" s="55">
        <f t="shared" si="98"/>
        <v>0.1</v>
      </c>
      <c r="Y130" s="55">
        <f t="shared" si="99"/>
        <v>0.1</v>
      </c>
      <c r="Z130" s="55">
        <f t="shared" si="100"/>
        <v>0</v>
      </c>
      <c r="AA130" s="55">
        <f t="shared" si="101"/>
        <v>0</v>
      </c>
      <c r="AB130" s="55">
        <f t="shared" si="102"/>
        <v>0</v>
      </c>
      <c r="AC130" s="55">
        <f t="shared" si="103"/>
        <v>0</v>
      </c>
      <c r="AD130" s="55">
        <f t="shared" si="104"/>
        <v>0</v>
      </c>
      <c r="AE130" s="55">
        <f t="shared" si="105"/>
        <v>0</v>
      </c>
      <c r="AF130" s="55">
        <f t="shared" si="106"/>
        <v>0</v>
      </c>
      <c r="AG130" s="55">
        <f>ROUND(IF('Indicator Data'!K133=0,0,IF('Indicator Data'!K133&gt;AG$194,10,IF('Indicator Data'!K133&lt;AG$195,0,10-(AG$194-'Indicator Data'!K133)/(AG$194-AG$195)*10))),1)</f>
        <v>0</v>
      </c>
      <c r="AH130" s="55">
        <f t="shared" si="107"/>
        <v>1.5</v>
      </c>
      <c r="AI130" s="55">
        <f t="shared" si="108"/>
        <v>0.1</v>
      </c>
      <c r="AJ130" s="55">
        <f t="shared" si="109"/>
        <v>0</v>
      </c>
      <c r="AK130" s="55">
        <f t="shared" si="110"/>
        <v>0</v>
      </c>
      <c r="AL130" s="55">
        <f t="shared" si="111"/>
        <v>0</v>
      </c>
      <c r="AM130" s="55">
        <f t="shared" si="112"/>
        <v>0</v>
      </c>
      <c r="AN130" s="55">
        <f t="shared" si="113"/>
        <v>0</v>
      </c>
      <c r="AO130" s="57">
        <f t="shared" si="114"/>
        <v>0.9</v>
      </c>
      <c r="AP130" s="57">
        <f t="shared" si="115"/>
        <v>0.1</v>
      </c>
      <c r="AQ130" s="57">
        <f t="shared" si="116"/>
        <v>0</v>
      </c>
      <c r="AR130" s="57">
        <f t="shared" si="117"/>
        <v>0</v>
      </c>
      <c r="AS130" s="55">
        <f t="shared" si="118"/>
        <v>0</v>
      </c>
      <c r="AT130" s="55">
        <f>IF('Indicator Data'!L133="No data","x",IF('Indicator Data'!BE133&lt;1000,"x",ROUND((IF('Indicator Data'!L133&gt;AT$194,10,IF('Indicator Data'!L133&lt;AT$195,0,10-(AT$194-'Indicator Data'!L133)/(AT$194-AT$195)*10))),1)))</f>
        <v>0</v>
      </c>
      <c r="AU130" s="57">
        <f t="shared" si="119"/>
        <v>0</v>
      </c>
      <c r="AV130" s="58">
        <f t="shared" si="120"/>
        <v>0.2</v>
      </c>
      <c r="AW130" s="55">
        <f>ROUND(IF('Indicator Data'!M133=0,0,IF('Indicator Data'!M133&gt;AW$194,10,IF('Indicator Data'!M133&lt;AW$195,0,10-(AW$194-'Indicator Data'!M133)/(AW$194-AW$195)*10))),1)</f>
        <v>0</v>
      </c>
      <c r="AX130" s="55">
        <f>ROUND(IF('Indicator Data'!N133=0,0,IF(LOG('Indicator Data'!N133)&gt;LOG(AX$194),10,IF(LOG('Indicator Data'!N133)&lt;LOG(AX$195),0,10-(LOG(AX$194)-LOG('Indicator Data'!N133))/(LOG(AX$194)-LOG(AX$195))*10))),1)</f>
        <v>0</v>
      </c>
      <c r="AY130" s="57">
        <f t="shared" si="121"/>
        <v>0</v>
      </c>
      <c r="AZ130" s="55">
        <f>'Indicator Data'!O133</f>
        <v>0</v>
      </c>
      <c r="BA130" s="55">
        <f>'Indicator Data'!P133</f>
        <v>0</v>
      </c>
      <c r="BB130" s="57">
        <f t="shared" si="122"/>
        <v>0</v>
      </c>
      <c r="BC130" s="58">
        <f t="shared" si="123"/>
        <v>0</v>
      </c>
      <c r="BD130" s="15"/>
      <c r="BE130" s="104"/>
    </row>
    <row r="131" spans="1:57" s="4" customFormat="1" x14ac:dyDescent="0.25">
      <c r="A131" s="126" t="str">
        <f>'Indicator Data'!A134</f>
        <v>Oman</v>
      </c>
      <c r="B131" s="59" t="str">
        <f>'Indicator Data'!B134</f>
        <v>OMN</v>
      </c>
      <c r="C131" s="55">
        <f>ROUND(IF('Indicator Data'!C134=0,0.1,IF(LOG('Indicator Data'!C134)&gt;C$194,10,IF(LOG('Indicator Data'!C134)&lt;C$195,0,10-(C$194-LOG('Indicator Data'!C134))/(C$194-C$195)*10))),1)</f>
        <v>7.3</v>
      </c>
      <c r="D131" s="55">
        <f>ROUND(IF('Indicator Data'!D134=0,0.1,IF(LOG('Indicator Data'!D134)&gt;D$194,10,IF(LOG('Indicator Data'!D134)&lt;D$195,0,10-(D$194-LOG('Indicator Data'!D134))/(D$194-D$195)*10))),1)</f>
        <v>3.4</v>
      </c>
      <c r="E131" s="55">
        <f t="shared" ref="E131:E162" si="124">ROUND((10-GEOMEAN(((10-C131)/10*9+1),((10-D131)/10*9+1)))/9*10,1)</f>
        <v>5.7</v>
      </c>
      <c r="F131" s="55">
        <f>ROUND(IF('Indicator Data'!E134="No data",0.1,IF('Indicator Data'!E134=0,0,IF(LOG('Indicator Data'!E134)&gt;F$194,10,IF(LOG('Indicator Data'!E134)&lt;F$195,0,10-(F$194-LOG('Indicator Data'!E134))/(F$194-F$195)*10)))),1)</f>
        <v>5.2</v>
      </c>
      <c r="G131" s="55">
        <f>ROUND(IF('Indicator Data'!F134=0,0,IF(LOG('Indicator Data'!F134)&gt;G$194,10,IF(LOG('Indicator Data'!F134)&lt;G$195,0,10-(G$194-LOG('Indicator Data'!F134))/(G$194-G$195)*10))),1)</f>
        <v>7.9</v>
      </c>
      <c r="H131" s="55">
        <f>ROUND(IF('Indicator Data'!G134=0,0,IF(LOG('Indicator Data'!G134)&gt;H$194,10,IF(LOG('Indicator Data'!G134)&lt;H$195,0,10-(H$194-LOG('Indicator Data'!G134))/(H$194-H$195)*10))),1)</f>
        <v>4.7</v>
      </c>
      <c r="I131" s="55">
        <f>ROUND(IF('Indicator Data'!H134=0,0,IF(LOG('Indicator Data'!H134)&gt;I$194,10,IF(LOG('Indicator Data'!H134)&lt;I$195,0,10-(I$194-LOG('Indicator Data'!H134))/(I$194-I$195)*10))),1)</f>
        <v>0</v>
      </c>
      <c r="J131" s="55">
        <f t="shared" ref="J131:J162" si="125">ROUND((10-GEOMEAN(((10-H131)/10*9+1),((10-I131)/10*9+1)))/9*10,1)</f>
        <v>2.7</v>
      </c>
      <c r="K131" s="55">
        <f>ROUND(IF('Indicator Data'!I134=0,0,IF(LOG('Indicator Data'!I134)&gt;K$194,10,IF(LOG('Indicator Data'!I134)&lt;K$195,0,10-(K$194-LOG('Indicator Data'!I134))/(K$194-K$195)*10))),1)</f>
        <v>6.1</v>
      </c>
      <c r="L131" s="55">
        <f t="shared" ref="L131:L162" si="126">ROUND((10-GEOMEAN(((10-J131)/10*9+1),((10-K131)/10*9+1)))/9*10,1)</f>
        <v>4.5999999999999996</v>
      </c>
      <c r="M131" s="55">
        <f>ROUND(IF('Indicator Data'!J134=0,0,IF(LOG('Indicator Data'!J134)&gt;M$194,10,IF(LOG('Indicator Data'!J134)&lt;M$195,0,10-(M$194-LOG('Indicator Data'!J134))/(M$194-M$195)*10))),1)</f>
        <v>0</v>
      </c>
      <c r="N131" s="56">
        <f>'Indicator Data'!C134/'Indicator Data'!$BD134</f>
        <v>1.8521490568021986E-3</v>
      </c>
      <c r="O131" s="56">
        <f>'Indicator Data'!D134/'Indicator Data'!$BD134</f>
        <v>2.3005503421700384E-5</v>
      </c>
      <c r="P131" s="56">
        <f>IF(F131=0.1,0,'Indicator Data'!E134/'Indicator Data'!$BD134)</f>
        <v>2.5655921317071771E-3</v>
      </c>
      <c r="Q131" s="56">
        <f>'Indicator Data'!F134/'Indicator Data'!$BD134</f>
        <v>1.1893943468684462E-4</v>
      </c>
      <c r="R131" s="56">
        <f>'Indicator Data'!G134/'Indicator Data'!$BD134</f>
        <v>1.7001414075181217E-3</v>
      </c>
      <c r="S131" s="56">
        <f>'Indicator Data'!H134/'Indicator Data'!$BD134</f>
        <v>0</v>
      </c>
      <c r="T131" s="56">
        <f>'Indicator Data'!I134/'Indicator Data'!$BD134</f>
        <v>2.5643144201521785E-3</v>
      </c>
      <c r="U131" s="56">
        <f>'Indicator Data'!J134/'Indicator Data'!$BD134</f>
        <v>0</v>
      </c>
      <c r="V131" s="55">
        <f t="shared" ref="V131:V162" si="127">ROUND(IF(N131&gt;V$194,10,IF(N131&lt;V$195,0,10-(V$194-N131)/(V$194-V$195)*10)),1)</f>
        <v>9.3000000000000007</v>
      </c>
      <c r="W131" s="55">
        <f t="shared" ref="W131:W162" si="128">ROUND(IF(O131&gt;W$194,10,IF(O131&lt;W$195,0,10-(W$194-O131)/(W$194-W$195)*10)),1)</f>
        <v>0.2</v>
      </c>
      <c r="X131" s="55">
        <f t="shared" ref="X131:X162" si="129">ROUND(((10-GEOMEAN(((10-V131)/10*9+1),((10-W131)/10*9+1)))/9*10),1)</f>
        <v>6.7</v>
      </c>
      <c r="Y131" s="55">
        <f t="shared" ref="Y131:Y162" si="130">ROUND(IF(P131=0,0.1,IF(P131&gt;Y$194,10,IF(P131&lt;Y$195,0,10-(Y$194-P131)/(Y$194-Y$195)*10))),1)</f>
        <v>1.7</v>
      </c>
      <c r="Z131" s="55">
        <f t="shared" ref="Z131:Z162" si="131">ROUND(IF(Q131=0,0,IF(LOG(Q131)&gt;Z$194,10,IF(LOG(Q131)&lt;=Z$195,0,10-(Z$194-LOG(Q131))/(Z$194-Z$195)*10))),1)</f>
        <v>10</v>
      </c>
      <c r="AA131" s="55">
        <f t="shared" ref="AA131:AA162" si="132">ROUND(IF(R131&gt;AA$194,10,IF(R131&lt;AA$195,0,10-(AA$194-R131)/(AA$194-AA$195)*10)),1)</f>
        <v>0.9</v>
      </c>
      <c r="AB131" s="55">
        <f t="shared" ref="AB131:AB162" si="133">ROUND(IF(S131&gt;AB$194,10,IF(S131&lt;AB$195,0,10-(AB$194-S131)/(AB$194-AB$195)*10)),1)</f>
        <v>0</v>
      </c>
      <c r="AC131" s="55">
        <f t="shared" ref="AC131:AC162" si="134">ROUND(((10-GEOMEAN(((10-AA131)/10*9+1),((10-AB131)/10*9+1)))/9*10),1)</f>
        <v>0.5</v>
      </c>
      <c r="AD131" s="55">
        <f t="shared" ref="AD131:AD162" si="135">ROUND(IF(T131=0,0,IF(T131&gt;AD$194,10,IF(T131&lt;=AD$195,0,10-(AD$194-T131)/(AD$194-AD$195)*10))),1)</f>
        <v>2.6</v>
      </c>
      <c r="AE131" s="55">
        <f t="shared" ref="AE131:AE162" si="136">ROUND((10-GEOMEAN(((10-AC131)/10*9+1),((10-AD131)/10*9+1)))/9*10,1)</f>
        <v>1.6</v>
      </c>
      <c r="AF131" s="55">
        <f t="shared" ref="AF131:AF162" si="137">ROUND(IF(U131&gt;AF$194,10,IF(U131&lt;AF$195,0,10-(AF$194-U131)/(AF$194-AF$195)*10)),1)</f>
        <v>0</v>
      </c>
      <c r="AG131" s="55">
        <f>ROUND(IF('Indicator Data'!K134=0,0,IF('Indicator Data'!K134&gt;AG$194,10,IF('Indicator Data'!K134&lt;AG$195,0,10-(AG$194-'Indicator Data'!K134)/(AG$194-AG$195)*10))),1)</f>
        <v>0</v>
      </c>
      <c r="AH131" s="55">
        <f t="shared" ref="AH131:AH162" si="138">ROUND(AVERAGE(C131,V131),1)</f>
        <v>8.3000000000000007</v>
      </c>
      <c r="AI131" s="55">
        <f t="shared" ref="AI131:AI162" si="139">ROUND(AVERAGE(D131,W131),1)</f>
        <v>1.8</v>
      </c>
      <c r="AJ131" s="55">
        <f t="shared" ref="AJ131:AJ162" si="140">ROUND(AVERAGE(AA131,H131),1)</f>
        <v>2.8</v>
      </c>
      <c r="AK131" s="55">
        <f t="shared" ref="AK131:AK162" si="141">ROUND(AVERAGE(AB131,I131),1)</f>
        <v>0</v>
      </c>
      <c r="AL131" s="55">
        <f t="shared" ref="AL131:AL162" si="142">ROUND((10-GEOMEAN(((10-AJ131)/10*9+1),((10-AK131)/10*9+1)))/9*10,1)</f>
        <v>1.5</v>
      </c>
      <c r="AM131" s="55">
        <f t="shared" ref="AM131:AM162" si="143">ROUND(AVERAGE(AD131,K131),1)</f>
        <v>4.4000000000000004</v>
      </c>
      <c r="AN131" s="55">
        <f t="shared" ref="AN131:AN162" si="144">ROUND((10-GEOMEAN(((10-M131)/10*9+1),((10-AF131)/10*9+1)))/9*10,1)</f>
        <v>0</v>
      </c>
      <c r="AO131" s="57">
        <f t="shared" ref="AO131:AO162" si="145">ROUND((10-GEOMEAN(((10-E131)/10*9+1),((10-X131)/10*9+1)))/9*10,1)</f>
        <v>6.2</v>
      </c>
      <c r="AP131" s="57">
        <f t="shared" ref="AP131:AP162" si="146">ROUND(IF(AND(Y131="x",F131="x"),"x",(10-GEOMEAN(((10-F131)/10*9+1),((10-Y131)/10*9+1)))/9*10),1)</f>
        <v>3.7</v>
      </c>
      <c r="AQ131" s="57">
        <f t="shared" ref="AQ131:AQ162" si="147">ROUND((10-GEOMEAN(((10-G131)/10*9+1),((10-Z131)/10*9+1)))/9*10,1)</f>
        <v>9.1999999999999993</v>
      </c>
      <c r="AR131" s="57">
        <f t="shared" ref="AR131:AR162" si="148">ROUND((10-GEOMEAN(((10-L131)/10*9+1),((10-AE131)/10*9+1)))/9*10,1)</f>
        <v>3.2</v>
      </c>
      <c r="AS131" s="55">
        <f t="shared" ref="AS131:AS162" si="149">ROUND(AVERAGE(AG131,AN131),1)</f>
        <v>0</v>
      </c>
      <c r="AT131" s="55">
        <f>IF('Indicator Data'!L134="No data","x",IF('Indicator Data'!BE134&lt;1000,"x",ROUND((IF('Indicator Data'!L134&gt;AT$194,10,IF('Indicator Data'!L134&lt;AT$195,0,10-(AT$194-'Indicator Data'!L134)/(AT$194-AT$195)*10))),1)))</f>
        <v>10</v>
      </c>
      <c r="AU131" s="57">
        <f t="shared" ref="AU131:AU162" si="150">ROUND(AVERAGE(AS131,AT131),1)</f>
        <v>5</v>
      </c>
      <c r="AV131" s="58">
        <f t="shared" ref="AV131:AV162" si="151">IF(ROUND(IF(AP131="x",(10-GEOMEAN(((10-AO131)/10*9+1),((10-AU131)/10*9+1),((10-AQ131)/10*9+1),((10-AR131)/10*9+1)))/9*10,(10-GEOMEAN(((10-AO131)/10*9+1),((10-AP131)/10*9+1),((10-AQ131)/10*9+1),((10-AR131)/10*9+1),((10-AU131)/10*9+1)))/9*10),1)=0,0.1,ROUND(IF(AP131="x",(10-GEOMEAN(((10-AO131)/10*9+1),((10-AU131)/10*9+1),((10-AQ131)/10*9+1),((10-AR131)/10*9+1)))/9*10,(10-GEOMEAN(((10-AO131)/10*9+1),((10-AP131)/10*9+1),((10-AQ131)/10*9+1),((10-AR131)/10*9+1),((10-AU131)/10*9+1)))/9*10),1))</f>
        <v>6</v>
      </c>
      <c r="AW131" s="55">
        <f>ROUND(IF('Indicator Data'!M134=0,0,IF('Indicator Data'!M134&gt;AW$194,10,IF('Indicator Data'!M134&lt;AW$195,0,10-(AW$194-'Indicator Data'!M134)/(AW$194-AW$195)*10))),1)</f>
        <v>0.3</v>
      </c>
      <c r="AX131" s="55">
        <f>ROUND(IF('Indicator Data'!N134=0,0,IF(LOG('Indicator Data'!N134)&gt;LOG(AX$194),10,IF(LOG('Indicator Data'!N134)&lt;LOG(AX$195),0,10-(LOG(AX$194)-LOG('Indicator Data'!N134))/(LOG(AX$194)-LOG(AX$195))*10))),1)</f>
        <v>0</v>
      </c>
      <c r="AY131" s="57">
        <f t="shared" ref="AY131:AY162" si="152">ROUND((10-GEOMEAN(((10-AW131)/10*9+1),((10-AX131)/10*9+1)))/9*10,1)</f>
        <v>0.2</v>
      </c>
      <c r="AZ131" s="55">
        <f>'Indicator Data'!O134</f>
        <v>0</v>
      </c>
      <c r="BA131" s="55">
        <f>'Indicator Data'!P134</f>
        <v>0</v>
      </c>
      <c r="BB131" s="57">
        <f t="shared" ref="BB131:BB162" si="153">ROUND(IF(AZ131=5,10,IF(BA131=5,9,IF(AZ131=4,8,IF(BA131=4,7,0)))),1)</f>
        <v>0</v>
      </c>
      <c r="BC131" s="58">
        <f t="shared" ref="BC131:BC162" si="154">ROUND(IF(BB131&gt;5,BB131,AY131/10*7),1)</f>
        <v>0.1</v>
      </c>
      <c r="BD131" s="15"/>
      <c r="BE131" s="104"/>
    </row>
    <row r="132" spans="1:57" s="4" customFormat="1" x14ac:dyDescent="0.25">
      <c r="A132" s="126" t="str">
        <f>'Indicator Data'!A135</f>
        <v>Pakistan</v>
      </c>
      <c r="B132" s="59" t="str">
        <f>'Indicator Data'!B135</f>
        <v>PAK</v>
      </c>
      <c r="C132" s="55">
        <f>ROUND(IF('Indicator Data'!C135=0,0.1,IF(LOG('Indicator Data'!C135)&gt;C$194,10,IF(LOG('Indicator Data'!C135)&lt;C$195,0,10-(C$194-LOG('Indicator Data'!C135))/(C$194-C$195)*10))),1)</f>
        <v>10</v>
      </c>
      <c r="D132" s="55">
        <f>ROUND(IF('Indicator Data'!D135=0,0.1,IF(LOG('Indicator Data'!D135)&gt;D$194,10,IF(LOG('Indicator Data'!D135)&lt;D$195,0,10-(D$194-LOG('Indicator Data'!D135))/(D$194-D$195)*10))),1)</f>
        <v>9.6999999999999993</v>
      </c>
      <c r="E132" s="55">
        <f t="shared" si="124"/>
        <v>9.9</v>
      </c>
      <c r="F132" s="55">
        <f>ROUND(IF('Indicator Data'!E135="No data",0.1,IF('Indicator Data'!E135=0,0,IF(LOG('Indicator Data'!E135)&gt;F$194,10,IF(LOG('Indicator Data'!E135)&lt;F$195,0,10-(F$194-LOG('Indicator Data'!E135))/(F$194-F$195)*10)))),1)</f>
        <v>10</v>
      </c>
      <c r="G132" s="55">
        <f>ROUND(IF('Indicator Data'!F135=0,0,IF(LOG('Indicator Data'!F135)&gt;G$194,10,IF(LOG('Indicator Data'!F135)&lt;G$195,0,10-(G$194-LOG('Indicator Data'!F135))/(G$194-G$195)*10))),1)</f>
        <v>7.4</v>
      </c>
      <c r="H132" s="55">
        <f>ROUND(IF('Indicator Data'!G135=0,0,IF(LOG('Indicator Data'!G135)&gt;H$194,10,IF(LOG('Indicator Data'!G135)&lt;H$195,0,10-(H$194-LOG('Indicator Data'!G135))/(H$194-H$195)*10))),1)</f>
        <v>7.4</v>
      </c>
      <c r="I132" s="55">
        <f>ROUND(IF('Indicator Data'!H135=0,0,IF(LOG('Indicator Data'!H135)&gt;I$194,10,IF(LOG('Indicator Data'!H135)&lt;I$195,0,10-(I$194-LOG('Indicator Data'!H135))/(I$194-I$195)*10))),1)</f>
        <v>3.5</v>
      </c>
      <c r="J132" s="55">
        <f t="shared" si="125"/>
        <v>5.8</v>
      </c>
      <c r="K132" s="55">
        <f>ROUND(IF('Indicator Data'!I135=0,0,IF(LOG('Indicator Data'!I135)&gt;K$194,10,IF(LOG('Indicator Data'!I135)&lt;K$195,0,10-(K$194-LOG('Indicator Data'!I135))/(K$194-K$195)*10))),1)</f>
        <v>6.6</v>
      </c>
      <c r="L132" s="55">
        <f t="shared" si="126"/>
        <v>6.2</v>
      </c>
      <c r="M132" s="55">
        <f>ROUND(IF('Indicator Data'!J135=0,0,IF(LOG('Indicator Data'!J135)&gt;M$194,10,IF(LOG('Indicator Data'!J135)&lt;M$195,0,10-(M$194-LOG('Indicator Data'!J135))/(M$194-M$195)*10))),1)</f>
        <v>9.6</v>
      </c>
      <c r="N132" s="56">
        <f>'Indicator Data'!C135/'Indicator Data'!$BD135</f>
        <v>1.9946232144510373E-3</v>
      </c>
      <c r="O132" s="56">
        <f>'Indicator Data'!D135/'Indicator Data'!$BD135</f>
        <v>4.253758342944909E-5</v>
      </c>
      <c r="P132" s="56">
        <f>IF(F132=0.1,0,'Indicator Data'!E135/'Indicator Data'!$BD135)</f>
        <v>9.8582564115096642E-3</v>
      </c>
      <c r="Q132" s="56">
        <f>'Indicator Data'!F135/'Indicator Data'!$BD135</f>
        <v>1.4384477540258378E-6</v>
      </c>
      <c r="R132" s="56">
        <f>'Indicator Data'!G135/'Indicator Data'!$BD135</f>
        <v>4.670987669734401E-4</v>
      </c>
      <c r="S132" s="56">
        <f>'Indicator Data'!H135/'Indicator Data'!$BD135</f>
        <v>1.518903414424748E-8</v>
      </c>
      <c r="T132" s="56">
        <f>'Indicator Data'!I135/'Indicator Data'!$BD135</f>
        <v>1.0789900965797313E-4</v>
      </c>
      <c r="U132" s="56">
        <f>'Indicator Data'!J135/'Indicator Data'!$BD135</f>
        <v>3.5417703751675496E-4</v>
      </c>
      <c r="V132" s="55">
        <f t="shared" si="127"/>
        <v>10</v>
      </c>
      <c r="W132" s="55">
        <f t="shared" si="128"/>
        <v>0.4</v>
      </c>
      <c r="X132" s="55">
        <f t="shared" si="129"/>
        <v>7.7</v>
      </c>
      <c r="Y132" s="55">
        <f t="shared" si="130"/>
        <v>6.6</v>
      </c>
      <c r="Z132" s="55">
        <f t="shared" si="131"/>
        <v>5.9</v>
      </c>
      <c r="AA132" s="55">
        <f t="shared" si="132"/>
        <v>0.3</v>
      </c>
      <c r="AB132" s="55">
        <f t="shared" si="133"/>
        <v>0</v>
      </c>
      <c r="AC132" s="55">
        <f t="shared" si="134"/>
        <v>0.2</v>
      </c>
      <c r="AD132" s="55">
        <f t="shared" si="135"/>
        <v>0.1</v>
      </c>
      <c r="AE132" s="55">
        <f t="shared" si="136"/>
        <v>0.2</v>
      </c>
      <c r="AF132" s="55">
        <f t="shared" si="137"/>
        <v>0.1</v>
      </c>
      <c r="AG132" s="55">
        <f>ROUND(IF('Indicator Data'!K135=0,0,IF('Indicator Data'!K135&gt;AG$194,10,IF('Indicator Data'!K135&lt;AG$195,0,10-(AG$194-'Indicator Data'!K135)/(AG$194-AG$195)*10))),1)</f>
        <v>1</v>
      </c>
      <c r="AH132" s="55">
        <f t="shared" si="138"/>
        <v>10</v>
      </c>
      <c r="AI132" s="55">
        <f t="shared" si="139"/>
        <v>5.0999999999999996</v>
      </c>
      <c r="AJ132" s="55">
        <f t="shared" si="140"/>
        <v>3.9</v>
      </c>
      <c r="AK132" s="55">
        <f t="shared" si="141"/>
        <v>1.8</v>
      </c>
      <c r="AL132" s="55">
        <f t="shared" si="142"/>
        <v>2.9</v>
      </c>
      <c r="AM132" s="55">
        <f t="shared" si="143"/>
        <v>3.4</v>
      </c>
      <c r="AN132" s="55">
        <f t="shared" si="144"/>
        <v>7</v>
      </c>
      <c r="AO132" s="57">
        <f t="shared" si="145"/>
        <v>9.1</v>
      </c>
      <c r="AP132" s="57">
        <f t="shared" si="146"/>
        <v>8.9</v>
      </c>
      <c r="AQ132" s="57">
        <f t="shared" si="147"/>
        <v>6.7</v>
      </c>
      <c r="AR132" s="57">
        <f t="shared" si="148"/>
        <v>3.8</v>
      </c>
      <c r="AS132" s="55">
        <f t="shared" si="149"/>
        <v>4</v>
      </c>
      <c r="AT132" s="55">
        <f>IF('Indicator Data'!L135="No data","x",IF('Indicator Data'!BE135&lt;1000,"x",ROUND((IF('Indicator Data'!L135&gt;AT$194,10,IF('Indicator Data'!L135&lt;AT$195,0,10-(AT$194-'Indicator Data'!L135)/(AT$194-AT$195)*10))),1)))</f>
        <v>6.1</v>
      </c>
      <c r="AU132" s="57">
        <f t="shared" si="150"/>
        <v>5.0999999999999996</v>
      </c>
      <c r="AV132" s="58">
        <f t="shared" si="151"/>
        <v>7.2</v>
      </c>
      <c r="AW132" s="55">
        <f>ROUND(IF('Indicator Data'!M135=0,0,IF('Indicator Data'!M135&gt;AW$194,10,IF('Indicator Data'!M135&lt;AW$195,0,10-(AW$194-'Indicator Data'!M135)/(AW$194-AW$195)*10))),1)</f>
        <v>10</v>
      </c>
      <c r="AX132" s="55">
        <f>ROUND(IF('Indicator Data'!N135=0,0,IF(LOG('Indicator Data'!N135)&gt;LOG(AX$194),10,IF(LOG('Indicator Data'!N135)&lt;LOG(AX$195),0,10-(LOG(AX$194)-LOG('Indicator Data'!N135))/(LOG(AX$194)-LOG(AX$195))*10))),1)</f>
        <v>9.4</v>
      </c>
      <c r="AY132" s="57">
        <f t="shared" si="152"/>
        <v>9.6999999999999993</v>
      </c>
      <c r="AZ132" s="55">
        <f>'Indicator Data'!O135</f>
        <v>4</v>
      </c>
      <c r="BA132" s="55">
        <f>'Indicator Data'!P135</f>
        <v>0</v>
      </c>
      <c r="BB132" s="57">
        <f t="shared" si="153"/>
        <v>8</v>
      </c>
      <c r="BC132" s="58">
        <f t="shared" si="154"/>
        <v>8</v>
      </c>
      <c r="BD132" s="15"/>
      <c r="BE132" s="104"/>
    </row>
    <row r="133" spans="1:57" s="4" customFormat="1" x14ac:dyDescent="0.25">
      <c r="A133" s="126" t="str">
        <f>'Indicator Data'!A136</f>
        <v>Palau</v>
      </c>
      <c r="B133" s="59" t="str">
        <f>'Indicator Data'!B136</f>
        <v>PLW</v>
      </c>
      <c r="C133" s="55">
        <f>ROUND(IF('Indicator Data'!C136=0,0.1,IF(LOG('Indicator Data'!C136)&gt;C$194,10,IF(LOG('Indicator Data'!C136)&lt;C$195,0,10-(C$194-LOG('Indicator Data'!C136))/(C$194-C$195)*10))),1)</f>
        <v>0</v>
      </c>
      <c r="D133" s="55">
        <f>ROUND(IF('Indicator Data'!D136=0,0.1,IF(LOG('Indicator Data'!D136)&gt;D$194,10,IF(LOG('Indicator Data'!D136)&lt;D$195,0,10-(D$194-LOG('Indicator Data'!D136))/(D$194-D$195)*10))),1)</f>
        <v>0.1</v>
      </c>
      <c r="E133" s="55">
        <f t="shared" si="124"/>
        <v>0.1</v>
      </c>
      <c r="F133" s="55">
        <f>ROUND(IF('Indicator Data'!E136="No data",0.1,IF('Indicator Data'!E136=0,0,IF(LOG('Indicator Data'!E136)&gt;F$194,10,IF(LOG('Indicator Data'!E136)&lt;F$195,0,10-(F$194-LOG('Indicator Data'!E136))/(F$194-F$195)*10)))),1)</f>
        <v>0.1</v>
      </c>
      <c r="G133" s="55">
        <f>ROUND(IF('Indicator Data'!F136=0,0,IF(LOG('Indicator Data'!F136)&gt;G$194,10,IF(LOG('Indicator Data'!F136)&lt;G$195,0,10-(G$194-LOG('Indicator Data'!F136))/(G$194-G$195)*10))),1)</f>
        <v>3.6</v>
      </c>
      <c r="H133" s="55">
        <f>ROUND(IF('Indicator Data'!G136=0,0,IF(LOG('Indicator Data'!G136)&gt;H$194,10,IF(LOG('Indicator Data'!G136)&lt;H$195,0,10-(H$194-LOG('Indicator Data'!G136))/(H$194-H$195)*10))),1)</f>
        <v>1.5</v>
      </c>
      <c r="I133" s="55">
        <f>ROUND(IF('Indicator Data'!H136=0,0,IF(LOG('Indicator Data'!H136)&gt;I$194,10,IF(LOG('Indicator Data'!H136)&lt;I$195,0,10-(I$194-LOG('Indicator Data'!H136))/(I$194-I$195)*10))),1)</f>
        <v>5.2</v>
      </c>
      <c r="J133" s="55">
        <f t="shared" si="125"/>
        <v>3.6</v>
      </c>
      <c r="K133" s="55">
        <f>ROUND(IF('Indicator Data'!I136=0,0,IF(LOG('Indicator Data'!I136)&gt;K$194,10,IF(LOG('Indicator Data'!I136)&lt;K$195,0,10-(K$194-LOG('Indicator Data'!I136))/(K$194-K$195)*10))),1)</f>
        <v>1.7</v>
      </c>
      <c r="L133" s="55">
        <f t="shared" si="126"/>
        <v>2.7</v>
      </c>
      <c r="M133" s="55">
        <f>ROUND(IF('Indicator Data'!J136=0,0,IF(LOG('Indicator Data'!J136)&gt;M$194,10,IF(LOG('Indicator Data'!J136)&lt;M$195,0,10-(M$194-LOG('Indicator Data'!J136))/(M$194-M$195)*10))),1)</f>
        <v>0</v>
      </c>
      <c r="N133" s="56">
        <f>'Indicator Data'!C136/'Indicator Data'!$BD136</f>
        <v>1.9036900876567758E-4</v>
      </c>
      <c r="O133" s="56">
        <f>'Indicator Data'!D136/'Indicator Data'!$BD136</f>
        <v>0</v>
      </c>
      <c r="P133" s="56">
        <f>IF(F133=0.1,0,'Indicator Data'!E136/'Indicator Data'!$BD136)</f>
        <v>0</v>
      </c>
      <c r="Q133" s="56">
        <f>'Indicator Data'!F136/'Indicator Data'!$BD136</f>
        <v>6.8614872891423141E-5</v>
      </c>
      <c r="R133" s="56">
        <f>'Indicator Data'!G136/'Indicator Data'!$BD136</f>
        <v>1.8605321929199333E-2</v>
      </c>
      <c r="S133" s="56">
        <f>'Indicator Data'!H136/'Indicator Data'!$BD136</f>
        <v>2.0709432169161322E-3</v>
      </c>
      <c r="T133" s="56">
        <f>'Indicator Data'!I136/'Indicator Data'!$BD136</f>
        <v>3.4426229508196723E-3</v>
      </c>
      <c r="U133" s="56">
        <f>'Indicator Data'!J136/'Indicator Data'!$BD136</f>
        <v>0</v>
      </c>
      <c r="V133" s="55">
        <f t="shared" si="127"/>
        <v>1</v>
      </c>
      <c r="W133" s="55">
        <f t="shared" si="128"/>
        <v>0</v>
      </c>
      <c r="X133" s="55">
        <f t="shared" si="129"/>
        <v>0.5</v>
      </c>
      <c r="Y133" s="55">
        <f t="shared" si="130"/>
        <v>0.1</v>
      </c>
      <c r="Z133" s="55">
        <f t="shared" si="131"/>
        <v>9.6</v>
      </c>
      <c r="AA133" s="55">
        <f t="shared" si="132"/>
        <v>10</v>
      </c>
      <c r="AB133" s="55">
        <f t="shared" si="133"/>
        <v>4.0999999999999996</v>
      </c>
      <c r="AC133" s="55">
        <f t="shared" si="134"/>
        <v>8.3000000000000007</v>
      </c>
      <c r="AD133" s="55">
        <f t="shared" si="135"/>
        <v>3.4</v>
      </c>
      <c r="AE133" s="55">
        <f t="shared" si="136"/>
        <v>6.5</v>
      </c>
      <c r="AF133" s="55">
        <f t="shared" si="137"/>
        <v>0</v>
      </c>
      <c r="AG133" s="55">
        <f>ROUND(IF('Indicator Data'!K136=0,0,IF('Indicator Data'!K136&gt;AG$194,10,IF('Indicator Data'!K136&lt;AG$195,0,10-(AG$194-'Indicator Data'!K136)/(AG$194-AG$195)*10))),1)</f>
        <v>0</v>
      </c>
      <c r="AH133" s="55">
        <f t="shared" si="138"/>
        <v>0.5</v>
      </c>
      <c r="AI133" s="55">
        <f t="shared" si="139"/>
        <v>0.1</v>
      </c>
      <c r="AJ133" s="55">
        <f t="shared" si="140"/>
        <v>5.8</v>
      </c>
      <c r="AK133" s="55">
        <f t="shared" si="141"/>
        <v>4.7</v>
      </c>
      <c r="AL133" s="55">
        <f t="shared" si="142"/>
        <v>5.3</v>
      </c>
      <c r="AM133" s="55">
        <f t="shared" si="143"/>
        <v>2.6</v>
      </c>
      <c r="AN133" s="55">
        <f t="shared" si="144"/>
        <v>0</v>
      </c>
      <c r="AO133" s="57">
        <f t="shared" si="145"/>
        <v>0.3</v>
      </c>
      <c r="AP133" s="57">
        <f t="shared" si="146"/>
        <v>0.1</v>
      </c>
      <c r="AQ133" s="57">
        <f t="shared" si="147"/>
        <v>7.7</v>
      </c>
      <c r="AR133" s="57">
        <f t="shared" si="148"/>
        <v>4.9000000000000004</v>
      </c>
      <c r="AS133" s="55">
        <f t="shared" si="149"/>
        <v>0</v>
      </c>
      <c r="AT133" s="55" t="str">
        <f>IF('Indicator Data'!L136="No data","x",IF('Indicator Data'!BE136&lt;1000,"x",ROUND((IF('Indicator Data'!L136&gt;AT$194,10,IF('Indicator Data'!L136&lt;AT$195,0,10-(AT$194-'Indicator Data'!L136)/(AT$194-AT$195)*10))),1)))</f>
        <v>x</v>
      </c>
      <c r="AU133" s="57">
        <f t="shared" si="150"/>
        <v>0</v>
      </c>
      <c r="AV133" s="58">
        <f t="shared" si="151"/>
        <v>3.4</v>
      </c>
      <c r="AW133" s="55">
        <f>ROUND(IF('Indicator Data'!M136=0,0,IF('Indicator Data'!M136&gt;AW$194,10,IF('Indicator Data'!M136&lt;AW$195,0,10-(AW$194-'Indicator Data'!M136)/(AW$194-AW$195)*10))),1)</f>
        <v>0</v>
      </c>
      <c r="AX133" s="55">
        <f>ROUND(IF('Indicator Data'!N136=0,0,IF(LOG('Indicator Data'!N136)&gt;LOG(AX$194),10,IF(LOG('Indicator Data'!N136)&lt;LOG(AX$195),0,10-(LOG(AX$194)-LOG('Indicator Data'!N136))/(LOG(AX$194)-LOG(AX$195))*10))),1)</f>
        <v>0</v>
      </c>
      <c r="AY133" s="57">
        <f t="shared" si="152"/>
        <v>0</v>
      </c>
      <c r="AZ133" s="55">
        <f>'Indicator Data'!O136</f>
        <v>0</v>
      </c>
      <c r="BA133" s="55">
        <f>'Indicator Data'!P136</f>
        <v>0</v>
      </c>
      <c r="BB133" s="57">
        <f t="shared" si="153"/>
        <v>0</v>
      </c>
      <c r="BC133" s="58">
        <f t="shared" si="154"/>
        <v>0</v>
      </c>
      <c r="BD133" s="15"/>
      <c r="BE133" s="104"/>
    </row>
    <row r="134" spans="1:57" s="4" customFormat="1" x14ac:dyDescent="0.25">
      <c r="A134" s="126" t="str">
        <f>'Indicator Data'!A137</f>
        <v>Palestine</v>
      </c>
      <c r="B134" s="59" t="str">
        <f>'Indicator Data'!B137</f>
        <v>PSE</v>
      </c>
      <c r="C134" s="55">
        <f>ROUND(IF('Indicator Data'!C137=0,0.1,IF(LOG('Indicator Data'!C137)&gt;C$194,10,IF(LOG('Indicator Data'!C137)&lt;C$195,0,10-(C$194-LOG('Indicator Data'!C137))/(C$194-C$195)*10))),1)</f>
        <v>7.3</v>
      </c>
      <c r="D134" s="55">
        <f>ROUND(IF('Indicator Data'!D137=0,0.1,IF(LOG('Indicator Data'!D137)&gt;D$194,10,IF(LOG('Indicator Data'!D137)&lt;D$195,0,10-(D$194-LOG('Indicator Data'!D137))/(D$194-D$195)*10))),1)</f>
        <v>0.1</v>
      </c>
      <c r="E134" s="55">
        <f t="shared" si="124"/>
        <v>4.5999999999999996</v>
      </c>
      <c r="F134" s="55">
        <f>ROUND(IF('Indicator Data'!E137="No data",0.1,IF('Indicator Data'!E137=0,0,IF(LOG('Indicator Data'!E137)&gt;F$194,10,IF(LOG('Indicator Data'!E137)&lt;F$195,0,10-(F$194-LOG('Indicator Data'!E137))/(F$194-F$195)*10)))),1)</f>
        <v>3.1</v>
      </c>
      <c r="G134" s="55">
        <f>ROUND(IF('Indicator Data'!F137=0,0,IF(LOG('Indicator Data'!F137)&gt;G$194,10,IF(LOG('Indicator Data'!F137)&lt;G$195,0,10-(G$194-LOG('Indicator Data'!F137))/(G$194-G$195)*10))),1)</f>
        <v>4.9000000000000004</v>
      </c>
      <c r="H134" s="55">
        <f>ROUND(IF('Indicator Data'!G137=0,0,IF(LOG('Indicator Data'!G137)&gt;H$194,10,IF(LOG('Indicator Data'!G137)&lt;H$195,0,10-(H$194-LOG('Indicator Data'!G137))/(H$194-H$195)*10))),1)</f>
        <v>0</v>
      </c>
      <c r="I134" s="55">
        <f>ROUND(IF('Indicator Data'!H137=0,0,IF(LOG('Indicator Data'!H137)&gt;I$194,10,IF(LOG('Indicator Data'!H137)&lt;I$195,0,10-(I$194-LOG('Indicator Data'!H137))/(I$194-I$195)*10))),1)</f>
        <v>0</v>
      </c>
      <c r="J134" s="55">
        <f t="shared" si="125"/>
        <v>0</v>
      </c>
      <c r="K134" s="55">
        <f>ROUND(IF('Indicator Data'!I137=0,0,IF(LOG('Indicator Data'!I137)&gt;K$194,10,IF(LOG('Indicator Data'!I137)&lt;K$195,0,10-(K$194-LOG('Indicator Data'!I137))/(K$194-K$195)*10))),1)</f>
        <v>0</v>
      </c>
      <c r="L134" s="55">
        <f t="shared" si="126"/>
        <v>0</v>
      </c>
      <c r="M134" s="55">
        <f>ROUND(IF('Indicator Data'!J137=0,0,IF(LOG('Indicator Data'!J137)&gt;M$194,10,IF(LOG('Indicator Data'!J137)&lt;M$195,0,10-(M$194-LOG('Indicator Data'!J137))/(M$194-M$195)*10))),1)</f>
        <v>0</v>
      </c>
      <c r="N134" s="56">
        <f>'Indicator Data'!C137/'Indicator Data'!$BD137</f>
        <v>1.768156634054001E-3</v>
      </c>
      <c r="O134" s="56">
        <f>'Indicator Data'!D137/'Indicator Data'!$BD137</f>
        <v>0</v>
      </c>
      <c r="P134" s="56">
        <f>IF(F134=0.1,0,'Indicator Data'!E137/'Indicator Data'!$BD137)</f>
        <v>3.8125956645955732E-4</v>
      </c>
      <c r="Q134" s="56">
        <f>'Indicator Data'!F137/'Indicator Data'!$BD137</f>
        <v>1.9052280231087386E-6</v>
      </c>
      <c r="R134" s="56">
        <f>'Indicator Data'!G137/'Indicator Data'!$BD137</f>
        <v>0</v>
      </c>
      <c r="S134" s="56">
        <f>'Indicator Data'!H137/'Indicator Data'!$BD137</f>
        <v>0</v>
      </c>
      <c r="T134" s="56">
        <f>'Indicator Data'!I137/'Indicator Data'!$BD137</f>
        <v>0</v>
      </c>
      <c r="U134" s="56">
        <f>'Indicator Data'!J137/'Indicator Data'!$BD137</f>
        <v>0</v>
      </c>
      <c r="V134" s="55">
        <f t="shared" si="127"/>
        <v>8.8000000000000007</v>
      </c>
      <c r="W134" s="55">
        <f t="shared" si="128"/>
        <v>0</v>
      </c>
      <c r="X134" s="55">
        <f t="shared" si="129"/>
        <v>6</v>
      </c>
      <c r="Y134" s="55">
        <f t="shared" si="130"/>
        <v>0.3</v>
      </c>
      <c r="Z134" s="55">
        <f t="shared" si="131"/>
        <v>6.2</v>
      </c>
      <c r="AA134" s="55">
        <f t="shared" si="132"/>
        <v>0</v>
      </c>
      <c r="AB134" s="55">
        <f t="shared" si="133"/>
        <v>0</v>
      </c>
      <c r="AC134" s="55">
        <f t="shared" si="134"/>
        <v>0</v>
      </c>
      <c r="AD134" s="55">
        <f t="shared" si="135"/>
        <v>0</v>
      </c>
      <c r="AE134" s="55">
        <f t="shared" si="136"/>
        <v>0</v>
      </c>
      <c r="AF134" s="55">
        <f t="shared" si="137"/>
        <v>0</v>
      </c>
      <c r="AG134" s="55">
        <f>ROUND(IF('Indicator Data'!K137=0,0,IF('Indicator Data'!K137&gt;AG$194,10,IF('Indicator Data'!K137&lt;AG$195,0,10-(AG$194-'Indicator Data'!K137)/(AG$194-AG$195)*10))),1)</f>
        <v>0</v>
      </c>
      <c r="AH134" s="55">
        <f t="shared" si="138"/>
        <v>8.1</v>
      </c>
      <c r="AI134" s="55">
        <f t="shared" si="139"/>
        <v>0.1</v>
      </c>
      <c r="AJ134" s="55">
        <f t="shared" si="140"/>
        <v>0</v>
      </c>
      <c r="AK134" s="55">
        <f t="shared" si="141"/>
        <v>0</v>
      </c>
      <c r="AL134" s="55">
        <f t="shared" si="142"/>
        <v>0</v>
      </c>
      <c r="AM134" s="55">
        <f t="shared" si="143"/>
        <v>0</v>
      </c>
      <c r="AN134" s="55">
        <f t="shared" si="144"/>
        <v>0</v>
      </c>
      <c r="AO134" s="57">
        <f t="shared" si="145"/>
        <v>5.3</v>
      </c>
      <c r="AP134" s="57">
        <f t="shared" si="146"/>
        <v>1.8</v>
      </c>
      <c r="AQ134" s="57">
        <f t="shared" si="147"/>
        <v>5.6</v>
      </c>
      <c r="AR134" s="57">
        <f t="shared" si="148"/>
        <v>0</v>
      </c>
      <c r="AS134" s="55">
        <f t="shared" si="149"/>
        <v>0</v>
      </c>
      <c r="AT134" s="55">
        <f>IF('Indicator Data'!L137="No data","x",IF('Indicator Data'!BE137&lt;1000,"x",ROUND((IF('Indicator Data'!L137&gt;AT$194,10,IF('Indicator Data'!L137&lt;AT$195,0,10-(AT$194-'Indicator Data'!L137)/(AT$194-AT$195)*10))),1)))</f>
        <v>0</v>
      </c>
      <c r="AU134" s="57">
        <f t="shared" si="150"/>
        <v>0</v>
      </c>
      <c r="AV134" s="58">
        <f t="shared" si="151"/>
        <v>2.9</v>
      </c>
      <c r="AW134" s="55">
        <f>ROUND(IF('Indicator Data'!M137=0,0,IF('Indicator Data'!M137&gt;AW$194,10,IF('Indicator Data'!M137&lt;AW$195,0,10-(AW$194-'Indicator Data'!M137)/(AW$194-AW$195)*10))),1)</f>
        <v>1.6</v>
      </c>
      <c r="AX134" s="55">
        <f>ROUND(IF('Indicator Data'!N137=0,0,IF(LOG('Indicator Data'!N137)&gt;LOG(AX$194),10,IF(LOG('Indicator Data'!N137)&lt;LOG(AX$195),0,10-(LOG(AX$194)-LOG('Indicator Data'!N137))/(LOG(AX$194)-LOG(AX$195))*10))),1)</f>
        <v>7.7</v>
      </c>
      <c r="AY134" s="57">
        <f t="shared" si="152"/>
        <v>5.4</v>
      </c>
      <c r="AZ134" s="55">
        <f>'Indicator Data'!O137</f>
        <v>0</v>
      </c>
      <c r="BA134" s="55">
        <f>'Indicator Data'!P137</f>
        <v>4</v>
      </c>
      <c r="BB134" s="57">
        <f t="shared" si="153"/>
        <v>7</v>
      </c>
      <c r="BC134" s="58">
        <f t="shared" si="154"/>
        <v>7</v>
      </c>
      <c r="BD134" s="15"/>
      <c r="BE134" s="104"/>
    </row>
    <row r="135" spans="1:57" s="4" customFormat="1" x14ac:dyDescent="0.25">
      <c r="A135" s="126" t="str">
        <f>'Indicator Data'!A138</f>
        <v>Panama</v>
      </c>
      <c r="B135" s="59" t="str">
        <f>'Indicator Data'!B138</f>
        <v>PAN</v>
      </c>
      <c r="C135" s="55">
        <f>ROUND(IF('Indicator Data'!C138=0,0.1,IF(LOG('Indicator Data'!C138)&gt;C$194,10,IF(LOG('Indicator Data'!C138)&lt;C$195,0,10-(C$194-LOG('Indicator Data'!C138))/(C$194-C$195)*10))),1)</f>
        <v>6.8</v>
      </c>
      <c r="D135" s="55">
        <f>ROUND(IF('Indicator Data'!D138=0,0.1,IF(LOG('Indicator Data'!D138)&gt;D$194,10,IF(LOG('Indicator Data'!D138)&lt;D$195,0,10-(D$194-LOG('Indicator Data'!D138))/(D$194-D$195)*10))),1)</f>
        <v>7</v>
      </c>
      <c r="E135" s="55">
        <f t="shared" si="124"/>
        <v>6.9</v>
      </c>
      <c r="F135" s="55">
        <f>ROUND(IF('Indicator Data'!E138="No data",0.1,IF('Indicator Data'!E138=0,0,IF(LOG('Indicator Data'!E138)&gt;F$194,10,IF(LOG('Indicator Data'!E138)&lt;F$195,0,10-(F$194-LOG('Indicator Data'!E138))/(F$194-F$195)*10)))),1)</f>
        <v>4.5</v>
      </c>
      <c r="G135" s="55">
        <f>ROUND(IF('Indicator Data'!F138=0,0,IF(LOG('Indicator Data'!F138)&gt;G$194,10,IF(LOG('Indicator Data'!F138)&lt;G$195,0,10-(G$194-LOG('Indicator Data'!F138))/(G$194-G$195)*10))),1)</f>
        <v>7.6</v>
      </c>
      <c r="H135" s="55">
        <f>ROUND(IF('Indicator Data'!G138=0,0,IF(LOG('Indicator Data'!G138)&gt;H$194,10,IF(LOG('Indicator Data'!G138)&lt;H$195,0,10-(H$194-LOG('Indicator Data'!G138))/(H$194-H$195)*10))),1)</f>
        <v>2.7</v>
      </c>
      <c r="I135" s="55">
        <f>ROUND(IF('Indicator Data'!H138=0,0,IF(LOG('Indicator Data'!H138)&gt;I$194,10,IF(LOG('Indicator Data'!H138)&lt;I$195,0,10-(I$194-LOG('Indicator Data'!H138))/(I$194-I$195)*10))),1)</f>
        <v>0</v>
      </c>
      <c r="J135" s="55">
        <f t="shared" si="125"/>
        <v>1.4</v>
      </c>
      <c r="K135" s="55">
        <f>ROUND(IF('Indicator Data'!I138=0,0,IF(LOG('Indicator Data'!I138)&gt;K$194,10,IF(LOG('Indicator Data'!I138)&lt;K$195,0,10-(K$194-LOG('Indicator Data'!I138))/(K$194-K$195)*10))),1)</f>
        <v>5.5</v>
      </c>
      <c r="L135" s="55">
        <f t="shared" si="126"/>
        <v>3.7</v>
      </c>
      <c r="M135" s="55">
        <f>ROUND(IF('Indicator Data'!J138=0,0,IF(LOG('Indicator Data'!J138)&gt;M$194,10,IF(LOG('Indicator Data'!J138)&lt;M$195,0,10-(M$194-LOG('Indicator Data'!J138))/(M$194-M$195)*10))),1)</f>
        <v>0</v>
      </c>
      <c r="N135" s="56">
        <f>'Indicator Data'!C138/'Indicator Data'!$BD138</f>
        <v>1.4183460098734788E-3</v>
      </c>
      <c r="O135" s="56">
        <f>'Indicator Data'!D138/'Indicator Data'!$BD138</f>
        <v>3.2482796842336307E-4</v>
      </c>
      <c r="P135" s="56">
        <f>IF(F135=0.1,0,'Indicator Data'!E138/'Indicator Data'!$BD138)</f>
        <v>1.7184076299710221E-3</v>
      </c>
      <c r="Q135" s="56">
        <f>'Indicator Data'!F138/'Indicator Data'!$BD138</f>
        <v>1.0005290520354241E-4</v>
      </c>
      <c r="R135" s="56">
        <f>'Indicator Data'!G138/'Indicator Data'!$BD138</f>
        <v>3.2885932630519091E-4</v>
      </c>
      <c r="S135" s="56">
        <f>'Indicator Data'!H138/'Indicator Data'!$BD138</f>
        <v>0</v>
      </c>
      <c r="T135" s="56">
        <f>'Indicator Data'!I138/'Indicator Data'!$BD138</f>
        <v>1.465651633365619E-3</v>
      </c>
      <c r="U135" s="56">
        <f>'Indicator Data'!J138/'Indicator Data'!$BD138</f>
        <v>0</v>
      </c>
      <c r="V135" s="55">
        <f t="shared" si="127"/>
        <v>7.1</v>
      </c>
      <c r="W135" s="55">
        <f t="shared" si="128"/>
        <v>3.2</v>
      </c>
      <c r="X135" s="55">
        <f t="shared" si="129"/>
        <v>5.5</v>
      </c>
      <c r="Y135" s="55">
        <f t="shared" si="130"/>
        <v>1.1000000000000001</v>
      </c>
      <c r="Z135" s="55">
        <f t="shared" si="131"/>
        <v>10</v>
      </c>
      <c r="AA135" s="55">
        <f t="shared" si="132"/>
        <v>0.2</v>
      </c>
      <c r="AB135" s="55">
        <f t="shared" si="133"/>
        <v>0</v>
      </c>
      <c r="AC135" s="55">
        <f t="shared" si="134"/>
        <v>0.1</v>
      </c>
      <c r="AD135" s="55">
        <f t="shared" si="135"/>
        <v>1.5</v>
      </c>
      <c r="AE135" s="55">
        <f t="shared" si="136"/>
        <v>0.8</v>
      </c>
      <c r="AF135" s="55">
        <f t="shared" si="137"/>
        <v>0</v>
      </c>
      <c r="AG135" s="55">
        <f>ROUND(IF('Indicator Data'!K138=0,0,IF('Indicator Data'!K138&gt;AG$194,10,IF('Indicator Data'!K138&lt;AG$195,0,10-(AG$194-'Indicator Data'!K138)/(AG$194-AG$195)*10))),1)</f>
        <v>2</v>
      </c>
      <c r="AH135" s="55">
        <f t="shared" si="138"/>
        <v>7</v>
      </c>
      <c r="AI135" s="55">
        <f t="shared" si="139"/>
        <v>5.0999999999999996</v>
      </c>
      <c r="AJ135" s="55">
        <f t="shared" si="140"/>
        <v>1.5</v>
      </c>
      <c r="AK135" s="55">
        <f t="shared" si="141"/>
        <v>0</v>
      </c>
      <c r="AL135" s="55">
        <f t="shared" si="142"/>
        <v>0.8</v>
      </c>
      <c r="AM135" s="55">
        <f t="shared" si="143"/>
        <v>3.5</v>
      </c>
      <c r="AN135" s="55">
        <f t="shared" si="144"/>
        <v>0</v>
      </c>
      <c r="AO135" s="57">
        <f t="shared" si="145"/>
        <v>6.3</v>
      </c>
      <c r="AP135" s="57">
        <f t="shared" si="146"/>
        <v>3</v>
      </c>
      <c r="AQ135" s="57">
        <f t="shared" si="147"/>
        <v>9.1</v>
      </c>
      <c r="AR135" s="57">
        <f t="shared" si="148"/>
        <v>2.4</v>
      </c>
      <c r="AS135" s="55">
        <f t="shared" si="149"/>
        <v>1</v>
      </c>
      <c r="AT135" s="55">
        <f>IF('Indicator Data'!L138="No data","x",IF('Indicator Data'!BE138&lt;1000,"x",ROUND((IF('Indicator Data'!L138&gt;AT$194,10,IF('Indicator Data'!L138&lt;AT$195,0,10-(AT$194-'Indicator Data'!L138)/(AT$194-AT$195)*10))),1)))</f>
        <v>1</v>
      </c>
      <c r="AU135" s="57">
        <f t="shared" si="150"/>
        <v>1</v>
      </c>
      <c r="AV135" s="58">
        <f t="shared" si="151"/>
        <v>5.3</v>
      </c>
      <c r="AW135" s="55">
        <f>ROUND(IF('Indicator Data'!M138=0,0,IF('Indicator Data'!M138&gt;AW$194,10,IF('Indicator Data'!M138&lt;AW$195,0,10-(AW$194-'Indicator Data'!M138)/(AW$194-AW$195)*10))),1)</f>
        <v>0.4</v>
      </c>
      <c r="AX135" s="55">
        <f>ROUND(IF('Indicator Data'!N138=0,0,IF(LOG('Indicator Data'!N138)&gt;LOG(AX$194),10,IF(LOG('Indicator Data'!N138)&lt;LOG(AX$195),0,10-(LOG(AX$194)-LOG('Indicator Data'!N138))/(LOG(AX$194)-LOG(AX$195))*10))),1)</f>
        <v>0</v>
      </c>
      <c r="AY135" s="57">
        <f t="shared" si="152"/>
        <v>0.2</v>
      </c>
      <c r="AZ135" s="55">
        <f>'Indicator Data'!O138</f>
        <v>0</v>
      </c>
      <c r="BA135" s="55">
        <f>'Indicator Data'!P138</f>
        <v>0</v>
      </c>
      <c r="BB135" s="57">
        <f t="shared" si="153"/>
        <v>0</v>
      </c>
      <c r="BC135" s="58">
        <f t="shared" si="154"/>
        <v>0.1</v>
      </c>
      <c r="BD135" s="15"/>
      <c r="BE135" s="104"/>
    </row>
    <row r="136" spans="1:57" s="4" customFormat="1" x14ac:dyDescent="0.25">
      <c r="A136" s="126" t="str">
        <f>'Indicator Data'!A139</f>
        <v>Papua New Guinea</v>
      </c>
      <c r="B136" s="59" t="str">
        <f>'Indicator Data'!B139</f>
        <v>PNG</v>
      </c>
      <c r="C136" s="55">
        <f>ROUND(IF('Indicator Data'!C139=0,0.1,IF(LOG('Indicator Data'!C139)&gt;C$194,10,IF(LOG('Indicator Data'!C139)&lt;C$195,0,10-(C$194-LOG('Indicator Data'!C139))/(C$194-C$195)*10))),1)</f>
        <v>7.8</v>
      </c>
      <c r="D136" s="55">
        <f>ROUND(IF('Indicator Data'!D139=0,0.1,IF(LOG('Indicator Data'!D139)&gt;D$194,10,IF(LOG('Indicator Data'!D139)&lt;D$195,0,10-(D$194-LOG('Indicator Data'!D139))/(D$194-D$195)*10))),1)</f>
        <v>7</v>
      </c>
      <c r="E136" s="55">
        <f t="shared" si="124"/>
        <v>7.4</v>
      </c>
      <c r="F136" s="55">
        <f>ROUND(IF('Indicator Data'!E139="No data",0.1,IF('Indicator Data'!E139=0,0,IF(LOG('Indicator Data'!E139)&gt;F$194,10,IF(LOG('Indicator Data'!E139)&lt;F$195,0,10-(F$194-LOG('Indicator Data'!E139))/(F$194-F$195)*10)))),1)</f>
        <v>6.4</v>
      </c>
      <c r="G136" s="55">
        <f>ROUND(IF('Indicator Data'!F139=0,0,IF(LOG('Indicator Data'!F139)&gt;G$194,10,IF(LOG('Indicator Data'!F139)&lt;G$195,0,10-(G$194-LOG('Indicator Data'!F139))/(G$194-G$195)*10))),1)</f>
        <v>7.6</v>
      </c>
      <c r="H136" s="55">
        <f>ROUND(IF('Indicator Data'!G139=0,0,IF(LOG('Indicator Data'!G139)&gt;H$194,10,IF(LOG('Indicator Data'!G139)&lt;H$195,0,10-(H$194-LOG('Indicator Data'!G139))/(H$194-H$195)*10))),1)</f>
        <v>3.5</v>
      </c>
      <c r="I136" s="55">
        <f>ROUND(IF('Indicator Data'!H139=0,0,IF(LOG('Indicator Data'!H139)&gt;I$194,10,IF(LOG('Indicator Data'!H139)&lt;I$195,0,10-(I$194-LOG('Indicator Data'!H139))/(I$194-I$195)*10))),1)</f>
        <v>0</v>
      </c>
      <c r="J136" s="55">
        <f t="shared" si="125"/>
        <v>1.9</v>
      </c>
      <c r="K136" s="55">
        <f>ROUND(IF('Indicator Data'!I139=0,0,IF(LOG('Indicator Data'!I139)&gt;K$194,10,IF(LOG('Indicator Data'!I139)&lt;K$195,0,10-(K$194-LOG('Indicator Data'!I139))/(K$194-K$195)*10))),1)</f>
        <v>5.9</v>
      </c>
      <c r="L136" s="55">
        <f t="shared" si="126"/>
        <v>4.2</v>
      </c>
      <c r="M136" s="55">
        <f>ROUND(IF('Indicator Data'!J139=0,0,IF(LOG('Indicator Data'!J139)&gt;M$194,10,IF(LOG('Indicator Data'!J139)&lt;M$195,0,10-(M$194-LOG('Indicator Data'!J139))/(M$194-M$195)*10))),1)</f>
        <v>9.9</v>
      </c>
      <c r="N136" s="56">
        <f>'Indicator Data'!C139/'Indicator Data'!$BD139</f>
        <v>1.7951934902085435E-3</v>
      </c>
      <c r="O136" s="56">
        <f>'Indicator Data'!D139/'Indicator Data'!$BD139</f>
        <v>1.7833903539705452E-4</v>
      </c>
      <c r="P136" s="56">
        <f>IF(F136=0.1,0,'Indicator Data'!E139/'Indicator Data'!$BD139)</f>
        <v>5.0635699920696629E-3</v>
      </c>
      <c r="Q136" s="56">
        <f>'Indicator Data'!F139/'Indicator Data'!$BD139</f>
        <v>4.907512320539131E-5</v>
      </c>
      <c r="R136" s="56">
        <f>'Indicator Data'!G139/'Indicator Data'!$BD139</f>
        <v>3.3292356275001678E-4</v>
      </c>
      <c r="S136" s="56">
        <f>'Indicator Data'!H139/'Indicator Data'!$BD139</f>
        <v>0</v>
      </c>
      <c r="T136" s="56">
        <f>'Indicator Data'!I139/'Indicator Data'!$BD139</f>
        <v>1.2905368497371365E-3</v>
      </c>
      <c r="U136" s="56">
        <f>'Indicator Data'!J139/'Indicator Data'!$BD139</f>
        <v>1.254745313368923E-2</v>
      </c>
      <c r="V136" s="55">
        <f t="shared" si="127"/>
        <v>9</v>
      </c>
      <c r="W136" s="55">
        <f t="shared" si="128"/>
        <v>1.8</v>
      </c>
      <c r="X136" s="55">
        <f t="shared" si="129"/>
        <v>6.7</v>
      </c>
      <c r="Y136" s="55">
        <f t="shared" si="130"/>
        <v>3.4</v>
      </c>
      <c r="Z136" s="55">
        <f t="shared" si="131"/>
        <v>9.3000000000000007</v>
      </c>
      <c r="AA136" s="55">
        <f t="shared" si="132"/>
        <v>0.2</v>
      </c>
      <c r="AB136" s="55">
        <f t="shared" si="133"/>
        <v>0</v>
      </c>
      <c r="AC136" s="55">
        <f t="shared" si="134"/>
        <v>0.1</v>
      </c>
      <c r="AD136" s="55">
        <f t="shared" si="135"/>
        <v>1.3</v>
      </c>
      <c r="AE136" s="55">
        <f t="shared" si="136"/>
        <v>0.7</v>
      </c>
      <c r="AF136" s="55">
        <f t="shared" si="137"/>
        <v>4.2</v>
      </c>
      <c r="AG136" s="55">
        <f>ROUND(IF('Indicator Data'!K139=0,0,IF('Indicator Data'!K139&gt;AG$194,10,IF('Indicator Data'!K139&lt;AG$195,0,10-(AG$194-'Indicator Data'!K139)/(AG$194-AG$195)*10))),1)</f>
        <v>2</v>
      </c>
      <c r="AH136" s="55">
        <f t="shared" si="138"/>
        <v>8.4</v>
      </c>
      <c r="AI136" s="55">
        <f t="shared" si="139"/>
        <v>4.4000000000000004</v>
      </c>
      <c r="AJ136" s="55">
        <f t="shared" si="140"/>
        <v>1.9</v>
      </c>
      <c r="AK136" s="55">
        <f t="shared" si="141"/>
        <v>0</v>
      </c>
      <c r="AL136" s="55">
        <f t="shared" si="142"/>
        <v>1</v>
      </c>
      <c r="AM136" s="55">
        <f t="shared" si="143"/>
        <v>3.6</v>
      </c>
      <c r="AN136" s="55">
        <f t="shared" si="144"/>
        <v>8.1999999999999993</v>
      </c>
      <c r="AO136" s="57">
        <f t="shared" si="145"/>
        <v>7.1</v>
      </c>
      <c r="AP136" s="57">
        <f t="shared" si="146"/>
        <v>5.0999999999999996</v>
      </c>
      <c r="AQ136" s="57">
        <f t="shared" si="147"/>
        <v>8.6</v>
      </c>
      <c r="AR136" s="57">
        <f t="shared" si="148"/>
        <v>2.6</v>
      </c>
      <c r="AS136" s="55">
        <f t="shared" si="149"/>
        <v>5.0999999999999996</v>
      </c>
      <c r="AT136" s="55">
        <f>IF('Indicator Data'!L139="No data","x",IF('Indicator Data'!BE139&lt;1000,"x",ROUND((IF('Indicator Data'!L139&gt;AT$194,10,IF('Indicator Data'!L139&lt;AT$195,0,10-(AT$194-'Indicator Data'!L139)/(AT$194-AT$195)*10))),1)))</f>
        <v>0</v>
      </c>
      <c r="AU136" s="57">
        <f t="shared" si="150"/>
        <v>2.6</v>
      </c>
      <c r="AV136" s="58">
        <f t="shared" si="151"/>
        <v>5.8</v>
      </c>
      <c r="AW136" s="55">
        <f>ROUND(IF('Indicator Data'!M139=0,0,IF('Indicator Data'!M139&gt;AW$194,10,IF('Indicator Data'!M139&lt;AW$195,0,10-(AW$194-'Indicator Data'!M139)/(AW$194-AW$195)*10))),1)</f>
        <v>4.8</v>
      </c>
      <c r="AX136" s="55">
        <f>ROUND(IF('Indicator Data'!N139=0,0,IF(LOG('Indicator Data'!N139)&gt;LOG(AX$194),10,IF(LOG('Indicator Data'!N139)&lt;LOG(AX$195),0,10-(LOG(AX$194)-LOG('Indicator Data'!N139))/(LOG(AX$194)-LOG(AX$195))*10))),1)</f>
        <v>4.3</v>
      </c>
      <c r="AY136" s="57">
        <f t="shared" si="152"/>
        <v>4.5999999999999996</v>
      </c>
      <c r="AZ136" s="55">
        <f>'Indicator Data'!O139</f>
        <v>0</v>
      </c>
      <c r="BA136" s="55">
        <f>'Indicator Data'!P139</f>
        <v>0</v>
      </c>
      <c r="BB136" s="57">
        <f t="shared" si="153"/>
        <v>0</v>
      </c>
      <c r="BC136" s="58">
        <f t="shared" si="154"/>
        <v>3.2</v>
      </c>
      <c r="BD136" s="15"/>
      <c r="BE136" s="104"/>
    </row>
    <row r="137" spans="1:57" s="4" customFormat="1" x14ac:dyDescent="0.25">
      <c r="A137" s="126" t="str">
        <f>'Indicator Data'!A140</f>
        <v>Paraguay</v>
      </c>
      <c r="B137" s="54" t="str">
        <f>'Indicator Data'!B140</f>
        <v>PRY</v>
      </c>
      <c r="C137" s="55">
        <f>ROUND(IF('Indicator Data'!C140=0,0.1,IF(LOG('Indicator Data'!C140)&gt;C$194,10,IF(LOG('Indicator Data'!C140)&lt;C$195,0,10-(C$194-LOG('Indicator Data'!C140))/(C$194-C$195)*10))),1)</f>
        <v>0</v>
      </c>
      <c r="D137" s="55">
        <f>ROUND(IF('Indicator Data'!D140=0,0.1,IF(LOG('Indicator Data'!D140)&gt;D$194,10,IF(LOG('Indicator Data'!D140)&lt;D$195,0,10-(D$194-LOG('Indicator Data'!D140))/(D$194-D$195)*10))),1)</f>
        <v>0.1</v>
      </c>
      <c r="E137" s="55">
        <f t="shared" si="124"/>
        <v>0.1</v>
      </c>
      <c r="F137" s="55">
        <f>ROUND(IF('Indicator Data'!E140="No data",0.1,IF('Indicator Data'!E140=0,0,IF(LOG('Indicator Data'!E140)&gt;F$194,10,IF(LOG('Indicator Data'!E140)&lt;F$195,0,10-(F$194-LOG('Indicator Data'!E140))/(F$194-F$195)*10)))),1)</f>
        <v>6.2</v>
      </c>
      <c r="G137" s="55">
        <f>ROUND(IF('Indicator Data'!F140=0,0,IF(LOG('Indicator Data'!F140)&gt;G$194,10,IF(LOG('Indicator Data'!F140)&lt;G$195,0,10-(G$194-LOG('Indicator Data'!F140))/(G$194-G$195)*10))),1)</f>
        <v>0</v>
      </c>
      <c r="H137" s="55">
        <f>ROUND(IF('Indicator Data'!G140=0,0,IF(LOG('Indicator Data'!G140)&gt;H$194,10,IF(LOG('Indicator Data'!G140)&lt;H$195,0,10-(H$194-LOG('Indicator Data'!G140))/(H$194-H$195)*10))),1)</f>
        <v>0</v>
      </c>
      <c r="I137" s="55">
        <f>ROUND(IF('Indicator Data'!H140=0,0,IF(LOG('Indicator Data'!H140)&gt;I$194,10,IF(LOG('Indicator Data'!H140)&lt;I$195,0,10-(I$194-LOG('Indicator Data'!H140))/(I$194-I$195)*10))),1)</f>
        <v>0</v>
      </c>
      <c r="J137" s="55">
        <f t="shared" si="125"/>
        <v>0</v>
      </c>
      <c r="K137" s="55">
        <f>ROUND(IF('Indicator Data'!I140=0,0,IF(LOG('Indicator Data'!I140)&gt;K$194,10,IF(LOG('Indicator Data'!I140)&lt;K$195,0,10-(K$194-LOG('Indicator Data'!I140))/(K$194-K$195)*10))),1)</f>
        <v>0</v>
      </c>
      <c r="L137" s="55">
        <f t="shared" si="126"/>
        <v>0</v>
      </c>
      <c r="M137" s="55">
        <f>ROUND(IF('Indicator Data'!J140=0,0,IF(LOG('Indicator Data'!J140)&gt;M$194,10,IF(LOG('Indicator Data'!J140)&lt;M$195,0,10-(M$194-LOG('Indicator Data'!J140))/(M$194-M$195)*10))),1)</f>
        <v>9.3000000000000007</v>
      </c>
      <c r="N137" s="56">
        <f>'Indicator Data'!C140/'Indicator Data'!$BD140</f>
        <v>6.5151847414437139E-7</v>
      </c>
      <c r="O137" s="56">
        <f>'Indicator Data'!D140/'Indicator Data'!$BD140</f>
        <v>0</v>
      </c>
      <c r="P137" s="56">
        <f>IF(F137=0.1,0,'Indicator Data'!E140/'Indicator Data'!$BD140)</f>
        <v>4.4270764946947568E-3</v>
      </c>
      <c r="Q137" s="56">
        <f>'Indicator Data'!F140/'Indicator Data'!$BD140</f>
        <v>0</v>
      </c>
      <c r="R137" s="56">
        <f>'Indicator Data'!G140/'Indicator Data'!$BD140</f>
        <v>0</v>
      </c>
      <c r="S137" s="56">
        <f>'Indicator Data'!H140/'Indicator Data'!$BD140</f>
        <v>0</v>
      </c>
      <c r="T137" s="56">
        <f>'Indicator Data'!I140/'Indicator Data'!$BD140</f>
        <v>0</v>
      </c>
      <c r="U137" s="56">
        <f>'Indicator Data'!J140/'Indicator Data'!$BD140</f>
        <v>8.1609226394521797E-3</v>
      </c>
      <c r="V137" s="55">
        <f t="shared" si="127"/>
        <v>0</v>
      </c>
      <c r="W137" s="55">
        <f t="shared" si="128"/>
        <v>0</v>
      </c>
      <c r="X137" s="55">
        <f t="shared" si="129"/>
        <v>0</v>
      </c>
      <c r="Y137" s="55">
        <f t="shared" si="130"/>
        <v>3</v>
      </c>
      <c r="Z137" s="55">
        <f t="shared" si="131"/>
        <v>0</v>
      </c>
      <c r="AA137" s="55">
        <f t="shared" si="132"/>
        <v>0</v>
      </c>
      <c r="AB137" s="55">
        <f t="shared" si="133"/>
        <v>0</v>
      </c>
      <c r="AC137" s="55">
        <f t="shared" si="134"/>
        <v>0</v>
      </c>
      <c r="AD137" s="55">
        <f t="shared" si="135"/>
        <v>0</v>
      </c>
      <c r="AE137" s="55">
        <f t="shared" si="136"/>
        <v>0</v>
      </c>
      <c r="AF137" s="55">
        <f t="shared" si="137"/>
        <v>2.7</v>
      </c>
      <c r="AG137" s="55">
        <f>ROUND(IF('Indicator Data'!K140=0,0,IF('Indicator Data'!K140&gt;AG$194,10,IF('Indicator Data'!K140&lt;AG$195,0,10-(AG$194-'Indicator Data'!K140)/(AG$194-AG$195)*10))),1)</f>
        <v>7.1</v>
      </c>
      <c r="AH137" s="55">
        <f t="shared" si="138"/>
        <v>0</v>
      </c>
      <c r="AI137" s="55">
        <f t="shared" si="139"/>
        <v>0.1</v>
      </c>
      <c r="AJ137" s="55">
        <f t="shared" si="140"/>
        <v>0</v>
      </c>
      <c r="AK137" s="55">
        <f t="shared" si="141"/>
        <v>0</v>
      </c>
      <c r="AL137" s="55">
        <f t="shared" si="142"/>
        <v>0</v>
      </c>
      <c r="AM137" s="55">
        <f t="shared" si="143"/>
        <v>0</v>
      </c>
      <c r="AN137" s="55">
        <f t="shared" si="144"/>
        <v>7.2</v>
      </c>
      <c r="AO137" s="57">
        <f t="shared" si="145"/>
        <v>0.1</v>
      </c>
      <c r="AP137" s="57">
        <f t="shared" si="146"/>
        <v>4.8</v>
      </c>
      <c r="AQ137" s="57">
        <f t="shared" si="147"/>
        <v>0</v>
      </c>
      <c r="AR137" s="57">
        <f t="shared" si="148"/>
        <v>0</v>
      </c>
      <c r="AS137" s="55">
        <f t="shared" si="149"/>
        <v>7.2</v>
      </c>
      <c r="AT137" s="55">
        <f>IF('Indicator Data'!L140="No data","x",IF('Indicator Data'!BE140&lt;1000,"x",ROUND((IF('Indicator Data'!L140&gt;AT$194,10,IF('Indicator Data'!L140&lt;AT$195,0,10-(AT$194-'Indicator Data'!L140)/(AT$194-AT$195)*10))),1)))</f>
        <v>0</v>
      </c>
      <c r="AU137" s="57">
        <f t="shared" si="150"/>
        <v>3.6</v>
      </c>
      <c r="AV137" s="58">
        <f t="shared" si="151"/>
        <v>2</v>
      </c>
      <c r="AW137" s="55">
        <f>ROUND(IF('Indicator Data'!M140=0,0,IF('Indicator Data'!M140&gt;AW$194,10,IF('Indicator Data'!M140&lt;AW$195,0,10-(AW$194-'Indicator Data'!M140)/(AW$194-AW$195)*10))),1)</f>
        <v>3.3</v>
      </c>
      <c r="AX137" s="55">
        <f>ROUND(IF('Indicator Data'!N140=0,0,IF(LOG('Indicator Data'!N140)&gt;LOG(AX$194),10,IF(LOG('Indicator Data'!N140)&lt;LOG(AX$195),0,10-(LOG(AX$194)-LOG('Indicator Data'!N140))/(LOG(AX$194)-LOG(AX$195))*10))),1)</f>
        <v>3</v>
      </c>
      <c r="AY137" s="57">
        <f t="shared" si="152"/>
        <v>3.2</v>
      </c>
      <c r="AZ137" s="55">
        <f>'Indicator Data'!O140</f>
        <v>0</v>
      </c>
      <c r="BA137" s="55">
        <f>'Indicator Data'!P140</f>
        <v>0</v>
      </c>
      <c r="BB137" s="57">
        <f t="shared" si="153"/>
        <v>0</v>
      </c>
      <c r="BC137" s="58">
        <f t="shared" si="154"/>
        <v>2.2000000000000002</v>
      </c>
      <c r="BD137" s="15"/>
      <c r="BE137" s="104"/>
    </row>
    <row r="138" spans="1:57" s="4" customFormat="1" x14ac:dyDescent="0.25">
      <c r="A138" s="126" t="str">
        <f>'Indicator Data'!A141</f>
        <v>Peru</v>
      </c>
      <c r="B138" s="59" t="str">
        <f>'Indicator Data'!B141</f>
        <v>PER</v>
      </c>
      <c r="C138" s="55">
        <f>ROUND(IF('Indicator Data'!C141=0,0.1,IF(LOG('Indicator Data'!C141)&gt;C$194,10,IF(LOG('Indicator Data'!C141)&lt;C$195,0,10-(C$194-LOG('Indicator Data'!C141))/(C$194-C$195)*10))),1)</f>
        <v>9.3000000000000007</v>
      </c>
      <c r="D138" s="55">
        <f>ROUND(IF('Indicator Data'!D141=0,0.1,IF(LOG('Indicator Data'!D141)&gt;D$194,10,IF(LOG('Indicator Data'!D141)&lt;D$195,0,10-(D$194-LOG('Indicator Data'!D141))/(D$194-D$195)*10))),1)</f>
        <v>10</v>
      </c>
      <c r="E138" s="55">
        <f t="shared" si="124"/>
        <v>9.6999999999999993</v>
      </c>
      <c r="F138" s="55">
        <f>ROUND(IF('Indicator Data'!E141="No data",0.1,IF('Indicator Data'!E141=0,0,IF(LOG('Indicator Data'!E141)&gt;F$194,10,IF(LOG('Indicator Data'!E141)&lt;F$195,0,10-(F$194-LOG('Indicator Data'!E141))/(F$194-F$195)*10)))),1)</f>
        <v>8.1</v>
      </c>
      <c r="G138" s="55">
        <f>ROUND(IF('Indicator Data'!F141=0,0,IF(LOG('Indicator Data'!F141)&gt;G$194,10,IF(LOG('Indicator Data'!F141)&lt;G$195,0,10-(G$194-LOG('Indicator Data'!F141))/(G$194-G$195)*10))),1)</f>
        <v>8.9</v>
      </c>
      <c r="H138" s="55">
        <f>ROUND(IF('Indicator Data'!G141=0,0,IF(LOG('Indicator Data'!G141)&gt;H$194,10,IF(LOG('Indicator Data'!G141)&lt;H$195,0,10-(H$194-LOG('Indicator Data'!G141))/(H$194-H$195)*10))),1)</f>
        <v>0</v>
      </c>
      <c r="I138" s="55">
        <f>ROUND(IF('Indicator Data'!H141=0,0,IF(LOG('Indicator Data'!H141)&gt;I$194,10,IF(LOG('Indicator Data'!H141)&lt;I$195,0,10-(I$194-LOG('Indicator Data'!H141))/(I$194-I$195)*10))),1)</f>
        <v>0</v>
      </c>
      <c r="J138" s="55">
        <f t="shared" si="125"/>
        <v>0</v>
      </c>
      <c r="K138" s="55">
        <f>ROUND(IF('Indicator Data'!I141=0,0,IF(LOG('Indicator Data'!I141)&gt;K$194,10,IF(LOG('Indicator Data'!I141)&lt;K$195,0,10-(K$194-LOG('Indicator Data'!I141))/(K$194-K$195)*10))),1)</f>
        <v>0</v>
      </c>
      <c r="L138" s="55">
        <f t="shared" si="126"/>
        <v>0</v>
      </c>
      <c r="M138" s="55">
        <f>ROUND(IF('Indicator Data'!J141=0,0,IF(LOG('Indicator Data'!J141)&gt;M$194,10,IF(LOG('Indicator Data'!J141)&lt;M$195,0,10-(M$194-LOG('Indicator Data'!J141))/(M$194-M$195)*10))),1)</f>
        <v>10</v>
      </c>
      <c r="N138" s="56">
        <f>'Indicator Data'!C141/'Indicator Data'!$BD141</f>
        <v>1.6764219441262995E-3</v>
      </c>
      <c r="O138" s="56">
        <f>'Indicator Data'!D141/'Indicator Data'!$BD141</f>
        <v>7.9904694032658752E-4</v>
      </c>
      <c r="P138" s="56">
        <f>IF(F138=0.1,0,'Indicator Data'!E141/'Indicator Data'!$BD141)</f>
        <v>5.6801797491407742E-3</v>
      </c>
      <c r="Q138" s="56">
        <f>'Indicator Data'!F141/'Indicator Data'!$BD141</f>
        <v>7.3788646918197416E-5</v>
      </c>
      <c r="R138" s="56">
        <f>'Indicator Data'!G141/'Indicator Data'!$BD141</f>
        <v>0</v>
      </c>
      <c r="S138" s="56">
        <f>'Indicator Data'!H141/'Indicator Data'!$BD141</f>
        <v>0</v>
      </c>
      <c r="T138" s="56">
        <f>'Indicator Data'!I141/'Indicator Data'!$BD141</f>
        <v>0</v>
      </c>
      <c r="U138" s="56">
        <f>'Indicator Data'!J141/'Indicator Data'!$BD141</f>
        <v>3.2704140939962584E-3</v>
      </c>
      <c r="V138" s="55">
        <f t="shared" si="127"/>
        <v>8.4</v>
      </c>
      <c r="W138" s="55">
        <f t="shared" si="128"/>
        <v>8</v>
      </c>
      <c r="X138" s="55">
        <f t="shared" si="129"/>
        <v>8.1999999999999993</v>
      </c>
      <c r="Y138" s="55">
        <f t="shared" si="130"/>
        <v>3.8</v>
      </c>
      <c r="Z138" s="55">
        <f t="shared" si="131"/>
        <v>9.6999999999999993</v>
      </c>
      <c r="AA138" s="55">
        <f t="shared" si="132"/>
        <v>0</v>
      </c>
      <c r="AB138" s="55">
        <f t="shared" si="133"/>
        <v>0</v>
      </c>
      <c r="AC138" s="55">
        <f t="shared" si="134"/>
        <v>0</v>
      </c>
      <c r="AD138" s="55">
        <f t="shared" si="135"/>
        <v>0</v>
      </c>
      <c r="AE138" s="55">
        <f t="shared" si="136"/>
        <v>0</v>
      </c>
      <c r="AF138" s="55">
        <f t="shared" si="137"/>
        <v>1.1000000000000001</v>
      </c>
      <c r="AG138" s="55">
        <f>ROUND(IF('Indicator Data'!K141=0,0,IF('Indicator Data'!K141&gt;AG$194,10,IF('Indicator Data'!K141&lt;AG$195,0,10-(AG$194-'Indicator Data'!K141)/(AG$194-AG$195)*10))),1)</f>
        <v>5.0999999999999996</v>
      </c>
      <c r="AH138" s="55">
        <f t="shared" si="138"/>
        <v>8.9</v>
      </c>
      <c r="AI138" s="55">
        <f t="shared" si="139"/>
        <v>9</v>
      </c>
      <c r="AJ138" s="55">
        <f t="shared" si="140"/>
        <v>0</v>
      </c>
      <c r="AK138" s="55">
        <f t="shared" si="141"/>
        <v>0</v>
      </c>
      <c r="AL138" s="55">
        <f t="shared" si="142"/>
        <v>0</v>
      </c>
      <c r="AM138" s="55">
        <f t="shared" si="143"/>
        <v>0</v>
      </c>
      <c r="AN138" s="55">
        <f t="shared" si="144"/>
        <v>7.8</v>
      </c>
      <c r="AO138" s="57">
        <f t="shared" si="145"/>
        <v>9.1</v>
      </c>
      <c r="AP138" s="57">
        <f t="shared" si="146"/>
        <v>6.4</v>
      </c>
      <c r="AQ138" s="57">
        <f t="shared" si="147"/>
        <v>9.3000000000000007</v>
      </c>
      <c r="AR138" s="57">
        <f t="shared" si="148"/>
        <v>0</v>
      </c>
      <c r="AS138" s="55">
        <f t="shared" si="149"/>
        <v>6.5</v>
      </c>
      <c r="AT138" s="55">
        <f>IF('Indicator Data'!L141="No data","x",IF('Indicator Data'!BE141&lt;1000,"x",ROUND((IF('Indicator Data'!L141&gt;AT$194,10,IF('Indicator Data'!L141&lt;AT$195,0,10-(AT$194-'Indicator Data'!L141)/(AT$194-AT$195)*10))),1)))</f>
        <v>3</v>
      </c>
      <c r="AU138" s="57">
        <f t="shared" si="150"/>
        <v>4.8</v>
      </c>
      <c r="AV138" s="58">
        <f t="shared" si="151"/>
        <v>7</v>
      </c>
      <c r="AW138" s="55">
        <f>ROUND(IF('Indicator Data'!M141=0,0,IF('Indicator Data'!M141&gt;AW$194,10,IF('Indicator Data'!M141&lt;AW$195,0,10-(AW$194-'Indicator Data'!M141)/(AW$194-AW$195)*10))),1)</f>
        <v>3.9</v>
      </c>
      <c r="AX138" s="55">
        <f>ROUND(IF('Indicator Data'!N141=0,0,IF(LOG('Indicator Data'!N141)&gt;LOG(AX$194),10,IF(LOG('Indicator Data'!N141)&lt;LOG(AX$195),0,10-(LOG(AX$194)-LOG('Indicator Data'!N141))/(LOG(AX$194)-LOG(AX$195))*10))),1)</f>
        <v>1.9</v>
      </c>
      <c r="AY138" s="57">
        <f t="shared" si="152"/>
        <v>3</v>
      </c>
      <c r="AZ138" s="55">
        <f>'Indicator Data'!O141</f>
        <v>0</v>
      </c>
      <c r="BA138" s="55">
        <f>'Indicator Data'!P141</f>
        <v>0</v>
      </c>
      <c r="BB138" s="57">
        <f t="shared" si="153"/>
        <v>0</v>
      </c>
      <c r="BC138" s="58">
        <f t="shared" si="154"/>
        <v>2.1</v>
      </c>
      <c r="BD138" s="15"/>
      <c r="BE138" s="104"/>
    </row>
    <row r="139" spans="1:57" s="4" customFormat="1" x14ac:dyDescent="0.25">
      <c r="A139" s="126" t="str">
        <f>'Indicator Data'!A142</f>
        <v>Philippines</v>
      </c>
      <c r="B139" s="59" t="str">
        <f>'Indicator Data'!B142</f>
        <v>PHL</v>
      </c>
      <c r="C139" s="55">
        <f>ROUND(IF('Indicator Data'!C142=0,0.1,IF(LOG('Indicator Data'!C142)&gt;C$194,10,IF(LOG('Indicator Data'!C142)&lt;C$195,0,10-(C$194-LOG('Indicator Data'!C142))/(C$194-C$195)*10))),1)</f>
        <v>10</v>
      </c>
      <c r="D139" s="55">
        <f>ROUND(IF('Indicator Data'!D142=0,0.1,IF(LOG('Indicator Data'!D142)&gt;D$194,10,IF(LOG('Indicator Data'!D142)&lt;D$195,0,10-(D$194-LOG('Indicator Data'!D142))/(D$194-D$195)*10))),1)</f>
        <v>10</v>
      </c>
      <c r="E139" s="55">
        <f t="shared" si="124"/>
        <v>10</v>
      </c>
      <c r="F139" s="55">
        <f>ROUND(IF('Indicator Data'!E142="No data",0.1,IF('Indicator Data'!E142=0,0,IF(LOG('Indicator Data'!E142)&gt;F$194,10,IF(LOG('Indicator Data'!E142)&lt;F$195,0,10-(F$194-LOG('Indicator Data'!E142))/(F$194-F$195)*10)))),1)</f>
        <v>9.1999999999999993</v>
      </c>
      <c r="G139" s="55">
        <f>ROUND(IF('Indicator Data'!F142=0,0,IF(LOG('Indicator Data'!F142)&gt;G$194,10,IF(LOG('Indicator Data'!F142)&lt;G$195,0,10-(G$194-LOG('Indicator Data'!F142))/(G$194-G$195)*10))),1)</f>
        <v>9.4</v>
      </c>
      <c r="H139" s="55">
        <f>ROUND(IF('Indicator Data'!G142=0,0,IF(LOG('Indicator Data'!G142)&gt;H$194,10,IF(LOG('Indicator Data'!G142)&lt;H$195,0,10-(H$194-LOG('Indicator Data'!G142))/(H$194-H$195)*10))),1)</f>
        <v>10</v>
      </c>
      <c r="I139" s="55">
        <f>ROUND(IF('Indicator Data'!H142=0,0,IF(LOG('Indicator Data'!H142)&gt;I$194,10,IF(LOG('Indicator Data'!H142)&lt;I$195,0,10-(I$194-LOG('Indicator Data'!H142))/(I$194-I$195)*10))),1)</f>
        <v>10</v>
      </c>
      <c r="J139" s="55">
        <f t="shared" si="125"/>
        <v>10</v>
      </c>
      <c r="K139" s="55">
        <f>ROUND(IF('Indicator Data'!I142=0,0,IF(LOG('Indicator Data'!I142)&gt;K$194,10,IF(LOG('Indicator Data'!I142)&lt;K$195,0,10-(K$194-LOG('Indicator Data'!I142))/(K$194-K$195)*10))),1)</f>
        <v>9.8000000000000007</v>
      </c>
      <c r="L139" s="55">
        <f t="shared" si="126"/>
        <v>9.9</v>
      </c>
      <c r="M139" s="55">
        <f>ROUND(IF('Indicator Data'!J142=0,0,IF(LOG('Indicator Data'!J142)&gt;M$194,10,IF(LOG('Indicator Data'!J142)&lt;M$195,0,10-(M$194-LOG('Indicator Data'!J142))/(M$194-M$195)*10))),1)</f>
        <v>10</v>
      </c>
      <c r="N139" s="56">
        <f>'Indicator Data'!C142/'Indicator Data'!$BD142</f>
        <v>1.5896175362712149E-3</v>
      </c>
      <c r="O139" s="56">
        <f>'Indicator Data'!D142/'Indicator Data'!$BD142</f>
        <v>9.2510722259504569E-4</v>
      </c>
      <c r="P139" s="56">
        <f>IF(F139=0.1,0,'Indicator Data'!E142/'Indicator Data'!$BD142)</f>
        <v>4.8492186382608571E-3</v>
      </c>
      <c r="Q139" s="56">
        <f>'Indicator Data'!F142/'Indicator Data'!$BD142</f>
        <v>4.5225522990033416E-5</v>
      </c>
      <c r="R139" s="56">
        <f>'Indicator Data'!G142/'Indicator Data'!$BD142</f>
        <v>1.7479311999561428E-2</v>
      </c>
      <c r="S139" s="56">
        <f>'Indicator Data'!H142/'Indicator Data'!$BD142</f>
        <v>1.2243211314514882E-2</v>
      </c>
      <c r="T139" s="56">
        <f>'Indicator Data'!I142/'Indicator Data'!$BD142</f>
        <v>7.7101814067108143E-3</v>
      </c>
      <c r="U139" s="56">
        <f>'Indicator Data'!J142/'Indicator Data'!$BD142</f>
        <v>1.2259308689002062E-3</v>
      </c>
      <c r="V139" s="55">
        <f t="shared" si="127"/>
        <v>7.9</v>
      </c>
      <c r="W139" s="55">
        <f t="shared" si="128"/>
        <v>9.3000000000000007</v>
      </c>
      <c r="X139" s="55">
        <f t="shared" si="129"/>
        <v>8.6999999999999993</v>
      </c>
      <c r="Y139" s="55">
        <f t="shared" si="130"/>
        <v>3.2</v>
      </c>
      <c r="Z139" s="55">
        <f t="shared" si="131"/>
        <v>9.1999999999999993</v>
      </c>
      <c r="AA139" s="55">
        <f t="shared" si="132"/>
        <v>9.6999999999999993</v>
      </c>
      <c r="AB139" s="55">
        <f t="shared" si="133"/>
        <v>10</v>
      </c>
      <c r="AC139" s="55">
        <f t="shared" si="134"/>
        <v>9.9</v>
      </c>
      <c r="AD139" s="55">
        <f t="shared" si="135"/>
        <v>7.7</v>
      </c>
      <c r="AE139" s="55">
        <f t="shared" si="136"/>
        <v>9.1</v>
      </c>
      <c r="AF139" s="55">
        <f t="shared" si="137"/>
        <v>0.4</v>
      </c>
      <c r="AG139" s="55">
        <f>ROUND(IF('Indicator Data'!K142=0,0,IF('Indicator Data'!K142&gt;AG$194,10,IF('Indicator Data'!K142&lt;AG$195,0,10-(AG$194-'Indicator Data'!K142)/(AG$194-AG$195)*10))),1)</f>
        <v>6.1</v>
      </c>
      <c r="AH139" s="55">
        <f t="shared" si="138"/>
        <v>9</v>
      </c>
      <c r="AI139" s="55">
        <f t="shared" si="139"/>
        <v>9.6999999999999993</v>
      </c>
      <c r="AJ139" s="55">
        <f t="shared" si="140"/>
        <v>9.9</v>
      </c>
      <c r="AK139" s="55">
        <f t="shared" si="141"/>
        <v>10</v>
      </c>
      <c r="AL139" s="55">
        <f t="shared" si="142"/>
        <v>10</v>
      </c>
      <c r="AM139" s="55">
        <f t="shared" si="143"/>
        <v>8.8000000000000007</v>
      </c>
      <c r="AN139" s="55">
        <f t="shared" si="144"/>
        <v>7.7</v>
      </c>
      <c r="AO139" s="57">
        <f t="shared" si="145"/>
        <v>9.5</v>
      </c>
      <c r="AP139" s="57">
        <f t="shared" si="146"/>
        <v>7.2</v>
      </c>
      <c r="AQ139" s="57">
        <f t="shared" si="147"/>
        <v>9.3000000000000007</v>
      </c>
      <c r="AR139" s="57">
        <f t="shared" si="148"/>
        <v>9.6</v>
      </c>
      <c r="AS139" s="55">
        <f t="shared" si="149"/>
        <v>6.9</v>
      </c>
      <c r="AT139" s="55">
        <f>IF('Indicator Data'!L142="No data","x",IF('Indicator Data'!BE142&lt;1000,"x",ROUND((IF('Indicator Data'!L142&gt;AT$194,10,IF('Indicator Data'!L142&lt;AT$195,0,10-(AT$194-'Indicator Data'!L142)/(AT$194-AT$195)*10))),1)))</f>
        <v>1</v>
      </c>
      <c r="AU139" s="57">
        <f t="shared" si="150"/>
        <v>4</v>
      </c>
      <c r="AV139" s="58">
        <f t="shared" si="151"/>
        <v>8.5</v>
      </c>
      <c r="AW139" s="55">
        <f>ROUND(IF('Indicator Data'!M142=0,0,IF('Indicator Data'!M142&gt;AW$194,10,IF('Indicator Data'!M142&lt;AW$195,0,10-(AW$194-'Indicator Data'!M142)/(AW$194-AW$195)*10))),1)</f>
        <v>8.9</v>
      </c>
      <c r="AX139" s="55">
        <f>ROUND(IF('Indicator Data'!N142=0,0,IF(LOG('Indicator Data'!N142)&gt;LOG(AX$194),10,IF(LOG('Indicator Data'!N142)&lt;LOG(AX$195),0,10-(LOG(AX$194)-LOG('Indicator Data'!N142))/(LOG(AX$194)-LOG(AX$195))*10))),1)</f>
        <v>8.6999999999999993</v>
      </c>
      <c r="AY139" s="57">
        <f t="shared" si="152"/>
        <v>8.8000000000000007</v>
      </c>
      <c r="AZ139" s="55">
        <f>'Indicator Data'!O142</f>
        <v>0</v>
      </c>
      <c r="BA139" s="55">
        <f>'Indicator Data'!P142</f>
        <v>4</v>
      </c>
      <c r="BB139" s="57">
        <f t="shared" si="153"/>
        <v>7</v>
      </c>
      <c r="BC139" s="58">
        <f t="shared" si="154"/>
        <v>7</v>
      </c>
      <c r="BD139" s="15"/>
      <c r="BE139" s="104"/>
    </row>
    <row r="140" spans="1:57" s="4" customFormat="1" x14ac:dyDescent="0.25">
      <c r="A140" s="126" t="str">
        <f>'Indicator Data'!A143</f>
        <v>Poland</v>
      </c>
      <c r="B140" s="59" t="str">
        <f>'Indicator Data'!B143</f>
        <v>POL</v>
      </c>
      <c r="C140" s="55">
        <f>ROUND(IF('Indicator Data'!C143=0,0.1,IF(LOG('Indicator Data'!C143)&gt;C$194,10,IF(LOG('Indicator Data'!C143)&lt;C$195,0,10-(C$194-LOG('Indicator Data'!C143))/(C$194-C$195)*10))),1)</f>
        <v>6.2</v>
      </c>
      <c r="D140" s="55">
        <f>ROUND(IF('Indicator Data'!D143=0,0.1,IF(LOG('Indicator Data'!D143)&gt;D$194,10,IF(LOG('Indicator Data'!D143)&lt;D$195,0,10-(D$194-LOG('Indicator Data'!D143))/(D$194-D$195)*10))),1)</f>
        <v>0.1</v>
      </c>
      <c r="E140" s="55">
        <f t="shared" si="124"/>
        <v>3.8</v>
      </c>
      <c r="F140" s="55">
        <f>ROUND(IF('Indicator Data'!E143="No data",0.1,IF('Indicator Data'!E143=0,0,IF(LOG('Indicator Data'!E143)&gt;F$194,10,IF(LOG('Indicator Data'!E143)&lt;F$195,0,10-(F$194-LOG('Indicator Data'!E143))/(F$194-F$195)*10)))),1)</f>
        <v>8.1</v>
      </c>
      <c r="G140" s="55">
        <f>ROUND(IF('Indicator Data'!F143=0,0,IF(LOG('Indicator Data'!F143)&gt;G$194,10,IF(LOG('Indicator Data'!F143)&lt;G$195,0,10-(G$194-LOG('Indicator Data'!F143))/(G$194-G$195)*10))),1)</f>
        <v>0</v>
      </c>
      <c r="H140" s="55">
        <f>ROUND(IF('Indicator Data'!G143=0,0,IF(LOG('Indicator Data'!G143)&gt;H$194,10,IF(LOG('Indicator Data'!G143)&lt;H$195,0,10-(H$194-LOG('Indicator Data'!G143))/(H$194-H$195)*10))),1)</f>
        <v>0</v>
      </c>
      <c r="I140" s="55">
        <f>ROUND(IF('Indicator Data'!H143=0,0,IF(LOG('Indicator Data'!H143)&gt;I$194,10,IF(LOG('Indicator Data'!H143)&lt;I$195,0,10-(I$194-LOG('Indicator Data'!H143))/(I$194-I$195)*10))),1)</f>
        <v>0</v>
      </c>
      <c r="J140" s="55">
        <f t="shared" si="125"/>
        <v>0</v>
      </c>
      <c r="K140" s="55">
        <f>ROUND(IF('Indicator Data'!I143=0,0,IF(LOG('Indicator Data'!I143)&gt;K$194,10,IF(LOG('Indicator Data'!I143)&lt;K$195,0,10-(K$194-LOG('Indicator Data'!I143))/(K$194-K$195)*10))),1)</f>
        <v>0</v>
      </c>
      <c r="L140" s="55">
        <f t="shared" si="126"/>
        <v>0</v>
      </c>
      <c r="M140" s="55">
        <f>ROUND(IF('Indicator Data'!J143=0,0,IF(LOG('Indicator Data'!J143)&gt;M$194,10,IF(LOG('Indicator Data'!J143)&lt;M$195,0,10-(M$194-LOG('Indicator Data'!J143))/(M$194-M$195)*10))),1)</f>
        <v>0</v>
      </c>
      <c r="N140" s="56">
        <f>'Indicator Data'!C143/'Indicator Data'!$BD143</f>
        <v>7.7493429421918758E-5</v>
      </c>
      <c r="O140" s="56">
        <f>'Indicator Data'!D143/'Indicator Data'!$BD143</f>
        <v>0</v>
      </c>
      <c r="P140" s="56">
        <f>IF(F140=0.1,0,'Indicator Data'!E143/'Indicator Data'!$BD143)</f>
        <v>4.4599488884002458E-3</v>
      </c>
      <c r="Q140" s="56">
        <f>'Indicator Data'!F143/'Indicator Data'!$BD143</f>
        <v>0</v>
      </c>
      <c r="R140" s="56">
        <f>'Indicator Data'!G143/'Indicator Data'!$BD143</f>
        <v>0</v>
      </c>
      <c r="S140" s="56">
        <f>'Indicator Data'!H143/'Indicator Data'!$BD143</f>
        <v>0</v>
      </c>
      <c r="T140" s="56">
        <f>'Indicator Data'!I143/'Indicator Data'!$BD143</f>
        <v>0</v>
      </c>
      <c r="U140" s="56">
        <f>'Indicator Data'!J143/'Indicator Data'!$BD143</f>
        <v>0</v>
      </c>
      <c r="V140" s="55">
        <f t="shared" si="127"/>
        <v>0.4</v>
      </c>
      <c r="W140" s="55">
        <f t="shared" si="128"/>
        <v>0</v>
      </c>
      <c r="X140" s="55">
        <f t="shared" si="129"/>
        <v>0.2</v>
      </c>
      <c r="Y140" s="55">
        <f t="shared" si="130"/>
        <v>3</v>
      </c>
      <c r="Z140" s="55">
        <f t="shared" si="131"/>
        <v>0</v>
      </c>
      <c r="AA140" s="55">
        <f t="shared" si="132"/>
        <v>0</v>
      </c>
      <c r="AB140" s="55">
        <f t="shared" si="133"/>
        <v>0</v>
      </c>
      <c r="AC140" s="55">
        <f t="shared" si="134"/>
        <v>0</v>
      </c>
      <c r="AD140" s="55">
        <f t="shared" si="135"/>
        <v>0</v>
      </c>
      <c r="AE140" s="55">
        <f t="shared" si="136"/>
        <v>0</v>
      </c>
      <c r="AF140" s="55">
        <f t="shared" si="137"/>
        <v>0</v>
      </c>
      <c r="AG140" s="55">
        <f>ROUND(IF('Indicator Data'!K143=0,0,IF('Indicator Data'!K143&gt;AG$194,10,IF('Indicator Data'!K143&lt;AG$195,0,10-(AG$194-'Indicator Data'!K143)/(AG$194-AG$195)*10))),1)</f>
        <v>0</v>
      </c>
      <c r="AH140" s="55">
        <f t="shared" si="138"/>
        <v>3.3</v>
      </c>
      <c r="AI140" s="55">
        <f t="shared" si="139"/>
        <v>0.1</v>
      </c>
      <c r="AJ140" s="55">
        <f t="shared" si="140"/>
        <v>0</v>
      </c>
      <c r="AK140" s="55">
        <f t="shared" si="141"/>
        <v>0</v>
      </c>
      <c r="AL140" s="55">
        <f t="shared" si="142"/>
        <v>0</v>
      </c>
      <c r="AM140" s="55">
        <f t="shared" si="143"/>
        <v>0</v>
      </c>
      <c r="AN140" s="55">
        <f t="shared" si="144"/>
        <v>0</v>
      </c>
      <c r="AO140" s="57">
        <f t="shared" si="145"/>
        <v>2.2000000000000002</v>
      </c>
      <c r="AP140" s="57">
        <f t="shared" si="146"/>
        <v>6.2</v>
      </c>
      <c r="AQ140" s="57">
        <f t="shared" si="147"/>
        <v>0</v>
      </c>
      <c r="AR140" s="57">
        <f t="shared" si="148"/>
        <v>0</v>
      </c>
      <c r="AS140" s="55">
        <f t="shared" si="149"/>
        <v>0</v>
      </c>
      <c r="AT140" s="55">
        <f>IF('Indicator Data'!L143="No data","x",IF('Indicator Data'!BE143&lt;1000,"x",ROUND((IF('Indicator Data'!L143&gt;AT$194,10,IF('Indicator Data'!L143&lt;AT$195,0,10-(AT$194-'Indicator Data'!L143)/(AT$194-AT$195)*10))),1)))</f>
        <v>3</v>
      </c>
      <c r="AU140" s="57">
        <f t="shared" si="150"/>
        <v>1.5</v>
      </c>
      <c r="AV140" s="58">
        <f t="shared" si="151"/>
        <v>2.2999999999999998</v>
      </c>
      <c r="AW140" s="55">
        <f>ROUND(IF('Indicator Data'!M143=0,0,IF('Indicator Data'!M143&gt;AW$194,10,IF('Indicator Data'!M143&lt;AW$195,0,10-(AW$194-'Indicator Data'!M143)/(AW$194-AW$195)*10))),1)</f>
        <v>0.1</v>
      </c>
      <c r="AX140" s="55">
        <f>ROUND(IF('Indicator Data'!N143=0,0,IF(LOG('Indicator Data'!N143)&gt;LOG(AX$194),10,IF(LOG('Indicator Data'!N143)&lt;LOG(AX$195),0,10-(LOG(AX$194)-LOG('Indicator Data'!N143))/(LOG(AX$194)-LOG(AX$195))*10))),1)</f>
        <v>0</v>
      </c>
      <c r="AY140" s="57">
        <f t="shared" si="152"/>
        <v>0.1</v>
      </c>
      <c r="AZ140" s="55">
        <f>'Indicator Data'!O143</f>
        <v>0</v>
      </c>
      <c r="BA140" s="55">
        <f>'Indicator Data'!P143</f>
        <v>0</v>
      </c>
      <c r="BB140" s="57">
        <f t="shared" si="153"/>
        <v>0</v>
      </c>
      <c r="BC140" s="58">
        <f t="shared" si="154"/>
        <v>0.1</v>
      </c>
      <c r="BD140" s="15"/>
      <c r="BE140" s="104"/>
    </row>
    <row r="141" spans="1:57" s="4" customFormat="1" x14ac:dyDescent="0.25">
      <c r="A141" s="126" t="str">
        <f>'Indicator Data'!A144</f>
        <v>Portugal</v>
      </c>
      <c r="B141" s="59" t="str">
        <f>'Indicator Data'!B144</f>
        <v>PRT</v>
      </c>
      <c r="C141" s="55">
        <f>ROUND(IF('Indicator Data'!C144=0,0.1,IF(LOG('Indicator Data'!C144)&gt;C$194,10,IF(LOG('Indicator Data'!C144)&lt;C$195,0,10-(C$194-LOG('Indicator Data'!C144))/(C$194-C$195)*10))),1)</f>
        <v>8.1</v>
      </c>
      <c r="D141" s="55">
        <f>ROUND(IF('Indicator Data'!D144=0,0.1,IF(LOG('Indicator Data'!D144)&gt;D$194,10,IF(LOG('Indicator Data'!D144)&lt;D$195,0,10-(D$194-LOG('Indicator Data'!D144))/(D$194-D$195)*10))),1)</f>
        <v>0.1</v>
      </c>
      <c r="E141" s="55">
        <f t="shared" si="124"/>
        <v>5.4</v>
      </c>
      <c r="F141" s="55">
        <f>ROUND(IF('Indicator Data'!E144="No data",0.1,IF('Indicator Data'!E144=0,0,IF(LOG('Indicator Data'!E144)&gt;F$194,10,IF(LOG('Indicator Data'!E144)&lt;F$195,0,10-(F$194-LOG('Indicator Data'!E144))/(F$194-F$195)*10)))),1)</f>
        <v>5.6</v>
      </c>
      <c r="G141" s="55">
        <f>ROUND(IF('Indicator Data'!F144=0,0,IF(LOG('Indicator Data'!F144)&gt;G$194,10,IF(LOG('Indicator Data'!F144)&lt;G$195,0,10-(G$194-LOG('Indicator Data'!F144))/(G$194-G$195)*10))),1)</f>
        <v>5.8</v>
      </c>
      <c r="H141" s="55">
        <f>ROUND(IF('Indicator Data'!G144=0,0,IF(LOG('Indicator Data'!G144)&gt;H$194,10,IF(LOG('Indicator Data'!G144)&lt;H$195,0,10-(H$194-LOG('Indicator Data'!G144))/(H$194-H$195)*10))),1)</f>
        <v>1.7</v>
      </c>
      <c r="I141" s="55">
        <f>ROUND(IF('Indicator Data'!H144=0,0,IF(LOG('Indicator Data'!H144)&gt;I$194,10,IF(LOG('Indicator Data'!H144)&lt;I$195,0,10-(I$194-LOG('Indicator Data'!H144))/(I$194-I$195)*10))),1)</f>
        <v>0</v>
      </c>
      <c r="J141" s="55">
        <f t="shared" si="125"/>
        <v>0.9</v>
      </c>
      <c r="K141" s="55">
        <f>ROUND(IF('Indicator Data'!I144=0,0,IF(LOG('Indicator Data'!I144)&gt;K$194,10,IF(LOG('Indicator Data'!I144)&lt;K$195,0,10-(K$194-LOG('Indicator Data'!I144))/(K$194-K$195)*10))),1)</f>
        <v>0</v>
      </c>
      <c r="L141" s="55">
        <f t="shared" si="126"/>
        <v>0.5</v>
      </c>
      <c r="M141" s="55">
        <f>ROUND(IF('Indicator Data'!J144=0,0,IF(LOG('Indicator Data'!J144)&gt;M$194,10,IF(LOG('Indicator Data'!J144)&lt;M$195,0,10-(M$194-LOG('Indicator Data'!J144))/(M$194-M$195)*10))),1)</f>
        <v>0</v>
      </c>
      <c r="N141" s="56">
        <f>'Indicator Data'!C144/'Indicator Data'!$BD144</f>
        <v>1.6659979791441447E-3</v>
      </c>
      <c r="O141" s="56">
        <f>'Indicator Data'!D144/'Indicator Data'!$BD144</f>
        <v>0</v>
      </c>
      <c r="P141" s="56">
        <f>IF(F141=0.1,0,'Indicator Data'!E144/'Indicator Data'!$BD144)</f>
        <v>1.7063136514055093E-3</v>
      </c>
      <c r="Q141" s="56">
        <f>'Indicator Data'!F144/'Indicator Data'!$BD144</f>
        <v>3.1058996816144332E-6</v>
      </c>
      <c r="R141" s="56">
        <f>'Indicator Data'!G144/'Indicator Data'!$BD144</f>
        <v>4.6013471891284696E-5</v>
      </c>
      <c r="S141" s="56">
        <f>'Indicator Data'!H144/'Indicator Data'!$BD144</f>
        <v>0</v>
      </c>
      <c r="T141" s="56">
        <f>'Indicator Data'!I144/'Indicator Data'!$BD144</f>
        <v>0</v>
      </c>
      <c r="U141" s="56">
        <f>'Indicator Data'!J144/'Indicator Data'!$BD144</f>
        <v>0</v>
      </c>
      <c r="V141" s="55">
        <f t="shared" si="127"/>
        <v>8.3000000000000007</v>
      </c>
      <c r="W141" s="55">
        <f t="shared" si="128"/>
        <v>0</v>
      </c>
      <c r="X141" s="55">
        <f t="shared" si="129"/>
        <v>5.5</v>
      </c>
      <c r="Y141" s="55">
        <f t="shared" si="130"/>
        <v>1.1000000000000001</v>
      </c>
      <c r="Z141" s="55">
        <f t="shared" si="131"/>
        <v>6.6</v>
      </c>
      <c r="AA141" s="55">
        <f t="shared" si="132"/>
        <v>0</v>
      </c>
      <c r="AB141" s="55">
        <f t="shared" si="133"/>
        <v>0</v>
      </c>
      <c r="AC141" s="55">
        <f t="shared" si="134"/>
        <v>0</v>
      </c>
      <c r="AD141" s="55">
        <f t="shared" si="135"/>
        <v>0</v>
      </c>
      <c r="AE141" s="55">
        <f t="shared" si="136"/>
        <v>0</v>
      </c>
      <c r="AF141" s="55">
        <f t="shared" si="137"/>
        <v>0</v>
      </c>
      <c r="AG141" s="55">
        <f>ROUND(IF('Indicator Data'!K144=0,0,IF('Indicator Data'!K144&gt;AG$194,10,IF('Indicator Data'!K144&lt;AG$195,0,10-(AG$194-'Indicator Data'!K144)/(AG$194-AG$195)*10))),1)</f>
        <v>2</v>
      </c>
      <c r="AH141" s="55">
        <f t="shared" si="138"/>
        <v>8.1999999999999993</v>
      </c>
      <c r="AI141" s="55">
        <f t="shared" si="139"/>
        <v>0.1</v>
      </c>
      <c r="AJ141" s="55">
        <f t="shared" si="140"/>
        <v>0.9</v>
      </c>
      <c r="AK141" s="55">
        <f t="shared" si="141"/>
        <v>0</v>
      </c>
      <c r="AL141" s="55">
        <f t="shared" si="142"/>
        <v>0.5</v>
      </c>
      <c r="AM141" s="55">
        <f t="shared" si="143"/>
        <v>0</v>
      </c>
      <c r="AN141" s="55">
        <f t="shared" si="144"/>
        <v>0</v>
      </c>
      <c r="AO141" s="57">
        <f t="shared" si="145"/>
        <v>5.5</v>
      </c>
      <c r="AP141" s="57">
        <f t="shared" si="146"/>
        <v>3.7</v>
      </c>
      <c r="AQ141" s="57">
        <f t="shared" si="147"/>
        <v>6.2</v>
      </c>
      <c r="AR141" s="57">
        <f t="shared" si="148"/>
        <v>0.3</v>
      </c>
      <c r="AS141" s="55">
        <f t="shared" si="149"/>
        <v>1</v>
      </c>
      <c r="AT141" s="55">
        <f>IF('Indicator Data'!L144="No data","x",IF('Indicator Data'!BE144&lt;1000,"x",ROUND((IF('Indicator Data'!L144&gt;AT$194,10,IF('Indicator Data'!L144&lt;AT$195,0,10-(AT$194-'Indicator Data'!L144)/(AT$194-AT$195)*10))),1)))</f>
        <v>4</v>
      </c>
      <c r="AU141" s="57">
        <f t="shared" si="150"/>
        <v>2.5</v>
      </c>
      <c r="AV141" s="58">
        <f t="shared" si="151"/>
        <v>3.9</v>
      </c>
      <c r="AW141" s="55">
        <f>ROUND(IF('Indicator Data'!M144=0,0,IF('Indicator Data'!M144&gt;AW$194,10,IF('Indicator Data'!M144&lt;AW$195,0,10-(AW$194-'Indicator Data'!M144)/(AW$194-AW$195)*10))),1)</f>
        <v>0</v>
      </c>
      <c r="AX141" s="55">
        <f>ROUND(IF('Indicator Data'!N144=0,0,IF(LOG('Indicator Data'!N144)&gt;LOG(AX$194),10,IF(LOG('Indicator Data'!N144)&lt;LOG(AX$195),0,10-(LOG(AX$194)-LOG('Indicator Data'!N144))/(LOG(AX$194)-LOG(AX$195))*10))),1)</f>
        <v>0</v>
      </c>
      <c r="AY141" s="57">
        <f t="shared" si="152"/>
        <v>0</v>
      </c>
      <c r="AZ141" s="55">
        <f>'Indicator Data'!O144</f>
        <v>0</v>
      </c>
      <c r="BA141" s="55">
        <f>'Indicator Data'!P144</f>
        <v>0</v>
      </c>
      <c r="BB141" s="57">
        <f t="shared" si="153"/>
        <v>0</v>
      </c>
      <c r="BC141" s="58">
        <f t="shared" si="154"/>
        <v>0</v>
      </c>
      <c r="BD141" s="15"/>
      <c r="BE141" s="104"/>
    </row>
    <row r="142" spans="1:57" s="4" customFormat="1" x14ac:dyDescent="0.25">
      <c r="A142" s="126" t="str">
        <f>'Indicator Data'!A145</f>
        <v>Qatar</v>
      </c>
      <c r="B142" s="59" t="str">
        <f>'Indicator Data'!B145</f>
        <v>QAT</v>
      </c>
      <c r="C142" s="55">
        <f>ROUND(IF('Indicator Data'!C145=0,0.1,IF(LOG('Indicator Data'!C145)&gt;C$194,10,IF(LOG('Indicator Data'!C145)&lt;C$195,0,10-(C$194-LOG('Indicator Data'!C145))/(C$194-C$195)*10))),1)</f>
        <v>3.3</v>
      </c>
      <c r="D142" s="55">
        <f>ROUND(IF('Indicator Data'!D145=0,0.1,IF(LOG('Indicator Data'!D145)&gt;D$194,10,IF(LOG('Indicator Data'!D145)&lt;D$195,0,10-(D$194-LOG('Indicator Data'!D145))/(D$194-D$195)*10))),1)</f>
        <v>0.1</v>
      </c>
      <c r="E142" s="55">
        <f t="shared" si="124"/>
        <v>1.8</v>
      </c>
      <c r="F142" s="55">
        <f>ROUND(IF('Indicator Data'!E145="No data",0.1,IF('Indicator Data'!E145=0,0,IF(LOG('Indicator Data'!E145)&gt;F$194,10,IF(LOG('Indicator Data'!E145)&lt;F$195,0,10-(F$194-LOG('Indicator Data'!E145))/(F$194-F$195)*10)))),1)</f>
        <v>0</v>
      </c>
      <c r="G142" s="55">
        <f>ROUND(IF('Indicator Data'!F145=0,0,IF(LOG('Indicator Data'!F145)&gt;G$194,10,IF(LOG('Indicator Data'!F145)&lt;G$195,0,10-(G$194-LOG('Indicator Data'!F145))/(G$194-G$195)*10))),1)</f>
        <v>1.2</v>
      </c>
      <c r="H142" s="55">
        <f>ROUND(IF('Indicator Data'!G145=0,0,IF(LOG('Indicator Data'!G145)&gt;H$194,10,IF(LOG('Indicator Data'!G145)&lt;H$195,0,10-(H$194-LOG('Indicator Data'!G145))/(H$194-H$195)*10))),1)</f>
        <v>0</v>
      </c>
      <c r="I142" s="55">
        <f>ROUND(IF('Indicator Data'!H145=0,0,IF(LOG('Indicator Data'!H145)&gt;I$194,10,IF(LOG('Indicator Data'!H145)&lt;I$195,0,10-(I$194-LOG('Indicator Data'!H145))/(I$194-I$195)*10))),1)</f>
        <v>0</v>
      </c>
      <c r="J142" s="55">
        <f t="shared" si="125"/>
        <v>0</v>
      </c>
      <c r="K142" s="55">
        <f>ROUND(IF('Indicator Data'!I145=0,0,IF(LOG('Indicator Data'!I145)&gt;K$194,10,IF(LOG('Indicator Data'!I145)&lt;K$195,0,10-(K$194-LOG('Indicator Data'!I145))/(K$194-K$195)*10))),1)</f>
        <v>0</v>
      </c>
      <c r="L142" s="55">
        <f t="shared" si="126"/>
        <v>0</v>
      </c>
      <c r="M142" s="55">
        <f>ROUND(IF('Indicator Data'!J145=0,0,IF(LOG('Indicator Data'!J145)&gt;M$194,10,IF(LOG('Indicator Data'!J145)&lt;M$195,0,10-(M$194-LOG('Indicator Data'!J145))/(M$194-M$195)*10))),1)</f>
        <v>0</v>
      </c>
      <c r="N142" s="56">
        <f>'Indicator Data'!C145/'Indicator Data'!$BD145</f>
        <v>9.2296492610470724E-5</v>
      </c>
      <c r="O142" s="56">
        <f>'Indicator Data'!D145/'Indicator Data'!$BD145</f>
        <v>0</v>
      </c>
      <c r="P142" s="56">
        <f>IF(F142=0.1,0,'Indicator Data'!E145/'Indicator Data'!$BD145)</f>
        <v>5.3531139107818837E-6</v>
      </c>
      <c r="Q142" s="56">
        <f>'Indicator Data'!F145/'Indicator Data'!$BD145</f>
        <v>2.5128830127313424E-8</v>
      </c>
      <c r="R142" s="56">
        <f>'Indicator Data'!G145/'Indicator Data'!$BD145</f>
        <v>0</v>
      </c>
      <c r="S142" s="56">
        <f>'Indicator Data'!H145/'Indicator Data'!$BD145</f>
        <v>0</v>
      </c>
      <c r="T142" s="56">
        <f>'Indicator Data'!I145/'Indicator Data'!$BD145</f>
        <v>0</v>
      </c>
      <c r="U142" s="56">
        <f>'Indicator Data'!J145/'Indicator Data'!$BD145</f>
        <v>0</v>
      </c>
      <c r="V142" s="55">
        <f t="shared" si="127"/>
        <v>0.5</v>
      </c>
      <c r="W142" s="55">
        <f t="shared" si="128"/>
        <v>0</v>
      </c>
      <c r="X142" s="55">
        <f t="shared" si="129"/>
        <v>0.3</v>
      </c>
      <c r="Y142" s="55">
        <f t="shared" si="130"/>
        <v>0</v>
      </c>
      <c r="Z142" s="55">
        <f t="shared" si="131"/>
        <v>2</v>
      </c>
      <c r="AA142" s="55">
        <f t="shared" si="132"/>
        <v>0</v>
      </c>
      <c r="AB142" s="55">
        <f t="shared" si="133"/>
        <v>0</v>
      </c>
      <c r="AC142" s="55">
        <f t="shared" si="134"/>
        <v>0</v>
      </c>
      <c r="AD142" s="55">
        <f t="shared" si="135"/>
        <v>0</v>
      </c>
      <c r="AE142" s="55">
        <f t="shared" si="136"/>
        <v>0</v>
      </c>
      <c r="AF142" s="55">
        <f t="shared" si="137"/>
        <v>0</v>
      </c>
      <c r="AG142" s="55">
        <f>ROUND(IF('Indicator Data'!K145=0,0,IF('Indicator Data'!K145&gt;AG$194,10,IF('Indicator Data'!K145&lt;AG$195,0,10-(AG$194-'Indicator Data'!K145)/(AG$194-AG$195)*10))),1)</f>
        <v>0</v>
      </c>
      <c r="AH142" s="55">
        <f t="shared" si="138"/>
        <v>1.9</v>
      </c>
      <c r="AI142" s="55">
        <f t="shared" si="139"/>
        <v>0.1</v>
      </c>
      <c r="AJ142" s="55">
        <f t="shared" si="140"/>
        <v>0</v>
      </c>
      <c r="AK142" s="55">
        <f t="shared" si="141"/>
        <v>0</v>
      </c>
      <c r="AL142" s="55">
        <f t="shared" si="142"/>
        <v>0</v>
      </c>
      <c r="AM142" s="55">
        <f t="shared" si="143"/>
        <v>0</v>
      </c>
      <c r="AN142" s="55">
        <f t="shared" si="144"/>
        <v>0</v>
      </c>
      <c r="AO142" s="57">
        <f t="shared" si="145"/>
        <v>1.1000000000000001</v>
      </c>
      <c r="AP142" s="57">
        <f t="shared" si="146"/>
        <v>0</v>
      </c>
      <c r="AQ142" s="57">
        <f t="shared" si="147"/>
        <v>1.6</v>
      </c>
      <c r="AR142" s="57">
        <f t="shared" si="148"/>
        <v>0</v>
      </c>
      <c r="AS142" s="55">
        <f t="shared" si="149"/>
        <v>0</v>
      </c>
      <c r="AT142" s="55">
        <f>IF('Indicator Data'!L145="No data","x",IF('Indicator Data'!BE145&lt;1000,"x",ROUND((IF('Indicator Data'!L145&gt;AT$194,10,IF('Indicator Data'!L145&lt;AT$195,0,10-(AT$194-'Indicator Data'!L145)/(AT$194-AT$195)*10))),1)))</f>
        <v>6.1</v>
      </c>
      <c r="AU142" s="57">
        <f t="shared" si="150"/>
        <v>3.1</v>
      </c>
      <c r="AV142" s="58">
        <f t="shared" si="151"/>
        <v>1.2</v>
      </c>
      <c r="AW142" s="55">
        <f>ROUND(IF('Indicator Data'!M145=0,0,IF('Indicator Data'!M145&gt;AW$194,10,IF('Indicator Data'!M145&lt;AW$195,0,10-(AW$194-'Indicator Data'!M145)/(AW$194-AW$195)*10))),1)</f>
        <v>0.1</v>
      </c>
      <c r="AX142" s="55">
        <f>ROUND(IF('Indicator Data'!N145=0,0,IF(LOG('Indicator Data'!N145)&gt;LOG(AX$194),10,IF(LOG('Indicator Data'!N145)&lt;LOG(AX$195),0,10-(LOG(AX$194)-LOG('Indicator Data'!N145))/(LOG(AX$194)-LOG(AX$195))*10))),1)</f>
        <v>0</v>
      </c>
      <c r="AY142" s="57">
        <f t="shared" si="152"/>
        <v>0.1</v>
      </c>
      <c r="AZ142" s="55">
        <f>'Indicator Data'!O145</f>
        <v>0</v>
      </c>
      <c r="BA142" s="55">
        <f>'Indicator Data'!P145</f>
        <v>0</v>
      </c>
      <c r="BB142" s="57">
        <f t="shared" si="153"/>
        <v>0</v>
      </c>
      <c r="BC142" s="58">
        <f t="shared" si="154"/>
        <v>0.1</v>
      </c>
      <c r="BD142" s="15"/>
      <c r="BE142" s="104"/>
    </row>
    <row r="143" spans="1:57" s="4" customFormat="1" x14ac:dyDescent="0.25">
      <c r="A143" s="126" t="str">
        <f>'Indicator Data'!A146</f>
        <v>Romania</v>
      </c>
      <c r="B143" s="59" t="str">
        <f>'Indicator Data'!B146</f>
        <v>ROU</v>
      </c>
      <c r="C143" s="55">
        <f>ROUND(IF('Indicator Data'!C146=0,0.1,IF(LOG('Indicator Data'!C146)&gt;C$194,10,IF(LOG('Indicator Data'!C146)&lt;C$195,0,10-(C$194-LOG('Indicator Data'!C146))/(C$194-C$195)*10))),1)</f>
        <v>9</v>
      </c>
      <c r="D143" s="55">
        <f>ROUND(IF('Indicator Data'!D146=0,0.1,IF(LOG('Indicator Data'!D146)&gt;D$194,10,IF(LOG('Indicator Data'!D146)&lt;D$195,0,10-(D$194-LOG('Indicator Data'!D146))/(D$194-D$195)*10))),1)</f>
        <v>7.9</v>
      </c>
      <c r="E143" s="55">
        <f t="shared" si="124"/>
        <v>8.5</v>
      </c>
      <c r="F143" s="55">
        <f>ROUND(IF('Indicator Data'!E146="No data",0.1,IF('Indicator Data'!E146=0,0,IF(LOG('Indicator Data'!E146)&gt;F$194,10,IF(LOG('Indicator Data'!E146)&lt;F$195,0,10-(F$194-LOG('Indicator Data'!E146))/(F$194-F$195)*10)))),1)</f>
        <v>8</v>
      </c>
      <c r="G143" s="55">
        <f>ROUND(IF('Indicator Data'!F146=0,0,IF(LOG('Indicator Data'!F146)&gt;G$194,10,IF(LOG('Indicator Data'!F146)&lt;G$195,0,10-(G$194-LOG('Indicator Data'!F146))/(G$194-G$195)*10))),1)</f>
        <v>0</v>
      </c>
      <c r="H143" s="55">
        <f>ROUND(IF('Indicator Data'!G146=0,0,IF(LOG('Indicator Data'!G146)&gt;H$194,10,IF(LOG('Indicator Data'!G146)&lt;H$195,0,10-(H$194-LOG('Indicator Data'!G146))/(H$194-H$195)*10))),1)</f>
        <v>0</v>
      </c>
      <c r="I143" s="55">
        <f>ROUND(IF('Indicator Data'!H146=0,0,IF(LOG('Indicator Data'!H146)&gt;I$194,10,IF(LOG('Indicator Data'!H146)&lt;I$195,0,10-(I$194-LOG('Indicator Data'!H146))/(I$194-I$195)*10))),1)</f>
        <v>0</v>
      </c>
      <c r="J143" s="55">
        <f t="shared" si="125"/>
        <v>0</v>
      </c>
      <c r="K143" s="55">
        <f>ROUND(IF('Indicator Data'!I146=0,0,IF(LOG('Indicator Data'!I146)&gt;K$194,10,IF(LOG('Indicator Data'!I146)&lt;K$195,0,10-(K$194-LOG('Indicator Data'!I146))/(K$194-K$195)*10))),1)</f>
        <v>0</v>
      </c>
      <c r="L143" s="55">
        <f t="shared" si="126"/>
        <v>0</v>
      </c>
      <c r="M143" s="55">
        <f>ROUND(IF('Indicator Data'!J146=0,0,IF(LOG('Indicator Data'!J146)&gt;M$194,10,IF(LOG('Indicator Data'!J146)&lt;M$195,0,10-(M$194-LOG('Indicator Data'!J146))/(M$194-M$195)*10))),1)</f>
        <v>0</v>
      </c>
      <c r="N143" s="56">
        <f>'Indicator Data'!C146/'Indicator Data'!$BD146</f>
        <v>1.9901624473321021E-3</v>
      </c>
      <c r="O143" s="56">
        <f>'Indicator Data'!D146/'Indicator Data'!$BD146</f>
        <v>1.1903215323507286E-4</v>
      </c>
      <c r="P143" s="56">
        <f>IF(F143=0.1,0,'Indicator Data'!E146/'Indicator Data'!$BD146)</f>
        <v>8.5648515028943391E-3</v>
      </c>
      <c r="Q143" s="56">
        <f>'Indicator Data'!F146/'Indicator Data'!$BD146</f>
        <v>0</v>
      </c>
      <c r="R143" s="56">
        <f>'Indicator Data'!G146/'Indicator Data'!$BD146</f>
        <v>0</v>
      </c>
      <c r="S143" s="56">
        <f>'Indicator Data'!H146/'Indicator Data'!$BD146</f>
        <v>0</v>
      </c>
      <c r="T143" s="56">
        <f>'Indicator Data'!I146/'Indicator Data'!$BD146</f>
        <v>0</v>
      </c>
      <c r="U143" s="56">
        <f>'Indicator Data'!J146/'Indicator Data'!$BD146</f>
        <v>0</v>
      </c>
      <c r="V143" s="55">
        <f t="shared" si="127"/>
        <v>10</v>
      </c>
      <c r="W143" s="55">
        <f t="shared" si="128"/>
        <v>1.2</v>
      </c>
      <c r="X143" s="55">
        <f t="shared" si="129"/>
        <v>7.8</v>
      </c>
      <c r="Y143" s="55">
        <f t="shared" si="130"/>
        <v>5.7</v>
      </c>
      <c r="Z143" s="55">
        <f t="shared" si="131"/>
        <v>0</v>
      </c>
      <c r="AA143" s="55">
        <f t="shared" si="132"/>
        <v>0</v>
      </c>
      <c r="AB143" s="55">
        <f t="shared" si="133"/>
        <v>0</v>
      </c>
      <c r="AC143" s="55">
        <f t="shared" si="134"/>
        <v>0</v>
      </c>
      <c r="AD143" s="55">
        <f t="shared" si="135"/>
        <v>0</v>
      </c>
      <c r="AE143" s="55">
        <f t="shared" si="136"/>
        <v>0</v>
      </c>
      <c r="AF143" s="55">
        <f t="shared" si="137"/>
        <v>0</v>
      </c>
      <c r="AG143" s="55">
        <f>ROUND(IF('Indicator Data'!K146=0,0,IF('Indicator Data'!K146&gt;AG$194,10,IF('Indicator Data'!K146&lt;AG$195,0,10-(AG$194-'Indicator Data'!K146)/(AG$194-AG$195)*10))),1)</f>
        <v>1</v>
      </c>
      <c r="AH143" s="55">
        <f t="shared" si="138"/>
        <v>9.5</v>
      </c>
      <c r="AI143" s="55">
        <f t="shared" si="139"/>
        <v>4.5999999999999996</v>
      </c>
      <c r="AJ143" s="55">
        <f t="shared" si="140"/>
        <v>0</v>
      </c>
      <c r="AK143" s="55">
        <f t="shared" si="141"/>
        <v>0</v>
      </c>
      <c r="AL143" s="55">
        <f t="shared" si="142"/>
        <v>0</v>
      </c>
      <c r="AM143" s="55">
        <f t="shared" si="143"/>
        <v>0</v>
      </c>
      <c r="AN143" s="55">
        <f t="shared" si="144"/>
        <v>0</v>
      </c>
      <c r="AO143" s="57">
        <f t="shared" si="145"/>
        <v>8.1999999999999993</v>
      </c>
      <c r="AP143" s="57">
        <f t="shared" si="146"/>
        <v>7</v>
      </c>
      <c r="AQ143" s="57">
        <f t="shared" si="147"/>
        <v>0</v>
      </c>
      <c r="AR143" s="57">
        <f t="shared" si="148"/>
        <v>0</v>
      </c>
      <c r="AS143" s="55">
        <f t="shared" si="149"/>
        <v>0.5</v>
      </c>
      <c r="AT143" s="55">
        <f>IF('Indicator Data'!L146="No data","x",IF('Indicator Data'!BE146&lt;1000,"x",ROUND((IF('Indicator Data'!L146&gt;AT$194,10,IF('Indicator Data'!L146&lt;AT$195,0,10-(AT$194-'Indicator Data'!L146)/(AT$194-AT$195)*10))),1)))</f>
        <v>5.0999999999999996</v>
      </c>
      <c r="AU143" s="57">
        <f t="shared" si="150"/>
        <v>2.8</v>
      </c>
      <c r="AV143" s="58">
        <f t="shared" si="151"/>
        <v>4.5</v>
      </c>
      <c r="AW143" s="55">
        <f>ROUND(IF('Indicator Data'!M146=0,0,IF('Indicator Data'!M146&gt;AW$194,10,IF('Indicator Data'!M146&lt;AW$195,0,10-(AW$194-'Indicator Data'!M146)/(AW$194-AW$195)*10))),1)</f>
        <v>2</v>
      </c>
      <c r="AX143" s="55">
        <f>ROUND(IF('Indicator Data'!N146=0,0,IF(LOG('Indicator Data'!N146)&gt;LOG(AX$194),10,IF(LOG('Indicator Data'!N146)&lt;LOG(AX$195),0,10-(LOG(AX$194)-LOG('Indicator Data'!N146))/(LOG(AX$194)-LOG(AX$195))*10))),1)</f>
        <v>5.6</v>
      </c>
      <c r="AY143" s="57">
        <f t="shared" si="152"/>
        <v>4</v>
      </c>
      <c r="AZ143" s="55">
        <f>'Indicator Data'!O146</f>
        <v>0</v>
      </c>
      <c r="BA143" s="55">
        <f>'Indicator Data'!P146</f>
        <v>0</v>
      </c>
      <c r="BB143" s="57">
        <f t="shared" si="153"/>
        <v>0</v>
      </c>
      <c r="BC143" s="58">
        <f t="shared" si="154"/>
        <v>2.8</v>
      </c>
      <c r="BD143" s="15"/>
      <c r="BE143" s="104"/>
    </row>
    <row r="144" spans="1:57" s="4" customFormat="1" x14ac:dyDescent="0.25">
      <c r="A144" s="126" t="str">
        <f>'Indicator Data'!A147</f>
        <v>Russian Federation</v>
      </c>
      <c r="B144" s="59" t="str">
        <f>'Indicator Data'!B147</f>
        <v>RUS</v>
      </c>
      <c r="C144" s="55">
        <f>ROUND(IF('Indicator Data'!C147=0,0.1,IF(LOG('Indicator Data'!C147)&gt;C$194,10,IF(LOG('Indicator Data'!C147)&lt;C$195,0,10-(C$194-LOG('Indicator Data'!C147))/(C$194-C$195)*10))),1)</f>
        <v>8.9</v>
      </c>
      <c r="D144" s="55">
        <f>ROUND(IF('Indicator Data'!D147=0,0.1,IF(LOG('Indicator Data'!D147)&gt;D$194,10,IF(LOG('Indicator Data'!D147)&lt;D$195,0,10-(D$194-LOG('Indicator Data'!D147))/(D$194-D$195)*10))),1)</f>
        <v>10</v>
      </c>
      <c r="E144" s="55">
        <f t="shared" si="124"/>
        <v>9.5</v>
      </c>
      <c r="F144" s="55">
        <f>ROUND(IF('Indicator Data'!E147="No data",0.1,IF('Indicator Data'!E147=0,0,IF(LOG('Indicator Data'!E147)&gt;F$194,10,IF(LOG('Indicator Data'!E147)&lt;F$195,0,10-(F$194-LOG('Indicator Data'!E147))/(F$194-F$195)*10)))),1)</f>
        <v>10</v>
      </c>
      <c r="G144" s="55">
        <f>ROUND(IF('Indicator Data'!F147=0,0,IF(LOG('Indicator Data'!F147)&gt;G$194,10,IF(LOG('Indicator Data'!F147)&lt;G$195,0,10-(G$194-LOG('Indicator Data'!F147))/(G$194-G$195)*10))),1)</f>
        <v>6.2</v>
      </c>
      <c r="H144" s="55">
        <f>ROUND(IF('Indicator Data'!G147=0,0,IF(LOG('Indicator Data'!G147)&gt;H$194,10,IF(LOG('Indicator Data'!G147)&lt;H$195,0,10-(H$194-LOG('Indicator Data'!G147))/(H$194-H$195)*10))),1)</f>
        <v>5.7</v>
      </c>
      <c r="I144" s="55">
        <f>ROUND(IF('Indicator Data'!H147=0,0,IF(LOG('Indicator Data'!H147)&gt;I$194,10,IF(LOG('Indicator Data'!H147)&lt;I$195,0,10-(I$194-LOG('Indicator Data'!H147))/(I$194-I$195)*10))),1)</f>
        <v>6.8</v>
      </c>
      <c r="J144" s="55">
        <f t="shared" si="125"/>
        <v>6.3</v>
      </c>
      <c r="K144" s="55">
        <f>ROUND(IF('Indicator Data'!I147=0,0,IF(LOG('Indicator Data'!I147)&gt;K$194,10,IF(LOG('Indicator Data'!I147)&lt;K$195,0,10-(K$194-LOG('Indicator Data'!I147))/(K$194-K$195)*10))),1)</f>
        <v>6</v>
      </c>
      <c r="L144" s="55">
        <f t="shared" si="126"/>
        <v>6.2</v>
      </c>
      <c r="M144" s="55">
        <f>ROUND(IF('Indicator Data'!J147=0,0,IF(LOG('Indicator Data'!J147)&gt;M$194,10,IF(LOG('Indicator Data'!J147)&lt;M$195,0,10-(M$194-LOG('Indicator Data'!J147))/(M$194-M$195)*10))),1)</f>
        <v>8.6999999999999993</v>
      </c>
      <c r="N144" s="56">
        <f>'Indicator Data'!C147/'Indicator Data'!$BD147</f>
        <v>2.5736096491969773E-4</v>
      </c>
      <c r="O144" s="56">
        <f>'Indicator Data'!D147/'Indicator Data'!$BD147</f>
        <v>7.6900954944237264E-5</v>
      </c>
      <c r="P144" s="56">
        <f>IF(F144=0.1,0,'Indicator Data'!E147/'Indicator Data'!$BD147)</f>
        <v>7.0690921669692439E-3</v>
      </c>
      <c r="Q144" s="56">
        <f>'Indicator Data'!F147/'Indicator Data'!$BD147</f>
        <v>3.9264490255268375E-7</v>
      </c>
      <c r="R144" s="56">
        <f>'Indicator Data'!G147/'Indicator Data'!$BD147</f>
        <v>1.3400442929967018E-4</v>
      </c>
      <c r="S144" s="56">
        <f>'Indicator Data'!H147/'Indicator Data'!$BD147</f>
        <v>4.0325695547601456E-6</v>
      </c>
      <c r="T144" s="56">
        <f>'Indicator Data'!I147/'Indicator Data'!$BD147</f>
        <v>6.8107472330036997E-5</v>
      </c>
      <c r="U144" s="56">
        <f>'Indicator Data'!J147/'Indicator Data'!$BD147</f>
        <v>2.1325444460074518E-4</v>
      </c>
      <c r="V144" s="55">
        <f t="shared" si="127"/>
        <v>1.3</v>
      </c>
      <c r="W144" s="55">
        <f t="shared" si="128"/>
        <v>0.8</v>
      </c>
      <c r="X144" s="55">
        <f t="shared" si="129"/>
        <v>1.1000000000000001</v>
      </c>
      <c r="Y144" s="55">
        <f t="shared" si="130"/>
        <v>4.7</v>
      </c>
      <c r="Z144" s="55">
        <f t="shared" si="131"/>
        <v>4.7</v>
      </c>
      <c r="AA144" s="55">
        <f t="shared" si="132"/>
        <v>0.1</v>
      </c>
      <c r="AB144" s="55">
        <f t="shared" si="133"/>
        <v>0</v>
      </c>
      <c r="AC144" s="55">
        <f t="shared" si="134"/>
        <v>0.1</v>
      </c>
      <c r="AD144" s="55">
        <f t="shared" si="135"/>
        <v>0.1</v>
      </c>
      <c r="AE144" s="55">
        <f t="shared" si="136"/>
        <v>0.1</v>
      </c>
      <c r="AF144" s="55">
        <f t="shared" si="137"/>
        <v>0.1</v>
      </c>
      <c r="AG144" s="55">
        <f>ROUND(IF('Indicator Data'!K147=0,0,IF('Indicator Data'!K147&gt;AG$194,10,IF('Indicator Data'!K147&lt;AG$195,0,10-(AG$194-'Indicator Data'!K147)/(AG$194-AG$195)*10))),1)</f>
        <v>5.0999999999999996</v>
      </c>
      <c r="AH144" s="55">
        <f t="shared" si="138"/>
        <v>5.0999999999999996</v>
      </c>
      <c r="AI144" s="55">
        <f t="shared" si="139"/>
        <v>5.4</v>
      </c>
      <c r="AJ144" s="55">
        <f t="shared" si="140"/>
        <v>2.9</v>
      </c>
      <c r="AK144" s="55">
        <f t="shared" si="141"/>
        <v>3.4</v>
      </c>
      <c r="AL144" s="55">
        <f t="shared" si="142"/>
        <v>3.2</v>
      </c>
      <c r="AM144" s="55">
        <f t="shared" si="143"/>
        <v>3.1</v>
      </c>
      <c r="AN144" s="55">
        <f t="shared" si="144"/>
        <v>6</v>
      </c>
      <c r="AO144" s="57">
        <f t="shared" si="145"/>
        <v>7.1</v>
      </c>
      <c r="AP144" s="57">
        <f t="shared" si="146"/>
        <v>8.4</v>
      </c>
      <c r="AQ144" s="57">
        <f t="shared" si="147"/>
        <v>5.5</v>
      </c>
      <c r="AR144" s="57">
        <f t="shared" si="148"/>
        <v>3.8</v>
      </c>
      <c r="AS144" s="55">
        <f t="shared" si="149"/>
        <v>5.6</v>
      </c>
      <c r="AT144" s="55">
        <f>IF('Indicator Data'!L147="No data","x",IF('Indicator Data'!BE147&lt;1000,"x",ROUND((IF('Indicator Data'!L147&gt;AT$194,10,IF('Indicator Data'!L147&lt;AT$195,0,10-(AT$194-'Indicator Data'!L147)/(AT$194-AT$195)*10))),1)))</f>
        <v>5.0999999999999996</v>
      </c>
      <c r="AU144" s="57">
        <f t="shared" si="150"/>
        <v>5.4</v>
      </c>
      <c r="AV144" s="58">
        <f t="shared" si="151"/>
        <v>6.3</v>
      </c>
      <c r="AW144" s="55">
        <f>ROUND(IF('Indicator Data'!M147=0,0,IF('Indicator Data'!M147&gt;AW$194,10,IF('Indicator Data'!M147&lt;AW$195,0,10-(AW$194-'Indicator Data'!M147)/(AW$194-AW$195)*10))),1)</f>
        <v>9.8000000000000007</v>
      </c>
      <c r="AX144" s="55">
        <f>ROUND(IF('Indicator Data'!N147=0,0,IF(LOG('Indicator Data'!N147)&gt;LOG(AX$194),10,IF(LOG('Indicator Data'!N147)&lt;LOG(AX$195),0,10-(LOG(AX$194)-LOG('Indicator Data'!N147))/(LOG(AX$194)-LOG(AX$195))*10))),1)</f>
        <v>9.5</v>
      </c>
      <c r="AY144" s="57">
        <f t="shared" si="152"/>
        <v>9.6999999999999993</v>
      </c>
      <c r="AZ144" s="55">
        <f>'Indicator Data'!O147</f>
        <v>0</v>
      </c>
      <c r="BA144" s="55">
        <f>'Indicator Data'!P147</f>
        <v>0</v>
      </c>
      <c r="BB144" s="57">
        <f t="shared" si="153"/>
        <v>0</v>
      </c>
      <c r="BC144" s="58">
        <f t="shared" si="154"/>
        <v>6.8</v>
      </c>
      <c r="BD144" s="15"/>
      <c r="BE144" s="104"/>
    </row>
    <row r="145" spans="1:58" s="4" customFormat="1" x14ac:dyDescent="0.25">
      <c r="A145" s="126" t="str">
        <f>'Indicator Data'!A148</f>
        <v>Rwanda</v>
      </c>
      <c r="B145" s="59" t="str">
        <f>'Indicator Data'!B148</f>
        <v>RWA</v>
      </c>
      <c r="C145" s="55">
        <f>ROUND(IF('Indicator Data'!C148=0,0.1,IF(LOG('Indicator Data'!C148)&gt;C$194,10,IF(LOG('Indicator Data'!C148)&lt;C$195,0,10-(C$194-LOG('Indicator Data'!C148))/(C$194-C$195)*10))),1)</f>
        <v>7.6</v>
      </c>
      <c r="D145" s="55">
        <f>ROUND(IF('Indicator Data'!D148=0,0.1,IF(LOG('Indicator Data'!D148)&gt;D$194,10,IF(LOG('Indicator Data'!D148)&lt;D$195,0,10-(D$194-LOG('Indicator Data'!D148))/(D$194-D$195)*10))),1)</f>
        <v>0.1</v>
      </c>
      <c r="E145" s="55">
        <f t="shared" si="124"/>
        <v>4.9000000000000004</v>
      </c>
      <c r="F145" s="55">
        <f>ROUND(IF('Indicator Data'!E148="No data",0.1,IF('Indicator Data'!E148=0,0,IF(LOG('Indicator Data'!E148)&gt;F$194,10,IF(LOG('Indicator Data'!E148)&lt;F$195,0,10-(F$194-LOG('Indicator Data'!E148))/(F$194-F$195)*10)))),1)</f>
        <v>6.3</v>
      </c>
      <c r="G145" s="55">
        <f>ROUND(IF('Indicator Data'!F148=0,0,IF(LOG('Indicator Data'!F148)&gt;G$194,10,IF(LOG('Indicator Data'!F148)&lt;G$195,0,10-(G$194-LOG('Indicator Data'!F148))/(G$194-G$195)*10))),1)</f>
        <v>0</v>
      </c>
      <c r="H145" s="55">
        <f>ROUND(IF('Indicator Data'!G148=0,0,IF(LOG('Indicator Data'!G148)&gt;H$194,10,IF(LOG('Indicator Data'!G148)&lt;H$195,0,10-(H$194-LOG('Indicator Data'!G148))/(H$194-H$195)*10))),1)</f>
        <v>0</v>
      </c>
      <c r="I145" s="55">
        <f>ROUND(IF('Indicator Data'!H148=0,0,IF(LOG('Indicator Data'!H148)&gt;I$194,10,IF(LOG('Indicator Data'!H148)&lt;I$195,0,10-(I$194-LOG('Indicator Data'!H148))/(I$194-I$195)*10))),1)</f>
        <v>0</v>
      </c>
      <c r="J145" s="55">
        <f t="shared" si="125"/>
        <v>0</v>
      </c>
      <c r="K145" s="55">
        <f>ROUND(IF('Indicator Data'!I148=0,0,IF(LOG('Indicator Data'!I148)&gt;K$194,10,IF(LOG('Indicator Data'!I148)&lt;K$195,0,10-(K$194-LOG('Indicator Data'!I148))/(K$194-K$195)*10))),1)</f>
        <v>0</v>
      </c>
      <c r="L145" s="55">
        <f t="shared" si="126"/>
        <v>0</v>
      </c>
      <c r="M145" s="55">
        <f>ROUND(IF('Indicator Data'!J148=0,0,IF(LOG('Indicator Data'!J148)&gt;M$194,10,IF(LOG('Indicator Data'!J148)&lt;M$195,0,10-(M$194-LOG('Indicator Data'!J148))/(M$194-M$195)*10))),1)</f>
        <v>9.6999999999999993</v>
      </c>
      <c r="N145" s="56">
        <f>'Indicator Data'!C148/'Indicator Data'!$BD148</f>
        <v>9.8211357519769216E-4</v>
      </c>
      <c r="O145" s="56">
        <f>'Indicator Data'!D148/'Indicator Data'!$BD148</f>
        <v>0</v>
      </c>
      <c r="P145" s="56">
        <f>IF(F145=0.1,0,'Indicator Data'!E148/'Indicator Data'!$BD148)</f>
        <v>2.7602224878435421E-3</v>
      </c>
      <c r="Q145" s="56">
        <f>'Indicator Data'!F148/'Indicator Data'!$BD148</f>
        <v>0</v>
      </c>
      <c r="R145" s="56">
        <f>'Indicator Data'!G148/'Indicator Data'!$BD148</f>
        <v>0</v>
      </c>
      <c r="S145" s="56">
        <f>'Indicator Data'!H148/'Indicator Data'!$BD148</f>
        <v>0</v>
      </c>
      <c r="T145" s="56">
        <f>'Indicator Data'!I148/'Indicator Data'!$BD148</f>
        <v>0</v>
      </c>
      <c r="U145" s="56">
        <f>'Indicator Data'!J148/'Indicator Data'!$BD148</f>
        <v>6.4188305932296342E-3</v>
      </c>
      <c r="V145" s="55">
        <f t="shared" si="127"/>
        <v>4.9000000000000004</v>
      </c>
      <c r="W145" s="55">
        <f t="shared" si="128"/>
        <v>0</v>
      </c>
      <c r="X145" s="55">
        <f t="shared" si="129"/>
        <v>2.8</v>
      </c>
      <c r="Y145" s="55">
        <f t="shared" si="130"/>
        <v>1.8</v>
      </c>
      <c r="Z145" s="55">
        <f t="shared" si="131"/>
        <v>0</v>
      </c>
      <c r="AA145" s="55">
        <f t="shared" si="132"/>
        <v>0</v>
      </c>
      <c r="AB145" s="55">
        <f t="shared" si="133"/>
        <v>0</v>
      </c>
      <c r="AC145" s="55">
        <f t="shared" si="134"/>
        <v>0</v>
      </c>
      <c r="AD145" s="55">
        <f t="shared" si="135"/>
        <v>0</v>
      </c>
      <c r="AE145" s="55">
        <f t="shared" si="136"/>
        <v>0</v>
      </c>
      <c r="AF145" s="55">
        <f t="shared" si="137"/>
        <v>2.1</v>
      </c>
      <c r="AG145" s="55">
        <f>ROUND(IF('Indicator Data'!K148=0,0,IF('Indicator Data'!K148&gt;AG$194,10,IF('Indicator Data'!K148&lt;AG$195,0,10-(AG$194-'Indicator Data'!K148)/(AG$194-AG$195)*10))),1)</f>
        <v>5.0999999999999996</v>
      </c>
      <c r="AH145" s="55">
        <f t="shared" si="138"/>
        <v>6.3</v>
      </c>
      <c r="AI145" s="55">
        <f t="shared" si="139"/>
        <v>0.1</v>
      </c>
      <c r="AJ145" s="55">
        <f t="shared" si="140"/>
        <v>0</v>
      </c>
      <c r="AK145" s="55">
        <f t="shared" si="141"/>
        <v>0</v>
      </c>
      <c r="AL145" s="55">
        <f t="shared" si="142"/>
        <v>0</v>
      </c>
      <c r="AM145" s="55">
        <f t="shared" si="143"/>
        <v>0</v>
      </c>
      <c r="AN145" s="55">
        <f t="shared" si="144"/>
        <v>7.5</v>
      </c>
      <c r="AO145" s="57">
        <f t="shared" si="145"/>
        <v>3.9</v>
      </c>
      <c r="AP145" s="57">
        <f t="shared" si="146"/>
        <v>4.4000000000000004</v>
      </c>
      <c r="AQ145" s="57">
        <f t="shared" si="147"/>
        <v>0</v>
      </c>
      <c r="AR145" s="57">
        <f t="shared" si="148"/>
        <v>0</v>
      </c>
      <c r="AS145" s="55">
        <f t="shared" si="149"/>
        <v>6.3</v>
      </c>
      <c r="AT145" s="55">
        <f>IF('Indicator Data'!L148="No data","x",IF('Indicator Data'!BE148&lt;1000,"x",ROUND((IF('Indicator Data'!L148&gt;AT$194,10,IF('Indicator Data'!L148&lt;AT$195,0,10-(AT$194-'Indicator Data'!L148)/(AT$194-AT$195)*10))),1)))</f>
        <v>4</v>
      </c>
      <c r="AU145" s="57">
        <f t="shared" si="150"/>
        <v>5.2</v>
      </c>
      <c r="AV145" s="58">
        <f t="shared" si="151"/>
        <v>3</v>
      </c>
      <c r="AW145" s="55">
        <f>ROUND(IF('Indicator Data'!M148=0,0,IF('Indicator Data'!M148&gt;AW$194,10,IF('Indicator Data'!M148&lt;AW$195,0,10-(AW$194-'Indicator Data'!M148)/(AW$194-AW$195)*10))),1)</f>
        <v>3.3</v>
      </c>
      <c r="AX145" s="55">
        <f>ROUND(IF('Indicator Data'!N148=0,0,IF(LOG('Indicator Data'!N148)&gt;LOG(AX$194),10,IF(LOG('Indicator Data'!N148)&lt;LOG(AX$195),0,10-(LOG(AX$194)-LOG('Indicator Data'!N148))/(LOG(AX$194)-LOG(AX$195))*10))),1)</f>
        <v>5.2</v>
      </c>
      <c r="AY145" s="57">
        <f t="shared" si="152"/>
        <v>4.3</v>
      </c>
      <c r="AZ145" s="55">
        <f>'Indicator Data'!O148</f>
        <v>0</v>
      </c>
      <c r="BA145" s="55">
        <f>'Indicator Data'!P148</f>
        <v>0</v>
      </c>
      <c r="BB145" s="57">
        <f t="shared" si="153"/>
        <v>0</v>
      </c>
      <c r="BC145" s="58">
        <f t="shared" si="154"/>
        <v>3</v>
      </c>
      <c r="BD145" s="15"/>
      <c r="BE145" s="104"/>
    </row>
    <row r="146" spans="1:58" s="4" customFormat="1" x14ac:dyDescent="0.25">
      <c r="A146" s="126" t="str">
        <f>'Indicator Data'!A149</f>
        <v>Saint Kitts and Nevis</v>
      </c>
      <c r="B146" s="59" t="str">
        <f>'Indicator Data'!B149</f>
        <v>KNA</v>
      </c>
      <c r="C146" s="55">
        <f>ROUND(IF('Indicator Data'!C149=0,0.1,IF(LOG('Indicator Data'!C149)&gt;C$194,10,IF(LOG('Indicator Data'!C149)&lt;C$195,0,10-(C$194-LOG('Indicator Data'!C149))/(C$194-C$195)*10))),1)</f>
        <v>0.1</v>
      </c>
      <c r="D146" s="55">
        <f>ROUND(IF('Indicator Data'!D149=0,0.1,IF(LOG('Indicator Data'!D149)&gt;D$194,10,IF(LOG('Indicator Data'!D149)&lt;D$195,0,10-(D$194-LOG('Indicator Data'!D149))/(D$194-D$195)*10))),1)</f>
        <v>0.1</v>
      </c>
      <c r="E146" s="55">
        <f t="shared" si="124"/>
        <v>0.1</v>
      </c>
      <c r="F146" s="55">
        <f>ROUND(IF('Indicator Data'!E149="No data",0.1,IF('Indicator Data'!E149=0,0,IF(LOG('Indicator Data'!E149)&gt;F$194,10,IF(LOG('Indicator Data'!E149)&lt;F$195,0,10-(F$194-LOG('Indicator Data'!E149))/(F$194-F$195)*10)))),1)</f>
        <v>0.1</v>
      </c>
      <c r="G146" s="55">
        <f>ROUND(IF('Indicator Data'!F149=0,0,IF(LOG('Indicator Data'!F149)&gt;G$194,10,IF(LOG('Indicator Data'!F149)&lt;G$195,0,10-(G$194-LOG('Indicator Data'!F149))/(G$194-G$195)*10))),1)</f>
        <v>0</v>
      </c>
      <c r="H146" s="55">
        <f>ROUND(IF('Indicator Data'!G149=0,0,IF(LOG('Indicator Data'!G149)&gt;H$194,10,IF(LOG('Indicator Data'!G149)&lt;H$195,0,10-(H$194-LOG('Indicator Data'!G149))/(H$194-H$195)*10))),1)</f>
        <v>2.6</v>
      </c>
      <c r="I146" s="55">
        <f>ROUND(IF('Indicator Data'!H149=0,0,IF(LOG('Indicator Data'!H149)&gt;I$194,10,IF(LOG('Indicator Data'!H149)&lt;I$195,0,10-(I$194-LOG('Indicator Data'!H149))/(I$194-I$195)*10))),1)</f>
        <v>6.5</v>
      </c>
      <c r="J146" s="55">
        <f t="shared" si="125"/>
        <v>4.8</v>
      </c>
      <c r="K146" s="55">
        <f>ROUND(IF('Indicator Data'!I149=0,0,IF(LOG('Indicator Data'!I149)&gt;K$194,10,IF(LOG('Indicator Data'!I149)&lt;K$195,0,10-(K$194-LOG('Indicator Data'!I149))/(K$194-K$195)*10))),1)</f>
        <v>3</v>
      </c>
      <c r="L146" s="55">
        <f t="shared" si="126"/>
        <v>4</v>
      </c>
      <c r="M146" s="55">
        <f>ROUND(IF('Indicator Data'!J149=0,0,IF(LOG('Indicator Data'!J149)&gt;M$194,10,IF(LOG('Indicator Data'!J149)&lt;M$195,0,10-(M$194-LOG('Indicator Data'!J149))/(M$194-M$195)*10))),1)</f>
        <v>0</v>
      </c>
      <c r="N146" s="56">
        <f>'Indicator Data'!C149/'Indicator Data'!$BD149</f>
        <v>0</v>
      </c>
      <c r="O146" s="56">
        <f>'Indicator Data'!D149/'Indicator Data'!$BD149</f>
        <v>0</v>
      </c>
      <c r="P146" s="56">
        <f>IF(F146=0.1,0,'Indicator Data'!E149/'Indicator Data'!$BD149)</f>
        <v>0</v>
      </c>
      <c r="Q146" s="56">
        <f>'Indicator Data'!F149/'Indicator Data'!$BD149</f>
        <v>0</v>
      </c>
      <c r="R146" s="56">
        <f>'Indicator Data'!G149/'Indicator Data'!$BD149</f>
        <v>1.9133802816901406E-2</v>
      </c>
      <c r="S146" s="56">
        <f>'Indicator Data'!H149/'Indicator Data'!$BD149</f>
        <v>6.0422535211267607E-3</v>
      </c>
      <c r="T146" s="56">
        <f>'Indicator Data'!I149/'Indicator Data'!$BD149</f>
        <v>5.5793161028023803E-3</v>
      </c>
      <c r="U146" s="56">
        <f>'Indicator Data'!J149/'Indicator Data'!$BD149</f>
        <v>0</v>
      </c>
      <c r="V146" s="55">
        <f t="shared" si="127"/>
        <v>0</v>
      </c>
      <c r="W146" s="55">
        <f t="shared" si="128"/>
        <v>0</v>
      </c>
      <c r="X146" s="55">
        <f t="shared" si="129"/>
        <v>0</v>
      </c>
      <c r="Y146" s="55">
        <f t="shared" si="130"/>
        <v>0.1</v>
      </c>
      <c r="Z146" s="55">
        <f t="shared" si="131"/>
        <v>0</v>
      </c>
      <c r="AA146" s="55">
        <f t="shared" si="132"/>
        <v>10</v>
      </c>
      <c r="AB146" s="55">
        <f t="shared" si="133"/>
        <v>10</v>
      </c>
      <c r="AC146" s="55">
        <f t="shared" si="134"/>
        <v>10</v>
      </c>
      <c r="AD146" s="55">
        <f t="shared" si="135"/>
        <v>5.6</v>
      </c>
      <c r="AE146" s="55">
        <f t="shared" si="136"/>
        <v>8.6</v>
      </c>
      <c r="AF146" s="55">
        <f t="shared" si="137"/>
        <v>0</v>
      </c>
      <c r="AG146" s="55">
        <f>ROUND(IF('Indicator Data'!K149=0,0,IF('Indicator Data'!K149&gt;AG$194,10,IF('Indicator Data'!K149&lt;AG$195,0,10-(AG$194-'Indicator Data'!K149)/(AG$194-AG$195)*10))),1)</f>
        <v>0</v>
      </c>
      <c r="AH146" s="55">
        <f t="shared" si="138"/>
        <v>0.1</v>
      </c>
      <c r="AI146" s="55">
        <f t="shared" si="139"/>
        <v>0.1</v>
      </c>
      <c r="AJ146" s="55">
        <f t="shared" si="140"/>
        <v>6.3</v>
      </c>
      <c r="AK146" s="55">
        <f t="shared" si="141"/>
        <v>8.3000000000000007</v>
      </c>
      <c r="AL146" s="55">
        <f t="shared" si="142"/>
        <v>7.4</v>
      </c>
      <c r="AM146" s="55">
        <f t="shared" si="143"/>
        <v>4.3</v>
      </c>
      <c r="AN146" s="55">
        <f t="shared" si="144"/>
        <v>0</v>
      </c>
      <c r="AO146" s="57">
        <f t="shared" si="145"/>
        <v>0.1</v>
      </c>
      <c r="AP146" s="57">
        <f t="shared" si="146"/>
        <v>0.1</v>
      </c>
      <c r="AQ146" s="57">
        <f t="shared" si="147"/>
        <v>0</v>
      </c>
      <c r="AR146" s="57">
        <f t="shared" si="148"/>
        <v>6.9</v>
      </c>
      <c r="AS146" s="55">
        <f t="shared" si="149"/>
        <v>0</v>
      </c>
      <c r="AT146" s="55" t="str">
        <f>IF('Indicator Data'!L149="No data","x",IF('Indicator Data'!BE149&lt;1000,"x",ROUND((IF('Indicator Data'!L149&gt;AT$194,10,IF('Indicator Data'!L149&lt;AT$195,0,10-(AT$194-'Indicator Data'!L149)/(AT$194-AT$195)*10))),1)))</f>
        <v>x</v>
      </c>
      <c r="AU146" s="57">
        <f t="shared" si="150"/>
        <v>0</v>
      </c>
      <c r="AV146" s="58">
        <f t="shared" si="151"/>
        <v>2</v>
      </c>
      <c r="AW146" s="55">
        <f>ROUND(IF('Indicator Data'!M149=0,0,IF('Indicator Data'!M149&gt;AW$194,10,IF('Indicator Data'!M149&lt;AW$195,0,10-(AW$194-'Indicator Data'!M149)/(AW$194-AW$195)*10))),1)</f>
        <v>0</v>
      </c>
      <c r="AX146" s="55">
        <f>ROUND(IF('Indicator Data'!N149=0,0,IF(LOG('Indicator Data'!N149)&gt;LOG(AX$194),10,IF(LOG('Indicator Data'!N149)&lt;LOG(AX$195),0,10-(LOG(AX$194)-LOG('Indicator Data'!N149))/(LOG(AX$194)-LOG(AX$195))*10))),1)</f>
        <v>0</v>
      </c>
      <c r="AY146" s="57">
        <f t="shared" si="152"/>
        <v>0</v>
      </c>
      <c r="AZ146" s="55">
        <f>'Indicator Data'!O149</f>
        <v>0</v>
      </c>
      <c r="BA146" s="55">
        <f>'Indicator Data'!P149</f>
        <v>0</v>
      </c>
      <c r="BB146" s="57">
        <f t="shared" si="153"/>
        <v>0</v>
      </c>
      <c r="BC146" s="58">
        <f t="shared" si="154"/>
        <v>0</v>
      </c>
      <c r="BD146" s="15"/>
      <c r="BE146" s="104"/>
    </row>
    <row r="147" spans="1:58" s="4" customFormat="1" x14ac:dyDescent="0.25">
      <c r="A147" s="126" t="str">
        <f>'Indicator Data'!A150</f>
        <v>Saint Lucia</v>
      </c>
      <c r="B147" s="59" t="str">
        <f>'Indicator Data'!B150</f>
        <v>LCA</v>
      </c>
      <c r="C147" s="55">
        <f>ROUND(IF('Indicator Data'!C150=0,0.1,IF(LOG('Indicator Data'!C150)&gt;C$194,10,IF(LOG('Indicator Data'!C150)&lt;C$195,0,10-(C$194-LOG('Indicator Data'!C150))/(C$194-C$195)*10))),1)</f>
        <v>3.6</v>
      </c>
      <c r="D147" s="55">
        <f>ROUND(IF('Indicator Data'!D150=0,0.1,IF(LOG('Indicator Data'!D150)&gt;D$194,10,IF(LOG('Indicator Data'!D150)&lt;D$195,0,10-(D$194-LOG('Indicator Data'!D150))/(D$194-D$195)*10))),1)</f>
        <v>0.1</v>
      </c>
      <c r="E147" s="55">
        <f t="shared" si="124"/>
        <v>2</v>
      </c>
      <c r="F147" s="55">
        <f>ROUND(IF('Indicator Data'!E150="No data",0.1,IF('Indicator Data'!E150=0,0,IF(LOG('Indicator Data'!E150)&gt;F$194,10,IF(LOG('Indicator Data'!E150)&lt;F$195,0,10-(F$194-LOG('Indicator Data'!E150))/(F$194-F$195)*10)))),1)</f>
        <v>0.1</v>
      </c>
      <c r="G147" s="55">
        <f>ROUND(IF('Indicator Data'!F150=0,0,IF(LOG('Indicator Data'!F150)&gt;G$194,10,IF(LOG('Indicator Data'!F150)&lt;G$195,0,10-(G$194-LOG('Indicator Data'!F150))/(G$194-G$195)*10))),1)</f>
        <v>0</v>
      </c>
      <c r="H147" s="55">
        <f>ROUND(IF('Indicator Data'!G150=0,0,IF(LOG('Indicator Data'!G150)&gt;H$194,10,IF(LOG('Indicator Data'!G150)&lt;H$195,0,10-(H$194-LOG('Indicator Data'!G150))/(H$194-H$195)*10))),1)</f>
        <v>3.5</v>
      </c>
      <c r="I147" s="55">
        <f>ROUND(IF('Indicator Data'!H150=0,0,IF(LOG('Indicator Data'!H150)&gt;I$194,10,IF(LOG('Indicator Data'!H150)&lt;I$195,0,10-(I$194-LOG('Indicator Data'!H150))/(I$194-I$195)*10))),1)</f>
        <v>6.5</v>
      </c>
      <c r="J147" s="55">
        <f t="shared" si="125"/>
        <v>5.2</v>
      </c>
      <c r="K147" s="55">
        <f>ROUND(IF('Indicator Data'!I150=0,0,IF(LOG('Indicator Data'!I150)&gt;K$194,10,IF(LOG('Indicator Data'!I150)&lt;K$195,0,10-(K$194-LOG('Indicator Data'!I150))/(K$194-K$195)*10))),1)</f>
        <v>3.5</v>
      </c>
      <c r="L147" s="55">
        <f t="shared" si="126"/>
        <v>4.4000000000000004</v>
      </c>
      <c r="M147" s="55">
        <f>ROUND(IF('Indicator Data'!J150=0,0,IF(LOG('Indicator Data'!J150)&gt;M$194,10,IF(LOG('Indicator Data'!J150)&lt;M$195,0,10-(M$194-LOG('Indicator Data'!J150))/(M$194-M$195)*10))),1)</f>
        <v>0</v>
      </c>
      <c r="N147" s="56">
        <f>'Indicator Data'!C150/'Indicator Data'!$BD150</f>
        <v>1.4636257958453105E-3</v>
      </c>
      <c r="O147" s="56">
        <f>'Indicator Data'!D150/'Indicator Data'!$BD150</f>
        <v>0</v>
      </c>
      <c r="P147" s="56">
        <f>IF(F147=0.1,0,'Indicator Data'!E150/'Indicator Data'!$BD150)</f>
        <v>0</v>
      </c>
      <c r="Q147" s="56">
        <f>'Indicator Data'!F150/'Indicator Data'!$BD150</f>
        <v>0</v>
      </c>
      <c r="R147" s="56">
        <f>'Indicator Data'!G150/'Indicator Data'!$BD150</f>
        <v>1.4067581010779692E-2</v>
      </c>
      <c r="S147" s="56">
        <f>'Indicator Data'!H150/'Indicator Data'!$BD150</f>
        <v>2.0096544301113849E-3</v>
      </c>
      <c r="T147" s="56">
        <f>'Indicator Data'!I150/'Indicator Data'!$BD150</f>
        <v>3.0408845545426381E-3</v>
      </c>
      <c r="U147" s="56">
        <f>'Indicator Data'!J150/'Indicator Data'!$BD150</f>
        <v>0</v>
      </c>
      <c r="V147" s="55">
        <f t="shared" si="127"/>
        <v>7.3</v>
      </c>
      <c r="W147" s="55">
        <f t="shared" si="128"/>
        <v>0</v>
      </c>
      <c r="X147" s="55">
        <f t="shared" si="129"/>
        <v>4.5999999999999996</v>
      </c>
      <c r="Y147" s="55">
        <f t="shared" si="130"/>
        <v>0.1</v>
      </c>
      <c r="Z147" s="55">
        <f t="shared" si="131"/>
        <v>0</v>
      </c>
      <c r="AA147" s="55">
        <f t="shared" si="132"/>
        <v>7.8</v>
      </c>
      <c r="AB147" s="55">
        <f t="shared" si="133"/>
        <v>4</v>
      </c>
      <c r="AC147" s="55">
        <f t="shared" si="134"/>
        <v>6.3</v>
      </c>
      <c r="AD147" s="55">
        <f t="shared" si="135"/>
        <v>3</v>
      </c>
      <c r="AE147" s="55">
        <f t="shared" si="136"/>
        <v>4.9000000000000004</v>
      </c>
      <c r="AF147" s="55">
        <f t="shared" si="137"/>
        <v>0</v>
      </c>
      <c r="AG147" s="55">
        <f>ROUND(IF('Indicator Data'!K150=0,0,IF('Indicator Data'!K150&gt;AG$194,10,IF('Indicator Data'!K150&lt;AG$195,0,10-(AG$194-'Indicator Data'!K150)/(AG$194-AG$195)*10))),1)</f>
        <v>1</v>
      </c>
      <c r="AH147" s="55">
        <f t="shared" si="138"/>
        <v>5.5</v>
      </c>
      <c r="AI147" s="55">
        <f t="shared" si="139"/>
        <v>0.1</v>
      </c>
      <c r="AJ147" s="55">
        <f t="shared" si="140"/>
        <v>5.7</v>
      </c>
      <c r="AK147" s="55">
        <f t="shared" si="141"/>
        <v>5.3</v>
      </c>
      <c r="AL147" s="55">
        <f t="shared" si="142"/>
        <v>5.5</v>
      </c>
      <c r="AM147" s="55">
        <f t="shared" si="143"/>
        <v>3.3</v>
      </c>
      <c r="AN147" s="55">
        <f t="shared" si="144"/>
        <v>0</v>
      </c>
      <c r="AO147" s="57">
        <f t="shared" si="145"/>
        <v>3.4</v>
      </c>
      <c r="AP147" s="57">
        <f t="shared" si="146"/>
        <v>0.1</v>
      </c>
      <c r="AQ147" s="57">
        <f t="shared" si="147"/>
        <v>0</v>
      </c>
      <c r="AR147" s="57">
        <f t="shared" si="148"/>
        <v>4.7</v>
      </c>
      <c r="AS147" s="55">
        <f t="shared" si="149"/>
        <v>0.5</v>
      </c>
      <c r="AT147" s="55" t="str">
        <f>IF('Indicator Data'!L150="No data","x",IF('Indicator Data'!BE150&lt;1000,"x",ROUND((IF('Indicator Data'!L150&gt;AT$194,10,IF('Indicator Data'!L150&lt;AT$195,0,10-(AT$194-'Indicator Data'!L150)/(AT$194-AT$195)*10))),1)))</f>
        <v>x</v>
      </c>
      <c r="AU147" s="57">
        <f t="shared" si="150"/>
        <v>0.5</v>
      </c>
      <c r="AV147" s="58">
        <f t="shared" si="151"/>
        <v>2</v>
      </c>
      <c r="AW147" s="55">
        <f>ROUND(IF('Indicator Data'!M150=0,0,IF('Indicator Data'!M150&gt;AW$194,10,IF('Indicator Data'!M150&lt;AW$195,0,10-(AW$194-'Indicator Data'!M150)/(AW$194-AW$195)*10))),1)</f>
        <v>0</v>
      </c>
      <c r="AX147" s="55">
        <f>ROUND(IF('Indicator Data'!N150=0,0,IF(LOG('Indicator Data'!N150)&gt;LOG(AX$194),10,IF(LOG('Indicator Data'!N150)&lt;LOG(AX$195),0,10-(LOG(AX$194)-LOG('Indicator Data'!N150))/(LOG(AX$194)-LOG(AX$195))*10))),1)</f>
        <v>0</v>
      </c>
      <c r="AY147" s="57">
        <f t="shared" si="152"/>
        <v>0</v>
      </c>
      <c r="AZ147" s="55">
        <f>'Indicator Data'!O150</f>
        <v>0</v>
      </c>
      <c r="BA147" s="55">
        <f>'Indicator Data'!P150</f>
        <v>0</v>
      </c>
      <c r="BB147" s="57">
        <f t="shared" si="153"/>
        <v>0</v>
      </c>
      <c r="BC147" s="58">
        <f t="shared" si="154"/>
        <v>0</v>
      </c>
      <c r="BD147" s="15"/>
      <c r="BE147" s="104"/>
    </row>
    <row r="148" spans="1:58" s="4" customFormat="1" x14ac:dyDescent="0.25">
      <c r="A148" s="126" t="str">
        <f>'Indicator Data'!A151</f>
        <v>Saint Vincent and the Grenadines</v>
      </c>
      <c r="B148" s="59" t="str">
        <f>'Indicator Data'!B151</f>
        <v>VCT</v>
      </c>
      <c r="C148" s="55">
        <f>ROUND(IF('Indicator Data'!C151=0,0.1,IF(LOG('Indicator Data'!C151)&gt;C$194,10,IF(LOG('Indicator Data'!C151)&lt;C$195,0,10-(C$194-LOG('Indicator Data'!C151))/(C$194-C$195)*10))),1)</f>
        <v>0.2</v>
      </c>
      <c r="D148" s="55">
        <f>ROUND(IF('Indicator Data'!D151=0,0.1,IF(LOG('Indicator Data'!D151)&gt;D$194,10,IF(LOG('Indicator Data'!D151)&lt;D$195,0,10-(D$194-LOG('Indicator Data'!D151))/(D$194-D$195)*10))),1)</f>
        <v>0.1</v>
      </c>
      <c r="E148" s="55">
        <f t="shared" si="124"/>
        <v>0.2</v>
      </c>
      <c r="F148" s="55">
        <f>ROUND(IF('Indicator Data'!E151="No data",0.1,IF('Indicator Data'!E151=0,0,IF(LOG('Indicator Data'!E151)&gt;F$194,10,IF(LOG('Indicator Data'!E151)&lt;F$195,0,10-(F$194-LOG('Indicator Data'!E151))/(F$194-F$195)*10)))),1)</f>
        <v>0.1</v>
      </c>
      <c r="G148" s="55">
        <f>ROUND(IF('Indicator Data'!F151=0,0,IF(LOG('Indicator Data'!F151)&gt;G$194,10,IF(LOG('Indicator Data'!F151)&lt;G$195,0,10-(G$194-LOG('Indicator Data'!F151))/(G$194-G$195)*10))),1)</f>
        <v>0</v>
      </c>
      <c r="H148" s="55">
        <f>ROUND(IF('Indicator Data'!G151=0,0,IF(LOG('Indicator Data'!G151)&gt;H$194,10,IF(LOG('Indicator Data'!G151)&lt;H$195,0,10-(H$194-LOG('Indicator Data'!G151))/(H$194-H$195)*10))),1)</f>
        <v>3</v>
      </c>
      <c r="I148" s="55">
        <f>ROUND(IF('Indicator Data'!H151=0,0,IF(LOG('Indicator Data'!H151)&gt;I$194,10,IF(LOG('Indicator Data'!H151)&lt;I$195,0,10-(I$194-LOG('Indicator Data'!H151))/(I$194-I$195)*10))),1)</f>
        <v>6.2</v>
      </c>
      <c r="J148" s="55">
        <f t="shared" si="125"/>
        <v>4.8</v>
      </c>
      <c r="K148" s="55">
        <f>ROUND(IF('Indicator Data'!I151=0,0,IF(LOG('Indicator Data'!I151)&gt;K$194,10,IF(LOG('Indicator Data'!I151)&lt;K$195,0,10-(K$194-LOG('Indicator Data'!I151))/(K$194-K$195)*10))),1)</f>
        <v>2.9</v>
      </c>
      <c r="L148" s="55">
        <f t="shared" si="126"/>
        <v>3.9</v>
      </c>
      <c r="M148" s="55">
        <f>ROUND(IF('Indicator Data'!J151=0,0,IF(LOG('Indicator Data'!J151)&gt;M$194,10,IF(LOG('Indicator Data'!J151)&lt;M$195,0,10-(M$194-LOG('Indicator Data'!J151))/(M$194-M$195)*10))),1)</f>
        <v>0</v>
      </c>
      <c r="N148" s="56">
        <f>'Indicator Data'!C151/'Indicator Data'!$BD151</f>
        <v>1.1150479164527683E-4</v>
      </c>
      <c r="O148" s="56">
        <f>'Indicator Data'!D151/'Indicator Data'!$BD151</f>
        <v>0</v>
      </c>
      <c r="P148" s="56">
        <f>IF(F148=0.1,0,'Indicator Data'!E151/'Indicator Data'!$BD151)</f>
        <v>0</v>
      </c>
      <c r="Q148" s="56">
        <f>'Indicator Data'!F151/'Indicator Data'!$BD151</f>
        <v>0</v>
      </c>
      <c r="R148" s="56">
        <f>'Indicator Data'!G151/'Indicator Data'!$BD151</f>
        <v>1.4086955721594461E-2</v>
      </c>
      <c r="S148" s="56">
        <f>'Indicator Data'!H151/'Indicator Data'!$BD151</f>
        <v>1.990269240678715E-3</v>
      </c>
      <c r="T148" s="56">
        <f>'Indicator Data'!I151/'Indicator Data'!$BD151</f>
        <v>2.4689903934631383E-3</v>
      </c>
      <c r="U148" s="56">
        <f>'Indicator Data'!J151/'Indicator Data'!$BD151</f>
        <v>0</v>
      </c>
      <c r="V148" s="55">
        <f t="shared" si="127"/>
        <v>0.6</v>
      </c>
      <c r="W148" s="55">
        <f t="shared" si="128"/>
        <v>0</v>
      </c>
      <c r="X148" s="55">
        <f t="shared" si="129"/>
        <v>0.3</v>
      </c>
      <c r="Y148" s="55">
        <f t="shared" si="130"/>
        <v>0.1</v>
      </c>
      <c r="Z148" s="55">
        <f t="shared" si="131"/>
        <v>0</v>
      </c>
      <c r="AA148" s="55">
        <f t="shared" si="132"/>
        <v>7.8</v>
      </c>
      <c r="AB148" s="55">
        <f t="shared" si="133"/>
        <v>4</v>
      </c>
      <c r="AC148" s="55">
        <f t="shared" si="134"/>
        <v>6.3</v>
      </c>
      <c r="AD148" s="55">
        <f t="shared" si="135"/>
        <v>2.5</v>
      </c>
      <c r="AE148" s="55">
        <f t="shared" si="136"/>
        <v>4.7</v>
      </c>
      <c r="AF148" s="55">
        <f t="shared" si="137"/>
        <v>0</v>
      </c>
      <c r="AG148" s="55">
        <f>ROUND(IF('Indicator Data'!K151=0,0,IF('Indicator Data'!K151&gt;AG$194,10,IF('Indicator Data'!K151&lt;AG$195,0,10-(AG$194-'Indicator Data'!K151)/(AG$194-AG$195)*10))),1)</f>
        <v>1</v>
      </c>
      <c r="AH148" s="55">
        <f t="shared" si="138"/>
        <v>0.4</v>
      </c>
      <c r="AI148" s="55">
        <f t="shared" si="139"/>
        <v>0.1</v>
      </c>
      <c r="AJ148" s="55">
        <f t="shared" si="140"/>
        <v>5.4</v>
      </c>
      <c r="AK148" s="55">
        <f t="shared" si="141"/>
        <v>5.0999999999999996</v>
      </c>
      <c r="AL148" s="55">
        <f t="shared" si="142"/>
        <v>5.3</v>
      </c>
      <c r="AM148" s="55">
        <f t="shared" si="143"/>
        <v>2.7</v>
      </c>
      <c r="AN148" s="55">
        <f t="shared" si="144"/>
        <v>0</v>
      </c>
      <c r="AO148" s="57">
        <f t="shared" si="145"/>
        <v>0.3</v>
      </c>
      <c r="AP148" s="57">
        <f t="shared" si="146"/>
        <v>0.1</v>
      </c>
      <c r="AQ148" s="57">
        <f t="shared" si="147"/>
        <v>0</v>
      </c>
      <c r="AR148" s="57">
        <f t="shared" si="148"/>
        <v>4.3</v>
      </c>
      <c r="AS148" s="55">
        <f t="shared" si="149"/>
        <v>0.5</v>
      </c>
      <c r="AT148" s="55" t="str">
        <f>IF('Indicator Data'!L151="No data","x",IF('Indicator Data'!BE151&lt;1000,"x",ROUND((IF('Indicator Data'!L151&gt;AT$194,10,IF('Indicator Data'!L151&lt;AT$195,0,10-(AT$194-'Indicator Data'!L151)/(AT$194-AT$195)*10))),1)))</f>
        <v>x</v>
      </c>
      <c r="AU148" s="57">
        <f t="shared" si="150"/>
        <v>0.5</v>
      </c>
      <c r="AV148" s="58">
        <f t="shared" si="151"/>
        <v>1.2</v>
      </c>
      <c r="AW148" s="55">
        <f>ROUND(IF('Indicator Data'!M151=0,0,IF('Indicator Data'!M151&gt;AW$194,10,IF('Indicator Data'!M151&lt;AW$195,0,10-(AW$194-'Indicator Data'!M151)/(AW$194-AW$195)*10))),1)</f>
        <v>0</v>
      </c>
      <c r="AX148" s="55">
        <f>ROUND(IF('Indicator Data'!N151=0,0,IF(LOG('Indicator Data'!N151)&gt;LOG(AX$194),10,IF(LOG('Indicator Data'!N151)&lt;LOG(AX$195),0,10-(LOG(AX$194)-LOG('Indicator Data'!N151))/(LOG(AX$194)-LOG(AX$195))*10))),1)</f>
        <v>0</v>
      </c>
      <c r="AY148" s="57">
        <f t="shared" si="152"/>
        <v>0</v>
      </c>
      <c r="AZ148" s="55">
        <f>'Indicator Data'!O151</f>
        <v>0</v>
      </c>
      <c r="BA148" s="55">
        <f>'Indicator Data'!P151</f>
        <v>0</v>
      </c>
      <c r="BB148" s="57">
        <f t="shared" si="153"/>
        <v>0</v>
      </c>
      <c r="BC148" s="58">
        <f t="shared" si="154"/>
        <v>0</v>
      </c>
      <c r="BD148" s="15"/>
      <c r="BE148" s="104"/>
    </row>
    <row r="149" spans="1:58" s="4" customFormat="1" x14ac:dyDescent="0.25">
      <c r="A149" s="126" t="str">
        <f>'Indicator Data'!A152</f>
        <v>Samoa</v>
      </c>
      <c r="B149" s="59" t="str">
        <f>'Indicator Data'!B152</f>
        <v>WSM</v>
      </c>
      <c r="C149" s="55">
        <f>ROUND(IF('Indicator Data'!C152=0,0.1,IF(LOG('Indicator Data'!C152)&gt;C$194,10,IF(LOG('Indicator Data'!C152)&lt;C$195,0,10-(C$194-LOG('Indicator Data'!C152))/(C$194-C$195)*10))),1)</f>
        <v>0.1</v>
      </c>
      <c r="D149" s="55">
        <f>ROUND(IF('Indicator Data'!D152=0,0.1,IF(LOG('Indicator Data'!D152)&gt;D$194,10,IF(LOG('Indicator Data'!D152)&lt;D$195,0,10-(D$194-LOG('Indicator Data'!D152))/(D$194-D$195)*10))),1)</f>
        <v>0.1</v>
      </c>
      <c r="E149" s="55">
        <f t="shared" si="124"/>
        <v>0.1</v>
      </c>
      <c r="F149" s="55">
        <f>ROUND(IF('Indicator Data'!E152="No data",0.1,IF('Indicator Data'!E152=0,0,IF(LOG('Indicator Data'!E152)&gt;F$194,10,IF(LOG('Indicator Data'!E152)&lt;F$195,0,10-(F$194-LOG('Indicator Data'!E152))/(F$194-F$195)*10)))),1)</f>
        <v>0.1</v>
      </c>
      <c r="G149" s="55">
        <f>ROUND(IF('Indicator Data'!F152=0,0,IF(LOG('Indicator Data'!F152)&gt;G$194,10,IF(LOG('Indicator Data'!F152)&lt;G$195,0,10-(G$194-LOG('Indicator Data'!F152))/(G$194-G$195)*10))),1)</f>
        <v>4.4000000000000004</v>
      </c>
      <c r="H149" s="55">
        <f>ROUND(IF('Indicator Data'!G152=0,0,IF(LOG('Indicator Data'!G152)&gt;H$194,10,IF(LOG('Indicator Data'!G152)&lt;H$195,0,10-(H$194-LOG('Indicator Data'!G152))/(H$194-H$195)*10))),1)</f>
        <v>3.9</v>
      </c>
      <c r="I149" s="55">
        <f>ROUND(IF('Indicator Data'!H152=0,0,IF(LOG('Indicator Data'!H152)&gt;I$194,10,IF(LOG('Indicator Data'!H152)&lt;I$195,0,10-(I$194-LOG('Indicator Data'!H152))/(I$194-I$195)*10))),1)</f>
        <v>6.6</v>
      </c>
      <c r="J149" s="55">
        <f t="shared" si="125"/>
        <v>5.4</v>
      </c>
      <c r="K149" s="55">
        <f>ROUND(IF('Indicator Data'!I152=0,0,IF(LOG('Indicator Data'!I152)&gt;K$194,10,IF(LOG('Indicator Data'!I152)&lt;K$195,0,10-(K$194-LOG('Indicator Data'!I152))/(K$194-K$195)*10))),1)</f>
        <v>0</v>
      </c>
      <c r="L149" s="55">
        <f t="shared" si="126"/>
        <v>3.1</v>
      </c>
      <c r="M149" s="55">
        <f>ROUND(IF('Indicator Data'!J152=0,0,IF(LOG('Indicator Data'!J152)&gt;M$194,10,IF(LOG('Indicator Data'!J152)&lt;M$195,0,10-(M$194-LOG('Indicator Data'!J152))/(M$194-M$195)*10))),1)</f>
        <v>0</v>
      </c>
      <c r="N149" s="56">
        <f>'Indicator Data'!C152/'Indicator Data'!$BD152</f>
        <v>0</v>
      </c>
      <c r="O149" s="56">
        <f>'Indicator Data'!D152/'Indicator Data'!$BD152</f>
        <v>0</v>
      </c>
      <c r="P149" s="56">
        <f>IF(F149=0.1,0,'Indicator Data'!E152/'Indicator Data'!$BD152)</f>
        <v>0</v>
      </c>
      <c r="Q149" s="56">
        <f>'Indicator Data'!F152/'Indicator Data'!$BD152</f>
        <v>2.1528268184272835E-5</v>
      </c>
      <c r="R149" s="56">
        <f>'Indicator Data'!G152/'Indicator Data'!$BD152</f>
        <v>1.9045580110497236E-2</v>
      </c>
      <c r="S149" s="56">
        <f>'Indicator Data'!H152/'Indicator Data'!$BD152</f>
        <v>2.0047979063681303E-3</v>
      </c>
      <c r="T149" s="56">
        <f>'Indicator Data'!I152/'Indicator Data'!$BD152</f>
        <v>0</v>
      </c>
      <c r="U149" s="56">
        <f>'Indicator Data'!J152/'Indicator Data'!$BD152</f>
        <v>0</v>
      </c>
      <c r="V149" s="55">
        <f t="shared" si="127"/>
        <v>0</v>
      </c>
      <c r="W149" s="55">
        <f t="shared" si="128"/>
        <v>0</v>
      </c>
      <c r="X149" s="55">
        <f t="shared" si="129"/>
        <v>0</v>
      </c>
      <c r="Y149" s="55">
        <f t="shared" si="130"/>
        <v>0.1</v>
      </c>
      <c r="Z149" s="55">
        <f t="shared" si="131"/>
        <v>8.5</v>
      </c>
      <c r="AA149" s="55">
        <f t="shared" si="132"/>
        <v>10</v>
      </c>
      <c r="AB149" s="55">
        <f t="shared" si="133"/>
        <v>4</v>
      </c>
      <c r="AC149" s="55">
        <f t="shared" si="134"/>
        <v>8.3000000000000007</v>
      </c>
      <c r="AD149" s="55">
        <f t="shared" si="135"/>
        <v>0</v>
      </c>
      <c r="AE149" s="55">
        <f t="shared" si="136"/>
        <v>5.5</v>
      </c>
      <c r="AF149" s="55">
        <f t="shared" si="137"/>
        <v>0</v>
      </c>
      <c r="AG149" s="55">
        <f>ROUND(IF('Indicator Data'!K152=0,0,IF('Indicator Data'!K152&gt;AG$194,10,IF('Indicator Data'!K152&lt;AG$195,0,10-(AG$194-'Indicator Data'!K152)/(AG$194-AG$195)*10))),1)</f>
        <v>1</v>
      </c>
      <c r="AH149" s="55">
        <f t="shared" si="138"/>
        <v>0.1</v>
      </c>
      <c r="AI149" s="55">
        <f t="shared" si="139"/>
        <v>0.1</v>
      </c>
      <c r="AJ149" s="55">
        <f t="shared" si="140"/>
        <v>7</v>
      </c>
      <c r="AK149" s="55">
        <f t="shared" si="141"/>
        <v>5.3</v>
      </c>
      <c r="AL149" s="55">
        <f t="shared" si="142"/>
        <v>6.2</v>
      </c>
      <c r="AM149" s="55">
        <f t="shared" si="143"/>
        <v>0</v>
      </c>
      <c r="AN149" s="55">
        <f t="shared" si="144"/>
        <v>0</v>
      </c>
      <c r="AO149" s="57">
        <f t="shared" si="145"/>
        <v>0.1</v>
      </c>
      <c r="AP149" s="57">
        <f t="shared" si="146"/>
        <v>0.1</v>
      </c>
      <c r="AQ149" s="57">
        <f t="shared" si="147"/>
        <v>6.9</v>
      </c>
      <c r="AR149" s="57">
        <f t="shared" si="148"/>
        <v>4.4000000000000004</v>
      </c>
      <c r="AS149" s="55">
        <f t="shared" si="149"/>
        <v>0.5</v>
      </c>
      <c r="AT149" s="55" t="str">
        <f>IF('Indicator Data'!L152="No data","x",IF('Indicator Data'!BE152&lt;1000,"x",ROUND((IF('Indicator Data'!L152&gt;AT$194,10,IF('Indicator Data'!L152&lt;AT$195,0,10-(AT$194-'Indicator Data'!L152)/(AT$194-AT$195)*10))),1)))</f>
        <v>x</v>
      </c>
      <c r="AU149" s="57">
        <f t="shared" si="150"/>
        <v>0.5</v>
      </c>
      <c r="AV149" s="58">
        <f t="shared" si="151"/>
        <v>2.9</v>
      </c>
      <c r="AW149" s="55">
        <f>ROUND(IF('Indicator Data'!M152=0,0,IF('Indicator Data'!M152&gt;AW$194,10,IF('Indicator Data'!M152&lt;AW$195,0,10-(AW$194-'Indicator Data'!M152)/(AW$194-AW$195)*10))),1)</f>
        <v>0</v>
      </c>
      <c r="AX149" s="55">
        <f>ROUND(IF('Indicator Data'!N152=0,0,IF(LOG('Indicator Data'!N152)&gt;LOG(AX$194),10,IF(LOG('Indicator Data'!N152)&lt;LOG(AX$195),0,10-(LOG(AX$194)-LOG('Indicator Data'!N152))/(LOG(AX$194)-LOG(AX$195))*10))),1)</f>
        <v>0</v>
      </c>
      <c r="AY149" s="57">
        <f t="shared" si="152"/>
        <v>0</v>
      </c>
      <c r="AZ149" s="55">
        <f>'Indicator Data'!O152</f>
        <v>0</v>
      </c>
      <c r="BA149" s="55">
        <f>'Indicator Data'!P152</f>
        <v>0</v>
      </c>
      <c r="BB149" s="57">
        <f t="shared" si="153"/>
        <v>0</v>
      </c>
      <c r="BC149" s="58">
        <f t="shared" si="154"/>
        <v>0</v>
      </c>
      <c r="BD149" s="15"/>
      <c r="BE149" s="104"/>
    </row>
    <row r="150" spans="1:58" s="4" customFormat="1" x14ac:dyDescent="0.25">
      <c r="A150" s="126" t="str">
        <f>'Indicator Data'!A153</f>
        <v>Sao Tome and Principe</v>
      </c>
      <c r="B150" s="59" t="str">
        <f>'Indicator Data'!B153</f>
        <v>STP</v>
      </c>
      <c r="C150" s="55">
        <f>ROUND(IF('Indicator Data'!C153=0,0.1,IF(LOG('Indicator Data'!C153)&gt;C$194,10,IF(LOG('Indicator Data'!C153)&lt;C$195,0,10-(C$194-LOG('Indicator Data'!C153))/(C$194-C$195)*10))),1)</f>
        <v>0.1</v>
      </c>
      <c r="D150" s="55">
        <f>ROUND(IF('Indicator Data'!D153=0,0.1,IF(LOG('Indicator Data'!D153)&gt;D$194,10,IF(LOG('Indicator Data'!D153)&lt;D$195,0,10-(D$194-LOG('Indicator Data'!D153))/(D$194-D$195)*10))),1)</f>
        <v>0.1</v>
      </c>
      <c r="E150" s="55">
        <f t="shared" si="124"/>
        <v>0.1</v>
      </c>
      <c r="F150" s="55">
        <f>ROUND(IF('Indicator Data'!E153="No data",0.1,IF('Indicator Data'!E153=0,0,IF(LOG('Indicator Data'!E153)&gt;F$194,10,IF(LOG('Indicator Data'!E153)&lt;F$195,0,10-(F$194-LOG('Indicator Data'!E153))/(F$194-F$195)*10)))),1)</f>
        <v>0.1</v>
      </c>
      <c r="G150" s="55">
        <f>ROUND(IF('Indicator Data'!F153=0,0,IF(LOG('Indicator Data'!F153)&gt;G$194,10,IF(LOG('Indicator Data'!F153)&lt;G$195,0,10-(G$194-LOG('Indicator Data'!F153))/(G$194-G$195)*10))),1)</f>
        <v>0</v>
      </c>
      <c r="H150" s="55">
        <f>ROUND(IF('Indicator Data'!G153=0,0,IF(LOG('Indicator Data'!G153)&gt;H$194,10,IF(LOG('Indicator Data'!G153)&lt;H$195,0,10-(H$194-LOG('Indicator Data'!G153))/(H$194-H$195)*10))),1)</f>
        <v>0</v>
      </c>
      <c r="I150" s="55">
        <f>ROUND(IF('Indicator Data'!H153=0,0,IF(LOG('Indicator Data'!H153)&gt;I$194,10,IF(LOG('Indicator Data'!H153)&lt;I$195,0,10-(I$194-LOG('Indicator Data'!H153))/(I$194-I$195)*10))),1)</f>
        <v>0</v>
      </c>
      <c r="J150" s="55">
        <f t="shared" si="125"/>
        <v>0</v>
      </c>
      <c r="K150" s="55">
        <f>ROUND(IF('Indicator Data'!I153=0,0,IF(LOG('Indicator Data'!I153)&gt;K$194,10,IF(LOG('Indicator Data'!I153)&lt;K$195,0,10-(K$194-LOG('Indicator Data'!I153))/(K$194-K$195)*10))),1)</f>
        <v>0</v>
      </c>
      <c r="L150" s="55">
        <f t="shared" si="126"/>
        <v>0</v>
      </c>
      <c r="M150" s="55">
        <f>ROUND(IF('Indicator Data'!J153=0,0,IF(LOG('Indicator Data'!J153)&gt;M$194,10,IF(LOG('Indicator Data'!J153)&lt;M$195,0,10-(M$194-LOG('Indicator Data'!J153))/(M$194-M$195)*10))),1)</f>
        <v>0</v>
      </c>
      <c r="N150" s="56">
        <f>'Indicator Data'!C153/'Indicator Data'!$BD153</f>
        <v>0</v>
      </c>
      <c r="O150" s="56">
        <f>'Indicator Data'!D153/'Indicator Data'!$BD153</f>
        <v>0</v>
      </c>
      <c r="P150" s="56">
        <f>IF(F150=0.1,0,'Indicator Data'!E153/'Indicator Data'!$BD153)</f>
        <v>0</v>
      </c>
      <c r="Q150" s="56">
        <f>'Indicator Data'!F153/'Indicator Data'!$BD153</f>
        <v>0</v>
      </c>
      <c r="R150" s="56">
        <f>'Indicator Data'!G153/'Indicator Data'!$BD153</f>
        <v>0</v>
      </c>
      <c r="S150" s="56">
        <f>'Indicator Data'!H153/'Indicator Data'!$BD153</f>
        <v>0</v>
      </c>
      <c r="T150" s="56">
        <f>'Indicator Data'!I153/'Indicator Data'!$BD153</f>
        <v>0</v>
      </c>
      <c r="U150" s="56">
        <f>'Indicator Data'!J153/'Indicator Data'!$BD153</f>
        <v>0</v>
      </c>
      <c r="V150" s="55">
        <f t="shared" si="127"/>
        <v>0</v>
      </c>
      <c r="W150" s="55">
        <f t="shared" si="128"/>
        <v>0</v>
      </c>
      <c r="X150" s="55">
        <f t="shared" si="129"/>
        <v>0</v>
      </c>
      <c r="Y150" s="55">
        <f t="shared" si="130"/>
        <v>0.1</v>
      </c>
      <c r="Z150" s="55">
        <f t="shared" si="131"/>
        <v>0</v>
      </c>
      <c r="AA150" s="55">
        <f t="shared" si="132"/>
        <v>0</v>
      </c>
      <c r="AB150" s="55">
        <f t="shared" si="133"/>
        <v>0</v>
      </c>
      <c r="AC150" s="55">
        <f t="shared" si="134"/>
        <v>0</v>
      </c>
      <c r="AD150" s="55">
        <f t="shared" si="135"/>
        <v>0</v>
      </c>
      <c r="AE150" s="55">
        <f t="shared" si="136"/>
        <v>0</v>
      </c>
      <c r="AF150" s="55">
        <f t="shared" si="137"/>
        <v>0</v>
      </c>
      <c r="AG150" s="55">
        <f>ROUND(IF('Indicator Data'!K153=0,0,IF('Indicator Data'!K153&gt;AG$194,10,IF('Indicator Data'!K153&lt;AG$195,0,10-(AG$194-'Indicator Data'!K153)/(AG$194-AG$195)*10))),1)</f>
        <v>0</v>
      </c>
      <c r="AH150" s="55">
        <f t="shared" si="138"/>
        <v>0.1</v>
      </c>
      <c r="AI150" s="55">
        <f t="shared" si="139"/>
        <v>0.1</v>
      </c>
      <c r="AJ150" s="55">
        <f t="shared" si="140"/>
        <v>0</v>
      </c>
      <c r="AK150" s="55">
        <f t="shared" si="141"/>
        <v>0</v>
      </c>
      <c r="AL150" s="55">
        <f t="shared" si="142"/>
        <v>0</v>
      </c>
      <c r="AM150" s="55">
        <f t="shared" si="143"/>
        <v>0</v>
      </c>
      <c r="AN150" s="55">
        <f t="shared" si="144"/>
        <v>0</v>
      </c>
      <c r="AO150" s="57">
        <f t="shared" si="145"/>
        <v>0.1</v>
      </c>
      <c r="AP150" s="57">
        <f t="shared" si="146"/>
        <v>0.1</v>
      </c>
      <c r="AQ150" s="57">
        <f t="shared" si="147"/>
        <v>0</v>
      </c>
      <c r="AR150" s="57">
        <f t="shared" si="148"/>
        <v>0</v>
      </c>
      <c r="AS150" s="55">
        <f t="shared" si="149"/>
        <v>0</v>
      </c>
      <c r="AT150" s="55" t="str">
        <f>IF('Indicator Data'!L153="No data","x",IF('Indicator Data'!BE153&lt;1000,"x",ROUND((IF('Indicator Data'!L153&gt;AT$194,10,IF('Indicator Data'!L153&lt;AT$195,0,10-(AT$194-'Indicator Data'!L153)/(AT$194-AT$195)*10))),1)))</f>
        <v>x</v>
      </c>
      <c r="AU150" s="57">
        <f t="shared" si="150"/>
        <v>0</v>
      </c>
      <c r="AV150" s="58">
        <f t="shared" si="151"/>
        <v>0.1</v>
      </c>
      <c r="AW150" s="55">
        <f>ROUND(IF('Indicator Data'!M153=0,0,IF('Indicator Data'!M153&gt;AW$194,10,IF('Indicator Data'!M153&lt;AW$195,0,10-(AW$194-'Indicator Data'!M153)/(AW$194-AW$195)*10))),1)</f>
        <v>0</v>
      </c>
      <c r="AX150" s="55">
        <f>ROUND(IF('Indicator Data'!N153=0,0,IF(LOG('Indicator Data'!N153)&gt;LOG(AX$194),10,IF(LOG('Indicator Data'!N153)&lt;LOG(AX$195),0,10-(LOG(AX$194)-LOG('Indicator Data'!N153))/(LOG(AX$194)-LOG(AX$195))*10))),1)</f>
        <v>0</v>
      </c>
      <c r="AY150" s="57">
        <f t="shared" si="152"/>
        <v>0</v>
      </c>
      <c r="AZ150" s="55">
        <f>'Indicator Data'!O153</f>
        <v>0</v>
      </c>
      <c r="BA150" s="55">
        <f>'Indicator Data'!P153</f>
        <v>0</v>
      </c>
      <c r="BB150" s="57">
        <f t="shared" si="153"/>
        <v>0</v>
      </c>
      <c r="BC150" s="58">
        <f t="shared" si="154"/>
        <v>0</v>
      </c>
      <c r="BD150" s="15"/>
      <c r="BE150" s="104"/>
    </row>
    <row r="151" spans="1:58" s="4" customFormat="1" x14ac:dyDescent="0.25">
      <c r="A151" s="126" t="str">
        <f>'Indicator Data'!A154</f>
        <v>Saudi Arabia</v>
      </c>
      <c r="B151" s="59" t="str">
        <f>'Indicator Data'!B154</f>
        <v>SAU</v>
      </c>
      <c r="C151" s="55">
        <f>ROUND(IF('Indicator Data'!C154=0,0.1,IF(LOG('Indicator Data'!C154)&gt;C$194,10,IF(LOG('Indicator Data'!C154)&lt;C$195,0,10-(C$194-LOG('Indicator Data'!C154))/(C$194-C$195)*10))),1)</f>
        <v>7.1</v>
      </c>
      <c r="D151" s="55">
        <f>ROUND(IF('Indicator Data'!D154=0,0.1,IF(LOG('Indicator Data'!D154)&gt;D$194,10,IF(LOG('Indicator Data'!D154)&lt;D$195,0,10-(D$194-LOG('Indicator Data'!D154))/(D$194-D$195)*10))),1)</f>
        <v>0.1</v>
      </c>
      <c r="E151" s="55">
        <f t="shared" si="124"/>
        <v>4.5</v>
      </c>
      <c r="F151" s="55">
        <f>ROUND(IF('Indicator Data'!E154="No data",0.1,IF('Indicator Data'!E154=0,0,IF(LOG('Indicator Data'!E154)&gt;F$194,10,IF(LOG('Indicator Data'!E154)&lt;F$195,0,10-(F$194-LOG('Indicator Data'!E154))/(F$194-F$195)*10)))),1)</f>
        <v>6</v>
      </c>
      <c r="G151" s="55">
        <f>ROUND(IF('Indicator Data'!F154=0,0,IF(LOG('Indicator Data'!F154)&gt;G$194,10,IF(LOG('Indicator Data'!F154)&lt;G$195,0,10-(G$194-LOG('Indicator Data'!F154))/(G$194-G$195)*10))),1)</f>
        <v>0</v>
      </c>
      <c r="H151" s="55">
        <f>ROUND(IF('Indicator Data'!G154=0,0,IF(LOG('Indicator Data'!G154)&gt;H$194,10,IF(LOG('Indicator Data'!G154)&lt;H$195,0,10-(H$194-LOG('Indicator Data'!G154))/(H$194-H$195)*10))),1)</f>
        <v>0</v>
      </c>
      <c r="I151" s="55">
        <f>ROUND(IF('Indicator Data'!H154=0,0,IF(LOG('Indicator Data'!H154)&gt;I$194,10,IF(LOG('Indicator Data'!H154)&lt;I$195,0,10-(I$194-LOG('Indicator Data'!H154))/(I$194-I$195)*10))),1)</f>
        <v>0</v>
      </c>
      <c r="J151" s="55">
        <f t="shared" si="125"/>
        <v>0</v>
      </c>
      <c r="K151" s="55">
        <f>ROUND(IF('Indicator Data'!I154=0,0,IF(LOG('Indicator Data'!I154)&gt;K$194,10,IF(LOG('Indicator Data'!I154)&lt;K$195,0,10-(K$194-LOG('Indicator Data'!I154))/(K$194-K$195)*10))),1)</f>
        <v>0</v>
      </c>
      <c r="L151" s="55">
        <f t="shared" si="126"/>
        <v>0</v>
      </c>
      <c r="M151" s="55">
        <f>ROUND(IF('Indicator Data'!J154=0,0,IF(LOG('Indicator Data'!J154)&gt;M$194,10,IF(LOG('Indicator Data'!J154)&lt;M$195,0,10-(M$194-LOG('Indicator Data'!J154))/(M$194-M$195)*10))),1)</f>
        <v>0</v>
      </c>
      <c r="N151" s="56">
        <f>'Indicator Data'!C154/'Indicator Data'!$BD154</f>
        <v>2.1519489551702619E-4</v>
      </c>
      <c r="O151" s="56">
        <f>'Indicator Data'!D154/'Indicator Data'!$BD154</f>
        <v>0</v>
      </c>
      <c r="P151" s="56">
        <f>IF(F151=0.1,0,'Indicator Data'!E154/'Indicator Data'!$BD154)</f>
        <v>7.6367554389202724E-4</v>
      </c>
      <c r="Q151" s="56">
        <f>'Indicator Data'!F154/'Indicator Data'!$BD154</f>
        <v>0</v>
      </c>
      <c r="R151" s="56">
        <f>'Indicator Data'!G154/'Indicator Data'!$BD154</f>
        <v>0</v>
      </c>
      <c r="S151" s="56">
        <f>'Indicator Data'!H154/'Indicator Data'!$BD154</f>
        <v>0</v>
      </c>
      <c r="T151" s="56">
        <f>'Indicator Data'!I154/'Indicator Data'!$BD154</f>
        <v>0</v>
      </c>
      <c r="U151" s="56">
        <f>'Indicator Data'!J154/'Indicator Data'!$BD154</f>
        <v>0</v>
      </c>
      <c r="V151" s="55">
        <f t="shared" si="127"/>
        <v>1.1000000000000001</v>
      </c>
      <c r="W151" s="55">
        <f t="shared" si="128"/>
        <v>0</v>
      </c>
      <c r="X151" s="55">
        <f t="shared" si="129"/>
        <v>0.6</v>
      </c>
      <c r="Y151" s="55">
        <f t="shared" si="130"/>
        <v>0.5</v>
      </c>
      <c r="Z151" s="55">
        <f t="shared" si="131"/>
        <v>0</v>
      </c>
      <c r="AA151" s="55">
        <f t="shared" si="132"/>
        <v>0</v>
      </c>
      <c r="AB151" s="55">
        <f t="shared" si="133"/>
        <v>0</v>
      </c>
      <c r="AC151" s="55">
        <f t="shared" si="134"/>
        <v>0</v>
      </c>
      <c r="AD151" s="55">
        <f t="shared" si="135"/>
        <v>0</v>
      </c>
      <c r="AE151" s="55">
        <f t="shared" si="136"/>
        <v>0</v>
      </c>
      <c r="AF151" s="55">
        <f t="shared" si="137"/>
        <v>0</v>
      </c>
      <c r="AG151" s="55">
        <f>ROUND(IF('Indicator Data'!K154=0,0,IF('Indicator Data'!K154&gt;AG$194,10,IF('Indicator Data'!K154&lt;AG$195,0,10-(AG$194-'Indicator Data'!K154)/(AG$194-AG$195)*10))),1)</f>
        <v>0</v>
      </c>
      <c r="AH151" s="55">
        <f t="shared" si="138"/>
        <v>4.0999999999999996</v>
      </c>
      <c r="AI151" s="55">
        <f t="shared" si="139"/>
        <v>0.1</v>
      </c>
      <c r="AJ151" s="55">
        <f t="shared" si="140"/>
        <v>0</v>
      </c>
      <c r="AK151" s="55">
        <f t="shared" si="141"/>
        <v>0</v>
      </c>
      <c r="AL151" s="55">
        <f t="shared" si="142"/>
        <v>0</v>
      </c>
      <c r="AM151" s="55">
        <f t="shared" si="143"/>
        <v>0</v>
      </c>
      <c r="AN151" s="55">
        <f t="shared" si="144"/>
        <v>0</v>
      </c>
      <c r="AO151" s="57">
        <f t="shared" si="145"/>
        <v>2.8</v>
      </c>
      <c r="AP151" s="57">
        <f t="shared" si="146"/>
        <v>3.7</v>
      </c>
      <c r="AQ151" s="57">
        <f t="shared" si="147"/>
        <v>0</v>
      </c>
      <c r="AR151" s="57">
        <f t="shared" si="148"/>
        <v>0</v>
      </c>
      <c r="AS151" s="55">
        <f t="shared" si="149"/>
        <v>0</v>
      </c>
      <c r="AT151" s="55">
        <f>IF('Indicator Data'!L154="No data","x",IF('Indicator Data'!BE154&lt;1000,"x",ROUND((IF('Indicator Data'!L154&gt;AT$194,10,IF('Indicator Data'!L154&lt;AT$195,0,10-(AT$194-'Indicator Data'!L154)/(AT$194-AT$195)*10))),1)))</f>
        <v>8.1</v>
      </c>
      <c r="AU151" s="57">
        <f t="shared" si="150"/>
        <v>4.0999999999999996</v>
      </c>
      <c r="AV151" s="58">
        <f t="shared" si="151"/>
        <v>2.2999999999999998</v>
      </c>
      <c r="AW151" s="55">
        <f>ROUND(IF('Indicator Data'!M154=0,0,IF('Indicator Data'!M154&gt;AW$194,10,IF('Indicator Data'!M154&lt;AW$195,0,10-(AW$194-'Indicator Data'!M154)/(AW$194-AW$195)*10))),1)</f>
        <v>6</v>
      </c>
      <c r="AX151" s="55">
        <f>ROUND(IF('Indicator Data'!N154=0,0,IF(LOG('Indicator Data'!N154)&gt;LOG(AX$194),10,IF(LOG('Indicator Data'!N154)&lt;LOG(AX$195),0,10-(LOG(AX$194)-LOG('Indicator Data'!N154))/(LOG(AX$194)-LOG(AX$195))*10))),1)</f>
        <v>6.9</v>
      </c>
      <c r="AY151" s="57">
        <f t="shared" si="152"/>
        <v>6.5</v>
      </c>
      <c r="AZ151" s="55">
        <f>'Indicator Data'!O154</f>
        <v>0</v>
      </c>
      <c r="BA151" s="55">
        <f>'Indicator Data'!P154</f>
        <v>0</v>
      </c>
      <c r="BB151" s="57">
        <f t="shared" si="153"/>
        <v>0</v>
      </c>
      <c r="BC151" s="58">
        <f t="shared" si="154"/>
        <v>4.5999999999999996</v>
      </c>
      <c r="BD151" s="15"/>
      <c r="BE151" s="104"/>
    </row>
    <row r="152" spans="1:58" s="4" customFormat="1" x14ac:dyDescent="0.25">
      <c r="A152" s="126" t="str">
        <f>'Indicator Data'!A155</f>
        <v>Senegal</v>
      </c>
      <c r="B152" s="59" t="str">
        <f>'Indicator Data'!B155</f>
        <v>SEN</v>
      </c>
      <c r="C152" s="55">
        <f>ROUND(IF('Indicator Data'!C155=0,0.1,IF(LOG('Indicator Data'!C155)&gt;C$194,10,IF(LOG('Indicator Data'!C155)&lt;C$195,0,10-(C$194-LOG('Indicator Data'!C155))/(C$194-C$195)*10))),1)</f>
        <v>0.1</v>
      </c>
      <c r="D152" s="55">
        <f>ROUND(IF('Indicator Data'!D155=0,0.1,IF(LOG('Indicator Data'!D155)&gt;D$194,10,IF(LOG('Indicator Data'!D155)&lt;D$195,0,10-(D$194-LOG('Indicator Data'!D155))/(D$194-D$195)*10))),1)</f>
        <v>0.1</v>
      </c>
      <c r="E152" s="55">
        <f t="shared" si="124"/>
        <v>0.1</v>
      </c>
      <c r="F152" s="55">
        <f>ROUND(IF('Indicator Data'!E155="No data",0.1,IF('Indicator Data'!E155=0,0,IF(LOG('Indicator Data'!E155)&gt;F$194,10,IF(LOG('Indicator Data'!E155)&lt;F$195,0,10-(F$194-LOG('Indicator Data'!E155))/(F$194-F$195)*10)))),1)</f>
        <v>6.7</v>
      </c>
      <c r="G152" s="55">
        <f>ROUND(IF('Indicator Data'!F155=0,0,IF(LOG('Indicator Data'!F155)&gt;G$194,10,IF(LOG('Indicator Data'!F155)&lt;G$195,0,10-(G$194-LOG('Indicator Data'!F155))/(G$194-G$195)*10))),1)</f>
        <v>6.1</v>
      </c>
      <c r="H152" s="55">
        <f>ROUND(IF('Indicator Data'!G155=0,0,IF(LOG('Indicator Data'!G155)&gt;H$194,10,IF(LOG('Indicator Data'!G155)&lt;H$195,0,10-(H$194-LOG('Indicator Data'!G155))/(H$194-H$195)*10))),1)</f>
        <v>0</v>
      </c>
      <c r="I152" s="55">
        <f>ROUND(IF('Indicator Data'!H155=0,0,IF(LOG('Indicator Data'!H155)&gt;I$194,10,IF(LOG('Indicator Data'!H155)&lt;I$195,0,10-(I$194-LOG('Indicator Data'!H155))/(I$194-I$195)*10))),1)</f>
        <v>0</v>
      </c>
      <c r="J152" s="55">
        <f t="shared" si="125"/>
        <v>0</v>
      </c>
      <c r="K152" s="55">
        <f>ROUND(IF('Indicator Data'!I155=0,0,IF(LOG('Indicator Data'!I155)&gt;K$194,10,IF(LOG('Indicator Data'!I155)&lt;K$195,0,10-(K$194-LOG('Indicator Data'!I155))/(K$194-K$195)*10))),1)</f>
        <v>0</v>
      </c>
      <c r="L152" s="55">
        <f t="shared" si="126"/>
        <v>0</v>
      </c>
      <c r="M152" s="55">
        <f>ROUND(IF('Indicator Data'!J155=0,0,IF(LOG('Indicator Data'!J155)&gt;M$194,10,IF(LOG('Indicator Data'!J155)&lt;M$195,0,10-(M$194-LOG('Indicator Data'!J155))/(M$194-M$195)*10))),1)</f>
        <v>9.3000000000000007</v>
      </c>
      <c r="N152" s="56">
        <f>'Indicator Data'!C155/'Indicator Data'!$BD155</f>
        <v>0</v>
      </c>
      <c r="O152" s="56">
        <f>'Indicator Data'!D155/'Indicator Data'!$BD155</f>
        <v>0</v>
      </c>
      <c r="P152" s="56">
        <f>IF(F152=0.1,0,'Indicator Data'!E155/'Indicator Data'!$BD155)</f>
        <v>3.2741642188322743E-3</v>
      </c>
      <c r="Q152" s="56">
        <f>'Indicator Data'!F155/'Indicator Data'!$BD155</f>
        <v>2.8915500606166286E-6</v>
      </c>
      <c r="R152" s="56">
        <f>'Indicator Data'!G155/'Indicator Data'!$BD155</f>
        <v>0</v>
      </c>
      <c r="S152" s="56">
        <f>'Indicator Data'!H155/'Indicator Data'!$BD155</f>
        <v>0</v>
      </c>
      <c r="T152" s="56">
        <f>'Indicator Data'!I155/'Indicator Data'!$BD155</f>
        <v>0</v>
      </c>
      <c r="U152" s="56">
        <f>'Indicator Data'!J155/'Indicator Data'!$BD155</f>
        <v>3.5716098878067412E-3</v>
      </c>
      <c r="V152" s="55">
        <f t="shared" si="127"/>
        <v>0</v>
      </c>
      <c r="W152" s="55">
        <f t="shared" si="128"/>
        <v>0</v>
      </c>
      <c r="X152" s="55">
        <f t="shared" si="129"/>
        <v>0</v>
      </c>
      <c r="Y152" s="55">
        <f t="shared" si="130"/>
        <v>2.2000000000000002</v>
      </c>
      <c r="Z152" s="55">
        <f t="shared" si="131"/>
        <v>6.6</v>
      </c>
      <c r="AA152" s="55">
        <f t="shared" si="132"/>
        <v>0</v>
      </c>
      <c r="AB152" s="55">
        <f t="shared" si="133"/>
        <v>0</v>
      </c>
      <c r="AC152" s="55">
        <f t="shared" si="134"/>
        <v>0</v>
      </c>
      <c r="AD152" s="55">
        <f t="shared" si="135"/>
        <v>0</v>
      </c>
      <c r="AE152" s="55">
        <f t="shared" si="136"/>
        <v>0</v>
      </c>
      <c r="AF152" s="55">
        <f t="shared" si="137"/>
        <v>1.2</v>
      </c>
      <c r="AG152" s="55">
        <f>ROUND(IF('Indicator Data'!K155=0,0,IF('Indicator Data'!K155&gt;AG$194,10,IF('Indicator Data'!K155&lt;AG$195,0,10-(AG$194-'Indicator Data'!K155)/(AG$194-AG$195)*10))),1)</f>
        <v>3</v>
      </c>
      <c r="AH152" s="55">
        <f t="shared" si="138"/>
        <v>0.1</v>
      </c>
      <c r="AI152" s="55">
        <f t="shared" si="139"/>
        <v>0.1</v>
      </c>
      <c r="AJ152" s="55">
        <f t="shared" si="140"/>
        <v>0</v>
      </c>
      <c r="AK152" s="55">
        <f t="shared" si="141"/>
        <v>0</v>
      </c>
      <c r="AL152" s="55">
        <f t="shared" si="142"/>
        <v>0</v>
      </c>
      <c r="AM152" s="55">
        <f t="shared" si="143"/>
        <v>0</v>
      </c>
      <c r="AN152" s="55">
        <f t="shared" si="144"/>
        <v>6.9</v>
      </c>
      <c r="AO152" s="57">
        <f t="shared" si="145"/>
        <v>0.1</v>
      </c>
      <c r="AP152" s="57">
        <f t="shared" si="146"/>
        <v>4.8</v>
      </c>
      <c r="AQ152" s="57">
        <f t="shared" si="147"/>
        <v>6.4</v>
      </c>
      <c r="AR152" s="57">
        <f t="shared" si="148"/>
        <v>0</v>
      </c>
      <c r="AS152" s="55">
        <f t="shared" si="149"/>
        <v>5</v>
      </c>
      <c r="AT152" s="55">
        <f>IF('Indicator Data'!L155="No data","x",IF('Indicator Data'!BE155&lt;1000,"x",ROUND((IF('Indicator Data'!L155&gt;AT$194,10,IF('Indicator Data'!L155&lt;AT$195,0,10-(AT$194-'Indicator Data'!L155)/(AT$194-AT$195)*10))),1)))</f>
        <v>10</v>
      </c>
      <c r="AU152" s="57">
        <f t="shared" si="150"/>
        <v>7.5</v>
      </c>
      <c r="AV152" s="58">
        <f t="shared" si="151"/>
        <v>4.4000000000000004</v>
      </c>
      <c r="AW152" s="55">
        <f>ROUND(IF('Indicator Data'!M155=0,0,IF('Indicator Data'!M155&gt;AW$194,10,IF('Indicator Data'!M155&lt;AW$195,0,10-(AW$194-'Indicator Data'!M155)/(AW$194-AW$195)*10))),1)</f>
        <v>7</v>
      </c>
      <c r="AX152" s="55">
        <f>ROUND(IF('Indicator Data'!N155=0,0,IF(LOG('Indicator Data'!N155)&gt;LOG(AX$194),10,IF(LOG('Indicator Data'!N155)&lt;LOG(AX$195),0,10-(LOG(AX$194)-LOG('Indicator Data'!N155))/(LOG(AX$194)-LOG(AX$195))*10))),1)</f>
        <v>2.4</v>
      </c>
      <c r="AY152" s="57">
        <f t="shared" si="152"/>
        <v>5.0999999999999996</v>
      </c>
      <c r="AZ152" s="55">
        <f>'Indicator Data'!O155</f>
        <v>0</v>
      </c>
      <c r="BA152" s="55">
        <f>'Indicator Data'!P155</f>
        <v>0</v>
      </c>
      <c r="BB152" s="57">
        <f t="shared" si="153"/>
        <v>0</v>
      </c>
      <c r="BC152" s="58">
        <f t="shared" si="154"/>
        <v>3.6</v>
      </c>
      <c r="BD152" s="15"/>
      <c r="BE152" s="104"/>
    </row>
    <row r="153" spans="1:58" s="4" customFormat="1" x14ac:dyDescent="0.25">
      <c r="A153" s="126" t="str">
        <f>'Indicator Data'!A156</f>
        <v>Serbia</v>
      </c>
      <c r="B153" s="59" t="str">
        <f>'Indicator Data'!B156</f>
        <v>SRB</v>
      </c>
      <c r="C153" s="55">
        <f>ROUND(IF('Indicator Data'!C156=0,0.1,IF(LOG('Indicator Data'!C156)&gt;C$194,10,IF(LOG('Indicator Data'!C156)&lt;C$195,0,10-(C$194-LOG('Indicator Data'!C156))/(C$194-C$195)*10))),1)</f>
        <v>7.9</v>
      </c>
      <c r="D153" s="55">
        <f>ROUND(IF('Indicator Data'!D156=0,0.1,IF(LOG('Indicator Data'!D156)&gt;D$194,10,IF(LOG('Indicator Data'!D156)&lt;D$195,0,10-(D$194-LOG('Indicator Data'!D156))/(D$194-D$195)*10))),1)</f>
        <v>0.1</v>
      </c>
      <c r="E153" s="55">
        <f t="shared" si="124"/>
        <v>5.2</v>
      </c>
      <c r="F153" s="55">
        <f>ROUND(IF('Indicator Data'!E156="No data",0.1,IF('Indicator Data'!E156=0,0,IF(LOG('Indicator Data'!E156)&gt;F$194,10,IF(LOG('Indicator Data'!E156)&lt;F$195,0,10-(F$194-LOG('Indicator Data'!E156))/(F$194-F$195)*10)))),1)</f>
        <v>7.5</v>
      </c>
      <c r="G153" s="55">
        <f>ROUND(IF('Indicator Data'!F156=0,0,IF(LOG('Indicator Data'!F156)&gt;G$194,10,IF(LOG('Indicator Data'!F156)&lt;G$195,0,10-(G$194-LOG('Indicator Data'!F156))/(G$194-G$195)*10))),1)</f>
        <v>0</v>
      </c>
      <c r="H153" s="55">
        <f>ROUND(IF('Indicator Data'!G156=0,0,IF(LOG('Indicator Data'!G156)&gt;H$194,10,IF(LOG('Indicator Data'!G156)&lt;H$195,0,10-(H$194-LOG('Indicator Data'!G156))/(H$194-H$195)*10))),1)</f>
        <v>0</v>
      </c>
      <c r="I153" s="55">
        <f>ROUND(IF('Indicator Data'!H156=0,0,IF(LOG('Indicator Data'!H156)&gt;I$194,10,IF(LOG('Indicator Data'!H156)&lt;I$195,0,10-(I$194-LOG('Indicator Data'!H156))/(I$194-I$195)*10))),1)</f>
        <v>0</v>
      </c>
      <c r="J153" s="55">
        <f t="shared" si="125"/>
        <v>0</v>
      </c>
      <c r="K153" s="55">
        <f>ROUND(IF('Indicator Data'!I156=0,0,IF(LOG('Indicator Data'!I156)&gt;K$194,10,IF(LOG('Indicator Data'!I156)&lt;K$195,0,10-(K$194-LOG('Indicator Data'!I156))/(K$194-K$195)*10))),1)</f>
        <v>0</v>
      </c>
      <c r="L153" s="55">
        <f t="shared" si="126"/>
        <v>0</v>
      </c>
      <c r="M153" s="55">
        <f>ROUND(IF('Indicator Data'!J156=0,0,IF(LOG('Indicator Data'!J156)&gt;M$194,10,IF(LOG('Indicator Data'!J156)&lt;M$195,0,10-(M$194-LOG('Indicator Data'!J156))/(M$194-M$195)*10))),1)</f>
        <v>0</v>
      </c>
      <c r="N153" s="56">
        <f>'Indicator Data'!C156/'Indicator Data'!$BD156</f>
        <v>2.0746728932178561E-3</v>
      </c>
      <c r="O153" s="56">
        <f>'Indicator Data'!D156/'Indicator Data'!$BD156</f>
        <v>0</v>
      </c>
      <c r="P153" s="56">
        <f>IF(F153=0.1,0,'Indicator Data'!E156/'Indicator Data'!$BD156)</f>
        <v>1.4787514078581893E-2</v>
      </c>
      <c r="Q153" s="56">
        <f>'Indicator Data'!F156/'Indicator Data'!$BD156</f>
        <v>0</v>
      </c>
      <c r="R153" s="56">
        <f>'Indicator Data'!G156/'Indicator Data'!$BD156</f>
        <v>0</v>
      </c>
      <c r="S153" s="56">
        <f>'Indicator Data'!H156/'Indicator Data'!$BD156</f>
        <v>0</v>
      </c>
      <c r="T153" s="56">
        <f>'Indicator Data'!I156/'Indicator Data'!$BD156</f>
        <v>0</v>
      </c>
      <c r="U153" s="56">
        <f>'Indicator Data'!J156/'Indicator Data'!$BD156</f>
        <v>0</v>
      </c>
      <c r="V153" s="55">
        <f t="shared" si="127"/>
        <v>10</v>
      </c>
      <c r="W153" s="55">
        <f t="shared" si="128"/>
        <v>0</v>
      </c>
      <c r="X153" s="55">
        <f t="shared" si="129"/>
        <v>7.6</v>
      </c>
      <c r="Y153" s="55">
        <f t="shared" si="130"/>
        <v>9.9</v>
      </c>
      <c r="Z153" s="55">
        <f t="shared" si="131"/>
        <v>0</v>
      </c>
      <c r="AA153" s="55">
        <f t="shared" si="132"/>
        <v>0</v>
      </c>
      <c r="AB153" s="55">
        <f t="shared" si="133"/>
        <v>0</v>
      </c>
      <c r="AC153" s="55">
        <f t="shared" si="134"/>
        <v>0</v>
      </c>
      <c r="AD153" s="55">
        <f t="shared" si="135"/>
        <v>0</v>
      </c>
      <c r="AE153" s="55">
        <f t="shared" si="136"/>
        <v>0</v>
      </c>
      <c r="AF153" s="55">
        <f t="shared" si="137"/>
        <v>0</v>
      </c>
      <c r="AG153" s="55">
        <f>ROUND(IF('Indicator Data'!K156=0,0,IF('Indicator Data'!K156&gt;AG$194,10,IF('Indicator Data'!K156&lt;AG$195,0,10-(AG$194-'Indicator Data'!K156)/(AG$194-AG$195)*10))),1)</f>
        <v>0</v>
      </c>
      <c r="AH153" s="55">
        <f t="shared" si="138"/>
        <v>9</v>
      </c>
      <c r="AI153" s="55">
        <f t="shared" si="139"/>
        <v>0.1</v>
      </c>
      <c r="AJ153" s="55">
        <f t="shared" si="140"/>
        <v>0</v>
      </c>
      <c r="AK153" s="55">
        <f t="shared" si="141"/>
        <v>0</v>
      </c>
      <c r="AL153" s="55">
        <f t="shared" si="142"/>
        <v>0</v>
      </c>
      <c r="AM153" s="55">
        <f t="shared" si="143"/>
        <v>0</v>
      </c>
      <c r="AN153" s="55">
        <f t="shared" si="144"/>
        <v>0</v>
      </c>
      <c r="AO153" s="57">
        <f t="shared" si="145"/>
        <v>6.6</v>
      </c>
      <c r="AP153" s="57">
        <f t="shared" si="146"/>
        <v>9</v>
      </c>
      <c r="AQ153" s="57">
        <f t="shared" si="147"/>
        <v>0</v>
      </c>
      <c r="AR153" s="57">
        <f t="shared" si="148"/>
        <v>0</v>
      </c>
      <c r="AS153" s="55">
        <f t="shared" si="149"/>
        <v>0</v>
      </c>
      <c r="AT153" s="55">
        <f>IF('Indicator Data'!L156="No data","x",IF('Indicator Data'!BE156&lt;1000,"x",ROUND((IF('Indicator Data'!L156&gt;AT$194,10,IF('Indicator Data'!L156&lt;AT$195,0,10-(AT$194-'Indicator Data'!L156)/(AT$194-AT$195)*10))),1)))</f>
        <v>5.0999999999999996</v>
      </c>
      <c r="AU153" s="57">
        <f t="shared" si="150"/>
        <v>2.6</v>
      </c>
      <c r="AV153" s="58">
        <f t="shared" si="151"/>
        <v>4.8</v>
      </c>
      <c r="AW153" s="55">
        <f>ROUND(IF('Indicator Data'!M156=0,0,IF('Indicator Data'!M156&gt;AW$194,10,IF('Indicator Data'!M156&lt;AW$195,0,10-(AW$194-'Indicator Data'!M156)/(AW$194-AW$195)*10))),1)</f>
        <v>2</v>
      </c>
      <c r="AX153" s="55">
        <f>ROUND(IF('Indicator Data'!N156=0,0,IF(LOG('Indicator Data'!N156)&gt;LOG(AX$194),10,IF(LOG('Indicator Data'!N156)&lt;LOG(AX$195),0,10-(LOG(AX$194)-LOG('Indicator Data'!N156))/(LOG(AX$194)-LOG(AX$195))*10))),1)</f>
        <v>3.4</v>
      </c>
      <c r="AY153" s="57">
        <f t="shared" si="152"/>
        <v>2.7</v>
      </c>
      <c r="AZ153" s="55">
        <f>'Indicator Data'!O156</f>
        <v>0</v>
      </c>
      <c r="BA153" s="55">
        <f>'Indicator Data'!P156</f>
        <v>0</v>
      </c>
      <c r="BB153" s="57">
        <f t="shared" si="153"/>
        <v>0</v>
      </c>
      <c r="BC153" s="58">
        <f t="shared" si="154"/>
        <v>1.9</v>
      </c>
      <c r="BD153" s="15"/>
      <c r="BE153" s="104"/>
    </row>
    <row r="154" spans="1:58" s="4" customFormat="1" x14ac:dyDescent="0.25">
      <c r="A154" s="126" t="str">
        <f>'Indicator Data'!A157</f>
        <v>Seychelles</v>
      </c>
      <c r="B154" s="59" t="str">
        <f>'Indicator Data'!B157</f>
        <v>SYC</v>
      </c>
      <c r="C154" s="55">
        <f>ROUND(IF('Indicator Data'!C157=0,0.1,IF(LOG('Indicator Data'!C157)&gt;C$194,10,IF(LOG('Indicator Data'!C157)&lt;C$195,0,10-(C$194-LOG('Indicator Data'!C157))/(C$194-C$195)*10))),1)</f>
        <v>0.1</v>
      </c>
      <c r="D154" s="55">
        <f>ROUND(IF('Indicator Data'!D157=0,0.1,IF(LOG('Indicator Data'!D157)&gt;D$194,10,IF(LOG('Indicator Data'!D157)&lt;D$195,0,10-(D$194-LOG('Indicator Data'!D157))/(D$194-D$195)*10))),1)</f>
        <v>0.1</v>
      </c>
      <c r="E154" s="55">
        <f t="shared" si="124"/>
        <v>0.1</v>
      </c>
      <c r="F154" s="55">
        <f>ROUND(IF('Indicator Data'!E157="No data",0.1,IF('Indicator Data'!E157=0,0,IF(LOG('Indicator Data'!E157)&gt;F$194,10,IF(LOG('Indicator Data'!E157)&lt;F$195,0,10-(F$194-LOG('Indicator Data'!E157))/(F$194-F$195)*10)))),1)</f>
        <v>0.1</v>
      </c>
      <c r="G154" s="55">
        <f>ROUND(IF('Indicator Data'!F157=0,0,IF(LOG('Indicator Data'!F157)&gt;G$194,10,IF(LOG('Indicator Data'!F157)&lt;G$195,0,10-(G$194-LOG('Indicator Data'!F157))/(G$194-G$195)*10))),1)</f>
        <v>5.3</v>
      </c>
      <c r="H154" s="55">
        <f>ROUND(IF('Indicator Data'!G157=0,0,IF(LOG('Indicator Data'!G157)&gt;H$194,10,IF(LOG('Indicator Data'!G157)&lt;H$195,0,10-(H$194-LOG('Indicator Data'!G157))/(H$194-H$195)*10))),1)</f>
        <v>0</v>
      </c>
      <c r="I154" s="55">
        <f>ROUND(IF('Indicator Data'!H157=0,0,IF(LOG('Indicator Data'!H157)&gt;I$194,10,IF(LOG('Indicator Data'!H157)&lt;I$195,0,10-(I$194-LOG('Indicator Data'!H157))/(I$194-I$195)*10))),1)</f>
        <v>0</v>
      </c>
      <c r="J154" s="55">
        <f t="shared" si="125"/>
        <v>0</v>
      </c>
      <c r="K154" s="55">
        <f>ROUND(IF('Indicator Data'!I157=0,0,IF(LOG('Indicator Data'!I157)&gt;K$194,10,IF(LOG('Indicator Data'!I157)&lt;K$195,0,10-(K$194-LOG('Indicator Data'!I157))/(K$194-K$195)*10))),1)</f>
        <v>0</v>
      </c>
      <c r="L154" s="55">
        <f t="shared" si="126"/>
        <v>0</v>
      </c>
      <c r="M154" s="55">
        <f>ROUND(IF('Indicator Data'!J157=0,0,IF(LOG('Indicator Data'!J157)&gt;M$194,10,IF(LOG('Indicator Data'!J157)&lt;M$195,0,10-(M$194-LOG('Indicator Data'!J157))/(M$194-M$195)*10))),1)</f>
        <v>0</v>
      </c>
      <c r="N154" s="56">
        <f>'Indicator Data'!C157/'Indicator Data'!$BD157</f>
        <v>0</v>
      </c>
      <c r="O154" s="56">
        <f>'Indicator Data'!D157/'Indicator Data'!$BD157</f>
        <v>0</v>
      </c>
      <c r="P154" s="56">
        <f>IF(F154=0.1,0,'Indicator Data'!E157/'Indicator Data'!$BD157)</f>
        <v>0</v>
      </c>
      <c r="Q154" s="56">
        <f>'Indicator Data'!F157/'Indicator Data'!$BD157</f>
        <v>1.5725923770730288E-4</v>
      </c>
      <c r="R154" s="56">
        <f>'Indicator Data'!G157/'Indicator Data'!$BD157</f>
        <v>0</v>
      </c>
      <c r="S154" s="56">
        <f>'Indicator Data'!H157/'Indicator Data'!$BD157</f>
        <v>0</v>
      </c>
      <c r="T154" s="56">
        <f>'Indicator Data'!I157/'Indicator Data'!$BD157</f>
        <v>0</v>
      </c>
      <c r="U154" s="56">
        <f>'Indicator Data'!J157/'Indicator Data'!$BD157</f>
        <v>0</v>
      </c>
      <c r="V154" s="55">
        <f t="shared" si="127"/>
        <v>0</v>
      </c>
      <c r="W154" s="55">
        <f t="shared" si="128"/>
        <v>0</v>
      </c>
      <c r="X154" s="55">
        <f t="shared" si="129"/>
        <v>0</v>
      </c>
      <c r="Y154" s="55">
        <f t="shared" si="130"/>
        <v>0.1</v>
      </c>
      <c r="Z154" s="55">
        <f t="shared" si="131"/>
        <v>10</v>
      </c>
      <c r="AA154" s="55">
        <f t="shared" si="132"/>
        <v>0</v>
      </c>
      <c r="AB154" s="55">
        <f t="shared" si="133"/>
        <v>0</v>
      </c>
      <c r="AC154" s="55">
        <f t="shared" si="134"/>
        <v>0</v>
      </c>
      <c r="AD154" s="55">
        <f t="shared" si="135"/>
        <v>0</v>
      </c>
      <c r="AE154" s="55">
        <f t="shared" si="136"/>
        <v>0</v>
      </c>
      <c r="AF154" s="55">
        <f t="shared" si="137"/>
        <v>0</v>
      </c>
      <c r="AG154" s="55">
        <f>ROUND(IF('Indicator Data'!K157=0,0,IF('Indicator Data'!K157&gt;AG$194,10,IF('Indicator Data'!K157&lt;AG$195,0,10-(AG$194-'Indicator Data'!K157)/(AG$194-AG$195)*10))),1)</f>
        <v>0</v>
      </c>
      <c r="AH154" s="55">
        <f t="shared" si="138"/>
        <v>0.1</v>
      </c>
      <c r="AI154" s="55">
        <f t="shared" si="139"/>
        <v>0.1</v>
      </c>
      <c r="AJ154" s="55">
        <f t="shared" si="140"/>
        <v>0</v>
      </c>
      <c r="AK154" s="55">
        <f t="shared" si="141"/>
        <v>0</v>
      </c>
      <c r="AL154" s="55">
        <f t="shared" si="142"/>
        <v>0</v>
      </c>
      <c r="AM154" s="55">
        <f t="shared" si="143"/>
        <v>0</v>
      </c>
      <c r="AN154" s="55">
        <f t="shared" si="144"/>
        <v>0</v>
      </c>
      <c r="AO154" s="57">
        <f t="shared" si="145"/>
        <v>0.1</v>
      </c>
      <c r="AP154" s="57">
        <f t="shared" si="146"/>
        <v>0.1</v>
      </c>
      <c r="AQ154" s="57">
        <f t="shared" si="147"/>
        <v>8.6</v>
      </c>
      <c r="AR154" s="57">
        <f t="shared" si="148"/>
        <v>0</v>
      </c>
      <c r="AS154" s="55">
        <f t="shared" si="149"/>
        <v>0</v>
      </c>
      <c r="AT154" s="55" t="str">
        <f>IF('Indicator Data'!L157="No data","x",IF('Indicator Data'!BE157&lt;1000,"x",ROUND((IF('Indicator Data'!L157&gt;AT$194,10,IF('Indicator Data'!L157&lt;AT$195,0,10-(AT$194-'Indicator Data'!L157)/(AT$194-AT$195)*10))),1)))</f>
        <v>x</v>
      </c>
      <c r="AU154" s="57">
        <f t="shared" si="150"/>
        <v>0</v>
      </c>
      <c r="AV154" s="58">
        <f t="shared" si="151"/>
        <v>2.9</v>
      </c>
      <c r="AW154" s="55">
        <f>ROUND(IF('Indicator Data'!M157=0,0,IF('Indicator Data'!M157&gt;AW$194,10,IF('Indicator Data'!M157&lt;AW$195,0,10-(AW$194-'Indicator Data'!M157)/(AW$194-AW$195)*10))),1)</f>
        <v>0</v>
      </c>
      <c r="AX154" s="55">
        <f>ROUND(IF('Indicator Data'!N157=0,0,IF(LOG('Indicator Data'!N157)&gt;LOG(AX$194),10,IF(LOG('Indicator Data'!N157)&lt;LOG(AX$195),0,10-(LOG(AX$194)-LOG('Indicator Data'!N157))/(LOG(AX$194)-LOG(AX$195))*10))),1)</f>
        <v>0</v>
      </c>
      <c r="AY154" s="57">
        <f t="shared" si="152"/>
        <v>0</v>
      </c>
      <c r="AZ154" s="55">
        <f>'Indicator Data'!O157</f>
        <v>0</v>
      </c>
      <c r="BA154" s="55">
        <f>'Indicator Data'!P157</f>
        <v>0</v>
      </c>
      <c r="BB154" s="57">
        <f t="shared" si="153"/>
        <v>0</v>
      </c>
      <c r="BC154" s="58">
        <f t="shared" si="154"/>
        <v>0</v>
      </c>
      <c r="BD154" s="15"/>
      <c r="BE154" s="104"/>
    </row>
    <row r="155" spans="1:58" s="4" customFormat="1" x14ac:dyDescent="0.25">
      <c r="A155" s="126" t="str">
        <f>'Indicator Data'!A158</f>
        <v>Sierra Leone</v>
      </c>
      <c r="B155" s="59" t="str">
        <f>'Indicator Data'!B158</f>
        <v>SLE</v>
      </c>
      <c r="C155" s="55">
        <f>ROUND(IF('Indicator Data'!C158=0,0.1,IF(LOG('Indicator Data'!C158)&gt;C$194,10,IF(LOG('Indicator Data'!C158)&lt;C$195,0,10-(C$194-LOG('Indicator Data'!C158))/(C$194-C$195)*10))),1)</f>
        <v>0.1</v>
      </c>
      <c r="D155" s="55">
        <f>ROUND(IF('Indicator Data'!D158=0,0.1,IF(LOG('Indicator Data'!D158)&gt;D$194,10,IF(LOG('Indicator Data'!D158)&lt;D$195,0,10-(D$194-LOG('Indicator Data'!D158))/(D$194-D$195)*10))),1)</f>
        <v>0.1</v>
      </c>
      <c r="E155" s="55">
        <f t="shared" si="124"/>
        <v>0.1</v>
      </c>
      <c r="F155" s="55">
        <f>ROUND(IF('Indicator Data'!E158="No data",0.1,IF('Indicator Data'!E158=0,0,IF(LOG('Indicator Data'!E158)&gt;F$194,10,IF(LOG('Indicator Data'!E158)&lt;F$195,0,10-(F$194-LOG('Indicator Data'!E158))/(F$194-F$195)*10)))),1)</f>
        <v>6</v>
      </c>
      <c r="G155" s="55">
        <f>ROUND(IF('Indicator Data'!F158=0,0,IF(LOG('Indicator Data'!F158)&gt;G$194,10,IF(LOG('Indicator Data'!F158)&lt;G$195,0,10-(G$194-LOG('Indicator Data'!F158))/(G$194-G$195)*10))),1)</f>
        <v>5.3</v>
      </c>
      <c r="H155" s="55">
        <f>ROUND(IF('Indicator Data'!G158=0,0,IF(LOG('Indicator Data'!G158)&gt;H$194,10,IF(LOG('Indicator Data'!G158)&lt;H$195,0,10-(H$194-LOG('Indicator Data'!G158))/(H$194-H$195)*10))),1)</f>
        <v>0</v>
      </c>
      <c r="I155" s="55">
        <f>ROUND(IF('Indicator Data'!H158=0,0,IF(LOG('Indicator Data'!H158)&gt;I$194,10,IF(LOG('Indicator Data'!H158)&lt;I$195,0,10-(I$194-LOG('Indicator Data'!H158))/(I$194-I$195)*10))),1)</f>
        <v>0</v>
      </c>
      <c r="J155" s="55">
        <f t="shared" si="125"/>
        <v>0</v>
      </c>
      <c r="K155" s="55">
        <f>ROUND(IF('Indicator Data'!I158=0,0,IF(LOG('Indicator Data'!I158)&gt;K$194,10,IF(LOG('Indicator Data'!I158)&lt;K$195,0,10-(K$194-LOG('Indicator Data'!I158))/(K$194-K$195)*10))),1)</f>
        <v>0</v>
      </c>
      <c r="L155" s="55">
        <f t="shared" si="126"/>
        <v>0</v>
      </c>
      <c r="M155" s="55">
        <f>ROUND(IF('Indicator Data'!J158=0,0,IF(LOG('Indicator Data'!J158)&gt;M$194,10,IF(LOG('Indicator Data'!J158)&lt;M$195,0,10-(M$194-LOG('Indicator Data'!J158))/(M$194-M$195)*10))),1)</f>
        <v>0</v>
      </c>
      <c r="N155" s="56">
        <f>'Indicator Data'!C158/'Indicator Data'!$BD158</f>
        <v>0</v>
      </c>
      <c r="O155" s="56">
        <f>'Indicator Data'!D158/'Indicator Data'!$BD158</f>
        <v>0</v>
      </c>
      <c r="P155" s="56">
        <f>IF(F155=0.1,0,'Indicator Data'!E158/'Indicator Data'!$BD158)</f>
        <v>4.030422079955783E-3</v>
      </c>
      <c r="Q155" s="56">
        <f>'Indicator Data'!F158/'Indicator Data'!$BD158</f>
        <v>2.2384970828195735E-6</v>
      </c>
      <c r="R155" s="56">
        <f>'Indicator Data'!G158/'Indicator Data'!$BD158</f>
        <v>0</v>
      </c>
      <c r="S155" s="56">
        <f>'Indicator Data'!H158/'Indicator Data'!$BD158</f>
        <v>0</v>
      </c>
      <c r="T155" s="56">
        <f>'Indicator Data'!I158/'Indicator Data'!$BD158</f>
        <v>0</v>
      </c>
      <c r="U155" s="56">
        <f>'Indicator Data'!J158/'Indicator Data'!$BD158</f>
        <v>0</v>
      </c>
      <c r="V155" s="55">
        <f t="shared" si="127"/>
        <v>0</v>
      </c>
      <c r="W155" s="55">
        <f t="shared" si="128"/>
        <v>0</v>
      </c>
      <c r="X155" s="55">
        <f t="shared" si="129"/>
        <v>0</v>
      </c>
      <c r="Y155" s="55">
        <f t="shared" si="130"/>
        <v>2.7</v>
      </c>
      <c r="Z155" s="55">
        <f t="shared" si="131"/>
        <v>6.3</v>
      </c>
      <c r="AA155" s="55">
        <f t="shared" si="132"/>
        <v>0</v>
      </c>
      <c r="AB155" s="55">
        <f t="shared" si="133"/>
        <v>0</v>
      </c>
      <c r="AC155" s="55">
        <f t="shared" si="134"/>
        <v>0</v>
      </c>
      <c r="AD155" s="55">
        <f t="shared" si="135"/>
        <v>0</v>
      </c>
      <c r="AE155" s="55">
        <f t="shared" si="136"/>
        <v>0</v>
      </c>
      <c r="AF155" s="55">
        <f t="shared" si="137"/>
        <v>0</v>
      </c>
      <c r="AG155" s="55">
        <f>ROUND(IF('Indicator Data'!K158=0,0,IF('Indicator Data'!K158&gt;AG$194,10,IF('Indicator Data'!K158&lt;AG$195,0,10-(AG$194-'Indicator Data'!K158)/(AG$194-AG$195)*10))),1)</f>
        <v>0</v>
      </c>
      <c r="AH155" s="55">
        <f t="shared" si="138"/>
        <v>0.1</v>
      </c>
      <c r="AI155" s="55">
        <f t="shared" si="139"/>
        <v>0.1</v>
      </c>
      <c r="AJ155" s="55">
        <f t="shared" si="140"/>
        <v>0</v>
      </c>
      <c r="AK155" s="55">
        <f t="shared" si="141"/>
        <v>0</v>
      </c>
      <c r="AL155" s="55">
        <f t="shared" si="142"/>
        <v>0</v>
      </c>
      <c r="AM155" s="55">
        <f t="shared" si="143"/>
        <v>0</v>
      </c>
      <c r="AN155" s="55">
        <f t="shared" si="144"/>
        <v>0</v>
      </c>
      <c r="AO155" s="57">
        <f t="shared" si="145"/>
        <v>0.1</v>
      </c>
      <c r="AP155" s="57">
        <f t="shared" si="146"/>
        <v>4.5999999999999996</v>
      </c>
      <c r="AQ155" s="57">
        <f t="shared" si="147"/>
        <v>5.8</v>
      </c>
      <c r="AR155" s="57">
        <f t="shared" si="148"/>
        <v>0</v>
      </c>
      <c r="AS155" s="55">
        <f t="shared" si="149"/>
        <v>0</v>
      </c>
      <c r="AT155" s="55">
        <f>IF('Indicator Data'!L158="No data","x",IF('Indicator Data'!BE158&lt;1000,"x",ROUND((IF('Indicator Data'!L158&gt;AT$194,10,IF('Indicator Data'!L158&lt;AT$195,0,10-(AT$194-'Indicator Data'!L158)/(AT$194-AT$195)*10))),1)))</f>
        <v>2</v>
      </c>
      <c r="AU155" s="57">
        <f t="shared" si="150"/>
        <v>1</v>
      </c>
      <c r="AV155" s="58">
        <f t="shared" si="151"/>
        <v>2.7</v>
      </c>
      <c r="AW155" s="55">
        <f>ROUND(IF('Indicator Data'!M158=0,0,IF('Indicator Data'!M158&gt;AW$194,10,IF('Indicator Data'!M158&lt;AW$195,0,10-(AW$194-'Indicator Data'!M158)/(AW$194-AW$195)*10))),1)</f>
        <v>5.5</v>
      </c>
      <c r="AX155" s="55">
        <f>ROUND(IF('Indicator Data'!N158=0,0,IF(LOG('Indicator Data'!N158)&gt;LOG(AX$194),10,IF(LOG('Indicator Data'!N158)&lt;LOG(AX$195),0,10-(LOG(AX$194)-LOG('Indicator Data'!N158))/(LOG(AX$194)-LOG(AX$195))*10))),1)</f>
        <v>5.2</v>
      </c>
      <c r="AY155" s="57">
        <f t="shared" si="152"/>
        <v>5.4</v>
      </c>
      <c r="AZ155" s="55">
        <f>'Indicator Data'!O158</f>
        <v>0</v>
      </c>
      <c r="BA155" s="55">
        <f>'Indicator Data'!P158</f>
        <v>0</v>
      </c>
      <c r="BB155" s="57">
        <f t="shared" si="153"/>
        <v>0</v>
      </c>
      <c r="BC155" s="58">
        <f t="shared" si="154"/>
        <v>3.8</v>
      </c>
      <c r="BD155" s="15"/>
      <c r="BE155" s="104"/>
    </row>
    <row r="156" spans="1:58" s="4" customFormat="1" x14ac:dyDescent="0.25">
      <c r="A156" s="127" t="str">
        <f>'Indicator Data'!A159</f>
        <v>Singapore</v>
      </c>
      <c r="B156" s="59" t="str">
        <f>'Indicator Data'!B159</f>
        <v>SGP</v>
      </c>
      <c r="C156" s="55">
        <f>ROUND(IF('Indicator Data'!C159=0,0.1,IF(LOG('Indicator Data'!C159)&gt;C$194,10,IF(LOG('Indicator Data'!C159)&lt;C$195,0,10-(C$194-LOG('Indicator Data'!C159))/(C$194-C$195)*10))),1)</f>
        <v>0.1</v>
      </c>
      <c r="D156" s="55">
        <f>ROUND(IF('Indicator Data'!D159=0,0.1,IF(LOG('Indicator Data'!D159)&gt;D$194,10,IF(LOG('Indicator Data'!D159)&lt;D$195,0,10-(D$194-LOG('Indicator Data'!D159))/(D$194-D$195)*10))),1)</f>
        <v>0.1</v>
      </c>
      <c r="E156" s="55">
        <f t="shared" si="124"/>
        <v>0.1</v>
      </c>
      <c r="F156" s="55">
        <f>ROUND(IF('Indicator Data'!E159="No data",0.1,IF('Indicator Data'!E159=0,0,IF(LOG('Indicator Data'!E159)&gt;F$194,10,IF(LOG('Indicator Data'!E159)&lt;F$195,0,10-(F$194-LOG('Indicator Data'!E159))/(F$194-F$195)*10)))),1)</f>
        <v>0.1</v>
      </c>
      <c r="G156" s="55">
        <f>ROUND(IF('Indicator Data'!F159=0,0,IF(LOG('Indicator Data'!F159)&gt;G$194,10,IF(LOG('Indicator Data'!F159)&lt;G$195,0,10-(G$194-LOG('Indicator Data'!F159))/(G$194-G$195)*10))),1)</f>
        <v>0</v>
      </c>
      <c r="H156" s="55">
        <f>ROUND(IF('Indicator Data'!G159=0,0,IF(LOG('Indicator Data'!G159)&gt;H$194,10,IF(LOG('Indicator Data'!G159)&lt;H$195,0,10-(H$194-LOG('Indicator Data'!G159))/(H$194-H$195)*10))),1)</f>
        <v>0</v>
      </c>
      <c r="I156" s="55">
        <f>ROUND(IF('Indicator Data'!H159=0,0,IF(LOG('Indicator Data'!H159)&gt;I$194,10,IF(LOG('Indicator Data'!H159)&lt;I$195,0,10-(I$194-LOG('Indicator Data'!H159))/(I$194-I$195)*10))),1)</f>
        <v>0</v>
      </c>
      <c r="J156" s="55">
        <f t="shared" si="125"/>
        <v>0</v>
      </c>
      <c r="K156" s="55">
        <f>ROUND(IF('Indicator Data'!I159=0,0,IF(LOG('Indicator Data'!I159)&gt;K$194,10,IF(LOG('Indicator Data'!I159)&lt;K$195,0,10-(K$194-LOG('Indicator Data'!I159))/(K$194-K$195)*10))),1)</f>
        <v>0</v>
      </c>
      <c r="L156" s="55">
        <f t="shared" si="126"/>
        <v>0</v>
      </c>
      <c r="M156" s="55">
        <f>ROUND(IF('Indicator Data'!J159=0,0,IF(LOG('Indicator Data'!J159)&gt;M$194,10,IF(LOG('Indicator Data'!J159)&lt;M$195,0,10-(M$194-LOG('Indicator Data'!J159))/(M$194-M$195)*10))),1)</f>
        <v>0</v>
      </c>
      <c r="N156" s="56">
        <f>'Indicator Data'!C159/'Indicator Data'!$BD159</f>
        <v>0</v>
      </c>
      <c r="O156" s="56">
        <f>'Indicator Data'!D159/'Indicator Data'!$BD159</f>
        <v>0</v>
      </c>
      <c r="P156" s="56">
        <f>IF(F156=0.1,0,'Indicator Data'!E159/'Indicator Data'!$BD159)</f>
        <v>0</v>
      </c>
      <c r="Q156" s="56">
        <f>'Indicator Data'!F159/'Indicator Data'!$BD159</f>
        <v>0</v>
      </c>
      <c r="R156" s="56">
        <f>'Indicator Data'!G159/'Indicator Data'!$BD159</f>
        <v>0</v>
      </c>
      <c r="S156" s="56">
        <f>'Indicator Data'!H159/'Indicator Data'!$BD159</f>
        <v>0</v>
      </c>
      <c r="T156" s="56">
        <f>'Indicator Data'!I159/'Indicator Data'!$BD159</f>
        <v>0</v>
      </c>
      <c r="U156" s="56">
        <f>'Indicator Data'!J159/'Indicator Data'!$BD159</f>
        <v>0</v>
      </c>
      <c r="V156" s="55">
        <f t="shared" si="127"/>
        <v>0</v>
      </c>
      <c r="W156" s="55">
        <f t="shared" si="128"/>
        <v>0</v>
      </c>
      <c r="X156" s="55">
        <f t="shared" si="129"/>
        <v>0</v>
      </c>
      <c r="Y156" s="55">
        <f t="shared" si="130"/>
        <v>0.1</v>
      </c>
      <c r="Z156" s="55">
        <f t="shared" si="131"/>
        <v>0</v>
      </c>
      <c r="AA156" s="55">
        <f t="shared" si="132"/>
        <v>0</v>
      </c>
      <c r="AB156" s="55">
        <f t="shared" si="133"/>
        <v>0</v>
      </c>
      <c r="AC156" s="55">
        <f t="shared" si="134"/>
        <v>0</v>
      </c>
      <c r="AD156" s="55">
        <f t="shared" si="135"/>
        <v>0</v>
      </c>
      <c r="AE156" s="55">
        <f t="shared" si="136"/>
        <v>0</v>
      </c>
      <c r="AF156" s="55">
        <f t="shared" si="137"/>
        <v>0</v>
      </c>
      <c r="AG156" s="55">
        <f>ROUND(IF('Indicator Data'!K159=0,0,IF('Indicator Data'!K159&gt;AG$194,10,IF('Indicator Data'!K159&lt;AG$195,0,10-(AG$194-'Indicator Data'!K159)/(AG$194-AG$195)*10))),1)</f>
        <v>0</v>
      </c>
      <c r="AH156" s="55">
        <f t="shared" si="138"/>
        <v>0.1</v>
      </c>
      <c r="AI156" s="55">
        <f t="shared" si="139"/>
        <v>0.1</v>
      </c>
      <c r="AJ156" s="55">
        <f t="shared" si="140"/>
        <v>0</v>
      </c>
      <c r="AK156" s="55">
        <f t="shared" si="141"/>
        <v>0</v>
      </c>
      <c r="AL156" s="55">
        <f t="shared" si="142"/>
        <v>0</v>
      </c>
      <c r="AM156" s="55">
        <f t="shared" si="143"/>
        <v>0</v>
      </c>
      <c r="AN156" s="55">
        <f t="shared" si="144"/>
        <v>0</v>
      </c>
      <c r="AO156" s="57">
        <f t="shared" si="145"/>
        <v>0.1</v>
      </c>
      <c r="AP156" s="57">
        <f t="shared" si="146"/>
        <v>0.1</v>
      </c>
      <c r="AQ156" s="57">
        <f t="shared" si="147"/>
        <v>0</v>
      </c>
      <c r="AR156" s="57">
        <f t="shared" si="148"/>
        <v>0</v>
      </c>
      <c r="AS156" s="55">
        <f t="shared" si="149"/>
        <v>0</v>
      </c>
      <c r="AT156" s="55" t="str">
        <f>IF('Indicator Data'!L159="No data","x",IF('Indicator Data'!BE159&lt;1000,"x",ROUND((IF('Indicator Data'!L159&gt;AT$194,10,IF('Indicator Data'!L159&lt;AT$195,0,10-(AT$194-'Indicator Data'!L159)/(AT$194-AT$195)*10))),1)))</f>
        <v>x</v>
      </c>
      <c r="AU156" s="57">
        <f t="shared" si="150"/>
        <v>0</v>
      </c>
      <c r="AV156" s="58">
        <f t="shared" si="151"/>
        <v>0.1</v>
      </c>
      <c r="AW156" s="55">
        <f>ROUND(IF('Indicator Data'!M159=0,0,IF('Indicator Data'!M159&gt;AW$194,10,IF('Indicator Data'!M159&lt;AW$195,0,10-(AW$194-'Indicator Data'!M159)/(AW$194-AW$195)*10))),1)</f>
        <v>0.2</v>
      </c>
      <c r="AX156" s="55">
        <f>ROUND(IF('Indicator Data'!N159=0,0,IF(LOG('Indicator Data'!N159)&gt;LOG(AX$194),10,IF(LOG('Indicator Data'!N159)&lt;LOG(AX$195),0,10-(LOG(AX$194)-LOG('Indicator Data'!N159))/(LOG(AX$194)-LOG(AX$195))*10))),1)</f>
        <v>0</v>
      </c>
      <c r="AY156" s="57">
        <f t="shared" si="152"/>
        <v>0.1</v>
      </c>
      <c r="AZ156" s="55">
        <f>'Indicator Data'!O159</f>
        <v>0</v>
      </c>
      <c r="BA156" s="55">
        <f>'Indicator Data'!P159</f>
        <v>0</v>
      </c>
      <c r="BB156" s="57">
        <f t="shared" si="153"/>
        <v>0</v>
      </c>
      <c r="BC156" s="58">
        <f t="shared" si="154"/>
        <v>0.1</v>
      </c>
      <c r="BD156" s="15"/>
      <c r="BE156" s="104"/>
    </row>
    <row r="157" spans="1:58" s="4" customFormat="1" x14ac:dyDescent="0.25">
      <c r="A157" s="127" t="str">
        <f>'Indicator Data'!A160</f>
        <v>Slovakia</v>
      </c>
      <c r="B157" s="59" t="str">
        <f>'Indicator Data'!B160</f>
        <v>SVK</v>
      </c>
      <c r="C157" s="55">
        <f>ROUND(IF('Indicator Data'!C160=0,0.1,IF(LOG('Indicator Data'!C160)&gt;C$194,10,IF(LOG('Indicator Data'!C160)&lt;C$195,0,10-(C$194-LOG('Indicator Data'!C160))/(C$194-C$195)*10))),1)</f>
        <v>7.4</v>
      </c>
      <c r="D157" s="55">
        <f>ROUND(IF('Indicator Data'!D160=0,0.1,IF(LOG('Indicator Data'!D160)&gt;D$194,10,IF(LOG('Indicator Data'!D160)&lt;D$195,0,10-(D$194-LOG('Indicator Data'!D160))/(D$194-D$195)*10))),1)</f>
        <v>0.1</v>
      </c>
      <c r="E157" s="55">
        <f t="shared" si="124"/>
        <v>4.7</v>
      </c>
      <c r="F157" s="55">
        <f>ROUND(IF('Indicator Data'!E160="No data",0.1,IF('Indicator Data'!E160=0,0,IF(LOG('Indicator Data'!E160)&gt;F$194,10,IF(LOG('Indicator Data'!E160)&lt;F$195,0,10-(F$194-LOG('Indicator Data'!E160))/(F$194-F$195)*10)))),1)</f>
        <v>6.8</v>
      </c>
      <c r="G157" s="55">
        <f>ROUND(IF('Indicator Data'!F160=0,0,IF(LOG('Indicator Data'!F160)&gt;G$194,10,IF(LOG('Indicator Data'!F160)&lt;G$195,0,10-(G$194-LOG('Indicator Data'!F160))/(G$194-G$195)*10))),1)</f>
        <v>0</v>
      </c>
      <c r="H157" s="55">
        <f>ROUND(IF('Indicator Data'!G160=0,0,IF(LOG('Indicator Data'!G160)&gt;H$194,10,IF(LOG('Indicator Data'!G160)&lt;H$195,0,10-(H$194-LOG('Indicator Data'!G160))/(H$194-H$195)*10))),1)</f>
        <v>0</v>
      </c>
      <c r="I157" s="55">
        <f>ROUND(IF('Indicator Data'!H160=0,0,IF(LOG('Indicator Data'!H160)&gt;I$194,10,IF(LOG('Indicator Data'!H160)&lt;I$195,0,10-(I$194-LOG('Indicator Data'!H160))/(I$194-I$195)*10))),1)</f>
        <v>0</v>
      </c>
      <c r="J157" s="55">
        <f t="shared" si="125"/>
        <v>0</v>
      </c>
      <c r="K157" s="55">
        <f>ROUND(IF('Indicator Data'!I160=0,0,IF(LOG('Indicator Data'!I160)&gt;K$194,10,IF(LOG('Indicator Data'!I160)&lt;K$195,0,10-(K$194-LOG('Indicator Data'!I160))/(K$194-K$195)*10))),1)</f>
        <v>0</v>
      </c>
      <c r="L157" s="55">
        <f t="shared" si="126"/>
        <v>0</v>
      </c>
      <c r="M157" s="55">
        <f>ROUND(IF('Indicator Data'!J160=0,0,IF(LOG('Indicator Data'!J160)&gt;M$194,10,IF(LOG('Indicator Data'!J160)&lt;M$195,0,10-(M$194-LOG('Indicator Data'!J160))/(M$194-M$195)*10))),1)</f>
        <v>0</v>
      </c>
      <c r="N157" s="56">
        <f>'Indicator Data'!C160/'Indicator Data'!$BD160</f>
        <v>1.6585898499155815E-3</v>
      </c>
      <c r="O157" s="56">
        <f>'Indicator Data'!D160/'Indicator Data'!$BD160</f>
        <v>0</v>
      </c>
      <c r="P157" s="56">
        <f>IF(F157=0.1,0,'Indicator Data'!E160/'Indicator Data'!$BD160)</f>
        <v>9.777643234341115E-3</v>
      </c>
      <c r="Q157" s="56">
        <f>'Indicator Data'!F160/'Indicator Data'!$BD160</f>
        <v>0</v>
      </c>
      <c r="R157" s="56">
        <f>'Indicator Data'!G160/'Indicator Data'!$BD160</f>
        <v>0</v>
      </c>
      <c r="S157" s="56">
        <f>'Indicator Data'!H160/'Indicator Data'!$BD160</f>
        <v>0</v>
      </c>
      <c r="T157" s="56">
        <f>'Indicator Data'!I160/'Indicator Data'!$BD160</f>
        <v>0</v>
      </c>
      <c r="U157" s="56">
        <f>'Indicator Data'!J160/'Indicator Data'!$BD160</f>
        <v>0</v>
      </c>
      <c r="V157" s="55">
        <f t="shared" si="127"/>
        <v>8.3000000000000007</v>
      </c>
      <c r="W157" s="55">
        <f t="shared" si="128"/>
        <v>0</v>
      </c>
      <c r="X157" s="55">
        <f t="shared" si="129"/>
        <v>5.5</v>
      </c>
      <c r="Y157" s="55">
        <f t="shared" si="130"/>
        <v>6.5</v>
      </c>
      <c r="Z157" s="55">
        <f t="shared" si="131"/>
        <v>0</v>
      </c>
      <c r="AA157" s="55">
        <f t="shared" si="132"/>
        <v>0</v>
      </c>
      <c r="AB157" s="55">
        <f t="shared" si="133"/>
        <v>0</v>
      </c>
      <c r="AC157" s="55">
        <f t="shared" si="134"/>
        <v>0</v>
      </c>
      <c r="AD157" s="55">
        <f t="shared" si="135"/>
        <v>0</v>
      </c>
      <c r="AE157" s="55">
        <f t="shared" si="136"/>
        <v>0</v>
      </c>
      <c r="AF157" s="55">
        <f t="shared" si="137"/>
        <v>0</v>
      </c>
      <c r="AG157" s="55">
        <f>ROUND(IF('Indicator Data'!K160=0,0,IF('Indicator Data'!K160&gt;AG$194,10,IF('Indicator Data'!K160&lt;AG$195,0,10-(AG$194-'Indicator Data'!K160)/(AG$194-AG$195)*10))),1)</f>
        <v>0</v>
      </c>
      <c r="AH157" s="55">
        <f t="shared" si="138"/>
        <v>7.9</v>
      </c>
      <c r="AI157" s="55">
        <f t="shared" si="139"/>
        <v>0.1</v>
      </c>
      <c r="AJ157" s="55">
        <f t="shared" si="140"/>
        <v>0</v>
      </c>
      <c r="AK157" s="55">
        <f t="shared" si="141"/>
        <v>0</v>
      </c>
      <c r="AL157" s="55">
        <f t="shared" si="142"/>
        <v>0</v>
      </c>
      <c r="AM157" s="55">
        <f t="shared" si="143"/>
        <v>0</v>
      </c>
      <c r="AN157" s="55">
        <f t="shared" si="144"/>
        <v>0</v>
      </c>
      <c r="AO157" s="57">
        <f t="shared" si="145"/>
        <v>5.0999999999999996</v>
      </c>
      <c r="AP157" s="57">
        <f t="shared" si="146"/>
        <v>6.7</v>
      </c>
      <c r="AQ157" s="57">
        <f t="shared" si="147"/>
        <v>0</v>
      </c>
      <c r="AR157" s="57">
        <f t="shared" si="148"/>
        <v>0</v>
      </c>
      <c r="AS157" s="55">
        <f t="shared" si="149"/>
        <v>0</v>
      </c>
      <c r="AT157" s="55">
        <f>IF('Indicator Data'!L160="No data","x",IF('Indicator Data'!BE160&lt;1000,"x",ROUND((IF('Indicator Data'!L160&gt;AT$194,10,IF('Indicator Data'!L160&lt;AT$195,0,10-(AT$194-'Indicator Data'!L160)/(AT$194-AT$195)*10))),1)))</f>
        <v>4</v>
      </c>
      <c r="AU157" s="57">
        <f t="shared" si="150"/>
        <v>2</v>
      </c>
      <c r="AV157" s="58">
        <f t="shared" si="151"/>
        <v>3.3</v>
      </c>
      <c r="AW157" s="55">
        <f>ROUND(IF('Indicator Data'!M160=0,0,IF('Indicator Data'!M160&gt;AW$194,10,IF('Indicator Data'!M160&lt;AW$195,0,10-(AW$194-'Indicator Data'!M160)/(AW$194-AW$195)*10))),1)</f>
        <v>0.2</v>
      </c>
      <c r="AX157" s="55">
        <f>ROUND(IF('Indicator Data'!N160=0,0,IF(LOG('Indicator Data'!N160)&gt;LOG(AX$194),10,IF(LOG('Indicator Data'!N160)&lt;LOG(AX$195),0,10-(LOG(AX$194)-LOG('Indicator Data'!N160))/(LOG(AX$194)-LOG(AX$195))*10))),1)</f>
        <v>0</v>
      </c>
      <c r="AY157" s="57">
        <f t="shared" si="152"/>
        <v>0.1</v>
      </c>
      <c r="AZ157" s="55">
        <f>'Indicator Data'!O160</f>
        <v>0</v>
      </c>
      <c r="BA157" s="55">
        <f>'Indicator Data'!P160</f>
        <v>0</v>
      </c>
      <c r="BB157" s="57">
        <f t="shared" si="153"/>
        <v>0</v>
      </c>
      <c r="BC157" s="58">
        <f t="shared" si="154"/>
        <v>0.1</v>
      </c>
      <c r="BD157" s="15"/>
      <c r="BE157" s="104"/>
    </row>
    <row r="158" spans="1:58" x14ac:dyDescent="0.25">
      <c r="A158" s="127" t="str">
        <f>'Indicator Data'!A161</f>
        <v>Slovenia</v>
      </c>
      <c r="B158" s="59" t="str">
        <f>'Indicator Data'!B161</f>
        <v>SVN</v>
      </c>
      <c r="C158" s="55">
        <f>ROUND(IF('Indicator Data'!C161=0,0.1,IF(LOG('Indicator Data'!C161)&gt;C$194,10,IF(LOG('Indicator Data'!C161)&lt;C$195,0,10-(C$194-LOG('Indicator Data'!C161))/(C$194-C$195)*10))),1)</f>
        <v>6.6</v>
      </c>
      <c r="D158" s="55">
        <f>ROUND(IF('Indicator Data'!D161=0,0.1,IF(LOG('Indicator Data'!D161)&gt;D$194,10,IF(LOG('Indicator Data'!D161)&lt;D$195,0,10-(D$194-LOG('Indicator Data'!D161))/(D$194-D$195)*10))),1)</f>
        <v>1.9</v>
      </c>
      <c r="E158" s="55">
        <f t="shared" si="124"/>
        <v>4.7</v>
      </c>
      <c r="F158" s="55">
        <f>ROUND(IF('Indicator Data'!E161="No data",0.1,IF('Indicator Data'!E161=0,0,IF(LOG('Indicator Data'!E161)&gt;F$194,10,IF(LOG('Indicator Data'!E161)&lt;F$195,0,10-(F$194-LOG('Indicator Data'!E161))/(F$194-F$195)*10)))),1)</f>
        <v>4.9000000000000004</v>
      </c>
      <c r="G158" s="55">
        <f>ROUND(IF('Indicator Data'!F161=0,0,IF(LOG('Indicator Data'!F161)&gt;G$194,10,IF(LOG('Indicator Data'!F161)&lt;G$195,0,10-(G$194-LOG('Indicator Data'!F161))/(G$194-G$195)*10))),1)</f>
        <v>4.5999999999999996</v>
      </c>
      <c r="H158" s="55">
        <f>ROUND(IF('Indicator Data'!G161=0,0,IF(LOG('Indicator Data'!G161)&gt;H$194,10,IF(LOG('Indicator Data'!G161)&lt;H$195,0,10-(H$194-LOG('Indicator Data'!G161))/(H$194-H$195)*10))),1)</f>
        <v>0</v>
      </c>
      <c r="I158" s="55">
        <f>ROUND(IF('Indicator Data'!H161=0,0,IF(LOG('Indicator Data'!H161)&gt;I$194,10,IF(LOG('Indicator Data'!H161)&lt;I$195,0,10-(I$194-LOG('Indicator Data'!H161))/(I$194-I$195)*10))),1)</f>
        <v>0</v>
      </c>
      <c r="J158" s="55">
        <f t="shared" si="125"/>
        <v>0</v>
      </c>
      <c r="K158" s="55">
        <f>ROUND(IF('Indicator Data'!I161=0,0,IF(LOG('Indicator Data'!I161)&gt;K$194,10,IF(LOG('Indicator Data'!I161)&lt;K$195,0,10-(K$194-LOG('Indicator Data'!I161))/(K$194-K$195)*10))),1)</f>
        <v>0</v>
      </c>
      <c r="L158" s="55">
        <f t="shared" si="126"/>
        <v>0</v>
      </c>
      <c r="M158" s="55">
        <f>ROUND(IF('Indicator Data'!J161=0,0,IF(LOG('Indicator Data'!J161)&gt;M$194,10,IF(LOG('Indicator Data'!J161)&lt;M$195,0,10-(M$194-LOG('Indicator Data'!J161))/(M$194-M$195)*10))),1)</f>
        <v>0</v>
      </c>
      <c r="N158" s="56">
        <f>'Indicator Data'!C161/'Indicator Data'!$BD161</f>
        <v>2.1409147033816817E-3</v>
      </c>
      <c r="O158" s="56">
        <f>'Indicator Data'!D161/'Indicator Data'!$BD161</f>
        <v>1.8645397063489911E-5</v>
      </c>
      <c r="P158" s="56">
        <f>IF(F158=0.1,0,'Indicator Data'!E161/'Indicator Data'!$BD161)</f>
        <v>4.4748456134348046E-3</v>
      </c>
      <c r="Q158" s="56">
        <f>'Indicator Data'!F161/'Indicator Data'!$BD161</f>
        <v>2.9158980158146831E-6</v>
      </c>
      <c r="R158" s="56">
        <f>'Indicator Data'!G161/'Indicator Data'!$BD161</f>
        <v>0</v>
      </c>
      <c r="S158" s="56">
        <f>'Indicator Data'!H161/'Indicator Data'!$BD161</f>
        <v>0</v>
      </c>
      <c r="T158" s="56">
        <f>'Indicator Data'!I161/'Indicator Data'!$BD161</f>
        <v>0</v>
      </c>
      <c r="U158" s="56">
        <f>'Indicator Data'!J161/'Indicator Data'!$BD161</f>
        <v>0</v>
      </c>
      <c r="V158" s="55">
        <f t="shared" si="127"/>
        <v>10</v>
      </c>
      <c r="W158" s="55">
        <f t="shared" si="128"/>
        <v>0.2</v>
      </c>
      <c r="X158" s="55">
        <f t="shared" si="129"/>
        <v>7.6</v>
      </c>
      <c r="Y158" s="55">
        <f t="shared" si="130"/>
        <v>3</v>
      </c>
      <c r="Z158" s="55">
        <f t="shared" si="131"/>
        <v>6.6</v>
      </c>
      <c r="AA158" s="55">
        <f t="shared" si="132"/>
        <v>0</v>
      </c>
      <c r="AB158" s="55">
        <f t="shared" si="133"/>
        <v>0</v>
      </c>
      <c r="AC158" s="55">
        <f t="shared" si="134"/>
        <v>0</v>
      </c>
      <c r="AD158" s="55">
        <f t="shared" si="135"/>
        <v>0</v>
      </c>
      <c r="AE158" s="55">
        <f t="shared" si="136"/>
        <v>0</v>
      </c>
      <c r="AF158" s="55">
        <f t="shared" si="137"/>
        <v>0</v>
      </c>
      <c r="AG158" s="55">
        <f>ROUND(IF('Indicator Data'!K161=0,0,IF('Indicator Data'!K161&gt;AG$194,10,IF('Indicator Data'!K161&lt;AG$195,0,10-(AG$194-'Indicator Data'!K161)/(AG$194-AG$195)*10))),1)</f>
        <v>0</v>
      </c>
      <c r="AH158" s="55">
        <f t="shared" si="138"/>
        <v>8.3000000000000007</v>
      </c>
      <c r="AI158" s="55">
        <f t="shared" si="139"/>
        <v>1.1000000000000001</v>
      </c>
      <c r="AJ158" s="55">
        <f t="shared" si="140"/>
        <v>0</v>
      </c>
      <c r="AK158" s="55">
        <f t="shared" si="141"/>
        <v>0</v>
      </c>
      <c r="AL158" s="55">
        <f t="shared" si="142"/>
        <v>0</v>
      </c>
      <c r="AM158" s="55">
        <f t="shared" si="143"/>
        <v>0</v>
      </c>
      <c r="AN158" s="55">
        <f t="shared" si="144"/>
        <v>0</v>
      </c>
      <c r="AO158" s="57">
        <f t="shared" si="145"/>
        <v>6.4</v>
      </c>
      <c r="AP158" s="57">
        <f t="shared" si="146"/>
        <v>4</v>
      </c>
      <c r="AQ158" s="57">
        <f t="shared" si="147"/>
        <v>5.7</v>
      </c>
      <c r="AR158" s="57">
        <f t="shared" si="148"/>
        <v>0</v>
      </c>
      <c r="AS158" s="55">
        <f t="shared" si="149"/>
        <v>0</v>
      </c>
      <c r="AT158" s="55">
        <f>IF('Indicator Data'!L161="No data","x",IF('Indicator Data'!BE161&lt;1000,"x",ROUND((IF('Indicator Data'!L161&gt;AT$194,10,IF('Indicator Data'!L161&lt;AT$195,0,10-(AT$194-'Indicator Data'!L161)/(AT$194-AT$195)*10))),1)))</f>
        <v>3</v>
      </c>
      <c r="AU158" s="57">
        <f t="shared" si="150"/>
        <v>1.5</v>
      </c>
      <c r="AV158" s="58">
        <f t="shared" si="151"/>
        <v>3.9</v>
      </c>
      <c r="AW158" s="55">
        <f>ROUND(IF('Indicator Data'!M161=0,0,IF('Indicator Data'!M161&gt;AW$194,10,IF('Indicator Data'!M161&lt;AW$195,0,10-(AW$194-'Indicator Data'!M161)/(AW$194-AW$195)*10))),1)</f>
        <v>0</v>
      </c>
      <c r="AX158" s="55">
        <f>ROUND(IF('Indicator Data'!N161=0,0,IF(LOG('Indicator Data'!N161)&gt;LOG(AX$194),10,IF(LOG('Indicator Data'!N161)&lt;LOG(AX$195),0,10-(LOG(AX$194)-LOG('Indicator Data'!N161))/(LOG(AX$194)-LOG(AX$195))*10))),1)</f>
        <v>0</v>
      </c>
      <c r="AY158" s="57">
        <f t="shared" si="152"/>
        <v>0</v>
      </c>
      <c r="AZ158" s="55">
        <f>'Indicator Data'!O161</f>
        <v>0</v>
      </c>
      <c r="BA158" s="55">
        <f>'Indicator Data'!P161</f>
        <v>0</v>
      </c>
      <c r="BB158" s="57">
        <f t="shared" si="153"/>
        <v>0</v>
      </c>
      <c r="BC158" s="58">
        <f t="shared" si="154"/>
        <v>0</v>
      </c>
      <c r="BD158" s="15"/>
      <c r="BE158" s="104"/>
      <c r="BF158" s="4"/>
    </row>
    <row r="159" spans="1:58" x14ac:dyDescent="0.25">
      <c r="A159" s="127" t="str">
        <f>'Indicator Data'!A162</f>
        <v>Solomon Islands</v>
      </c>
      <c r="B159" s="59" t="str">
        <f>'Indicator Data'!B162</f>
        <v>SLB</v>
      </c>
      <c r="C159" s="55">
        <f>ROUND(IF('Indicator Data'!C162=0,0.1,IF(LOG('Indicator Data'!C162)&gt;C$194,10,IF(LOG('Indicator Data'!C162)&lt;C$195,0,10-(C$194-LOG('Indicator Data'!C162))/(C$194-C$195)*10))),1)</f>
        <v>4.5999999999999996</v>
      </c>
      <c r="D159" s="55">
        <f>ROUND(IF('Indicator Data'!D162=0,0.1,IF(LOG('Indicator Data'!D162)&gt;D$194,10,IF(LOG('Indicator Data'!D162)&lt;D$195,0,10-(D$194-LOG('Indicator Data'!D162))/(D$194-D$195)*10))),1)</f>
        <v>5.5</v>
      </c>
      <c r="E159" s="55">
        <f t="shared" si="124"/>
        <v>5.0999999999999996</v>
      </c>
      <c r="F159" s="55">
        <f>ROUND(IF('Indicator Data'!E162="No data",0.1,IF('Indicator Data'!E162=0,0,IF(LOG('Indicator Data'!E162)&gt;F$194,10,IF(LOG('Indicator Data'!E162)&lt;F$195,0,10-(F$194-LOG('Indicator Data'!E162))/(F$194-F$195)*10)))),1)</f>
        <v>0.1</v>
      </c>
      <c r="G159" s="55">
        <f>ROUND(IF('Indicator Data'!F162=0,0,IF(LOG('Indicator Data'!F162)&gt;G$194,10,IF(LOG('Indicator Data'!F162)&lt;G$195,0,10-(G$194-LOG('Indicator Data'!F162))/(G$194-G$195)*10))),1)</f>
        <v>6.2</v>
      </c>
      <c r="H159" s="55">
        <f>ROUND(IF('Indicator Data'!G162=0,0,IF(LOG('Indicator Data'!G162)&gt;H$194,10,IF(LOG('Indicator Data'!G162)&lt;H$195,0,10-(H$194-LOG('Indicator Data'!G162))/(H$194-H$195)*10))),1)</f>
        <v>3.7</v>
      </c>
      <c r="I159" s="55">
        <f>ROUND(IF('Indicator Data'!H162=0,0,IF(LOG('Indicator Data'!H162)&gt;I$194,10,IF(LOG('Indicator Data'!H162)&lt;I$195,0,10-(I$194-LOG('Indicator Data'!H162))/(I$194-I$195)*10))),1)</f>
        <v>6</v>
      </c>
      <c r="J159" s="55">
        <f t="shared" si="125"/>
        <v>5</v>
      </c>
      <c r="K159" s="55">
        <f>ROUND(IF('Indicator Data'!I162=0,0,IF(LOG('Indicator Data'!I162)&gt;K$194,10,IF(LOG('Indicator Data'!I162)&lt;K$195,0,10-(K$194-LOG('Indicator Data'!I162))/(K$194-K$195)*10))),1)</f>
        <v>4.8</v>
      </c>
      <c r="L159" s="55">
        <f t="shared" si="126"/>
        <v>4.9000000000000004</v>
      </c>
      <c r="M159" s="55">
        <f>ROUND(IF('Indicator Data'!J162=0,0,IF(LOG('Indicator Data'!J162)&gt;M$194,10,IF(LOG('Indicator Data'!J162)&lt;M$195,0,10-(M$194-LOG('Indicator Data'!J162))/(M$194-M$195)*10))),1)</f>
        <v>0.1</v>
      </c>
      <c r="N159" s="56">
        <f>'Indicator Data'!C162/'Indicator Data'!$BD162</f>
        <v>1.6049535939376819E-3</v>
      </c>
      <c r="O159" s="56">
        <f>'Indicator Data'!D162/'Indicator Data'!$BD162</f>
        <v>1.0125784727987911E-3</v>
      </c>
      <c r="P159" s="56">
        <f>IF(F159=0.1,0,'Indicator Data'!E162/'Indicator Data'!$BD162)</f>
        <v>0</v>
      </c>
      <c r="Q159" s="56">
        <f>'Indicator Data'!F162/'Indicator Data'!$BD162</f>
        <v>1.171599718111346E-4</v>
      </c>
      <c r="R159" s="56">
        <f>'Indicator Data'!G162/'Indicator Data'!$BD162</f>
        <v>6.8718445637050282E-3</v>
      </c>
      <c r="S159" s="56">
        <f>'Indicator Data'!H162/'Indicator Data'!$BD162</f>
        <v>3.4096781771200381E-4</v>
      </c>
      <c r="T159" s="56">
        <f>'Indicator Data'!I162/'Indicator Data'!$BD162</f>
        <v>5.5358459370087286E-3</v>
      </c>
      <c r="U159" s="56">
        <f>'Indicator Data'!J162/'Indicator Data'!$BD162</f>
        <v>2.4845955078513218E-5</v>
      </c>
      <c r="V159" s="55">
        <f t="shared" si="127"/>
        <v>8</v>
      </c>
      <c r="W159" s="55">
        <f t="shared" si="128"/>
        <v>10</v>
      </c>
      <c r="X159" s="55">
        <f t="shared" si="129"/>
        <v>9.3000000000000007</v>
      </c>
      <c r="Y159" s="55">
        <f t="shared" si="130"/>
        <v>0.1</v>
      </c>
      <c r="Z159" s="55">
        <f t="shared" si="131"/>
        <v>10</v>
      </c>
      <c r="AA159" s="55">
        <f t="shared" si="132"/>
        <v>3.8</v>
      </c>
      <c r="AB159" s="55">
        <f t="shared" si="133"/>
        <v>0.7</v>
      </c>
      <c r="AC159" s="55">
        <f t="shared" si="134"/>
        <v>2.4</v>
      </c>
      <c r="AD159" s="55">
        <f t="shared" si="135"/>
        <v>5.5</v>
      </c>
      <c r="AE159" s="55">
        <f t="shared" si="136"/>
        <v>4.0999999999999996</v>
      </c>
      <c r="AF159" s="55">
        <f t="shared" si="137"/>
        <v>0</v>
      </c>
      <c r="AG159" s="55">
        <f>ROUND(IF('Indicator Data'!K162=0,0,IF('Indicator Data'!K162&gt;AG$194,10,IF('Indicator Data'!K162&lt;AG$195,0,10-(AG$194-'Indicator Data'!K162)/(AG$194-AG$195)*10))),1)</f>
        <v>3</v>
      </c>
      <c r="AH159" s="55">
        <f t="shared" si="138"/>
        <v>6.3</v>
      </c>
      <c r="AI159" s="55">
        <f t="shared" si="139"/>
        <v>7.8</v>
      </c>
      <c r="AJ159" s="55">
        <f t="shared" si="140"/>
        <v>3.8</v>
      </c>
      <c r="AK159" s="55">
        <f t="shared" si="141"/>
        <v>3.4</v>
      </c>
      <c r="AL159" s="55">
        <f t="shared" si="142"/>
        <v>3.6</v>
      </c>
      <c r="AM159" s="55">
        <f t="shared" si="143"/>
        <v>5.2</v>
      </c>
      <c r="AN159" s="55">
        <f t="shared" si="144"/>
        <v>0.1</v>
      </c>
      <c r="AO159" s="57">
        <f t="shared" si="145"/>
        <v>7.8</v>
      </c>
      <c r="AP159" s="57">
        <f t="shared" si="146"/>
        <v>0.1</v>
      </c>
      <c r="AQ159" s="57">
        <f t="shared" si="147"/>
        <v>8.8000000000000007</v>
      </c>
      <c r="AR159" s="57">
        <f t="shared" si="148"/>
        <v>4.5</v>
      </c>
      <c r="AS159" s="55">
        <f t="shared" si="149"/>
        <v>1.6</v>
      </c>
      <c r="AT159" s="55">
        <f>IF('Indicator Data'!L162="No data","x",IF('Indicator Data'!BE162&lt;1000,"x",ROUND((IF('Indicator Data'!L162&gt;AT$194,10,IF('Indicator Data'!L162&lt;AT$195,0,10-(AT$194-'Indicator Data'!L162)/(AT$194-AT$195)*10))),1)))</f>
        <v>5.0999999999999996</v>
      </c>
      <c r="AU159" s="57">
        <f t="shared" si="150"/>
        <v>3.4</v>
      </c>
      <c r="AV159" s="58">
        <f t="shared" si="151"/>
        <v>5.8</v>
      </c>
      <c r="AW159" s="55">
        <f>ROUND(IF('Indicator Data'!M162=0,0,IF('Indicator Data'!M162&gt;AW$194,10,IF('Indicator Data'!M162&lt;AW$195,0,10-(AW$194-'Indicator Data'!M162)/(AW$194-AW$195)*10))),1)</f>
        <v>1.2</v>
      </c>
      <c r="AX159" s="55">
        <f>ROUND(IF('Indicator Data'!N162=0,0,IF(LOG('Indicator Data'!N162)&gt;LOG(AX$194),10,IF(LOG('Indicator Data'!N162)&lt;LOG(AX$195),0,10-(LOG(AX$194)-LOG('Indicator Data'!N162))/(LOG(AX$194)-LOG(AX$195))*10))),1)</f>
        <v>1.7</v>
      </c>
      <c r="AY159" s="57">
        <f t="shared" si="152"/>
        <v>1.5</v>
      </c>
      <c r="AZ159" s="55">
        <f>'Indicator Data'!O162</f>
        <v>0</v>
      </c>
      <c r="BA159" s="55">
        <f>'Indicator Data'!P162</f>
        <v>0</v>
      </c>
      <c r="BB159" s="57">
        <f t="shared" si="153"/>
        <v>0</v>
      </c>
      <c r="BC159" s="58">
        <f t="shared" si="154"/>
        <v>1.1000000000000001</v>
      </c>
      <c r="BD159" s="15"/>
      <c r="BE159" s="104"/>
      <c r="BF159" s="4"/>
    </row>
    <row r="160" spans="1:58" x14ac:dyDescent="0.25">
      <c r="A160" s="127" t="str">
        <f>'Indicator Data'!A163</f>
        <v>Somalia</v>
      </c>
      <c r="B160" s="59" t="str">
        <f>'Indicator Data'!B163</f>
        <v>SOM</v>
      </c>
      <c r="C160" s="55">
        <f>ROUND(IF('Indicator Data'!C163=0,0.1,IF(LOG('Indicator Data'!C163)&gt;C$194,10,IF(LOG('Indicator Data'!C163)&lt;C$195,0,10-(C$194-LOG('Indicator Data'!C163))/(C$194-C$195)*10))),1)</f>
        <v>4.7</v>
      </c>
      <c r="D160" s="55">
        <f>ROUND(IF('Indicator Data'!D163=0,0.1,IF(LOG('Indicator Data'!D163)&gt;D$194,10,IF(LOG('Indicator Data'!D163)&lt;D$195,0,10-(D$194-LOG('Indicator Data'!D163))/(D$194-D$195)*10))),1)</f>
        <v>0.1</v>
      </c>
      <c r="E160" s="55">
        <f t="shared" si="124"/>
        <v>2.7</v>
      </c>
      <c r="F160" s="55">
        <f>ROUND(IF('Indicator Data'!E163="No data",0.1,IF('Indicator Data'!E163=0,0,IF(LOG('Indicator Data'!E163)&gt;F$194,10,IF(LOG('Indicator Data'!E163)&lt;F$195,0,10-(F$194-LOG('Indicator Data'!E163))/(F$194-F$195)*10)))),1)</f>
        <v>7.7</v>
      </c>
      <c r="G160" s="55">
        <f>ROUND(IF('Indicator Data'!F163=0,0,IF(LOG('Indicator Data'!F163)&gt;G$194,10,IF(LOG('Indicator Data'!F163)&lt;G$195,0,10-(G$194-LOG('Indicator Data'!F163))/(G$194-G$195)*10))),1)</f>
        <v>7.4</v>
      </c>
      <c r="H160" s="55">
        <f>ROUND(IF('Indicator Data'!G163=0,0,IF(LOG('Indicator Data'!G163)&gt;H$194,10,IF(LOG('Indicator Data'!G163)&lt;H$195,0,10-(H$194-LOG('Indicator Data'!G163))/(H$194-H$195)*10))),1)</f>
        <v>0</v>
      </c>
      <c r="I160" s="55">
        <f>ROUND(IF('Indicator Data'!H163=0,0,IF(LOG('Indicator Data'!H163)&gt;I$194,10,IF(LOG('Indicator Data'!H163)&lt;I$195,0,10-(I$194-LOG('Indicator Data'!H163))/(I$194-I$195)*10))),1)</f>
        <v>0</v>
      </c>
      <c r="J160" s="55">
        <f t="shared" si="125"/>
        <v>0</v>
      </c>
      <c r="K160" s="55">
        <f>ROUND(IF('Indicator Data'!I163=0,0,IF(LOG('Indicator Data'!I163)&gt;K$194,10,IF(LOG('Indicator Data'!I163)&lt;K$195,0,10-(K$194-LOG('Indicator Data'!I163))/(K$194-K$195)*10))),1)</f>
        <v>3.4</v>
      </c>
      <c r="L160" s="55">
        <f t="shared" si="126"/>
        <v>1.9</v>
      </c>
      <c r="M160" s="55">
        <f>ROUND(IF('Indicator Data'!J163=0,0,IF(LOG('Indicator Data'!J163)&gt;M$194,10,IF(LOG('Indicator Data'!J163)&lt;M$195,0,10-(M$194-LOG('Indicator Data'!J163))/(M$194-M$195)*10))),1)</f>
        <v>10</v>
      </c>
      <c r="N160" s="56">
        <f>'Indicator Data'!C163/'Indicator Data'!$BD163</f>
        <v>7.1500877133762503E-5</v>
      </c>
      <c r="O160" s="56">
        <f>'Indicator Data'!D163/'Indicator Data'!$BD163</f>
        <v>0</v>
      </c>
      <c r="P160" s="56">
        <f>IF(F160=0.1,0,'Indicator Data'!E163/'Indicator Data'!$BD163)</f>
        <v>1.0906841772377001E-2</v>
      </c>
      <c r="Q160" s="56">
        <f>'Indicator Data'!F163/'Indicator Data'!$BD163</f>
        <v>2.5420068630656544E-5</v>
      </c>
      <c r="R160" s="56">
        <f>'Indicator Data'!G163/'Indicator Data'!$BD163</f>
        <v>0</v>
      </c>
      <c r="S160" s="56">
        <f>'Indicator Data'!H163/'Indicator Data'!$BD163</f>
        <v>0</v>
      </c>
      <c r="T160" s="56">
        <f>'Indicator Data'!I163/'Indicator Data'!$BD163</f>
        <v>4.6898791557758789E-5</v>
      </c>
      <c r="U160" s="56">
        <f>'Indicator Data'!J163/'Indicator Data'!$BD163</f>
        <v>4.9214400644388617E-2</v>
      </c>
      <c r="V160" s="55">
        <f t="shared" si="127"/>
        <v>0.4</v>
      </c>
      <c r="W160" s="55">
        <f t="shared" si="128"/>
        <v>0</v>
      </c>
      <c r="X160" s="55">
        <f t="shared" si="129"/>
        <v>0.2</v>
      </c>
      <c r="Y160" s="55">
        <f t="shared" si="130"/>
        <v>7.3</v>
      </c>
      <c r="Z160" s="55">
        <f t="shared" si="131"/>
        <v>8.6999999999999993</v>
      </c>
      <c r="AA160" s="55">
        <f t="shared" si="132"/>
        <v>0</v>
      </c>
      <c r="AB160" s="55">
        <f t="shared" si="133"/>
        <v>0</v>
      </c>
      <c r="AC160" s="55">
        <f t="shared" si="134"/>
        <v>0</v>
      </c>
      <c r="AD160" s="55">
        <f t="shared" si="135"/>
        <v>0</v>
      </c>
      <c r="AE160" s="55">
        <f t="shared" si="136"/>
        <v>0</v>
      </c>
      <c r="AF160" s="55">
        <f t="shared" si="137"/>
        <v>10</v>
      </c>
      <c r="AG160" s="55">
        <f>ROUND(IF('Indicator Data'!K163=0,0,IF('Indicator Data'!K163&gt;AG$194,10,IF('Indicator Data'!K163&lt;AG$195,0,10-(AG$194-'Indicator Data'!K163)/(AG$194-AG$195)*10))),1)</f>
        <v>10</v>
      </c>
      <c r="AH160" s="55">
        <f t="shared" si="138"/>
        <v>2.6</v>
      </c>
      <c r="AI160" s="55">
        <f t="shared" si="139"/>
        <v>0.1</v>
      </c>
      <c r="AJ160" s="55">
        <f t="shared" si="140"/>
        <v>0</v>
      </c>
      <c r="AK160" s="55">
        <f t="shared" si="141"/>
        <v>0</v>
      </c>
      <c r="AL160" s="55">
        <f t="shared" si="142"/>
        <v>0</v>
      </c>
      <c r="AM160" s="55">
        <f t="shared" si="143"/>
        <v>1.7</v>
      </c>
      <c r="AN160" s="55">
        <f t="shared" si="144"/>
        <v>10</v>
      </c>
      <c r="AO160" s="57">
        <f t="shared" si="145"/>
        <v>1.5</v>
      </c>
      <c r="AP160" s="57">
        <f t="shared" si="146"/>
        <v>7.5</v>
      </c>
      <c r="AQ160" s="57">
        <f t="shared" si="147"/>
        <v>8.1</v>
      </c>
      <c r="AR160" s="57">
        <f t="shared" si="148"/>
        <v>1</v>
      </c>
      <c r="AS160" s="55">
        <f t="shared" si="149"/>
        <v>10</v>
      </c>
      <c r="AT160" s="55">
        <f>IF('Indicator Data'!L163="No data","x",IF('Indicator Data'!BE163&lt;1000,"x",ROUND((IF('Indicator Data'!L163&gt;AT$194,10,IF('Indicator Data'!L163&lt;AT$195,0,10-(AT$194-'Indicator Data'!L163)/(AT$194-AT$195)*10))),1)))</f>
        <v>10</v>
      </c>
      <c r="AU160" s="57">
        <f t="shared" si="150"/>
        <v>10</v>
      </c>
      <c r="AV160" s="58">
        <f t="shared" si="151"/>
        <v>7</v>
      </c>
      <c r="AW160" s="55">
        <f>ROUND(IF('Indicator Data'!M163=0,0,IF('Indicator Data'!M163&gt;AW$194,10,IF('Indicator Data'!M163&lt;AW$195,0,10-(AW$194-'Indicator Data'!M163)/(AW$194-AW$195)*10))),1)</f>
        <v>10</v>
      </c>
      <c r="AX160" s="55">
        <f>ROUND(IF('Indicator Data'!N163=0,0,IF(LOG('Indicator Data'!N163)&gt;LOG(AX$194),10,IF(LOG('Indicator Data'!N163)&lt;LOG(AX$195),0,10-(LOG(AX$194)-LOG('Indicator Data'!N163))/(LOG(AX$194)-LOG(AX$195))*10))),1)</f>
        <v>10</v>
      </c>
      <c r="AY160" s="57">
        <f t="shared" si="152"/>
        <v>10</v>
      </c>
      <c r="AZ160" s="55">
        <f>'Indicator Data'!O163</f>
        <v>5</v>
      </c>
      <c r="BA160" s="55">
        <f>'Indicator Data'!P163</f>
        <v>0</v>
      </c>
      <c r="BB160" s="57">
        <f t="shared" si="153"/>
        <v>10</v>
      </c>
      <c r="BC160" s="58">
        <f t="shared" si="154"/>
        <v>10</v>
      </c>
      <c r="BD160" s="15"/>
      <c r="BE160" s="104"/>
      <c r="BF160" s="4"/>
    </row>
    <row r="161" spans="1:58" x14ac:dyDescent="0.25">
      <c r="A161" s="127" t="str">
        <f>'Indicator Data'!A164</f>
        <v>South Africa</v>
      </c>
      <c r="B161" s="59" t="str">
        <f>'Indicator Data'!B164</f>
        <v>ZAF</v>
      </c>
      <c r="C161" s="55">
        <f>ROUND(IF('Indicator Data'!C164=0,0.1,IF(LOG('Indicator Data'!C164)&gt;C$194,10,IF(LOG('Indicator Data'!C164)&lt;C$195,0,10-(C$194-LOG('Indicator Data'!C164))/(C$194-C$195)*10))),1)</f>
        <v>1.7</v>
      </c>
      <c r="D161" s="55">
        <f>ROUND(IF('Indicator Data'!D164=0,0.1,IF(LOG('Indicator Data'!D164)&gt;D$194,10,IF(LOG('Indicator Data'!D164)&lt;D$195,0,10-(D$194-LOG('Indicator Data'!D164))/(D$194-D$195)*10))),1)</f>
        <v>0.1</v>
      </c>
      <c r="E161" s="55">
        <f t="shared" si="124"/>
        <v>0.9</v>
      </c>
      <c r="F161" s="55">
        <f>ROUND(IF('Indicator Data'!E164="No data",0.1,IF('Indicator Data'!E164=0,0,IF(LOG('Indicator Data'!E164)&gt;F$194,10,IF(LOG('Indicator Data'!E164)&lt;F$195,0,10-(F$194-LOG('Indicator Data'!E164))/(F$194-F$195)*10)))),1)</f>
        <v>7.4</v>
      </c>
      <c r="G161" s="55">
        <f>ROUND(IF('Indicator Data'!F164=0,0,IF(LOG('Indicator Data'!F164)&gt;G$194,10,IF(LOG('Indicator Data'!F164)&lt;G$195,0,10-(G$194-LOG('Indicator Data'!F164))/(G$194-G$195)*10))),1)</f>
        <v>5.3</v>
      </c>
      <c r="H161" s="55">
        <f>ROUND(IF('Indicator Data'!G164=0,0,IF(LOG('Indicator Data'!G164)&gt;H$194,10,IF(LOG('Indicator Data'!G164)&lt;H$195,0,10-(H$194-LOG('Indicator Data'!G164))/(H$194-H$195)*10))),1)</f>
        <v>2.9</v>
      </c>
      <c r="I161" s="55">
        <f>ROUND(IF('Indicator Data'!H164=0,0,IF(LOG('Indicator Data'!H164)&gt;I$194,10,IF(LOG('Indicator Data'!H164)&lt;I$195,0,10-(I$194-LOG('Indicator Data'!H164))/(I$194-I$195)*10))),1)</f>
        <v>0</v>
      </c>
      <c r="J161" s="55">
        <f t="shared" si="125"/>
        <v>1.6</v>
      </c>
      <c r="K161" s="55">
        <f>ROUND(IF('Indicator Data'!I164=0,0,IF(LOG('Indicator Data'!I164)&gt;K$194,10,IF(LOG('Indicator Data'!I164)&lt;K$195,0,10-(K$194-LOG('Indicator Data'!I164))/(K$194-K$195)*10))),1)</f>
        <v>0</v>
      </c>
      <c r="L161" s="55">
        <f t="shared" si="126"/>
        <v>0.8</v>
      </c>
      <c r="M161" s="55">
        <f>ROUND(IF('Indicator Data'!J164=0,0,IF(LOG('Indicator Data'!J164)&gt;M$194,10,IF(LOG('Indicator Data'!J164)&lt;M$195,0,10-(M$194-LOG('Indicator Data'!J164))/(M$194-M$195)*10))),1)</f>
        <v>10</v>
      </c>
      <c r="N161" s="56">
        <f>'Indicator Data'!C164/'Indicator Data'!$BD164</f>
        <v>8.9889945655411828E-7</v>
      </c>
      <c r="O161" s="56">
        <f>'Indicator Data'!D164/'Indicator Data'!$BD164</f>
        <v>0</v>
      </c>
      <c r="P161" s="56">
        <f>IF(F161=0.1,0,'Indicator Data'!E164/'Indicator Data'!$BD164)</f>
        <v>1.7398567739768261E-3</v>
      </c>
      <c r="Q161" s="56">
        <f>'Indicator Data'!F164/'Indicator Data'!$BD164</f>
        <v>2.9010397390818406E-7</v>
      </c>
      <c r="R161" s="56">
        <f>'Indicator Data'!G164/'Indicator Data'!$BD164</f>
        <v>2.5779720118684686E-5</v>
      </c>
      <c r="S161" s="56">
        <f>'Indicator Data'!H164/'Indicator Data'!$BD164</f>
        <v>0</v>
      </c>
      <c r="T161" s="56">
        <f>'Indicator Data'!I164/'Indicator Data'!$BD164</f>
        <v>0</v>
      </c>
      <c r="U161" s="56">
        <f>'Indicator Data'!J164/'Indicator Data'!$BD164</f>
        <v>1.13097990879174E-2</v>
      </c>
      <c r="V161" s="55">
        <f t="shared" si="127"/>
        <v>0</v>
      </c>
      <c r="W161" s="55">
        <f t="shared" si="128"/>
        <v>0</v>
      </c>
      <c r="X161" s="55">
        <f t="shared" si="129"/>
        <v>0</v>
      </c>
      <c r="Y161" s="55">
        <f t="shared" si="130"/>
        <v>1.2</v>
      </c>
      <c r="Z161" s="55">
        <f t="shared" si="131"/>
        <v>4.4000000000000004</v>
      </c>
      <c r="AA161" s="55">
        <f t="shared" si="132"/>
        <v>0</v>
      </c>
      <c r="AB161" s="55">
        <f t="shared" si="133"/>
        <v>0</v>
      </c>
      <c r="AC161" s="55">
        <f t="shared" si="134"/>
        <v>0</v>
      </c>
      <c r="AD161" s="55">
        <f t="shared" si="135"/>
        <v>0</v>
      </c>
      <c r="AE161" s="55">
        <f t="shared" si="136"/>
        <v>0</v>
      </c>
      <c r="AF161" s="55">
        <f t="shared" si="137"/>
        <v>3.8</v>
      </c>
      <c r="AG161" s="55">
        <f>ROUND(IF('Indicator Data'!K164=0,0,IF('Indicator Data'!K164&gt;AG$194,10,IF('Indicator Data'!K164&lt;AG$195,0,10-(AG$194-'Indicator Data'!K164)/(AG$194-AG$195)*10))),1)</f>
        <v>6.1</v>
      </c>
      <c r="AH161" s="55">
        <f t="shared" si="138"/>
        <v>0.9</v>
      </c>
      <c r="AI161" s="55">
        <f t="shared" si="139"/>
        <v>0.1</v>
      </c>
      <c r="AJ161" s="55">
        <f t="shared" si="140"/>
        <v>1.5</v>
      </c>
      <c r="AK161" s="55">
        <f t="shared" si="141"/>
        <v>0</v>
      </c>
      <c r="AL161" s="55">
        <f t="shared" si="142"/>
        <v>0.8</v>
      </c>
      <c r="AM161" s="55">
        <f t="shared" si="143"/>
        <v>0</v>
      </c>
      <c r="AN161" s="55">
        <f t="shared" si="144"/>
        <v>8.3000000000000007</v>
      </c>
      <c r="AO161" s="57">
        <f t="shared" si="145"/>
        <v>0.5</v>
      </c>
      <c r="AP161" s="57">
        <f t="shared" si="146"/>
        <v>5</v>
      </c>
      <c r="AQ161" s="57">
        <f t="shared" si="147"/>
        <v>4.9000000000000004</v>
      </c>
      <c r="AR161" s="57">
        <f t="shared" si="148"/>
        <v>0.4</v>
      </c>
      <c r="AS161" s="55">
        <f t="shared" si="149"/>
        <v>7.2</v>
      </c>
      <c r="AT161" s="55">
        <f>IF('Indicator Data'!L164="No data","x",IF('Indicator Data'!BE164&lt;1000,"x",ROUND((IF('Indicator Data'!L164&gt;AT$194,10,IF('Indicator Data'!L164&lt;AT$195,0,10-(AT$194-'Indicator Data'!L164)/(AT$194-AT$195)*10))),1)))</f>
        <v>10</v>
      </c>
      <c r="AU161" s="57">
        <f t="shared" si="150"/>
        <v>8.6</v>
      </c>
      <c r="AV161" s="58">
        <f t="shared" si="151"/>
        <v>4.7</v>
      </c>
      <c r="AW161" s="55">
        <f>ROUND(IF('Indicator Data'!M164=0,0,IF('Indicator Data'!M164&gt;AW$194,10,IF('Indicator Data'!M164&lt;AW$195,0,10-(AW$194-'Indicator Data'!M164)/(AW$194-AW$195)*10))),1)</f>
        <v>9.3000000000000007</v>
      </c>
      <c r="AX161" s="55">
        <f>ROUND(IF('Indicator Data'!N164=0,0,IF(LOG('Indicator Data'!N164)&gt;LOG(AX$194),10,IF(LOG('Indicator Data'!N164)&lt;LOG(AX$195),0,10-(LOG(AX$194)-LOG('Indicator Data'!N164))/(LOG(AX$194)-LOG(AX$195))*10))),1)</f>
        <v>9.4</v>
      </c>
      <c r="AY161" s="57">
        <f t="shared" si="152"/>
        <v>9.4</v>
      </c>
      <c r="AZ161" s="55">
        <f>'Indicator Data'!O164</f>
        <v>0</v>
      </c>
      <c r="BA161" s="55">
        <f>'Indicator Data'!P164</f>
        <v>0</v>
      </c>
      <c r="BB161" s="57">
        <f t="shared" si="153"/>
        <v>0</v>
      </c>
      <c r="BC161" s="58">
        <f t="shared" si="154"/>
        <v>6.6</v>
      </c>
      <c r="BD161" s="15"/>
      <c r="BE161" s="104"/>
      <c r="BF161" s="4"/>
    </row>
    <row r="162" spans="1:58" x14ac:dyDescent="0.25">
      <c r="A162" s="127" t="str">
        <f>'Indicator Data'!A165</f>
        <v>South Sudan</v>
      </c>
      <c r="B162" s="59" t="str">
        <f>'Indicator Data'!B165</f>
        <v>SSD</v>
      </c>
      <c r="C162" s="55">
        <f>ROUND(IF('Indicator Data'!C165=0,0.1,IF(LOG('Indicator Data'!C165)&gt;C$194,10,IF(LOG('Indicator Data'!C165)&lt;C$195,0,10-(C$194-LOG('Indicator Data'!C165))/(C$194-C$195)*10))),1)</f>
        <v>6.9</v>
      </c>
      <c r="D162" s="55">
        <f>ROUND(IF('Indicator Data'!D165=0,0.1,IF(LOG('Indicator Data'!D165)&gt;D$194,10,IF(LOG('Indicator Data'!D165)&lt;D$195,0,10-(D$194-LOG('Indicator Data'!D165))/(D$194-D$195)*10))),1)</f>
        <v>0.1</v>
      </c>
      <c r="E162" s="55">
        <f t="shared" si="124"/>
        <v>4.3</v>
      </c>
      <c r="F162" s="55">
        <f>ROUND(IF('Indicator Data'!E165="No data",0.1,IF('Indicator Data'!E165=0,0,IF(LOG('Indicator Data'!E165)&gt;F$194,10,IF(LOG('Indicator Data'!E165)&lt;F$195,0,10-(F$194-LOG('Indicator Data'!E165))/(F$194-F$195)*10)))),1)</f>
        <v>7.7</v>
      </c>
      <c r="G162" s="55">
        <f>ROUND(IF('Indicator Data'!F165=0,0,IF(LOG('Indicator Data'!F165)&gt;G$194,10,IF(LOG('Indicator Data'!F165)&lt;G$195,0,10-(G$194-LOG('Indicator Data'!F165))/(G$194-G$195)*10))),1)</f>
        <v>0</v>
      </c>
      <c r="H162" s="55">
        <f>ROUND(IF('Indicator Data'!G165=0,0,IF(LOG('Indicator Data'!G165)&gt;H$194,10,IF(LOG('Indicator Data'!G165)&lt;H$195,0,10-(H$194-LOG('Indicator Data'!G165))/(H$194-H$195)*10))),1)</f>
        <v>0</v>
      </c>
      <c r="I162" s="55">
        <f>ROUND(IF('Indicator Data'!H165=0,0,IF(LOG('Indicator Data'!H165)&gt;I$194,10,IF(LOG('Indicator Data'!H165)&lt;I$195,0,10-(I$194-LOG('Indicator Data'!H165))/(I$194-I$195)*10))),1)</f>
        <v>0</v>
      </c>
      <c r="J162" s="55">
        <f t="shared" si="125"/>
        <v>0</v>
      </c>
      <c r="K162" s="55">
        <f>ROUND(IF('Indicator Data'!I165=0,0,IF(LOG('Indicator Data'!I165)&gt;K$194,10,IF(LOG('Indicator Data'!I165)&lt;K$195,0,10-(K$194-LOG('Indicator Data'!I165))/(K$194-K$195)*10))),1)</f>
        <v>0</v>
      </c>
      <c r="L162" s="55">
        <f t="shared" si="126"/>
        <v>0</v>
      </c>
      <c r="M162" s="55">
        <f>ROUND(IF('Indicator Data'!J165=0,0,IF(LOG('Indicator Data'!J165)&gt;M$194,10,IF(LOG('Indicator Data'!J165)&lt;M$195,0,10-(M$194-LOG('Indicator Data'!J165))/(M$194-M$195)*10))),1)</f>
        <v>10</v>
      </c>
      <c r="N162" s="56">
        <f>'Indicator Data'!C165/'Indicator Data'!$BD165</f>
        <v>4.758439076406678E-4</v>
      </c>
      <c r="O162" s="56">
        <f>'Indicator Data'!D165/'Indicator Data'!$BD165</f>
        <v>0</v>
      </c>
      <c r="P162" s="56">
        <f>IF(F162=0.1,0,'Indicator Data'!E165/'Indicator Data'!$BD165)</f>
        <v>9.9521136286805627E-3</v>
      </c>
      <c r="Q162" s="56">
        <f>'Indicator Data'!F165/'Indicator Data'!$BD165</f>
        <v>0</v>
      </c>
      <c r="R162" s="56">
        <f>'Indicator Data'!G165/'Indicator Data'!$BD165</f>
        <v>0</v>
      </c>
      <c r="S162" s="56">
        <f>'Indicator Data'!H165/'Indicator Data'!$BD165</f>
        <v>0</v>
      </c>
      <c r="T162" s="56">
        <f>'Indicator Data'!I165/'Indicator Data'!$BD165</f>
        <v>0</v>
      </c>
      <c r="U162" s="56">
        <f>'Indicator Data'!J165/'Indicator Data'!$BD165</f>
        <v>2.0166473462158243E-2</v>
      </c>
      <c r="V162" s="55">
        <f t="shared" si="127"/>
        <v>2.4</v>
      </c>
      <c r="W162" s="55">
        <f t="shared" si="128"/>
        <v>0</v>
      </c>
      <c r="X162" s="55">
        <f t="shared" si="129"/>
        <v>1.3</v>
      </c>
      <c r="Y162" s="55">
        <f t="shared" si="130"/>
        <v>6.6</v>
      </c>
      <c r="Z162" s="55">
        <f t="shared" si="131"/>
        <v>0</v>
      </c>
      <c r="AA162" s="55">
        <f t="shared" si="132"/>
        <v>0</v>
      </c>
      <c r="AB162" s="55">
        <f t="shared" si="133"/>
        <v>0</v>
      </c>
      <c r="AC162" s="55">
        <f t="shared" si="134"/>
        <v>0</v>
      </c>
      <c r="AD162" s="55">
        <f t="shared" si="135"/>
        <v>0</v>
      </c>
      <c r="AE162" s="55">
        <f t="shared" si="136"/>
        <v>0</v>
      </c>
      <c r="AF162" s="55">
        <f t="shared" si="137"/>
        <v>6.7</v>
      </c>
      <c r="AG162" s="55">
        <f>ROUND(IF('Indicator Data'!K165=0,0,IF('Indicator Data'!K165&gt;AG$194,10,IF('Indicator Data'!K165&lt;AG$195,0,10-(AG$194-'Indicator Data'!K165)/(AG$194-AG$195)*10))),1)</f>
        <v>2</v>
      </c>
      <c r="AH162" s="55">
        <f t="shared" si="138"/>
        <v>4.7</v>
      </c>
      <c r="AI162" s="55">
        <f t="shared" si="139"/>
        <v>0.1</v>
      </c>
      <c r="AJ162" s="55">
        <f t="shared" si="140"/>
        <v>0</v>
      </c>
      <c r="AK162" s="55">
        <f t="shared" si="141"/>
        <v>0</v>
      </c>
      <c r="AL162" s="55">
        <f t="shared" si="142"/>
        <v>0</v>
      </c>
      <c r="AM162" s="55">
        <f t="shared" si="143"/>
        <v>0</v>
      </c>
      <c r="AN162" s="55">
        <f t="shared" si="144"/>
        <v>8.9</v>
      </c>
      <c r="AO162" s="57">
        <f t="shared" si="145"/>
        <v>2.9</v>
      </c>
      <c r="AP162" s="57">
        <f t="shared" si="146"/>
        <v>7.2</v>
      </c>
      <c r="AQ162" s="57">
        <f t="shared" si="147"/>
        <v>0</v>
      </c>
      <c r="AR162" s="57">
        <f t="shared" si="148"/>
        <v>0</v>
      </c>
      <c r="AS162" s="55">
        <f t="shared" si="149"/>
        <v>5.5</v>
      </c>
      <c r="AT162" s="55">
        <f>IF('Indicator Data'!L165="No data","x",IF('Indicator Data'!BE165&lt;1000,"x",ROUND((IF('Indicator Data'!L165&gt;AT$194,10,IF('Indicator Data'!L165&lt;AT$195,0,10-(AT$194-'Indicator Data'!L165)/(AT$194-AT$195)*10))),1)))</f>
        <v>2</v>
      </c>
      <c r="AU162" s="57">
        <f t="shared" si="150"/>
        <v>3.8</v>
      </c>
      <c r="AV162" s="58">
        <f t="shared" si="151"/>
        <v>3.3</v>
      </c>
      <c r="AW162" s="55">
        <f>ROUND(IF('Indicator Data'!M165=0,0,IF('Indicator Data'!M165&gt;AW$194,10,IF('Indicator Data'!M165&lt;AW$195,0,10-(AW$194-'Indicator Data'!M165)/(AW$194-AW$195)*10))),1)</f>
        <v>10</v>
      </c>
      <c r="AX162" s="55">
        <f>ROUND(IF('Indicator Data'!N165=0,0,IF(LOG('Indicator Data'!N165)&gt;LOG(AX$194),10,IF(LOG('Indicator Data'!N165)&lt;LOG(AX$195),0,10-(LOG(AX$194)-LOG('Indicator Data'!N165))/(LOG(AX$194)-LOG(AX$195))*10))),1)</f>
        <v>10</v>
      </c>
      <c r="AY162" s="57">
        <f t="shared" si="152"/>
        <v>10</v>
      </c>
      <c r="AZ162" s="55">
        <f>'Indicator Data'!O165</f>
        <v>4</v>
      </c>
      <c r="BA162" s="55">
        <f>'Indicator Data'!P165</f>
        <v>4</v>
      </c>
      <c r="BB162" s="57">
        <f t="shared" si="153"/>
        <v>8</v>
      </c>
      <c r="BC162" s="58">
        <f t="shared" si="154"/>
        <v>8</v>
      </c>
      <c r="BD162" s="15"/>
      <c r="BE162" s="104"/>
      <c r="BF162" s="4"/>
    </row>
    <row r="163" spans="1:58" x14ac:dyDescent="0.25">
      <c r="A163" s="127" t="str">
        <f>'Indicator Data'!A166</f>
        <v>Spain</v>
      </c>
      <c r="B163" s="59" t="str">
        <f>'Indicator Data'!B166</f>
        <v>ESP</v>
      </c>
      <c r="C163" s="55">
        <f>ROUND(IF('Indicator Data'!C166=0,0.1,IF(LOG('Indicator Data'!C166)&gt;C$194,10,IF(LOG('Indicator Data'!C166)&lt;C$195,0,10-(C$194-LOG('Indicator Data'!C166))/(C$194-C$195)*10))),1)</f>
        <v>8.8000000000000007</v>
      </c>
      <c r="D163" s="55">
        <f>ROUND(IF('Indicator Data'!D166=0,0.1,IF(LOG('Indicator Data'!D166)&gt;D$194,10,IF(LOG('Indicator Data'!D166)&lt;D$195,0,10-(D$194-LOG('Indicator Data'!D166))/(D$194-D$195)*10))),1)</f>
        <v>0.1</v>
      </c>
      <c r="E163" s="55">
        <f t="shared" ref="E163:E193" si="155">ROUND((10-GEOMEAN(((10-C163)/10*9+1),((10-D163)/10*9+1)))/9*10,1)</f>
        <v>6.1</v>
      </c>
      <c r="F163" s="55">
        <f>ROUND(IF('Indicator Data'!E166="No data",0.1,IF('Indicator Data'!E166=0,0,IF(LOG('Indicator Data'!E166)&gt;F$194,10,IF(LOG('Indicator Data'!E166)&lt;F$195,0,10-(F$194-LOG('Indicator Data'!E166))/(F$194-F$195)*10)))),1)</f>
        <v>7.7</v>
      </c>
      <c r="G163" s="55">
        <f>ROUND(IF('Indicator Data'!F166=0,0,IF(LOG('Indicator Data'!F166)&gt;G$194,10,IF(LOG('Indicator Data'!F166)&lt;G$195,0,10-(G$194-LOG('Indicator Data'!F166))/(G$194-G$195)*10))),1)</f>
        <v>7.1</v>
      </c>
      <c r="H163" s="55">
        <f>ROUND(IF('Indicator Data'!G166=0,0,IF(LOG('Indicator Data'!G166)&gt;H$194,10,IF(LOG('Indicator Data'!G166)&lt;H$195,0,10-(H$194-LOG('Indicator Data'!G166))/(H$194-H$195)*10))),1)</f>
        <v>0</v>
      </c>
      <c r="I163" s="55">
        <f>ROUND(IF('Indicator Data'!H166=0,0,IF(LOG('Indicator Data'!H166)&gt;I$194,10,IF(LOG('Indicator Data'!H166)&lt;I$195,0,10-(I$194-LOG('Indicator Data'!H166))/(I$194-I$195)*10))),1)</f>
        <v>0</v>
      </c>
      <c r="J163" s="55">
        <f t="shared" ref="J163:J193" si="156">ROUND((10-GEOMEAN(((10-H163)/10*9+1),((10-I163)/10*9+1)))/9*10,1)</f>
        <v>0</v>
      </c>
      <c r="K163" s="55">
        <f>ROUND(IF('Indicator Data'!I166=0,0,IF(LOG('Indicator Data'!I166)&gt;K$194,10,IF(LOG('Indicator Data'!I166)&lt;K$195,0,10-(K$194-LOG('Indicator Data'!I166))/(K$194-K$195)*10))),1)</f>
        <v>0</v>
      </c>
      <c r="L163" s="55">
        <f t="shared" ref="L163:L193" si="157">ROUND((10-GEOMEAN(((10-J163)/10*9+1),((10-K163)/10*9+1)))/9*10,1)</f>
        <v>0</v>
      </c>
      <c r="M163" s="55">
        <f>ROUND(IF('Indicator Data'!J166=0,0,IF(LOG('Indicator Data'!J166)&gt;M$194,10,IF(LOG('Indicator Data'!J166)&lt;M$195,0,10-(M$194-LOG('Indicator Data'!J166))/(M$194-M$195)*10))),1)</f>
        <v>10</v>
      </c>
      <c r="N163" s="56">
        <f>'Indicator Data'!C166/'Indicator Data'!$BD166</f>
        <v>7.0885714365630671E-4</v>
      </c>
      <c r="O163" s="56">
        <f>'Indicator Data'!D166/'Indicator Data'!$BD166</f>
        <v>0</v>
      </c>
      <c r="P163" s="56">
        <f>IF(F163=0.1,0,'Indicator Data'!E166/'Indicator Data'!$BD166)</f>
        <v>2.5874724816022476E-3</v>
      </c>
      <c r="Q163" s="56">
        <f>'Indicator Data'!F166/'Indicator Data'!$BD166</f>
        <v>4.1738895267770861E-6</v>
      </c>
      <c r="R163" s="56">
        <f>'Indicator Data'!G166/'Indicator Data'!$BD166</f>
        <v>0</v>
      </c>
      <c r="S163" s="56">
        <f>'Indicator Data'!H166/'Indicator Data'!$BD166</f>
        <v>0</v>
      </c>
      <c r="T163" s="56">
        <f>'Indicator Data'!I166/'Indicator Data'!$BD166</f>
        <v>0</v>
      </c>
      <c r="U163" s="56">
        <f>'Indicator Data'!J166/'Indicator Data'!$BD166</f>
        <v>3.9731120801417561E-3</v>
      </c>
      <c r="V163" s="55">
        <f t="shared" ref="V163:V193" si="158">ROUND(IF(N163&gt;V$194,10,IF(N163&lt;V$195,0,10-(V$194-N163)/(V$194-V$195)*10)),1)</f>
        <v>3.5</v>
      </c>
      <c r="W163" s="55">
        <f t="shared" ref="W163:W193" si="159">ROUND(IF(O163&gt;W$194,10,IF(O163&lt;W$195,0,10-(W$194-O163)/(W$194-W$195)*10)),1)</f>
        <v>0</v>
      </c>
      <c r="X163" s="55">
        <f t="shared" ref="X163:X193" si="160">ROUND(((10-GEOMEAN(((10-V163)/10*9+1),((10-W163)/10*9+1)))/9*10),1)</f>
        <v>1.9</v>
      </c>
      <c r="Y163" s="55">
        <f t="shared" ref="Y163:Y193" si="161">ROUND(IF(P163=0,0.1,IF(P163&gt;Y$194,10,IF(P163&lt;Y$195,0,10-(Y$194-P163)/(Y$194-Y$195)*10))),1)</f>
        <v>1.7</v>
      </c>
      <c r="Z163" s="55">
        <f t="shared" ref="Z163:Z193" si="162">ROUND(IF(Q163=0,0,IF(LOG(Q163)&gt;Z$194,10,IF(LOG(Q163)&lt;=Z$195,0,10-(Z$194-LOG(Q163))/(Z$194-Z$195)*10))),1)</f>
        <v>6.9</v>
      </c>
      <c r="AA163" s="55">
        <f t="shared" ref="AA163:AA193" si="163">ROUND(IF(R163&gt;AA$194,10,IF(R163&lt;AA$195,0,10-(AA$194-R163)/(AA$194-AA$195)*10)),1)</f>
        <v>0</v>
      </c>
      <c r="AB163" s="55">
        <f t="shared" ref="AB163:AB193" si="164">ROUND(IF(S163&gt;AB$194,10,IF(S163&lt;AB$195,0,10-(AB$194-S163)/(AB$194-AB$195)*10)),1)</f>
        <v>0</v>
      </c>
      <c r="AC163" s="55">
        <f t="shared" ref="AC163:AC193" si="165">ROUND(((10-GEOMEAN(((10-AA163)/10*9+1),((10-AB163)/10*9+1)))/9*10),1)</f>
        <v>0</v>
      </c>
      <c r="AD163" s="55">
        <f t="shared" ref="AD163:AD193" si="166">ROUND(IF(T163=0,0,IF(T163&gt;AD$194,10,IF(T163&lt;=AD$195,0,10-(AD$194-T163)/(AD$194-AD$195)*10))),1)</f>
        <v>0</v>
      </c>
      <c r="AE163" s="55">
        <f t="shared" ref="AE163:AE193" si="167">ROUND((10-GEOMEAN(((10-AC163)/10*9+1),((10-AD163)/10*9+1)))/9*10,1)</f>
        <v>0</v>
      </c>
      <c r="AF163" s="55">
        <f t="shared" ref="AF163:AF193" si="168">ROUND(IF(U163&gt;AF$194,10,IF(U163&lt;AF$195,0,10-(AF$194-U163)/(AF$194-AF$195)*10)),1)</f>
        <v>1.3</v>
      </c>
      <c r="AG163" s="55">
        <f>ROUND(IF('Indicator Data'!K166=0,0,IF('Indicator Data'!K166&gt;AG$194,10,IF('Indicator Data'!K166&lt;AG$195,0,10-(AG$194-'Indicator Data'!K166)/(AG$194-AG$195)*10))),1)</f>
        <v>2</v>
      </c>
      <c r="AH163" s="55">
        <f t="shared" ref="AH163:AH193" si="169">ROUND(AVERAGE(C163,V163),1)</f>
        <v>6.2</v>
      </c>
      <c r="AI163" s="55">
        <f t="shared" ref="AI163:AI193" si="170">ROUND(AVERAGE(D163,W163),1)</f>
        <v>0.1</v>
      </c>
      <c r="AJ163" s="55">
        <f t="shared" ref="AJ163:AJ193" si="171">ROUND(AVERAGE(AA163,H163),1)</f>
        <v>0</v>
      </c>
      <c r="AK163" s="55">
        <f t="shared" ref="AK163:AK193" si="172">ROUND(AVERAGE(AB163,I163),1)</f>
        <v>0</v>
      </c>
      <c r="AL163" s="55">
        <f t="shared" ref="AL163:AL193" si="173">ROUND((10-GEOMEAN(((10-AJ163)/10*9+1),((10-AK163)/10*9+1)))/9*10,1)</f>
        <v>0</v>
      </c>
      <c r="AM163" s="55">
        <f t="shared" ref="AM163:AM193" si="174">ROUND(AVERAGE(AD163,K163),1)</f>
        <v>0</v>
      </c>
      <c r="AN163" s="55">
        <f t="shared" ref="AN163:AN193" si="175">ROUND((10-GEOMEAN(((10-M163)/10*9+1),((10-AF163)/10*9+1)))/9*10,1)</f>
        <v>7.8</v>
      </c>
      <c r="AO163" s="57">
        <f t="shared" ref="AO163:AO193" si="176">ROUND((10-GEOMEAN(((10-E163)/10*9+1),((10-X163)/10*9+1)))/9*10,1)</f>
        <v>4.3</v>
      </c>
      <c r="AP163" s="57">
        <f t="shared" ref="AP163:AP193" si="177">ROUND(IF(AND(Y163="x",F163="x"),"x",(10-GEOMEAN(((10-F163)/10*9+1),((10-Y163)/10*9+1)))/9*10),1)</f>
        <v>5.4</v>
      </c>
      <c r="AQ163" s="57">
        <f t="shared" ref="AQ163:AQ193" si="178">ROUND((10-GEOMEAN(((10-G163)/10*9+1),((10-Z163)/10*9+1)))/9*10,1)</f>
        <v>7</v>
      </c>
      <c r="AR163" s="57">
        <f t="shared" ref="AR163:AR193" si="179">ROUND((10-GEOMEAN(((10-L163)/10*9+1),((10-AE163)/10*9+1)))/9*10,1)</f>
        <v>0</v>
      </c>
      <c r="AS163" s="55">
        <f t="shared" ref="AS163:AS193" si="180">ROUND(AVERAGE(AG163,AN163),1)</f>
        <v>4.9000000000000004</v>
      </c>
      <c r="AT163" s="55">
        <f>IF('Indicator Data'!L166="No data","x",IF('Indicator Data'!BE166&lt;1000,"x",ROUND((IF('Indicator Data'!L166&gt;AT$194,10,IF('Indicator Data'!L166&lt;AT$195,0,10-(AT$194-'Indicator Data'!L166)/(AT$194-AT$195)*10))),1)))</f>
        <v>4</v>
      </c>
      <c r="AU163" s="57">
        <f t="shared" ref="AU163:AU193" si="181">ROUND(AVERAGE(AS163,AT163),1)</f>
        <v>4.5</v>
      </c>
      <c r="AV163" s="58">
        <f t="shared" ref="AV163:AV193" si="182">IF(ROUND(IF(AP163="x",(10-GEOMEAN(((10-AO163)/10*9+1),((10-AU163)/10*9+1),((10-AQ163)/10*9+1),((10-AR163)/10*9+1)))/9*10,(10-GEOMEAN(((10-AO163)/10*9+1),((10-AP163)/10*9+1),((10-AQ163)/10*9+1),((10-AR163)/10*9+1),((10-AU163)/10*9+1)))/9*10),1)=0,0.1,ROUND(IF(AP163="x",(10-GEOMEAN(((10-AO163)/10*9+1),((10-AU163)/10*9+1),((10-AQ163)/10*9+1),((10-AR163)/10*9+1)))/9*10,(10-GEOMEAN(((10-AO163)/10*9+1),((10-AP163)/10*9+1),((10-AQ163)/10*9+1),((10-AR163)/10*9+1),((10-AU163)/10*9+1)))/9*10),1))</f>
        <v>4.5999999999999996</v>
      </c>
      <c r="AW163" s="55">
        <f>ROUND(IF('Indicator Data'!M166=0,0,IF('Indicator Data'!M166&gt;AW$194,10,IF('Indicator Data'!M166&lt;AW$195,0,10-(AW$194-'Indicator Data'!M166)/(AW$194-AW$195)*10))),1)</f>
        <v>0.6</v>
      </c>
      <c r="AX163" s="55">
        <f>ROUND(IF('Indicator Data'!N166=0,0,IF(LOG('Indicator Data'!N166)&gt;LOG(AX$194),10,IF(LOG('Indicator Data'!N166)&lt;LOG(AX$195),0,10-(LOG(AX$194)-LOG('Indicator Data'!N166))/(LOG(AX$194)-LOG(AX$195))*10))),1)</f>
        <v>2.1</v>
      </c>
      <c r="AY163" s="57">
        <f t="shared" ref="AY163:AY193" si="183">ROUND((10-GEOMEAN(((10-AW163)/10*9+1),((10-AX163)/10*9+1)))/9*10,1)</f>
        <v>1.4</v>
      </c>
      <c r="AZ163" s="55">
        <f>'Indicator Data'!O166</f>
        <v>0</v>
      </c>
      <c r="BA163" s="55">
        <f>'Indicator Data'!P166</f>
        <v>0</v>
      </c>
      <c r="BB163" s="57">
        <f t="shared" ref="BB163:BB193" si="184">ROUND(IF(AZ163=5,10,IF(BA163=5,9,IF(AZ163=4,8,IF(BA163=4,7,0)))),1)</f>
        <v>0</v>
      </c>
      <c r="BC163" s="58">
        <f t="shared" ref="BC163:BC193" si="185">ROUND(IF(BB163&gt;5,BB163,AY163/10*7),1)</f>
        <v>1</v>
      </c>
      <c r="BD163" s="15"/>
      <c r="BE163" s="104"/>
      <c r="BF163" s="4"/>
    </row>
    <row r="164" spans="1:58" x14ac:dyDescent="0.25">
      <c r="A164" s="127" t="str">
        <f>'Indicator Data'!A167</f>
        <v>Sri Lanka</v>
      </c>
      <c r="B164" s="59" t="str">
        <f>'Indicator Data'!B167</f>
        <v>LKA</v>
      </c>
      <c r="C164" s="55">
        <f>ROUND(IF('Indicator Data'!C167=0,0.1,IF(LOG('Indicator Data'!C167)&gt;C$194,10,IF(LOG('Indicator Data'!C167)&lt;C$195,0,10-(C$194-LOG('Indicator Data'!C167))/(C$194-C$195)*10))),1)</f>
        <v>0.1</v>
      </c>
      <c r="D164" s="55">
        <f>ROUND(IF('Indicator Data'!D167=0,0.1,IF(LOG('Indicator Data'!D167)&gt;D$194,10,IF(LOG('Indicator Data'!D167)&lt;D$195,0,10-(D$194-LOG('Indicator Data'!D167))/(D$194-D$195)*10))),1)</f>
        <v>0.1</v>
      </c>
      <c r="E164" s="55">
        <f t="shared" si="155"/>
        <v>0.1</v>
      </c>
      <c r="F164" s="55">
        <f>ROUND(IF('Indicator Data'!E167="No data",0.1,IF('Indicator Data'!E167=0,0,IF(LOG('Indicator Data'!E167)&gt;F$194,10,IF(LOG('Indicator Data'!E167)&lt;F$195,0,10-(F$194-LOG('Indicator Data'!E167))/(F$194-F$195)*10)))),1)</f>
        <v>7.7</v>
      </c>
      <c r="G164" s="55">
        <f>ROUND(IF('Indicator Data'!F167=0,0,IF(LOG('Indicator Data'!F167)&gt;G$194,10,IF(LOG('Indicator Data'!F167)&lt;G$195,0,10-(G$194-LOG('Indicator Data'!F167))/(G$194-G$195)*10))),1)</f>
        <v>8</v>
      </c>
      <c r="H164" s="55">
        <f>ROUND(IF('Indicator Data'!G167=0,0,IF(LOG('Indicator Data'!G167)&gt;H$194,10,IF(LOG('Indicator Data'!G167)&lt;H$195,0,10-(H$194-LOG('Indicator Data'!G167))/(H$194-H$195)*10))),1)</f>
        <v>6.5</v>
      </c>
      <c r="I164" s="55">
        <f>ROUND(IF('Indicator Data'!H167=0,0,IF(LOG('Indicator Data'!H167)&gt;I$194,10,IF(LOG('Indicator Data'!H167)&lt;I$195,0,10-(I$194-LOG('Indicator Data'!H167))/(I$194-I$195)*10))),1)</f>
        <v>0</v>
      </c>
      <c r="J164" s="55">
        <f t="shared" si="156"/>
        <v>4</v>
      </c>
      <c r="K164" s="55">
        <f>ROUND(IF('Indicator Data'!I167=0,0,IF(LOG('Indicator Data'!I167)&gt;K$194,10,IF(LOG('Indicator Data'!I167)&lt;K$195,0,10-(K$194-LOG('Indicator Data'!I167))/(K$194-K$195)*10))),1)</f>
        <v>6.9</v>
      </c>
      <c r="L164" s="55">
        <f t="shared" si="157"/>
        <v>5.6</v>
      </c>
      <c r="M164" s="55">
        <f>ROUND(IF('Indicator Data'!J167=0,0,IF(LOG('Indicator Data'!J167)&gt;M$194,10,IF(LOG('Indicator Data'!J167)&lt;M$195,0,10-(M$194-LOG('Indicator Data'!J167))/(M$194-M$195)*10))),1)</f>
        <v>10</v>
      </c>
      <c r="N164" s="56">
        <f>'Indicator Data'!C167/'Indicator Data'!$BD167</f>
        <v>0</v>
      </c>
      <c r="O164" s="56">
        <f>'Indicator Data'!D167/'Indicator Data'!$BD167</f>
        <v>0</v>
      </c>
      <c r="P164" s="56">
        <f>IF(F164=0.1,0,'Indicator Data'!E167/'Indicator Data'!$BD167)</f>
        <v>5.7235629469630164E-3</v>
      </c>
      <c r="Q164" s="56">
        <f>'Indicator Data'!F167/'Indicator Data'!$BD167</f>
        <v>3.1308454055079301E-5</v>
      </c>
      <c r="R164" s="56">
        <f>'Indicator Data'!G167/'Indicator Data'!$BD167</f>
        <v>1.850537549569573E-3</v>
      </c>
      <c r="S164" s="56">
        <f>'Indicator Data'!H167/'Indicator Data'!$BD167</f>
        <v>0</v>
      </c>
      <c r="T164" s="56">
        <f>'Indicator Data'!I167/'Indicator Data'!$BD167</f>
        <v>1.3340806674887391E-3</v>
      </c>
      <c r="U164" s="56">
        <f>'Indicator Data'!J167/'Indicator Data'!$BD167</f>
        <v>1.2140054440233243E-2</v>
      </c>
      <c r="V164" s="55">
        <f t="shared" si="158"/>
        <v>0</v>
      </c>
      <c r="W164" s="55">
        <f t="shared" si="159"/>
        <v>0</v>
      </c>
      <c r="X164" s="55">
        <f t="shared" si="160"/>
        <v>0</v>
      </c>
      <c r="Y164" s="55">
        <f t="shared" si="161"/>
        <v>3.8</v>
      </c>
      <c r="Z164" s="55">
        <f t="shared" si="162"/>
        <v>8.9</v>
      </c>
      <c r="AA164" s="55">
        <f t="shared" si="163"/>
        <v>1</v>
      </c>
      <c r="AB164" s="55">
        <f t="shared" si="164"/>
        <v>0</v>
      </c>
      <c r="AC164" s="55">
        <f t="shared" si="165"/>
        <v>0.5</v>
      </c>
      <c r="AD164" s="55">
        <f t="shared" si="166"/>
        <v>1.3</v>
      </c>
      <c r="AE164" s="55">
        <f t="shared" si="167"/>
        <v>0.9</v>
      </c>
      <c r="AF164" s="55">
        <f t="shared" si="168"/>
        <v>4</v>
      </c>
      <c r="AG164" s="55">
        <f>ROUND(IF('Indicator Data'!K167=0,0,IF('Indicator Data'!K167&gt;AG$194,10,IF('Indicator Data'!K167&lt;AG$195,0,10-(AG$194-'Indicator Data'!K167)/(AG$194-AG$195)*10))),1)</f>
        <v>6.1</v>
      </c>
      <c r="AH164" s="55">
        <f t="shared" si="169"/>
        <v>0.1</v>
      </c>
      <c r="AI164" s="55">
        <f t="shared" si="170"/>
        <v>0.1</v>
      </c>
      <c r="AJ164" s="55">
        <f t="shared" si="171"/>
        <v>3.8</v>
      </c>
      <c r="AK164" s="55">
        <f t="shared" si="172"/>
        <v>0</v>
      </c>
      <c r="AL164" s="55">
        <f t="shared" si="173"/>
        <v>2.1</v>
      </c>
      <c r="AM164" s="55">
        <f t="shared" si="174"/>
        <v>4.0999999999999996</v>
      </c>
      <c r="AN164" s="55">
        <f t="shared" si="175"/>
        <v>8.3000000000000007</v>
      </c>
      <c r="AO164" s="57">
        <f t="shared" si="176"/>
        <v>0.1</v>
      </c>
      <c r="AP164" s="57">
        <f t="shared" si="177"/>
        <v>6.1</v>
      </c>
      <c r="AQ164" s="57">
        <f t="shared" si="178"/>
        <v>8.5</v>
      </c>
      <c r="AR164" s="57">
        <f t="shared" si="179"/>
        <v>3.6</v>
      </c>
      <c r="AS164" s="55">
        <f t="shared" si="180"/>
        <v>7.2</v>
      </c>
      <c r="AT164" s="55">
        <f>IF('Indicator Data'!L167="No data","x",IF('Indicator Data'!BE167&lt;1000,"x",ROUND((IF('Indicator Data'!L167&gt;AT$194,10,IF('Indicator Data'!L167&lt;AT$195,0,10-(AT$194-'Indicator Data'!L167)/(AT$194-AT$195)*10))),1)))</f>
        <v>0</v>
      </c>
      <c r="AU164" s="57">
        <f t="shared" si="181"/>
        <v>3.6</v>
      </c>
      <c r="AV164" s="58">
        <f t="shared" si="182"/>
        <v>5.0999999999999996</v>
      </c>
      <c r="AW164" s="55">
        <f>ROUND(IF('Indicator Data'!M167=0,0,IF('Indicator Data'!M167&gt;AW$194,10,IF('Indicator Data'!M167&lt;AW$195,0,10-(AW$194-'Indicator Data'!M167)/(AW$194-AW$195)*10))),1)</f>
        <v>2.8</v>
      </c>
      <c r="AX164" s="55">
        <f>ROUND(IF('Indicator Data'!N167=0,0,IF(LOG('Indicator Data'!N167)&gt;LOG(AX$194),10,IF(LOG('Indicator Data'!N167)&lt;LOG(AX$195),0,10-(LOG(AX$194)-LOG('Indicator Data'!N167))/(LOG(AX$194)-LOG(AX$195))*10))),1)</f>
        <v>5.2</v>
      </c>
      <c r="AY164" s="57">
        <f t="shared" si="183"/>
        <v>4.0999999999999996</v>
      </c>
      <c r="AZ164" s="55">
        <f>'Indicator Data'!O167</f>
        <v>0</v>
      </c>
      <c r="BA164" s="55">
        <f>'Indicator Data'!P167</f>
        <v>0</v>
      </c>
      <c r="BB164" s="57">
        <f t="shared" si="184"/>
        <v>0</v>
      </c>
      <c r="BC164" s="58">
        <f t="shared" si="185"/>
        <v>2.9</v>
      </c>
      <c r="BD164" s="15"/>
      <c r="BE164" s="104"/>
      <c r="BF164" s="4"/>
    </row>
    <row r="165" spans="1:58" x14ac:dyDescent="0.25">
      <c r="A165" s="127" t="str">
        <f>'Indicator Data'!A168</f>
        <v>Sudan</v>
      </c>
      <c r="B165" s="59" t="str">
        <f>'Indicator Data'!B168</f>
        <v>SDN</v>
      </c>
      <c r="C165" s="55">
        <f>ROUND(IF('Indicator Data'!C168=0,0.1,IF(LOG('Indicator Data'!C168)&gt;C$194,10,IF(LOG('Indicator Data'!C168)&lt;C$195,0,10-(C$194-LOG('Indicator Data'!C168))/(C$194-C$195)*10))),1)</f>
        <v>0.1</v>
      </c>
      <c r="D165" s="55">
        <f>ROUND(IF('Indicator Data'!D168=0,0.1,IF(LOG('Indicator Data'!D168)&gt;D$194,10,IF(LOG('Indicator Data'!D168)&lt;D$195,0,10-(D$194-LOG('Indicator Data'!D168))/(D$194-D$195)*10))),1)</f>
        <v>0.1</v>
      </c>
      <c r="E165" s="55">
        <f t="shared" si="155"/>
        <v>0.1</v>
      </c>
      <c r="F165" s="55">
        <f>ROUND(IF('Indicator Data'!E168="No data",0.1,IF('Indicator Data'!E168=0,0,IF(LOG('Indicator Data'!E168)&gt;F$194,10,IF(LOG('Indicator Data'!E168)&lt;F$195,0,10-(F$194-LOG('Indicator Data'!E168))/(F$194-F$195)*10)))),1)</f>
        <v>9</v>
      </c>
      <c r="G165" s="55">
        <f>ROUND(IF('Indicator Data'!F168=0,0,IF(LOG('Indicator Data'!F168)&gt;G$194,10,IF(LOG('Indicator Data'!F168)&lt;G$195,0,10-(G$194-LOG('Indicator Data'!F168))/(G$194-G$195)*10))),1)</f>
        <v>0</v>
      </c>
      <c r="H165" s="55">
        <f>ROUND(IF('Indicator Data'!G168=0,0,IF(LOG('Indicator Data'!G168)&gt;H$194,10,IF(LOG('Indicator Data'!G168)&lt;H$195,0,10-(H$194-LOG('Indicator Data'!G168))/(H$194-H$195)*10))),1)</f>
        <v>0</v>
      </c>
      <c r="I165" s="55">
        <f>ROUND(IF('Indicator Data'!H168=0,0,IF(LOG('Indicator Data'!H168)&gt;I$194,10,IF(LOG('Indicator Data'!H168)&lt;I$195,0,10-(I$194-LOG('Indicator Data'!H168))/(I$194-I$195)*10))),1)</f>
        <v>0</v>
      </c>
      <c r="J165" s="55">
        <f t="shared" si="156"/>
        <v>0</v>
      </c>
      <c r="K165" s="55">
        <f>ROUND(IF('Indicator Data'!I168=0,0,IF(LOG('Indicator Data'!I168)&gt;K$194,10,IF(LOG('Indicator Data'!I168)&lt;K$195,0,10-(K$194-LOG('Indicator Data'!I168))/(K$194-K$195)*10))),1)</f>
        <v>0</v>
      </c>
      <c r="L165" s="55">
        <f t="shared" si="157"/>
        <v>0</v>
      </c>
      <c r="M165" s="55">
        <f>ROUND(IF('Indicator Data'!J168=0,0,IF(LOG('Indicator Data'!J168)&gt;M$194,10,IF(LOG('Indicator Data'!J168)&lt;M$195,0,10-(M$194-LOG('Indicator Data'!J168))/(M$194-M$195)*10))),1)</f>
        <v>10</v>
      </c>
      <c r="N165" s="56">
        <f>'Indicator Data'!C168/'Indicator Data'!$BD168</f>
        <v>0</v>
      </c>
      <c r="O165" s="56">
        <f>'Indicator Data'!D168/'Indicator Data'!$BD168</f>
        <v>0</v>
      </c>
      <c r="P165" s="56">
        <f>IF(F165=0.1,0,'Indicator Data'!E168/'Indicator Data'!$BD168)</f>
        <v>9.5782463049890673E-3</v>
      </c>
      <c r="Q165" s="56">
        <f>'Indicator Data'!F168/'Indicator Data'!$BD168</f>
        <v>0</v>
      </c>
      <c r="R165" s="56">
        <f>'Indicator Data'!G168/'Indicator Data'!$BD168</f>
        <v>0</v>
      </c>
      <c r="S165" s="56">
        <f>'Indicator Data'!H168/'Indicator Data'!$BD168</f>
        <v>0</v>
      </c>
      <c r="T165" s="56">
        <f>'Indicator Data'!I168/'Indicator Data'!$BD168</f>
        <v>0</v>
      </c>
      <c r="U165" s="56">
        <f>'Indicator Data'!J168/'Indicator Data'!$BD168</f>
        <v>1.4188172908326033E-2</v>
      </c>
      <c r="V165" s="55">
        <f t="shared" si="158"/>
        <v>0</v>
      </c>
      <c r="W165" s="55">
        <f t="shared" si="159"/>
        <v>0</v>
      </c>
      <c r="X165" s="55">
        <f t="shared" si="160"/>
        <v>0</v>
      </c>
      <c r="Y165" s="55">
        <f t="shared" si="161"/>
        <v>6.4</v>
      </c>
      <c r="Z165" s="55">
        <f t="shared" si="162"/>
        <v>0</v>
      </c>
      <c r="AA165" s="55">
        <f t="shared" si="163"/>
        <v>0</v>
      </c>
      <c r="AB165" s="55">
        <f t="shared" si="164"/>
        <v>0</v>
      </c>
      <c r="AC165" s="55">
        <f t="shared" si="165"/>
        <v>0</v>
      </c>
      <c r="AD165" s="55">
        <f t="shared" si="166"/>
        <v>0</v>
      </c>
      <c r="AE165" s="55">
        <f t="shared" si="167"/>
        <v>0</v>
      </c>
      <c r="AF165" s="55">
        <f t="shared" si="168"/>
        <v>4.7</v>
      </c>
      <c r="AG165" s="55">
        <f>ROUND(IF('Indicator Data'!K168=0,0,IF('Indicator Data'!K168&gt;AG$194,10,IF('Indicator Data'!K168&lt;AG$195,0,10-(AG$194-'Indicator Data'!K168)/(AG$194-AG$195)*10))),1)</f>
        <v>7.1</v>
      </c>
      <c r="AH165" s="55">
        <f t="shared" si="169"/>
        <v>0.1</v>
      </c>
      <c r="AI165" s="55">
        <f t="shared" si="170"/>
        <v>0.1</v>
      </c>
      <c r="AJ165" s="55">
        <f t="shared" si="171"/>
        <v>0</v>
      </c>
      <c r="AK165" s="55">
        <f t="shared" si="172"/>
        <v>0</v>
      </c>
      <c r="AL165" s="55">
        <f t="shared" si="173"/>
        <v>0</v>
      </c>
      <c r="AM165" s="55">
        <f t="shared" si="174"/>
        <v>0</v>
      </c>
      <c r="AN165" s="55">
        <f t="shared" si="175"/>
        <v>8.4</v>
      </c>
      <c r="AO165" s="57">
        <f t="shared" si="176"/>
        <v>0.1</v>
      </c>
      <c r="AP165" s="57">
        <f t="shared" si="177"/>
        <v>8</v>
      </c>
      <c r="AQ165" s="57">
        <f t="shared" si="178"/>
        <v>0</v>
      </c>
      <c r="AR165" s="57">
        <f t="shared" si="179"/>
        <v>0</v>
      </c>
      <c r="AS165" s="55">
        <f t="shared" si="180"/>
        <v>7.8</v>
      </c>
      <c r="AT165" s="55">
        <f>IF('Indicator Data'!L168="No data","x",IF('Indicator Data'!BE168&lt;1000,"x",ROUND((IF('Indicator Data'!L168&gt;AT$194,10,IF('Indicator Data'!L168&lt;AT$195,0,10-(AT$194-'Indicator Data'!L168)/(AT$194-AT$195)*10))),1)))</f>
        <v>6.1</v>
      </c>
      <c r="AU165" s="57">
        <f t="shared" si="181"/>
        <v>7</v>
      </c>
      <c r="AV165" s="58">
        <f t="shared" si="182"/>
        <v>4.0999999999999996</v>
      </c>
      <c r="AW165" s="55">
        <f>ROUND(IF('Indicator Data'!M168=0,0,IF('Indicator Data'!M168&gt;AW$194,10,IF('Indicator Data'!M168&lt;AW$195,0,10-(AW$194-'Indicator Data'!M168)/(AW$194-AW$195)*10))),1)</f>
        <v>10</v>
      </c>
      <c r="AX165" s="55">
        <f>ROUND(IF('Indicator Data'!N168=0,0,IF(LOG('Indicator Data'!N168)&gt;LOG(AX$194),10,IF(LOG('Indicator Data'!N168)&lt;LOG(AX$195),0,10-(LOG(AX$194)-LOG('Indicator Data'!N168))/(LOG(AX$194)-LOG(AX$195))*10))),1)</f>
        <v>9.9</v>
      </c>
      <c r="AY165" s="57">
        <f t="shared" si="183"/>
        <v>10</v>
      </c>
      <c r="AZ165" s="55">
        <f>'Indicator Data'!O168</f>
        <v>0</v>
      </c>
      <c r="BA165" s="55">
        <f>'Indicator Data'!P168</f>
        <v>5</v>
      </c>
      <c r="BB165" s="57">
        <f t="shared" si="184"/>
        <v>9</v>
      </c>
      <c r="BC165" s="58">
        <f t="shared" si="185"/>
        <v>9</v>
      </c>
      <c r="BD165" s="15"/>
      <c r="BE165" s="104"/>
      <c r="BF165" s="4"/>
    </row>
    <row r="166" spans="1:58" x14ac:dyDescent="0.25">
      <c r="A166" s="127" t="str">
        <f>'Indicator Data'!A169</f>
        <v>Suriname</v>
      </c>
      <c r="B166" s="59" t="str">
        <f>'Indicator Data'!B169</f>
        <v>SUR</v>
      </c>
      <c r="C166" s="55">
        <f>ROUND(IF('Indicator Data'!C169=0,0.1,IF(LOG('Indicator Data'!C169)&gt;C$194,10,IF(LOG('Indicator Data'!C169)&lt;C$195,0,10-(C$194-LOG('Indicator Data'!C169))/(C$194-C$195)*10))),1)</f>
        <v>0.1</v>
      </c>
      <c r="D166" s="55">
        <f>ROUND(IF('Indicator Data'!D169=0,0.1,IF(LOG('Indicator Data'!D169)&gt;D$194,10,IF(LOG('Indicator Data'!D169)&lt;D$195,0,10-(D$194-LOG('Indicator Data'!D169))/(D$194-D$195)*10))),1)</f>
        <v>0.1</v>
      </c>
      <c r="E166" s="55">
        <f t="shared" si="155"/>
        <v>0.1</v>
      </c>
      <c r="F166" s="55">
        <f>ROUND(IF('Indicator Data'!E169="No data",0.1,IF('Indicator Data'!E169=0,0,IF(LOG('Indicator Data'!E169)&gt;F$194,10,IF(LOG('Indicator Data'!E169)&lt;F$195,0,10-(F$194-LOG('Indicator Data'!E169))/(F$194-F$195)*10)))),1)</f>
        <v>5.4</v>
      </c>
      <c r="G166" s="55">
        <f>ROUND(IF('Indicator Data'!F169=0,0,IF(LOG('Indicator Data'!F169)&gt;G$194,10,IF(LOG('Indicator Data'!F169)&lt;G$195,0,10-(G$194-LOG('Indicator Data'!F169))/(G$194-G$195)*10))),1)</f>
        <v>1.9</v>
      </c>
      <c r="H166" s="55">
        <f>ROUND(IF('Indicator Data'!G169=0,0,IF(LOG('Indicator Data'!G169)&gt;H$194,10,IF(LOG('Indicator Data'!G169)&lt;H$195,0,10-(H$194-LOG('Indicator Data'!G169))/(H$194-H$195)*10))),1)</f>
        <v>0</v>
      </c>
      <c r="I166" s="55">
        <f>ROUND(IF('Indicator Data'!H169=0,0,IF(LOG('Indicator Data'!H169)&gt;I$194,10,IF(LOG('Indicator Data'!H169)&lt;I$195,0,10-(I$194-LOG('Indicator Data'!H169))/(I$194-I$195)*10))),1)</f>
        <v>0</v>
      </c>
      <c r="J166" s="55">
        <f t="shared" si="156"/>
        <v>0</v>
      </c>
      <c r="K166" s="55">
        <f>ROUND(IF('Indicator Data'!I169=0,0,IF(LOG('Indicator Data'!I169)&gt;K$194,10,IF(LOG('Indicator Data'!I169)&lt;K$195,0,10-(K$194-LOG('Indicator Data'!I169))/(K$194-K$195)*10))),1)</f>
        <v>0</v>
      </c>
      <c r="L166" s="55">
        <f t="shared" si="157"/>
        <v>0</v>
      </c>
      <c r="M166" s="55">
        <f>ROUND(IF('Indicator Data'!J169=0,0,IF(LOG('Indicator Data'!J169)&gt;M$194,10,IF(LOG('Indicator Data'!J169)&lt;M$195,0,10-(M$194-LOG('Indicator Data'!J169))/(M$194-M$195)*10))),1)</f>
        <v>0</v>
      </c>
      <c r="N166" s="56">
        <f>'Indicator Data'!C169/'Indicator Data'!$BD169</f>
        <v>0</v>
      </c>
      <c r="O166" s="56">
        <f>'Indicator Data'!D169/'Indicator Data'!$BD169</f>
        <v>0</v>
      </c>
      <c r="P166" s="56">
        <f>IF(F166=0.1,0,'Indicator Data'!E169/'Indicator Data'!$BD169)</f>
        <v>2.7925456047193233E-2</v>
      </c>
      <c r="Q166" s="56">
        <f>'Indicator Data'!F169/'Indicator Data'!$BD169</f>
        <v>2.647534809489361E-7</v>
      </c>
      <c r="R166" s="56">
        <f>'Indicator Data'!G169/'Indicator Data'!$BD169</f>
        <v>0</v>
      </c>
      <c r="S166" s="56">
        <f>'Indicator Data'!H169/'Indicator Data'!$BD169</f>
        <v>0</v>
      </c>
      <c r="T166" s="56">
        <f>'Indicator Data'!I169/'Indicator Data'!$BD169</f>
        <v>0</v>
      </c>
      <c r="U166" s="56">
        <f>'Indicator Data'!J169/'Indicator Data'!$BD169</f>
        <v>0</v>
      </c>
      <c r="V166" s="55">
        <f t="shared" si="158"/>
        <v>0</v>
      </c>
      <c r="W166" s="55">
        <f t="shared" si="159"/>
        <v>0</v>
      </c>
      <c r="X166" s="55">
        <f t="shared" si="160"/>
        <v>0</v>
      </c>
      <c r="Y166" s="55">
        <f t="shared" si="161"/>
        <v>10</v>
      </c>
      <c r="Z166" s="55">
        <f t="shared" si="162"/>
        <v>4.3</v>
      </c>
      <c r="AA166" s="55">
        <f t="shared" si="163"/>
        <v>0</v>
      </c>
      <c r="AB166" s="55">
        <f t="shared" si="164"/>
        <v>0</v>
      </c>
      <c r="AC166" s="55">
        <f t="shared" si="165"/>
        <v>0</v>
      </c>
      <c r="AD166" s="55">
        <f t="shared" si="166"/>
        <v>0</v>
      </c>
      <c r="AE166" s="55">
        <f t="shared" si="167"/>
        <v>0</v>
      </c>
      <c r="AF166" s="55">
        <f t="shared" si="168"/>
        <v>0</v>
      </c>
      <c r="AG166" s="55">
        <f>ROUND(IF('Indicator Data'!K169=0,0,IF('Indicator Data'!K169&gt;AG$194,10,IF('Indicator Data'!K169&lt;AG$195,0,10-(AG$194-'Indicator Data'!K169)/(AG$194-AG$195)*10))),1)</f>
        <v>0</v>
      </c>
      <c r="AH166" s="55">
        <f t="shared" si="169"/>
        <v>0.1</v>
      </c>
      <c r="AI166" s="55">
        <f t="shared" si="170"/>
        <v>0.1</v>
      </c>
      <c r="AJ166" s="55">
        <f t="shared" si="171"/>
        <v>0</v>
      </c>
      <c r="AK166" s="55">
        <f t="shared" si="172"/>
        <v>0</v>
      </c>
      <c r="AL166" s="55">
        <f t="shared" si="173"/>
        <v>0</v>
      </c>
      <c r="AM166" s="55">
        <f t="shared" si="174"/>
        <v>0</v>
      </c>
      <c r="AN166" s="55">
        <f t="shared" si="175"/>
        <v>0</v>
      </c>
      <c r="AO166" s="57">
        <f t="shared" si="176"/>
        <v>0.1</v>
      </c>
      <c r="AP166" s="57">
        <f t="shared" si="177"/>
        <v>8.6</v>
      </c>
      <c r="AQ166" s="57">
        <f t="shared" si="178"/>
        <v>3.2</v>
      </c>
      <c r="AR166" s="57">
        <f t="shared" si="179"/>
        <v>0</v>
      </c>
      <c r="AS166" s="55">
        <f t="shared" si="180"/>
        <v>0</v>
      </c>
      <c r="AT166" s="55">
        <f>IF('Indicator Data'!L169="No data","x",IF('Indicator Data'!BE169&lt;1000,"x",ROUND((IF('Indicator Data'!L169&gt;AT$194,10,IF('Indicator Data'!L169&lt;AT$195,0,10-(AT$194-'Indicator Data'!L169)/(AT$194-AT$195)*10))),1)))</f>
        <v>3</v>
      </c>
      <c r="AU166" s="57">
        <f t="shared" si="181"/>
        <v>1.5</v>
      </c>
      <c r="AV166" s="58">
        <f t="shared" si="182"/>
        <v>3.6</v>
      </c>
      <c r="AW166" s="55">
        <f>ROUND(IF('Indicator Data'!M169=0,0,IF('Indicator Data'!M169&gt;AW$194,10,IF('Indicator Data'!M169&lt;AW$195,0,10-(AW$194-'Indicator Data'!M169)/(AW$194-AW$195)*10))),1)</f>
        <v>0.2</v>
      </c>
      <c r="AX166" s="55">
        <f>ROUND(IF('Indicator Data'!N169=0,0,IF(LOG('Indicator Data'!N169)&gt;LOG(AX$194),10,IF(LOG('Indicator Data'!N169)&lt;LOG(AX$195),0,10-(LOG(AX$194)-LOG('Indicator Data'!N169))/(LOG(AX$194)-LOG(AX$195))*10))),1)</f>
        <v>0</v>
      </c>
      <c r="AY166" s="57">
        <f t="shared" si="183"/>
        <v>0.1</v>
      </c>
      <c r="AZ166" s="55">
        <f>'Indicator Data'!O169</f>
        <v>0</v>
      </c>
      <c r="BA166" s="55">
        <f>'Indicator Data'!P169</f>
        <v>0</v>
      </c>
      <c r="BB166" s="57">
        <f t="shared" si="184"/>
        <v>0</v>
      </c>
      <c r="BC166" s="58">
        <f t="shared" si="185"/>
        <v>0.1</v>
      </c>
      <c r="BD166" s="15"/>
      <c r="BE166" s="104"/>
      <c r="BF166" s="4"/>
    </row>
    <row r="167" spans="1:58" x14ac:dyDescent="0.25">
      <c r="A167" s="127" t="str">
        <f>'Indicator Data'!A170</f>
        <v>Sweden</v>
      </c>
      <c r="B167" s="59" t="str">
        <f>'Indicator Data'!B170</f>
        <v>SWE</v>
      </c>
      <c r="C167" s="55">
        <f>ROUND(IF('Indicator Data'!C170=0,0.1,IF(LOG('Indicator Data'!C170)&gt;C$194,10,IF(LOG('Indicator Data'!C170)&lt;C$195,0,10-(C$194-LOG('Indicator Data'!C170))/(C$194-C$195)*10))),1)</f>
        <v>0.1</v>
      </c>
      <c r="D167" s="55">
        <f>ROUND(IF('Indicator Data'!D170=0,0.1,IF(LOG('Indicator Data'!D170)&gt;D$194,10,IF(LOG('Indicator Data'!D170)&lt;D$195,0,10-(D$194-LOG('Indicator Data'!D170))/(D$194-D$195)*10))),1)</f>
        <v>0.1</v>
      </c>
      <c r="E167" s="55">
        <f t="shared" si="155"/>
        <v>0.1</v>
      </c>
      <c r="F167" s="55">
        <f>ROUND(IF('Indicator Data'!E170="No data",0.1,IF('Indicator Data'!E170=0,0,IF(LOG('Indicator Data'!E170)&gt;F$194,10,IF(LOG('Indicator Data'!E170)&lt;F$195,0,10-(F$194-LOG('Indicator Data'!E170))/(F$194-F$195)*10)))),1)</f>
        <v>5.0999999999999996</v>
      </c>
      <c r="G167" s="55">
        <f>ROUND(IF('Indicator Data'!F170=0,0,IF(LOG('Indicator Data'!F170)&gt;G$194,10,IF(LOG('Indicator Data'!F170)&lt;G$195,0,10-(G$194-LOG('Indicator Data'!F170))/(G$194-G$195)*10))),1)</f>
        <v>0</v>
      </c>
      <c r="H167" s="55">
        <f>ROUND(IF('Indicator Data'!G170=0,0,IF(LOG('Indicator Data'!G170)&gt;H$194,10,IF(LOG('Indicator Data'!G170)&lt;H$195,0,10-(H$194-LOG('Indicator Data'!G170))/(H$194-H$195)*10))),1)</f>
        <v>0</v>
      </c>
      <c r="I167" s="55">
        <f>ROUND(IF('Indicator Data'!H170=0,0,IF(LOG('Indicator Data'!H170)&gt;I$194,10,IF(LOG('Indicator Data'!H170)&lt;I$195,0,10-(I$194-LOG('Indicator Data'!H170))/(I$194-I$195)*10))),1)</f>
        <v>0</v>
      </c>
      <c r="J167" s="55">
        <f t="shared" si="156"/>
        <v>0</v>
      </c>
      <c r="K167" s="55">
        <f>ROUND(IF('Indicator Data'!I170=0,0,IF(LOG('Indicator Data'!I170)&gt;K$194,10,IF(LOG('Indicator Data'!I170)&lt;K$195,0,10-(K$194-LOG('Indicator Data'!I170))/(K$194-K$195)*10))),1)</f>
        <v>0</v>
      </c>
      <c r="L167" s="55">
        <f t="shared" si="157"/>
        <v>0</v>
      </c>
      <c r="M167" s="55">
        <f>ROUND(IF('Indicator Data'!J170=0,0,IF(LOG('Indicator Data'!J170)&gt;M$194,10,IF(LOG('Indicator Data'!J170)&lt;M$195,0,10-(M$194-LOG('Indicator Data'!J170))/(M$194-M$195)*10))),1)</f>
        <v>0</v>
      </c>
      <c r="N167" s="56">
        <f>'Indicator Data'!C170/'Indicator Data'!$BD170</f>
        <v>0</v>
      </c>
      <c r="O167" s="56">
        <f>'Indicator Data'!D170/'Indicator Data'!$BD170</f>
        <v>0</v>
      </c>
      <c r="P167" s="56">
        <f>IF(F167=0.1,0,'Indicator Data'!E170/'Indicator Data'!$BD170)</f>
        <v>1.1739585122246959E-3</v>
      </c>
      <c r="Q167" s="56">
        <f>'Indicator Data'!F170/'Indicator Data'!$BD170</f>
        <v>0</v>
      </c>
      <c r="R167" s="56">
        <f>'Indicator Data'!G170/'Indicator Data'!$BD170</f>
        <v>0</v>
      </c>
      <c r="S167" s="56">
        <f>'Indicator Data'!H170/'Indicator Data'!$BD170</f>
        <v>0</v>
      </c>
      <c r="T167" s="56">
        <f>'Indicator Data'!I170/'Indicator Data'!$BD170</f>
        <v>0</v>
      </c>
      <c r="U167" s="56">
        <f>'Indicator Data'!J170/'Indicator Data'!$BD170</f>
        <v>0</v>
      </c>
      <c r="V167" s="55">
        <f t="shared" si="158"/>
        <v>0</v>
      </c>
      <c r="W167" s="55">
        <f t="shared" si="159"/>
        <v>0</v>
      </c>
      <c r="X167" s="55">
        <f t="shared" si="160"/>
        <v>0</v>
      </c>
      <c r="Y167" s="55">
        <f t="shared" si="161"/>
        <v>0.8</v>
      </c>
      <c r="Z167" s="55">
        <f t="shared" si="162"/>
        <v>0</v>
      </c>
      <c r="AA167" s="55">
        <f t="shared" si="163"/>
        <v>0</v>
      </c>
      <c r="AB167" s="55">
        <f t="shared" si="164"/>
        <v>0</v>
      </c>
      <c r="AC167" s="55">
        <f t="shared" si="165"/>
        <v>0</v>
      </c>
      <c r="AD167" s="55">
        <f t="shared" si="166"/>
        <v>0</v>
      </c>
      <c r="AE167" s="55">
        <f t="shared" si="167"/>
        <v>0</v>
      </c>
      <c r="AF167" s="55">
        <f t="shared" si="168"/>
        <v>0</v>
      </c>
      <c r="AG167" s="55">
        <f>ROUND(IF('Indicator Data'!K170=0,0,IF('Indicator Data'!K170&gt;AG$194,10,IF('Indicator Data'!K170&lt;AG$195,0,10-(AG$194-'Indicator Data'!K170)/(AG$194-AG$195)*10))),1)</f>
        <v>0</v>
      </c>
      <c r="AH167" s="55">
        <f t="shared" si="169"/>
        <v>0.1</v>
      </c>
      <c r="AI167" s="55">
        <f t="shared" si="170"/>
        <v>0.1</v>
      </c>
      <c r="AJ167" s="55">
        <f t="shared" si="171"/>
        <v>0</v>
      </c>
      <c r="AK167" s="55">
        <f t="shared" si="172"/>
        <v>0</v>
      </c>
      <c r="AL167" s="55">
        <f t="shared" si="173"/>
        <v>0</v>
      </c>
      <c r="AM167" s="55">
        <f t="shared" si="174"/>
        <v>0</v>
      </c>
      <c r="AN167" s="55">
        <f t="shared" si="175"/>
        <v>0</v>
      </c>
      <c r="AO167" s="57">
        <f t="shared" si="176"/>
        <v>0.1</v>
      </c>
      <c r="AP167" s="57">
        <f t="shared" si="177"/>
        <v>3.2</v>
      </c>
      <c r="AQ167" s="57">
        <f t="shared" si="178"/>
        <v>0</v>
      </c>
      <c r="AR167" s="57">
        <f t="shared" si="179"/>
        <v>0</v>
      </c>
      <c r="AS167" s="55">
        <f t="shared" si="180"/>
        <v>0</v>
      </c>
      <c r="AT167" s="55">
        <f>IF('Indicator Data'!L170="No data","x",IF('Indicator Data'!BE170&lt;1000,"x",ROUND((IF('Indicator Data'!L170&gt;AT$194,10,IF('Indicator Data'!L170&lt;AT$195,0,10-(AT$194-'Indicator Data'!L170)/(AT$194-AT$195)*10))),1)))</f>
        <v>3</v>
      </c>
      <c r="AU167" s="57">
        <f t="shared" si="181"/>
        <v>1.5</v>
      </c>
      <c r="AV167" s="58">
        <f t="shared" si="182"/>
        <v>1</v>
      </c>
      <c r="AW167" s="55">
        <f>ROUND(IF('Indicator Data'!M170=0,0,IF('Indicator Data'!M170&gt;AW$194,10,IF('Indicator Data'!M170&lt;AW$195,0,10-(AW$194-'Indicator Data'!M170)/(AW$194-AW$195)*10))),1)</f>
        <v>0.1</v>
      </c>
      <c r="AX167" s="55">
        <f>ROUND(IF('Indicator Data'!N170=0,0,IF(LOG('Indicator Data'!N170)&gt;LOG(AX$194),10,IF(LOG('Indicator Data'!N170)&lt;LOG(AX$195),0,10-(LOG(AX$194)-LOG('Indicator Data'!N170))/(LOG(AX$194)-LOG(AX$195))*10))),1)</f>
        <v>0</v>
      </c>
      <c r="AY167" s="57">
        <f t="shared" si="183"/>
        <v>0.1</v>
      </c>
      <c r="AZ167" s="55">
        <f>'Indicator Data'!O170</f>
        <v>0</v>
      </c>
      <c r="BA167" s="55">
        <f>'Indicator Data'!P170</f>
        <v>0</v>
      </c>
      <c r="BB167" s="57">
        <f t="shared" si="184"/>
        <v>0</v>
      </c>
      <c r="BC167" s="58">
        <f t="shared" si="185"/>
        <v>0.1</v>
      </c>
      <c r="BD167" s="15"/>
      <c r="BE167" s="104"/>
      <c r="BF167" s="4"/>
    </row>
    <row r="168" spans="1:58" x14ac:dyDescent="0.25">
      <c r="A168" s="127" t="str">
        <f>'Indicator Data'!A171</f>
        <v>Switzerland</v>
      </c>
      <c r="B168" s="59" t="str">
        <f>'Indicator Data'!B171</f>
        <v>CHE</v>
      </c>
      <c r="C168" s="55">
        <f>ROUND(IF('Indicator Data'!C171=0,0.1,IF(LOG('Indicator Data'!C171)&gt;C$194,10,IF(LOG('Indicator Data'!C171)&lt;C$195,0,10-(C$194-LOG('Indicator Data'!C171))/(C$194-C$195)*10))),1)</f>
        <v>7</v>
      </c>
      <c r="D168" s="55">
        <f>ROUND(IF('Indicator Data'!D171=0,0.1,IF(LOG('Indicator Data'!D171)&gt;D$194,10,IF(LOG('Indicator Data'!D171)&lt;D$195,0,10-(D$194-LOG('Indicator Data'!D171))/(D$194-D$195)*10))),1)</f>
        <v>0.1</v>
      </c>
      <c r="E168" s="55">
        <f t="shared" si="155"/>
        <v>4.4000000000000004</v>
      </c>
      <c r="F168" s="55">
        <f>ROUND(IF('Indicator Data'!E171="No data",0.1,IF('Indicator Data'!E171=0,0,IF(LOG('Indicator Data'!E171)&gt;F$194,10,IF(LOG('Indicator Data'!E171)&lt;F$195,0,10-(F$194-LOG('Indicator Data'!E171))/(F$194-F$195)*10)))),1)</f>
        <v>6</v>
      </c>
      <c r="G168" s="55">
        <f>ROUND(IF('Indicator Data'!F171=0,0,IF(LOG('Indicator Data'!F171)&gt;G$194,10,IF(LOG('Indicator Data'!F171)&lt;G$195,0,10-(G$194-LOG('Indicator Data'!F171))/(G$194-G$195)*10))),1)</f>
        <v>0</v>
      </c>
      <c r="H168" s="55">
        <f>ROUND(IF('Indicator Data'!G171=0,0,IF(LOG('Indicator Data'!G171)&gt;H$194,10,IF(LOG('Indicator Data'!G171)&lt;H$195,0,10-(H$194-LOG('Indicator Data'!G171))/(H$194-H$195)*10))),1)</f>
        <v>0</v>
      </c>
      <c r="I168" s="55">
        <f>ROUND(IF('Indicator Data'!H171=0,0,IF(LOG('Indicator Data'!H171)&gt;I$194,10,IF(LOG('Indicator Data'!H171)&lt;I$195,0,10-(I$194-LOG('Indicator Data'!H171))/(I$194-I$195)*10))),1)</f>
        <v>0</v>
      </c>
      <c r="J168" s="55">
        <f t="shared" si="156"/>
        <v>0</v>
      </c>
      <c r="K168" s="55">
        <f>ROUND(IF('Indicator Data'!I171=0,0,IF(LOG('Indicator Data'!I171)&gt;K$194,10,IF(LOG('Indicator Data'!I171)&lt;K$195,0,10-(K$194-LOG('Indicator Data'!I171))/(K$194-K$195)*10))),1)</f>
        <v>0</v>
      </c>
      <c r="L168" s="55">
        <f t="shared" si="157"/>
        <v>0</v>
      </c>
      <c r="M168" s="55">
        <f>ROUND(IF('Indicator Data'!J171=0,0,IF(LOG('Indicator Data'!J171)&gt;M$194,10,IF(LOG('Indicator Data'!J171)&lt;M$195,0,10-(M$194-LOG('Indicator Data'!J171))/(M$194-M$195)*10))),1)</f>
        <v>0</v>
      </c>
      <c r="N168" s="56">
        <f>'Indicator Data'!C171/'Indicator Data'!$BD171</f>
        <v>7.4367794297780206E-4</v>
      </c>
      <c r="O168" s="56">
        <f>'Indicator Data'!D171/'Indicator Data'!$BD171</f>
        <v>0</v>
      </c>
      <c r="P168" s="56">
        <f>IF(F168=0.1,0,'Indicator Data'!E171/'Indicator Data'!$BD171)</f>
        <v>3.1835524766924334E-3</v>
      </c>
      <c r="Q168" s="56">
        <f>'Indicator Data'!F171/'Indicator Data'!$BD171</f>
        <v>0</v>
      </c>
      <c r="R168" s="56">
        <f>'Indicator Data'!G171/'Indicator Data'!$BD171</f>
        <v>0</v>
      </c>
      <c r="S168" s="56">
        <f>'Indicator Data'!H171/'Indicator Data'!$BD171</f>
        <v>0</v>
      </c>
      <c r="T168" s="56">
        <f>'Indicator Data'!I171/'Indicator Data'!$BD171</f>
        <v>0</v>
      </c>
      <c r="U168" s="56">
        <f>'Indicator Data'!J171/'Indicator Data'!$BD171</f>
        <v>0</v>
      </c>
      <c r="V168" s="55">
        <f t="shared" si="158"/>
        <v>3.7</v>
      </c>
      <c r="W168" s="55">
        <f t="shared" si="159"/>
        <v>0</v>
      </c>
      <c r="X168" s="55">
        <f t="shared" si="160"/>
        <v>2</v>
      </c>
      <c r="Y168" s="55">
        <f t="shared" si="161"/>
        <v>2.1</v>
      </c>
      <c r="Z168" s="55">
        <f t="shared" si="162"/>
        <v>0</v>
      </c>
      <c r="AA168" s="55">
        <f t="shared" si="163"/>
        <v>0</v>
      </c>
      <c r="AB168" s="55">
        <f t="shared" si="164"/>
        <v>0</v>
      </c>
      <c r="AC168" s="55">
        <f t="shared" si="165"/>
        <v>0</v>
      </c>
      <c r="AD168" s="55">
        <f t="shared" si="166"/>
        <v>0</v>
      </c>
      <c r="AE168" s="55">
        <f t="shared" si="167"/>
        <v>0</v>
      </c>
      <c r="AF168" s="55">
        <f t="shared" si="168"/>
        <v>0</v>
      </c>
      <c r="AG168" s="55">
        <f>ROUND(IF('Indicator Data'!K171=0,0,IF('Indicator Data'!K171&gt;AG$194,10,IF('Indicator Data'!K171&lt;AG$195,0,10-(AG$194-'Indicator Data'!K171)/(AG$194-AG$195)*10))),1)</f>
        <v>0</v>
      </c>
      <c r="AH168" s="55">
        <f t="shared" si="169"/>
        <v>5.4</v>
      </c>
      <c r="AI168" s="55">
        <f t="shared" si="170"/>
        <v>0.1</v>
      </c>
      <c r="AJ168" s="55">
        <f t="shared" si="171"/>
        <v>0</v>
      </c>
      <c r="AK168" s="55">
        <f t="shared" si="172"/>
        <v>0</v>
      </c>
      <c r="AL168" s="55">
        <f t="shared" si="173"/>
        <v>0</v>
      </c>
      <c r="AM168" s="55">
        <f t="shared" si="174"/>
        <v>0</v>
      </c>
      <c r="AN168" s="55">
        <f t="shared" si="175"/>
        <v>0</v>
      </c>
      <c r="AO168" s="57">
        <f t="shared" si="176"/>
        <v>3.3</v>
      </c>
      <c r="AP168" s="57">
        <f t="shared" si="177"/>
        <v>4.3</v>
      </c>
      <c r="AQ168" s="57">
        <f t="shared" si="178"/>
        <v>0</v>
      </c>
      <c r="AR168" s="57">
        <f t="shared" si="179"/>
        <v>0</v>
      </c>
      <c r="AS168" s="55">
        <f t="shared" si="180"/>
        <v>0</v>
      </c>
      <c r="AT168" s="55">
        <f>IF('Indicator Data'!L171="No data","x",IF('Indicator Data'!BE171&lt;1000,"x",ROUND((IF('Indicator Data'!L171&gt;AT$194,10,IF('Indicator Data'!L171&lt;AT$195,0,10-(AT$194-'Indicator Data'!L171)/(AT$194-AT$195)*10))),1)))</f>
        <v>1</v>
      </c>
      <c r="AU168" s="57">
        <f t="shared" si="181"/>
        <v>0.5</v>
      </c>
      <c r="AV168" s="58">
        <f t="shared" si="182"/>
        <v>1.8</v>
      </c>
      <c r="AW168" s="55">
        <f>ROUND(IF('Indicator Data'!M171=0,0,IF('Indicator Data'!M171&gt;AW$194,10,IF('Indicator Data'!M171&lt;AW$195,0,10-(AW$194-'Indicator Data'!M171)/(AW$194-AW$195)*10))),1)</f>
        <v>0.1</v>
      </c>
      <c r="AX168" s="55">
        <f>ROUND(IF('Indicator Data'!N171=0,0,IF(LOG('Indicator Data'!N171)&gt;LOG(AX$194),10,IF(LOG('Indicator Data'!N171)&lt;LOG(AX$195),0,10-(LOG(AX$194)-LOG('Indicator Data'!N171))/(LOG(AX$194)-LOG(AX$195))*10))),1)</f>
        <v>0</v>
      </c>
      <c r="AY168" s="57">
        <f t="shared" si="183"/>
        <v>0.1</v>
      </c>
      <c r="AZ168" s="55">
        <f>'Indicator Data'!O171</f>
        <v>0</v>
      </c>
      <c r="BA168" s="55">
        <f>'Indicator Data'!P171</f>
        <v>0</v>
      </c>
      <c r="BB168" s="57">
        <f t="shared" si="184"/>
        <v>0</v>
      </c>
      <c r="BC168" s="58">
        <f t="shared" si="185"/>
        <v>0.1</v>
      </c>
      <c r="BD168" s="15"/>
      <c r="BE168" s="104"/>
      <c r="BF168" s="4"/>
    </row>
    <row r="169" spans="1:58" x14ac:dyDescent="0.25">
      <c r="A169" s="127" t="str">
        <f>'Indicator Data'!A172</f>
        <v>Syria</v>
      </c>
      <c r="B169" s="59" t="str">
        <f>'Indicator Data'!B172</f>
        <v>SYR</v>
      </c>
      <c r="C169" s="55">
        <f>ROUND(IF('Indicator Data'!C172=0,0.1,IF(LOG('Indicator Data'!C172)&gt;C$194,10,IF(LOG('Indicator Data'!C172)&lt;C$195,0,10-(C$194-LOG('Indicator Data'!C172))/(C$194-C$195)*10))),1)</f>
        <v>8.8000000000000007</v>
      </c>
      <c r="D169" s="55">
        <f>ROUND(IF('Indicator Data'!D172=0,0.1,IF(LOG('Indicator Data'!D172)&gt;D$194,10,IF(LOG('Indicator Data'!D172)&lt;D$195,0,10-(D$194-LOG('Indicator Data'!D172))/(D$194-D$195)*10))),1)</f>
        <v>2.5</v>
      </c>
      <c r="E169" s="55">
        <f t="shared" si="155"/>
        <v>6.7</v>
      </c>
      <c r="F169" s="55">
        <f>ROUND(IF('Indicator Data'!E172="No data",0.1,IF('Indicator Data'!E172=0,0,IF(LOG('Indicator Data'!E172)&gt;F$194,10,IF(LOG('Indicator Data'!E172)&lt;F$195,0,10-(F$194-LOG('Indicator Data'!E172))/(F$194-F$195)*10)))),1)</f>
        <v>7.1</v>
      </c>
      <c r="G169" s="55">
        <f>ROUND(IF('Indicator Data'!F172=0,0,IF(LOG('Indicator Data'!F172)&gt;G$194,10,IF(LOG('Indicator Data'!F172)&lt;G$195,0,10-(G$194-LOG('Indicator Data'!F172))/(G$194-G$195)*10))),1)</f>
        <v>5.5</v>
      </c>
      <c r="H169" s="55">
        <f>ROUND(IF('Indicator Data'!G172=0,0,IF(LOG('Indicator Data'!G172)&gt;H$194,10,IF(LOG('Indicator Data'!G172)&lt;H$195,0,10-(H$194-LOG('Indicator Data'!G172))/(H$194-H$195)*10))),1)</f>
        <v>0</v>
      </c>
      <c r="I169" s="55">
        <f>ROUND(IF('Indicator Data'!H172=0,0,IF(LOG('Indicator Data'!H172)&gt;I$194,10,IF(LOG('Indicator Data'!H172)&lt;I$195,0,10-(I$194-LOG('Indicator Data'!H172))/(I$194-I$195)*10))),1)</f>
        <v>0</v>
      </c>
      <c r="J169" s="55">
        <f t="shared" si="156"/>
        <v>0</v>
      </c>
      <c r="K169" s="55">
        <f>ROUND(IF('Indicator Data'!I172=0,0,IF(LOG('Indicator Data'!I172)&gt;K$194,10,IF(LOG('Indicator Data'!I172)&lt;K$195,0,10-(K$194-LOG('Indicator Data'!I172))/(K$194-K$195)*10))),1)</f>
        <v>0</v>
      </c>
      <c r="L169" s="55">
        <f t="shared" si="157"/>
        <v>0</v>
      </c>
      <c r="M169" s="55">
        <f>ROUND(IF('Indicator Data'!J172=0,0,IF(LOG('Indicator Data'!J172)&gt;M$194,10,IF(LOG('Indicator Data'!J172)&lt;M$195,0,10-(M$194-LOG('Indicator Data'!J172))/(M$194-M$195)*10))),1)</f>
        <v>9.1999999999999993</v>
      </c>
      <c r="N169" s="56">
        <f>'Indicator Data'!C172/'Indicator Data'!$BD172</f>
        <v>1.7239570770915286E-3</v>
      </c>
      <c r="O169" s="56">
        <f>'Indicator Data'!D172/'Indicator Data'!$BD172</f>
        <v>3.0990025015774706E-6</v>
      </c>
      <c r="P169" s="56">
        <f>IF(F169=0.1,0,'Indicator Data'!E172/'Indicator Data'!$BD172)</f>
        <v>3.7865683765003328E-3</v>
      </c>
      <c r="Q169" s="56">
        <f>'Indicator Data'!F172/'Indicator Data'!$BD172</f>
        <v>1.0977565075856038E-6</v>
      </c>
      <c r="R169" s="56">
        <f>'Indicator Data'!G172/'Indicator Data'!$BD172</f>
        <v>0</v>
      </c>
      <c r="S169" s="56">
        <f>'Indicator Data'!H172/'Indicator Data'!$BD172</f>
        <v>0</v>
      </c>
      <c r="T169" s="56">
        <f>'Indicator Data'!I172/'Indicator Data'!$BD172</f>
        <v>0</v>
      </c>
      <c r="U169" s="56">
        <f>'Indicator Data'!J172/'Indicator Data'!$BD172</f>
        <v>2.6767711165751906E-3</v>
      </c>
      <c r="V169" s="55">
        <f t="shared" si="158"/>
        <v>8.6</v>
      </c>
      <c r="W169" s="55">
        <f t="shared" si="159"/>
        <v>0</v>
      </c>
      <c r="X169" s="55">
        <f t="shared" si="160"/>
        <v>5.8</v>
      </c>
      <c r="Y169" s="55">
        <f t="shared" si="161"/>
        <v>2.5</v>
      </c>
      <c r="Z169" s="55">
        <f t="shared" si="162"/>
        <v>5.6</v>
      </c>
      <c r="AA169" s="55">
        <f t="shared" si="163"/>
        <v>0</v>
      </c>
      <c r="AB169" s="55">
        <f t="shared" si="164"/>
        <v>0</v>
      </c>
      <c r="AC169" s="55">
        <f t="shared" si="165"/>
        <v>0</v>
      </c>
      <c r="AD169" s="55">
        <f t="shared" si="166"/>
        <v>0</v>
      </c>
      <c r="AE169" s="55">
        <f t="shared" si="167"/>
        <v>0</v>
      </c>
      <c r="AF169" s="55">
        <f t="shared" si="168"/>
        <v>0.9</v>
      </c>
      <c r="AG169" s="55">
        <f>ROUND(IF('Indicator Data'!K172=0,0,IF('Indicator Data'!K172&gt;AG$194,10,IF('Indicator Data'!K172&lt;AG$195,0,10-(AG$194-'Indicator Data'!K172)/(AG$194-AG$195)*10))),1)</f>
        <v>2</v>
      </c>
      <c r="AH169" s="55">
        <f t="shared" si="169"/>
        <v>8.6999999999999993</v>
      </c>
      <c r="AI169" s="55">
        <f t="shared" si="170"/>
        <v>1.3</v>
      </c>
      <c r="AJ169" s="55">
        <f t="shared" si="171"/>
        <v>0</v>
      </c>
      <c r="AK169" s="55">
        <f t="shared" si="172"/>
        <v>0</v>
      </c>
      <c r="AL169" s="55">
        <f t="shared" si="173"/>
        <v>0</v>
      </c>
      <c r="AM169" s="55">
        <f t="shared" si="174"/>
        <v>0</v>
      </c>
      <c r="AN169" s="55">
        <f t="shared" si="175"/>
        <v>6.7</v>
      </c>
      <c r="AO169" s="57">
        <f t="shared" si="176"/>
        <v>6.3</v>
      </c>
      <c r="AP169" s="57">
        <f t="shared" si="177"/>
        <v>5.2</v>
      </c>
      <c r="AQ169" s="57">
        <f t="shared" si="178"/>
        <v>5.6</v>
      </c>
      <c r="AR169" s="57">
        <f t="shared" si="179"/>
        <v>0</v>
      </c>
      <c r="AS169" s="55">
        <f t="shared" si="180"/>
        <v>4.4000000000000004</v>
      </c>
      <c r="AT169" s="55">
        <f>IF('Indicator Data'!L172="No data","x",IF('Indicator Data'!BE172&lt;1000,"x",ROUND((IF('Indicator Data'!L172&gt;AT$194,10,IF('Indicator Data'!L172&lt;AT$195,0,10-(AT$194-'Indicator Data'!L172)/(AT$194-AT$195)*10))),1)))</f>
        <v>10</v>
      </c>
      <c r="AU169" s="57">
        <f t="shared" si="181"/>
        <v>7.2</v>
      </c>
      <c r="AV169" s="58">
        <f t="shared" si="182"/>
        <v>5.3</v>
      </c>
      <c r="AW169" s="55">
        <f>ROUND(IF('Indicator Data'!M172=0,0,IF('Indicator Data'!M172&gt;AW$194,10,IF('Indicator Data'!M172&lt;AW$195,0,10-(AW$194-'Indicator Data'!M172)/(AW$194-AW$195)*10))),1)</f>
        <v>10</v>
      </c>
      <c r="AX169" s="55">
        <f>ROUND(IF('Indicator Data'!N172=0,0,IF(LOG('Indicator Data'!N172)&gt;LOG(AX$194),10,IF(LOG('Indicator Data'!N172)&lt;LOG(AX$195),0,10-(LOG(AX$194)-LOG('Indicator Data'!N172))/(LOG(AX$194)-LOG(AX$195))*10))),1)</f>
        <v>10</v>
      </c>
      <c r="AY169" s="57">
        <f t="shared" si="183"/>
        <v>10</v>
      </c>
      <c r="AZ169" s="55">
        <f>'Indicator Data'!O172</f>
        <v>5</v>
      </c>
      <c r="BA169" s="55">
        <f>'Indicator Data'!P172</f>
        <v>5</v>
      </c>
      <c r="BB169" s="57">
        <f t="shared" si="184"/>
        <v>10</v>
      </c>
      <c r="BC169" s="58">
        <f t="shared" si="185"/>
        <v>10</v>
      </c>
      <c r="BD169" s="15"/>
      <c r="BE169" s="104"/>
      <c r="BF169" s="4"/>
    </row>
    <row r="170" spans="1:58" x14ac:dyDescent="0.25">
      <c r="A170" s="126" t="str">
        <f>'Indicator Data'!A173</f>
        <v>Tajikistan</v>
      </c>
      <c r="B170" s="59" t="str">
        <f>'Indicator Data'!B173</f>
        <v>TJK</v>
      </c>
      <c r="C170" s="55">
        <f>ROUND(IF('Indicator Data'!C173=0,0.1,IF(LOG('Indicator Data'!C173)&gt;C$194,10,IF(LOG('Indicator Data'!C173)&lt;C$195,0,10-(C$194-LOG('Indicator Data'!C173))/(C$194-C$195)*10))),1)</f>
        <v>8.1</v>
      </c>
      <c r="D170" s="55">
        <f>ROUND(IF('Indicator Data'!D173=0,0.1,IF(LOG('Indicator Data'!D173)&gt;D$194,10,IF(LOG('Indicator Data'!D173)&lt;D$195,0,10-(D$194-LOG('Indicator Data'!D173))/(D$194-D$195)*10))),1)</f>
        <v>10</v>
      </c>
      <c r="E170" s="55">
        <f t="shared" si="155"/>
        <v>9.3000000000000007</v>
      </c>
      <c r="F170" s="55">
        <f>ROUND(IF('Indicator Data'!E173="No data",0.1,IF('Indicator Data'!E173=0,0,IF(LOG('Indicator Data'!E173)&gt;F$194,10,IF(LOG('Indicator Data'!E173)&lt;F$195,0,10-(F$194-LOG('Indicator Data'!E173))/(F$194-F$195)*10)))),1)</f>
        <v>6.7</v>
      </c>
      <c r="G170" s="55">
        <f>ROUND(IF('Indicator Data'!F173=0,0,IF(LOG('Indicator Data'!F173)&gt;G$194,10,IF(LOG('Indicator Data'!F173)&lt;G$195,0,10-(G$194-LOG('Indicator Data'!F173))/(G$194-G$195)*10))),1)</f>
        <v>0</v>
      </c>
      <c r="H170" s="55">
        <f>ROUND(IF('Indicator Data'!G173=0,0,IF(LOG('Indicator Data'!G173)&gt;H$194,10,IF(LOG('Indicator Data'!G173)&lt;H$195,0,10-(H$194-LOG('Indicator Data'!G173))/(H$194-H$195)*10))),1)</f>
        <v>0</v>
      </c>
      <c r="I170" s="55">
        <f>ROUND(IF('Indicator Data'!H173=0,0,IF(LOG('Indicator Data'!H173)&gt;I$194,10,IF(LOG('Indicator Data'!H173)&lt;I$195,0,10-(I$194-LOG('Indicator Data'!H173))/(I$194-I$195)*10))),1)</f>
        <v>0</v>
      </c>
      <c r="J170" s="55">
        <f t="shared" si="156"/>
        <v>0</v>
      </c>
      <c r="K170" s="55">
        <f>ROUND(IF('Indicator Data'!I173=0,0,IF(LOG('Indicator Data'!I173)&gt;K$194,10,IF(LOG('Indicator Data'!I173)&lt;K$195,0,10-(K$194-LOG('Indicator Data'!I173))/(K$194-K$195)*10))),1)</f>
        <v>0</v>
      </c>
      <c r="L170" s="55">
        <f t="shared" si="157"/>
        <v>0</v>
      </c>
      <c r="M170" s="55">
        <f>ROUND(IF('Indicator Data'!J173=0,0,IF(LOG('Indicator Data'!J173)&gt;M$194,10,IF(LOG('Indicator Data'!J173)&lt;M$195,0,10-(M$194-LOG('Indicator Data'!J173))/(M$194-M$195)*10))),1)</f>
        <v>10</v>
      </c>
      <c r="N170" s="56">
        <f>'Indicator Data'!C173/'Indicator Data'!$BD173</f>
        <v>2.1119897102333056E-3</v>
      </c>
      <c r="O170" s="56">
        <f>'Indicator Data'!D173/'Indicator Data'!$BD173</f>
        <v>1.337248170851141E-3</v>
      </c>
      <c r="P170" s="56">
        <f>IF(F170=0.1,0,'Indicator Data'!E173/'Indicator Data'!$BD173)</f>
        <v>5.725011605090171E-3</v>
      </c>
      <c r="Q170" s="56">
        <f>'Indicator Data'!F173/'Indicator Data'!$BD173</f>
        <v>0</v>
      </c>
      <c r="R170" s="56">
        <f>'Indicator Data'!G173/'Indicator Data'!$BD173</f>
        <v>0</v>
      </c>
      <c r="S170" s="56">
        <f>'Indicator Data'!H173/'Indicator Data'!$BD173</f>
        <v>0</v>
      </c>
      <c r="T170" s="56">
        <f>'Indicator Data'!I173/'Indicator Data'!$BD173</f>
        <v>0</v>
      </c>
      <c r="U170" s="56">
        <f>'Indicator Data'!J173/'Indicator Data'!$BD173</f>
        <v>1.3625671559914627E-2</v>
      </c>
      <c r="V170" s="55">
        <f t="shared" si="158"/>
        <v>10</v>
      </c>
      <c r="W170" s="55">
        <f t="shared" si="159"/>
        <v>10</v>
      </c>
      <c r="X170" s="55">
        <f t="shared" si="160"/>
        <v>10</v>
      </c>
      <c r="Y170" s="55">
        <f t="shared" si="161"/>
        <v>3.8</v>
      </c>
      <c r="Z170" s="55">
        <f t="shared" si="162"/>
        <v>0</v>
      </c>
      <c r="AA170" s="55">
        <f t="shared" si="163"/>
        <v>0</v>
      </c>
      <c r="AB170" s="55">
        <f t="shared" si="164"/>
        <v>0</v>
      </c>
      <c r="AC170" s="55">
        <f t="shared" si="165"/>
        <v>0</v>
      </c>
      <c r="AD170" s="55">
        <f t="shared" si="166"/>
        <v>0</v>
      </c>
      <c r="AE170" s="55">
        <f t="shared" si="167"/>
        <v>0</v>
      </c>
      <c r="AF170" s="55">
        <f t="shared" si="168"/>
        <v>4.5</v>
      </c>
      <c r="AG170" s="55">
        <f>ROUND(IF('Indicator Data'!K173=0,0,IF('Indicator Data'!K173&gt;AG$194,10,IF('Indicator Data'!K173&lt;AG$195,0,10-(AG$194-'Indicator Data'!K173)/(AG$194-AG$195)*10))),1)</f>
        <v>2</v>
      </c>
      <c r="AH170" s="55">
        <f t="shared" si="169"/>
        <v>9.1</v>
      </c>
      <c r="AI170" s="55">
        <f t="shared" si="170"/>
        <v>10</v>
      </c>
      <c r="AJ170" s="55">
        <f t="shared" si="171"/>
        <v>0</v>
      </c>
      <c r="AK170" s="55">
        <f t="shared" si="172"/>
        <v>0</v>
      </c>
      <c r="AL170" s="55">
        <f t="shared" si="173"/>
        <v>0</v>
      </c>
      <c r="AM170" s="55">
        <f t="shared" si="174"/>
        <v>0</v>
      </c>
      <c r="AN170" s="55">
        <f t="shared" si="175"/>
        <v>8.4</v>
      </c>
      <c r="AO170" s="57">
        <f t="shared" si="176"/>
        <v>9.6999999999999993</v>
      </c>
      <c r="AP170" s="57">
        <f t="shared" si="177"/>
        <v>5.4</v>
      </c>
      <c r="AQ170" s="57">
        <f t="shared" si="178"/>
        <v>0</v>
      </c>
      <c r="AR170" s="57">
        <f t="shared" si="179"/>
        <v>0</v>
      </c>
      <c r="AS170" s="55">
        <f t="shared" si="180"/>
        <v>5.2</v>
      </c>
      <c r="AT170" s="55">
        <f>IF('Indicator Data'!L173="No data","x",IF('Indicator Data'!BE173&lt;1000,"x",ROUND((IF('Indicator Data'!L173&gt;AT$194,10,IF('Indicator Data'!L173&lt;AT$195,0,10-(AT$194-'Indicator Data'!L173)/(AT$194-AT$195)*10))),1)))</f>
        <v>10</v>
      </c>
      <c r="AU170" s="57">
        <f t="shared" si="181"/>
        <v>7.6</v>
      </c>
      <c r="AV170" s="58">
        <f t="shared" si="182"/>
        <v>6</v>
      </c>
      <c r="AW170" s="55">
        <f>ROUND(IF('Indicator Data'!M173=0,0,IF('Indicator Data'!M173&gt;AW$194,10,IF('Indicator Data'!M173&lt;AW$195,0,10-(AW$194-'Indicator Data'!M173)/(AW$194-AW$195)*10))),1)</f>
        <v>6.8</v>
      </c>
      <c r="AX170" s="55">
        <f>ROUND(IF('Indicator Data'!N173=0,0,IF(LOG('Indicator Data'!N173)&gt;LOG(AX$194),10,IF(LOG('Indicator Data'!N173)&lt;LOG(AX$195),0,10-(LOG(AX$194)-LOG('Indicator Data'!N173))/(LOG(AX$194)-LOG(AX$195))*10))),1)</f>
        <v>6.2</v>
      </c>
      <c r="AY170" s="57">
        <f t="shared" si="183"/>
        <v>6.5</v>
      </c>
      <c r="AZ170" s="55">
        <f>'Indicator Data'!O173</f>
        <v>0</v>
      </c>
      <c r="BA170" s="55">
        <f>'Indicator Data'!P173</f>
        <v>0</v>
      </c>
      <c r="BB170" s="57">
        <f t="shared" si="184"/>
        <v>0</v>
      </c>
      <c r="BC170" s="58">
        <f t="shared" si="185"/>
        <v>4.5999999999999996</v>
      </c>
      <c r="BD170" s="15"/>
      <c r="BE170" s="104"/>
      <c r="BF170" s="4"/>
    </row>
    <row r="171" spans="1:58" x14ac:dyDescent="0.25">
      <c r="A171" s="127" t="str">
        <f>'Indicator Data'!A174</f>
        <v>Tanzania</v>
      </c>
      <c r="B171" s="59" t="str">
        <f>'Indicator Data'!B174</f>
        <v>TZA</v>
      </c>
      <c r="C171" s="55">
        <f>ROUND(IF('Indicator Data'!C174=0,0.1,IF(LOG('Indicator Data'!C174)&gt;C$194,10,IF(LOG('Indicator Data'!C174)&lt;C$195,0,10-(C$194-LOG('Indicator Data'!C174))/(C$194-C$195)*10))),1)</f>
        <v>9.1</v>
      </c>
      <c r="D171" s="55">
        <f>ROUND(IF('Indicator Data'!D174=0,0.1,IF(LOG('Indicator Data'!D174)&gt;D$194,10,IF(LOG('Indicator Data'!D174)&lt;D$195,0,10-(D$194-LOG('Indicator Data'!D174))/(D$194-D$195)*10))),1)</f>
        <v>0.1</v>
      </c>
      <c r="E171" s="55">
        <f t="shared" si="155"/>
        <v>6.4</v>
      </c>
      <c r="F171" s="55">
        <f>ROUND(IF('Indicator Data'!E174="No data",0.1,IF('Indicator Data'!E174=0,0,IF(LOG('Indicator Data'!E174)&gt;F$194,10,IF(LOG('Indicator Data'!E174)&lt;F$195,0,10-(F$194-LOG('Indicator Data'!E174))/(F$194-F$195)*10)))),1)</f>
        <v>8</v>
      </c>
      <c r="G171" s="55">
        <f>ROUND(IF('Indicator Data'!F174=0,0,IF(LOG('Indicator Data'!F174)&gt;G$194,10,IF(LOG('Indicator Data'!F174)&lt;G$195,0,10-(G$194-LOG('Indicator Data'!F174))/(G$194-G$195)*10))),1)</f>
        <v>6.2</v>
      </c>
      <c r="H171" s="55">
        <f>ROUND(IF('Indicator Data'!G174=0,0,IF(LOG('Indicator Data'!G174)&gt;H$194,10,IF(LOG('Indicator Data'!G174)&lt;H$195,0,10-(H$194-LOG('Indicator Data'!G174))/(H$194-H$195)*10))),1)</f>
        <v>1.7</v>
      </c>
      <c r="I171" s="55">
        <f>ROUND(IF('Indicator Data'!H174=0,0,IF(LOG('Indicator Data'!H174)&gt;I$194,10,IF(LOG('Indicator Data'!H174)&lt;I$195,0,10-(I$194-LOG('Indicator Data'!H174))/(I$194-I$195)*10))),1)</f>
        <v>0</v>
      </c>
      <c r="J171" s="55">
        <f t="shared" si="156"/>
        <v>0.9</v>
      </c>
      <c r="K171" s="55">
        <f>ROUND(IF('Indicator Data'!I174=0,0,IF(LOG('Indicator Data'!I174)&gt;K$194,10,IF(LOG('Indicator Data'!I174)&lt;K$195,0,10-(K$194-LOG('Indicator Data'!I174))/(K$194-K$195)*10))),1)</f>
        <v>2.2000000000000002</v>
      </c>
      <c r="L171" s="55">
        <f t="shared" si="157"/>
        <v>1.6</v>
      </c>
      <c r="M171" s="55">
        <f>ROUND(IF('Indicator Data'!J174=0,0,IF(LOG('Indicator Data'!J174)&gt;M$194,10,IF(LOG('Indicator Data'!J174)&lt;M$195,0,10-(M$194-LOG('Indicator Data'!J174))/(M$194-M$195)*10))),1)</f>
        <v>10</v>
      </c>
      <c r="N171" s="56">
        <f>'Indicator Data'!C174/'Indicator Data'!$BD174</f>
        <v>8.6388871144111614E-4</v>
      </c>
      <c r="O171" s="56">
        <f>'Indicator Data'!D174/'Indicator Data'!$BD174</f>
        <v>0</v>
      </c>
      <c r="P171" s="56">
        <f>IF(F171=0.1,0,'Indicator Data'!E174/'Indicator Data'!$BD174)</f>
        <v>3.1026537568294085E-3</v>
      </c>
      <c r="Q171" s="56">
        <f>'Indicator Data'!F174/'Indicator Data'!$BD174</f>
        <v>9.8821416878528029E-7</v>
      </c>
      <c r="R171" s="56">
        <f>'Indicator Data'!G174/'Indicator Data'!$BD174</f>
        <v>9.1948939192498141E-6</v>
      </c>
      <c r="S171" s="56">
        <f>'Indicator Data'!H174/'Indicator Data'!$BD174</f>
        <v>0</v>
      </c>
      <c r="T171" s="56">
        <f>'Indicator Data'!I174/'Indicator Data'!$BD174</f>
        <v>2.3062797023190973E-6</v>
      </c>
      <c r="U171" s="56">
        <f>'Indicator Data'!J174/'Indicator Data'!$BD174</f>
        <v>7.3457967839951344E-3</v>
      </c>
      <c r="V171" s="55">
        <f t="shared" si="158"/>
        <v>4.3</v>
      </c>
      <c r="W171" s="55">
        <f t="shared" si="159"/>
        <v>0</v>
      </c>
      <c r="X171" s="55">
        <f t="shared" si="160"/>
        <v>2.4</v>
      </c>
      <c r="Y171" s="55">
        <f t="shared" si="161"/>
        <v>2.1</v>
      </c>
      <c r="Z171" s="55">
        <f t="shared" si="162"/>
        <v>5.5</v>
      </c>
      <c r="AA171" s="55">
        <f t="shared" si="163"/>
        <v>0</v>
      </c>
      <c r="AB171" s="55">
        <f t="shared" si="164"/>
        <v>0</v>
      </c>
      <c r="AC171" s="55">
        <f t="shared" si="165"/>
        <v>0</v>
      </c>
      <c r="AD171" s="55">
        <f t="shared" si="166"/>
        <v>0</v>
      </c>
      <c r="AE171" s="55">
        <f t="shared" si="167"/>
        <v>0</v>
      </c>
      <c r="AF171" s="55">
        <f t="shared" si="168"/>
        <v>2.4</v>
      </c>
      <c r="AG171" s="55">
        <f>ROUND(IF('Indicator Data'!K174=0,0,IF('Indicator Data'!K174&gt;AG$194,10,IF('Indicator Data'!K174&lt;AG$195,0,10-(AG$194-'Indicator Data'!K174)/(AG$194-AG$195)*10))),1)</f>
        <v>8.1</v>
      </c>
      <c r="AH171" s="55">
        <f t="shared" si="169"/>
        <v>6.7</v>
      </c>
      <c r="AI171" s="55">
        <f t="shared" si="170"/>
        <v>0.1</v>
      </c>
      <c r="AJ171" s="55">
        <f t="shared" si="171"/>
        <v>0.9</v>
      </c>
      <c r="AK171" s="55">
        <f t="shared" si="172"/>
        <v>0</v>
      </c>
      <c r="AL171" s="55">
        <f t="shared" si="173"/>
        <v>0.5</v>
      </c>
      <c r="AM171" s="55">
        <f t="shared" si="174"/>
        <v>1.1000000000000001</v>
      </c>
      <c r="AN171" s="55">
        <f t="shared" si="175"/>
        <v>8</v>
      </c>
      <c r="AO171" s="57">
        <f t="shared" si="176"/>
        <v>4.7</v>
      </c>
      <c r="AP171" s="57">
        <f t="shared" si="177"/>
        <v>5.8</v>
      </c>
      <c r="AQ171" s="57">
        <f t="shared" si="178"/>
        <v>5.9</v>
      </c>
      <c r="AR171" s="57">
        <f t="shared" si="179"/>
        <v>0.8</v>
      </c>
      <c r="AS171" s="55">
        <f t="shared" si="180"/>
        <v>8.1</v>
      </c>
      <c r="AT171" s="55">
        <f>IF('Indicator Data'!L174="No data","x",IF('Indicator Data'!BE174&lt;1000,"x",ROUND((IF('Indicator Data'!L174&gt;AT$194,10,IF('Indicator Data'!L174&lt;AT$195,0,10-(AT$194-'Indicator Data'!L174)/(AT$194-AT$195)*10))),1)))</f>
        <v>2</v>
      </c>
      <c r="AU171" s="57">
        <f t="shared" si="181"/>
        <v>5.0999999999999996</v>
      </c>
      <c r="AV171" s="58">
        <f t="shared" si="182"/>
        <v>4.7</v>
      </c>
      <c r="AW171" s="55">
        <f>ROUND(IF('Indicator Data'!M174=0,0,IF('Indicator Data'!M174&gt;AW$194,10,IF('Indicator Data'!M174&lt;AW$195,0,10-(AW$194-'Indicator Data'!M174)/(AW$194-AW$195)*10))),1)</f>
        <v>6.7</v>
      </c>
      <c r="AX171" s="55">
        <f>ROUND(IF('Indicator Data'!N174=0,0,IF(LOG('Indicator Data'!N174)&gt;LOG(AX$194),10,IF(LOG('Indicator Data'!N174)&lt;LOG(AX$195),0,10-(LOG(AX$194)-LOG('Indicator Data'!N174))/(LOG(AX$194)-LOG(AX$195))*10))),1)</f>
        <v>6.8</v>
      </c>
      <c r="AY171" s="57">
        <f t="shared" si="183"/>
        <v>6.8</v>
      </c>
      <c r="AZ171" s="55">
        <f>'Indicator Data'!O174</f>
        <v>0</v>
      </c>
      <c r="BA171" s="55">
        <f>'Indicator Data'!P174</f>
        <v>0</v>
      </c>
      <c r="BB171" s="57">
        <f t="shared" si="184"/>
        <v>0</v>
      </c>
      <c r="BC171" s="58">
        <f t="shared" si="185"/>
        <v>4.8</v>
      </c>
      <c r="BD171" s="15"/>
      <c r="BE171" s="104"/>
      <c r="BF171" s="4"/>
    </row>
    <row r="172" spans="1:58" x14ac:dyDescent="0.25">
      <c r="A172" s="126" t="str">
        <f>'Indicator Data'!A175</f>
        <v>Thailand</v>
      </c>
      <c r="B172" s="59" t="str">
        <f>'Indicator Data'!B175</f>
        <v>THA</v>
      </c>
      <c r="C172" s="55">
        <f>ROUND(IF('Indicator Data'!C175=0,0.1,IF(LOG('Indicator Data'!C175)&gt;C$194,10,IF(LOG('Indicator Data'!C175)&lt;C$195,0,10-(C$194-LOG('Indicator Data'!C175))/(C$194-C$195)*10))),1)</f>
        <v>8.1</v>
      </c>
      <c r="D172" s="55">
        <f>ROUND(IF('Indicator Data'!D175=0,0.1,IF(LOG('Indicator Data'!D175)&gt;D$194,10,IF(LOG('Indicator Data'!D175)&lt;D$195,0,10-(D$194-LOG('Indicator Data'!D175))/(D$194-D$195)*10))),1)</f>
        <v>0.1</v>
      </c>
      <c r="E172" s="55">
        <f t="shared" si="155"/>
        <v>5.4</v>
      </c>
      <c r="F172" s="55">
        <f>ROUND(IF('Indicator Data'!E175="No data",0.1,IF('Indicator Data'!E175=0,0,IF(LOG('Indicator Data'!E175)&gt;F$194,10,IF(LOG('Indicator Data'!E175)&lt;F$195,0,10-(F$194-LOG('Indicator Data'!E175))/(F$194-F$195)*10)))),1)</f>
        <v>9.6999999999999993</v>
      </c>
      <c r="G172" s="55">
        <f>ROUND(IF('Indicator Data'!F175=0,0,IF(LOG('Indicator Data'!F175)&gt;G$194,10,IF(LOG('Indicator Data'!F175)&lt;G$195,0,10-(G$194-LOG('Indicator Data'!F175))/(G$194-G$195)*10))),1)</f>
        <v>7.4</v>
      </c>
      <c r="H172" s="55">
        <f>ROUND(IF('Indicator Data'!G175=0,0,IF(LOG('Indicator Data'!G175)&gt;H$194,10,IF(LOG('Indicator Data'!G175)&lt;H$195,0,10-(H$194-LOG('Indicator Data'!G175))/(H$194-H$195)*10))),1)</f>
        <v>7.9</v>
      </c>
      <c r="I172" s="55">
        <f>ROUND(IF('Indicator Data'!H175=0,0,IF(LOG('Indicator Data'!H175)&gt;I$194,10,IF(LOG('Indicator Data'!H175)&lt;I$195,0,10-(I$194-LOG('Indicator Data'!H175))/(I$194-I$195)*10))),1)</f>
        <v>7.8</v>
      </c>
      <c r="J172" s="55">
        <f t="shared" si="156"/>
        <v>7.9</v>
      </c>
      <c r="K172" s="55">
        <f>ROUND(IF('Indicator Data'!I175=0,0,IF(LOG('Indicator Data'!I175)&gt;K$194,10,IF(LOG('Indicator Data'!I175)&lt;K$195,0,10-(K$194-LOG('Indicator Data'!I175))/(K$194-K$195)*10))),1)</f>
        <v>6.9</v>
      </c>
      <c r="L172" s="55">
        <f t="shared" si="157"/>
        <v>7.4</v>
      </c>
      <c r="M172" s="55">
        <f>ROUND(IF('Indicator Data'!J175=0,0,IF(LOG('Indicator Data'!J175)&gt;M$194,10,IF(LOG('Indicator Data'!J175)&lt;M$195,0,10-(M$194-LOG('Indicator Data'!J175))/(M$194-M$195)*10))),1)</f>
        <v>10</v>
      </c>
      <c r="N172" s="56">
        <f>'Indicator Data'!C175/'Indicator Data'!$BD175</f>
        <v>2.5618044680371317E-4</v>
      </c>
      <c r="O172" s="56">
        <f>'Indicator Data'!D175/'Indicator Data'!$BD175</f>
        <v>0</v>
      </c>
      <c r="P172" s="56">
        <f>IF(F172=0.1,0,'Indicator Data'!E175/'Indicator Data'!$BD175)</f>
        <v>1.1129886079107174E-2</v>
      </c>
      <c r="Q172" s="56">
        <f>'Indicator Data'!F175/'Indicator Data'!$BD175</f>
        <v>4.0157856355066234E-6</v>
      </c>
      <c r="R172" s="56">
        <f>'Indicator Data'!G175/'Indicator Data'!$BD175</f>
        <v>2.1715083154457224E-3</v>
      </c>
      <c r="S172" s="56">
        <f>'Indicator Data'!H175/'Indicator Data'!$BD175</f>
        <v>4.0724194379377474E-5</v>
      </c>
      <c r="T172" s="56">
        <f>'Indicator Data'!I175/'Indicator Data'!$BD175</f>
        <v>4.1878630442504061E-4</v>
      </c>
      <c r="U172" s="56">
        <f>'Indicator Data'!J175/'Indicator Data'!$BD175</f>
        <v>1.3422733422433815E-2</v>
      </c>
      <c r="V172" s="55">
        <f t="shared" si="158"/>
        <v>1.3</v>
      </c>
      <c r="W172" s="55">
        <f t="shared" si="159"/>
        <v>0</v>
      </c>
      <c r="X172" s="55">
        <f t="shared" si="160"/>
        <v>0.7</v>
      </c>
      <c r="Y172" s="55">
        <f t="shared" si="161"/>
        <v>7.4</v>
      </c>
      <c r="Z172" s="55">
        <f t="shared" si="162"/>
        <v>6.9</v>
      </c>
      <c r="AA172" s="55">
        <f t="shared" si="163"/>
        <v>1.2</v>
      </c>
      <c r="AB172" s="55">
        <f t="shared" si="164"/>
        <v>0.1</v>
      </c>
      <c r="AC172" s="55">
        <f t="shared" si="165"/>
        <v>0.7</v>
      </c>
      <c r="AD172" s="55">
        <f t="shared" si="166"/>
        <v>0.4</v>
      </c>
      <c r="AE172" s="55">
        <f t="shared" si="167"/>
        <v>0.6</v>
      </c>
      <c r="AF172" s="55">
        <f t="shared" si="168"/>
        <v>4.5</v>
      </c>
      <c r="AG172" s="55">
        <f>ROUND(IF('Indicator Data'!K175=0,0,IF('Indicator Data'!K175&gt;AG$194,10,IF('Indicator Data'!K175&lt;AG$195,0,10-(AG$194-'Indicator Data'!K175)/(AG$194-AG$195)*10))),1)</f>
        <v>10</v>
      </c>
      <c r="AH172" s="55">
        <f t="shared" si="169"/>
        <v>4.7</v>
      </c>
      <c r="AI172" s="55">
        <f t="shared" si="170"/>
        <v>0.1</v>
      </c>
      <c r="AJ172" s="55">
        <f t="shared" si="171"/>
        <v>4.5999999999999996</v>
      </c>
      <c r="AK172" s="55">
        <f t="shared" si="172"/>
        <v>4</v>
      </c>
      <c r="AL172" s="55">
        <f t="shared" si="173"/>
        <v>4.3</v>
      </c>
      <c r="AM172" s="55">
        <f t="shared" si="174"/>
        <v>3.7</v>
      </c>
      <c r="AN172" s="55">
        <f t="shared" si="175"/>
        <v>8.4</v>
      </c>
      <c r="AO172" s="57">
        <f t="shared" si="176"/>
        <v>3.4</v>
      </c>
      <c r="AP172" s="57">
        <f t="shared" si="177"/>
        <v>8.8000000000000007</v>
      </c>
      <c r="AQ172" s="57">
        <f t="shared" si="178"/>
        <v>7.2</v>
      </c>
      <c r="AR172" s="57">
        <f t="shared" si="179"/>
        <v>4.9000000000000004</v>
      </c>
      <c r="AS172" s="55">
        <f t="shared" si="180"/>
        <v>9.1999999999999993</v>
      </c>
      <c r="AT172" s="55">
        <f>IF('Indicator Data'!L175="No data","x",IF('Indicator Data'!BE175&lt;1000,"x",ROUND((IF('Indicator Data'!L175&gt;AT$194,10,IF('Indicator Data'!L175&lt;AT$195,0,10-(AT$194-'Indicator Data'!L175)/(AT$194-AT$195)*10))),1)))</f>
        <v>2</v>
      </c>
      <c r="AU172" s="57">
        <f t="shared" si="181"/>
        <v>5.6</v>
      </c>
      <c r="AV172" s="58">
        <f t="shared" si="182"/>
        <v>6.4</v>
      </c>
      <c r="AW172" s="55">
        <f>ROUND(IF('Indicator Data'!M175=0,0,IF('Indicator Data'!M175&gt;AW$194,10,IF('Indicator Data'!M175&lt;AW$195,0,10-(AW$194-'Indicator Data'!M175)/(AW$194-AW$195)*10))),1)</f>
        <v>7.8</v>
      </c>
      <c r="AX172" s="55">
        <f>ROUND(IF('Indicator Data'!N175=0,0,IF(LOG('Indicator Data'!N175)&gt;LOG(AX$194),10,IF(LOG('Indicator Data'!N175)&lt;LOG(AX$195),0,10-(LOG(AX$194)-LOG('Indicator Data'!N175))/(LOG(AX$194)-LOG(AX$195))*10))),1)</f>
        <v>5.9</v>
      </c>
      <c r="AY172" s="57">
        <f t="shared" si="183"/>
        <v>7</v>
      </c>
      <c r="AZ172" s="55">
        <f>'Indicator Data'!O175</f>
        <v>0</v>
      </c>
      <c r="BA172" s="55">
        <f>'Indicator Data'!P175</f>
        <v>0</v>
      </c>
      <c r="BB172" s="57">
        <f t="shared" si="184"/>
        <v>0</v>
      </c>
      <c r="BC172" s="58">
        <f t="shared" si="185"/>
        <v>4.9000000000000004</v>
      </c>
      <c r="BD172" s="15"/>
      <c r="BE172" s="104"/>
      <c r="BF172" s="4"/>
    </row>
    <row r="173" spans="1:58" x14ac:dyDescent="0.25">
      <c r="A173" s="127" t="str">
        <f>'Indicator Data'!A176</f>
        <v>Timor-Leste</v>
      </c>
      <c r="B173" s="59" t="str">
        <f>'Indicator Data'!B176</f>
        <v>TLS</v>
      </c>
      <c r="C173" s="55">
        <f>ROUND(IF('Indicator Data'!C176=0,0.1,IF(LOG('Indicator Data'!C176)&gt;C$194,10,IF(LOG('Indicator Data'!C176)&lt;C$195,0,10-(C$194-LOG('Indicator Data'!C176))/(C$194-C$195)*10))),1)</f>
        <v>5.9</v>
      </c>
      <c r="D173" s="55">
        <f>ROUND(IF('Indicator Data'!D176=0,0.1,IF(LOG('Indicator Data'!D176)&gt;D$194,10,IF(LOG('Indicator Data'!D176)&lt;D$195,0,10-(D$194-LOG('Indicator Data'!D176))/(D$194-D$195)*10))),1)</f>
        <v>0.1</v>
      </c>
      <c r="E173" s="55">
        <f t="shared" si="155"/>
        <v>3.5</v>
      </c>
      <c r="F173" s="55">
        <f>ROUND(IF('Indicator Data'!E176="No data",0.1,IF('Indicator Data'!E176=0,0,IF(LOG('Indicator Data'!E176)&gt;F$194,10,IF(LOG('Indicator Data'!E176)&lt;F$195,0,10-(F$194-LOG('Indicator Data'!E176))/(F$194-F$195)*10)))),1)</f>
        <v>2.6</v>
      </c>
      <c r="G173" s="55">
        <f>ROUND(IF('Indicator Data'!F176=0,0,IF(LOG('Indicator Data'!F176)&gt;G$194,10,IF(LOG('Indicator Data'!F176)&lt;G$195,0,10-(G$194-LOG('Indicator Data'!F176))/(G$194-G$195)*10))),1)</f>
        <v>4.5999999999999996</v>
      </c>
      <c r="H173" s="55">
        <f>ROUND(IF('Indicator Data'!G176=0,0,IF(LOG('Indicator Data'!G176)&gt;H$194,10,IF(LOG('Indicator Data'!G176)&lt;H$195,0,10-(H$194-LOG('Indicator Data'!G176))/(H$194-H$195)*10))),1)</f>
        <v>4.5999999999999996</v>
      </c>
      <c r="I173" s="55">
        <f>ROUND(IF('Indicator Data'!H176=0,0,IF(LOG('Indicator Data'!H176)&gt;I$194,10,IF(LOG('Indicator Data'!H176)&lt;I$195,0,10-(I$194-LOG('Indicator Data'!H176))/(I$194-I$195)*10))),1)</f>
        <v>6.8</v>
      </c>
      <c r="J173" s="55">
        <f t="shared" si="156"/>
        <v>5.8</v>
      </c>
      <c r="K173" s="55">
        <f>ROUND(IF('Indicator Data'!I176=0,0,IF(LOG('Indicator Data'!I176)&gt;K$194,10,IF(LOG('Indicator Data'!I176)&lt;K$195,0,10-(K$194-LOG('Indicator Data'!I176))/(K$194-K$195)*10))),1)</f>
        <v>4.4000000000000004</v>
      </c>
      <c r="L173" s="55">
        <f t="shared" si="157"/>
        <v>5.0999999999999996</v>
      </c>
      <c r="M173" s="55">
        <f>ROUND(IF('Indicator Data'!J176=0,0,IF(LOG('Indicator Data'!J176)&gt;M$194,10,IF(LOG('Indicator Data'!J176)&lt;M$195,0,10-(M$194-LOG('Indicator Data'!J176))/(M$194-M$195)*10))),1)</f>
        <v>6.4</v>
      </c>
      <c r="N173" s="56">
        <f>'Indicator Data'!C176/'Indicator Data'!$BD176</f>
        <v>1.970696256034089E-3</v>
      </c>
      <c r="O173" s="56">
        <f>'Indicator Data'!D176/'Indicator Data'!$BD176</f>
        <v>0</v>
      </c>
      <c r="P173" s="56">
        <f>IF(F173=0.1,0,'Indicator Data'!E176/'Indicator Data'!$BD176)</f>
        <v>9.4503712881088375E-4</v>
      </c>
      <c r="Q173" s="56">
        <f>'Indicator Data'!F176/'Indicator Data'!$BD176</f>
        <v>5.1546527824829799E-6</v>
      </c>
      <c r="R173" s="56">
        <f>'Indicator Data'!G176/'Indicator Data'!$BD176</f>
        <v>6.2390551621762181E-3</v>
      </c>
      <c r="S173" s="56">
        <f>'Indicator Data'!H176/'Indicator Data'!$BD176</f>
        <v>5.1904836908651421E-4</v>
      </c>
      <c r="T173" s="56">
        <f>'Indicator Data'!I176/'Indicator Data'!$BD176</f>
        <v>1.3605326767853203E-3</v>
      </c>
      <c r="U173" s="56">
        <f>'Indicator Data'!J176/'Indicator Data'!$BD176</f>
        <v>3.1994396580928841E-3</v>
      </c>
      <c r="V173" s="55">
        <f t="shared" si="158"/>
        <v>9.9</v>
      </c>
      <c r="W173" s="55">
        <f t="shared" si="159"/>
        <v>0</v>
      </c>
      <c r="X173" s="55">
        <f t="shared" si="160"/>
        <v>7.4</v>
      </c>
      <c r="Y173" s="55">
        <f t="shared" si="161"/>
        <v>0.6</v>
      </c>
      <c r="Z173" s="55">
        <f t="shared" si="162"/>
        <v>7.1</v>
      </c>
      <c r="AA173" s="55">
        <f t="shared" si="163"/>
        <v>3.5</v>
      </c>
      <c r="AB173" s="55">
        <f t="shared" si="164"/>
        <v>1</v>
      </c>
      <c r="AC173" s="55">
        <f t="shared" si="165"/>
        <v>2.2999999999999998</v>
      </c>
      <c r="AD173" s="55">
        <f t="shared" si="166"/>
        <v>1.4</v>
      </c>
      <c r="AE173" s="55">
        <f t="shared" si="167"/>
        <v>1.9</v>
      </c>
      <c r="AF173" s="55">
        <f t="shared" si="168"/>
        <v>1.1000000000000001</v>
      </c>
      <c r="AG173" s="55">
        <f>ROUND(IF('Indicator Data'!K176=0,0,IF('Indicator Data'!K176&gt;AG$194,10,IF('Indicator Data'!K176&lt;AG$195,0,10-(AG$194-'Indicator Data'!K176)/(AG$194-AG$195)*10))),1)</f>
        <v>2</v>
      </c>
      <c r="AH173" s="55">
        <f t="shared" si="169"/>
        <v>7.9</v>
      </c>
      <c r="AI173" s="55">
        <f t="shared" si="170"/>
        <v>0.1</v>
      </c>
      <c r="AJ173" s="55">
        <f t="shared" si="171"/>
        <v>4.0999999999999996</v>
      </c>
      <c r="AK173" s="55">
        <f t="shared" si="172"/>
        <v>3.9</v>
      </c>
      <c r="AL173" s="55">
        <f t="shared" si="173"/>
        <v>4</v>
      </c>
      <c r="AM173" s="55">
        <f t="shared" si="174"/>
        <v>2.9</v>
      </c>
      <c r="AN173" s="55">
        <f t="shared" si="175"/>
        <v>4.2</v>
      </c>
      <c r="AO173" s="57">
        <f t="shared" si="176"/>
        <v>5.8</v>
      </c>
      <c r="AP173" s="57">
        <f t="shared" si="177"/>
        <v>1.7</v>
      </c>
      <c r="AQ173" s="57">
        <f t="shared" si="178"/>
        <v>6</v>
      </c>
      <c r="AR173" s="57">
        <f t="shared" si="179"/>
        <v>3.7</v>
      </c>
      <c r="AS173" s="55">
        <f t="shared" si="180"/>
        <v>3.1</v>
      </c>
      <c r="AT173" s="55">
        <f>IF('Indicator Data'!L176="No data","x",IF('Indicator Data'!BE176&lt;1000,"x",ROUND((IF('Indicator Data'!L176&gt;AT$194,10,IF('Indicator Data'!L176&lt;AT$195,0,10-(AT$194-'Indicator Data'!L176)/(AT$194-AT$195)*10))),1)))</f>
        <v>0</v>
      </c>
      <c r="AU173" s="57">
        <f t="shared" si="181"/>
        <v>1.6</v>
      </c>
      <c r="AV173" s="58">
        <f t="shared" si="182"/>
        <v>4</v>
      </c>
      <c r="AW173" s="55">
        <f>ROUND(IF('Indicator Data'!M176=0,0,IF('Indicator Data'!M176&gt;AW$194,10,IF('Indicator Data'!M176&lt;AW$195,0,10-(AW$194-'Indicator Data'!M176)/(AW$194-AW$195)*10))),1)</f>
        <v>1.7</v>
      </c>
      <c r="AX173" s="55">
        <f>ROUND(IF('Indicator Data'!N176=0,0,IF(LOG('Indicator Data'!N176)&gt;LOG(AX$194),10,IF(LOG('Indicator Data'!N176)&lt;LOG(AX$195),0,10-(LOG(AX$194)-LOG('Indicator Data'!N176))/(LOG(AX$194)-LOG(AX$195))*10))),1)</f>
        <v>4.0999999999999996</v>
      </c>
      <c r="AY173" s="57">
        <f t="shared" si="183"/>
        <v>3</v>
      </c>
      <c r="AZ173" s="55">
        <f>'Indicator Data'!O176</f>
        <v>0</v>
      </c>
      <c r="BA173" s="55">
        <f>'Indicator Data'!P176</f>
        <v>0</v>
      </c>
      <c r="BB173" s="57">
        <f t="shared" si="184"/>
        <v>0</v>
      </c>
      <c r="BC173" s="58">
        <f t="shared" si="185"/>
        <v>2.1</v>
      </c>
      <c r="BD173" s="15"/>
      <c r="BE173" s="104"/>
      <c r="BF173" s="4"/>
    </row>
    <row r="174" spans="1:58" x14ac:dyDescent="0.25">
      <c r="A174" s="127" t="str">
        <f>'Indicator Data'!A177</f>
        <v>Togo</v>
      </c>
      <c r="B174" s="59" t="str">
        <f>'Indicator Data'!B177</f>
        <v>TGO</v>
      </c>
      <c r="C174" s="55">
        <f>ROUND(IF('Indicator Data'!C177=0,0.1,IF(LOG('Indicator Data'!C177)&gt;C$194,10,IF(LOG('Indicator Data'!C177)&lt;C$195,0,10-(C$194-LOG('Indicator Data'!C177))/(C$194-C$195)*10))),1)</f>
        <v>0.1</v>
      </c>
      <c r="D174" s="55">
        <f>ROUND(IF('Indicator Data'!D177=0,0.1,IF(LOG('Indicator Data'!D177)&gt;D$194,10,IF(LOG('Indicator Data'!D177)&lt;D$195,0,10-(D$194-LOG('Indicator Data'!D177))/(D$194-D$195)*10))),1)</f>
        <v>0.1</v>
      </c>
      <c r="E174" s="55">
        <f t="shared" si="155"/>
        <v>0.1</v>
      </c>
      <c r="F174" s="55">
        <f>ROUND(IF('Indicator Data'!E177="No data",0.1,IF('Indicator Data'!E177=0,0,IF(LOG('Indicator Data'!E177)&gt;F$194,10,IF(LOG('Indicator Data'!E177)&lt;F$195,0,10-(F$194-LOG('Indicator Data'!E177))/(F$194-F$195)*10)))),1)</f>
        <v>5.9</v>
      </c>
      <c r="G174" s="55">
        <f>ROUND(IF('Indicator Data'!F177=0,0,IF(LOG('Indicator Data'!F177)&gt;G$194,10,IF(LOG('Indicator Data'!F177)&lt;G$195,0,10-(G$194-LOG('Indicator Data'!F177))/(G$194-G$195)*10))),1)</f>
        <v>0</v>
      </c>
      <c r="H174" s="55">
        <f>ROUND(IF('Indicator Data'!G177=0,0,IF(LOG('Indicator Data'!G177)&gt;H$194,10,IF(LOG('Indicator Data'!G177)&lt;H$195,0,10-(H$194-LOG('Indicator Data'!G177))/(H$194-H$195)*10))),1)</f>
        <v>0</v>
      </c>
      <c r="I174" s="55">
        <f>ROUND(IF('Indicator Data'!H177=0,0,IF(LOG('Indicator Data'!H177)&gt;I$194,10,IF(LOG('Indicator Data'!H177)&lt;I$195,0,10-(I$194-LOG('Indicator Data'!H177))/(I$194-I$195)*10))),1)</f>
        <v>0</v>
      </c>
      <c r="J174" s="55">
        <f t="shared" si="156"/>
        <v>0</v>
      </c>
      <c r="K174" s="55">
        <f>ROUND(IF('Indicator Data'!I177=0,0,IF(LOG('Indicator Data'!I177)&gt;K$194,10,IF(LOG('Indicator Data'!I177)&lt;K$195,0,10-(K$194-LOG('Indicator Data'!I177))/(K$194-K$195)*10))),1)</f>
        <v>0</v>
      </c>
      <c r="L174" s="55">
        <f t="shared" si="157"/>
        <v>0</v>
      </c>
      <c r="M174" s="55">
        <f>ROUND(IF('Indicator Data'!J177=0,0,IF(LOG('Indicator Data'!J177)&gt;M$194,10,IF(LOG('Indicator Data'!J177)&lt;M$195,0,10-(M$194-LOG('Indicator Data'!J177))/(M$194-M$195)*10))),1)</f>
        <v>7.7</v>
      </c>
      <c r="N174" s="56">
        <f>'Indicator Data'!C177/'Indicator Data'!$BD177</f>
        <v>0</v>
      </c>
      <c r="O174" s="56">
        <f>'Indicator Data'!D177/'Indicator Data'!$BD177</f>
        <v>0</v>
      </c>
      <c r="P174" s="56">
        <f>IF(F174=0.1,0,'Indicator Data'!E177/'Indicator Data'!$BD177)</f>
        <v>3.1403949994211655E-3</v>
      </c>
      <c r="Q174" s="56">
        <f>'Indicator Data'!F177/'Indicator Data'!$BD177</f>
        <v>0</v>
      </c>
      <c r="R174" s="56">
        <f>'Indicator Data'!G177/'Indicator Data'!$BD177</f>
        <v>0</v>
      </c>
      <c r="S174" s="56">
        <f>'Indicator Data'!H177/'Indicator Data'!$BD177</f>
        <v>0</v>
      </c>
      <c r="T174" s="56">
        <f>'Indicator Data'!I177/'Indicator Data'!$BD177</f>
        <v>0</v>
      </c>
      <c r="U174" s="56">
        <f>'Indicator Data'!J177/'Indicator Data'!$BD177</f>
        <v>1.6704888119559644E-3</v>
      </c>
      <c r="V174" s="55">
        <f t="shared" si="158"/>
        <v>0</v>
      </c>
      <c r="W174" s="55">
        <f t="shared" si="159"/>
        <v>0</v>
      </c>
      <c r="X174" s="55">
        <f t="shared" si="160"/>
        <v>0</v>
      </c>
      <c r="Y174" s="55">
        <f t="shared" si="161"/>
        <v>2.1</v>
      </c>
      <c r="Z174" s="55">
        <f t="shared" si="162"/>
        <v>0</v>
      </c>
      <c r="AA174" s="55">
        <f t="shared" si="163"/>
        <v>0</v>
      </c>
      <c r="AB174" s="55">
        <f t="shared" si="164"/>
        <v>0</v>
      </c>
      <c r="AC174" s="55">
        <f t="shared" si="165"/>
        <v>0</v>
      </c>
      <c r="AD174" s="55">
        <f t="shared" si="166"/>
        <v>0</v>
      </c>
      <c r="AE174" s="55">
        <f t="shared" si="167"/>
        <v>0</v>
      </c>
      <c r="AF174" s="55">
        <f t="shared" si="168"/>
        <v>0.6</v>
      </c>
      <c r="AG174" s="55">
        <f>ROUND(IF('Indicator Data'!K177=0,0,IF('Indicator Data'!K177&gt;AG$194,10,IF('Indicator Data'!K177&lt;AG$195,0,10-(AG$194-'Indicator Data'!K177)/(AG$194-AG$195)*10))),1)</f>
        <v>1</v>
      </c>
      <c r="AH174" s="55">
        <f t="shared" si="169"/>
        <v>0.1</v>
      </c>
      <c r="AI174" s="55">
        <f t="shared" si="170"/>
        <v>0.1</v>
      </c>
      <c r="AJ174" s="55">
        <f t="shared" si="171"/>
        <v>0</v>
      </c>
      <c r="AK174" s="55">
        <f t="shared" si="172"/>
        <v>0</v>
      </c>
      <c r="AL174" s="55">
        <f t="shared" si="173"/>
        <v>0</v>
      </c>
      <c r="AM174" s="55">
        <f t="shared" si="174"/>
        <v>0</v>
      </c>
      <c r="AN174" s="55">
        <f t="shared" si="175"/>
        <v>5.0999999999999996</v>
      </c>
      <c r="AO174" s="57">
        <f t="shared" si="176"/>
        <v>0.1</v>
      </c>
      <c r="AP174" s="57">
        <f t="shared" si="177"/>
        <v>4.3</v>
      </c>
      <c r="AQ174" s="57">
        <f t="shared" si="178"/>
        <v>0</v>
      </c>
      <c r="AR174" s="57">
        <f t="shared" si="179"/>
        <v>0</v>
      </c>
      <c r="AS174" s="55">
        <f t="shared" si="180"/>
        <v>3.1</v>
      </c>
      <c r="AT174" s="55">
        <f>IF('Indicator Data'!L177="No data","x",IF('Indicator Data'!BE177&lt;1000,"x",ROUND((IF('Indicator Data'!L177&gt;AT$194,10,IF('Indicator Data'!L177&lt;AT$195,0,10-(AT$194-'Indicator Data'!L177)/(AT$194-AT$195)*10))),1)))</f>
        <v>2</v>
      </c>
      <c r="AU174" s="57">
        <f t="shared" si="181"/>
        <v>2.6</v>
      </c>
      <c r="AV174" s="58">
        <f t="shared" si="182"/>
        <v>1.6</v>
      </c>
      <c r="AW174" s="55">
        <f>ROUND(IF('Indicator Data'!M177=0,0,IF('Indicator Data'!M177&gt;AW$194,10,IF('Indicator Data'!M177&lt;AW$195,0,10-(AW$194-'Indicator Data'!M177)/(AW$194-AW$195)*10))),1)</f>
        <v>2.7</v>
      </c>
      <c r="AX174" s="55">
        <f>ROUND(IF('Indicator Data'!N177=0,0,IF(LOG('Indicator Data'!N177)&gt;LOG(AX$194),10,IF(LOG('Indicator Data'!N177)&lt;LOG(AX$195),0,10-(LOG(AX$194)-LOG('Indicator Data'!N177))/(LOG(AX$194)-LOG(AX$195))*10))),1)</f>
        <v>3.2</v>
      </c>
      <c r="AY174" s="57">
        <f t="shared" si="183"/>
        <v>3</v>
      </c>
      <c r="AZ174" s="55">
        <f>'Indicator Data'!O177</f>
        <v>0</v>
      </c>
      <c r="BA174" s="55">
        <f>'Indicator Data'!P177</f>
        <v>0</v>
      </c>
      <c r="BB174" s="57">
        <f t="shared" si="184"/>
        <v>0</v>
      </c>
      <c r="BC174" s="58">
        <f t="shared" si="185"/>
        <v>2.1</v>
      </c>
      <c r="BD174" s="15"/>
      <c r="BE174" s="104"/>
      <c r="BF174" s="4"/>
    </row>
    <row r="175" spans="1:58" x14ac:dyDescent="0.25">
      <c r="A175" s="127" t="str">
        <f>'Indicator Data'!A178</f>
        <v>Tonga</v>
      </c>
      <c r="B175" s="59" t="str">
        <f>'Indicator Data'!B178</f>
        <v>TON</v>
      </c>
      <c r="C175" s="55">
        <f>ROUND(IF('Indicator Data'!C178=0,0.1,IF(LOG('Indicator Data'!C178)&gt;C$194,10,IF(LOG('Indicator Data'!C178)&lt;C$195,0,10-(C$194-LOG('Indicator Data'!C178))/(C$194-C$195)*10))),1)</f>
        <v>0.1</v>
      </c>
      <c r="D175" s="55">
        <f>ROUND(IF('Indicator Data'!D178=0,0.1,IF(LOG('Indicator Data'!D178)&gt;D$194,10,IF(LOG('Indicator Data'!D178)&lt;D$195,0,10-(D$194-LOG('Indicator Data'!D178))/(D$194-D$195)*10))),1)</f>
        <v>0.1</v>
      </c>
      <c r="E175" s="55">
        <f t="shared" si="155"/>
        <v>0.1</v>
      </c>
      <c r="F175" s="55">
        <f>ROUND(IF('Indicator Data'!E178="No data",0.1,IF('Indicator Data'!E178=0,0,IF(LOG('Indicator Data'!E178)&gt;F$194,10,IF(LOG('Indicator Data'!E178)&lt;F$195,0,10-(F$194-LOG('Indicator Data'!E178))/(F$194-F$195)*10)))),1)</f>
        <v>0.1</v>
      </c>
      <c r="G175" s="55">
        <f>ROUND(IF('Indicator Data'!F178=0,0,IF(LOG('Indicator Data'!F178)&gt;G$194,10,IF(LOG('Indicator Data'!F178)&lt;G$195,0,10-(G$194-LOG('Indicator Data'!F178))/(G$194-G$195)*10))),1)</f>
        <v>4.7</v>
      </c>
      <c r="H175" s="55">
        <f>ROUND(IF('Indicator Data'!G178=0,0,IF(LOG('Indicator Data'!G178)&gt;H$194,10,IF(LOG('Indicator Data'!G178)&lt;H$195,0,10-(H$194-LOG('Indicator Data'!G178))/(H$194-H$195)*10))),1)</f>
        <v>3.3</v>
      </c>
      <c r="I175" s="55">
        <f>ROUND(IF('Indicator Data'!H178=0,0,IF(LOG('Indicator Data'!H178)&gt;I$194,10,IF(LOG('Indicator Data'!H178)&lt;I$195,0,10-(I$194-LOG('Indicator Data'!H178))/(I$194-I$195)*10))),1)</f>
        <v>6.9</v>
      </c>
      <c r="J175" s="55">
        <f t="shared" si="156"/>
        <v>5.4</v>
      </c>
      <c r="K175" s="55">
        <f>ROUND(IF('Indicator Data'!I178=0,0,IF(LOG('Indicator Data'!I178)&gt;K$194,10,IF(LOG('Indicator Data'!I178)&lt;K$195,0,10-(K$194-LOG('Indicator Data'!I178))/(K$194-K$195)*10))),1)</f>
        <v>2</v>
      </c>
      <c r="L175" s="55">
        <f t="shared" si="157"/>
        <v>3.9</v>
      </c>
      <c r="M175" s="55">
        <f>ROUND(IF('Indicator Data'!J178=0,0,IF(LOG('Indicator Data'!J178)&gt;M$194,10,IF(LOG('Indicator Data'!J178)&lt;M$195,0,10-(M$194-LOG('Indicator Data'!J178))/(M$194-M$195)*10))),1)</f>
        <v>0</v>
      </c>
      <c r="N175" s="56">
        <f>'Indicator Data'!C178/'Indicator Data'!$BD178</f>
        <v>0</v>
      </c>
      <c r="O175" s="56">
        <f>'Indicator Data'!D178/'Indicator Data'!$BD178</f>
        <v>0</v>
      </c>
      <c r="P175" s="56">
        <f>IF(F175=0.1,0,'Indicator Data'!E178/'Indicator Data'!$BD178)</f>
        <v>0</v>
      </c>
      <c r="Q175" s="56">
        <f>'Indicator Data'!F178/'Indicator Data'!$BD178</f>
        <v>6.4079824719484783E-5</v>
      </c>
      <c r="R175" s="56">
        <f>'Indicator Data'!G178/'Indicator Data'!$BD178</f>
        <v>1.9111010992971706E-2</v>
      </c>
      <c r="S175" s="56">
        <f>'Indicator Data'!H178/'Indicator Data'!$BD178</f>
        <v>6.0350561030436973E-3</v>
      </c>
      <c r="T175" s="56">
        <f>'Indicator Data'!I178/'Indicator Data'!$BD178</f>
        <v>9.2466162703569161E-4</v>
      </c>
      <c r="U175" s="56">
        <f>'Indicator Data'!J178/'Indicator Data'!$BD178</f>
        <v>0</v>
      </c>
      <c r="V175" s="55">
        <f t="shared" si="158"/>
        <v>0</v>
      </c>
      <c r="W175" s="55">
        <f t="shared" si="159"/>
        <v>0</v>
      </c>
      <c r="X175" s="55">
        <f t="shared" si="160"/>
        <v>0</v>
      </c>
      <c r="Y175" s="55">
        <f t="shared" si="161"/>
        <v>0.1</v>
      </c>
      <c r="Z175" s="55">
        <f t="shared" si="162"/>
        <v>9.6</v>
      </c>
      <c r="AA175" s="55">
        <f t="shared" si="163"/>
        <v>10</v>
      </c>
      <c r="AB175" s="55">
        <f t="shared" si="164"/>
        <v>10</v>
      </c>
      <c r="AC175" s="55">
        <f t="shared" si="165"/>
        <v>10</v>
      </c>
      <c r="AD175" s="55">
        <f t="shared" si="166"/>
        <v>0.9</v>
      </c>
      <c r="AE175" s="55">
        <f t="shared" si="167"/>
        <v>7.7</v>
      </c>
      <c r="AF175" s="55">
        <f t="shared" si="168"/>
        <v>0</v>
      </c>
      <c r="AG175" s="55">
        <f>ROUND(IF('Indicator Data'!K178=0,0,IF('Indicator Data'!K178&gt;AG$194,10,IF('Indicator Data'!K178&lt;AG$195,0,10-(AG$194-'Indicator Data'!K178)/(AG$194-AG$195)*10))),1)</f>
        <v>1</v>
      </c>
      <c r="AH175" s="55">
        <f t="shared" si="169"/>
        <v>0.1</v>
      </c>
      <c r="AI175" s="55">
        <f t="shared" si="170"/>
        <v>0.1</v>
      </c>
      <c r="AJ175" s="55">
        <f t="shared" si="171"/>
        <v>6.7</v>
      </c>
      <c r="AK175" s="55">
        <f t="shared" si="172"/>
        <v>8.5</v>
      </c>
      <c r="AL175" s="55">
        <f t="shared" si="173"/>
        <v>7.7</v>
      </c>
      <c r="AM175" s="55">
        <f t="shared" si="174"/>
        <v>1.5</v>
      </c>
      <c r="AN175" s="55">
        <f t="shared" si="175"/>
        <v>0</v>
      </c>
      <c r="AO175" s="57">
        <f t="shared" si="176"/>
        <v>0.1</v>
      </c>
      <c r="AP175" s="57">
        <f t="shared" si="177"/>
        <v>0.1</v>
      </c>
      <c r="AQ175" s="57">
        <f t="shared" si="178"/>
        <v>8</v>
      </c>
      <c r="AR175" s="57">
        <f t="shared" si="179"/>
        <v>6.2</v>
      </c>
      <c r="AS175" s="55">
        <f t="shared" si="180"/>
        <v>0.5</v>
      </c>
      <c r="AT175" s="55" t="str">
        <f>IF('Indicator Data'!L178="No data","x",IF('Indicator Data'!BE178&lt;1000,"x",ROUND((IF('Indicator Data'!L178&gt;AT$194,10,IF('Indicator Data'!L178&lt;AT$195,0,10-(AT$194-'Indicator Data'!L178)/(AT$194-AT$195)*10))),1)))</f>
        <v>x</v>
      </c>
      <c r="AU175" s="57">
        <f t="shared" si="181"/>
        <v>0.5</v>
      </c>
      <c r="AV175" s="58">
        <f t="shared" si="182"/>
        <v>3.9</v>
      </c>
      <c r="AW175" s="55">
        <f>ROUND(IF('Indicator Data'!M178=0,0,IF('Indicator Data'!M178&gt;AW$194,10,IF('Indicator Data'!M178&lt;AW$195,0,10-(AW$194-'Indicator Data'!M178)/(AW$194-AW$195)*10))),1)</f>
        <v>0</v>
      </c>
      <c r="AX175" s="55">
        <f>ROUND(IF('Indicator Data'!N178=0,0,IF(LOG('Indicator Data'!N178)&gt;LOG(AX$194),10,IF(LOG('Indicator Data'!N178)&lt;LOG(AX$195),0,10-(LOG(AX$194)-LOG('Indicator Data'!N178))/(LOG(AX$194)-LOG(AX$195))*10))),1)</f>
        <v>0</v>
      </c>
      <c r="AY175" s="57">
        <f t="shared" si="183"/>
        <v>0</v>
      </c>
      <c r="AZ175" s="55">
        <f>'Indicator Data'!O178</f>
        <v>0</v>
      </c>
      <c r="BA175" s="55">
        <f>'Indicator Data'!P178</f>
        <v>0</v>
      </c>
      <c r="BB175" s="57">
        <f t="shared" si="184"/>
        <v>0</v>
      </c>
      <c r="BC175" s="58">
        <f t="shared" si="185"/>
        <v>0</v>
      </c>
      <c r="BD175" s="15"/>
      <c r="BE175" s="104"/>
      <c r="BF175" s="4"/>
    </row>
    <row r="176" spans="1:58" x14ac:dyDescent="0.25">
      <c r="A176" s="127" t="str">
        <f>'Indicator Data'!A179</f>
        <v>Trinidad and Tobago</v>
      </c>
      <c r="B176" s="59" t="str">
        <f>'Indicator Data'!B179</f>
        <v>TTO</v>
      </c>
      <c r="C176" s="55">
        <f>ROUND(IF('Indicator Data'!C179=0,0.1,IF(LOG('Indicator Data'!C179)&gt;C$194,10,IF(LOG('Indicator Data'!C179)&lt;C$195,0,10-(C$194-LOG('Indicator Data'!C179))/(C$194-C$195)*10))),1)</f>
        <v>5.7</v>
      </c>
      <c r="D176" s="55">
        <f>ROUND(IF('Indicator Data'!D179=0,0.1,IF(LOG('Indicator Data'!D179)&gt;D$194,10,IF(LOG('Indicator Data'!D179)&lt;D$195,0,10-(D$194-LOG('Indicator Data'!D179))/(D$194-D$195)*10))),1)</f>
        <v>0.1</v>
      </c>
      <c r="E176" s="55">
        <f t="shared" si="155"/>
        <v>3.4</v>
      </c>
      <c r="F176" s="55">
        <f>ROUND(IF('Indicator Data'!E179="No data",0.1,IF('Indicator Data'!E179=0,0,IF(LOG('Indicator Data'!E179)&gt;F$194,10,IF(LOG('Indicator Data'!E179)&lt;F$195,0,10-(F$194-LOG('Indicator Data'!E179))/(F$194-F$195)*10)))),1)</f>
        <v>0.5</v>
      </c>
      <c r="G176" s="55">
        <f>ROUND(IF('Indicator Data'!F179=0,0,IF(LOG('Indicator Data'!F179)&gt;G$194,10,IF(LOG('Indicator Data'!F179)&lt;G$195,0,10-(G$194-LOG('Indicator Data'!F179))/(G$194-G$195)*10))),1)</f>
        <v>0</v>
      </c>
      <c r="H176" s="55">
        <f>ROUND(IF('Indicator Data'!G179=0,0,IF(LOG('Indicator Data'!G179)&gt;H$194,10,IF(LOG('Indicator Data'!G179)&lt;H$195,0,10-(H$194-LOG('Indicator Data'!G179))/(H$194-H$195)*10))),1)</f>
        <v>3.7</v>
      </c>
      <c r="I176" s="55">
        <f>ROUND(IF('Indicator Data'!H179=0,0,IF(LOG('Indicator Data'!H179)&gt;I$194,10,IF(LOG('Indicator Data'!H179)&lt;I$195,0,10-(I$194-LOG('Indicator Data'!H179))/(I$194-I$195)*10))),1)</f>
        <v>0</v>
      </c>
      <c r="J176" s="55">
        <f t="shared" si="156"/>
        <v>2</v>
      </c>
      <c r="K176" s="55">
        <f>ROUND(IF('Indicator Data'!I179=0,0,IF(LOG('Indicator Data'!I179)&gt;K$194,10,IF(LOG('Indicator Data'!I179)&lt;K$195,0,10-(K$194-LOG('Indicator Data'!I179))/(K$194-K$195)*10))),1)</f>
        <v>4.7</v>
      </c>
      <c r="L176" s="55">
        <f t="shared" si="157"/>
        <v>3.5</v>
      </c>
      <c r="M176" s="55">
        <f>ROUND(IF('Indicator Data'!J179=0,0,IF(LOG('Indicator Data'!J179)&gt;M$194,10,IF(LOG('Indicator Data'!J179)&lt;M$195,0,10-(M$194-LOG('Indicator Data'!J179))/(M$194-M$195)*10))),1)</f>
        <v>0</v>
      </c>
      <c r="N176" s="56">
        <f>'Indicator Data'!C179/'Indicator Data'!$BD179</f>
        <v>1.4429602538418868E-3</v>
      </c>
      <c r="O176" s="56">
        <f>'Indicator Data'!D179/'Indicator Data'!$BD179</f>
        <v>0</v>
      </c>
      <c r="P176" s="56">
        <f>IF(F176=0.1,0,'Indicator Data'!E179/'Indicator Data'!$BD179)</f>
        <v>1.2061633450716993E-4</v>
      </c>
      <c r="Q176" s="56">
        <f>'Indicator Data'!F179/'Indicator Data'!$BD179</f>
        <v>0</v>
      </c>
      <c r="R176" s="56">
        <f>'Indicator Data'!G179/'Indicator Data'!$BD179</f>
        <v>2.2135815286119893E-3</v>
      </c>
      <c r="S176" s="56">
        <f>'Indicator Data'!H179/'Indicator Data'!$BD179</f>
        <v>0</v>
      </c>
      <c r="T176" s="56">
        <f>'Indicator Data'!I179/'Indicator Data'!$BD179</f>
        <v>1.5881024915477106E-3</v>
      </c>
      <c r="U176" s="56">
        <f>'Indicator Data'!J179/'Indicator Data'!$BD179</f>
        <v>0</v>
      </c>
      <c r="V176" s="55">
        <f t="shared" si="158"/>
        <v>7.2</v>
      </c>
      <c r="W176" s="55">
        <f t="shared" si="159"/>
        <v>0</v>
      </c>
      <c r="X176" s="55">
        <f t="shared" si="160"/>
        <v>4.5</v>
      </c>
      <c r="Y176" s="55">
        <f t="shared" si="161"/>
        <v>0.1</v>
      </c>
      <c r="Z176" s="55">
        <f t="shared" si="162"/>
        <v>0</v>
      </c>
      <c r="AA176" s="55">
        <f t="shared" si="163"/>
        <v>1.2</v>
      </c>
      <c r="AB176" s="55">
        <f t="shared" si="164"/>
        <v>0</v>
      </c>
      <c r="AC176" s="55">
        <f t="shared" si="165"/>
        <v>0.6</v>
      </c>
      <c r="AD176" s="55">
        <f t="shared" si="166"/>
        <v>1.6</v>
      </c>
      <c r="AE176" s="55">
        <f t="shared" si="167"/>
        <v>1.1000000000000001</v>
      </c>
      <c r="AF176" s="55">
        <f t="shared" si="168"/>
        <v>0</v>
      </c>
      <c r="AG176" s="55">
        <f>ROUND(IF('Indicator Data'!K179=0,0,IF('Indicator Data'!K179&gt;AG$194,10,IF('Indicator Data'!K179&lt;AG$195,0,10-(AG$194-'Indicator Data'!K179)/(AG$194-AG$195)*10))),1)</f>
        <v>1</v>
      </c>
      <c r="AH176" s="55">
        <f t="shared" si="169"/>
        <v>6.5</v>
      </c>
      <c r="AI176" s="55">
        <f t="shared" si="170"/>
        <v>0.1</v>
      </c>
      <c r="AJ176" s="55">
        <f t="shared" si="171"/>
        <v>2.5</v>
      </c>
      <c r="AK176" s="55">
        <f t="shared" si="172"/>
        <v>0</v>
      </c>
      <c r="AL176" s="55">
        <f t="shared" si="173"/>
        <v>1.3</v>
      </c>
      <c r="AM176" s="55">
        <f t="shared" si="174"/>
        <v>3.2</v>
      </c>
      <c r="AN176" s="55">
        <f t="shared" si="175"/>
        <v>0</v>
      </c>
      <c r="AO176" s="57">
        <f t="shared" si="176"/>
        <v>4</v>
      </c>
      <c r="AP176" s="57">
        <f t="shared" si="177"/>
        <v>0.3</v>
      </c>
      <c r="AQ176" s="57">
        <f t="shared" si="178"/>
        <v>0</v>
      </c>
      <c r="AR176" s="57">
        <f t="shared" si="179"/>
        <v>2.4</v>
      </c>
      <c r="AS176" s="55">
        <f t="shared" si="180"/>
        <v>0.5</v>
      </c>
      <c r="AT176" s="55">
        <f>IF('Indicator Data'!L179="No data","x",IF('Indicator Data'!BE179&lt;1000,"x",ROUND((IF('Indicator Data'!L179&gt;AT$194,10,IF('Indicator Data'!L179&lt;AT$195,0,10-(AT$194-'Indicator Data'!L179)/(AT$194-AT$195)*10))),1)))</f>
        <v>4</v>
      </c>
      <c r="AU176" s="57">
        <f t="shared" si="181"/>
        <v>2.2999999999999998</v>
      </c>
      <c r="AV176" s="58">
        <f t="shared" si="182"/>
        <v>1.9</v>
      </c>
      <c r="AW176" s="55">
        <f>ROUND(IF('Indicator Data'!M179=0,0,IF('Indicator Data'!M179&gt;AW$194,10,IF('Indicator Data'!M179&lt;AW$195,0,10-(AW$194-'Indicator Data'!M179)/(AW$194-AW$195)*10))),1)</f>
        <v>1.1000000000000001</v>
      </c>
      <c r="AX176" s="55">
        <f>ROUND(IF('Indicator Data'!N179=0,0,IF(LOG('Indicator Data'!N179)&gt;LOG(AX$194),10,IF(LOG('Indicator Data'!N179)&lt;LOG(AX$195),0,10-(LOG(AX$194)-LOG('Indicator Data'!N179))/(LOG(AX$194)-LOG(AX$195))*10))),1)</f>
        <v>1.1000000000000001</v>
      </c>
      <c r="AY176" s="57">
        <f t="shared" si="183"/>
        <v>1.1000000000000001</v>
      </c>
      <c r="AZ176" s="55">
        <f>'Indicator Data'!O179</f>
        <v>0</v>
      </c>
      <c r="BA176" s="55">
        <f>'Indicator Data'!P179</f>
        <v>0</v>
      </c>
      <c r="BB176" s="57">
        <f t="shared" si="184"/>
        <v>0</v>
      </c>
      <c r="BC176" s="58">
        <f t="shared" si="185"/>
        <v>0.8</v>
      </c>
      <c r="BD176" s="15"/>
      <c r="BE176" s="104"/>
      <c r="BF176" s="4"/>
    </row>
    <row r="177" spans="1:58" x14ac:dyDescent="0.25">
      <c r="A177" s="127" t="str">
        <f>'Indicator Data'!A180</f>
        <v>Tunisia</v>
      </c>
      <c r="B177" s="59" t="str">
        <f>'Indicator Data'!B180</f>
        <v>TUN</v>
      </c>
      <c r="C177" s="55">
        <f>ROUND(IF('Indicator Data'!C180=0,0.1,IF(LOG('Indicator Data'!C180)&gt;C$194,10,IF(LOG('Indicator Data'!C180)&lt;C$195,0,10-(C$194-LOG('Indicator Data'!C180))/(C$194-C$195)*10))),1)</f>
        <v>7.7</v>
      </c>
      <c r="D177" s="55">
        <f>ROUND(IF('Indicator Data'!D180=0,0.1,IF(LOG('Indicator Data'!D180)&gt;D$194,10,IF(LOG('Indicator Data'!D180)&lt;D$195,0,10-(D$194-LOG('Indicator Data'!D180))/(D$194-D$195)*10))),1)</f>
        <v>0.1</v>
      </c>
      <c r="E177" s="55">
        <f t="shared" si="155"/>
        <v>5</v>
      </c>
      <c r="F177" s="55">
        <f>ROUND(IF('Indicator Data'!E180="No data",0.1,IF('Indicator Data'!E180=0,0,IF(LOG('Indicator Data'!E180)&gt;F$194,10,IF(LOG('Indicator Data'!E180)&lt;F$195,0,10-(F$194-LOG('Indicator Data'!E180))/(F$194-F$195)*10)))),1)</f>
        <v>5.7</v>
      </c>
      <c r="G177" s="55">
        <f>ROUND(IF('Indicator Data'!F180=0,0,IF(LOG('Indicator Data'!F180)&gt;G$194,10,IF(LOG('Indicator Data'!F180)&lt;G$195,0,10-(G$194-LOG('Indicator Data'!F180))/(G$194-G$195)*10))),1)</f>
        <v>6.9</v>
      </c>
      <c r="H177" s="55">
        <f>ROUND(IF('Indicator Data'!G180=0,0,IF(LOG('Indicator Data'!G180)&gt;H$194,10,IF(LOG('Indicator Data'!G180)&lt;H$195,0,10-(H$194-LOG('Indicator Data'!G180))/(H$194-H$195)*10))),1)</f>
        <v>0</v>
      </c>
      <c r="I177" s="55">
        <f>ROUND(IF('Indicator Data'!H180=0,0,IF(LOG('Indicator Data'!H180)&gt;I$194,10,IF(LOG('Indicator Data'!H180)&lt;I$195,0,10-(I$194-LOG('Indicator Data'!H180))/(I$194-I$195)*10))),1)</f>
        <v>0</v>
      </c>
      <c r="J177" s="55">
        <f t="shared" si="156"/>
        <v>0</v>
      </c>
      <c r="K177" s="55">
        <f>ROUND(IF('Indicator Data'!I180=0,0,IF(LOG('Indicator Data'!I180)&gt;K$194,10,IF(LOG('Indicator Data'!I180)&lt;K$195,0,10-(K$194-LOG('Indicator Data'!I180))/(K$194-K$195)*10))),1)</f>
        <v>0</v>
      </c>
      <c r="L177" s="55">
        <f t="shared" si="157"/>
        <v>0</v>
      </c>
      <c r="M177" s="55">
        <f>ROUND(IF('Indicator Data'!J180=0,0,IF(LOG('Indicator Data'!J180)&gt;M$194,10,IF(LOG('Indicator Data'!J180)&lt;M$195,0,10-(M$194-LOG('Indicator Data'!J180))/(M$194-M$195)*10))),1)</f>
        <v>0</v>
      </c>
      <c r="N177" s="56">
        <f>'Indicator Data'!C180/'Indicator Data'!$BD180</f>
        <v>1.0530720644171354E-3</v>
      </c>
      <c r="O177" s="56">
        <f>'Indicator Data'!D180/'Indicator Data'!$BD180</f>
        <v>0</v>
      </c>
      <c r="P177" s="56">
        <f>IF(F177=0.1,0,'Indicator Data'!E180/'Indicator Data'!$BD180)</f>
        <v>1.6325060140430444E-3</v>
      </c>
      <c r="Q177" s="56">
        <f>'Indicator Data'!F180/'Indicator Data'!$BD180</f>
        <v>1.2079057086447881E-5</v>
      </c>
      <c r="R177" s="56">
        <f>'Indicator Data'!G180/'Indicator Data'!$BD180</f>
        <v>0</v>
      </c>
      <c r="S177" s="56">
        <f>'Indicator Data'!H180/'Indicator Data'!$BD180</f>
        <v>0</v>
      </c>
      <c r="T177" s="56">
        <f>'Indicator Data'!I180/'Indicator Data'!$BD180</f>
        <v>0</v>
      </c>
      <c r="U177" s="56">
        <f>'Indicator Data'!J180/'Indicator Data'!$BD180</f>
        <v>0</v>
      </c>
      <c r="V177" s="55">
        <f t="shared" si="158"/>
        <v>5.3</v>
      </c>
      <c r="W177" s="55">
        <f t="shared" si="159"/>
        <v>0</v>
      </c>
      <c r="X177" s="55">
        <f t="shared" si="160"/>
        <v>3.1</v>
      </c>
      <c r="Y177" s="55">
        <f t="shared" si="161"/>
        <v>1.1000000000000001</v>
      </c>
      <c r="Z177" s="55">
        <f t="shared" si="162"/>
        <v>8</v>
      </c>
      <c r="AA177" s="55">
        <f t="shared" si="163"/>
        <v>0</v>
      </c>
      <c r="AB177" s="55">
        <f t="shared" si="164"/>
        <v>0</v>
      </c>
      <c r="AC177" s="55">
        <f t="shared" si="165"/>
        <v>0</v>
      </c>
      <c r="AD177" s="55">
        <f t="shared" si="166"/>
        <v>0</v>
      </c>
      <c r="AE177" s="55">
        <f t="shared" si="167"/>
        <v>0</v>
      </c>
      <c r="AF177" s="55">
        <f t="shared" si="168"/>
        <v>0</v>
      </c>
      <c r="AG177" s="55">
        <f>ROUND(IF('Indicator Data'!K180=0,0,IF('Indicator Data'!K180&gt;AG$194,10,IF('Indicator Data'!K180&lt;AG$195,0,10-(AG$194-'Indicator Data'!K180)/(AG$194-AG$195)*10))),1)</f>
        <v>1</v>
      </c>
      <c r="AH177" s="55">
        <f t="shared" si="169"/>
        <v>6.5</v>
      </c>
      <c r="AI177" s="55">
        <f t="shared" si="170"/>
        <v>0.1</v>
      </c>
      <c r="AJ177" s="55">
        <f t="shared" si="171"/>
        <v>0</v>
      </c>
      <c r="AK177" s="55">
        <f t="shared" si="172"/>
        <v>0</v>
      </c>
      <c r="AL177" s="55">
        <f t="shared" si="173"/>
        <v>0</v>
      </c>
      <c r="AM177" s="55">
        <f t="shared" si="174"/>
        <v>0</v>
      </c>
      <c r="AN177" s="55">
        <f t="shared" si="175"/>
        <v>0</v>
      </c>
      <c r="AO177" s="57">
        <f t="shared" si="176"/>
        <v>4.0999999999999996</v>
      </c>
      <c r="AP177" s="57">
        <f t="shared" si="177"/>
        <v>3.8</v>
      </c>
      <c r="AQ177" s="57">
        <f t="shared" si="178"/>
        <v>7.5</v>
      </c>
      <c r="AR177" s="57">
        <f t="shared" si="179"/>
        <v>0</v>
      </c>
      <c r="AS177" s="55">
        <f t="shared" si="180"/>
        <v>0.5</v>
      </c>
      <c r="AT177" s="55">
        <f>IF('Indicator Data'!L180="No data","x",IF('Indicator Data'!BE180&lt;1000,"x",ROUND((IF('Indicator Data'!L180&gt;AT$194,10,IF('Indicator Data'!L180&lt;AT$195,0,10-(AT$194-'Indicator Data'!L180)/(AT$194-AT$195)*10))),1)))</f>
        <v>10</v>
      </c>
      <c r="AU177" s="57">
        <f t="shared" si="181"/>
        <v>5.3</v>
      </c>
      <c r="AV177" s="58">
        <f t="shared" si="182"/>
        <v>4.5999999999999996</v>
      </c>
      <c r="AW177" s="55">
        <f>ROUND(IF('Indicator Data'!M180=0,0,IF('Indicator Data'!M180&gt;AW$194,10,IF('Indicator Data'!M180&lt;AW$195,0,10-(AW$194-'Indicator Data'!M180)/(AW$194-AW$195)*10))),1)</f>
        <v>2.2999999999999998</v>
      </c>
      <c r="AX177" s="55">
        <f>ROUND(IF('Indicator Data'!N180=0,0,IF(LOG('Indicator Data'!N180)&gt;LOG(AX$194),10,IF(LOG('Indicator Data'!N180)&lt;LOG(AX$195),0,10-(LOG(AX$194)-LOG('Indicator Data'!N180))/(LOG(AX$194)-LOG(AX$195))*10))),1)</f>
        <v>5.0999999999999996</v>
      </c>
      <c r="AY177" s="57">
        <f t="shared" si="183"/>
        <v>3.8</v>
      </c>
      <c r="AZ177" s="55">
        <f>'Indicator Data'!O180</f>
        <v>0</v>
      </c>
      <c r="BA177" s="55">
        <f>'Indicator Data'!P180</f>
        <v>0</v>
      </c>
      <c r="BB177" s="57">
        <f t="shared" si="184"/>
        <v>0</v>
      </c>
      <c r="BC177" s="58">
        <f t="shared" si="185"/>
        <v>2.7</v>
      </c>
      <c r="BD177" s="15"/>
      <c r="BE177" s="104"/>
      <c r="BF177" s="4"/>
    </row>
    <row r="178" spans="1:58" x14ac:dyDescent="0.25">
      <c r="A178" s="127" t="str">
        <f>'Indicator Data'!A181</f>
        <v>Turkey</v>
      </c>
      <c r="B178" s="59" t="str">
        <f>'Indicator Data'!B181</f>
        <v>TUR</v>
      </c>
      <c r="C178" s="55">
        <f>ROUND(IF('Indicator Data'!C181=0,0.1,IF(LOG('Indicator Data'!C181)&gt;C$194,10,IF(LOG('Indicator Data'!C181)&lt;C$195,0,10-(C$194-LOG('Indicator Data'!C181))/(C$194-C$195)*10))),1)</f>
        <v>10</v>
      </c>
      <c r="D178" s="55">
        <f>ROUND(IF('Indicator Data'!D181=0,0.1,IF(LOG('Indicator Data'!D181)&gt;D$194,10,IF(LOG('Indicator Data'!D181)&lt;D$195,0,10-(D$194-LOG('Indicator Data'!D181))/(D$194-D$195)*10))),1)</f>
        <v>10</v>
      </c>
      <c r="E178" s="55">
        <f t="shared" si="155"/>
        <v>10</v>
      </c>
      <c r="F178" s="55">
        <f>ROUND(IF('Indicator Data'!E181="No data",0.1,IF('Indicator Data'!E181=0,0,IF(LOG('Indicator Data'!E181)&gt;F$194,10,IF(LOG('Indicator Data'!E181)&lt;F$195,0,10-(F$194-LOG('Indicator Data'!E181))/(F$194-F$195)*10)))),1)</f>
        <v>8.1</v>
      </c>
      <c r="G178" s="55">
        <f>ROUND(IF('Indicator Data'!F181=0,0,IF(LOG('Indicator Data'!F181)&gt;G$194,10,IF(LOG('Indicator Data'!F181)&lt;G$195,0,10-(G$194-LOG('Indicator Data'!F181))/(G$194-G$195)*10))),1)</f>
        <v>7.3</v>
      </c>
      <c r="H178" s="55">
        <f>ROUND(IF('Indicator Data'!G181=0,0,IF(LOG('Indicator Data'!G181)&gt;H$194,10,IF(LOG('Indicator Data'!G181)&lt;H$195,0,10-(H$194-LOG('Indicator Data'!G181))/(H$194-H$195)*10))),1)</f>
        <v>0</v>
      </c>
      <c r="I178" s="55">
        <f>ROUND(IF('Indicator Data'!H181=0,0,IF(LOG('Indicator Data'!H181)&gt;I$194,10,IF(LOG('Indicator Data'!H181)&lt;I$195,0,10-(I$194-LOG('Indicator Data'!H181))/(I$194-I$195)*10))),1)</f>
        <v>0</v>
      </c>
      <c r="J178" s="55">
        <f t="shared" si="156"/>
        <v>0</v>
      </c>
      <c r="K178" s="55">
        <f>ROUND(IF('Indicator Data'!I181=0,0,IF(LOG('Indicator Data'!I181)&gt;K$194,10,IF(LOG('Indicator Data'!I181)&lt;K$195,0,10-(K$194-LOG('Indicator Data'!I181))/(K$194-K$195)*10))),1)</f>
        <v>0</v>
      </c>
      <c r="L178" s="55">
        <f t="shared" si="157"/>
        <v>0</v>
      </c>
      <c r="M178" s="55">
        <f>ROUND(IF('Indicator Data'!J181=0,0,IF(LOG('Indicator Data'!J181)&gt;M$194,10,IF(LOG('Indicator Data'!J181)&lt;M$195,0,10-(M$194-LOG('Indicator Data'!J181))/(M$194-M$195)*10))),1)</f>
        <v>0</v>
      </c>
      <c r="N178" s="56">
        <f>'Indicator Data'!C181/'Indicator Data'!$BD181</f>
        <v>1.7166862764552652E-3</v>
      </c>
      <c r="O178" s="56">
        <f>'Indicator Data'!D181/'Indicator Data'!$BD181</f>
        <v>7.3173823627676899E-4</v>
      </c>
      <c r="P178" s="56">
        <f>IF(F178=0.1,0,'Indicator Data'!E181/'Indicator Data'!$BD181)</f>
        <v>2.2244207065920019E-3</v>
      </c>
      <c r="Q178" s="56">
        <f>'Indicator Data'!F181/'Indicator Data'!$BD181</f>
        <v>2.9472735819282515E-6</v>
      </c>
      <c r="R178" s="56">
        <f>'Indicator Data'!G181/'Indicator Data'!$BD181</f>
        <v>0</v>
      </c>
      <c r="S178" s="56">
        <f>'Indicator Data'!H181/'Indicator Data'!$BD181</f>
        <v>0</v>
      </c>
      <c r="T178" s="56">
        <f>'Indicator Data'!I181/'Indicator Data'!$BD181</f>
        <v>0</v>
      </c>
      <c r="U178" s="56">
        <f>'Indicator Data'!J181/'Indicator Data'!$BD181</f>
        <v>0</v>
      </c>
      <c r="V178" s="55">
        <f t="shared" si="158"/>
        <v>8.6</v>
      </c>
      <c r="W178" s="55">
        <f t="shared" si="159"/>
        <v>7.3</v>
      </c>
      <c r="X178" s="55">
        <f t="shared" si="160"/>
        <v>8</v>
      </c>
      <c r="Y178" s="55">
        <f t="shared" si="161"/>
        <v>1.5</v>
      </c>
      <c r="Z178" s="55">
        <f t="shared" si="162"/>
        <v>6.6</v>
      </c>
      <c r="AA178" s="55">
        <f t="shared" si="163"/>
        <v>0</v>
      </c>
      <c r="AB178" s="55">
        <f t="shared" si="164"/>
        <v>0</v>
      </c>
      <c r="AC178" s="55">
        <f t="shared" si="165"/>
        <v>0</v>
      </c>
      <c r="AD178" s="55">
        <f t="shared" si="166"/>
        <v>0</v>
      </c>
      <c r="AE178" s="55">
        <f t="shared" si="167"/>
        <v>0</v>
      </c>
      <c r="AF178" s="55">
        <f t="shared" si="168"/>
        <v>0</v>
      </c>
      <c r="AG178" s="55">
        <f>ROUND(IF('Indicator Data'!K181=0,0,IF('Indicator Data'!K181&gt;AG$194,10,IF('Indicator Data'!K181&lt;AG$195,0,10-(AG$194-'Indicator Data'!K181)/(AG$194-AG$195)*10))),1)</f>
        <v>0</v>
      </c>
      <c r="AH178" s="55">
        <f t="shared" si="169"/>
        <v>9.3000000000000007</v>
      </c>
      <c r="AI178" s="55">
        <f t="shared" si="170"/>
        <v>8.6999999999999993</v>
      </c>
      <c r="AJ178" s="55">
        <f t="shared" si="171"/>
        <v>0</v>
      </c>
      <c r="AK178" s="55">
        <f t="shared" si="172"/>
        <v>0</v>
      </c>
      <c r="AL178" s="55">
        <f t="shared" si="173"/>
        <v>0</v>
      </c>
      <c r="AM178" s="55">
        <f t="shared" si="174"/>
        <v>0</v>
      </c>
      <c r="AN178" s="55">
        <f t="shared" si="175"/>
        <v>0</v>
      </c>
      <c r="AO178" s="57">
        <f t="shared" si="176"/>
        <v>9.3000000000000007</v>
      </c>
      <c r="AP178" s="57">
        <f t="shared" si="177"/>
        <v>5.7</v>
      </c>
      <c r="AQ178" s="57">
        <f t="shared" si="178"/>
        <v>7</v>
      </c>
      <c r="AR178" s="57">
        <f t="shared" si="179"/>
        <v>0</v>
      </c>
      <c r="AS178" s="55">
        <f t="shared" si="180"/>
        <v>0</v>
      </c>
      <c r="AT178" s="55">
        <f>IF('Indicator Data'!L181="No data","x",IF('Indicator Data'!BE181&lt;1000,"x",ROUND((IF('Indicator Data'!L181&gt;AT$194,10,IF('Indicator Data'!L181&lt;AT$195,0,10-(AT$194-'Indicator Data'!L181)/(AT$194-AT$195)*10))),1)))</f>
        <v>5.0999999999999996</v>
      </c>
      <c r="AU178" s="57">
        <f t="shared" si="181"/>
        <v>2.6</v>
      </c>
      <c r="AV178" s="58">
        <f t="shared" si="182"/>
        <v>5.9</v>
      </c>
      <c r="AW178" s="55">
        <f>ROUND(IF('Indicator Data'!M181=0,0,IF('Indicator Data'!M181&gt;AW$194,10,IF('Indicator Data'!M181&lt;AW$195,0,10-(AW$194-'Indicator Data'!M181)/(AW$194-AW$195)*10))),1)</f>
        <v>9.6</v>
      </c>
      <c r="AX178" s="55">
        <f>ROUND(IF('Indicator Data'!N181=0,0,IF(LOG('Indicator Data'!N181)&gt;LOG(AX$194),10,IF(LOG('Indicator Data'!N181)&lt;LOG(AX$195),0,10-(LOG(AX$194)-LOG('Indicator Data'!N181))/(LOG(AX$194)-LOG(AX$195))*10))),1)</f>
        <v>9.6</v>
      </c>
      <c r="AY178" s="57">
        <f t="shared" si="183"/>
        <v>9.6</v>
      </c>
      <c r="AZ178" s="55">
        <f>'Indicator Data'!O181</f>
        <v>0</v>
      </c>
      <c r="BA178" s="55">
        <f>'Indicator Data'!P181</f>
        <v>5</v>
      </c>
      <c r="BB178" s="57">
        <f t="shared" si="184"/>
        <v>9</v>
      </c>
      <c r="BC178" s="58">
        <f t="shared" si="185"/>
        <v>9</v>
      </c>
      <c r="BD178" s="15"/>
      <c r="BE178" s="104"/>
      <c r="BF178" s="4"/>
    </row>
    <row r="179" spans="1:58" x14ac:dyDescent="0.25">
      <c r="A179" s="127" t="str">
        <f>'Indicator Data'!A182</f>
        <v>Turkmenistan</v>
      </c>
      <c r="B179" s="59" t="str">
        <f>'Indicator Data'!B182</f>
        <v>TKM</v>
      </c>
      <c r="C179" s="55">
        <f>ROUND(IF('Indicator Data'!C182=0,0.1,IF(LOG('Indicator Data'!C182)&gt;C$194,10,IF(LOG('Indicator Data'!C182)&lt;C$195,0,10-(C$194-LOG('Indicator Data'!C182))/(C$194-C$195)*10))),1)</f>
        <v>7.6</v>
      </c>
      <c r="D179" s="55">
        <f>ROUND(IF('Indicator Data'!D182=0,0.1,IF(LOG('Indicator Data'!D182)&gt;D$194,10,IF(LOG('Indicator Data'!D182)&lt;D$195,0,10-(D$194-LOG('Indicator Data'!D182))/(D$194-D$195)*10))),1)</f>
        <v>8.6</v>
      </c>
      <c r="E179" s="55">
        <f t="shared" si="155"/>
        <v>8.1</v>
      </c>
      <c r="F179" s="55">
        <f>ROUND(IF('Indicator Data'!E182="No data",0.1,IF('Indicator Data'!E182=0,0,IF(LOG('Indicator Data'!E182)&gt;F$194,10,IF(LOG('Indicator Data'!E182)&lt;F$195,0,10-(F$194-LOG('Indicator Data'!E182))/(F$194-F$195)*10)))),1)</f>
        <v>6.7</v>
      </c>
      <c r="G179" s="55">
        <f>ROUND(IF('Indicator Data'!F182=0,0,IF(LOG('Indicator Data'!F182)&gt;G$194,10,IF(LOG('Indicator Data'!F182)&lt;G$195,0,10-(G$194-LOG('Indicator Data'!F182))/(G$194-G$195)*10))),1)</f>
        <v>0</v>
      </c>
      <c r="H179" s="55">
        <f>ROUND(IF('Indicator Data'!G182=0,0,IF(LOG('Indicator Data'!G182)&gt;H$194,10,IF(LOG('Indicator Data'!G182)&lt;H$195,0,10-(H$194-LOG('Indicator Data'!G182))/(H$194-H$195)*10))),1)</f>
        <v>0</v>
      </c>
      <c r="I179" s="55">
        <f>ROUND(IF('Indicator Data'!H182=0,0,IF(LOG('Indicator Data'!H182)&gt;I$194,10,IF(LOG('Indicator Data'!H182)&lt;I$195,0,10-(I$194-LOG('Indicator Data'!H182))/(I$194-I$195)*10))),1)</f>
        <v>0</v>
      </c>
      <c r="J179" s="55">
        <f t="shared" si="156"/>
        <v>0</v>
      </c>
      <c r="K179" s="55">
        <f>ROUND(IF('Indicator Data'!I182=0,0,IF(LOG('Indicator Data'!I182)&gt;K$194,10,IF(LOG('Indicator Data'!I182)&lt;K$195,0,10-(K$194-LOG('Indicator Data'!I182))/(K$194-K$195)*10))),1)</f>
        <v>0</v>
      </c>
      <c r="L179" s="55">
        <f t="shared" si="157"/>
        <v>0</v>
      </c>
      <c r="M179" s="55">
        <f>ROUND(IF('Indicator Data'!J182=0,0,IF(LOG('Indicator Data'!J182)&gt;M$194,10,IF(LOG('Indicator Data'!J182)&lt;M$195,0,10-(M$194-LOG('Indicator Data'!J182))/(M$194-M$195)*10))),1)</f>
        <v>0</v>
      </c>
      <c r="N179" s="56">
        <f>'Indicator Data'!C182/'Indicator Data'!$BD182</f>
        <v>2.0116304508685759E-3</v>
      </c>
      <c r="O179" s="56">
        <f>'Indicator Data'!D182/'Indicator Data'!$BD182</f>
        <v>7.0033282604944219E-4</v>
      </c>
      <c r="P179" s="56">
        <f>IF(F179=0.1,0,'Indicator Data'!E182/'Indicator Data'!$BD182)</f>
        <v>9.0619656555007838E-3</v>
      </c>
      <c r="Q179" s="56">
        <f>'Indicator Data'!F182/'Indicator Data'!$BD182</f>
        <v>0</v>
      </c>
      <c r="R179" s="56">
        <f>'Indicator Data'!G182/'Indicator Data'!$BD182</f>
        <v>0</v>
      </c>
      <c r="S179" s="56">
        <f>'Indicator Data'!H182/'Indicator Data'!$BD182</f>
        <v>0</v>
      </c>
      <c r="T179" s="56">
        <f>'Indicator Data'!I182/'Indicator Data'!$BD182</f>
        <v>0</v>
      </c>
      <c r="U179" s="56">
        <f>'Indicator Data'!J182/'Indicator Data'!$BD182</f>
        <v>0</v>
      </c>
      <c r="V179" s="55">
        <f t="shared" si="158"/>
        <v>10</v>
      </c>
      <c r="W179" s="55">
        <f t="shared" si="159"/>
        <v>7</v>
      </c>
      <c r="X179" s="55">
        <f t="shared" si="160"/>
        <v>9</v>
      </c>
      <c r="Y179" s="55">
        <f t="shared" si="161"/>
        <v>6</v>
      </c>
      <c r="Z179" s="55">
        <f t="shared" si="162"/>
        <v>0</v>
      </c>
      <c r="AA179" s="55">
        <f t="shared" si="163"/>
        <v>0</v>
      </c>
      <c r="AB179" s="55">
        <f t="shared" si="164"/>
        <v>0</v>
      </c>
      <c r="AC179" s="55">
        <f t="shared" si="165"/>
        <v>0</v>
      </c>
      <c r="AD179" s="55">
        <f t="shared" si="166"/>
        <v>0</v>
      </c>
      <c r="AE179" s="55">
        <f t="shared" si="167"/>
        <v>0</v>
      </c>
      <c r="AF179" s="55">
        <f t="shared" si="168"/>
        <v>0</v>
      </c>
      <c r="AG179" s="55">
        <f>ROUND(IF('Indicator Data'!K182=0,0,IF('Indicator Data'!K182&gt;AG$194,10,IF('Indicator Data'!K182&lt;AG$195,0,10-(AG$194-'Indicator Data'!K182)/(AG$194-AG$195)*10))),1)</f>
        <v>0</v>
      </c>
      <c r="AH179" s="55">
        <f t="shared" si="169"/>
        <v>8.8000000000000007</v>
      </c>
      <c r="AI179" s="55">
        <f t="shared" si="170"/>
        <v>7.8</v>
      </c>
      <c r="AJ179" s="55">
        <f t="shared" si="171"/>
        <v>0</v>
      </c>
      <c r="AK179" s="55">
        <f t="shared" si="172"/>
        <v>0</v>
      </c>
      <c r="AL179" s="55">
        <f t="shared" si="173"/>
        <v>0</v>
      </c>
      <c r="AM179" s="55">
        <f t="shared" si="174"/>
        <v>0</v>
      </c>
      <c r="AN179" s="55">
        <f t="shared" si="175"/>
        <v>0</v>
      </c>
      <c r="AO179" s="57">
        <f t="shared" si="176"/>
        <v>8.6</v>
      </c>
      <c r="AP179" s="57">
        <f t="shared" si="177"/>
        <v>6.4</v>
      </c>
      <c r="AQ179" s="57">
        <f t="shared" si="178"/>
        <v>0</v>
      </c>
      <c r="AR179" s="57">
        <f t="shared" si="179"/>
        <v>0</v>
      </c>
      <c r="AS179" s="55">
        <f t="shared" si="180"/>
        <v>0</v>
      </c>
      <c r="AT179" s="55">
        <f>IF('Indicator Data'!L182="No data","x",IF('Indicator Data'!BE182&lt;1000,"x",ROUND((IF('Indicator Data'!L182&gt;AT$194,10,IF('Indicator Data'!L182&lt;AT$195,0,10-(AT$194-'Indicator Data'!L182)/(AT$194-AT$195)*10))),1)))</f>
        <v>9.1</v>
      </c>
      <c r="AU179" s="57">
        <f t="shared" si="181"/>
        <v>4.5999999999999996</v>
      </c>
      <c r="AV179" s="58">
        <f t="shared" si="182"/>
        <v>4.9000000000000004</v>
      </c>
      <c r="AW179" s="55">
        <f>ROUND(IF('Indicator Data'!M182=0,0,IF('Indicator Data'!M182&gt;AW$194,10,IF('Indicator Data'!M182&lt;AW$195,0,10-(AW$194-'Indicator Data'!M182)/(AW$194-AW$195)*10))),1)</f>
        <v>1.2</v>
      </c>
      <c r="AX179" s="55">
        <f>ROUND(IF('Indicator Data'!N182=0,0,IF(LOG('Indicator Data'!N182)&gt;LOG(AX$194),10,IF(LOG('Indicator Data'!N182)&lt;LOG(AX$195),0,10-(LOG(AX$194)-LOG('Indicator Data'!N182))/(LOG(AX$194)-LOG(AX$195))*10))),1)</f>
        <v>1.2</v>
      </c>
      <c r="AY179" s="57">
        <f t="shared" si="183"/>
        <v>1.2</v>
      </c>
      <c r="AZ179" s="55">
        <f>'Indicator Data'!O182</f>
        <v>0</v>
      </c>
      <c r="BA179" s="55">
        <f>'Indicator Data'!P182</f>
        <v>0</v>
      </c>
      <c r="BB179" s="57">
        <f t="shared" si="184"/>
        <v>0</v>
      </c>
      <c r="BC179" s="58">
        <f t="shared" si="185"/>
        <v>0.8</v>
      </c>
      <c r="BD179" s="15"/>
      <c r="BE179" s="104"/>
      <c r="BF179" s="4"/>
    </row>
    <row r="180" spans="1:58" x14ac:dyDescent="0.25">
      <c r="A180" s="127" t="str">
        <f>'Indicator Data'!A183</f>
        <v>Tuvalu</v>
      </c>
      <c r="B180" s="59" t="str">
        <f>'Indicator Data'!B183</f>
        <v>TUV</v>
      </c>
      <c r="C180" s="55">
        <f>ROUND(IF('Indicator Data'!C183=0,0.1,IF(LOG('Indicator Data'!C183)&gt;C$194,10,IF(LOG('Indicator Data'!C183)&lt;C$195,0,10-(C$194-LOG('Indicator Data'!C183))/(C$194-C$195)*10))),1)</f>
        <v>0.1</v>
      </c>
      <c r="D180" s="55">
        <f>ROUND(IF('Indicator Data'!D183=0,0.1,IF(LOG('Indicator Data'!D183)&gt;D$194,10,IF(LOG('Indicator Data'!D183)&lt;D$195,0,10-(D$194-LOG('Indicator Data'!D183))/(D$194-D$195)*10))),1)</f>
        <v>0.1</v>
      </c>
      <c r="E180" s="55">
        <f t="shared" si="155"/>
        <v>0.1</v>
      </c>
      <c r="F180" s="55">
        <f>ROUND(IF('Indicator Data'!E183="No data",0.1,IF('Indicator Data'!E183=0,0,IF(LOG('Indicator Data'!E183)&gt;F$194,10,IF(LOG('Indicator Data'!E183)&lt;F$195,0,10-(F$194-LOG('Indicator Data'!E183))/(F$194-F$195)*10)))),1)</f>
        <v>0.1</v>
      </c>
      <c r="G180" s="55">
        <f>ROUND(IF('Indicator Data'!F183=0,0,IF(LOG('Indicator Data'!F183)&gt;G$194,10,IF(LOG('Indicator Data'!F183)&lt;G$195,0,10-(G$194-LOG('Indicator Data'!F183))/(G$194-G$195)*10))),1)</f>
        <v>3.8</v>
      </c>
      <c r="H180" s="55">
        <f>ROUND(IF('Indicator Data'!G183=0,0,IF(LOG('Indicator Data'!G183)&gt;H$194,10,IF(LOG('Indicator Data'!G183)&lt;H$195,0,10-(H$194-LOG('Indicator Data'!G183))/(H$194-H$195)*10))),1)</f>
        <v>0</v>
      </c>
      <c r="I180" s="55">
        <f>ROUND(IF('Indicator Data'!H183=0,0,IF(LOG('Indicator Data'!H183)&gt;I$194,10,IF(LOG('Indicator Data'!H183)&lt;I$195,0,10-(I$194-LOG('Indicator Data'!H183))/(I$194-I$195)*10))),1)</f>
        <v>0</v>
      </c>
      <c r="J180" s="55">
        <f t="shared" si="156"/>
        <v>0</v>
      </c>
      <c r="K180" s="55">
        <f>ROUND(IF('Indicator Data'!I183=0,0,IF(LOG('Indicator Data'!I183)&gt;K$194,10,IF(LOG('Indicator Data'!I183)&lt;K$195,0,10-(K$194-LOG('Indicator Data'!I183))/(K$194-K$195)*10))),1)</f>
        <v>0</v>
      </c>
      <c r="L180" s="55">
        <f t="shared" si="157"/>
        <v>0</v>
      </c>
      <c r="M180" s="55">
        <f>ROUND(IF('Indicator Data'!J183=0,0,IF(LOG('Indicator Data'!J183)&gt;M$194,10,IF(LOG('Indicator Data'!J183)&lt;M$195,0,10-(M$194-LOG('Indicator Data'!J183))/(M$194-M$195)*10))),1)</f>
        <v>0</v>
      </c>
      <c r="N180" s="56">
        <f>'Indicator Data'!C183/'Indicator Data'!$BD183</f>
        <v>0</v>
      </c>
      <c r="O180" s="56">
        <f>'Indicator Data'!D183/'Indicator Data'!$BD183</f>
        <v>0</v>
      </c>
      <c r="P180" s="56">
        <f>IF(F180=0.1,0,'Indicator Data'!E183/'Indicator Data'!$BD183)</f>
        <v>0</v>
      </c>
      <c r="Q180" s="56">
        <f>'Indicator Data'!F183/'Indicator Data'!$BD183</f>
        <v>2.0032673065141924E-4</v>
      </c>
      <c r="R180" s="56">
        <f>'Indicator Data'!G183/'Indicator Data'!$BD183</f>
        <v>1.3340310394118848E-3</v>
      </c>
      <c r="S180" s="56">
        <f>'Indicator Data'!H183/'Indicator Data'!$BD183</f>
        <v>0</v>
      </c>
      <c r="T180" s="56">
        <f>'Indicator Data'!I183/'Indicator Data'!$BD183</f>
        <v>0</v>
      </c>
      <c r="U180" s="56">
        <f>'Indicator Data'!J183/'Indicator Data'!$BD183</f>
        <v>0</v>
      </c>
      <c r="V180" s="55">
        <f t="shared" si="158"/>
        <v>0</v>
      </c>
      <c r="W180" s="55">
        <f t="shared" si="159"/>
        <v>0</v>
      </c>
      <c r="X180" s="55">
        <f t="shared" si="160"/>
        <v>0</v>
      </c>
      <c r="Y180" s="55">
        <f t="shared" si="161"/>
        <v>0.1</v>
      </c>
      <c r="Z180" s="55">
        <f t="shared" si="162"/>
        <v>10</v>
      </c>
      <c r="AA180" s="55">
        <f t="shared" si="163"/>
        <v>0.7</v>
      </c>
      <c r="AB180" s="55">
        <f t="shared" si="164"/>
        <v>0</v>
      </c>
      <c r="AC180" s="55">
        <f t="shared" si="165"/>
        <v>0.4</v>
      </c>
      <c r="AD180" s="55">
        <f t="shared" si="166"/>
        <v>0</v>
      </c>
      <c r="AE180" s="55">
        <f t="shared" si="167"/>
        <v>0.2</v>
      </c>
      <c r="AF180" s="55">
        <f t="shared" si="168"/>
        <v>0</v>
      </c>
      <c r="AG180" s="55">
        <f>ROUND(IF('Indicator Data'!K183=0,0,IF('Indicator Data'!K183&gt;AG$194,10,IF('Indicator Data'!K183&lt;AG$195,0,10-(AG$194-'Indicator Data'!K183)/(AG$194-AG$195)*10))),1)</f>
        <v>1</v>
      </c>
      <c r="AH180" s="55">
        <f t="shared" si="169"/>
        <v>0.1</v>
      </c>
      <c r="AI180" s="55">
        <f t="shared" si="170"/>
        <v>0.1</v>
      </c>
      <c r="AJ180" s="55">
        <f t="shared" si="171"/>
        <v>0.4</v>
      </c>
      <c r="AK180" s="55">
        <f t="shared" si="172"/>
        <v>0</v>
      </c>
      <c r="AL180" s="55">
        <f t="shared" si="173"/>
        <v>0.2</v>
      </c>
      <c r="AM180" s="55">
        <f t="shared" si="174"/>
        <v>0</v>
      </c>
      <c r="AN180" s="55">
        <f t="shared" si="175"/>
        <v>0</v>
      </c>
      <c r="AO180" s="57">
        <f t="shared" si="176"/>
        <v>0.1</v>
      </c>
      <c r="AP180" s="57">
        <f t="shared" si="177"/>
        <v>0.1</v>
      </c>
      <c r="AQ180" s="57">
        <f t="shared" si="178"/>
        <v>8.3000000000000007</v>
      </c>
      <c r="AR180" s="57">
        <f t="shared" si="179"/>
        <v>0.1</v>
      </c>
      <c r="AS180" s="55">
        <f t="shared" si="180"/>
        <v>0.5</v>
      </c>
      <c r="AT180" s="55" t="str">
        <f>IF('Indicator Data'!L183="No data","x",IF('Indicator Data'!BE183&lt;1000,"x",ROUND((IF('Indicator Data'!L183&gt;AT$194,10,IF('Indicator Data'!L183&lt;AT$195,0,10-(AT$194-'Indicator Data'!L183)/(AT$194-AT$195)*10))),1)))</f>
        <v>x</v>
      </c>
      <c r="AU180" s="57">
        <f t="shared" si="181"/>
        <v>0.5</v>
      </c>
      <c r="AV180" s="58">
        <f t="shared" si="182"/>
        <v>2.8</v>
      </c>
      <c r="AW180" s="55">
        <f>ROUND(IF('Indicator Data'!M183=0,0,IF('Indicator Data'!M183&gt;AW$194,10,IF('Indicator Data'!M183&lt;AW$195,0,10-(AW$194-'Indicator Data'!M183)/(AW$194-AW$195)*10))),1)</f>
        <v>0</v>
      </c>
      <c r="AX180" s="55">
        <f>ROUND(IF('Indicator Data'!N183=0,0,IF(LOG('Indicator Data'!N183)&gt;LOG(AX$194),10,IF(LOG('Indicator Data'!N183)&lt;LOG(AX$195),0,10-(LOG(AX$194)-LOG('Indicator Data'!N183))/(LOG(AX$194)-LOG(AX$195))*10))),1)</f>
        <v>0</v>
      </c>
      <c r="AY180" s="57">
        <f t="shared" si="183"/>
        <v>0</v>
      </c>
      <c r="AZ180" s="55">
        <f>'Indicator Data'!O183</f>
        <v>0</v>
      </c>
      <c r="BA180" s="55">
        <f>'Indicator Data'!P183</f>
        <v>0</v>
      </c>
      <c r="BB180" s="57">
        <f t="shared" si="184"/>
        <v>0</v>
      </c>
      <c r="BC180" s="58">
        <f t="shared" si="185"/>
        <v>0</v>
      </c>
      <c r="BD180" s="15"/>
      <c r="BE180" s="104"/>
      <c r="BF180" s="4"/>
    </row>
    <row r="181" spans="1:58" x14ac:dyDescent="0.25">
      <c r="A181" s="127" t="str">
        <f>'Indicator Data'!A184</f>
        <v>Uganda</v>
      </c>
      <c r="B181" s="59" t="str">
        <f>'Indicator Data'!B184</f>
        <v>UGA</v>
      </c>
      <c r="C181" s="55">
        <f>ROUND(IF('Indicator Data'!C184=0,0.1,IF(LOG('Indicator Data'!C184)&gt;C$194,10,IF(LOG('Indicator Data'!C184)&lt;C$195,0,10-(C$194-LOG('Indicator Data'!C184))/(C$194-C$195)*10))),1)</f>
        <v>8.8000000000000007</v>
      </c>
      <c r="D181" s="55">
        <f>ROUND(IF('Indicator Data'!D184=0,0.1,IF(LOG('Indicator Data'!D184)&gt;D$194,10,IF(LOG('Indicator Data'!D184)&lt;D$195,0,10-(D$194-LOG('Indicator Data'!D184))/(D$194-D$195)*10))),1)</f>
        <v>0.1</v>
      </c>
      <c r="E181" s="55">
        <f t="shared" si="155"/>
        <v>6.1</v>
      </c>
      <c r="F181" s="55">
        <f>ROUND(IF('Indicator Data'!E184="No data",0.1,IF('Indicator Data'!E184=0,0,IF(LOG('Indicator Data'!E184)&gt;F$194,10,IF(LOG('Indicator Data'!E184)&lt;F$195,0,10-(F$194-LOG('Indicator Data'!E184))/(F$194-F$195)*10)))),1)</f>
        <v>7.4</v>
      </c>
      <c r="G181" s="55">
        <f>ROUND(IF('Indicator Data'!F184=0,0,IF(LOG('Indicator Data'!F184)&gt;G$194,10,IF(LOG('Indicator Data'!F184)&lt;G$195,0,10-(G$194-LOG('Indicator Data'!F184))/(G$194-G$195)*10))),1)</f>
        <v>0</v>
      </c>
      <c r="H181" s="55">
        <f>ROUND(IF('Indicator Data'!G184=0,0,IF(LOG('Indicator Data'!G184)&gt;H$194,10,IF(LOG('Indicator Data'!G184)&lt;H$195,0,10-(H$194-LOG('Indicator Data'!G184))/(H$194-H$195)*10))),1)</f>
        <v>0</v>
      </c>
      <c r="I181" s="55">
        <f>ROUND(IF('Indicator Data'!H184=0,0,IF(LOG('Indicator Data'!H184)&gt;I$194,10,IF(LOG('Indicator Data'!H184)&lt;I$195,0,10-(I$194-LOG('Indicator Data'!H184))/(I$194-I$195)*10))),1)</f>
        <v>0</v>
      </c>
      <c r="J181" s="55">
        <f t="shared" si="156"/>
        <v>0</v>
      </c>
      <c r="K181" s="55">
        <f>ROUND(IF('Indicator Data'!I184=0,0,IF(LOG('Indicator Data'!I184)&gt;K$194,10,IF(LOG('Indicator Data'!I184)&lt;K$195,0,10-(K$194-LOG('Indicator Data'!I184))/(K$194-K$195)*10))),1)</f>
        <v>0</v>
      </c>
      <c r="L181" s="55">
        <f t="shared" si="157"/>
        <v>0</v>
      </c>
      <c r="M181" s="55">
        <f>ROUND(IF('Indicator Data'!J184=0,0,IF(LOG('Indicator Data'!J184)&gt;M$194,10,IF(LOG('Indicator Data'!J184)&lt;M$195,0,10-(M$194-LOG('Indicator Data'!J184))/(M$194-M$195)*10))),1)</f>
        <v>10</v>
      </c>
      <c r="N181" s="56">
        <f>'Indicator Data'!C184/'Indicator Data'!$BD184</f>
        <v>8.4825424804561768E-4</v>
      </c>
      <c r="O181" s="56">
        <f>'Indicator Data'!D184/'Indicator Data'!$BD184</f>
        <v>0</v>
      </c>
      <c r="P181" s="56">
        <f>IF(F181=0.1,0,'Indicator Data'!E184/'Indicator Data'!$BD184)</f>
        <v>2.2509407749016176E-3</v>
      </c>
      <c r="Q181" s="56">
        <f>'Indicator Data'!F184/'Indicator Data'!$BD184</f>
        <v>0</v>
      </c>
      <c r="R181" s="56">
        <f>'Indicator Data'!G184/'Indicator Data'!$BD184</f>
        <v>0</v>
      </c>
      <c r="S181" s="56">
        <f>'Indicator Data'!H184/'Indicator Data'!$BD184</f>
        <v>0</v>
      </c>
      <c r="T181" s="56">
        <f>'Indicator Data'!I184/'Indicator Data'!$BD184</f>
        <v>0</v>
      </c>
      <c r="U181" s="56">
        <f>'Indicator Data'!J184/'Indicator Data'!$BD184</f>
        <v>3.4603733897060514E-3</v>
      </c>
      <c r="V181" s="55">
        <f t="shared" si="158"/>
        <v>4.2</v>
      </c>
      <c r="W181" s="55">
        <f t="shared" si="159"/>
        <v>0</v>
      </c>
      <c r="X181" s="55">
        <f t="shared" si="160"/>
        <v>2.2999999999999998</v>
      </c>
      <c r="Y181" s="55">
        <f t="shared" si="161"/>
        <v>1.5</v>
      </c>
      <c r="Z181" s="55">
        <f t="shared" si="162"/>
        <v>0</v>
      </c>
      <c r="AA181" s="55">
        <f t="shared" si="163"/>
        <v>0</v>
      </c>
      <c r="AB181" s="55">
        <f t="shared" si="164"/>
        <v>0</v>
      </c>
      <c r="AC181" s="55">
        <f t="shared" si="165"/>
        <v>0</v>
      </c>
      <c r="AD181" s="55">
        <f t="shared" si="166"/>
        <v>0</v>
      </c>
      <c r="AE181" s="55">
        <f t="shared" si="167"/>
        <v>0</v>
      </c>
      <c r="AF181" s="55">
        <f t="shared" si="168"/>
        <v>1.2</v>
      </c>
      <c r="AG181" s="55">
        <f>ROUND(IF('Indicator Data'!K184=0,0,IF('Indicator Data'!K184&gt;AG$194,10,IF('Indicator Data'!K184&lt;AG$195,0,10-(AG$194-'Indicator Data'!K184)/(AG$194-AG$195)*10))),1)</f>
        <v>7.1</v>
      </c>
      <c r="AH181" s="55">
        <f t="shared" si="169"/>
        <v>6.5</v>
      </c>
      <c r="AI181" s="55">
        <f t="shared" si="170"/>
        <v>0.1</v>
      </c>
      <c r="AJ181" s="55">
        <f t="shared" si="171"/>
        <v>0</v>
      </c>
      <c r="AK181" s="55">
        <f t="shared" si="172"/>
        <v>0</v>
      </c>
      <c r="AL181" s="55">
        <f t="shared" si="173"/>
        <v>0</v>
      </c>
      <c r="AM181" s="55">
        <f t="shared" si="174"/>
        <v>0</v>
      </c>
      <c r="AN181" s="55">
        <f t="shared" si="175"/>
        <v>7.8</v>
      </c>
      <c r="AO181" s="57">
        <f t="shared" si="176"/>
        <v>4.5</v>
      </c>
      <c r="AP181" s="57">
        <f t="shared" si="177"/>
        <v>5.0999999999999996</v>
      </c>
      <c r="AQ181" s="57">
        <f t="shared" si="178"/>
        <v>0</v>
      </c>
      <c r="AR181" s="57">
        <f t="shared" si="179"/>
        <v>0</v>
      </c>
      <c r="AS181" s="55">
        <f t="shared" si="180"/>
        <v>7.5</v>
      </c>
      <c r="AT181" s="55">
        <f>IF('Indicator Data'!L184="No data","x",IF('Indicator Data'!BE184&lt;1000,"x",ROUND((IF('Indicator Data'!L184&gt;AT$194,10,IF('Indicator Data'!L184&lt;AT$195,0,10-(AT$194-'Indicator Data'!L184)/(AT$194-AT$195)*10))),1)))</f>
        <v>3</v>
      </c>
      <c r="AU181" s="57">
        <f t="shared" si="181"/>
        <v>5.3</v>
      </c>
      <c r="AV181" s="58">
        <f t="shared" si="182"/>
        <v>3.3</v>
      </c>
      <c r="AW181" s="55">
        <f>ROUND(IF('Indicator Data'!M184=0,0,IF('Indicator Data'!M184&gt;AW$194,10,IF('Indicator Data'!M184&lt;AW$195,0,10-(AW$194-'Indicator Data'!M184)/(AW$194-AW$195)*10))),1)</f>
        <v>9.1</v>
      </c>
      <c r="AX181" s="55">
        <f>ROUND(IF('Indicator Data'!N184=0,0,IF(LOG('Indicator Data'!N184)&gt;LOG(AX$194),10,IF(LOG('Indicator Data'!N184)&lt;LOG(AX$195),0,10-(LOG(AX$194)-LOG('Indicator Data'!N184))/(LOG(AX$194)-LOG(AX$195))*10))),1)</f>
        <v>9.4</v>
      </c>
      <c r="AY181" s="57">
        <f t="shared" si="183"/>
        <v>9.3000000000000007</v>
      </c>
      <c r="AZ181" s="55">
        <f>'Indicator Data'!O184</f>
        <v>0</v>
      </c>
      <c r="BA181" s="55">
        <f>'Indicator Data'!P184</f>
        <v>0</v>
      </c>
      <c r="BB181" s="57">
        <f t="shared" si="184"/>
        <v>0</v>
      </c>
      <c r="BC181" s="58">
        <f t="shared" si="185"/>
        <v>6.5</v>
      </c>
      <c r="BD181" s="15"/>
      <c r="BE181" s="104"/>
      <c r="BF181" s="4"/>
    </row>
    <row r="182" spans="1:58" x14ac:dyDescent="0.25">
      <c r="A182" s="127" t="str">
        <f>'Indicator Data'!A185</f>
        <v>Ukraine</v>
      </c>
      <c r="B182" s="59" t="str">
        <f>'Indicator Data'!B185</f>
        <v>UKR</v>
      </c>
      <c r="C182" s="55">
        <f>ROUND(IF('Indicator Data'!C185=0,0.1,IF(LOG('Indicator Data'!C185)&gt;C$194,10,IF(LOG('Indicator Data'!C185)&lt;C$195,0,10-(C$194-LOG('Indicator Data'!C185))/(C$194-C$195)*10))),1)</f>
        <v>7.1</v>
      </c>
      <c r="D182" s="55">
        <f>ROUND(IF('Indicator Data'!D185=0,0.1,IF(LOG('Indicator Data'!D185)&gt;D$194,10,IF(LOG('Indicator Data'!D185)&lt;D$195,0,10-(D$194-LOG('Indicator Data'!D185))/(D$194-D$195)*10))),1)</f>
        <v>0.1</v>
      </c>
      <c r="E182" s="55">
        <f t="shared" si="155"/>
        <v>4.5</v>
      </c>
      <c r="F182" s="55">
        <f>ROUND(IF('Indicator Data'!E185="No data",0.1,IF('Indicator Data'!E185=0,0,IF(LOG('Indicator Data'!E185)&gt;F$194,10,IF(LOG('Indicator Data'!E185)&lt;F$195,0,10-(F$194-LOG('Indicator Data'!E185))/(F$194-F$195)*10)))),1)</f>
        <v>8.6999999999999993</v>
      </c>
      <c r="G182" s="55">
        <f>ROUND(IF('Indicator Data'!F185=0,0,IF(LOG('Indicator Data'!F185)&gt;G$194,10,IF(LOG('Indicator Data'!F185)&lt;G$195,0,10-(G$194-LOG('Indicator Data'!F185))/(G$194-G$195)*10))),1)</f>
        <v>0</v>
      </c>
      <c r="H182" s="55">
        <f>ROUND(IF('Indicator Data'!G185=0,0,IF(LOG('Indicator Data'!G185)&gt;H$194,10,IF(LOG('Indicator Data'!G185)&lt;H$195,0,10-(H$194-LOG('Indicator Data'!G185))/(H$194-H$195)*10))),1)</f>
        <v>0</v>
      </c>
      <c r="I182" s="55">
        <f>ROUND(IF('Indicator Data'!H185=0,0,IF(LOG('Indicator Data'!H185)&gt;I$194,10,IF(LOG('Indicator Data'!H185)&lt;I$195,0,10-(I$194-LOG('Indicator Data'!H185))/(I$194-I$195)*10))),1)</f>
        <v>0</v>
      </c>
      <c r="J182" s="55">
        <f t="shared" si="156"/>
        <v>0</v>
      </c>
      <c r="K182" s="55">
        <f>ROUND(IF('Indicator Data'!I185=0,0,IF(LOG('Indicator Data'!I185)&gt;K$194,10,IF(LOG('Indicator Data'!I185)&lt;K$195,0,10-(K$194-LOG('Indicator Data'!I185))/(K$194-K$195)*10))),1)</f>
        <v>0</v>
      </c>
      <c r="L182" s="55">
        <f t="shared" si="157"/>
        <v>0</v>
      </c>
      <c r="M182" s="55">
        <f>ROUND(IF('Indicator Data'!J185=0,0,IF(LOG('Indicator Data'!J185)&gt;M$194,10,IF(LOG('Indicator Data'!J185)&lt;M$195,0,10-(M$194-LOG('Indicator Data'!J185))/(M$194-M$195)*10))),1)</f>
        <v>0</v>
      </c>
      <c r="N182" s="56">
        <f>'Indicator Data'!C185/'Indicator Data'!$BD185</f>
        <v>1.6040515437632408E-4</v>
      </c>
      <c r="O182" s="56">
        <f>'Indicator Data'!D185/'Indicator Data'!$BD185</f>
        <v>0</v>
      </c>
      <c r="P182" s="56">
        <f>IF(F182=0.1,0,'Indicator Data'!E185/'Indicator Data'!$BD185)</f>
        <v>6.9564316002039134E-3</v>
      </c>
      <c r="Q182" s="56">
        <f>'Indicator Data'!F185/'Indicator Data'!$BD185</f>
        <v>0</v>
      </c>
      <c r="R182" s="56">
        <f>'Indicator Data'!G185/'Indicator Data'!$BD185</f>
        <v>0</v>
      </c>
      <c r="S182" s="56">
        <f>'Indicator Data'!H185/'Indicator Data'!$BD185</f>
        <v>0</v>
      </c>
      <c r="T182" s="56">
        <f>'Indicator Data'!I185/'Indicator Data'!$BD185</f>
        <v>0</v>
      </c>
      <c r="U182" s="56">
        <f>'Indicator Data'!J185/'Indicator Data'!$BD185</f>
        <v>0</v>
      </c>
      <c r="V182" s="55">
        <f t="shared" si="158"/>
        <v>0.8</v>
      </c>
      <c r="W182" s="55">
        <f t="shared" si="159"/>
        <v>0</v>
      </c>
      <c r="X182" s="55">
        <f t="shared" si="160"/>
        <v>0.4</v>
      </c>
      <c r="Y182" s="55">
        <f t="shared" si="161"/>
        <v>4.5999999999999996</v>
      </c>
      <c r="Z182" s="55">
        <f t="shared" si="162"/>
        <v>0</v>
      </c>
      <c r="AA182" s="55">
        <f t="shared" si="163"/>
        <v>0</v>
      </c>
      <c r="AB182" s="55">
        <f t="shared" si="164"/>
        <v>0</v>
      </c>
      <c r="AC182" s="55">
        <f t="shared" si="165"/>
        <v>0</v>
      </c>
      <c r="AD182" s="55">
        <f t="shared" si="166"/>
        <v>0</v>
      </c>
      <c r="AE182" s="55">
        <f t="shared" si="167"/>
        <v>0</v>
      </c>
      <c r="AF182" s="55">
        <f t="shared" si="168"/>
        <v>0</v>
      </c>
      <c r="AG182" s="55">
        <f>ROUND(IF('Indicator Data'!K185=0,0,IF('Indicator Data'!K185&gt;AG$194,10,IF('Indicator Data'!K185&lt;AG$195,0,10-(AG$194-'Indicator Data'!K185)/(AG$194-AG$195)*10))),1)</f>
        <v>1</v>
      </c>
      <c r="AH182" s="55">
        <f t="shared" si="169"/>
        <v>4</v>
      </c>
      <c r="AI182" s="55">
        <f t="shared" si="170"/>
        <v>0.1</v>
      </c>
      <c r="AJ182" s="55">
        <f t="shared" si="171"/>
        <v>0</v>
      </c>
      <c r="AK182" s="55">
        <f t="shared" si="172"/>
        <v>0</v>
      </c>
      <c r="AL182" s="55">
        <f t="shared" si="173"/>
        <v>0</v>
      </c>
      <c r="AM182" s="55">
        <f t="shared" si="174"/>
        <v>0</v>
      </c>
      <c r="AN182" s="55">
        <f t="shared" si="175"/>
        <v>0</v>
      </c>
      <c r="AO182" s="57">
        <f t="shared" si="176"/>
        <v>2.7</v>
      </c>
      <c r="AP182" s="57">
        <f t="shared" si="177"/>
        <v>7.1</v>
      </c>
      <c r="AQ182" s="57">
        <f t="shared" si="178"/>
        <v>0</v>
      </c>
      <c r="AR182" s="57">
        <f t="shared" si="179"/>
        <v>0</v>
      </c>
      <c r="AS182" s="55">
        <f t="shared" si="180"/>
        <v>0.5</v>
      </c>
      <c r="AT182" s="55">
        <f>IF('Indicator Data'!L185="No data","x",IF('Indicator Data'!BE185&lt;1000,"x",ROUND((IF('Indicator Data'!L185&gt;AT$194,10,IF('Indicator Data'!L185&lt;AT$195,0,10-(AT$194-'Indicator Data'!L185)/(AT$194-AT$195)*10))),1)))</f>
        <v>6.1</v>
      </c>
      <c r="AU182" s="57">
        <f t="shared" si="181"/>
        <v>3.3</v>
      </c>
      <c r="AV182" s="58">
        <f t="shared" si="182"/>
        <v>3.1</v>
      </c>
      <c r="AW182" s="55">
        <f>ROUND(IF('Indicator Data'!M185=0,0,IF('Indicator Data'!M185&gt;AW$194,10,IF('Indicator Data'!M185&lt;AW$195,0,10-(AW$194-'Indicator Data'!M185)/(AW$194-AW$195)*10))),1)</f>
        <v>10</v>
      </c>
      <c r="AX182" s="55">
        <f>ROUND(IF('Indicator Data'!N185=0,0,IF(LOG('Indicator Data'!N185)&gt;LOG(AX$194),10,IF(LOG('Indicator Data'!N185)&lt;LOG(AX$195),0,10-(LOG(AX$194)-LOG('Indicator Data'!N185))/(LOG(AX$194)-LOG(AX$195))*10))),1)</f>
        <v>10</v>
      </c>
      <c r="AY182" s="57">
        <f t="shared" si="183"/>
        <v>10</v>
      </c>
      <c r="AZ182" s="55">
        <f>'Indicator Data'!O185</f>
        <v>0</v>
      </c>
      <c r="BA182" s="55">
        <f>'Indicator Data'!P185</f>
        <v>4</v>
      </c>
      <c r="BB182" s="57">
        <f t="shared" si="184"/>
        <v>7</v>
      </c>
      <c r="BC182" s="58">
        <f t="shared" si="185"/>
        <v>7</v>
      </c>
      <c r="BD182" s="15"/>
      <c r="BE182" s="104"/>
      <c r="BF182" s="4"/>
    </row>
    <row r="183" spans="1:58" x14ac:dyDescent="0.25">
      <c r="A183" s="127" t="str">
        <f>'Indicator Data'!A186</f>
        <v>United Arab Emirates</v>
      </c>
      <c r="B183" s="59" t="str">
        <f>'Indicator Data'!B186</f>
        <v>ARE</v>
      </c>
      <c r="C183" s="55">
        <f>ROUND(IF('Indicator Data'!C186=0,0.1,IF(LOG('Indicator Data'!C186)&gt;C$194,10,IF(LOG('Indicator Data'!C186)&lt;C$195,0,10-(C$194-LOG('Indicator Data'!C186))/(C$194-C$195)*10))),1)</f>
        <v>8.1</v>
      </c>
      <c r="D183" s="55">
        <f>ROUND(IF('Indicator Data'!D186=0,0.1,IF(LOG('Indicator Data'!D186)&gt;D$194,10,IF(LOG('Indicator Data'!D186)&lt;D$195,0,10-(D$194-LOG('Indicator Data'!D186))/(D$194-D$195)*10))),1)</f>
        <v>9.6</v>
      </c>
      <c r="E183" s="55">
        <f t="shared" si="155"/>
        <v>9</v>
      </c>
      <c r="F183" s="55">
        <f>ROUND(IF('Indicator Data'!E186="No data",0.1,IF('Indicator Data'!E186=0,0,IF(LOG('Indicator Data'!E186)&gt;F$194,10,IF(LOG('Indicator Data'!E186)&lt;F$195,0,10-(F$194-LOG('Indicator Data'!E186))/(F$194-F$195)*10)))),1)</f>
        <v>5.7</v>
      </c>
      <c r="G183" s="55">
        <f>ROUND(IF('Indicator Data'!F186=0,0,IF(LOG('Indicator Data'!F186)&gt;G$194,10,IF(LOG('Indicator Data'!F186)&lt;G$195,0,10-(G$194-LOG('Indicator Data'!F186))/(G$194-G$195)*10))),1)</f>
        <v>6.4</v>
      </c>
      <c r="H183" s="55">
        <f>ROUND(IF('Indicator Data'!G186=0,0,IF(LOG('Indicator Data'!G186)&gt;H$194,10,IF(LOG('Indicator Data'!G186)&lt;H$195,0,10-(H$194-LOG('Indicator Data'!G186))/(H$194-H$195)*10))),1)</f>
        <v>2.4</v>
      </c>
      <c r="I183" s="55">
        <f>ROUND(IF('Indicator Data'!H186=0,0,IF(LOG('Indicator Data'!H186)&gt;I$194,10,IF(LOG('Indicator Data'!H186)&lt;I$195,0,10-(I$194-LOG('Indicator Data'!H186))/(I$194-I$195)*10))),1)</f>
        <v>0</v>
      </c>
      <c r="J183" s="55">
        <f t="shared" si="156"/>
        <v>1.3</v>
      </c>
      <c r="K183" s="55">
        <f>ROUND(IF('Indicator Data'!I186=0,0,IF(LOG('Indicator Data'!I186)&gt;K$194,10,IF(LOG('Indicator Data'!I186)&lt;K$195,0,10-(K$194-LOG('Indicator Data'!I186))/(K$194-K$195)*10))),1)</f>
        <v>4.5999999999999996</v>
      </c>
      <c r="L183" s="55">
        <f t="shared" si="157"/>
        <v>3.1</v>
      </c>
      <c r="M183" s="55">
        <f>ROUND(IF('Indicator Data'!J186=0,0,IF(LOG('Indicator Data'!J186)&gt;M$194,10,IF(LOG('Indicator Data'!J186)&lt;M$195,0,10-(M$194-LOG('Indicator Data'!J186))/(M$194-M$195)*10))),1)</f>
        <v>0</v>
      </c>
      <c r="N183" s="56">
        <f>'Indicator Data'!C186/'Indicator Data'!$BD186</f>
        <v>1.8713219253004459E-3</v>
      </c>
      <c r="O183" s="56">
        <f>'Indicator Data'!D186/'Indicator Data'!$BD186</f>
        <v>8.518418580945996E-4</v>
      </c>
      <c r="P183" s="56">
        <f>IF(F183=0.1,0,'Indicator Data'!E186/'Indicator Data'!$BD186)</f>
        <v>2.0149533054513663E-3</v>
      </c>
      <c r="Q183" s="56">
        <f>'Indicator Data'!F186/'Indicator Data'!$BD186</f>
        <v>7.2536817614574629E-6</v>
      </c>
      <c r="R183" s="56">
        <f>'Indicator Data'!G186/'Indicator Data'!$BD186</f>
        <v>1.0089551234211156E-4</v>
      </c>
      <c r="S183" s="56">
        <f>'Indicator Data'!H186/'Indicator Data'!$BD186</f>
        <v>0</v>
      </c>
      <c r="T183" s="56">
        <f>'Indicator Data'!I186/'Indicator Data'!$BD186</f>
        <v>2.1331875508097552E-4</v>
      </c>
      <c r="U183" s="56">
        <f>'Indicator Data'!J186/'Indicator Data'!$BD186</f>
        <v>0</v>
      </c>
      <c r="V183" s="55">
        <f t="shared" si="158"/>
        <v>9.4</v>
      </c>
      <c r="W183" s="55">
        <f t="shared" si="159"/>
        <v>8.5</v>
      </c>
      <c r="X183" s="55">
        <f t="shared" si="160"/>
        <v>9</v>
      </c>
      <c r="Y183" s="55">
        <f t="shared" si="161"/>
        <v>1.3</v>
      </c>
      <c r="Z183" s="55">
        <f t="shared" si="162"/>
        <v>7.5</v>
      </c>
      <c r="AA183" s="55">
        <f t="shared" si="163"/>
        <v>0.1</v>
      </c>
      <c r="AB183" s="55">
        <f t="shared" si="164"/>
        <v>0</v>
      </c>
      <c r="AC183" s="55">
        <f t="shared" si="165"/>
        <v>0.1</v>
      </c>
      <c r="AD183" s="55">
        <f t="shared" si="166"/>
        <v>0.2</v>
      </c>
      <c r="AE183" s="55">
        <f t="shared" si="167"/>
        <v>0.2</v>
      </c>
      <c r="AF183" s="55">
        <f t="shared" si="168"/>
        <v>0</v>
      </c>
      <c r="AG183" s="55">
        <f>ROUND(IF('Indicator Data'!K186=0,0,IF('Indicator Data'!K186&gt;AG$194,10,IF('Indicator Data'!K186&lt;AG$195,0,10-(AG$194-'Indicator Data'!K186)/(AG$194-AG$195)*10))),1)</f>
        <v>0</v>
      </c>
      <c r="AH183" s="55">
        <f t="shared" si="169"/>
        <v>8.8000000000000007</v>
      </c>
      <c r="AI183" s="55">
        <f t="shared" si="170"/>
        <v>9.1</v>
      </c>
      <c r="AJ183" s="55">
        <f t="shared" si="171"/>
        <v>1.3</v>
      </c>
      <c r="AK183" s="55">
        <f t="shared" si="172"/>
        <v>0</v>
      </c>
      <c r="AL183" s="55">
        <f t="shared" si="173"/>
        <v>0.7</v>
      </c>
      <c r="AM183" s="55">
        <f t="shared" si="174"/>
        <v>2.4</v>
      </c>
      <c r="AN183" s="55">
        <f t="shared" si="175"/>
        <v>0</v>
      </c>
      <c r="AO183" s="57">
        <f t="shared" si="176"/>
        <v>9</v>
      </c>
      <c r="AP183" s="57">
        <f t="shared" si="177"/>
        <v>3.8</v>
      </c>
      <c r="AQ183" s="57">
        <f t="shared" si="178"/>
        <v>7</v>
      </c>
      <c r="AR183" s="57">
        <f t="shared" si="179"/>
        <v>1.8</v>
      </c>
      <c r="AS183" s="55">
        <f t="shared" si="180"/>
        <v>0</v>
      </c>
      <c r="AT183" s="55">
        <f>IF('Indicator Data'!L186="No data","x",IF('Indicator Data'!BE186&lt;1000,"x",ROUND((IF('Indicator Data'!L186&gt;AT$194,10,IF('Indicator Data'!L186&lt;AT$195,0,10-(AT$194-'Indicator Data'!L186)/(AT$194-AT$195)*10))),1)))</f>
        <v>8.1</v>
      </c>
      <c r="AU183" s="57">
        <f t="shared" si="181"/>
        <v>4.0999999999999996</v>
      </c>
      <c r="AV183" s="58">
        <f t="shared" si="182"/>
        <v>5.8</v>
      </c>
      <c r="AW183" s="55">
        <f>ROUND(IF('Indicator Data'!M186=0,0,IF('Indicator Data'!M186&gt;AW$194,10,IF('Indicator Data'!M186&lt;AW$195,0,10-(AW$194-'Indicator Data'!M186)/(AW$194-AW$195)*10))),1)</f>
        <v>0.1</v>
      </c>
      <c r="AX183" s="55">
        <f>ROUND(IF('Indicator Data'!N186=0,0,IF(LOG('Indicator Data'!N186)&gt;LOG(AX$194),10,IF(LOG('Indicator Data'!N186)&lt;LOG(AX$195),0,10-(LOG(AX$194)-LOG('Indicator Data'!N186))/(LOG(AX$194)-LOG(AX$195))*10))),1)</f>
        <v>0</v>
      </c>
      <c r="AY183" s="57">
        <f t="shared" si="183"/>
        <v>0.1</v>
      </c>
      <c r="AZ183" s="55">
        <f>'Indicator Data'!O186</f>
        <v>0</v>
      </c>
      <c r="BA183" s="55">
        <f>'Indicator Data'!P186</f>
        <v>0</v>
      </c>
      <c r="BB183" s="57">
        <f t="shared" si="184"/>
        <v>0</v>
      </c>
      <c r="BC183" s="58">
        <f t="shared" si="185"/>
        <v>0.1</v>
      </c>
      <c r="BD183" s="15"/>
      <c r="BE183" s="104"/>
      <c r="BF183" s="4"/>
    </row>
    <row r="184" spans="1:58" x14ac:dyDescent="0.25">
      <c r="A184" s="127" t="str">
        <f>'Indicator Data'!A187</f>
        <v>United Kingdom</v>
      </c>
      <c r="B184" s="59" t="str">
        <f>'Indicator Data'!B187</f>
        <v>GBR</v>
      </c>
      <c r="C184" s="55">
        <f>ROUND(IF('Indicator Data'!C187=0,0.1,IF(LOG('Indicator Data'!C187)&gt;C$194,10,IF(LOG('Indicator Data'!C187)&lt;C$195,0,10-(C$194-LOG('Indicator Data'!C187))/(C$194-C$195)*10))),1)</f>
        <v>0.1</v>
      </c>
      <c r="D184" s="55">
        <f>ROUND(IF('Indicator Data'!D187=0,0.1,IF(LOG('Indicator Data'!D187)&gt;D$194,10,IF(LOG('Indicator Data'!D187)&lt;D$195,0,10-(D$194-LOG('Indicator Data'!D187))/(D$194-D$195)*10))),1)</f>
        <v>0.1</v>
      </c>
      <c r="E184" s="55">
        <f t="shared" si="155"/>
        <v>0.1</v>
      </c>
      <c r="F184" s="55">
        <f>ROUND(IF('Indicator Data'!E187="No data",0.1,IF('Indicator Data'!E187=0,0,IF(LOG('Indicator Data'!E187)&gt;F$194,10,IF(LOG('Indicator Data'!E187)&lt;F$195,0,10-(F$194-LOG('Indicator Data'!E187))/(F$194-F$195)*10)))),1)</f>
        <v>7.2</v>
      </c>
      <c r="G184" s="55">
        <f>ROUND(IF('Indicator Data'!F187=0,0,IF(LOG('Indicator Data'!F187)&gt;G$194,10,IF(LOG('Indicator Data'!F187)&lt;G$195,0,10-(G$194-LOG('Indicator Data'!F187))/(G$194-G$195)*10))),1)</f>
        <v>5.4</v>
      </c>
      <c r="H184" s="55">
        <f>ROUND(IF('Indicator Data'!G187=0,0,IF(LOG('Indicator Data'!G187)&gt;H$194,10,IF(LOG('Indicator Data'!G187)&lt;H$195,0,10-(H$194-LOG('Indicator Data'!G187))/(H$194-H$195)*10))),1)</f>
        <v>0</v>
      </c>
      <c r="I184" s="55">
        <f>ROUND(IF('Indicator Data'!H187=0,0,IF(LOG('Indicator Data'!H187)&gt;I$194,10,IF(LOG('Indicator Data'!H187)&lt;I$195,0,10-(I$194-LOG('Indicator Data'!H187))/(I$194-I$195)*10))),1)</f>
        <v>0</v>
      </c>
      <c r="J184" s="55">
        <f t="shared" si="156"/>
        <v>0</v>
      </c>
      <c r="K184" s="55">
        <f>ROUND(IF('Indicator Data'!I187=0,0,IF(LOG('Indicator Data'!I187)&gt;K$194,10,IF(LOG('Indicator Data'!I187)&lt;K$195,0,10-(K$194-LOG('Indicator Data'!I187))/(K$194-K$195)*10))),1)</f>
        <v>0</v>
      </c>
      <c r="L184" s="55">
        <f t="shared" si="157"/>
        <v>0</v>
      </c>
      <c r="M184" s="55">
        <f>ROUND(IF('Indicator Data'!J187=0,0,IF(LOG('Indicator Data'!J187)&gt;M$194,10,IF(LOG('Indicator Data'!J187)&lt;M$195,0,10-(M$194-LOG('Indicator Data'!J187))/(M$194-M$195)*10))),1)</f>
        <v>0</v>
      </c>
      <c r="N184" s="56">
        <f>'Indicator Data'!C187/'Indicator Data'!$BD187</f>
        <v>0</v>
      </c>
      <c r="O184" s="56">
        <f>'Indicator Data'!D187/'Indicator Data'!$BD187</f>
        <v>0</v>
      </c>
      <c r="P184" s="56">
        <f>IF(F184=0.1,0,'Indicator Data'!E187/'Indicator Data'!$BD187)</f>
        <v>1.1962264295704798E-3</v>
      </c>
      <c r="Q184" s="56">
        <f>'Indicator Data'!F187/'Indicator Data'!$BD187</f>
        <v>2.8744094115789802E-7</v>
      </c>
      <c r="R184" s="56">
        <f>'Indicator Data'!G187/'Indicator Data'!$BD187</f>
        <v>0</v>
      </c>
      <c r="S184" s="56">
        <f>'Indicator Data'!H187/'Indicator Data'!$BD187</f>
        <v>0</v>
      </c>
      <c r="T184" s="56">
        <f>'Indicator Data'!I187/'Indicator Data'!$BD187</f>
        <v>0</v>
      </c>
      <c r="U184" s="56">
        <f>'Indicator Data'!J187/'Indicator Data'!$BD187</f>
        <v>0</v>
      </c>
      <c r="V184" s="55">
        <f t="shared" si="158"/>
        <v>0</v>
      </c>
      <c r="W184" s="55">
        <f t="shared" si="159"/>
        <v>0</v>
      </c>
      <c r="X184" s="55">
        <f t="shared" si="160"/>
        <v>0</v>
      </c>
      <c r="Y184" s="55">
        <f t="shared" si="161"/>
        <v>0.8</v>
      </c>
      <c r="Z184" s="55">
        <f t="shared" si="162"/>
        <v>4.4000000000000004</v>
      </c>
      <c r="AA184" s="55">
        <f t="shared" si="163"/>
        <v>0</v>
      </c>
      <c r="AB184" s="55">
        <f t="shared" si="164"/>
        <v>0</v>
      </c>
      <c r="AC184" s="55">
        <f t="shared" si="165"/>
        <v>0</v>
      </c>
      <c r="AD184" s="55">
        <f t="shared" si="166"/>
        <v>0</v>
      </c>
      <c r="AE184" s="55">
        <f t="shared" si="167"/>
        <v>0</v>
      </c>
      <c r="AF184" s="55">
        <f t="shared" si="168"/>
        <v>0</v>
      </c>
      <c r="AG184" s="55">
        <f>ROUND(IF('Indicator Data'!K187=0,0,IF('Indicator Data'!K187&gt;AG$194,10,IF('Indicator Data'!K187&lt;AG$195,0,10-(AG$194-'Indicator Data'!K187)/(AG$194-AG$195)*10))),1)</f>
        <v>0</v>
      </c>
      <c r="AH184" s="55">
        <f t="shared" si="169"/>
        <v>0.1</v>
      </c>
      <c r="AI184" s="55">
        <f t="shared" si="170"/>
        <v>0.1</v>
      </c>
      <c r="AJ184" s="55">
        <f t="shared" si="171"/>
        <v>0</v>
      </c>
      <c r="AK184" s="55">
        <f t="shared" si="172"/>
        <v>0</v>
      </c>
      <c r="AL184" s="55">
        <f t="shared" si="173"/>
        <v>0</v>
      </c>
      <c r="AM184" s="55">
        <f t="shared" si="174"/>
        <v>0</v>
      </c>
      <c r="AN184" s="55">
        <f t="shared" si="175"/>
        <v>0</v>
      </c>
      <c r="AO184" s="57">
        <f t="shared" si="176"/>
        <v>0.1</v>
      </c>
      <c r="AP184" s="57">
        <f t="shared" si="177"/>
        <v>4.8</v>
      </c>
      <c r="AQ184" s="57">
        <f t="shared" si="178"/>
        <v>4.9000000000000004</v>
      </c>
      <c r="AR184" s="57">
        <f t="shared" si="179"/>
        <v>0</v>
      </c>
      <c r="AS184" s="55">
        <f t="shared" si="180"/>
        <v>0</v>
      </c>
      <c r="AT184" s="55">
        <f>IF('Indicator Data'!L187="No data","x",IF('Indicator Data'!BE187&lt;1000,"x",ROUND((IF('Indicator Data'!L187&gt;AT$194,10,IF('Indicator Data'!L187&lt;AT$195,0,10-(AT$194-'Indicator Data'!L187)/(AT$194-AT$195)*10))),1)))</f>
        <v>1</v>
      </c>
      <c r="AU184" s="57">
        <f t="shared" si="181"/>
        <v>0.5</v>
      </c>
      <c r="AV184" s="58">
        <f t="shared" si="182"/>
        <v>2.4</v>
      </c>
      <c r="AW184" s="55">
        <f>ROUND(IF('Indicator Data'!M187=0,0,IF('Indicator Data'!M187&gt;AW$194,10,IF('Indicator Data'!M187&lt;AW$195,0,10-(AW$194-'Indicator Data'!M187)/(AW$194-AW$195)*10))),1)</f>
        <v>1.2</v>
      </c>
      <c r="AX184" s="55">
        <f>ROUND(IF('Indicator Data'!N187=0,0,IF(LOG('Indicator Data'!N187)&gt;LOG(AX$194),10,IF(LOG('Indicator Data'!N187)&lt;LOG(AX$195),0,10-(LOG(AX$194)-LOG('Indicator Data'!N187))/(LOG(AX$194)-LOG(AX$195))*10))),1)</f>
        <v>2.7</v>
      </c>
      <c r="AY184" s="57">
        <f t="shared" si="183"/>
        <v>2</v>
      </c>
      <c r="AZ184" s="55">
        <f>'Indicator Data'!O187</f>
        <v>0</v>
      </c>
      <c r="BA184" s="55">
        <f>'Indicator Data'!P187</f>
        <v>0</v>
      </c>
      <c r="BB184" s="57">
        <f t="shared" si="184"/>
        <v>0</v>
      </c>
      <c r="BC184" s="58">
        <f t="shared" si="185"/>
        <v>1.4</v>
      </c>
      <c r="BD184" s="15"/>
      <c r="BE184" s="104"/>
      <c r="BF184" s="4"/>
    </row>
    <row r="185" spans="1:58" x14ac:dyDescent="0.25">
      <c r="A185" s="127" t="str">
        <f>'Indicator Data'!A188</f>
        <v>United States of America</v>
      </c>
      <c r="B185" s="59" t="str">
        <f>'Indicator Data'!B188</f>
        <v>USA</v>
      </c>
      <c r="C185" s="55">
        <f>ROUND(IF('Indicator Data'!C188=0,0.1,IF(LOG('Indicator Data'!C188)&gt;C$194,10,IF(LOG('Indicator Data'!C188)&lt;C$195,0,10-(C$194-LOG('Indicator Data'!C188))/(C$194-C$195)*10))),1)</f>
        <v>10</v>
      </c>
      <c r="D185" s="55">
        <f>ROUND(IF('Indicator Data'!D188=0,0.1,IF(LOG('Indicator Data'!D188)&gt;D$194,10,IF(LOG('Indicator Data'!D188)&lt;D$195,0,10-(D$194-LOG('Indicator Data'!D188))/(D$194-D$195)*10))),1)</f>
        <v>10</v>
      </c>
      <c r="E185" s="55">
        <f t="shared" si="155"/>
        <v>10</v>
      </c>
      <c r="F185" s="55">
        <f>ROUND(IF('Indicator Data'!E188="No data",0.1,IF('Indicator Data'!E188=0,0,IF(LOG('Indicator Data'!E188)&gt;F$194,10,IF(LOG('Indicator Data'!E188)&lt;F$195,0,10-(F$194-LOG('Indicator Data'!E188))/(F$194-F$195)*10)))),1)</f>
        <v>9</v>
      </c>
      <c r="G185" s="55">
        <f>ROUND(IF('Indicator Data'!F188=0,0,IF(LOG('Indicator Data'!F188)&gt;G$194,10,IF(LOG('Indicator Data'!F188)&lt;G$195,0,10-(G$194-LOG('Indicator Data'!F188))/(G$194-G$195)*10))),1)</f>
        <v>8.6</v>
      </c>
      <c r="H185" s="55">
        <f>ROUND(IF('Indicator Data'!G188=0,0,IF(LOG('Indicator Data'!G188)&gt;H$194,10,IF(LOG('Indicator Data'!G188)&lt;H$195,0,10-(H$194-LOG('Indicator Data'!G188))/(H$194-H$195)*10))),1)</f>
        <v>10</v>
      </c>
      <c r="I185" s="55">
        <f>ROUND(IF('Indicator Data'!H188=0,0,IF(LOG('Indicator Data'!H188)&gt;I$194,10,IF(LOG('Indicator Data'!H188)&lt;I$195,0,10-(I$194-LOG('Indicator Data'!H188))/(I$194-I$195)*10))),1)</f>
        <v>10</v>
      </c>
      <c r="J185" s="55">
        <f t="shared" si="156"/>
        <v>10</v>
      </c>
      <c r="K185" s="55">
        <f>ROUND(IF('Indicator Data'!I188=0,0,IF(LOG('Indicator Data'!I188)&gt;K$194,10,IF(LOG('Indicator Data'!I188)&lt;K$195,0,10-(K$194-LOG('Indicator Data'!I188))/(K$194-K$195)*10))),1)</f>
        <v>9.5</v>
      </c>
      <c r="L185" s="55">
        <f t="shared" si="157"/>
        <v>9.8000000000000007</v>
      </c>
      <c r="M185" s="55">
        <f>ROUND(IF('Indicator Data'!J188=0,0,IF(LOG('Indicator Data'!J188)&gt;M$194,10,IF(LOG('Indicator Data'!J188)&lt;M$195,0,10-(M$194-LOG('Indicator Data'!J188))/(M$194-M$195)*10))),1)</f>
        <v>0</v>
      </c>
      <c r="N185" s="56">
        <f>'Indicator Data'!C188/'Indicator Data'!$BD188</f>
        <v>4.1372302212859069E-4</v>
      </c>
      <c r="O185" s="56">
        <f>'Indicator Data'!D188/'Indicator Data'!$BD188</f>
        <v>1.6252270136953785E-4</v>
      </c>
      <c r="P185" s="56">
        <f>IF(F185=0.1,0,'Indicator Data'!E188/'Indicator Data'!$BD188)</f>
        <v>1.2346878004069009E-3</v>
      </c>
      <c r="Q185" s="56">
        <f>'Indicator Data'!F188/'Indicator Data'!$BD188</f>
        <v>4.4214009847079322E-6</v>
      </c>
      <c r="R185" s="56">
        <f>'Indicator Data'!G188/'Indicator Data'!$BD188</f>
        <v>3.3869198161417622E-3</v>
      </c>
      <c r="S185" s="56">
        <f>'Indicator Data'!H188/'Indicator Data'!$BD188</f>
        <v>3.1457197410991223E-4</v>
      </c>
      <c r="T185" s="56">
        <f>'Indicator Data'!I188/'Indicator Data'!$BD188</f>
        <v>1.8697078317116494E-3</v>
      </c>
      <c r="U185" s="56">
        <f>'Indicator Data'!J188/'Indicator Data'!$BD188</f>
        <v>0</v>
      </c>
      <c r="V185" s="55">
        <f t="shared" si="158"/>
        <v>2.1</v>
      </c>
      <c r="W185" s="55">
        <f t="shared" si="159"/>
        <v>1.6</v>
      </c>
      <c r="X185" s="55">
        <f t="shared" si="160"/>
        <v>1.9</v>
      </c>
      <c r="Y185" s="55">
        <f t="shared" si="161"/>
        <v>0.8</v>
      </c>
      <c r="Z185" s="55">
        <f t="shared" si="162"/>
        <v>7</v>
      </c>
      <c r="AA185" s="55">
        <f t="shared" si="163"/>
        <v>1.9</v>
      </c>
      <c r="AB185" s="55">
        <f t="shared" si="164"/>
        <v>0.6</v>
      </c>
      <c r="AC185" s="55">
        <f t="shared" si="165"/>
        <v>1.3</v>
      </c>
      <c r="AD185" s="55">
        <f t="shared" si="166"/>
        <v>1.9</v>
      </c>
      <c r="AE185" s="55">
        <f t="shared" si="167"/>
        <v>1.6</v>
      </c>
      <c r="AF185" s="55">
        <f t="shared" si="168"/>
        <v>0</v>
      </c>
      <c r="AG185" s="55">
        <f>ROUND(IF('Indicator Data'!K188=0,0,IF('Indicator Data'!K188&gt;AG$194,10,IF('Indicator Data'!K188&lt;AG$195,0,10-(AG$194-'Indicator Data'!K188)/(AG$194-AG$195)*10))),1)</f>
        <v>10</v>
      </c>
      <c r="AH185" s="55">
        <f t="shared" si="169"/>
        <v>6.1</v>
      </c>
      <c r="AI185" s="55">
        <f t="shared" si="170"/>
        <v>5.8</v>
      </c>
      <c r="AJ185" s="55">
        <f t="shared" si="171"/>
        <v>6</v>
      </c>
      <c r="AK185" s="55">
        <f t="shared" si="172"/>
        <v>5.3</v>
      </c>
      <c r="AL185" s="55">
        <f t="shared" si="173"/>
        <v>5.7</v>
      </c>
      <c r="AM185" s="55">
        <f t="shared" si="174"/>
        <v>5.7</v>
      </c>
      <c r="AN185" s="55">
        <f t="shared" si="175"/>
        <v>0</v>
      </c>
      <c r="AO185" s="57">
        <f t="shared" si="176"/>
        <v>7.9</v>
      </c>
      <c r="AP185" s="57">
        <f t="shared" si="177"/>
        <v>6.4</v>
      </c>
      <c r="AQ185" s="57">
        <f t="shared" si="178"/>
        <v>7.9</v>
      </c>
      <c r="AR185" s="57">
        <f t="shared" si="179"/>
        <v>7.6</v>
      </c>
      <c r="AS185" s="55">
        <f t="shared" si="180"/>
        <v>5</v>
      </c>
      <c r="AT185" s="55">
        <f>IF('Indicator Data'!L188="No data","x",IF('Indicator Data'!BE188&lt;1000,"x",ROUND((IF('Indicator Data'!L188&gt;AT$194,10,IF('Indicator Data'!L188&lt;AT$195,0,10-(AT$194-'Indicator Data'!L188)/(AT$194-AT$195)*10))),1)))</f>
        <v>4</v>
      </c>
      <c r="AU185" s="57">
        <f t="shared" si="181"/>
        <v>4.5</v>
      </c>
      <c r="AV185" s="58">
        <f t="shared" si="182"/>
        <v>7</v>
      </c>
      <c r="AW185" s="55">
        <f>ROUND(IF('Indicator Data'!M188=0,0,IF('Indicator Data'!M188&gt;AW$194,10,IF('Indicator Data'!M188&lt;AW$195,0,10-(AW$194-'Indicator Data'!M188)/(AW$194-AW$195)*10))),1)</f>
        <v>9.5</v>
      </c>
      <c r="AX185" s="55">
        <f>ROUND(IF('Indicator Data'!N188=0,0,IF(LOG('Indicator Data'!N188)&gt;LOG(AX$194),10,IF(LOG('Indicator Data'!N188)&lt;LOG(AX$195),0,10-(LOG(AX$194)-LOG('Indicator Data'!N188))/(LOG(AX$194)-LOG(AX$195))*10))),1)</f>
        <v>9.8000000000000007</v>
      </c>
      <c r="AY185" s="57">
        <f t="shared" si="183"/>
        <v>9.6999999999999993</v>
      </c>
      <c r="AZ185" s="55">
        <f>'Indicator Data'!O188</f>
        <v>0</v>
      </c>
      <c r="BA185" s="55">
        <f>'Indicator Data'!P188</f>
        <v>0</v>
      </c>
      <c r="BB185" s="57">
        <f t="shared" si="184"/>
        <v>0</v>
      </c>
      <c r="BC185" s="58">
        <f t="shared" si="185"/>
        <v>6.8</v>
      </c>
      <c r="BD185" s="15"/>
      <c r="BE185" s="104"/>
      <c r="BF185" s="4"/>
    </row>
    <row r="186" spans="1:58" x14ac:dyDescent="0.25">
      <c r="A186" s="127" t="str">
        <f>'Indicator Data'!A189</f>
        <v>Uruguay</v>
      </c>
      <c r="B186" s="59" t="str">
        <f>'Indicator Data'!B189</f>
        <v>URY</v>
      </c>
      <c r="C186" s="55">
        <f>ROUND(IF('Indicator Data'!C189=0,0.1,IF(LOG('Indicator Data'!C189)&gt;C$194,10,IF(LOG('Indicator Data'!C189)&lt;C$195,0,10-(C$194-LOG('Indicator Data'!C189))/(C$194-C$195)*10))),1)</f>
        <v>0.1</v>
      </c>
      <c r="D186" s="55">
        <f>ROUND(IF('Indicator Data'!D189=0,0.1,IF(LOG('Indicator Data'!D189)&gt;D$194,10,IF(LOG('Indicator Data'!D189)&lt;D$195,0,10-(D$194-LOG('Indicator Data'!D189))/(D$194-D$195)*10))),1)</f>
        <v>0.1</v>
      </c>
      <c r="E186" s="55">
        <f t="shared" si="155"/>
        <v>0.1</v>
      </c>
      <c r="F186" s="55">
        <f>ROUND(IF('Indicator Data'!E189="No data",0.1,IF('Indicator Data'!E189=0,0,IF(LOG('Indicator Data'!E189)&gt;F$194,10,IF(LOG('Indicator Data'!E189)&lt;F$195,0,10-(F$194-LOG('Indicator Data'!E189))/(F$194-F$195)*10)))),1)</f>
        <v>5.2</v>
      </c>
      <c r="G186" s="55">
        <f>ROUND(IF('Indicator Data'!F189=0,0,IF(LOG('Indicator Data'!F189)&gt;G$194,10,IF(LOG('Indicator Data'!F189)&lt;G$195,0,10-(G$194-LOG('Indicator Data'!F189))/(G$194-G$195)*10))),1)</f>
        <v>0</v>
      </c>
      <c r="H186" s="55">
        <f>ROUND(IF('Indicator Data'!G189=0,0,IF(LOG('Indicator Data'!G189)&gt;H$194,10,IF(LOG('Indicator Data'!G189)&lt;H$195,0,10-(H$194-LOG('Indicator Data'!G189))/(H$194-H$195)*10))),1)</f>
        <v>0</v>
      </c>
      <c r="I186" s="55">
        <f>ROUND(IF('Indicator Data'!H189=0,0,IF(LOG('Indicator Data'!H189)&gt;I$194,10,IF(LOG('Indicator Data'!H189)&lt;I$195,0,10-(I$194-LOG('Indicator Data'!H189))/(I$194-I$195)*10))),1)</f>
        <v>0</v>
      </c>
      <c r="J186" s="55">
        <f t="shared" si="156"/>
        <v>0</v>
      </c>
      <c r="K186" s="55">
        <f>ROUND(IF('Indicator Data'!I189=0,0,IF(LOG('Indicator Data'!I189)&gt;K$194,10,IF(LOG('Indicator Data'!I189)&lt;K$195,0,10-(K$194-LOG('Indicator Data'!I189))/(K$194-K$195)*10))),1)</f>
        <v>0</v>
      </c>
      <c r="L186" s="55">
        <f t="shared" si="157"/>
        <v>0</v>
      </c>
      <c r="M186" s="55">
        <f>ROUND(IF('Indicator Data'!J189=0,0,IF(LOG('Indicator Data'!J189)&gt;M$194,10,IF(LOG('Indicator Data'!J189)&lt;M$195,0,10-(M$194-LOG('Indicator Data'!J189))/(M$194-M$195)*10))),1)</f>
        <v>0</v>
      </c>
      <c r="N186" s="56">
        <f>'Indicator Data'!C189/'Indicator Data'!$BD189</f>
        <v>0</v>
      </c>
      <c r="O186" s="56">
        <f>'Indicator Data'!D189/'Indicator Data'!$BD189</f>
        <v>0</v>
      </c>
      <c r="P186" s="56">
        <f>IF(F186=0.1,0,'Indicator Data'!E189/'Indicator Data'!$BD189)</f>
        <v>3.5944680123382289E-3</v>
      </c>
      <c r="Q186" s="56">
        <f>'Indicator Data'!F189/'Indicator Data'!$BD189</f>
        <v>0</v>
      </c>
      <c r="R186" s="56">
        <f>'Indicator Data'!G189/'Indicator Data'!$BD189</f>
        <v>0</v>
      </c>
      <c r="S186" s="56">
        <f>'Indicator Data'!H189/'Indicator Data'!$BD189</f>
        <v>0</v>
      </c>
      <c r="T186" s="56">
        <f>'Indicator Data'!I189/'Indicator Data'!$BD189</f>
        <v>0</v>
      </c>
      <c r="U186" s="56">
        <f>'Indicator Data'!J189/'Indicator Data'!$BD189</f>
        <v>0</v>
      </c>
      <c r="V186" s="55">
        <f t="shared" si="158"/>
        <v>0</v>
      </c>
      <c r="W186" s="55">
        <f t="shared" si="159"/>
        <v>0</v>
      </c>
      <c r="X186" s="55">
        <f t="shared" si="160"/>
        <v>0</v>
      </c>
      <c r="Y186" s="55">
        <f t="shared" si="161"/>
        <v>2.4</v>
      </c>
      <c r="Z186" s="55">
        <f t="shared" si="162"/>
        <v>0</v>
      </c>
      <c r="AA186" s="55">
        <f t="shared" si="163"/>
        <v>0</v>
      </c>
      <c r="AB186" s="55">
        <f t="shared" si="164"/>
        <v>0</v>
      </c>
      <c r="AC186" s="55">
        <f t="shared" si="165"/>
        <v>0</v>
      </c>
      <c r="AD186" s="55">
        <f t="shared" si="166"/>
        <v>0</v>
      </c>
      <c r="AE186" s="55">
        <f t="shared" si="167"/>
        <v>0</v>
      </c>
      <c r="AF186" s="55">
        <f t="shared" si="168"/>
        <v>0</v>
      </c>
      <c r="AG186" s="55">
        <f>ROUND(IF('Indicator Data'!K189=0,0,IF('Indicator Data'!K189&gt;AG$194,10,IF('Indicator Data'!K189&lt;AG$195,0,10-(AG$194-'Indicator Data'!K189)/(AG$194-AG$195)*10))),1)</f>
        <v>1</v>
      </c>
      <c r="AH186" s="55">
        <f t="shared" si="169"/>
        <v>0.1</v>
      </c>
      <c r="AI186" s="55">
        <f t="shared" si="170"/>
        <v>0.1</v>
      </c>
      <c r="AJ186" s="55">
        <f t="shared" si="171"/>
        <v>0</v>
      </c>
      <c r="AK186" s="55">
        <f t="shared" si="172"/>
        <v>0</v>
      </c>
      <c r="AL186" s="55">
        <f t="shared" si="173"/>
        <v>0</v>
      </c>
      <c r="AM186" s="55">
        <f t="shared" si="174"/>
        <v>0</v>
      </c>
      <c r="AN186" s="55">
        <f t="shared" si="175"/>
        <v>0</v>
      </c>
      <c r="AO186" s="57">
        <f t="shared" si="176"/>
        <v>0.1</v>
      </c>
      <c r="AP186" s="57">
        <f t="shared" si="177"/>
        <v>3.9</v>
      </c>
      <c r="AQ186" s="57">
        <f t="shared" si="178"/>
        <v>0</v>
      </c>
      <c r="AR186" s="57">
        <f t="shared" si="179"/>
        <v>0</v>
      </c>
      <c r="AS186" s="55">
        <f t="shared" si="180"/>
        <v>0.5</v>
      </c>
      <c r="AT186" s="55">
        <f>IF('Indicator Data'!L189="No data","x",IF('Indicator Data'!BE189&lt;1000,"x",ROUND((IF('Indicator Data'!L189&gt;AT$194,10,IF('Indicator Data'!L189&lt;AT$195,0,10-(AT$194-'Indicator Data'!L189)/(AT$194-AT$195)*10))),1)))</f>
        <v>3</v>
      </c>
      <c r="AU186" s="57">
        <f t="shared" si="181"/>
        <v>1.8</v>
      </c>
      <c r="AV186" s="58">
        <f t="shared" si="182"/>
        <v>1.3</v>
      </c>
      <c r="AW186" s="55">
        <f>ROUND(IF('Indicator Data'!M189=0,0,IF('Indicator Data'!M189&gt;AW$194,10,IF('Indicator Data'!M189&lt;AW$195,0,10-(AW$194-'Indicator Data'!M189)/(AW$194-AW$195)*10))),1)</f>
        <v>0.1</v>
      </c>
      <c r="AX186" s="55">
        <f>ROUND(IF('Indicator Data'!N189=0,0,IF(LOG('Indicator Data'!N189)&gt;LOG(AX$194),10,IF(LOG('Indicator Data'!N189)&lt;LOG(AX$195),0,10-(LOG(AX$194)-LOG('Indicator Data'!N189))/(LOG(AX$194)-LOG(AX$195))*10))),1)</f>
        <v>0</v>
      </c>
      <c r="AY186" s="57">
        <f t="shared" si="183"/>
        <v>0.1</v>
      </c>
      <c r="AZ186" s="55">
        <f>'Indicator Data'!O189</f>
        <v>0</v>
      </c>
      <c r="BA186" s="55">
        <f>'Indicator Data'!P189</f>
        <v>0</v>
      </c>
      <c r="BB186" s="57">
        <f t="shared" si="184"/>
        <v>0</v>
      </c>
      <c r="BC186" s="58">
        <f t="shared" si="185"/>
        <v>0.1</v>
      </c>
      <c r="BD186" s="15"/>
      <c r="BE186" s="104"/>
      <c r="BF186" s="4"/>
    </row>
    <row r="187" spans="1:58" x14ac:dyDescent="0.25">
      <c r="A187" s="127" t="str">
        <f>'Indicator Data'!A190</f>
        <v>Uzbekistan</v>
      </c>
      <c r="B187" s="59" t="str">
        <f>'Indicator Data'!B190</f>
        <v>UZB</v>
      </c>
      <c r="C187" s="55">
        <f>ROUND(IF('Indicator Data'!C190=0,0.1,IF(LOG('Indicator Data'!C190)&gt;C$194,10,IF(LOG('Indicator Data'!C190)&lt;C$195,0,10-(C$194-LOG('Indicator Data'!C190))/(C$194-C$195)*10))),1)</f>
        <v>9.5</v>
      </c>
      <c r="D187" s="55">
        <f>ROUND(IF('Indicator Data'!D190=0,0.1,IF(LOG('Indicator Data'!D190)&gt;D$194,10,IF(LOG('Indicator Data'!D190)&lt;D$195,0,10-(D$194-LOG('Indicator Data'!D190))/(D$194-D$195)*10))),1)</f>
        <v>10</v>
      </c>
      <c r="E187" s="55">
        <f t="shared" si="155"/>
        <v>9.8000000000000007</v>
      </c>
      <c r="F187" s="55">
        <f>ROUND(IF('Indicator Data'!E190="No data",0.1,IF('Indicator Data'!E190=0,0,IF(LOG('Indicator Data'!E190)&gt;F$194,10,IF(LOG('Indicator Data'!E190)&lt;F$195,0,10-(F$194-LOG('Indicator Data'!E190))/(F$194-F$195)*10)))),1)</f>
        <v>8</v>
      </c>
      <c r="G187" s="55">
        <f>ROUND(IF('Indicator Data'!F190=0,0,IF(LOG('Indicator Data'!F190)&gt;G$194,10,IF(LOG('Indicator Data'!F190)&lt;G$195,0,10-(G$194-LOG('Indicator Data'!F190))/(G$194-G$195)*10))),1)</f>
        <v>0</v>
      </c>
      <c r="H187" s="55">
        <f>ROUND(IF('Indicator Data'!G190=0,0,IF(LOG('Indicator Data'!G190)&gt;H$194,10,IF(LOG('Indicator Data'!G190)&lt;H$195,0,10-(H$194-LOG('Indicator Data'!G190))/(H$194-H$195)*10))),1)</f>
        <v>0</v>
      </c>
      <c r="I187" s="55">
        <f>ROUND(IF('Indicator Data'!H190=0,0,IF(LOG('Indicator Data'!H190)&gt;I$194,10,IF(LOG('Indicator Data'!H190)&lt;I$195,0,10-(I$194-LOG('Indicator Data'!H190))/(I$194-I$195)*10))),1)</f>
        <v>0</v>
      </c>
      <c r="J187" s="55">
        <f t="shared" si="156"/>
        <v>0</v>
      </c>
      <c r="K187" s="55">
        <f>ROUND(IF('Indicator Data'!I190=0,0,IF(LOG('Indicator Data'!I190)&gt;K$194,10,IF(LOG('Indicator Data'!I190)&lt;K$195,0,10-(K$194-LOG('Indicator Data'!I190))/(K$194-K$195)*10))),1)</f>
        <v>0</v>
      </c>
      <c r="L187" s="55">
        <f t="shared" si="157"/>
        <v>0</v>
      </c>
      <c r="M187" s="55">
        <f>ROUND(IF('Indicator Data'!J190=0,0,IF(LOG('Indicator Data'!J190)&gt;M$194,10,IF(LOG('Indicator Data'!J190)&lt;M$195,0,10-(M$194-LOG('Indicator Data'!J190))/(M$194-M$195)*10))),1)</f>
        <v>8.1</v>
      </c>
      <c r="N187" s="56">
        <f>'Indicator Data'!C190/'Indicator Data'!$BD190</f>
        <v>2.1125116608698845E-3</v>
      </c>
      <c r="O187" s="56">
        <f>'Indicator Data'!D190/'Indicator Data'!$BD190</f>
        <v>1.3669841082522471E-3</v>
      </c>
      <c r="P187" s="56">
        <f>IF(F187=0.1,0,'Indicator Data'!E190/'Indicator Data'!$BD190)</f>
        <v>5.407426962855383E-3</v>
      </c>
      <c r="Q187" s="56">
        <f>'Indicator Data'!F190/'Indicator Data'!$BD190</f>
        <v>0</v>
      </c>
      <c r="R187" s="56">
        <f>'Indicator Data'!G190/'Indicator Data'!$BD190</f>
        <v>0</v>
      </c>
      <c r="S187" s="56">
        <f>'Indicator Data'!H190/'Indicator Data'!$BD190</f>
        <v>0</v>
      </c>
      <c r="T187" s="56">
        <f>'Indicator Data'!I190/'Indicator Data'!$BD190</f>
        <v>0</v>
      </c>
      <c r="U187" s="56">
        <f>'Indicator Data'!J190/'Indicator Data'!$BD190</f>
        <v>6.0829574743022569E-4</v>
      </c>
      <c r="V187" s="55">
        <f t="shared" si="158"/>
        <v>10</v>
      </c>
      <c r="W187" s="55">
        <f t="shared" si="159"/>
        <v>10</v>
      </c>
      <c r="X187" s="55">
        <f t="shared" si="160"/>
        <v>10</v>
      </c>
      <c r="Y187" s="55">
        <f t="shared" si="161"/>
        <v>3.6</v>
      </c>
      <c r="Z187" s="55">
        <f t="shared" si="162"/>
        <v>0</v>
      </c>
      <c r="AA187" s="55">
        <f t="shared" si="163"/>
        <v>0</v>
      </c>
      <c r="AB187" s="55">
        <f t="shared" si="164"/>
        <v>0</v>
      </c>
      <c r="AC187" s="55">
        <f t="shared" si="165"/>
        <v>0</v>
      </c>
      <c r="AD187" s="55">
        <f t="shared" si="166"/>
        <v>0</v>
      </c>
      <c r="AE187" s="55">
        <f t="shared" si="167"/>
        <v>0</v>
      </c>
      <c r="AF187" s="55">
        <f t="shared" si="168"/>
        <v>0.2</v>
      </c>
      <c r="AG187" s="55">
        <f>ROUND(IF('Indicator Data'!K190=0,0,IF('Indicator Data'!K190&gt;AG$194,10,IF('Indicator Data'!K190&lt;AG$195,0,10-(AG$194-'Indicator Data'!K190)/(AG$194-AG$195)*10))),1)</f>
        <v>1</v>
      </c>
      <c r="AH187" s="55">
        <f t="shared" si="169"/>
        <v>9.8000000000000007</v>
      </c>
      <c r="AI187" s="55">
        <f t="shared" si="170"/>
        <v>10</v>
      </c>
      <c r="AJ187" s="55">
        <f t="shared" si="171"/>
        <v>0</v>
      </c>
      <c r="AK187" s="55">
        <f t="shared" si="172"/>
        <v>0</v>
      </c>
      <c r="AL187" s="55">
        <f t="shared" si="173"/>
        <v>0</v>
      </c>
      <c r="AM187" s="55">
        <f t="shared" si="174"/>
        <v>0</v>
      </c>
      <c r="AN187" s="55">
        <f t="shared" si="175"/>
        <v>5.4</v>
      </c>
      <c r="AO187" s="57">
        <f t="shared" si="176"/>
        <v>9.9</v>
      </c>
      <c r="AP187" s="57">
        <f t="shared" si="177"/>
        <v>6.3</v>
      </c>
      <c r="AQ187" s="57">
        <f t="shared" si="178"/>
        <v>0</v>
      </c>
      <c r="AR187" s="57">
        <f t="shared" si="179"/>
        <v>0</v>
      </c>
      <c r="AS187" s="55">
        <f t="shared" si="180"/>
        <v>3.2</v>
      </c>
      <c r="AT187" s="55">
        <f>IF('Indicator Data'!L190="No data","x",IF('Indicator Data'!BE190&lt;1000,"x",ROUND((IF('Indicator Data'!L190&gt;AT$194,10,IF('Indicator Data'!L190&lt;AT$195,0,10-(AT$194-'Indicator Data'!L190)/(AT$194-AT$195)*10))),1)))</f>
        <v>10</v>
      </c>
      <c r="AU187" s="57">
        <f t="shared" si="181"/>
        <v>6.6</v>
      </c>
      <c r="AV187" s="58">
        <f t="shared" si="182"/>
        <v>6.1</v>
      </c>
      <c r="AW187" s="55">
        <f>ROUND(IF('Indicator Data'!M190=0,0,IF('Indicator Data'!M190&gt;AW$194,10,IF('Indicator Data'!M190&lt;AW$195,0,10-(AW$194-'Indicator Data'!M190)/(AW$194-AW$195)*10))),1)</f>
        <v>2</v>
      </c>
      <c r="AX187" s="55">
        <f>ROUND(IF('Indicator Data'!N190=0,0,IF(LOG('Indicator Data'!N190)&gt;LOG(AX$194),10,IF(LOG('Indicator Data'!N190)&lt;LOG(AX$195),0,10-(LOG(AX$194)-LOG('Indicator Data'!N190))/(LOG(AX$194)-LOG(AX$195))*10))),1)</f>
        <v>3.9</v>
      </c>
      <c r="AY187" s="57">
        <f t="shared" si="183"/>
        <v>3</v>
      </c>
      <c r="AZ187" s="55">
        <f>'Indicator Data'!O190</f>
        <v>0</v>
      </c>
      <c r="BA187" s="55">
        <f>'Indicator Data'!P190</f>
        <v>0</v>
      </c>
      <c r="BB187" s="57">
        <f t="shared" si="184"/>
        <v>0</v>
      </c>
      <c r="BC187" s="58">
        <f t="shared" si="185"/>
        <v>2.1</v>
      </c>
      <c r="BD187" s="15"/>
      <c r="BE187" s="104"/>
      <c r="BF187" s="4"/>
    </row>
    <row r="188" spans="1:58" x14ac:dyDescent="0.25">
      <c r="A188" s="127" t="str">
        <f>'Indicator Data'!A191</f>
        <v>Vanuatu</v>
      </c>
      <c r="B188" s="59" t="str">
        <f>'Indicator Data'!B191</f>
        <v>VUT</v>
      </c>
      <c r="C188" s="55">
        <f>ROUND(IF('Indicator Data'!C191=0,0.1,IF(LOG('Indicator Data'!C191)&gt;C$194,10,IF(LOG('Indicator Data'!C191)&lt;C$195,0,10-(C$194-LOG('Indicator Data'!C191))/(C$194-C$195)*10))),1)</f>
        <v>2.9</v>
      </c>
      <c r="D188" s="55">
        <f>ROUND(IF('Indicator Data'!D191=0,0.1,IF(LOG('Indicator Data'!D191)&gt;D$194,10,IF(LOG('Indicator Data'!D191)&lt;D$195,0,10-(D$194-LOG('Indicator Data'!D191))/(D$194-D$195)*10))),1)</f>
        <v>3.3</v>
      </c>
      <c r="E188" s="55">
        <f t="shared" si="155"/>
        <v>3.1</v>
      </c>
      <c r="F188" s="55">
        <f>ROUND(IF('Indicator Data'!E191="No data",0.1,IF('Indicator Data'!E191=0,0,IF(LOG('Indicator Data'!E191)&gt;F$194,10,IF(LOG('Indicator Data'!E191)&lt;F$195,0,10-(F$194-LOG('Indicator Data'!E191))/(F$194-F$195)*10)))),1)</f>
        <v>0.1</v>
      </c>
      <c r="G188" s="55">
        <f>ROUND(IF('Indicator Data'!F191=0,0,IF(LOG('Indicator Data'!F191)&gt;G$194,10,IF(LOG('Indicator Data'!F191)&lt;G$195,0,10-(G$194-LOG('Indicator Data'!F191))/(G$194-G$195)*10))),1)</f>
        <v>5.6</v>
      </c>
      <c r="H188" s="55">
        <f>ROUND(IF('Indicator Data'!G191=0,0,IF(LOG('Indicator Data'!G191)&gt;H$194,10,IF(LOG('Indicator Data'!G191)&lt;H$195,0,10-(H$194-LOG('Indicator Data'!G191))/(H$194-H$195)*10))),1)</f>
        <v>3.9</v>
      </c>
      <c r="I188" s="55">
        <f>ROUND(IF('Indicator Data'!H191=0,0,IF(LOG('Indicator Data'!H191)&gt;I$194,10,IF(LOG('Indicator Data'!H191)&lt;I$195,0,10-(I$194-LOG('Indicator Data'!H191))/(I$194-I$195)*10))),1)</f>
        <v>5.9</v>
      </c>
      <c r="J188" s="55">
        <f t="shared" si="156"/>
        <v>5</v>
      </c>
      <c r="K188" s="55">
        <f>ROUND(IF('Indicator Data'!I191=0,0,IF(LOG('Indicator Data'!I191)&gt;K$194,10,IF(LOG('Indicator Data'!I191)&lt;K$195,0,10-(K$194-LOG('Indicator Data'!I191))/(K$194-K$195)*10))),1)</f>
        <v>3.9</v>
      </c>
      <c r="L188" s="55">
        <f t="shared" si="157"/>
        <v>4.5</v>
      </c>
      <c r="M188" s="55">
        <f>ROUND(IF('Indicator Data'!J191=0,0,IF(LOG('Indicator Data'!J191)&gt;M$194,10,IF(LOG('Indicator Data'!J191)&lt;M$195,0,10-(M$194-LOG('Indicator Data'!J191))/(M$194-M$195)*10))),1)</f>
        <v>0</v>
      </c>
      <c r="N188" s="56">
        <f>'Indicator Data'!C191/'Indicator Data'!$BD191</f>
        <v>6.5480898639769464E-4</v>
      </c>
      <c r="O188" s="56">
        <f>'Indicator Data'!D191/'Indicator Data'!$BD191</f>
        <v>4.44011480386071E-4</v>
      </c>
      <c r="P188" s="56">
        <f>IF(F188=0.1,0,'Indicator Data'!E191/'Indicator Data'!$BD191)</f>
        <v>0</v>
      </c>
      <c r="Q188" s="56">
        <f>'Indicator Data'!F191/'Indicator Data'!$BD191</f>
        <v>1.1065330397683151E-4</v>
      </c>
      <c r="R188" s="56">
        <f>'Indicator Data'!G191/'Indicator Data'!$BD191</f>
        <v>1.6604783526251839E-2</v>
      </c>
      <c r="S188" s="56">
        <f>'Indicator Data'!H191/'Indicator Data'!$BD191</f>
        <v>6.3583168126878553E-4</v>
      </c>
      <c r="T188" s="56">
        <f>'Indicator Data'!I191/'Indicator Data'!$BD191</f>
        <v>4.1743894974373974E-3</v>
      </c>
      <c r="U188" s="56">
        <f>'Indicator Data'!J191/'Indicator Data'!$BD191</f>
        <v>0</v>
      </c>
      <c r="V188" s="55">
        <f t="shared" si="158"/>
        <v>3.3</v>
      </c>
      <c r="W188" s="55">
        <f t="shared" si="159"/>
        <v>4.4000000000000004</v>
      </c>
      <c r="X188" s="55">
        <f t="shared" si="160"/>
        <v>3.9</v>
      </c>
      <c r="Y188" s="55">
        <f t="shared" si="161"/>
        <v>0.1</v>
      </c>
      <c r="Z188" s="55">
        <f t="shared" si="162"/>
        <v>10</v>
      </c>
      <c r="AA188" s="55">
        <f t="shared" si="163"/>
        <v>9.1999999999999993</v>
      </c>
      <c r="AB188" s="55">
        <f t="shared" si="164"/>
        <v>1.3</v>
      </c>
      <c r="AC188" s="55">
        <f t="shared" si="165"/>
        <v>6.8</v>
      </c>
      <c r="AD188" s="55">
        <f t="shared" si="166"/>
        <v>4.2</v>
      </c>
      <c r="AE188" s="55">
        <f t="shared" si="167"/>
        <v>5.7</v>
      </c>
      <c r="AF188" s="55">
        <f t="shared" si="168"/>
        <v>0</v>
      </c>
      <c r="AG188" s="55">
        <f>ROUND(IF('Indicator Data'!K191=0,0,IF('Indicator Data'!K191&gt;AG$194,10,IF('Indicator Data'!K191&lt;AG$195,0,10-(AG$194-'Indicator Data'!K191)/(AG$194-AG$195)*10))),1)</f>
        <v>0</v>
      </c>
      <c r="AH188" s="55">
        <f t="shared" si="169"/>
        <v>3.1</v>
      </c>
      <c r="AI188" s="55">
        <f t="shared" si="170"/>
        <v>3.9</v>
      </c>
      <c r="AJ188" s="55">
        <f t="shared" si="171"/>
        <v>6.6</v>
      </c>
      <c r="AK188" s="55">
        <f t="shared" si="172"/>
        <v>3.6</v>
      </c>
      <c r="AL188" s="55">
        <f t="shared" si="173"/>
        <v>5.3</v>
      </c>
      <c r="AM188" s="55">
        <f t="shared" si="174"/>
        <v>4.0999999999999996</v>
      </c>
      <c r="AN188" s="55">
        <f t="shared" si="175"/>
        <v>0</v>
      </c>
      <c r="AO188" s="57">
        <f t="shared" si="176"/>
        <v>3.5</v>
      </c>
      <c r="AP188" s="57">
        <f t="shared" si="177"/>
        <v>0.1</v>
      </c>
      <c r="AQ188" s="57">
        <f t="shared" si="178"/>
        <v>8.6</v>
      </c>
      <c r="AR188" s="57">
        <f t="shared" si="179"/>
        <v>5.0999999999999996</v>
      </c>
      <c r="AS188" s="55">
        <f t="shared" si="180"/>
        <v>0</v>
      </c>
      <c r="AT188" s="55">
        <f>IF('Indicator Data'!L191="No data","x",IF('Indicator Data'!BE191&lt;1000,"x",ROUND((IF('Indicator Data'!L191&gt;AT$194,10,IF('Indicator Data'!L191&lt;AT$195,0,10-(AT$194-'Indicator Data'!L191)/(AT$194-AT$195)*10))),1)))</f>
        <v>3</v>
      </c>
      <c r="AU188" s="57">
        <f t="shared" si="181"/>
        <v>1.5</v>
      </c>
      <c r="AV188" s="58">
        <f t="shared" si="182"/>
        <v>4.5999999999999996</v>
      </c>
      <c r="AW188" s="55">
        <f>ROUND(IF('Indicator Data'!M191=0,0,IF('Indicator Data'!M191&gt;AW$194,10,IF('Indicator Data'!M191&lt;AW$195,0,10-(AW$194-'Indicator Data'!M191)/(AW$194-AW$195)*10))),1)</f>
        <v>0</v>
      </c>
      <c r="AX188" s="55">
        <f>ROUND(IF('Indicator Data'!N191=0,0,IF(LOG('Indicator Data'!N191)&gt;LOG(AX$194),10,IF(LOG('Indicator Data'!N191)&lt;LOG(AX$195),0,10-(LOG(AX$194)-LOG('Indicator Data'!N191))/(LOG(AX$194)-LOG(AX$195))*10))),1)</f>
        <v>0</v>
      </c>
      <c r="AY188" s="57">
        <f t="shared" si="183"/>
        <v>0</v>
      </c>
      <c r="AZ188" s="55">
        <f>'Indicator Data'!O191</f>
        <v>0</v>
      </c>
      <c r="BA188" s="55">
        <f>'Indicator Data'!P191</f>
        <v>0</v>
      </c>
      <c r="BB188" s="57">
        <f t="shared" si="184"/>
        <v>0</v>
      </c>
      <c r="BC188" s="58">
        <f t="shared" si="185"/>
        <v>0</v>
      </c>
      <c r="BD188" s="15"/>
      <c r="BE188" s="104"/>
      <c r="BF188" s="4"/>
    </row>
    <row r="189" spans="1:58" x14ac:dyDescent="0.25">
      <c r="A189" s="127" t="str">
        <f>'Indicator Data'!A192</f>
        <v>Venezuela</v>
      </c>
      <c r="B189" s="59" t="str">
        <f>'Indicator Data'!B192</f>
        <v>VEN</v>
      </c>
      <c r="C189" s="55">
        <f>ROUND(IF('Indicator Data'!C192=0,0.1,IF(LOG('Indicator Data'!C192)&gt;C$194,10,IF(LOG('Indicator Data'!C192)&lt;C$195,0,10-(C$194-LOG('Indicator Data'!C192))/(C$194-C$195)*10))),1)</f>
        <v>9.4</v>
      </c>
      <c r="D189" s="55">
        <f>ROUND(IF('Indicator Data'!D192=0,0.1,IF(LOG('Indicator Data'!D192)&gt;D$194,10,IF(LOG('Indicator Data'!D192)&lt;D$195,0,10-(D$194-LOG('Indicator Data'!D192))/(D$194-D$195)*10))),1)</f>
        <v>9.9</v>
      </c>
      <c r="E189" s="55">
        <f t="shared" si="155"/>
        <v>9.6999999999999993</v>
      </c>
      <c r="F189" s="55">
        <f>ROUND(IF('Indicator Data'!E192="No data",0.1,IF('Indicator Data'!E192=0,0,IF(LOG('Indicator Data'!E192)&gt;F$194,10,IF(LOG('Indicator Data'!E192)&lt;F$195,0,10-(F$194-LOG('Indicator Data'!E192))/(F$194-F$195)*10)))),1)</f>
        <v>7.6</v>
      </c>
      <c r="G189" s="55">
        <f>ROUND(IF('Indicator Data'!F192=0,0,IF(LOG('Indicator Data'!F192)&gt;G$194,10,IF(LOG('Indicator Data'!F192)&lt;G$195,0,10-(G$194-LOG('Indicator Data'!F192))/(G$194-G$195)*10))),1)</f>
        <v>6.8</v>
      </c>
      <c r="H189" s="55">
        <f>ROUND(IF('Indicator Data'!G192=0,0,IF(LOG('Indicator Data'!G192)&gt;H$194,10,IF(LOG('Indicator Data'!G192)&lt;H$195,0,10-(H$194-LOG('Indicator Data'!G192))/(H$194-H$195)*10))),1)</f>
        <v>6.4</v>
      </c>
      <c r="I189" s="55">
        <f>ROUND(IF('Indicator Data'!H192=0,0,IF(LOG('Indicator Data'!H192)&gt;I$194,10,IF(LOG('Indicator Data'!H192)&lt;I$195,0,10-(I$194-LOG('Indicator Data'!H192))/(I$194-I$195)*10))),1)</f>
        <v>4.8</v>
      </c>
      <c r="J189" s="55">
        <f t="shared" si="156"/>
        <v>5.7</v>
      </c>
      <c r="K189" s="55">
        <f>ROUND(IF('Indicator Data'!I192=0,0,IF(LOG('Indicator Data'!I192)&gt;K$194,10,IF(LOG('Indicator Data'!I192)&lt;K$195,0,10-(K$194-LOG('Indicator Data'!I192))/(K$194-K$195)*10))),1)</f>
        <v>7.6</v>
      </c>
      <c r="L189" s="55">
        <f t="shared" si="157"/>
        <v>6.8</v>
      </c>
      <c r="M189" s="55">
        <f>ROUND(IF('Indicator Data'!J192=0,0,IF(LOG('Indicator Data'!J192)&gt;M$194,10,IF(LOG('Indicator Data'!J192)&lt;M$195,0,10-(M$194-LOG('Indicator Data'!J192))/(M$194-M$195)*10))),1)</f>
        <v>0</v>
      </c>
      <c r="N189" s="56">
        <f>'Indicator Data'!C192/'Indicator Data'!$BD192</f>
        <v>1.8742575354346702E-3</v>
      </c>
      <c r="O189" s="56">
        <f>'Indicator Data'!D192/'Indicator Data'!$BD192</f>
        <v>3.0863645853335998E-4</v>
      </c>
      <c r="P189" s="56">
        <f>IF(F189=0.1,0,'Indicator Data'!E192/'Indicator Data'!$BD192)</f>
        <v>3.6640222894830953E-3</v>
      </c>
      <c r="Q189" s="56">
        <f>'Indicator Data'!F192/'Indicator Data'!$BD192</f>
        <v>3.6383535034995315E-6</v>
      </c>
      <c r="R189" s="56">
        <f>'Indicator Data'!G192/'Indicator Data'!$BD192</f>
        <v>1.1997347473535936E-3</v>
      </c>
      <c r="S189" s="56">
        <f>'Indicator Data'!H192/'Indicator Data'!$BD192</f>
        <v>7.4258710082344519E-7</v>
      </c>
      <c r="T189" s="56">
        <f>'Indicator Data'!I192/'Indicator Data'!$BD192</f>
        <v>2.0527208372716609E-3</v>
      </c>
      <c r="U189" s="56">
        <f>'Indicator Data'!J192/'Indicator Data'!$BD192</f>
        <v>0</v>
      </c>
      <c r="V189" s="55">
        <f t="shared" si="158"/>
        <v>9.4</v>
      </c>
      <c r="W189" s="55">
        <f t="shared" si="159"/>
        <v>3.1</v>
      </c>
      <c r="X189" s="55">
        <f t="shared" si="160"/>
        <v>7.4</v>
      </c>
      <c r="Y189" s="55">
        <f t="shared" si="161"/>
        <v>2.4</v>
      </c>
      <c r="Z189" s="55">
        <f t="shared" si="162"/>
        <v>6.8</v>
      </c>
      <c r="AA189" s="55">
        <f t="shared" si="163"/>
        <v>0.7</v>
      </c>
      <c r="AB189" s="55">
        <f t="shared" si="164"/>
        <v>0</v>
      </c>
      <c r="AC189" s="55">
        <f t="shared" si="165"/>
        <v>0.4</v>
      </c>
      <c r="AD189" s="55">
        <f t="shared" si="166"/>
        <v>2.1</v>
      </c>
      <c r="AE189" s="55">
        <f t="shared" si="167"/>
        <v>1.3</v>
      </c>
      <c r="AF189" s="55">
        <f t="shared" si="168"/>
        <v>0</v>
      </c>
      <c r="AG189" s="55">
        <f>ROUND(IF('Indicator Data'!K192=0,0,IF('Indicator Data'!K192&gt;AG$194,10,IF('Indicator Data'!K192&lt;AG$195,0,10-(AG$194-'Indicator Data'!K192)/(AG$194-AG$195)*10))),1)</f>
        <v>1</v>
      </c>
      <c r="AH189" s="55">
        <f t="shared" si="169"/>
        <v>9.4</v>
      </c>
      <c r="AI189" s="55">
        <f t="shared" si="170"/>
        <v>6.5</v>
      </c>
      <c r="AJ189" s="55">
        <f t="shared" si="171"/>
        <v>3.6</v>
      </c>
      <c r="AK189" s="55">
        <f t="shared" si="172"/>
        <v>2.4</v>
      </c>
      <c r="AL189" s="55">
        <f t="shared" si="173"/>
        <v>3</v>
      </c>
      <c r="AM189" s="55">
        <f t="shared" si="174"/>
        <v>4.9000000000000004</v>
      </c>
      <c r="AN189" s="55">
        <f t="shared" si="175"/>
        <v>0</v>
      </c>
      <c r="AO189" s="57">
        <f t="shared" si="176"/>
        <v>8.8000000000000007</v>
      </c>
      <c r="AP189" s="57">
        <f t="shared" si="177"/>
        <v>5.6</v>
      </c>
      <c r="AQ189" s="57">
        <f t="shared" si="178"/>
        <v>6.8</v>
      </c>
      <c r="AR189" s="57">
        <f t="shared" si="179"/>
        <v>4.5999999999999996</v>
      </c>
      <c r="AS189" s="55">
        <f t="shared" si="180"/>
        <v>0.5</v>
      </c>
      <c r="AT189" s="55">
        <f>IF('Indicator Data'!L192="No data","x",IF('Indicator Data'!BE192&lt;1000,"x",ROUND((IF('Indicator Data'!L192&gt;AT$194,10,IF('Indicator Data'!L192&lt;AT$195,0,10-(AT$194-'Indicator Data'!L192)/(AT$194-AT$195)*10))),1)))</f>
        <v>2</v>
      </c>
      <c r="AU189" s="57">
        <f t="shared" si="181"/>
        <v>1.3</v>
      </c>
      <c r="AV189" s="58">
        <f t="shared" si="182"/>
        <v>6</v>
      </c>
      <c r="AW189" s="55">
        <f>ROUND(IF('Indicator Data'!M192=0,0,IF('Indicator Data'!M192&gt;AW$194,10,IF('Indicator Data'!M192&lt;AW$195,0,10-(AW$194-'Indicator Data'!M192)/(AW$194-AW$195)*10))),1)</f>
        <v>8.9</v>
      </c>
      <c r="AX189" s="55">
        <f>ROUND(IF('Indicator Data'!N192=0,0,IF(LOG('Indicator Data'!N192)&gt;LOG(AX$194),10,IF(LOG('Indicator Data'!N192)&lt;LOG(AX$195),0,10-(LOG(AX$194)-LOG('Indicator Data'!N192))/(LOG(AX$194)-LOG(AX$195))*10))),1)</f>
        <v>7.9</v>
      </c>
      <c r="AY189" s="57">
        <f t="shared" si="183"/>
        <v>8.4</v>
      </c>
      <c r="AZ189" s="55">
        <f>'Indicator Data'!O192</f>
        <v>0</v>
      </c>
      <c r="BA189" s="55">
        <f>'Indicator Data'!P192</f>
        <v>0</v>
      </c>
      <c r="BB189" s="57">
        <f t="shared" si="184"/>
        <v>0</v>
      </c>
      <c r="BC189" s="58">
        <f t="shared" si="185"/>
        <v>5.9</v>
      </c>
      <c r="BD189" s="15"/>
      <c r="BE189" s="104"/>
      <c r="BF189" s="4"/>
    </row>
    <row r="190" spans="1:58" x14ac:dyDescent="0.25">
      <c r="A190" s="127" t="str">
        <f>'Indicator Data'!A193</f>
        <v>Viet Nam</v>
      </c>
      <c r="B190" s="59" t="str">
        <f>'Indicator Data'!B193</f>
        <v>VNM</v>
      </c>
      <c r="C190" s="55">
        <f>ROUND(IF('Indicator Data'!C193=0,0.1,IF(LOG('Indicator Data'!C193)&gt;C$194,10,IF(LOG('Indicator Data'!C193)&lt;C$195,0,10-(C$194-LOG('Indicator Data'!C193))/(C$194-C$195)*10))),1)</f>
        <v>7.8</v>
      </c>
      <c r="D190" s="55">
        <f>ROUND(IF('Indicator Data'!D193=0,0.1,IF(LOG('Indicator Data'!D193)&gt;D$194,10,IF(LOG('Indicator Data'!D193)&lt;D$195,0,10-(D$194-LOG('Indicator Data'!D193))/(D$194-D$195)*10))),1)</f>
        <v>0.1</v>
      </c>
      <c r="E190" s="55">
        <f t="shared" si="155"/>
        <v>5.0999999999999996</v>
      </c>
      <c r="F190" s="55">
        <f>ROUND(IF('Indicator Data'!E193="No data",0.1,IF('Indicator Data'!E193=0,0,IF(LOG('Indicator Data'!E193)&gt;F$194,10,IF(LOG('Indicator Data'!E193)&lt;F$195,0,10-(F$194-LOG('Indicator Data'!E193))/(F$194-F$195)*10)))),1)</f>
        <v>10</v>
      </c>
      <c r="G190" s="55">
        <f>ROUND(IF('Indicator Data'!F193=0,0,IF(LOG('Indicator Data'!F193)&gt;G$194,10,IF(LOG('Indicator Data'!F193)&lt;G$195,0,10-(G$194-LOG('Indicator Data'!F193))/(G$194-G$195)*10))),1)</f>
        <v>7.7</v>
      </c>
      <c r="H190" s="55">
        <f>ROUND(IF('Indicator Data'!G193=0,0,IF(LOG('Indicator Data'!G193)&gt;H$194,10,IF(LOG('Indicator Data'!G193)&lt;H$195,0,10-(H$194-LOG('Indicator Data'!G193))/(H$194-H$195)*10))),1)</f>
        <v>9.8000000000000007</v>
      </c>
      <c r="I190" s="55">
        <f>ROUND(IF('Indicator Data'!H193=0,0,IF(LOG('Indicator Data'!H193)&gt;I$194,10,IF(LOG('Indicator Data'!H193)&lt;I$195,0,10-(I$194-LOG('Indicator Data'!H193))/(I$194-I$195)*10))),1)</f>
        <v>9.8000000000000007</v>
      </c>
      <c r="J190" s="55">
        <f t="shared" si="156"/>
        <v>9.8000000000000007</v>
      </c>
      <c r="K190" s="55">
        <f>ROUND(IF('Indicator Data'!I193=0,0,IF(LOG('Indicator Data'!I193)&gt;K$194,10,IF(LOG('Indicator Data'!I193)&lt;K$195,0,10-(K$194-LOG('Indicator Data'!I193))/(K$194-K$195)*10))),1)</f>
        <v>9.3000000000000007</v>
      </c>
      <c r="L190" s="55">
        <f t="shared" si="157"/>
        <v>9.6</v>
      </c>
      <c r="M190" s="55">
        <f>ROUND(IF('Indicator Data'!J193=0,0,IF(LOG('Indicator Data'!J193)&gt;M$194,10,IF(LOG('Indicator Data'!J193)&lt;M$195,0,10-(M$194-LOG('Indicator Data'!J193))/(M$194-M$195)*10))),1)</f>
        <v>10</v>
      </c>
      <c r="N190" s="56">
        <f>'Indicator Data'!C193/'Indicator Data'!$BD193</f>
        <v>1.4505706731997067E-4</v>
      </c>
      <c r="O190" s="56">
        <f>'Indicator Data'!D193/'Indicator Data'!$BD193</f>
        <v>0</v>
      </c>
      <c r="P190" s="56">
        <f>IF(F190=0.1,0,'Indicator Data'!E193/'Indicator Data'!$BD193)</f>
        <v>1.88296679431669E-2</v>
      </c>
      <c r="Q190" s="56">
        <f>'Indicator Data'!F193/'Indicator Data'!$BD193</f>
        <v>4.4379208196754433E-6</v>
      </c>
      <c r="R190" s="56">
        <f>'Indicator Data'!G193/'Indicator Data'!$BD193</f>
        <v>8.9852385130832213E-3</v>
      </c>
      <c r="S190" s="56">
        <f>'Indicator Data'!H193/'Indicator Data'!$BD193</f>
        <v>7.7381866093043951E-4</v>
      </c>
      <c r="T190" s="56">
        <f>'Indicator Data'!I193/'Indicator Data'!$BD193</f>
        <v>4.9891175897408433E-3</v>
      </c>
      <c r="U190" s="56">
        <f>'Indicator Data'!J193/'Indicator Data'!$BD193</f>
        <v>2.5555791331842016E-3</v>
      </c>
      <c r="V190" s="55">
        <f t="shared" si="158"/>
        <v>0.7</v>
      </c>
      <c r="W190" s="55">
        <f t="shared" si="159"/>
        <v>0</v>
      </c>
      <c r="X190" s="55">
        <f t="shared" si="160"/>
        <v>0.4</v>
      </c>
      <c r="Y190" s="55">
        <f t="shared" si="161"/>
        <v>10</v>
      </c>
      <c r="Z190" s="55">
        <f t="shared" si="162"/>
        <v>7</v>
      </c>
      <c r="AA190" s="55">
        <f t="shared" si="163"/>
        <v>5</v>
      </c>
      <c r="AB190" s="55">
        <f t="shared" si="164"/>
        <v>1.5</v>
      </c>
      <c r="AC190" s="55">
        <f t="shared" si="165"/>
        <v>3.4</v>
      </c>
      <c r="AD190" s="55">
        <f t="shared" si="166"/>
        <v>5</v>
      </c>
      <c r="AE190" s="55">
        <f t="shared" si="167"/>
        <v>4.2</v>
      </c>
      <c r="AF190" s="55">
        <f t="shared" si="168"/>
        <v>0.9</v>
      </c>
      <c r="AG190" s="55">
        <f>ROUND(IF('Indicator Data'!K193=0,0,IF('Indicator Data'!K193&gt;AG$194,10,IF('Indicator Data'!K193&lt;AG$195,0,10-(AG$194-'Indicator Data'!K193)/(AG$194-AG$195)*10))),1)</f>
        <v>6.1</v>
      </c>
      <c r="AH190" s="55">
        <f t="shared" si="169"/>
        <v>4.3</v>
      </c>
      <c r="AI190" s="55">
        <f t="shared" si="170"/>
        <v>0.1</v>
      </c>
      <c r="AJ190" s="55">
        <f t="shared" si="171"/>
        <v>7.4</v>
      </c>
      <c r="AK190" s="55">
        <f t="shared" si="172"/>
        <v>5.7</v>
      </c>
      <c r="AL190" s="55">
        <f t="shared" si="173"/>
        <v>6.6</v>
      </c>
      <c r="AM190" s="55">
        <f t="shared" si="174"/>
        <v>7.2</v>
      </c>
      <c r="AN190" s="55">
        <f t="shared" si="175"/>
        <v>7.7</v>
      </c>
      <c r="AO190" s="57">
        <f t="shared" si="176"/>
        <v>3.1</v>
      </c>
      <c r="AP190" s="57">
        <f t="shared" si="177"/>
        <v>10</v>
      </c>
      <c r="AQ190" s="57">
        <f t="shared" si="178"/>
        <v>7.4</v>
      </c>
      <c r="AR190" s="57">
        <f t="shared" si="179"/>
        <v>7.9</v>
      </c>
      <c r="AS190" s="55">
        <f t="shared" si="180"/>
        <v>6.9</v>
      </c>
      <c r="AT190" s="55">
        <f>IF('Indicator Data'!L193="No data","x",IF('Indicator Data'!BE193&lt;1000,"x",ROUND((IF('Indicator Data'!L193&gt;AT$194,10,IF('Indicator Data'!L193&lt;AT$195,0,10-(AT$194-'Indicator Data'!L193)/(AT$194-AT$195)*10))),1)))</f>
        <v>0</v>
      </c>
      <c r="AU190" s="57">
        <f t="shared" si="181"/>
        <v>3.5</v>
      </c>
      <c r="AV190" s="58">
        <f t="shared" si="182"/>
        <v>7.3</v>
      </c>
      <c r="AW190" s="55">
        <f>ROUND(IF('Indicator Data'!M193=0,0,IF('Indicator Data'!M193&gt;AW$194,10,IF('Indicator Data'!M193&lt;AW$195,0,10-(AW$194-'Indicator Data'!M193)/(AW$194-AW$195)*10))),1)</f>
        <v>2.5</v>
      </c>
      <c r="AX190" s="55">
        <f>ROUND(IF('Indicator Data'!N193=0,0,IF(LOG('Indicator Data'!N193)&gt;LOG(AX$194),10,IF(LOG('Indicator Data'!N193)&lt;LOG(AX$195),0,10-(LOG(AX$194)-LOG('Indicator Data'!N193))/(LOG(AX$194)-LOG(AX$195))*10))),1)</f>
        <v>6</v>
      </c>
      <c r="AY190" s="57">
        <f t="shared" si="183"/>
        <v>4.5</v>
      </c>
      <c r="AZ190" s="55">
        <f>'Indicator Data'!O193</f>
        <v>0</v>
      </c>
      <c r="BA190" s="55">
        <f>'Indicator Data'!P193</f>
        <v>0</v>
      </c>
      <c r="BB190" s="57">
        <f t="shared" si="184"/>
        <v>0</v>
      </c>
      <c r="BC190" s="58">
        <f t="shared" si="185"/>
        <v>3.2</v>
      </c>
      <c r="BD190" s="15"/>
      <c r="BE190" s="104"/>
      <c r="BF190" s="4"/>
    </row>
    <row r="191" spans="1:58" x14ac:dyDescent="0.25">
      <c r="A191" s="127" t="str">
        <f>'Indicator Data'!A194</f>
        <v>Yemen</v>
      </c>
      <c r="B191" s="59" t="str">
        <f>'Indicator Data'!B194</f>
        <v>YEM</v>
      </c>
      <c r="C191" s="55">
        <f>ROUND(IF('Indicator Data'!C194=0,0.1,IF(LOG('Indicator Data'!C194)&gt;C$194,10,IF(LOG('Indicator Data'!C194)&lt;C$195,0,10-(C$194-LOG('Indicator Data'!C194))/(C$194-C$195)*10))),1)</f>
        <v>0</v>
      </c>
      <c r="D191" s="55">
        <f>ROUND(IF('Indicator Data'!D194=0,0.1,IF(LOG('Indicator Data'!D194)&gt;D$194,10,IF(LOG('Indicator Data'!D194)&lt;D$195,0,10-(D$194-LOG('Indicator Data'!D194))/(D$194-D$195)*10))),1)</f>
        <v>0.1</v>
      </c>
      <c r="E191" s="55">
        <f t="shared" si="155"/>
        <v>0.1</v>
      </c>
      <c r="F191" s="55">
        <f>ROUND(IF('Indicator Data'!E194="No data",0.1,IF('Indicator Data'!E194=0,0,IF(LOG('Indicator Data'!E194)&gt;F$194,10,IF(LOG('Indicator Data'!E194)&lt;F$195,0,10-(F$194-LOG('Indicator Data'!E194))/(F$194-F$195)*10)))),1)</f>
        <v>7</v>
      </c>
      <c r="G191" s="55">
        <f>ROUND(IF('Indicator Data'!F194=0,0,IF(LOG('Indicator Data'!F194)&gt;G$194,10,IF(LOG('Indicator Data'!F194)&lt;G$195,0,10-(G$194-LOG('Indicator Data'!F194))/(G$194-G$195)*10))),1)</f>
        <v>5.6</v>
      </c>
      <c r="H191" s="55">
        <f>ROUND(IF('Indicator Data'!G194=0,0,IF(LOG('Indicator Data'!G194)&gt;H$194,10,IF(LOG('Indicator Data'!G194)&lt;H$195,0,10-(H$194-LOG('Indicator Data'!G194))/(H$194-H$195)*10))),1)</f>
        <v>0</v>
      </c>
      <c r="I191" s="55">
        <f>ROUND(IF('Indicator Data'!H194=0,0,IF(LOG('Indicator Data'!H194)&gt;I$194,10,IF(LOG('Indicator Data'!H194)&lt;I$195,0,10-(I$194-LOG('Indicator Data'!H194))/(I$194-I$195)*10))),1)</f>
        <v>0</v>
      </c>
      <c r="J191" s="55">
        <f t="shared" si="156"/>
        <v>0</v>
      </c>
      <c r="K191" s="55">
        <f>ROUND(IF('Indicator Data'!I194=0,0,IF(LOG('Indicator Data'!I194)&gt;K$194,10,IF(LOG('Indicator Data'!I194)&lt;K$195,0,10-(K$194-LOG('Indicator Data'!I194))/(K$194-K$195)*10))),1)</f>
        <v>0</v>
      </c>
      <c r="L191" s="55">
        <f t="shared" si="157"/>
        <v>0</v>
      </c>
      <c r="M191" s="55">
        <f>ROUND(IF('Indicator Data'!J194=0,0,IF(LOG('Indicator Data'!J194)&gt;M$194,10,IF(LOG('Indicator Data'!J194)&lt;M$195,0,10-(M$194-LOG('Indicator Data'!J194))/(M$194-M$195)*10))),1)</f>
        <v>0</v>
      </c>
      <c r="N191" s="56">
        <f>'Indicator Data'!C194/'Indicator Data'!$BD194</f>
        <v>1.5081579468179018E-9</v>
      </c>
      <c r="O191" s="56">
        <f>'Indicator Data'!D194/'Indicator Data'!$BD194</f>
        <v>0</v>
      </c>
      <c r="P191" s="56">
        <f>IF(F191=0.1,0,'Indicator Data'!E194/'Indicator Data'!$BD194)</f>
        <v>2.2927639222678803E-3</v>
      </c>
      <c r="Q191" s="56">
        <f>'Indicator Data'!F194/'Indicator Data'!$BD194</f>
        <v>8.4094887114566193E-7</v>
      </c>
      <c r="R191" s="56">
        <f>'Indicator Data'!G194/'Indicator Data'!$BD194</f>
        <v>0</v>
      </c>
      <c r="S191" s="56">
        <f>'Indicator Data'!H194/'Indicator Data'!$BD194</f>
        <v>0</v>
      </c>
      <c r="T191" s="56">
        <f>'Indicator Data'!I194/'Indicator Data'!$BD194</f>
        <v>0</v>
      </c>
      <c r="U191" s="56">
        <f>'Indicator Data'!J194/'Indicator Data'!$BD194</f>
        <v>0</v>
      </c>
      <c r="V191" s="55">
        <f t="shared" si="158"/>
        <v>0</v>
      </c>
      <c r="W191" s="55">
        <f t="shared" si="159"/>
        <v>0</v>
      </c>
      <c r="X191" s="55">
        <f t="shared" si="160"/>
        <v>0</v>
      </c>
      <c r="Y191" s="55">
        <f t="shared" si="161"/>
        <v>1.5</v>
      </c>
      <c r="Z191" s="55">
        <f t="shared" si="162"/>
        <v>5.4</v>
      </c>
      <c r="AA191" s="55">
        <f t="shared" si="163"/>
        <v>0</v>
      </c>
      <c r="AB191" s="55">
        <f t="shared" si="164"/>
        <v>0</v>
      </c>
      <c r="AC191" s="55">
        <f t="shared" si="165"/>
        <v>0</v>
      </c>
      <c r="AD191" s="55">
        <f t="shared" si="166"/>
        <v>0</v>
      </c>
      <c r="AE191" s="55">
        <f t="shared" si="167"/>
        <v>0</v>
      </c>
      <c r="AF191" s="55">
        <f t="shared" si="168"/>
        <v>0</v>
      </c>
      <c r="AG191" s="55">
        <f>ROUND(IF('Indicator Data'!K194=0,0,IF('Indicator Data'!K194&gt;AG$194,10,IF('Indicator Data'!K194&lt;AG$195,0,10-(AG$194-'Indicator Data'!K194)/(AG$194-AG$195)*10))),1)</f>
        <v>0</v>
      </c>
      <c r="AH191" s="55">
        <f t="shared" si="169"/>
        <v>0</v>
      </c>
      <c r="AI191" s="55">
        <f t="shared" si="170"/>
        <v>0.1</v>
      </c>
      <c r="AJ191" s="55">
        <f t="shared" si="171"/>
        <v>0</v>
      </c>
      <c r="AK191" s="55">
        <f t="shared" si="172"/>
        <v>0</v>
      </c>
      <c r="AL191" s="55">
        <f t="shared" si="173"/>
        <v>0</v>
      </c>
      <c r="AM191" s="55">
        <f t="shared" si="174"/>
        <v>0</v>
      </c>
      <c r="AN191" s="55">
        <f t="shared" si="175"/>
        <v>0</v>
      </c>
      <c r="AO191" s="57">
        <f t="shared" si="176"/>
        <v>0.1</v>
      </c>
      <c r="AP191" s="57">
        <f t="shared" si="177"/>
        <v>4.8</v>
      </c>
      <c r="AQ191" s="57">
        <f t="shared" si="178"/>
        <v>5.5</v>
      </c>
      <c r="AR191" s="57">
        <f t="shared" si="179"/>
        <v>0</v>
      </c>
      <c r="AS191" s="55">
        <f t="shared" si="180"/>
        <v>0</v>
      </c>
      <c r="AT191" s="55">
        <f>IF('Indicator Data'!L194="No data","x",IF('Indicator Data'!BE194&lt;1000,"x",ROUND((IF('Indicator Data'!L194&gt;AT$194,10,IF('Indicator Data'!L194&lt;AT$195,0,10-(AT$194-'Indicator Data'!L194)/(AT$194-AT$195)*10))),1)))</f>
        <v>5.0999999999999996</v>
      </c>
      <c r="AU191" s="57">
        <f t="shared" si="181"/>
        <v>2.6</v>
      </c>
      <c r="AV191" s="58">
        <f t="shared" si="182"/>
        <v>2.9</v>
      </c>
      <c r="AW191" s="55">
        <f>ROUND(IF('Indicator Data'!M194=0,0,IF('Indicator Data'!M194&gt;AW$194,10,IF('Indicator Data'!M194&lt;AW$195,0,10-(AW$194-'Indicator Data'!M194)/(AW$194-AW$195)*10))),1)</f>
        <v>10</v>
      </c>
      <c r="AX191" s="55">
        <f>ROUND(IF('Indicator Data'!N194=0,0,IF(LOG('Indicator Data'!N194)&gt;LOG(AX$194),10,IF(LOG('Indicator Data'!N194)&lt;LOG(AX$195),0,10-(LOG(AX$194)-LOG('Indicator Data'!N194))/(LOG(AX$194)-LOG(AX$195))*10))),1)</f>
        <v>10</v>
      </c>
      <c r="AY191" s="57">
        <f t="shared" si="183"/>
        <v>10</v>
      </c>
      <c r="AZ191" s="55">
        <f>'Indicator Data'!O194</f>
        <v>5</v>
      </c>
      <c r="BA191" s="55">
        <f>'Indicator Data'!P194</f>
        <v>4</v>
      </c>
      <c r="BB191" s="57">
        <f t="shared" si="184"/>
        <v>10</v>
      </c>
      <c r="BC191" s="58">
        <f t="shared" si="185"/>
        <v>10</v>
      </c>
      <c r="BD191" s="15"/>
      <c r="BE191" s="104"/>
      <c r="BF191" s="4"/>
    </row>
    <row r="192" spans="1:58" x14ac:dyDescent="0.25">
      <c r="A192" s="127" t="str">
        <f>'Indicator Data'!A195</f>
        <v>Zambia</v>
      </c>
      <c r="B192" s="59" t="str">
        <f>'Indicator Data'!B195</f>
        <v>ZMB</v>
      </c>
      <c r="C192" s="55">
        <f>ROUND(IF('Indicator Data'!C195=0,0.1,IF(LOG('Indicator Data'!C195)&gt;C$194,10,IF(LOG('Indicator Data'!C195)&lt;C$195,0,10-(C$194-LOG('Indicator Data'!C195))/(C$194-C$195)*10))),1)</f>
        <v>4.7</v>
      </c>
      <c r="D192" s="55">
        <f>ROUND(IF('Indicator Data'!D195=0,0.1,IF(LOG('Indicator Data'!D195)&gt;D$194,10,IF(LOG('Indicator Data'!D195)&lt;D$195,0,10-(D$194-LOG('Indicator Data'!D195))/(D$194-D$195)*10))),1)</f>
        <v>0.1</v>
      </c>
      <c r="E192" s="55">
        <f t="shared" si="155"/>
        <v>2.7</v>
      </c>
      <c r="F192" s="55">
        <f>ROUND(IF('Indicator Data'!E195="No data",0.1,IF('Indicator Data'!E195=0,0,IF(LOG('Indicator Data'!E195)&gt;F$194,10,IF(LOG('Indicator Data'!E195)&lt;F$195,0,10-(F$194-LOG('Indicator Data'!E195))/(F$194-F$195)*10)))),1)</f>
        <v>7.2</v>
      </c>
      <c r="G192" s="55">
        <f>ROUND(IF('Indicator Data'!F195=0,0,IF(LOG('Indicator Data'!F195)&gt;G$194,10,IF(LOG('Indicator Data'!F195)&lt;G$195,0,10-(G$194-LOG('Indicator Data'!F195))/(G$194-G$195)*10))),1)</f>
        <v>0</v>
      </c>
      <c r="H192" s="55">
        <f>ROUND(IF('Indicator Data'!G195=0,0,IF(LOG('Indicator Data'!G195)&gt;H$194,10,IF(LOG('Indicator Data'!G195)&lt;H$195,0,10-(H$194-LOG('Indicator Data'!G195))/(H$194-H$195)*10))),1)</f>
        <v>0</v>
      </c>
      <c r="I192" s="55">
        <f>ROUND(IF('Indicator Data'!H195=0,0,IF(LOG('Indicator Data'!H195)&gt;I$194,10,IF(LOG('Indicator Data'!H195)&lt;I$195,0,10-(I$194-LOG('Indicator Data'!H195))/(I$194-I$195)*10))),1)</f>
        <v>0</v>
      </c>
      <c r="J192" s="55">
        <f t="shared" si="156"/>
        <v>0</v>
      </c>
      <c r="K192" s="55">
        <f>ROUND(IF('Indicator Data'!I195=0,0,IF(LOG('Indicator Data'!I195)&gt;K$194,10,IF(LOG('Indicator Data'!I195)&lt;K$195,0,10-(K$194-LOG('Indicator Data'!I195))/(K$194-K$195)*10))),1)</f>
        <v>0</v>
      </c>
      <c r="L192" s="55">
        <f t="shared" si="157"/>
        <v>0</v>
      </c>
      <c r="M192" s="55">
        <f>ROUND(IF('Indicator Data'!J195=0,0,IF(LOG('Indicator Data'!J195)&gt;M$194,10,IF(LOG('Indicator Data'!J195)&lt;M$195,0,10-(M$194-LOG('Indicator Data'!J195))/(M$194-M$195)*10))),1)</f>
        <v>10</v>
      </c>
      <c r="N192" s="56">
        <f>'Indicator Data'!C195/'Indicator Data'!$BD195</f>
        <v>4.8561064527470076E-5</v>
      </c>
      <c r="O192" s="56">
        <f>'Indicator Data'!D195/'Indicator Data'!$BD195</f>
        <v>0</v>
      </c>
      <c r="P192" s="56">
        <f>IF(F192=0.1,0,'Indicator Data'!E195/'Indicator Data'!$BD195)</f>
        <v>4.4929109430178298E-3</v>
      </c>
      <c r="Q192" s="56">
        <f>'Indicator Data'!F195/'Indicator Data'!$BD195</f>
        <v>0</v>
      </c>
      <c r="R192" s="56">
        <f>'Indicator Data'!G195/'Indicator Data'!$BD195</f>
        <v>0</v>
      </c>
      <c r="S192" s="56">
        <f>'Indicator Data'!H195/'Indicator Data'!$BD195</f>
        <v>0</v>
      </c>
      <c r="T192" s="56">
        <f>'Indicator Data'!I195/'Indicator Data'!$BD195</f>
        <v>0</v>
      </c>
      <c r="U192" s="56">
        <f>'Indicator Data'!J195/'Indicator Data'!$BD195</f>
        <v>7.82475469988019E-3</v>
      </c>
      <c r="V192" s="55">
        <f t="shared" si="158"/>
        <v>0.2</v>
      </c>
      <c r="W192" s="55">
        <f t="shared" si="159"/>
        <v>0</v>
      </c>
      <c r="X192" s="55">
        <f t="shared" si="160"/>
        <v>0.1</v>
      </c>
      <c r="Y192" s="55">
        <f t="shared" si="161"/>
        <v>3</v>
      </c>
      <c r="Z192" s="55">
        <f t="shared" si="162"/>
        <v>0</v>
      </c>
      <c r="AA192" s="55">
        <f t="shared" si="163"/>
        <v>0</v>
      </c>
      <c r="AB192" s="55">
        <f t="shared" si="164"/>
        <v>0</v>
      </c>
      <c r="AC192" s="55">
        <f t="shared" si="165"/>
        <v>0</v>
      </c>
      <c r="AD192" s="55">
        <f t="shared" si="166"/>
        <v>0</v>
      </c>
      <c r="AE192" s="55">
        <f t="shared" si="167"/>
        <v>0</v>
      </c>
      <c r="AF192" s="55">
        <f t="shared" si="168"/>
        <v>2.6</v>
      </c>
      <c r="AG192" s="55">
        <f>ROUND(IF('Indicator Data'!K195=0,0,IF('Indicator Data'!K195&gt;AG$194,10,IF('Indicator Data'!K195&lt;AG$195,0,10-(AG$194-'Indicator Data'!K195)/(AG$194-AG$195)*10))),1)</f>
        <v>3</v>
      </c>
      <c r="AH192" s="55">
        <f t="shared" si="169"/>
        <v>2.5</v>
      </c>
      <c r="AI192" s="55">
        <f t="shared" si="170"/>
        <v>0.1</v>
      </c>
      <c r="AJ192" s="55">
        <f t="shared" si="171"/>
        <v>0</v>
      </c>
      <c r="AK192" s="55">
        <f t="shared" si="172"/>
        <v>0</v>
      </c>
      <c r="AL192" s="55">
        <f t="shared" si="173"/>
        <v>0</v>
      </c>
      <c r="AM192" s="55">
        <f t="shared" si="174"/>
        <v>0</v>
      </c>
      <c r="AN192" s="55">
        <f t="shared" si="175"/>
        <v>8</v>
      </c>
      <c r="AO192" s="57">
        <f t="shared" si="176"/>
        <v>1.5</v>
      </c>
      <c r="AP192" s="57">
        <f t="shared" si="177"/>
        <v>5.5</v>
      </c>
      <c r="AQ192" s="57">
        <f t="shared" si="178"/>
        <v>0</v>
      </c>
      <c r="AR192" s="57">
        <f t="shared" si="179"/>
        <v>0</v>
      </c>
      <c r="AS192" s="55">
        <f t="shared" si="180"/>
        <v>5.5</v>
      </c>
      <c r="AT192" s="55">
        <f>IF('Indicator Data'!L195="No data","x",IF('Indicator Data'!BE195&lt;1000,"x",ROUND((IF('Indicator Data'!L195&gt;AT$194,10,IF('Indicator Data'!L195&lt;AT$195,0,10-(AT$194-'Indicator Data'!L195)/(AT$194-AT$195)*10))),1)))</f>
        <v>1</v>
      </c>
      <c r="AU192" s="57">
        <f t="shared" si="181"/>
        <v>3.3</v>
      </c>
      <c r="AV192" s="58">
        <f t="shared" si="182"/>
        <v>2.2999999999999998</v>
      </c>
      <c r="AW192" s="55">
        <f>ROUND(IF('Indicator Data'!M195=0,0,IF('Indicator Data'!M195&gt;AW$194,10,IF('Indicator Data'!M195&lt;AW$195,0,10-(AW$194-'Indicator Data'!M195)/(AW$194-AW$195)*10))),1)</f>
        <v>2.2999999999999998</v>
      </c>
      <c r="AX192" s="55">
        <f>ROUND(IF('Indicator Data'!N195=0,0,IF(LOG('Indicator Data'!N195)&gt;LOG(AX$194),10,IF(LOG('Indicator Data'!N195)&lt;LOG(AX$195),0,10-(LOG(AX$194)-LOG('Indicator Data'!N195))/(LOG(AX$194)-LOG(AX$195))*10))),1)</f>
        <v>0.4</v>
      </c>
      <c r="AY192" s="57">
        <f t="shared" si="183"/>
        <v>1.4</v>
      </c>
      <c r="AZ192" s="55">
        <f>'Indicator Data'!O195</f>
        <v>0</v>
      </c>
      <c r="BA192" s="55">
        <f>'Indicator Data'!P195</f>
        <v>0</v>
      </c>
      <c r="BB192" s="57">
        <f t="shared" si="184"/>
        <v>0</v>
      </c>
      <c r="BC192" s="58">
        <f t="shared" si="185"/>
        <v>1</v>
      </c>
      <c r="BD192" s="15"/>
      <c r="BE192" s="104"/>
      <c r="BF192" s="4"/>
    </row>
    <row r="193" spans="1:58" x14ac:dyDescent="0.25">
      <c r="A193" s="127" t="str">
        <f>'Indicator Data'!A196</f>
        <v>Zimbabwe</v>
      </c>
      <c r="B193" s="59" t="str">
        <f>'Indicator Data'!B196</f>
        <v>ZWE</v>
      </c>
      <c r="C193" s="55">
        <f>ROUND(IF('Indicator Data'!C196=0,0.1,IF(LOG('Indicator Data'!C196)&gt;C$194,10,IF(LOG('Indicator Data'!C196)&lt;C$195,0,10-(C$194-LOG('Indicator Data'!C196))/(C$194-C$195)*10))),1)</f>
        <v>0.6</v>
      </c>
      <c r="D193" s="55">
        <f>ROUND(IF('Indicator Data'!D196=0,0.1,IF(LOG('Indicator Data'!D196)&gt;D$194,10,IF(LOG('Indicator Data'!D196)&lt;D$195,0,10-(D$194-LOG('Indicator Data'!D196))/(D$194-D$195)*10))),1)</f>
        <v>0.1</v>
      </c>
      <c r="E193" s="55">
        <f t="shared" si="155"/>
        <v>0.4</v>
      </c>
      <c r="F193" s="55">
        <f>ROUND(IF('Indicator Data'!E196="No data",0.1,IF('Indicator Data'!E196=0,0,IF(LOG('Indicator Data'!E196)&gt;F$194,10,IF(LOG('Indicator Data'!E196)&lt;F$195,0,10-(F$194-LOG('Indicator Data'!E196))/(F$194-F$195)*10)))),1)</f>
        <v>7.4</v>
      </c>
      <c r="G193" s="55">
        <f>ROUND(IF('Indicator Data'!F196=0,0,IF(LOG('Indicator Data'!F196)&gt;G$194,10,IF(LOG('Indicator Data'!F196)&lt;G$195,0,10-(G$194-LOG('Indicator Data'!F196))/(G$194-G$195)*10))),1)</f>
        <v>0</v>
      </c>
      <c r="H193" s="55">
        <f>ROUND(IF('Indicator Data'!G196=0,0,IF(LOG('Indicator Data'!G196)&gt;H$194,10,IF(LOG('Indicator Data'!G196)&lt;H$195,0,10-(H$194-LOG('Indicator Data'!G196))/(H$194-H$195)*10))),1)</f>
        <v>2.7</v>
      </c>
      <c r="I193" s="55">
        <f>ROUND(IF('Indicator Data'!H196=0,0,IF(LOG('Indicator Data'!H196)&gt;I$194,10,IF(LOG('Indicator Data'!H196)&lt;I$195,0,10-(I$194-LOG('Indicator Data'!H196))/(I$194-I$195)*10))),1)</f>
        <v>0</v>
      </c>
      <c r="J193" s="55">
        <f t="shared" si="156"/>
        <v>1.4</v>
      </c>
      <c r="K193" s="55">
        <f>ROUND(IF('Indicator Data'!I196=0,0,IF(LOG('Indicator Data'!I196)&gt;K$194,10,IF(LOG('Indicator Data'!I196)&lt;K$195,0,10-(K$194-LOG('Indicator Data'!I196))/(K$194-K$195)*10))),1)</f>
        <v>0</v>
      </c>
      <c r="L193" s="55">
        <f t="shared" si="157"/>
        <v>0.7</v>
      </c>
      <c r="M193" s="55">
        <f>ROUND(IF('Indicator Data'!J196=0,0,IF(LOG('Indicator Data'!J196)&gt;M$194,10,IF(LOG('Indicator Data'!J196)&lt;M$195,0,10-(M$194-LOG('Indicator Data'!J196))/(M$194-M$195)*10))),1)</f>
        <v>10</v>
      </c>
      <c r="N193" s="56">
        <f>'Indicator Data'!C196/'Indicator Data'!$BD196</f>
        <v>1.1166265586527111E-6</v>
      </c>
      <c r="O193" s="56">
        <f>'Indicator Data'!D196/'Indicator Data'!$BD196</f>
        <v>0</v>
      </c>
      <c r="P193" s="56">
        <f>IF(F193=0.1,0,'Indicator Data'!E196/'Indicator Data'!$BD196)</f>
        <v>5.9956715204646091E-3</v>
      </c>
      <c r="Q193" s="56">
        <f>'Indicator Data'!F196/'Indicator Data'!$BD196</f>
        <v>0</v>
      </c>
      <c r="R193" s="56">
        <f>'Indicator Data'!G196/'Indicator Data'!$BD196</f>
        <v>7.6308959979264011E-5</v>
      </c>
      <c r="S193" s="56">
        <f>'Indicator Data'!H196/'Indicator Data'!$BD196</f>
        <v>0</v>
      </c>
      <c r="T193" s="56">
        <f>'Indicator Data'!I196/'Indicator Data'!$BD196</f>
        <v>0</v>
      </c>
      <c r="U193" s="56">
        <f>'Indicator Data'!J196/'Indicator Data'!$BD196</f>
        <v>4.1455253996748452E-2</v>
      </c>
      <c r="V193" s="55">
        <f t="shared" si="158"/>
        <v>0</v>
      </c>
      <c r="W193" s="55">
        <f t="shared" si="159"/>
        <v>0</v>
      </c>
      <c r="X193" s="55">
        <f t="shared" si="160"/>
        <v>0</v>
      </c>
      <c r="Y193" s="55">
        <f t="shared" si="161"/>
        <v>4</v>
      </c>
      <c r="Z193" s="55">
        <f t="shared" si="162"/>
        <v>0</v>
      </c>
      <c r="AA193" s="55">
        <f t="shared" si="163"/>
        <v>0</v>
      </c>
      <c r="AB193" s="55">
        <f t="shared" si="164"/>
        <v>0</v>
      </c>
      <c r="AC193" s="55">
        <f t="shared" si="165"/>
        <v>0</v>
      </c>
      <c r="AD193" s="55">
        <f t="shared" si="166"/>
        <v>0</v>
      </c>
      <c r="AE193" s="55">
        <f t="shared" si="167"/>
        <v>0</v>
      </c>
      <c r="AF193" s="55">
        <f t="shared" si="168"/>
        <v>10</v>
      </c>
      <c r="AG193" s="55">
        <f>ROUND(IF('Indicator Data'!K196=0,0,IF('Indicator Data'!K196&gt;AG$194,10,IF('Indicator Data'!K196&lt;AG$195,0,10-(AG$194-'Indicator Data'!K196)/(AG$194-AG$195)*10))),1)</f>
        <v>7.1</v>
      </c>
      <c r="AH193" s="55">
        <f t="shared" si="169"/>
        <v>0.3</v>
      </c>
      <c r="AI193" s="55">
        <f t="shared" si="170"/>
        <v>0.1</v>
      </c>
      <c r="AJ193" s="55">
        <f t="shared" si="171"/>
        <v>1.4</v>
      </c>
      <c r="AK193" s="55">
        <f t="shared" si="172"/>
        <v>0</v>
      </c>
      <c r="AL193" s="55">
        <f t="shared" si="173"/>
        <v>0.7</v>
      </c>
      <c r="AM193" s="55">
        <f t="shared" si="174"/>
        <v>0</v>
      </c>
      <c r="AN193" s="55">
        <f t="shared" si="175"/>
        <v>10</v>
      </c>
      <c r="AO193" s="57">
        <f t="shared" si="176"/>
        <v>0.2</v>
      </c>
      <c r="AP193" s="57">
        <f t="shared" si="177"/>
        <v>6</v>
      </c>
      <c r="AQ193" s="57">
        <f t="shared" si="178"/>
        <v>0</v>
      </c>
      <c r="AR193" s="57">
        <f t="shared" si="179"/>
        <v>0.4</v>
      </c>
      <c r="AS193" s="55">
        <f t="shared" si="180"/>
        <v>8.6</v>
      </c>
      <c r="AT193" s="55">
        <f>IF('Indicator Data'!L196="No data","x",IF('Indicator Data'!BE196&lt;1000,"x",ROUND((IF('Indicator Data'!L196&gt;AT$194,10,IF('Indicator Data'!L196&lt;AT$195,0,10-(AT$194-'Indicator Data'!L196)/(AT$194-AT$195)*10))),1)))</f>
        <v>10</v>
      </c>
      <c r="AU193" s="57">
        <f t="shared" si="181"/>
        <v>9.3000000000000007</v>
      </c>
      <c r="AV193" s="58">
        <f t="shared" si="182"/>
        <v>4.5999999999999996</v>
      </c>
      <c r="AW193" s="55">
        <f>ROUND(IF('Indicator Data'!M196=0,0,IF('Indicator Data'!M196&gt;AW$194,10,IF('Indicator Data'!M196&lt;AW$195,0,10-(AW$194-'Indicator Data'!M196)/(AW$194-AW$195)*10))),1)</f>
        <v>6</v>
      </c>
      <c r="AX193" s="55">
        <f>ROUND(IF('Indicator Data'!N196=0,0,IF(LOG('Indicator Data'!N196)&gt;LOG(AX$194),10,IF(LOG('Indicator Data'!N196)&lt;LOG(AX$195),0,10-(LOG(AX$194)-LOG('Indicator Data'!N196))/(LOG(AX$194)-LOG(AX$195))*10))),1)</f>
        <v>4.5999999999999996</v>
      </c>
      <c r="AY193" s="57">
        <f t="shared" si="183"/>
        <v>5.3</v>
      </c>
      <c r="AZ193" s="55">
        <f>'Indicator Data'!O196</f>
        <v>0</v>
      </c>
      <c r="BA193" s="55">
        <f>'Indicator Data'!P196</f>
        <v>0</v>
      </c>
      <c r="BB193" s="57">
        <f t="shared" si="184"/>
        <v>0</v>
      </c>
      <c r="BC193" s="58">
        <f t="shared" si="185"/>
        <v>3.7</v>
      </c>
      <c r="BD193" s="15"/>
      <c r="BE193" s="104"/>
      <c r="BF193" s="4"/>
    </row>
    <row r="194" spans="1:58" s="10" customFormat="1" ht="15" customHeight="1" x14ac:dyDescent="0.25">
      <c r="A194" s="60"/>
      <c r="B194" s="61" t="s">
        <v>391</v>
      </c>
      <c r="C194" s="62">
        <v>5</v>
      </c>
      <c r="D194" s="62">
        <v>4</v>
      </c>
      <c r="E194" s="62"/>
      <c r="F194" s="62">
        <v>6</v>
      </c>
      <c r="G194" s="62">
        <v>4</v>
      </c>
      <c r="H194" s="62">
        <v>6</v>
      </c>
      <c r="I194" s="62">
        <v>5</v>
      </c>
      <c r="J194" s="62"/>
      <c r="K194" s="62">
        <v>6</v>
      </c>
      <c r="L194" s="62"/>
      <c r="M194" s="62">
        <v>5</v>
      </c>
      <c r="N194" s="63"/>
      <c r="O194" s="63"/>
      <c r="P194" s="63"/>
      <c r="Q194" s="63"/>
      <c r="R194" s="63"/>
      <c r="S194" s="63"/>
      <c r="T194" s="63"/>
      <c r="U194" s="61"/>
      <c r="V194" s="64">
        <v>2E-3</v>
      </c>
      <c r="W194" s="64">
        <v>1E-3</v>
      </c>
      <c r="X194" s="65"/>
      <c r="Y194" s="64">
        <v>1.4999999999999999E-2</v>
      </c>
      <c r="Z194" s="170">
        <v>-4</v>
      </c>
      <c r="AA194" s="64">
        <v>1.7999999999999999E-2</v>
      </c>
      <c r="AB194" s="64">
        <v>5.0000000000000001E-3</v>
      </c>
      <c r="AC194" s="64"/>
      <c r="AD194" s="64">
        <v>0.01</v>
      </c>
      <c r="AE194" s="64"/>
      <c r="AF194" s="64">
        <v>0.03</v>
      </c>
      <c r="AG194" s="66">
        <v>0.3</v>
      </c>
      <c r="AH194" s="65"/>
      <c r="AI194" s="65"/>
      <c r="AJ194" s="65"/>
      <c r="AK194" s="65"/>
      <c r="AL194" s="65"/>
      <c r="AM194" s="65"/>
      <c r="AN194" s="65"/>
      <c r="AO194" s="65"/>
      <c r="AP194" s="65"/>
      <c r="AQ194" s="65"/>
      <c r="AR194" s="65"/>
      <c r="AS194" s="65"/>
      <c r="AT194" s="66">
        <v>0.3</v>
      </c>
      <c r="AU194" s="66"/>
      <c r="AV194" s="60"/>
      <c r="AW194" s="60">
        <v>0.95</v>
      </c>
      <c r="AX194" s="60">
        <v>0.95</v>
      </c>
      <c r="AY194" s="60"/>
      <c r="AZ194" s="60"/>
      <c r="BA194" s="60"/>
      <c r="BB194" s="60"/>
      <c r="BC194" s="60"/>
      <c r="BD194" s="15"/>
      <c r="BE194" s="4"/>
    </row>
    <row r="195" spans="1:58" s="10" customFormat="1" x14ac:dyDescent="0.25">
      <c r="A195" s="60"/>
      <c r="B195" s="61" t="s">
        <v>390</v>
      </c>
      <c r="C195" s="62">
        <v>1</v>
      </c>
      <c r="D195" s="62">
        <v>1</v>
      </c>
      <c r="E195" s="62"/>
      <c r="F195" s="62">
        <v>2</v>
      </c>
      <c r="G195" s="62">
        <v>-2</v>
      </c>
      <c r="H195" s="62">
        <v>2</v>
      </c>
      <c r="I195" s="62">
        <v>-2</v>
      </c>
      <c r="J195" s="62"/>
      <c r="K195" s="62">
        <v>1</v>
      </c>
      <c r="L195" s="62"/>
      <c r="M195" s="62">
        <v>1</v>
      </c>
      <c r="N195" s="63"/>
      <c r="O195" s="63"/>
      <c r="P195" s="63"/>
      <c r="Q195" s="63"/>
      <c r="R195" s="63"/>
      <c r="S195" s="63"/>
      <c r="T195" s="63"/>
      <c r="U195" s="61"/>
      <c r="V195" s="64">
        <v>0</v>
      </c>
      <c r="W195" s="64">
        <v>0</v>
      </c>
      <c r="X195" s="65"/>
      <c r="Y195" s="64">
        <v>0</v>
      </c>
      <c r="Z195" s="170">
        <v>-8.5</v>
      </c>
      <c r="AA195" s="64">
        <v>0</v>
      </c>
      <c r="AB195" s="64">
        <v>0</v>
      </c>
      <c r="AC195" s="64"/>
      <c r="AD195" s="64">
        <v>0</v>
      </c>
      <c r="AE195" s="64"/>
      <c r="AF195" s="64">
        <v>0</v>
      </c>
      <c r="AG195" s="66">
        <v>0</v>
      </c>
      <c r="AH195" s="65"/>
      <c r="AI195" s="65"/>
      <c r="AJ195" s="65"/>
      <c r="AK195" s="65"/>
      <c r="AL195" s="65"/>
      <c r="AM195" s="65"/>
      <c r="AN195" s="65"/>
      <c r="AO195" s="65"/>
      <c r="AP195" s="65"/>
      <c r="AQ195" s="65"/>
      <c r="AR195" s="65"/>
      <c r="AS195" s="65"/>
      <c r="AT195" s="66">
        <v>0</v>
      </c>
      <c r="AU195" s="66"/>
      <c r="AV195" s="60"/>
      <c r="AW195" s="60">
        <v>0</v>
      </c>
      <c r="AX195" s="60">
        <v>0.01</v>
      </c>
      <c r="AY195" s="60"/>
      <c r="AZ195" s="60"/>
      <c r="BA195" s="60"/>
      <c r="BB195" s="60"/>
      <c r="BC195" s="60"/>
      <c r="BD195" s="15"/>
      <c r="BE195" s="4"/>
    </row>
  </sheetData>
  <sortState ref="A3:B193">
    <sortCondition ref="A3:A193"/>
  </sortState>
  <mergeCells count="1">
    <mergeCell ref="A1:BC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AK195"/>
  <sheetViews>
    <sheetView showGridLines="0" zoomScaleNormal="100" workbookViewId="0">
      <pane xSplit="2" ySplit="2" topLeftCell="I3" activePane="bottomRight" state="frozen"/>
      <selection pane="topRight" activeCell="B1" sqref="B1"/>
      <selection pane="bottomLeft" activeCell="A8" sqref="A8"/>
      <selection pane="bottomRight" sqref="A1:AK1"/>
    </sheetView>
  </sheetViews>
  <sheetFormatPr defaultRowHeight="15" x14ac:dyDescent="0.25"/>
  <cols>
    <col min="1" max="1" width="25.7109375" style="1" customWidth="1"/>
    <col min="2" max="2" width="9.140625" style="1" customWidth="1"/>
    <col min="3" max="5" width="7.85546875" style="1" customWidth="1"/>
    <col min="6" max="6" width="7.85546875" style="9" customWidth="1"/>
    <col min="7" max="7" width="7.85546875" style="8" customWidth="1"/>
    <col min="8" max="8" width="7.85546875" style="7" customWidth="1"/>
    <col min="9" max="12" width="7.85546875" style="1" customWidth="1"/>
    <col min="13" max="14" width="7.85546875" style="7" customWidth="1"/>
    <col min="15" max="18" width="7.85546875" style="9" customWidth="1"/>
    <col min="19" max="19" width="7.85546875" style="7" customWidth="1"/>
    <col min="20" max="22" width="7.85546875" style="9" customWidth="1"/>
    <col min="23" max="23" width="7.85546875" style="7" customWidth="1"/>
    <col min="24" max="25" width="7.85546875" style="9" customWidth="1"/>
    <col min="26" max="26" width="7.85546875" style="7" customWidth="1"/>
    <col min="27" max="29" width="7.85546875" style="1" customWidth="1"/>
    <col min="30" max="36" width="7.85546875" style="7" customWidth="1"/>
    <col min="37" max="37" width="7.85546875" style="11" customWidth="1"/>
    <col min="38" max="16384" width="9.140625" style="1"/>
  </cols>
  <sheetData>
    <row r="1" spans="1:37"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s="12" customFormat="1" ht="114.75" customHeight="1" thickBot="1" x14ac:dyDescent="0.25">
      <c r="A2" s="126" t="s">
        <v>380</v>
      </c>
      <c r="B2" s="47" t="s">
        <v>358</v>
      </c>
      <c r="C2" s="67" t="s">
        <v>386</v>
      </c>
      <c r="D2" s="67" t="s">
        <v>387</v>
      </c>
      <c r="E2" s="68" t="s">
        <v>425</v>
      </c>
      <c r="F2" s="67" t="s">
        <v>385</v>
      </c>
      <c r="G2" s="67" t="s">
        <v>402</v>
      </c>
      <c r="H2" s="68" t="s">
        <v>399</v>
      </c>
      <c r="I2" s="69" t="s">
        <v>777</v>
      </c>
      <c r="J2" s="139" t="s">
        <v>776</v>
      </c>
      <c r="K2" s="67" t="s">
        <v>776</v>
      </c>
      <c r="L2" s="67" t="s">
        <v>395</v>
      </c>
      <c r="M2" s="68" t="s">
        <v>396</v>
      </c>
      <c r="N2" s="140" t="s">
        <v>862</v>
      </c>
      <c r="O2" s="69" t="s">
        <v>778</v>
      </c>
      <c r="P2" s="67" t="s">
        <v>464</v>
      </c>
      <c r="Q2" s="69" t="s">
        <v>384</v>
      </c>
      <c r="R2" s="67" t="s">
        <v>463</v>
      </c>
      <c r="S2" s="70" t="s">
        <v>398</v>
      </c>
      <c r="T2" s="67" t="s">
        <v>405</v>
      </c>
      <c r="U2" s="67" t="s">
        <v>406</v>
      </c>
      <c r="V2" s="67" t="s">
        <v>407</v>
      </c>
      <c r="W2" s="68" t="s">
        <v>465</v>
      </c>
      <c r="X2" s="67" t="s">
        <v>359</v>
      </c>
      <c r="Y2" s="67" t="s">
        <v>401</v>
      </c>
      <c r="Z2" s="68" t="s">
        <v>400</v>
      </c>
      <c r="AA2" s="69" t="s">
        <v>779</v>
      </c>
      <c r="AB2" s="69" t="s">
        <v>424</v>
      </c>
      <c r="AC2" s="68" t="s">
        <v>410</v>
      </c>
      <c r="AD2" s="67" t="s">
        <v>800</v>
      </c>
      <c r="AE2" s="67" t="s">
        <v>801</v>
      </c>
      <c r="AF2" s="69" t="s">
        <v>419</v>
      </c>
      <c r="AG2" s="69" t="s">
        <v>420</v>
      </c>
      <c r="AH2" s="67" t="s">
        <v>421</v>
      </c>
      <c r="AI2" s="68" t="s">
        <v>411</v>
      </c>
      <c r="AJ2" s="71" t="s">
        <v>423</v>
      </c>
      <c r="AK2" s="72" t="s">
        <v>859</v>
      </c>
    </row>
    <row r="3" spans="1:37" s="4" customFormat="1" x14ac:dyDescent="0.25">
      <c r="A3" s="126" t="str">
        <f>'Indicator Data'!A6</f>
        <v>Afghanistan</v>
      </c>
      <c r="B3" s="59" t="str">
        <f>'Indicator Data'!B6</f>
        <v>AFG</v>
      </c>
      <c r="C3" s="73">
        <f>ROUND(IF('Indicator Data'!Q6="No data",IF((0.1233*LN('Indicator Data'!BB6)-0.4559)&gt;C$195,0,IF((0.1233*LN('Indicator Data'!BB6)-0.4559)&lt;C$194,10,(C$195-(0.1233*LN('Indicator Data'!BB6)-0.4559))/(C$195-C$194)*10)),IF('Indicator Data'!Q6&gt;C$195,0,IF('Indicator Data'!Q6&lt;C$194,10,(C$195-'Indicator Data'!Q6)/(C$195-C$194)*10))),1)</f>
        <v>7</v>
      </c>
      <c r="D3" s="73">
        <f>IF('Indicator Data'!R6="No data","x",ROUND((IF(LOG('Indicator Data'!R6*1000)&gt;D$195,10,IF(LOG('Indicator Data'!R6*1000)&lt;D$194,0,10-(D$195-LOG('Indicator Data'!R6*1000))/(D$195-D$194)*10))),1))</f>
        <v>9</v>
      </c>
      <c r="E3" s="74">
        <f>ROUND(IF(D3="x",C3,(10-GEOMEAN(((10-C3)/10*9+1),((10-D3)/10*9+1)))/9*10),1)</f>
        <v>8.1999999999999993</v>
      </c>
      <c r="F3" s="73">
        <f>IF('Indicator Data'!AF6="No data","x",ROUND(IF('Indicator Data'!AF6&gt;F$195,10,IF('Indicator Data'!AF6&lt;F$194,0,10-(F$195-'Indicator Data'!AF6)/(F$195-F$194)*10)),1))</f>
        <v>8.6999999999999993</v>
      </c>
      <c r="G3" s="73">
        <f>IF('Indicator Data'!AG6="No data","x",ROUND(IF('Indicator Data'!AG6&gt;G$195,10,IF('Indicator Data'!AG6&lt;G$194,0,10-(G$195-'Indicator Data'!AG6)/(G$195-G$194)*10)),1))</f>
        <v>0.7</v>
      </c>
      <c r="H3" s="74">
        <f>IF(AND(F3="x",G3="x"),"x",ROUND(AVERAGE(F3,G3),1))</f>
        <v>4.7</v>
      </c>
      <c r="I3" s="75">
        <f>SUM(IF('Indicator Data'!S6=0,0,'Indicator Data'!S6/1000000),SUM('Indicator Data'!T6:U6))</f>
        <v>7014.0907090000001</v>
      </c>
      <c r="J3" s="75">
        <f>I3/'Indicator Data'!BC6*1000000</f>
        <v>197.41274742415442</v>
      </c>
      <c r="K3" s="73">
        <f>IF(J3="x","x",ROUND(IF(J3&gt;K$195,10,IF(J3&lt;K$194,0,10-(K$195-J3)/(K$195-K$194)*10)),1))</f>
        <v>3.9</v>
      </c>
      <c r="L3" s="73">
        <f>IF('Indicator Data'!V6="No data","x",ROUND(IF('Indicator Data'!V6&gt;L$195,10,IF('Indicator Data'!V6&lt;L$194,0,10-(L$195-'Indicator Data'!V6)/(L$195-L$194)*10)),1))</f>
        <v>10</v>
      </c>
      <c r="M3" s="74">
        <f>ROUND(AVERAGE(K3,L3),1)</f>
        <v>7</v>
      </c>
      <c r="N3" s="76">
        <f>ROUND(AVERAGE(E3,E3,H3,M3),1)</f>
        <v>7</v>
      </c>
      <c r="O3" s="88">
        <f>IF(AND('Indicator Data'!AK6="No data",'Indicator Data'!AL6="No data"),0,SUM('Indicator Data'!AK6:AM6)/1000)</f>
        <v>2646.3719999999998</v>
      </c>
      <c r="P3" s="73">
        <f>ROUND(IF(O3=0,0,IF(LOG(O3*1000)&gt;$P$195,10,IF(LOG(O3*1000)&lt;P$194,0,10-(P$195-LOG(O3*1000))/(P$195-P$194)*10))),1)</f>
        <v>10</v>
      </c>
      <c r="Q3" s="77">
        <f>O3*1000/'Indicator Data'!BC6</f>
        <v>7.4482579268045551E-2</v>
      </c>
      <c r="R3" s="73">
        <f>IF(Q3="x","x",ROUND(IF(Q3&gt;$R$195,10,IF(Q3&lt;$R$194,0,((Q3*100)/0.0052)^(1/4.0545)/6.5*10)),1))</f>
        <v>9.1999999999999993</v>
      </c>
      <c r="S3" s="78">
        <f>ROUND(AVERAGE(P3,R3),1)</f>
        <v>9.6</v>
      </c>
      <c r="T3" s="73">
        <f>IF('Indicator Data'!AB6="No data","x",ROUND(IF('Indicator Data'!AB6&gt;T$195,10,IF('Indicator Data'!AB6&lt;T$194,0,10-(T$195-'Indicator Data'!AB6)/(T$195-T$194)*10)),1))</f>
        <v>0.2</v>
      </c>
      <c r="U3" s="73">
        <f>IF('Indicator Data'!AA6="No data","x",ROUND(IF('Indicator Data'!AA6&gt;U$195,10,IF('Indicator Data'!AA6&lt;U$194,0,10-(U$195-'Indicator Data'!AA6)/(U$195-U$194)*10)),1))</f>
        <v>3.4</v>
      </c>
      <c r="V3" s="73">
        <f>IF('Indicator Data'!AE6="No data","x",ROUND(IF('Indicator Data'!AE6&gt;V$195,10,IF('Indicator Data'!AE6&lt;V$194,0,10-(V$195-'Indicator Data'!AE6)/(V$195-V$194)*10)),1))</f>
        <v>0</v>
      </c>
      <c r="W3" s="74">
        <f t="shared" ref="W3:W34" si="0">IF(AND(T3="x",U3="x",V3="x"),"x",ROUND(AVERAGE(T3,U3,V3),1))</f>
        <v>1.2</v>
      </c>
      <c r="X3" s="73">
        <f>IF('Indicator Data'!W6="No data","x",ROUND(IF('Indicator Data'!W6&gt;X$195,10,IF('Indicator Data'!W6&lt;X$194,0,10-(X$195-'Indicator Data'!W6)/(X$195-X$194)*10)),1))</f>
        <v>5.2</v>
      </c>
      <c r="Y3" s="73" t="str">
        <f>IF('Indicator Data'!X6="No data","x",ROUND(IF('Indicator Data'!X6&gt;Y$195,10,IF('Indicator Data'!X6&lt;Y$194,0,10-(Y$195-'Indicator Data'!X6)/(Y$195-Y$194)*10)),1))</f>
        <v>x</v>
      </c>
      <c r="Z3" s="74">
        <f>IF(AND(X3="x",Y3="x"),"x",ROUND(AVERAGE(Y3,X3),1))</f>
        <v>5.2</v>
      </c>
      <c r="AA3" s="88">
        <f>('Indicator Data'!AJ6+'Indicator Data'!AI6*0.5+'Indicator Data'!AH6*0.25)/1000</f>
        <v>2213.1224999999999</v>
      </c>
      <c r="AB3" s="79">
        <f>AA3*1000/'Indicator Data'!BC6</f>
        <v>6.228870016616906E-2</v>
      </c>
      <c r="AC3" s="74">
        <f>IF(AB3="x","x",ROUND(IF(AB3&gt;AC$195,10,IF(AB3&lt;AC$194,0,10-(AC$195-AB3)/(AC$195-AC$194)*10)),1))</f>
        <v>6.2</v>
      </c>
      <c r="AD3" s="73">
        <f>IF('Indicator Data'!AN6="No data","x",ROUND(IF('Indicator Data'!AN6&lt;$AD$194,10,IF('Indicator Data'!AN6&gt;$AD$195,0,($AD$195-'Indicator Data'!AN6)/($AD$195-$AD$194)*10)),1))</f>
        <v>6.8</v>
      </c>
      <c r="AE3" s="73">
        <f>IF('Indicator Data'!AO6="No data","x",ROUND(IF('Indicator Data'!AO6&gt;$AE$195,10,IF('Indicator Data'!AO6&lt;$AE$194,0,10-($AE$195-'Indicator Data'!AO6)/($AE$195-$AE$194)*10)),1))</f>
        <v>6</v>
      </c>
      <c r="AF3" s="80" t="str">
        <f>IF('Indicator Data'!AP6="No data","x",ROUND(IF('Indicator Data'!AP6&gt;$AF$195,10,IF('Indicator Data'!AP6&lt;$AF$194,0,10-($AF$195-'Indicator Data'!AP6)/($AF$195-$AF$194)*10)),1))</f>
        <v>x</v>
      </c>
      <c r="AG3" s="80" t="str">
        <f>IF('Indicator Data'!AQ6="No data","x",ROUND(IF('Indicator Data'!AQ6&gt;$AG$195,10,IF('Indicator Data'!AQ6&lt;$AG$194,0,10-($AG$195-'Indicator Data'!AQ6)/($AG$195-$AG$194)*10)),1))</f>
        <v>x</v>
      </c>
      <c r="AH3" s="73" t="str">
        <f>IF(AF3="x","x",ROUND(IF(AG3="x",AF3,SUM(AF3*0.8,AG3*0.2)),1))</f>
        <v>x</v>
      </c>
      <c r="AI3" s="74">
        <f>ROUND(AVERAGE(AE3,AH3,AD3),1)</f>
        <v>6.4</v>
      </c>
      <c r="AJ3" s="81">
        <f>ROUND(IF(AND(W3="x",Z3="x",AI3="x"),AC3,IF(AND(W3="x",Z3="x"),(10-GEOMEAN(((10-AI3)/10*9+1),((10-AC3)/10*9+1)))/9*10,IF(AI3="x",(10-GEOMEAN(((10-W3)/10*9+1),((10-Z3)/10*9+1),((10-AC3)/10*9+1)))/9*10,IF(W3="x",(10-GEOMEAN(((10-AI3)/10*9+1),((10-Z3)/10*9+1),((10-AC3)/10*9+1)))/9*10,(10-GEOMEAN(((10-W3)/10*9+1),((10-Z3)/10*9+1),((10-AC3)/10*9+1),((10-AI3)/10*9+1)))/9*10)))),1)</f>
        <v>5</v>
      </c>
      <c r="AK3" s="82">
        <f t="shared" ref="AK3:AK34" si="1">ROUND((10-GEOMEAN(((10-S3)/10*9+1),((10-AJ3)/10*9+1)))/9*10,1)</f>
        <v>8.1</v>
      </c>
    </row>
    <row r="4" spans="1:37" s="4" customFormat="1" x14ac:dyDescent="0.25">
      <c r="A4" s="126" t="str">
        <f>'Indicator Data'!A7</f>
        <v>Albania</v>
      </c>
      <c r="B4" s="59" t="str">
        <f>'Indicator Data'!B7</f>
        <v>ALB</v>
      </c>
      <c r="C4" s="73">
        <f>ROUND(IF('Indicator Data'!Q7="No data",IF((0.1233*LN('Indicator Data'!BB7)-0.4559)&gt;C$195,0,IF((0.1233*LN('Indicator Data'!BB7)-0.4559)&lt;C$194,10,(C$195-(0.1233*LN('Indicator Data'!BB7)-0.4559))/(C$195-C$194)*10)),IF('Indicator Data'!Q7&gt;C$195,0,IF('Indicator Data'!Q7&lt;C$194,10,(C$195-'Indicator Data'!Q7)/(C$195-C$194)*10))),1)</f>
        <v>2.5</v>
      </c>
      <c r="D4" s="73">
        <f>IF('Indicator Data'!R7="No data","x",ROUND((IF(LOG('Indicator Data'!R7*1000)&gt;D$195,10,IF(LOG('Indicator Data'!R7*1000)&lt;D$194,0,10-(D$195-LOG('Indicator Data'!R7*1000))/(D$195-D$194)*10))),1))</f>
        <v>2.5</v>
      </c>
      <c r="E4" s="74">
        <f t="shared" ref="E4:E67" si="2">ROUND(IF(D4="x",C4,(10-GEOMEAN(((10-C4)/10*9+1),((10-D4)/10*9+1)))/9*10),1)</f>
        <v>2.5</v>
      </c>
      <c r="F4" s="73">
        <f>IF('Indicator Data'!AF7="No data","x",ROUND(IF('Indicator Data'!AF7&gt;F$195,10,IF('Indicator Data'!AF7&lt;F$194,0,10-(F$195-'Indicator Data'!AF7)/(F$195-F$194)*10)),1))</f>
        <v>3.2</v>
      </c>
      <c r="G4" s="73">
        <f>IF('Indicator Data'!AG7="No data","x",ROUND(IF('Indicator Data'!AG7&gt;G$195,10,IF('Indicator Data'!AG7&lt;G$194,0,10-(G$195-'Indicator Data'!AG7)/(G$195-G$194)*10)),1))</f>
        <v>1</v>
      </c>
      <c r="H4" s="74">
        <f t="shared" ref="H4:H67" si="3">IF(AND(F4="x",G4="x"),"x",ROUND(AVERAGE(F4,G4),1))</f>
        <v>2.1</v>
      </c>
      <c r="I4" s="75">
        <f>SUM(IF('Indicator Data'!S7=0,0,'Indicator Data'!S7/1000000),SUM('Indicator Data'!T7:U7))</f>
        <v>220.87841599999999</v>
      </c>
      <c r="J4" s="75">
        <f>I4/'Indicator Data'!BC7*1000000</f>
        <v>76.868530136347957</v>
      </c>
      <c r="K4" s="73">
        <f t="shared" ref="K4:K67" si="4">IF(J4="x","x",ROUND(IF(J4&gt;K$195,10,IF(J4&lt;K$194,0,10-(K$195-J4)/(K$195-K$194)*10)),1))</f>
        <v>1.5</v>
      </c>
      <c r="L4" s="73">
        <f>IF('Indicator Data'!V7="No data","x",ROUND(IF('Indicator Data'!V7&gt;L$195,10,IF('Indicator Data'!V7&lt;L$194,0,10-(L$195-'Indicator Data'!V7)/(L$195-L$194)*10)),1))</f>
        <v>0.8</v>
      </c>
      <c r="M4" s="74">
        <f t="shared" ref="M4:M67" si="5">ROUND(AVERAGE(K4,L4),1)</f>
        <v>1.2</v>
      </c>
      <c r="N4" s="76">
        <f t="shared" ref="N4:N67" si="6">ROUND(AVERAGE(E4,E4,H4,M4),1)</f>
        <v>2.1</v>
      </c>
      <c r="O4" s="88">
        <f>IF(AND('Indicator Data'!AK7="No data",'Indicator Data'!AL7="No data"),0,SUM('Indicator Data'!AK7:AM7)/1000)</f>
        <v>0.121</v>
      </c>
      <c r="P4" s="73">
        <f t="shared" ref="P4:P67" si="7">ROUND(IF(O4=0,0,IF(LOG(O4*1000)&gt;$P$195,10,IF(LOG(O4*1000)&lt;P$194,0,10-(P$195-LOG(O4*1000))/(P$195-P$194)*10))),1)</f>
        <v>0</v>
      </c>
      <c r="Q4" s="77">
        <f>O4*1000/'Indicator Data'!BC7</f>
        <v>4.2109556537647855E-5</v>
      </c>
      <c r="R4" s="73">
        <f t="shared" ref="R4:R67" si="8">IF(Q4="x","x",ROUND(IF(Q4&gt;$R$195,10,IF(Q4&lt;$R$194,0,((Q4*100)/0.0052)^(1/4.0545)/6.5*10)),1))</f>
        <v>0</v>
      </c>
      <c r="S4" s="78">
        <f t="shared" ref="S4:S67" si="9">ROUND(AVERAGE(P4,R4),1)</f>
        <v>0</v>
      </c>
      <c r="T4" s="73">
        <f>IF('Indicator Data'!AB7="No data","x",ROUND(IF('Indicator Data'!AB7&gt;T$195,10,IF('Indicator Data'!AB7&lt;T$194,0,10-(T$195-'Indicator Data'!AB7)/(T$195-T$194)*10)),1))</f>
        <v>0.2</v>
      </c>
      <c r="U4" s="73">
        <f>IF('Indicator Data'!AA7="No data","x",ROUND(IF('Indicator Data'!AA7&gt;U$195,10,IF('Indicator Data'!AA7&lt;U$194,0,10-(U$195-'Indicator Data'!AA7)/(U$195-U$194)*10)),1))</f>
        <v>0.4</v>
      </c>
      <c r="V4" s="73" t="str">
        <f>IF('Indicator Data'!AE7="No data","x",ROUND(IF('Indicator Data'!AE7&gt;V$195,10,IF('Indicator Data'!AE7&lt;V$194,0,10-(V$195-'Indicator Data'!AE7)/(V$195-V$194)*10)),1))</f>
        <v>x</v>
      </c>
      <c r="W4" s="74">
        <f t="shared" si="0"/>
        <v>0.3</v>
      </c>
      <c r="X4" s="73">
        <f>IF('Indicator Data'!W7="No data","x",ROUND(IF('Indicator Data'!W7&gt;X$195,10,IF('Indicator Data'!W7&lt;X$194,0,10-(X$195-'Indicator Data'!W7)/(X$195-X$194)*10)),1))</f>
        <v>0.7</v>
      </c>
      <c r="Y4" s="73">
        <f>IF('Indicator Data'!X7="No data","x",ROUND(IF('Indicator Data'!X7&gt;Y$195,10,IF('Indicator Data'!X7&lt;Y$194,0,10-(Y$195-'Indicator Data'!X7)/(Y$195-Y$194)*10)),1))</f>
        <v>1.4</v>
      </c>
      <c r="Z4" s="74">
        <f t="shared" ref="Z4:Z67" si="10">IF(AND(X4="x",Y4="x"),"x",ROUND(AVERAGE(Y4,X4),1))</f>
        <v>1.1000000000000001</v>
      </c>
      <c r="AA4" s="88">
        <f>('Indicator Data'!AJ7+'Indicator Data'!AI7*0.5+'Indicator Data'!AH7*0.25)/1000</f>
        <v>12.426</v>
      </c>
      <c r="AB4" s="79">
        <f>AA4*1000/'Indicator Data'!BC7</f>
        <v>4.3244078474116718E-3</v>
      </c>
      <c r="AC4" s="74">
        <f t="shared" ref="AC4:AC67" si="11">IF(AB4="x","x",ROUND(IF(AB4&gt;AC$195,10,IF(AB4&lt;AC$194,0,10-(AC$195-AB4)/(AC$195-AC$194)*10)),1))</f>
        <v>0.4</v>
      </c>
      <c r="AD4" s="73">
        <f>IF('Indicator Data'!AN7="No data","x",ROUND(IF('Indicator Data'!AN7&lt;$AD$194,10,IF('Indicator Data'!AN7&gt;$AD$195,0,($AD$195-'Indicator Data'!AN7)/($AD$195-$AD$194)*10)),1))</f>
        <v>2.7</v>
      </c>
      <c r="AE4" s="73">
        <f>IF('Indicator Data'!AO7="No data","x",ROUND(IF('Indicator Data'!AO7&gt;$AE$195,10,IF('Indicator Data'!AO7&lt;$AE$194,0,10-($AE$195-'Indicator Data'!AO7)/($AE$195-$AE$194)*10)),1))</f>
        <v>0</v>
      </c>
      <c r="AF4" s="80">
        <f>IF('Indicator Data'!AP7="No data","x",ROUND(IF('Indicator Data'!AP7&gt;$AF$195,10,IF('Indicator Data'!AP7&lt;$AF$194,0,10-($AF$195-'Indicator Data'!AP7)/($AF$195-$AF$194)*10)),1))</f>
        <v>6</v>
      </c>
      <c r="AG4" s="80">
        <f>IF('Indicator Data'!AQ7="No data","x",ROUND(IF('Indicator Data'!AQ7&gt;$AG$195,10,IF('Indicator Data'!AQ7&lt;$AG$194,0,10-($AG$195-'Indicator Data'!AQ7)/($AG$195-$AG$194)*10)),1))</f>
        <v>5.2</v>
      </c>
      <c r="AH4" s="73">
        <f t="shared" ref="AH4:AH67" si="12">IF(AF4="x","x",ROUND(IF(AG4="x",AF4,SUM(AF4*0.8,AG4*0.2)),1))</f>
        <v>5.8</v>
      </c>
      <c r="AI4" s="74">
        <f t="shared" ref="AI4:AI67" si="13">ROUND(AVERAGE(AE4,AH4,AD4),1)</f>
        <v>2.8</v>
      </c>
      <c r="AJ4" s="81">
        <f t="shared" ref="AJ4:AJ67" si="14">ROUND(IF(AND(W4="x",Z4="x",AI4="x"),AC4,IF(AND(W4="x",Z4="x"),(10-GEOMEAN(((10-AI4)/10*9+1),((10-AC4)/10*9+1)))/9*10,IF(AI4="x",(10-GEOMEAN(((10-W4)/10*9+1),((10-Z4)/10*9+1),((10-AC4)/10*9+1)))/9*10,IF(W4="x",(10-GEOMEAN(((10-AI4)/10*9+1),((10-Z4)/10*9+1),((10-AC4)/10*9+1)))/9*10,(10-GEOMEAN(((10-W4)/10*9+1),((10-Z4)/10*9+1),((10-AC4)/10*9+1),((10-AI4)/10*9+1)))/9*10)))),1)</f>
        <v>1.2</v>
      </c>
      <c r="AK4" s="82">
        <f t="shared" si="1"/>
        <v>0.6</v>
      </c>
    </row>
    <row r="5" spans="1:37" s="4" customFormat="1" x14ac:dyDescent="0.25">
      <c r="A5" s="126" t="str">
        <f>'Indicator Data'!A8</f>
        <v>Algeria</v>
      </c>
      <c r="B5" s="59" t="str">
        <f>'Indicator Data'!B8</f>
        <v>DZA</v>
      </c>
      <c r="C5" s="73">
        <f>ROUND(IF('Indicator Data'!Q8="No data",IF((0.1233*LN('Indicator Data'!BB8)-0.4559)&gt;C$195,0,IF((0.1233*LN('Indicator Data'!BB8)-0.4559)&lt;C$194,10,(C$195-(0.1233*LN('Indicator Data'!BB8)-0.4559))/(C$195-C$194)*10)),IF('Indicator Data'!Q8&gt;C$195,0,IF('Indicator Data'!Q8&lt;C$194,10,(C$195-'Indicator Data'!Q8)/(C$195-C$194)*10))),1)</f>
        <v>3</v>
      </c>
      <c r="D5" s="73" t="str">
        <f>IF('Indicator Data'!R8="No data","x",ROUND((IF(LOG('Indicator Data'!R8*1000)&gt;D$195,10,IF(LOG('Indicator Data'!R8*1000)&lt;D$194,0,10-(D$195-LOG('Indicator Data'!R8*1000))/(D$195-D$194)*10))),1))</f>
        <v>x</v>
      </c>
      <c r="E5" s="74">
        <f t="shared" si="2"/>
        <v>3</v>
      </c>
      <c r="F5" s="73">
        <f>IF('Indicator Data'!AF8="No data","x",ROUND(IF('Indicator Data'!AF8&gt;F$195,10,IF('Indicator Data'!AF8&lt;F$194,0,10-(F$195-'Indicator Data'!AF8)/(F$195-F$194)*10)),1))</f>
        <v>5.9</v>
      </c>
      <c r="G5" s="73" t="str">
        <f>IF('Indicator Data'!AG8="No data","x",ROUND(IF('Indicator Data'!AG8&gt;G$195,10,IF('Indicator Data'!AG8&lt;G$194,0,10-(G$195-'Indicator Data'!AG8)/(G$195-G$194)*10)),1))</f>
        <v>x</v>
      </c>
      <c r="H5" s="74">
        <f t="shared" si="3"/>
        <v>5.9</v>
      </c>
      <c r="I5" s="75">
        <f>SUM(IF('Indicator Data'!S8=0,0,'Indicator Data'!S8/1000000),SUM('Indicator Data'!T8:U8))</f>
        <v>248.84497800000003</v>
      </c>
      <c r="J5" s="75">
        <f>I5/'Indicator Data'!BC8*1000000</f>
        <v>6.0226562451595118</v>
      </c>
      <c r="K5" s="73">
        <f t="shared" si="4"/>
        <v>0.1</v>
      </c>
      <c r="L5" s="73">
        <f>IF('Indicator Data'!V8="No data","x",ROUND(IF('Indicator Data'!V8&gt;L$195,10,IF('Indicator Data'!V8&lt;L$194,0,10-(L$195-'Indicator Data'!V8)/(L$195-L$194)*10)),1))</f>
        <v>0.1</v>
      </c>
      <c r="M5" s="74">
        <f t="shared" si="5"/>
        <v>0.1</v>
      </c>
      <c r="N5" s="76">
        <f t="shared" si="6"/>
        <v>3</v>
      </c>
      <c r="O5" s="88">
        <f>IF(AND('Indicator Data'!AK8="No data",'Indicator Data'!AL8="No data"),0,SUM('Indicator Data'!AK8:AM8)/1000)</f>
        <v>177.881</v>
      </c>
      <c r="P5" s="73">
        <f t="shared" si="7"/>
        <v>7.5</v>
      </c>
      <c r="Q5" s="77">
        <f>O5*1000/'Indicator Data'!BC8</f>
        <v>4.3051546555430949E-3</v>
      </c>
      <c r="R5" s="73">
        <f t="shared" si="8"/>
        <v>4.5999999999999996</v>
      </c>
      <c r="S5" s="78">
        <f t="shared" si="9"/>
        <v>6.1</v>
      </c>
      <c r="T5" s="73">
        <f>IF('Indicator Data'!AB8="No data","x",ROUND(IF('Indicator Data'!AB8&gt;T$195,10,IF('Indicator Data'!AB8&lt;T$194,0,10-(T$195-'Indicator Data'!AB8)/(T$195-T$194)*10)),1))</f>
        <v>0.2</v>
      </c>
      <c r="U5" s="73">
        <f>IF('Indicator Data'!AA8="No data","x",ROUND(IF('Indicator Data'!AA8&gt;U$195,10,IF('Indicator Data'!AA8&lt;U$194,0,10-(U$195-'Indicator Data'!AA8)/(U$195-U$194)*10)),1))</f>
        <v>1.3</v>
      </c>
      <c r="V5" s="73">
        <f>IF('Indicator Data'!AE8="No data","x",ROUND(IF('Indicator Data'!AE8&gt;V$195,10,IF('Indicator Data'!AE8&lt;V$194,0,10-(V$195-'Indicator Data'!AE8)/(V$195-V$194)*10)),1))</f>
        <v>0</v>
      </c>
      <c r="W5" s="74">
        <f t="shared" si="0"/>
        <v>0.5</v>
      </c>
      <c r="X5" s="73">
        <f>IF('Indicator Data'!W8="No data","x",ROUND(IF('Indicator Data'!W8&gt;X$195,10,IF('Indicator Data'!W8&lt;X$194,0,10-(X$195-'Indicator Data'!W8)/(X$195-X$194)*10)),1))</f>
        <v>1.8</v>
      </c>
      <c r="Y5" s="73">
        <f>IF('Indicator Data'!X8="No data","x",ROUND(IF('Indicator Data'!X8&gt;Y$195,10,IF('Indicator Data'!X8&lt;Y$194,0,10-(Y$195-'Indicator Data'!X8)/(Y$195-Y$194)*10)),1))</f>
        <v>0.7</v>
      </c>
      <c r="Z5" s="74">
        <f t="shared" si="10"/>
        <v>1.3</v>
      </c>
      <c r="AA5" s="88">
        <f>('Indicator Data'!AJ8+'Indicator Data'!AI8*0.5+'Indicator Data'!AH8*0.25)/1000</f>
        <v>62.5</v>
      </c>
      <c r="AB5" s="79">
        <f>AA5*1000/'Indicator Data'!BC8</f>
        <v>1.5126526496446694E-3</v>
      </c>
      <c r="AC5" s="74">
        <f t="shared" si="11"/>
        <v>0.2</v>
      </c>
      <c r="AD5" s="73">
        <f>IF('Indicator Data'!AN8="No data","x",ROUND(IF('Indicator Data'!AN8&lt;$AD$194,10,IF('Indicator Data'!AN8&gt;$AD$195,0,($AD$195-'Indicator Data'!AN8)/($AD$195-$AD$194)*10)),1))</f>
        <v>0.9</v>
      </c>
      <c r="AE5" s="73">
        <f>IF('Indicator Data'!AO8="No data","x",ROUND(IF('Indicator Data'!AO8&gt;$AE$195,10,IF('Indicator Data'!AO8&lt;$AE$194,0,10-($AE$195-'Indicator Data'!AO8)/($AE$195-$AE$194)*10)),1))</f>
        <v>0</v>
      </c>
      <c r="AF5" s="80">
        <f>IF('Indicator Data'!AP8="No data","x",ROUND(IF('Indicator Data'!AP8&gt;$AF$195,10,IF('Indicator Data'!AP8&lt;$AF$194,0,10-($AF$195-'Indicator Data'!AP8)/($AF$195-$AF$194)*10)),1))</f>
        <v>4.5999999999999996</v>
      </c>
      <c r="AG5" s="80">
        <f>IF('Indicator Data'!AQ8="No data","x",ROUND(IF('Indicator Data'!AQ8&gt;$AG$195,10,IF('Indicator Data'!AQ8&lt;$AG$194,0,10-($AG$195-'Indicator Data'!AQ8)/($AG$195-$AG$194)*10)),1))</f>
        <v>2.8</v>
      </c>
      <c r="AH5" s="73">
        <f t="shared" si="12"/>
        <v>4.2</v>
      </c>
      <c r="AI5" s="74">
        <f t="shared" si="13"/>
        <v>1.7</v>
      </c>
      <c r="AJ5" s="81">
        <f t="shared" si="14"/>
        <v>0.9</v>
      </c>
      <c r="AK5" s="82">
        <f t="shared" si="1"/>
        <v>4</v>
      </c>
    </row>
    <row r="6" spans="1:37" s="4" customFormat="1" x14ac:dyDescent="0.25">
      <c r="A6" s="126" t="str">
        <f>'Indicator Data'!A9</f>
        <v>Angola</v>
      </c>
      <c r="B6" s="59" t="str">
        <f>'Indicator Data'!B9</f>
        <v>AGO</v>
      </c>
      <c r="C6" s="73">
        <f>ROUND(IF('Indicator Data'!Q9="No data",IF((0.1233*LN('Indicator Data'!BB9)-0.4559)&gt;C$195,0,IF((0.1233*LN('Indicator Data'!BB9)-0.4559)&lt;C$194,10,(C$195-(0.1233*LN('Indicator Data'!BB9)-0.4559))/(C$195-C$194)*10)),IF('Indicator Data'!Q9&gt;C$195,0,IF('Indicator Data'!Q9&lt;C$194,10,(C$195-'Indicator Data'!Q9)/(C$195-C$194)*10))),1)</f>
        <v>5.7</v>
      </c>
      <c r="D6" s="73">
        <f>IF('Indicator Data'!R9="No data","x",ROUND((IF(LOG('Indicator Data'!R9*1000)&gt;D$195,10,IF(LOG('Indicator Data'!R9*1000)&lt;D$194,0,10-(D$195-LOG('Indicator Data'!R9*1000))/(D$195-D$194)*10))),1))</f>
        <v>9.1</v>
      </c>
      <c r="E6" s="74">
        <f t="shared" si="2"/>
        <v>7.8</v>
      </c>
      <c r="F6" s="73" t="str">
        <f>IF('Indicator Data'!AF9="No data","x",ROUND(IF('Indicator Data'!AF9&gt;F$195,10,IF('Indicator Data'!AF9&lt;F$194,0,10-(F$195-'Indicator Data'!AF9)/(F$195-F$194)*10)),1))</f>
        <v>x</v>
      </c>
      <c r="G6" s="73">
        <f>IF('Indicator Data'!AG9="No data","x",ROUND(IF('Indicator Data'!AG9&gt;G$195,10,IF('Indicator Data'!AG9&lt;G$194,0,10-(G$195-'Indicator Data'!AG9)/(G$195-G$194)*10)),1))</f>
        <v>4.4000000000000004</v>
      </c>
      <c r="H6" s="74">
        <f t="shared" si="3"/>
        <v>4.4000000000000004</v>
      </c>
      <c r="I6" s="75">
        <f>SUM(IF('Indicator Data'!S9=0,0,'Indicator Data'!S9/1000000),SUM('Indicator Data'!T9:U9))</f>
        <v>159.36954299999999</v>
      </c>
      <c r="J6" s="75">
        <f>I6/'Indicator Data'!BC9*1000000</f>
        <v>5.3508096845467552</v>
      </c>
      <c r="K6" s="73">
        <f t="shared" si="4"/>
        <v>0.1</v>
      </c>
      <c r="L6" s="73">
        <f>IF('Indicator Data'!V9="No data","x",ROUND(IF('Indicator Data'!V9&gt;L$195,10,IF('Indicator Data'!V9&lt;L$194,0,10-(L$195-'Indicator Data'!V9)/(L$195-L$194)*10)),1))</f>
        <v>0.1</v>
      </c>
      <c r="M6" s="74">
        <f t="shared" si="5"/>
        <v>0.1</v>
      </c>
      <c r="N6" s="76">
        <f t="shared" si="6"/>
        <v>5</v>
      </c>
      <c r="O6" s="88">
        <f>IF(AND('Indicator Data'!AK9="No data",'Indicator Data'!AL9="No data"),0,SUM('Indicator Data'!AK9:AM9)/1000)</f>
        <v>39.854999999999997</v>
      </c>
      <c r="P6" s="73">
        <f t="shared" si="7"/>
        <v>5.3</v>
      </c>
      <c r="Q6" s="77">
        <f>O6*1000/'Indicator Data'!BC9</f>
        <v>1.3381259427819965E-3</v>
      </c>
      <c r="R6" s="73">
        <f t="shared" si="8"/>
        <v>3.4</v>
      </c>
      <c r="S6" s="78">
        <f t="shared" si="9"/>
        <v>4.4000000000000004</v>
      </c>
      <c r="T6" s="73">
        <f>IF('Indicator Data'!AB9="No data","x",ROUND(IF('Indicator Data'!AB9&gt;T$195,10,IF('Indicator Data'!AB9&lt;T$194,0,10-(T$195-'Indicator Data'!AB9)/(T$195-T$194)*10)),1))</f>
        <v>3.8</v>
      </c>
      <c r="U6" s="73">
        <f>IF('Indicator Data'!AA9="No data","x",ROUND(IF('Indicator Data'!AA9&gt;U$195,10,IF('Indicator Data'!AA9&lt;U$194,0,10-(U$195-'Indicator Data'!AA9)/(U$195-U$194)*10)),1))</f>
        <v>6.5</v>
      </c>
      <c r="V6" s="73">
        <f>IF('Indicator Data'!AE9="No data","x",ROUND(IF('Indicator Data'!AE9&gt;V$195,10,IF('Indicator Data'!AE9&lt;V$194,0,10-(V$195-'Indicator Data'!AE9)/(V$195-V$194)*10)),1))</f>
        <v>8.4</v>
      </c>
      <c r="W6" s="74">
        <f t="shared" si="0"/>
        <v>6.2</v>
      </c>
      <c r="X6" s="73">
        <f>IF('Indicator Data'!W9="No data","x",ROUND(IF('Indicator Data'!W9&gt;X$195,10,IF('Indicator Data'!W9&lt;X$194,0,10-(X$195-'Indicator Data'!W9)/(X$195-X$194)*10)),1))</f>
        <v>6.2</v>
      </c>
      <c r="Y6" s="73">
        <f>IF('Indicator Data'!X9="No data","x",ROUND(IF('Indicator Data'!X9&gt;Y$195,10,IF('Indicator Data'!X9&lt;Y$194,0,10-(Y$195-'Indicator Data'!X9)/(Y$195-Y$194)*10)),1))</f>
        <v>4.2</v>
      </c>
      <c r="Z6" s="74">
        <f t="shared" si="10"/>
        <v>5.2</v>
      </c>
      <c r="AA6" s="88">
        <f>('Indicator Data'!AJ9+'Indicator Data'!AI9*0.5+'Indicator Data'!AH9*0.25)/1000</f>
        <v>730.73874999999998</v>
      </c>
      <c r="AB6" s="79">
        <f>AA6*1000/'Indicator Data'!BC9</f>
        <v>2.4534449348164289E-2</v>
      </c>
      <c r="AC6" s="74">
        <f t="shared" si="11"/>
        <v>2.5</v>
      </c>
      <c r="AD6" s="73">
        <f>IF('Indicator Data'!AN9="No data","x",ROUND(IF('Indicator Data'!AN9&lt;$AD$194,10,IF('Indicator Data'!AN9&gt;$AD$195,0,($AD$195-'Indicator Data'!AN9)/($AD$195-$AD$194)*10)),1))</f>
        <v>4</v>
      </c>
      <c r="AE6" s="73">
        <f>IF('Indicator Data'!AO9="No data","x",ROUND(IF('Indicator Data'!AO9&gt;$AE$195,10,IF('Indicator Data'!AO9&lt;$AE$194,0,10-($AE$195-'Indicator Data'!AO9)/($AE$195-$AE$194)*10)),1))</f>
        <v>3</v>
      </c>
      <c r="AF6" s="80">
        <f>IF('Indicator Data'!AP9="No data","x",ROUND(IF('Indicator Data'!AP9&gt;$AF$195,10,IF('Indicator Data'!AP9&lt;$AF$194,0,10-($AF$195-'Indicator Data'!AP9)/($AF$195-$AF$194)*10)),1))</f>
        <v>6.9</v>
      </c>
      <c r="AG6" s="80">
        <f>IF('Indicator Data'!AQ9="No data","x",ROUND(IF('Indicator Data'!AQ9&gt;$AG$195,10,IF('Indicator Data'!AQ9&lt;$AG$194,0,10-($AG$195-'Indicator Data'!AQ9)/($AG$195-$AG$194)*10)),1))</f>
        <v>6.9</v>
      </c>
      <c r="AH6" s="73">
        <f t="shared" si="12"/>
        <v>6.9</v>
      </c>
      <c r="AI6" s="74">
        <f t="shared" si="13"/>
        <v>4.5999999999999996</v>
      </c>
      <c r="AJ6" s="81">
        <f t="shared" si="14"/>
        <v>4.8</v>
      </c>
      <c r="AK6" s="82">
        <f t="shared" si="1"/>
        <v>4.5999999999999996</v>
      </c>
    </row>
    <row r="7" spans="1:37" s="4" customFormat="1" x14ac:dyDescent="0.25">
      <c r="A7" s="126" t="str">
        <f>'Indicator Data'!A10</f>
        <v>Antigua and Barbuda</v>
      </c>
      <c r="B7" s="59" t="str">
        <f>'Indicator Data'!B10</f>
        <v>ATG</v>
      </c>
      <c r="C7" s="73">
        <f>ROUND(IF('Indicator Data'!Q10="No data",IF((0.1233*LN('Indicator Data'!BB10)-0.4559)&gt;C$195,0,IF((0.1233*LN('Indicator Data'!BB10)-0.4559)&lt;C$194,10,(C$195-(0.1233*LN('Indicator Data'!BB10)-0.4559))/(C$195-C$194)*10)),IF('Indicator Data'!Q10&gt;C$195,0,IF('Indicator Data'!Q10&lt;C$194,10,(C$195-'Indicator Data'!Q10)/(C$195-C$194)*10))),1)</f>
        <v>2.6</v>
      </c>
      <c r="D7" s="73" t="str">
        <f>IF('Indicator Data'!R10="No data","x",ROUND((IF(LOG('Indicator Data'!R10*1000)&gt;D$195,10,IF(LOG('Indicator Data'!R10*1000)&lt;D$194,0,10-(D$195-LOG('Indicator Data'!R10*1000))/(D$195-D$194)*10))),1))</f>
        <v>x</v>
      </c>
      <c r="E7" s="74">
        <f t="shared" si="2"/>
        <v>2.6</v>
      </c>
      <c r="F7" s="73" t="str">
        <f>IF('Indicator Data'!AF10="No data","x",ROUND(IF('Indicator Data'!AF10&gt;F$195,10,IF('Indicator Data'!AF10&lt;F$194,0,10-(F$195-'Indicator Data'!AF10)/(F$195-F$194)*10)),1))</f>
        <v>x</v>
      </c>
      <c r="G7" s="73">
        <f>IF('Indicator Data'!AG10="No data","x",ROUND(IF('Indicator Data'!AG10&gt;G$195,10,IF('Indicator Data'!AG10&lt;G$194,0,10-(G$195-'Indicator Data'!AG10)/(G$195-G$194)*10)),1))</f>
        <v>5.8</v>
      </c>
      <c r="H7" s="74">
        <f t="shared" si="3"/>
        <v>5.8</v>
      </c>
      <c r="I7" s="75">
        <f>SUM(IF('Indicator Data'!S10=0,0,'Indicator Data'!S10/1000000),SUM('Indicator Data'!T10:U10))</f>
        <v>19.790717000000001</v>
      </c>
      <c r="J7" s="75">
        <f>I7/'Indicator Data'!BC10*1000000</f>
        <v>194.00381327686941</v>
      </c>
      <c r="K7" s="73">
        <f t="shared" si="4"/>
        <v>3.9</v>
      </c>
      <c r="L7" s="73">
        <f>IF('Indicator Data'!V10="No data","x",ROUND(IF('Indicator Data'!V10&gt;L$195,10,IF('Indicator Data'!V10&lt;L$194,0,10-(L$195-'Indicator Data'!V10)/(L$195-L$194)*10)),1))</f>
        <v>0.5</v>
      </c>
      <c r="M7" s="74">
        <f t="shared" si="5"/>
        <v>2.2000000000000002</v>
      </c>
      <c r="N7" s="76">
        <f t="shared" si="6"/>
        <v>3.3</v>
      </c>
      <c r="O7" s="88">
        <f>IF(AND('Indicator Data'!AK10="No data",'Indicator Data'!AL10="No data"),0,SUM('Indicator Data'!AK10:AM10)/1000)</f>
        <v>1E-3</v>
      </c>
      <c r="P7" s="73">
        <f t="shared" si="7"/>
        <v>0</v>
      </c>
      <c r="Q7" s="77">
        <f>O7*1000/'Indicator Data'!BC10</f>
        <v>9.8027683017684195E-6</v>
      </c>
      <c r="R7" s="73">
        <f t="shared" si="8"/>
        <v>0</v>
      </c>
      <c r="S7" s="78">
        <f t="shared" si="9"/>
        <v>0</v>
      </c>
      <c r="T7" s="73" t="str">
        <f>IF('Indicator Data'!AB10="No data","x",ROUND(IF('Indicator Data'!AB10&gt;T$195,10,IF('Indicator Data'!AB10&lt;T$194,0,10-(T$195-'Indicator Data'!AB10)/(T$195-T$194)*10)),1))</f>
        <v>x</v>
      </c>
      <c r="U7" s="73">
        <f>IF('Indicator Data'!AA10="No data","x",ROUND(IF('Indicator Data'!AA10&gt;U$195,10,IF('Indicator Data'!AA10&lt;U$194,0,10-(U$195-'Indicator Data'!AA10)/(U$195-U$194)*10)),1))</f>
        <v>0</v>
      </c>
      <c r="V7" s="73" t="str">
        <f>IF('Indicator Data'!AE10="No data","x",ROUND(IF('Indicator Data'!AE10&gt;V$195,10,IF('Indicator Data'!AE10&lt;V$194,0,10-(V$195-'Indicator Data'!AE10)/(V$195-V$194)*10)),1))</f>
        <v>x</v>
      </c>
      <c r="W7" s="74">
        <f t="shared" si="0"/>
        <v>0</v>
      </c>
      <c r="X7" s="73">
        <f>IF('Indicator Data'!W10="No data","x",ROUND(IF('Indicator Data'!W10&gt;X$195,10,IF('Indicator Data'!W10&lt;X$194,0,10-(X$195-'Indicator Data'!W10)/(X$195-X$194)*10)),1))</f>
        <v>0.6</v>
      </c>
      <c r="Y7" s="73" t="str">
        <f>IF('Indicator Data'!X10="No data","x",ROUND(IF('Indicator Data'!X10&gt;Y$195,10,IF('Indicator Data'!X10&lt;Y$194,0,10-(Y$195-'Indicator Data'!X10)/(Y$195-Y$194)*10)),1))</f>
        <v>x</v>
      </c>
      <c r="Z7" s="74">
        <f t="shared" si="10"/>
        <v>0.6</v>
      </c>
      <c r="AA7" s="88">
        <f>('Indicator Data'!AJ10+'Indicator Data'!AI10*0.5+'Indicator Data'!AH10*0.25)/1000</f>
        <v>0.7</v>
      </c>
      <c r="AB7" s="79">
        <f>AA7*1000/'Indicator Data'!BC10</f>
        <v>6.8619378112378939E-3</v>
      </c>
      <c r="AC7" s="74">
        <f t="shared" si="11"/>
        <v>0.7</v>
      </c>
      <c r="AD7" s="73">
        <f>IF('Indicator Data'!AN10="No data","x",ROUND(IF('Indicator Data'!AN10&lt;$AD$194,10,IF('Indicator Data'!AN10&gt;$AD$195,0,($AD$195-'Indicator Data'!AN10)/($AD$195-$AD$194)*10)),1))</f>
        <v>7.1</v>
      </c>
      <c r="AE7" s="73">
        <f>IF('Indicator Data'!AO10="No data","x",ROUND(IF('Indicator Data'!AO10&gt;$AE$195,10,IF('Indicator Data'!AO10&lt;$AE$194,0,10-($AE$195-'Indicator Data'!AO10)/($AE$195-$AE$194)*10)),1))</f>
        <v>7.2</v>
      </c>
      <c r="AF7" s="80">
        <f>IF('Indicator Data'!AP10="No data","x",ROUND(IF('Indicator Data'!AP10&gt;$AF$195,10,IF('Indicator Data'!AP10&lt;$AF$194,0,10-($AF$195-'Indicator Data'!AP10)/($AF$195-$AF$194)*10)),1))</f>
        <v>1.8</v>
      </c>
      <c r="AG7" s="80" t="str">
        <f>IF('Indicator Data'!AQ10="No data","x",ROUND(IF('Indicator Data'!AQ10&gt;$AG$195,10,IF('Indicator Data'!AQ10&lt;$AG$194,0,10-($AG$195-'Indicator Data'!AQ10)/($AG$195-$AG$194)*10)),1))</f>
        <v>x</v>
      </c>
      <c r="AH7" s="73">
        <f t="shared" si="12"/>
        <v>1.8</v>
      </c>
      <c r="AI7" s="74">
        <f t="shared" si="13"/>
        <v>5.4</v>
      </c>
      <c r="AJ7" s="81">
        <f t="shared" si="14"/>
        <v>2</v>
      </c>
      <c r="AK7" s="82">
        <f t="shared" si="1"/>
        <v>1</v>
      </c>
    </row>
    <row r="8" spans="1:37" s="4" customFormat="1" x14ac:dyDescent="0.25">
      <c r="A8" s="126" t="str">
        <f>'Indicator Data'!A11</f>
        <v>Argentina</v>
      </c>
      <c r="B8" s="59" t="str">
        <f>'Indicator Data'!B11</f>
        <v>ARG</v>
      </c>
      <c r="C8" s="73">
        <f>ROUND(IF('Indicator Data'!Q11="No data",IF((0.1233*LN('Indicator Data'!BB11)-0.4559)&gt;C$195,0,IF((0.1233*LN('Indicator Data'!BB11)-0.4559)&lt;C$194,10,(C$195-(0.1233*LN('Indicator Data'!BB11)-0.4559))/(C$195-C$194)*10)),IF('Indicator Data'!Q11&gt;C$195,0,IF('Indicator Data'!Q11&lt;C$194,10,(C$195-'Indicator Data'!Q11)/(C$195-C$194)*10))),1)</f>
        <v>1.9</v>
      </c>
      <c r="D8" s="73" t="str">
        <f>IF('Indicator Data'!R11="No data","x",ROUND((IF(LOG('Indicator Data'!R11*1000)&gt;D$195,10,IF(LOG('Indicator Data'!R11*1000)&lt;D$194,0,10-(D$195-LOG('Indicator Data'!R11*1000))/(D$195-D$194)*10))),1))</f>
        <v>x</v>
      </c>
      <c r="E8" s="74">
        <f t="shared" si="2"/>
        <v>1.9</v>
      </c>
      <c r="F8" s="73">
        <f>IF('Indicator Data'!AF11="No data","x",ROUND(IF('Indicator Data'!AF11&gt;F$195,10,IF('Indicator Data'!AF11&lt;F$194,0,10-(F$195-'Indicator Data'!AF11)/(F$195-F$194)*10)),1))</f>
        <v>4.8</v>
      </c>
      <c r="G8" s="73">
        <f>IF('Indicator Data'!AG11="No data","x",ROUND(IF('Indicator Data'!AG11&gt;G$195,10,IF('Indicator Data'!AG11&lt;G$194,0,10-(G$195-'Indicator Data'!AG11)/(G$195-G$194)*10)),1))</f>
        <v>4.4000000000000004</v>
      </c>
      <c r="H8" s="74">
        <f t="shared" si="3"/>
        <v>4.5999999999999996</v>
      </c>
      <c r="I8" s="75">
        <f>SUM(IF('Indicator Data'!S11=0,0,'Indicator Data'!S11/1000000),SUM('Indicator Data'!T11:U11))</f>
        <v>-31.550393</v>
      </c>
      <c r="J8" s="75">
        <f>I8/'Indicator Data'!BC11*1000000</f>
        <v>-0.71266437382089964</v>
      </c>
      <c r="K8" s="73">
        <f t="shared" si="4"/>
        <v>0</v>
      </c>
      <c r="L8" s="73">
        <f>IF('Indicator Data'!V11="No data","x",ROUND(IF('Indicator Data'!V11&gt;L$195,10,IF('Indicator Data'!V11&lt;L$194,0,10-(L$195-'Indicator Data'!V11)/(L$195-L$194)*10)),1))</f>
        <v>0</v>
      </c>
      <c r="M8" s="74">
        <f t="shared" si="5"/>
        <v>0</v>
      </c>
      <c r="N8" s="76">
        <f t="shared" si="6"/>
        <v>2.1</v>
      </c>
      <c r="O8" s="88">
        <f>IF(AND('Indicator Data'!AK11="No data",'Indicator Data'!AL11="No data"),0,SUM('Indicator Data'!AK11:AM11)/1000)</f>
        <v>3.3780000000000001</v>
      </c>
      <c r="P8" s="73">
        <f t="shared" si="7"/>
        <v>1.8</v>
      </c>
      <c r="Q8" s="77">
        <f>O8*1000/'Indicator Data'!BC11</f>
        <v>7.6302702624559977E-5</v>
      </c>
      <c r="R8" s="73">
        <f t="shared" si="8"/>
        <v>1.7</v>
      </c>
      <c r="S8" s="78">
        <f t="shared" si="9"/>
        <v>1.8</v>
      </c>
      <c r="T8" s="73">
        <f>IF('Indicator Data'!AB11="No data","x",ROUND(IF('Indicator Data'!AB11&gt;T$195,10,IF('Indicator Data'!AB11&lt;T$194,0,10-(T$195-'Indicator Data'!AB11)/(T$195-T$194)*10)),1))</f>
        <v>0.8</v>
      </c>
      <c r="U8" s="73">
        <f>IF('Indicator Data'!AA11="No data","x",ROUND(IF('Indicator Data'!AA11&gt;U$195,10,IF('Indicator Data'!AA11&lt;U$194,0,10-(U$195-'Indicator Data'!AA11)/(U$195-U$194)*10)),1))</f>
        <v>0.5</v>
      </c>
      <c r="V8" s="73" t="str">
        <f>IF('Indicator Data'!AE11="No data","x",ROUND(IF('Indicator Data'!AE11&gt;V$195,10,IF('Indicator Data'!AE11&lt;V$194,0,10-(V$195-'Indicator Data'!AE11)/(V$195-V$194)*10)),1))</f>
        <v>x</v>
      </c>
      <c r="W8" s="74">
        <f t="shared" si="0"/>
        <v>0.7</v>
      </c>
      <c r="X8" s="73">
        <f>IF('Indicator Data'!W11="No data","x",ROUND(IF('Indicator Data'!W11&gt;X$195,10,IF('Indicator Data'!W11&lt;X$194,0,10-(X$195-'Indicator Data'!W11)/(X$195-X$194)*10)),1))</f>
        <v>0.8</v>
      </c>
      <c r="Y8" s="73" t="str">
        <f>IF('Indicator Data'!X11="No data","x",ROUND(IF('Indicator Data'!X11&gt;Y$195,10,IF('Indicator Data'!X11&lt;Y$194,0,10-(Y$195-'Indicator Data'!X11)/(Y$195-Y$194)*10)),1))</f>
        <v>x</v>
      </c>
      <c r="Z8" s="74">
        <f t="shared" si="10"/>
        <v>0.8</v>
      </c>
      <c r="AA8" s="88">
        <f>('Indicator Data'!AJ11+'Indicator Data'!AI11*0.5+'Indicator Data'!AH11*0.25)/1000</f>
        <v>113.28375</v>
      </c>
      <c r="AB8" s="79">
        <f>AA8*1000/'Indicator Data'!BC11</f>
        <v>2.5588680546018345E-3</v>
      </c>
      <c r="AC8" s="74">
        <f t="shared" si="11"/>
        <v>0.3</v>
      </c>
      <c r="AD8" s="73">
        <f>IF('Indicator Data'!AN11="No data","x",ROUND(IF('Indicator Data'!AN11&lt;$AD$194,10,IF('Indicator Data'!AN11&gt;$AD$195,0,($AD$195-'Indicator Data'!AN11)/($AD$195-$AD$194)*10)),1))</f>
        <v>2.1</v>
      </c>
      <c r="AE8" s="73">
        <f>IF('Indicator Data'!AO11="No data","x",ROUND(IF('Indicator Data'!AO11&gt;$AE$195,10,IF('Indicator Data'!AO11&lt;$AE$194,0,10-($AE$195-'Indicator Data'!AO11)/($AE$195-$AE$194)*10)),1))</f>
        <v>0</v>
      </c>
      <c r="AF8" s="80" t="str">
        <f>IF('Indicator Data'!AP11="No data","x",ROUND(IF('Indicator Data'!AP11&gt;$AF$195,10,IF('Indicator Data'!AP11&lt;$AF$194,0,10-($AF$195-'Indicator Data'!AP11)/($AF$195-$AF$194)*10)),1))</f>
        <v>x</v>
      </c>
      <c r="AG8" s="80" t="str">
        <f>IF('Indicator Data'!AQ11="No data","x",ROUND(IF('Indicator Data'!AQ11&gt;$AG$195,10,IF('Indicator Data'!AQ11&lt;$AG$194,0,10-($AG$195-'Indicator Data'!AQ11)/($AG$195-$AG$194)*10)),1))</f>
        <v>x</v>
      </c>
      <c r="AH8" s="73" t="str">
        <f t="shared" si="12"/>
        <v>x</v>
      </c>
      <c r="AI8" s="74">
        <f t="shared" si="13"/>
        <v>1.1000000000000001</v>
      </c>
      <c r="AJ8" s="81">
        <f t="shared" si="14"/>
        <v>0.7</v>
      </c>
      <c r="AK8" s="82">
        <f t="shared" si="1"/>
        <v>1.3</v>
      </c>
    </row>
    <row r="9" spans="1:37" s="4" customFormat="1" x14ac:dyDescent="0.25">
      <c r="A9" s="126" t="str">
        <f>'Indicator Data'!A12</f>
        <v>Armenia</v>
      </c>
      <c r="B9" s="59" t="str">
        <f>'Indicator Data'!B12</f>
        <v>ARM</v>
      </c>
      <c r="C9" s="73">
        <f>ROUND(IF('Indicator Data'!Q12="No data",IF((0.1233*LN('Indicator Data'!BB12)-0.4559)&gt;C$195,0,IF((0.1233*LN('Indicator Data'!BB12)-0.4559)&lt;C$194,10,(C$195-(0.1233*LN('Indicator Data'!BB12)-0.4559))/(C$195-C$194)*10)),IF('Indicator Data'!Q12&gt;C$195,0,IF('Indicator Data'!Q12&lt;C$194,10,(C$195-'Indicator Data'!Q12)/(C$195-C$194)*10))),1)</f>
        <v>3</v>
      </c>
      <c r="D9" s="73">
        <f>IF('Indicator Data'!R12="No data","x",ROUND((IF(LOG('Indicator Data'!R12*1000)&gt;D$195,10,IF(LOG('Indicator Data'!R12*1000)&lt;D$194,0,10-(D$195-LOG('Indicator Data'!R12*1000))/(D$195-D$194)*10))),1))</f>
        <v>0</v>
      </c>
      <c r="E9" s="74">
        <f t="shared" si="2"/>
        <v>1.6</v>
      </c>
      <c r="F9" s="73">
        <f>IF('Indicator Data'!AF12="No data","x",ROUND(IF('Indicator Data'!AF12&gt;F$195,10,IF('Indicator Data'!AF12&lt;F$194,0,10-(F$195-'Indicator Data'!AF12)/(F$195-F$194)*10)),1))</f>
        <v>3.5</v>
      </c>
      <c r="G9" s="73">
        <f>IF('Indicator Data'!AG12="No data","x",ROUND(IF('Indicator Data'!AG12&gt;G$195,10,IF('Indicator Data'!AG12&lt;G$194,0,10-(G$195-'Indicator Data'!AG12)/(G$195-G$194)*10)),1))</f>
        <v>1.9</v>
      </c>
      <c r="H9" s="74">
        <f t="shared" si="3"/>
        <v>2.7</v>
      </c>
      <c r="I9" s="75">
        <f>SUM(IF('Indicator Data'!S12=0,0,'Indicator Data'!S12/1000000),SUM('Indicator Data'!T12:U12))</f>
        <v>290.31984599999998</v>
      </c>
      <c r="J9" s="75">
        <f>I9/'Indicator Data'!BC12*1000000</f>
        <v>99.07005613472333</v>
      </c>
      <c r="K9" s="73">
        <f t="shared" si="4"/>
        <v>2</v>
      </c>
      <c r="L9" s="73">
        <f>IF('Indicator Data'!V12="No data","x",ROUND(IF('Indicator Data'!V12&gt;L$195,10,IF('Indicator Data'!V12&lt;L$194,0,10-(L$195-'Indicator Data'!V12)/(L$195-L$194)*10)),1))</f>
        <v>1.4</v>
      </c>
      <c r="M9" s="74">
        <f t="shared" si="5"/>
        <v>1.7</v>
      </c>
      <c r="N9" s="76">
        <f t="shared" si="6"/>
        <v>1.9</v>
      </c>
      <c r="O9" s="88">
        <f>IF(AND('Indicator Data'!AK12="No data",'Indicator Data'!AL12="No data"),0,SUM('Indicator Data'!AK12:AM12)/1000)</f>
        <v>17.995999999999999</v>
      </c>
      <c r="P9" s="73">
        <f t="shared" si="7"/>
        <v>4.2</v>
      </c>
      <c r="Q9" s="77">
        <f>O9*1000/'Indicator Data'!BC12</f>
        <v>6.1410363596034736E-3</v>
      </c>
      <c r="R9" s="73">
        <f t="shared" si="8"/>
        <v>5</v>
      </c>
      <c r="S9" s="78">
        <f t="shared" si="9"/>
        <v>4.5999999999999996</v>
      </c>
      <c r="T9" s="73">
        <f>IF('Indicator Data'!AB12="No data","x",ROUND(IF('Indicator Data'!AB12&gt;T$195,10,IF('Indicator Data'!AB12&lt;T$194,0,10-(T$195-'Indicator Data'!AB12)/(T$195-T$194)*10)),1))</f>
        <v>0.4</v>
      </c>
      <c r="U9" s="73">
        <f>IF('Indicator Data'!AA12="No data","x",ROUND(IF('Indicator Data'!AA12&gt;U$195,10,IF('Indicator Data'!AA12&lt;U$194,0,10-(U$195-'Indicator Data'!AA12)/(U$195-U$194)*10)),1))</f>
        <v>0.7</v>
      </c>
      <c r="V9" s="73" t="str">
        <f>IF('Indicator Data'!AE12="No data","x",ROUND(IF('Indicator Data'!AE12&gt;V$195,10,IF('Indicator Data'!AE12&lt;V$194,0,10-(V$195-'Indicator Data'!AE12)/(V$195-V$194)*10)),1))</f>
        <v>x</v>
      </c>
      <c r="W9" s="74">
        <f t="shared" si="0"/>
        <v>0.6</v>
      </c>
      <c r="X9" s="73">
        <f>IF('Indicator Data'!W12="No data","x",ROUND(IF('Indicator Data'!W12&gt;X$195,10,IF('Indicator Data'!W12&lt;X$194,0,10-(X$195-'Indicator Data'!W12)/(X$195-X$194)*10)),1))</f>
        <v>1</v>
      </c>
      <c r="Y9" s="73">
        <f>IF('Indicator Data'!X12="No data","x",ROUND(IF('Indicator Data'!X12&gt;Y$195,10,IF('Indicator Data'!X12&lt;Y$194,0,10-(Y$195-'Indicator Data'!X12)/(Y$195-Y$194)*10)),1))</f>
        <v>0.6</v>
      </c>
      <c r="Z9" s="74">
        <f t="shared" si="10"/>
        <v>0.8</v>
      </c>
      <c r="AA9" s="88">
        <f>('Indicator Data'!AJ12+'Indicator Data'!AI12*0.5+'Indicator Data'!AH12*0.25)/1000</f>
        <v>0.1875</v>
      </c>
      <c r="AB9" s="79">
        <f>AA9*1000/'Indicator Data'!BC12</f>
        <v>6.3983347267484517E-5</v>
      </c>
      <c r="AC9" s="74">
        <f t="shared" si="11"/>
        <v>0</v>
      </c>
      <c r="AD9" s="73">
        <f>IF('Indicator Data'!AN12="No data","x",ROUND(IF('Indicator Data'!AN12&lt;$AD$194,10,IF('Indicator Data'!AN12&gt;$AD$195,0,($AD$195-'Indicator Data'!AN12)/($AD$195-$AD$194)*10)),1))</f>
        <v>3.9</v>
      </c>
      <c r="AE9" s="73">
        <f>IF('Indicator Data'!AO12="No data","x",ROUND(IF('Indicator Data'!AO12&gt;$AE$195,10,IF('Indicator Data'!AO12&lt;$AE$194,0,10-($AE$195-'Indicator Data'!AO12)/($AE$195-$AE$194)*10)),1))</f>
        <v>0</v>
      </c>
      <c r="AF9" s="80">
        <f>IF('Indicator Data'!AP12="No data","x",ROUND(IF('Indicator Data'!AP12&gt;$AF$195,10,IF('Indicator Data'!AP12&lt;$AF$194,0,10-($AF$195-'Indicator Data'!AP12)/($AF$195-$AF$194)*10)),1))</f>
        <v>8.6999999999999993</v>
      </c>
      <c r="AG9" s="80">
        <f>IF('Indicator Data'!AQ12="No data","x",ROUND(IF('Indicator Data'!AQ12&gt;$AG$195,10,IF('Indicator Data'!AQ12&lt;$AG$194,0,10-($AG$195-'Indicator Data'!AQ12)/($AG$195-$AG$194)*10)),1))</f>
        <v>6</v>
      </c>
      <c r="AH9" s="73">
        <f t="shared" si="12"/>
        <v>8.1999999999999993</v>
      </c>
      <c r="AI9" s="74">
        <f t="shared" si="13"/>
        <v>4</v>
      </c>
      <c r="AJ9" s="81">
        <f t="shared" si="14"/>
        <v>1.5</v>
      </c>
      <c r="AK9" s="82">
        <f t="shared" si="1"/>
        <v>3.2</v>
      </c>
    </row>
    <row r="10" spans="1:37" s="4" customFormat="1" x14ac:dyDescent="0.25">
      <c r="A10" s="126" t="str">
        <f>'Indicator Data'!A13</f>
        <v>Australia</v>
      </c>
      <c r="B10" s="59" t="str">
        <f>'Indicator Data'!B13</f>
        <v>AUS</v>
      </c>
      <c r="C10" s="73">
        <f>ROUND(IF('Indicator Data'!Q13="No data",IF((0.1233*LN('Indicator Data'!BB13)-0.4559)&gt;C$195,0,IF((0.1233*LN('Indicator Data'!BB13)-0.4559)&lt;C$194,10,(C$195-(0.1233*LN('Indicator Data'!BB13)-0.4559))/(C$195-C$194)*10)),IF('Indicator Data'!Q13&gt;C$195,0,IF('Indicator Data'!Q13&lt;C$194,10,(C$195-'Indicator Data'!Q13)/(C$195-C$194)*10))),1)</f>
        <v>0.2</v>
      </c>
      <c r="D10" s="73" t="str">
        <f>IF('Indicator Data'!R13="No data","x",ROUND((IF(LOG('Indicator Data'!R13*1000)&gt;D$195,10,IF(LOG('Indicator Data'!R13*1000)&lt;D$194,0,10-(D$195-LOG('Indicator Data'!R13*1000))/(D$195-D$194)*10))),1))</f>
        <v>x</v>
      </c>
      <c r="E10" s="74">
        <f t="shared" si="2"/>
        <v>0.2</v>
      </c>
      <c r="F10" s="73">
        <f>IF('Indicator Data'!AF13="No data","x",ROUND(IF('Indicator Data'!AF13&gt;F$195,10,IF('Indicator Data'!AF13&lt;F$194,0,10-(F$195-'Indicator Data'!AF13)/(F$195-F$194)*10)),1))</f>
        <v>1.5</v>
      </c>
      <c r="G10" s="73">
        <f>IF('Indicator Data'!AG13="No data","x",ROUND(IF('Indicator Data'!AG13&gt;G$195,10,IF('Indicator Data'!AG13&lt;G$194,0,10-(G$195-'Indicator Data'!AG13)/(G$195-G$194)*10)),1))</f>
        <v>2.5</v>
      </c>
      <c r="H10" s="74">
        <f t="shared" si="3"/>
        <v>2</v>
      </c>
      <c r="I10" s="75">
        <f>SUM(IF('Indicator Data'!S13=0,0,'Indicator Data'!S13/1000000),SUM('Indicator Data'!T13:U13))</f>
        <v>0</v>
      </c>
      <c r="J10" s="75">
        <f>I10/'Indicator Data'!BC13*1000000</f>
        <v>0</v>
      </c>
      <c r="K10" s="73">
        <f t="shared" si="4"/>
        <v>0</v>
      </c>
      <c r="L10" s="73" t="str">
        <f>IF('Indicator Data'!V13="No data","x",ROUND(IF('Indicator Data'!V13&gt;L$195,10,IF('Indicator Data'!V13&lt;L$194,0,10-(L$195-'Indicator Data'!V13)/(L$195-L$194)*10)),1))</f>
        <v>x</v>
      </c>
      <c r="M10" s="74">
        <f t="shared" si="5"/>
        <v>0</v>
      </c>
      <c r="N10" s="76">
        <f t="shared" si="6"/>
        <v>0.6</v>
      </c>
      <c r="O10" s="88">
        <f>IF(AND('Indicator Data'!AK13="No data",'Indicator Data'!AL13="No data"),0,SUM('Indicator Data'!AK13:AM13)/1000)</f>
        <v>52.728999999999999</v>
      </c>
      <c r="P10" s="73">
        <f t="shared" si="7"/>
        <v>5.7</v>
      </c>
      <c r="Q10" s="77">
        <f>O10*1000/'Indicator Data'!BC13</f>
        <v>2.1435483459200586E-3</v>
      </c>
      <c r="R10" s="73">
        <f t="shared" si="8"/>
        <v>3.8</v>
      </c>
      <c r="S10" s="78">
        <f t="shared" si="9"/>
        <v>4.8</v>
      </c>
      <c r="T10" s="73">
        <f>IF('Indicator Data'!AB13="No data","x",ROUND(IF('Indicator Data'!AB13&gt;T$195,10,IF('Indicator Data'!AB13&lt;T$194,0,10-(T$195-'Indicator Data'!AB13)/(T$195-T$194)*10)),1))</f>
        <v>0.2</v>
      </c>
      <c r="U10" s="73">
        <f>IF('Indicator Data'!AA13="No data","x",ROUND(IF('Indicator Data'!AA13&gt;U$195,10,IF('Indicator Data'!AA13&lt;U$194,0,10-(U$195-'Indicator Data'!AA13)/(U$195-U$194)*10)),1))</f>
        <v>0.1</v>
      </c>
      <c r="V10" s="73" t="str">
        <f>IF('Indicator Data'!AE13="No data","x",ROUND(IF('Indicator Data'!AE13&gt;V$195,10,IF('Indicator Data'!AE13&lt;V$194,0,10-(V$195-'Indicator Data'!AE13)/(V$195-V$194)*10)),1))</f>
        <v>x</v>
      </c>
      <c r="W10" s="74">
        <f t="shared" si="0"/>
        <v>0.2</v>
      </c>
      <c r="X10" s="73">
        <f>IF('Indicator Data'!W13="No data","x",ROUND(IF('Indicator Data'!W13&gt;X$195,10,IF('Indicator Data'!W13&lt;X$194,0,10-(X$195-'Indicator Data'!W13)/(X$195-X$194)*10)),1))</f>
        <v>0.3</v>
      </c>
      <c r="Y10" s="73">
        <f>IF('Indicator Data'!X13="No data","x",ROUND(IF('Indicator Data'!X13&gt;Y$195,10,IF('Indicator Data'!X13&lt;Y$194,0,10-(Y$195-'Indicator Data'!X13)/(Y$195-Y$194)*10)),1))</f>
        <v>0</v>
      </c>
      <c r="Z10" s="74">
        <f t="shared" si="10"/>
        <v>0.2</v>
      </c>
      <c r="AA10" s="88">
        <f>('Indicator Data'!AJ13+'Indicator Data'!AI13*0.5+'Indicator Data'!AH13*0.25)/1000</f>
        <v>26.880500000000001</v>
      </c>
      <c r="AB10" s="79">
        <f>AA10*1000/'Indicator Data'!BC13</f>
        <v>1.0927506934040876E-3</v>
      </c>
      <c r="AC10" s="74">
        <f t="shared" si="11"/>
        <v>0.1</v>
      </c>
      <c r="AD10" s="73">
        <f>IF('Indicator Data'!AN13="No data","x",ROUND(IF('Indicator Data'!AN13&lt;$AD$194,10,IF('Indicator Data'!AN13&gt;$AD$195,0,($AD$195-'Indicator Data'!AN13)/($AD$195-$AD$194)*10)),1))</f>
        <v>3.1</v>
      </c>
      <c r="AE10" s="73">
        <f>IF('Indicator Data'!AO13="No data","x",ROUND(IF('Indicator Data'!AO13&gt;$AE$195,10,IF('Indicator Data'!AO13&lt;$AE$194,0,10-($AE$195-'Indicator Data'!AO13)/($AE$195-$AE$194)*10)),1))</f>
        <v>0</v>
      </c>
      <c r="AF10" s="80">
        <f>IF('Indicator Data'!AP13="No data","x",ROUND(IF('Indicator Data'!AP13&gt;$AF$195,10,IF('Indicator Data'!AP13&lt;$AF$194,0,10-($AF$195-'Indicator Data'!AP13)/($AF$195-$AF$194)*10)),1))</f>
        <v>0.4</v>
      </c>
      <c r="AG10" s="80" t="str">
        <f>IF('Indicator Data'!AQ13="No data","x",ROUND(IF('Indicator Data'!AQ13&gt;$AG$195,10,IF('Indicator Data'!AQ13&lt;$AG$194,0,10-($AG$195-'Indicator Data'!AQ13)/($AG$195-$AG$194)*10)),1))</f>
        <v>x</v>
      </c>
      <c r="AH10" s="73">
        <f t="shared" si="12"/>
        <v>0.4</v>
      </c>
      <c r="AI10" s="74">
        <f t="shared" si="13"/>
        <v>1.2</v>
      </c>
      <c r="AJ10" s="81">
        <f t="shared" si="14"/>
        <v>0.4</v>
      </c>
      <c r="AK10" s="82">
        <f t="shared" si="1"/>
        <v>2.9</v>
      </c>
    </row>
    <row r="11" spans="1:37" s="4" customFormat="1" x14ac:dyDescent="0.25">
      <c r="A11" s="126" t="str">
        <f>'Indicator Data'!A14</f>
        <v>Austria</v>
      </c>
      <c r="B11" s="59" t="str">
        <f>'Indicator Data'!B14</f>
        <v>AUT</v>
      </c>
      <c r="C11" s="73">
        <f>ROUND(IF('Indicator Data'!Q14="No data",IF((0.1233*LN('Indicator Data'!BB14)-0.4559)&gt;C$195,0,IF((0.1233*LN('Indicator Data'!BB14)-0.4559)&lt;C$194,10,(C$195-(0.1233*LN('Indicator Data'!BB14)-0.4559))/(C$195-C$194)*10)),IF('Indicator Data'!Q14&gt;C$195,0,IF('Indicator Data'!Q14&lt;C$194,10,(C$195-'Indicator Data'!Q14)/(C$195-C$194)*10))),1)</f>
        <v>0.6</v>
      </c>
      <c r="D11" s="73" t="str">
        <f>IF('Indicator Data'!R14="No data","x",ROUND((IF(LOG('Indicator Data'!R14*1000)&gt;D$195,10,IF(LOG('Indicator Data'!R14*1000)&lt;D$194,0,10-(D$195-LOG('Indicator Data'!R14*1000))/(D$195-D$194)*10))),1))</f>
        <v>x</v>
      </c>
      <c r="E11" s="74">
        <f t="shared" si="2"/>
        <v>0.6</v>
      </c>
      <c r="F11" s="73">
        <f>IF('Indicator Data'!AF14="No data","x",ROUND(IF('Indicator Data'!AF14&gt;F$195,10,IF('Indicator Data'!AF14&lt;F$194,0,10-(F$195-'Indicator Data'!AF14)/(F$195-F$194)*10)),1))</f>
        <v>1</v>
      </c>
      <c r="G11" s="73">
        <f>IF('Indicator Data'!AG14="No data","x",ROUND(IF('Indicator Data'!AG14&gt;G$195,10,IF('Indicator Data'!AG14&lt;G$194,0,10-(G$195-'Indicator Data'!AG14)/(G$195-G$194)*10)),1))</f>
        <v>1.4</v>
      </c>
      <c r="H11" s="74">
        <f t="shared" si="3"/>
        <v>1.2</v>
      </c>
      <c r="I11" s="75">
        <f>SUM(IF('Indicator Data'!S14=0,0,'Indicator Data'!S14/1000000),SUM('Indicator Data'!T14:U14))</f>
        <v>0</v>
      </c>
      <c r="J11" s="75">
        <f>I11/'Indicator Data'!BC14*1000000</f>
        <v>0</v>
      </c>
      <c r="K11" s="73">
        <f t="shared" si="4"/>
        <v>0</v>
      </c>
      <c r="L11" s="73" t="str">
        <f>IF('Indicator Data'!V14="No data","x",ROUND(IF('Indicator Data'!V14&gt;L$195,10,IF('Indicator Data'!V14&lt;L$194,0,10-(L$195-'Indicator Data'!V14)/(L$195-L$194)*10)),1))</f>
        <v>x</v>
      </c>
      <c r="M11" s="74">
        <f t="shared" si="5"/>
        <v>0</v>
      </c>
      <c r="N11" s="76">
        <f t="shared" si="6"/>
        <v>0.6</v>
      </c>
      <c r="O11" s="88">
        <f>IF(AND('Indicator Data'!AK14="No data",'Indicator Data'!AL14="No data"),0,SUM('Indicator Data'!AK14:AM14)/1000)</f>
        <v>122.462</v>
      </c>
      <c r="P11" s="73">
        <f t="shared" si="7"/>
        <v>7</v>
      </c>
      <c r="Q11" s="77">
        <f>O11*1000/'Indicator Data'!BC14</f>
        <v>1.3901583932819418E-2</v>
      </c>
      <c r="R11" s="73">
        <f t="shared" si="8"/>
        <v>6.1</v>
      </c>
      <c r="S11" s="78">
        <f t="shared" si="9"/>
        <v>6.6</v>
      </c>
      <c r="T11" s="73" t="str">
        <f>IF('Indicator Data'!AB14="No data","x",ROUND(IF('Indicator Data'!AB14&gt;T$195,10,IF('Indicator Data'!AB14&lt;T$194,0,10-(T$195-'Indicator Data'!AB14)/(T$195-T$194)*10)),1))</f>
        <v>x</v>
      </c>
      <c r="U11" s="73">
        <f>IF('Indicator Data'!AA14="No data","x",ROUND(IF('Indicator Data'!AA14&gt;U$195,10,IF('Indicator Data'!AA14&lt;U$194,0,10-(U$195-'Indicator Data'!AA14)/(U$195-U$194)*10)),1))</f>
        <v>0.1</v>
      </c>
      <c r="V11" s="73" t="str">
        <f>IF('Indicator Data'!AE14="No data","x",ROUND(IF('Indicator Data'!AE14&gt;V$195,10,IF('Indicator Data'!AE14&lt;V$194,0,10-(V$195-'Indicator Data'!AE14)/(V$195-V$194)*10)),1))</f>
        <v>x</v>
      </c>
      <c r="W11" s="74">
        <f t="shared" si="0"/>
        <v>0.1</v>
      </c>
      <c r="X11" s="73">
        <f>IF('Indicator Data'!W14="No data","x",ROUND(IF('Indicator Data'!W14&gt;X$195,10,IF('Indicator Data'!W14&lt;X$194,0,10-(X$195-'Indicator Data'!W14)/(X$195-X$194)*10)),1))</f>
        <v>0.3</v>
      </c>
      <c r="Y11" s="73" t="str">
        <f>IF('Indicator Data'!X14="No data","x",ROUND(IF('Indicator Data'!X14&gt;Y$195,10,IF('Indicator Data'!X14&lt;Y$194,0,10-(Y$195-'Indicator Data'!X14)/(Y$195-Y$194)*10)),1))</f>
        <v>x</v>
      </c>
      <c r="Z11" s="74">
        <f t="shared" si="10"/>
        <v>0.3</v>
      </c>
      <c r="AA11" s="88">
        <f>('Indicator Data'!AJ14+'Indicator Data'!AI14*0.5+'Indicator Data'!AH14*0.25)/1000</f>
        <v>0.16500000000000001</v>
      </c>
      <c r="AB11" s="79">
        <f>AA11*1000/'Indicator Data'!BC14</f>
        <v>1.873039268438539E-5</v>
      </c>
      <c r="AC11" s="74">
        <f t="shared" si="11"/>
        <v>0</v>
      </c>
      <c r="AD11" s="73">
        <f>IF('Indicator Data'!AN14="No data","x",ROUND(IF('Indicator Data'!AN14&lt;$AD$194,10,IF('Indicator Data'!AN14&gt;$AD$195,0,($AD$195-'Indicator Data'!AN14)/($AD$195-$AD$194)*10)),1))</f>
        <v>0</v>
      </c>
      <c r="AE11" s="73">
        <f>IF('Indicator Data'!AO14="No data","x",ROUND(IF('Indicator Data'!AO14&gt;$AE$195,10,IF('Indicator Data'!AO14&lt;$AE$194,0,10-($AE$195-'Indicator Data'!AO14)/($AE$195-$AE$194)*10)),1))</f>
        <v>0</v>
      </c>
      <c r="AF11" s="80">
        <f>IF('Indicator Data'!AP14="No data","x",ROUND(IF('Indicator Data'!AP14&gt;$AF$195,10,IF('Indicator Data'!AP14&lt;$AF$194,0,10-($AF$195-'Indicator Data'!AP14)/($AF$195-$AF$194)*10)),1))</f>
        <v>0.5</v>
      </c>
      <c r="AG11" s="80">
        <f>IF('Indicator Data'!AQ14="No data","x",ROUND(IF('Indicator Data'!AQ14&gt;$AG$195,10,IF('Indicator Data'!AQ14&lt;$AG$194,0,10-($AG$195-'Indicator Data'!AQ14)/($AG$195-$AG$194)*10)),1))</f>
        <v>3</v>
      </c>
      <c r="AH11" s="73">
        <f t="shared" si="12"/>
        <v>1</v>
      </c>
      <c r="AI11" s="74">
        <f t="shared" si="13"/>
        <v>0.3</v>
      </c>
      <c r="AJ11" s="81">
        <f t="shared" si="14"/>
        <v>0.2</v>
      </c>
      <c r="AK11" s="82">
        <f t="shared" si="1"/>
        <v>4.0999999999999996</v>
      </c>
    </row>
    <row r="12" spans="1:37" s="4" customFormat="1" x14ac:dyDescent="0.25">
      <c r="A12" s="126" t="str">
        <f>'Indicator Data'!A15</f>
        <v>Azerbaijan</v>
      </c>
      <c r="B12" s="59" t="str">
        <f>'Indicator Data'!B15</f>
        <v>AZE</v>
      </c>
      <c r="C12" s="73">
        <f>ROUND(IF('Indicator Data'!Q15="No data",IF((0.1233*LN('Indicator Data'!BB15)-0.4559)&gt;C$195,0,IF((0.1233*LN('Indicator Data'!BB15)-0.4559)&lt;C$194,10,(C$195-(0.1233*LN('Indicator Data'!BB15)-0.4559))/(C$195-C$194)*10)),IF('Indicator Data'!Q15&gt;C$195,0,IF('Indicator Data'!Q15&lt;C$194,10,(C$195-'Indicator Data'!Q15)/(C$195-C$194)*10))),1)</f>
        <v>3</v>
      </c>
      <c r="D12" s="73" t="str">
        <f>IF('Indicator Data'!R15="No data","x",ROUND((IF(LOG('Indicator Data'!R15*1000)&gt;D$195,10,IF(LOG('Indicator Data'!R15*1000)&lt;D$194,0,10-(D$195-LOG('Indicator Data'!R15*1000))/(D$195-D$194)*10))),1))</f>
        <v>x</v>
      </c>
      <c r="E12" s="74">
        <f t="shared" si="2"/>
        <v>3</v>
      </c>
      <c r="F12" s="73">
        <f>IF('Indicator Data'!AF15="No data","x",ROUND(IF('Indicator Data'!AF15&gt;F$195,10,IF('Indicator Data'!AF15&lt;F$194,0,10-(F$195-'Indicator Data'!AF15)/(F$195-F$194)*10)),1))</f>
        <v>4.2</v>
      </c>
      <c r="G12" s="73">
        <f>IF('Indicator Data'!AG15="No data","x",ROUND(IF('Indicator Data'!AG15&gt;G$195,10,IF('Indicator Data'!AG15&lt;G$194,0,10-(G$195-'Indicator Data'!AG15)/(G$195-G$194)*10)),1))</f>
        <v>1.7</v>
      </c>
      <c r="H12" s="74">
        <f t="shared" si="3"/>
        <v>3</v>
      </c>
      <c r="I12" s="75">
        <f>SUM(IF('Indicator Data'!S15=0,0,'Indicator Data'!S15/1000000),SUM('Indicator Data'!T15:U15))</f>
        <v>143.383951</v>
      </c>
      <c r="J12" s="75">
        <f>I12/'Indicator Data'!BC15*1000000</f>
        <v>14.538401341089502</v>
      </c>
      <c r="K12" s="73">
        <f t="shared" si="4"/>
        <v>0.3</v>
      </c>
      <c r="L12" s="73">
        <f>IF('Indicator Data'!V15="No data","x",ROUND(IF('Indicator Data'!V15&gt;L$195,10,IF('Indicator Data'!V15&lt;L$194,0,10-(L$195-'Indicator Data'!V15)/(L$195-L$194)*10)),1))</f>
        <v>0.2</v>
      </c>
      <c r="M12" s="74">
        <f t="shared" si="5"/>
        <v>0.3</v>
      </c>
      <c r="N12" s="76">
        <f t="shared" si="6"/>
        <v>2.2999999999999998</v>
      </c>
      <c r="O12" s="88">
        <f>IF(AND('Indicator Data'!AK15="No data",'Indicator Data'!AL15="No data"),0,SUM('Indicator Data'!AK15:AM15)/1000)</f>
        <v>394.096</v>
      </c>
      <c r="P12" s="73">
        <f t="shared" si="7"/>
        <v>8.6999999999999993</v>
      </c>
      <c r="Q12" s="77">
        <f>O12*1000/'Indicator Data'!BC15</f>
        <v>3.9959324422005976E-2</v>
      </c>
      <c r="R12" s="73">
        <f t="shared" si="8"/>
        <v>7.9</v>
      </c>
      <c r="S12" s="78">
        <f t="shared" si="9"/>
        <v>8.3000000000000007</v>
      </c>
      <c r="T12" s="73">
        <f>IF('Indicator Data'!AB15="No data","x",ROUND(IF('Indicator Data'!AB15&gt;T$195,10,IF('Indicator Data'!AB15&lt;T$194,0,10-(T$195-'Indicator Data'!AB15)/(T$195-T$194)*10)),1))</f>
        <v>0.2</v>
      </c>
      <c r="U12" s="73">
        <f>IF('Indicator Data'!AA15="No data","x",ROUND(IF('Indicator Data'!AA15&gt;U$195,10,IF('Indicator Data'!AA15&lt;U$194,0,10-(U$195-'Indicator Data'!AA15)/(U$195-U$194)*10)),1))</f>
        <v>1.2</v>
      </c>
      <c r="V12" s="73">
        <f>IF('Indicator Data'!AE15="No data","x",ROUND(IF('Indicator Data'!AE15&gt;V$195,10,IF('Indicator Data'!AE15&lt;V$194,0,10-(V$195-'Indicator Data'!AE15)/(V$195-V$194)*10)),1))</f>
        <v>0</v>
      </c>
      <c r="W12" s="74">
        <f t="shared" si="0"/>
        <v>0.5</v>
      </c>
      <c r="X12" s="73">
        <f>IF('Indicator Data'!W15="No data","x",ROUND(IF('Indicator Data'!W15&gt;X$195,10,IF('Indicator Data'!W15&lt;X$194,0,10-(X$195-'Indicator Data'!W15)/(X$195-X$194)*10)),1))</f>
        <v>1.8</v>
      </c>
      <c r="Y12" s="73">
        <f>IF('Indicator Data'!X15="No data","x",ROUND(IF('Indicator Data'!X15&gt;Y$195,10,IF('Indicator Data'!X15&lt;Y$194,0,10-(Y$195-'Indicator Data'!X15)/(Y$195-Y$194)*10)),1))</f>
        <v>1.1000000000000001</v>
      </c>
      <c r="Z12" s="74">
        <f t="shared" si="10"/>
        <v>1.5</v>
      </c>
      <c r="AA12" s="88">
        <f>('Indicator Data'!AJ15+'Indicator Data'!AI15*0.5+'Indicator Data'!AH15*0.25)/1000</f>
        <v>0</v>
      </c>
      <c r="AB12" s="79">
        <f>AA12*1000/'Indicator Data'!BC15</f>
        <v>0</v>
      </c>
      <c r="AC12" s="74">
        <f t="shared" si="11"/>
        <v>0</v>
      </c>
      <c r="AD12" s="73">
        <f>IF('Indicator Data'!AN15="No data","x",ROUND(IF('Indicator Data'!AN15&lt;$AD$194,10,IF('Indicator Data'!AN15&gt;$AD$195,0,($AD$195-'Indicator Data'!AN15)/($AD$195-$AD$194)*10)),1))</f>
        <v>2.5</v>
      </c>
      <c r="AE12" s="73">
        <f>IF('Indicator Data'!AO15="No data","x",ROUND(IF('Indicator Data'!AO15&gt;$AE$195,10,IF('Indicator Data'!AO15&lt;$AE$194,0,10-($AE$195-'Indicator Data'!AO15)/($AE$195-$AE$194)*10)),1))</f>
        <v>0</v>
      </c>
      <c r="AF12" s="80" t="str">
        <f>IF('Indicator Data'!AP15="No data","x",ROUND(IF('Indicator Data'!AP15&gt;$AF$195,10,IF('Indicator Data'!AP15&lt;$AF$194,0,10-($AF$195-'Indicator Data'!AP15)/($AF$195-$AF$194)*10)),1))</f>
        <v>x</v>
      </c>
      <c r="AG12" s="80" t="str">
        <f>IF('Indicator Data'!AQ15="No data","x",ROUND(IF('Indicator Data'!AQ15&gt;$AG$195,10,IF('Indicator Data'!AQ15&lt;$AG$194,0,10-($AG$195-'Indicator Data'!AQ15)/($AG$195-$AG$194)*10)),1))</f>
        <v>x</v>
      </c>
      <c r="AH12" s="73" t="str">
        <f t="shared" si="12"/>
        <v>x</v>
      </c>
      <c r="AI12" s="74">
        <f t="shared" si="13"/>
        <v>1.3</v>
      </c>
      <c r="AJ12" s="81">
        <f t="shared" si="14"/>
        <v>0.8</v>
      </c>
      <c r="AK12" s="82">
        <f t="shared" si="1"/>
        <v>5.7</v>
      </c>
    </row>
    <row r="13" spans="1:37" s="4" customFormat="1" x14ac:dyDescent="0.25">
      <c r="A13" s="126" t="str">
        <f>'Indicator Data'!A16</f>
        <v>Bahamas</v>
      </c>
      <c r="B13" s="59" t="str">
        <f>'Indicator Data'!B16</f>
        <v>BHS</v>
      </c>
      <c r="C13" s="73">
        <f>ROUND(IF('Indicator Data'!Q16="No data",IF((0.1233*LN('Indicator Data'!BB16)-0.4559)&gt;C$195,0,IF((0.1233*LN('Indicator Data'!BB16)-0.4559)&lt;C$194,10,(C$195-(0.1233*LN('Indicator Data'!BB16)-0.4559))/(C$195-C$194)*10)),IF('Indicator Data'!Q16&gt;C$195,0,IF('Indicator Data'!Q16&lt;C$194,10,(C$195-'Indicator Data'!Q16)/(C$195-C$194)*10))),1)</f>
        <v>2.2000000000000002</v>
      </c>
      <c r="D13" s="73" t="str">
        <f>IF('Indicator Data'!R16="No data","x",ROUND((IF(LOG('Indicator Data'!R16*1000)&gt;D$195,10,IF(LOG('Indicator Data'!R16*1000)&lt;D$194,0,10-(D$195-LOG('Indicator Data'!R16*1000))/(D$195-D$194)*10))),1))</f>
        <v>x</v>
      </c>
      <c r="E13" s="74">
        <f t="shared" si="2"/>
        <v>2.2000000000000002</v>
      </c>
      <c r="F13" s="73">
        <f>IF('Indicator Data'!AF16="No data","x",ROUND(IF('Indicator Data'!AF16&gt;F$195,10,IF('Indicator Data'!AF16&lt;F$194,0,10-(F$195-'Indicator Data'!AF16)/(F$195-F$194)*10)),1))</f>
        <v>4.5</v>
      </c>
      <c r="G13" s="73" t="str">
        <f>IF('Indicator Data'!AG16="No data","x",ROUND(IF('Indicator Data'!AG16&gt;G$195,10,IF('Indicator Data'!AG16&lt;G$194,0,10-(G$195-'Indicator Data'!AG16)/(G$195-G$194)*10)),1))</f>
        <v>x</v>
      </c>
      <c r="H13" s="74">
        <f t="shared" si="3"/>
        <v>4.5</v>
      </c>
      <c r="I13" s="75">
        <f>SUM(IF('Indicator Data'!S16=0,0,'Indicator Data'!S16/1000000),SUM('Indicator Data'!T16:U16))</f>
        <v>0.117214</v>
      </c>
      <c r="J13" s="75">
        <f>I13/'Indicator Data'!BC16*1000000</f>
        <v>0.29647334967283062</v>
      </c>
      <c r="K13" s="73">
        <f t="shared" si="4"/>
        <v>0</v>
      </c>
      <c r="L13" s="73" t="str">
        <f>IF('Indicator Data'!V16="No data","x",ROUND(IF('Indicator Data'!V16&gt;L$195,10,IF('Indicator Data'!V16&lt;L$194,0,10-(L$195-'Indicator Data'!V16)/(L$195-L$194)*10)),1))</f>
        <v>x</v>
      </c>
      <c r="M13" s="74">
        <f t="shared" si="5"/>
        <v>0</v>
      </c>
      <c r="N13" s="76">
        <f t="shared" si="6"/>
        <v>2.2000000000000002</v>
      </c>
      <c r="O13" s="88">
        <f>IF(AND('Indicator Data'!AK16="No data",'Indicator Data'!AL16="No data"),0,SUM('Indicator Data'!AK16:AM16)/1000)</f>
        <v>1.4E-2</v>
      </c>
      <c r="P13" s="73">
        <f t="shared" si="7"/>
        <v>0</v>
      </c>
      <c r="Q13" s="77">
        <f>O13*1000/'Indicator Data'!BC16</f>
        <v>3.5410675306871439E-5</v>
      </c>
      <c r="R13" s="73">
        <f t="shared" si="8"/>
        <v>0</v>
      </c>
      <c r="S13" s="78">
        <f t="shared" si="9"/>
        <v>0</v>
      </c>
      <c r="T13" s="73">
        <f>IF('Indicator Data'!AB16="No data","x",ROUND(IF('Indicator Data'!AB16&gt;T$195,10,IF('Indicator Data'!AB16&lt;T$194,0,10-(T$195-'Indicator Data'!AB16)/(T$195-T$194)*10)),1))</f>
        <v>6.6</v>
      </c>
      <c r="U13" s="73">
        <f>IF('Indicator Data'!AA16="No data","x",ROUND(IF('Indicator Data'!AA16&gt;U$195,10,IF('Indicator Data'!AA16&lt;U$194,0,10-(U$195-'Indicator Data'!AA16)/(U$195-U$194)*10)),1))</f>
        <v>0.3</v>
      </c>
      <c r="V13" s="73" t="str">
        <f>IF('Indicator Data'!AE16="No data","x",ROUND(IF('Indicator Data'!AE16&gt;V$195,10,IF('Indicator Data'!AE16&lt;V$194,0,10-(V$195-'Indicator Data'!AE16)/(V$195-V$194)*10)),1))</f>
        <v>x</v>
      </c>
      <c r="W13" s="74">
        <f t="shared" si="0"/>
        <v>3.5</v>
      </c>
      <c r="X13" s="73">
        <f>IF('Indicator Data'!W16="No data","x",ROUND(IF('Indicator Data'!W16&gt;X$195,10,IF('Indicator Data'!W16&lt;X$194,0,10-(X$195-'Indicator Data'!W16)/(X$195-X$194)*10)),1))</f>
        <v>0.6</v>
      </c>
      <c r="Y13" s="73" t="str">
        <f>IF('Indicator Data'!X16="No data","x",ROUND(IF('Indicator Data'!X16&gt;Y$195,10,IF('Indicator Data'!X16&lt;Y$194,0,10-(Y$195-'Indicator Data'!X16)/(Y$195-Y$194)*10)),1))</f>
        <v>x</v>
      </c>
      <c r="Z13" s="74">
        <f t="shared" si="10"/>
        <v>0.6</v>
      </c>
      <c r="AA13" s="88">
        <f>('Indicator Data'!AJ16+'Indicator Data'!AI16*0.5+'Indicator Data'!AH16*0.25)/1000</f>
        <v>0</v>
      </c>
      <c r="AB13" s="79">
        <f>AA13*1000/'Indicator Data'!BC16</f>
        <v>0</v>
      </c>
      <c r="AC13" s="74">
        <f t="shared" si="11"/>
        <v>0</v>
      </c>
      <c r="AD13" s="73">
        <f>IF('Indicator Data'!AN16="No data","x",ROUND(IF('Indicator Data'!AN16&lt;$AD$194,10,IF('Indicator Data'!AN16&gt;$AD$195,0,($AD$195-'Indicator Data'!AN16)/($AD$195-$AD$194)*10)),1))</f>
        <v>5.6</v>
      </c>
      <c r="AE13" s="73">
        <f>IF('Indicator Data'!AO16="No data","x",ROUND(IF('Indicator Data'!AO16&gt;$AE$195,10,IF('Indicator Data'!AO16&lt;$AE$194,0,10-($AE$195-'Indicator Data'!AO16)/($AE$195-$AE$194)*10)),1))</f>
        <v>1.7</v>
      </c>
      <c r="AF13" s="80">
        <f>IF('Indicator Data'!AP16="No data","x",ROUND(IF('Indicator Data'!AP16&gt;$AF$195,10,IF('Indicator Data'!AP16&lt;$AF$194,0,10-($AF$195-'Indicator Data'!AP16)/($AF$195-$AF$194)*10)),1))</f>
        <v>0.7</v>
      </c>
      <c r="AG13" s="80">
        <f>IF('Indicator Data'!AQ16="No data","x",ROUND(IF('Indicator Data'!AQ16&gt;$AG$195,10,IF('Indicator Data'!AQ16&lt;$AG$194,0,10-($AG$195-'Indicator Data'!AQ16)/($AG$195-$AG$194)*10)),1))</f>
        <v>2.7</v>
      </c>
      <c r="AH13" s="73">
        <f t="shared" si="12"/>
        <v>1.1000000000000001</v>
      </c>
      <c r="AI13" s="74">
        <f t="shared" si="13"/>
        <v>2.8</v>
      </c>
      <c r="AJ13" s="81">
        <f t="shared" si="14"/>
        <v>1.8</v>
      </c>
      <c r="AK13" s="82">
        <f t="shared" si="1"/>
        <v>0.9</v>
      </c>
    </row>
    <row r="14" spans="1:37" s="4" customFormat="1" x14ac:dyDescent="0.25">
      <c r="A14" s="126" t="str">
        <f>'Indicator Data'!A17</f>
        <v>Bahrain</v>
      </c>
      <c r="B14" s="59" t="str">
        <f>'Indicator Data'!B17</f>
        <v>BHR</v>
      </c>
      <c r="C14" s="73">
        <f>ROUND(IF('Indicator Data'!Q17="No data",IF((0.1233*LN('Indicator Data'!BB17)-0.4559)&gt;C$195,0,IF((0.1233*LN('Indicator Data'!BB17)-0.4559)&lt;C$194,10,(C$195-(0.1233*LN('Indicator Data'!BB17)-0.4559))/(C$195-C$194)*10)),IF('Indicator Data'!Q17&gt;C$195,0,IF('Indicator Data'!Q17&lt;C$194,10,(C$195-'Indicator Data'!Q17)/(C$195-C$194)*10))),1)</f>
        <v>1.6</v>
      </c>
      <c r="D14" s="73" t="str">
        <f>IF('Indicator Data'!R17="No data","x",ROUND((IF(LOG('Indicator Data'!R17*1000)&gt;D$195,10,IF(LOG('Indicator Data'!R17*1000)&lt;D$194,0,10-(D$195-LOG('Indicator Data'!R17*1000))/(D$195-D$194)*10))),1))</f>
        <v>x</v>
      </c>
      <c r="E14" s="74">
        <f t="shared" si="2"/>
        <v>1.6</v>
      </c>
      <c r="F14" s="73">
        <f>IF('Indicator Data'!AF17="No data","x",ROUND(IF('Indicator Data'!AF17&gt;F$195,10,IF('Indicator Data'!AF17&lt;F$194,0,10-(F$195-'Indicator Data'!AF17)/(F$195-F$194)*10)),1))</f>
        <v>3</v>
      </c>
      <c r="G14" s="73" t="str">
        <f>IF('Indicator Data'!AG17="No data","x",ROUND(IF('Indicator Data'!AG17&gt;G$195,10,IF('Indicator Data'!AG17&lt;G$194,0,10-(G$195-'Indicator Data'!AG17)/(G$195-G$194)*10)),1))</f>
        <v>x</v>
      </c>
      <c r="H14" s="74">
        <f t="shared" si="3"/>
        <v>3</v>
      </c>
      <c r="I14" s="75">
        <f>SUM(IF('Indicator Data'!S17=0,0,'Indicator Data'!S17/1000000),SUM('Indicator Data'!T17:U17))</f>
        <v>0</v>
      </c>
      <c r="J14" s="75">
        <f>I14/'Indicator Data'!BC17*1000000</f>
        <v>0</v>
      </c>
      <c r="K14" s="73">
        <f t="shared" si="4"/>
        <v>0</v>
      </c>
      <c r="L14" s="73" t="str">
        <f>IF('Indicator Data'!V17="No data","x",ROUND(IF('Indicator Data'!V17&gt;L$195,10,IF('Indicator Data'!V17&lt;L$194,0,10-(L$195-'Indicator Data'!V17)/(L$195-L$194)*10)),1))</f>
        <v>x</v>
      </c>
      <c r="M14" s="74">
        <f t="shared" si="5"/>
        <v>0</v>
      </c>
      <c r="N14" s="76">
        <f t="shared" si="6"/>
        <v>1.6</v>
      </c>
      <c r="O14" s="88">
        <f>IF(AND('Indicator Data'!AK17="No data",'Indicator Data'!AL17="No data"),0,SUM('Indicator Data'!AK17:AM17)/1000)</f>
        <v>0.25600000000000001</v>
      </c>
      <c r="P14" s="73">
        <f t="shared" si="7"/>
        <v>0</v>
      </c>
      <c r="Q14" s="77">
        <f>O14*1000/'Indicator Data'!BC17</f>
        <v>1.715146350222165E-4</v>
      </c>
      <c r="R14" s="73">
        <f t="shared" si="8"/>
        <v>2.1</v>
      </c>
      <c r="S14" s="78">
        <f t="shared" si="9"/>
        <v>1.1000000000000001</v>
      </c>
      <c r="T14" s="73">
        <f>IF('Indicator Data'!AB17="No data","x",ROUND(IF('Indicator Data'!AB17&gt;T$195,10,IF('Indicator Data'!AB17&lt;T$194,0,10-(T$195-'Indicator Data'!AB17)/(T$195-T$194)*10)),1))</f>
        <v>0.2</v>
      </c>
      <c r="U14" s="73">
        <f>IF('Indicator Data'!AA17="No data","x",ROUND(IF('Indicator Data'!AA17&gt;U$195,10,IF('Indicator Data'!AA17&lt;U$194,0,10-(U$195-'Indicator Data'!AA17)/(U$195-U$194)*10)),1))</f>
        <v>0.2</v>
      </c>
      <c r="V14" s="73" t="str">
        <f>IF('Indicator Data'!AE17="No data","x",ROUND(IF('Indicator Data'!AE17&gt;V$195,10,IF('Indicator Data'!AE17&lt;V$194,0,10-(V$195-'Indicator Data'!AE17)/(V$195-V$194)*10)),1))</f>
        <v>x</v>
      </c>
      <c r="W14" s="74">
        <f t="shared" si="0"/>
        <v>0.2</v>
      </c>
      <c r="X14" s="73">
        <f>IF('Indicator Data'!W17="No data","x",ROUND(IF('Indicator Data'!W17&gt;X$195,10,IF('Indicator Data'!W17&lt;X$194,0,10-(X$195-'Indicator Data'!W17)/(X$195-X$194)*10)),1))</f>
        <v>0.6</v>
      </c>
      <c r="Y14" s="73" t="str">
        <f>IF('Indicator Data'!X17="No data","x",ROUND(IF('Indicator Data'!X17&gt;Y$195,10,IF('Indicator Data'!X17&lt;Y$194,0,10-(Y$195-'Indicator Data'!X17)/(Y$195-Y$194)*10)),1))</f>
        <v>x</v>
      </c>
      <c r="Z14" s="74">
        <f t="shared" si="10"/>
        <v>0.6</v>
      </c>
      <c r="AA14" s="88">
        <f>('Indicator Data'!AJ17+'Indicator Data'!AI17*0.5+'Indicator Data'!AH17*0.25)/1000</f>
        <v>0</v>
      </c>
      <c r="AB14" s="79">
        <f>AA14*1000/'Indicator Data'!BC17</f>
        <v>0</v>
      </c>
      <c r="AC14" s="74">
        <f t="shared" si="11"/>
        <v>0</v>
      </c>
      <c r="AD14" s="73">
        <f>IF('Indicator Data'!AN17="No data","x",ROUND(IF('Indicator Data'!AN17&lt;$AD$194,10,IF('Indicator Data'!AN17&gt;$AD$195,0,($AD$195-'Indicator Data'!AN17)/($AD$195-$AD$194)*10)),1))</f>
        <v>1.5</v>
      </c>
      <c r="AE14" s="73">
        <f>IF('Indicator Data'!AO17="No data","x",ROUND(IF('Indicator Data'!AO17&gt;$AE$195,10,IF('Indicator Data'!AO17&lt;$AE$194,0,10-($AE$195-'Indicator Data'!AO17)/($AE$195-$AE$194)*10)),1))</f>
        <v>0</v>
      </c>
      <c r="AF14" s="80">
        <f>IF('Indicator Data'!AP17="No data","x",ROUND(IF('Indicator Data'!AP17&gt;$AF$195,10,IF('Indicator Data'!AP17&lt;$AF$194,0,10-($AF$195-'Indicator Data'!AP17)/($AF$195-$AF$194)*10)),1))</f>
        <v>1.4</v>
      </c>
      <c r="AG14" s="80">
        <f>IF('Indicator Data'!AQ17="No data","x",ROUND(IF('Indicator Data'!AQ17&gt;$AG$195,10,IF('Indicator Data'!AQ17&lt;$AG$194,0,10-($AG$195-'Indicator Data'!AQ17)/($AG$195-$AG$194)*10)),1))</f>
        <v>9.3000000000000007</v>
      </c>
      <c r="AH14" s="73">
        <f t="shared" si="12"/>
        <v>3</v>
      </c>
      <c r="AI14" s="74">
        <f t="shared" si="13"/>
        <v>1.5</v>
      </c>
      <c r="AJ14" s="81">
        <f t="shared" si="14"/>
        <v>0.6</v>
      </c>
      <c r="AK14" s="82">
        <f t="shared" si="1"/>
        <v>0.9</v>
      </c>
    </row>
    <row r="15" spans="1:37" s="4" customFormat="1" x14ac:dyDescent="0.25">
      <c r="A15" s="126" t="str">
        <f>'Indicator Data'!A18</f>
        <v>Bangladesh</v>
      </c>
      <c r="B15" s="59" t="str">
        <f>'Indicator Data'!B18</f>
        <v>BGD</v>
      </c>
      <c r="C15" s="73">
        <f>ROUND(IF('Indicator Data'!Q18="No data",IF((0.1233*LN('Indicator Data'!BB18)-0.4559)&gt;C$195,0,IF((0.1233*LN('Indicator Data'!BB18)-0.4559)&lt;C$194,10,(C$195-(0.1233*LN('Indicator Data'!BB18)-0.4559))/(C$195-C$194)*10)),IF('Indicator Data'!Q18&gt;C$195,0,IF('Indicator Data'!Q18&lt;C$194,10,(C$195-'Indicator Data'!Q18)/(C$195-C$194)*10))),1)</f>
        <v>5.3</v>
      </c>
      <c r="D15" s="73">
        <f>IF('Indicator Data'!R18="No data","x",ROUND((IF(LOG('Indicator Data'!R18*1000)&gt;D$195,10,IF(LOG('Indicator Data'!R18*1000)&lt;D$194,0,10-(D$195-LOG('Indicator Data'!R18*1000))/(D$195-D$194)*10))),1))</f>
        <v>8.4</v>
      </c>
      <c r="E15" s="74">
        <f t="shared" si="2"/>
        <v>7.1</v>
      </c>
      <c r="F15" s="73">
        <f>IF('Indicator Data'!AF18="No data","x",ROUND(IF('Indicator Data'!AF18&gt;F$195,10,IF('Indicator Data'!AF18&lt;F$194,0,10-(F$195-'Indicator Data'!AF18)/(F$195-F$194)*10)),1))</f>
        <v>7.2</v>
      </c>
      <c r="G15" s="73">
        <f>IF('Indicator Data'!AG18="No data","x",ROUND(IF('Indicator Data'!AG18&gt;G$195,10,IF('Indicator Data'!AG18&lt;G$194,0,10-(G$195-'Indicator Data'!AG18)/(G$195-G$194)*10)),1))</f>
        <v>1.9</v>
      </c>
      <c r="H15" s="74">
        <f t="shared" si="3"/>
        <v>4.5999999999999996</v>
      </c>
      <c r="I15" s="75">
        <f>SUM(IF('Indicator Data'!S18=0,0,'Indicator Data'!S18/1000000),SUM('Indicator Data'!T18:U18))</f>
        <v>4868.1402390000003</v>
      </c>
      <c r="J15" s="75">
        <f>I15/'Indicator Data'!BC18*1000000</f>
        <v>29.56305220830367</v>
      </c>
      <c r="K15" s="73">
        <f t="shared" si="4"/>
        <v>0.6</v>
      </c>
      <c r="L15" s="73">
        <f>IF('Indicator Data'!V18="No data","x",ROUND(IF('Indicator Data'!V18&gt;L$195,10,IF('Indicator Data'!V18&lt;L$194,0,10-(L$195-'Indicator Data'!V18)/(L$195-L$194)*10)),1))</f>
        <v>1</v>
      </c>
      <c r="M15" s="74">
        <f t="shared" si="5"/>
        <v>0.8</v>
      </c>
      <c r="N15" s="76">
        <f t="shared" si="6"/>
        <v>4.9000000000000004</v>
      </c>
      <c r="O15" s="88">
        <f>IF(AND('Indicator Data'!AK18="No data",'Indicator Data'!AL18="No data"),0,SUM('Indicator Data'!AK18:AM18)/1000)</f>
        <v>1341.8520000000001</v>
      </c>
      <c r="P15" s="73">
        <f t="shared" si="7"/>
        <v>10</v>
      </c>
      <c r="Q15" s="77">
        <f>O15*1000/'Indicator Data'!BC18</f>
        <v>8.1487464995391012E-3</v>
      </c>
      <c r="R15" s="73">
        <f t="shared" si="8"/>
        <v>5.4</v>
      </c>
      <c r="S15" s="78">
        <f t="shared" si="9"/>
        <v>7.7</v>
      </c>
      <c r="T15" s="73">
        <f>IF('Indicator Data'!AB18="No data","x",ROUND(IF('Indicator Data'!AB18&gt;T$195,10,IF('Indicator Data'!AB18&lt;T$194,0,10-(T$195-'Indicator Data'!AB18)/(T$195-T$194)*10)),1))</f>
        <v>0.2</v>
      </c>
      <c r="U15" s="73">
        <f>IF('Indicator Data'!AA18="No data","x",ROUND(IF('Indicator Data'!AA18&gt;U$195,10,IF('Indicator Data'!AA18&lt;U$194,0,10-(U$195-'Indicator Data'!AA18)/(U$195-U$194)*10)),1))</f>
        <v>4</v>
      </c>
      <c r="V15" s="73">
        <f>IF('Indicator Data'!AE18="No data","x",ROUND(IF('Indicator Data'!AE18&gt;V$195,10,IF('Indicator Data'!AE18&lt;V$194,0,10-(V$195-'Indicator Data'!AE18)/(V$195-V$194)*10)),1))</f>
        <v>1.2</v>
      </c>
      <c r="W15" s="74">
        <f t="shared" si="0"/>
        <v>1.8</v>
      </c>
      <c r="X15" s="73">
        <f>IF('Indicator Data'!W18="No data","x",ROUND(IF('Indicator Data'!W18&gt;X$195,10,IF('Indicator Data'!W18&lt;X$194,0,10-(X$195-'Indicator Data'!W18)/(X$195-X$194)*10)),1))</f>
        <v>2.5</v>
      </c>
      <c r="Y15" s="73">
        <f>IF('Indicator Data'!X18="No data","x",ROUND(IF('Indicator Data'!X18&gt;Y$195,10,IF('Indicator Data'!X18&lt;Y$194,0,10-(Y$195-'Indicator Data'!X18)/(Y$195-Y$194)*10)),1))</f>
        <v>7.2</v>
      </c>
      <c r="Z15" s="74">
        <f t="shared" si="10"/>
        <v>4.9000000000000004</v>
      </c>
      <c r="AA15" s="88">
        <f>('Indicator Data'!AJ18+'Indicator Data'!AI18*0.5+'Indicator Data'!AH18*0.25)/1000</f>
        <v>6523.4127500000004</v>
      </c>
      <c r="AB15" s="79">
        <f>AA15*1000/'Indicator Data'!BC18</f>
        <v>3.9615126565084112E-2</v>
      </c>
      <c r="AC15" s="74">
        <f t="shared" si="11"/>
        <v>4</v>
      </c>
      <c r="AD15" s="73">
        <f>IF('Indicator Data'!AN18="No data","x",ROUND(IF('Indicator Data'!AN18&lt;$AD$194,10,IF('Indicator Data'!AN18&gt;$AD$195,0,($AD$195-'Indicator Data'!AN18)/($AD$195-$AD$194)*10)),1))</f>
        <v>5.5</v>
      </c>
      <c r="AE15" s="73">
        <f>IF('Indicator Data'!AO18="No data","x",ROUND(IF('Indicator Data'!AO18&gt;$AE$195,10,IF('Indicator Data'!AO18&lt;$AE$194,0,10-($AE$195-'Indicator Data'!AO18)/($AE$195-$AE$194)*10)),1))</f>
        <v>3.4</v>
      </c>
      <c r="AF15" s="80">
        <f>IF('Indicator Data'!AP18="No data","x",ROUND(IF('Indicator Data'!AP18&gt;$AF$195,10,IF('Indicator Data'!AP18&lt;$AF$194,0,10-($AF$195-'Indicator Data'!AP18)/($AF$195-$AF$194)*10)),1))</f>
        <v>7.8</v>
      </c>
      <c r="AG15" s="80">
        <f>IF('Indicator Data'!AQ18="No data","x",ROUND(IF('Indicator Data'!AQ18&gt;$AG$195,10,IF('Indicator Data'!AQ18&lt;$AG$194,0,10-($AG$195-'Indicator Data'!AQ18)/($AG$195-$AG$194)*10)),1))</f>
        <v>2.2999999999999998</v>
      </c>
      <c r="AH15" s="73">
        <f t="shared" si="12"/>
        <v>6.7</v>
      </c>
      <c r="AI15" s="74">
        <f t="shared" si="13"/>
        <v>5.2</v>
      </c>
      <c r="AJ15" s="81">
        <f t="shared" si="14"/>
        <v>4.0999999999999996</v>
      </c>
      <c r="AK15" s="82">
        <f t="shared" si="1"/>
        <v>6.2</v>
      </c>
    </row>
    <row r="16" spans="1:37" s="4" customFormat="1" x14ac:dyDescent="0.25">
      <c r="A16" s="126" t="str">
        <f>'Indicator Data'!A19</f>
        <v>Barbados</v>
      </c>
      <c r="B16" s="59" t="str">
        <f>'Indicator Data'!B19</f>
        <v>BRB</v>
      </c>
      <c r="C16" s="73">
        <f>ROUND(IF('Indicator Data'!Q19="No data",IF((0.1233*LN('Indicator Data'!BB19)-0.4559)&gt;C$195,0,IF((0.1233*LN('Indicator Data'!BB19)-0.4559)&lt;C$194,10,(C$195-(0.1233*LN('Indicator Data'!BB19)-0.4559))/(C$195-C$194)*10)),IF('Indicator Data'!Q19&gt;C$195,0,IF('Indicator Data'!Q19&lt;C$194,10,(C$195-'Indicator Data'!Q19)/(C$195-C$194)*10))),1)</f>
        <v>2.2999999999999998</v>
      </c>
      <c r="D16" s="73">
        <f>IF('Indicator Data'!R19="No data","x",ROUND((IF(LOG('Indicator Data'!R19*1000)&gt;D$195,10,IF(LOG('Indicator Data'!R19*1000)&lt;D$194,0,10-(D$195-LOG('Indicator Data'!R19*1000))/(D$195-D$194)*10))),1))</f>
        <v>2.2999999999999998</v>
      </c>
      <c r="E16" s="74">
        <f t="shared" si="2"/>
        <v>2.2999999999999998</v>
      </c>
      <c r="F16" s="73">
        <f>IF('Indicator Data'!AF19="No data","x",ROUND(IF('Indicator Data'!AF19&gt;F$195,10,IF('Indicator Data'!AF19&lt;F$194,0,10-(F$195-'Indicator Data'!AF19)/(F$195-F$194)*10)),1))</f>
        <v>3.8</v>
      </c>
      <c r="G16" s="73">
        <f>IF('Indicator Data'!AG19="No data","x",ROUND(IF('Indicator Data'!AG19&gt;G$195,10,IF('Indicator Data'!AG19&lt;G$194,0,10-(G$195-'Indicator Data'!AG19)/(G$195-G$194)*10)),1))</f>
        <v>5.5</v>
      </c>
      <c r="H16" s="74">
        <f t="shared" si="3"/>
        <v>4.7</v>
      </c>
      <c r="I16" s="75">
        <f>SUM(IF('Indicator Data'!S19=0,0,'Indicator Data'!S19/1000000),SUM('Indicator Data'!T19:U19))</f>
        <v>2.1755429999999998</v>
      </c>
      <c r="J16" s="75">
        <f>I16/'Indicator Data'!BC19*1000000</f>
        <v>7.6142748644647353</v>
      </c>
      <c r="K16" s="73">
        <f t="shared" si="4"/>
        <v>0.2</v>
      </c>
      <c r="L16" s="73" t="str">
        <f>IF('Indicator Data'!V19="No data","x",ROUND(IF('Indicator Data'!V19&gt;L$195,10,IF('Indicator Data'!V19&lt;L$194,0,10-(L$195-'Indicator Data'!V19)/(L$195-L$194)*10)),1))</f>
        <v>x</v>
      </c>
      <c r="M16" s="74">
        <f t="shared" si="5"/>
        <v>0.2</v>
      </c>
      <c r="N16" s="76">
        <f t="shared" si="6"/>
        <v>2.4</v>
      </c>
      <c r="O16" s="88">
        <f>IF(AND('Indicator Data'!AK19="No data",'Indicator Data'!AL19="No data"),0,SUM('Indicator Data'!AK19:AM19)/1000)</f>
        <v>1E-3</v>
      </c>
      <c r="P16" s="73">
        <f t="shared" si="7"/>
        <v>0</v>
      </c>
      <c r="Q16" s="77">
        <f>O16*1000/'Indicator Data'!BC19</f>
        <v>3.4999422509528594E-6</v>
      </c>
      <c r="R16" s="73">
        <f t="shared" si="8"/>
        <v>0</v>
      </c>
      <c r="S16" s="78">
        <f t="shared" si="9"/>
        <v>0</v>
      </c>
      <c r="T16" s="73">
        <f>IF('Indicator Data'!AB19="No data","x",ROUND(IF('Indicator Data'!AB19&gt;T$195,10,IF('Indicator Data'!AB19&lt;T$194,0,10-(T$195-'Indicator Data'!AB19)/(T$195-T$194)*10)),1))</f>
        <v>2.6</v>
      </c>
      <c r="U16" s="73">
        <f>IF('Indicator Data'!AA19="No data","x",ROUND(IF('Indicator Data'!AA19&gt;U$195,10,IF('Indicator Data'!AA19&lt;U$194,0,10-(U$195-'Indicator Data'!AA19)/(U$195-U$194)*10)),1))</f>
        <v>0</v>
      </c>
      <c r="V16" s="73" t="str">
        <f>IF('Indicator Data'!AE19="No data","x",ROUND(IF('Indicator Data'!AE19&gt;V$195,10,IF('Indicator Data'!AE19&lt;V$194,0,10-(V$195-'Indicator Data'!AE19)/(V$195-V$194)*10)),1))</f>
        <v>x</v>
      </c>
      <c r="W16" s="74">
        <f t="shared" si="0"/>
        <v>1.3</v>
      </c>
      <c r="X16" s="73">
        <f>IF('Indicator Data'!W19="No data","x",ROUND(IF('Indicator Data'!W19&gt;X$195,10,IF('Indicator Data'!W19&lt;X$194,0,10-(X$195-'Indicator Data'!W19)/(X$195-X$194)*10)),1))</f>
        <v>1</v>
      </c>
      <c r="Y16" s="73">
        <f>IF('Indicator Data'!X19="No data","x",ROUND(IF('Indicator Data'!X19&gt;Y$195,10,IF('Indicator Data'!X19&lt;Y$194,0,10-(Y$195-'Indicator Data'!X19)/(Y$195-Y$194)*10)),1))</f>
        <v>0.8</v>
      </c>
      <c r="Z16" s="74">
        <f t="shared" si="10"/>
        <v>0.9</v>
      </c>
      <c r="AA16" s="88">
        <f>('Indicator Data'!AJ19+'Indicator Data'!AI19*0.5+'Indicator Data'!AH19*0.25)/1000</f>
        <v>0</v>
      </c>
      <c r="AB16" s="79">
        <f>AA16*1000/'Indicator Data'!BC19</f>
        <v>0</v>
      </c>
      <c r="AC16" s="74">
        <f t="shared" si="11"/>
        <v>0</v>
      </c>
      <c r="AD16" s="73">
        <f>IF('Indicator Data'!AN19="No data","x",ROUND(IF('Indicator Data'!AN19&lt;$AD$194,10,IF('Indicator Data'!AN19&gt;$AD$195,0,($AD$195-'Indicator Data'!AN19)/($AD$195-$AD$194)*10)),1))</f>
        <v>4.0999999999999996</v>
      </c>
      <c r="AE16" s="73">
        <f>IF('Indicator Data'!AO19="No data","x",ROUND(IF('Indicator Data'!AO19&gt;$AE$195,10,IF('Indicator Data'!AO19&lt;$AE$194,0,10-($AE$195-'Indicator Data'!AO19)/($AE$195-$AE$194)*10)),1))</f>
        <v>0</v>
      </c>
      <c r="AF16" s="80">
        <f>IF('Indicator Data'!AP19="No data","x",ROUND(IF('Indicator Data'!AP19&gt;$AF$195,10,IF('Indicator Data'!AP19&lt;$AF$194,0,10-($AF$195-'Indicator Data'!AP19)/($AF$195-$AF$194)*10)),1))</f>
        <v>1.5</v>
      </c>
      <c r="AG16" s="80">
        <f>IF('Indicator Data'!AQ19="No data","x",ROUND(IF('Indicator Data'!AQ19&gt;$AG$195,10,IF('Indicator Data'!AQ19&lt;$AG$194,0,10-($AG$195-'Indicator Data'!AQ19)/($AG$195-$AG$194)*10)),1))</f>
        <v>2.7</v>
      </c>
      <c r="AH16" s="73">
        <f t="shared" si="12"/>
        <v>1.7</v>
      </c>
      <c r="AI16" s="74">
        <f t="shared" si="13"/>
        <v>1.9</v>
      </c>
      <c r="AJ16" s="81">
        <f t="shared" si="14"/>
        <v>1</v>
      </c>
      <c r="AK16" s="82">
        <f t="shared" si="1"/>
        <v>0.5</v>
      </c>
    </row>
    <row r="17" spans="1:37" s="4" customFormat="1" x14ac:dyDescent="0.25">
      <c r="A17" s="126" t="str">
        <f>'Indicator Data'!A20</f>
        <v>Belarus</v>
      </c>
      <c r="B17" s="59" t="str">
        <f>'Indicator Data'!B20</f>
        <v>BLR</v>
      </c>
      <c r="C17" s="73">
        <f>ROUND(IF('Indicator Data'!Q20="No data",IF((0.1233*LN('Indicator Data'!BB20)-0.4559)&gt;C$195,0,IF((0.1233*LN('Indicator Data'!BB20)-0.4559)&lt;C$194,10,(C$195-(0.1233*LN('Indicator Data'!BB20)-0.4559))/(C$195-C$194)*10)),IF('Indicator Data'!Q20&gt;C$195,0,IF('Indicator Data'!Q20&lt;C$194,10,(C$195-'Indicator Data'!Q20)/(C$195-C$194)*10))),1)</f>
        <v>2.2000000000000002</v>
      </c>
      <c r="D17" s="73" t="str">
        <f>IF('Indicator Data'!R20="No data","x",ROUND((IF(LOG('Indicator Data'!R20*1000)&gt;D$195,10,IF(LOG('Indicator Data'!R20*1000)&lt;D$194,0,10-(D$195-LOG('Indicator Data'!R20*1000))/(D$195-D$194)*10))),1))</f>
        <v>x</v>
      </c>
      <c r="E17" s="74">
        <f t="shared" si="2"/>
        <v>2.2000000000000002</v>
      </c>
      <c r="F17" s="73">
        <f>IF('Indicator Data'!AF20="No data","x",ROUND(IF('Indicator Data'!AF20&gt;F$195,10,IF('Indicator Data'!AF20&lt;F$194,0,10-(F$195-'Indicator Data'!AF20)/(F$195-F$194)*10)),1))</f>
        <v>1.7</v>
      </c>
      <c r="G17" s="73">
        <f>IF('Indicator Data'!AG20="No data","x",ROUND(IF('Indicator Data'!AG20&gt;G$195,10,IF('Indicator Data'!AG20&lt;G$194,0,10-(G$195-'Indicator Data'!AG20)/(G$195-G$194)*10)),1))</f>
        <v>0.5</v>
      </c>
      <c r="H17" s="74">
        <f t="shared" si="3"/>
        <v>1.1000000000000001</v>
      </c>
      <c r="I17" s="75">
        <f>SUM(IF('Indicator Data'!S20=0,0,'Indicator Data'!S20/1000000),SUM('Indicator Data'!T20:U20))</f>
        <v>119.931879</v>
      </c>
      <c r="J17" s="75">
        <f>I17/'Indicator Data'!BC20*1000000</f>
        <v>12.613952013462523</v>
      </c>
      <c r="K17" s="73">
        <f t="shared" si="4"/>
        <v>0.3</v>
      </c>
      <c r="L17" s="73">
        <f>IF('Indicator Data'!V20="No data","x",ROUND(IF('Indicator Data'!V20&gt;L$195,10,IF('Indicator Data'!V20&lt;L$194,0,10-(L$195-'Indicator Data'!V20)/(L$195-L$194)*10)),1))</f>
        <v>0</v>
      </c>
      <c r="M17" s="74">
        <f t="shared" si="5"/>
        <v>0.2</v>
      </c>
      <c r="N17" s="76">
        <f t="shared" si="6"/>
        <v>1.4</v>
      </c>
      <c r="O17" s="88">
        <f>IF(AND('Indicator Data'!AK20="No data",'Indicator Data'!AL20="No data"),0,SUM('Indicator Data'!AK20:AM20)/1000)</f>
        <v>2.677</v>
      </c>
      <c r="P17" s="73">
        <f t="shared" si="7"/>
        <v>1.4</v>
      </c>
      <c r="Q17" s="77">
        <f>O17*1000/'Indicator Data'!BC20</f>
        <v>2.8155607851386351E-4</v>
      </c>
      <c r="R17" s="73">
        <f t="shared" si="8"/>
        <v>2.2999999999999998</v>
      </c>
      <c r="S17" s="78">
        <f t="shared" si="9"/>
        <v>1.9</v>
      </c>
      <c r="T17" s="73">
        <f>IF('Indicator Data'!AB20="No data","x",ROUND(IF('Indicator Data'!AB20&gt;T$195,10,IF('Indicator Data'!AB20&lt;T$194,0,10-(T$195-'Indicator Data'!AB20)/(T$195-T$194)*10)),1))</f>
        <v>0.8</v>
      </c>
      <c r="U17" s="73">
        <f>IF('Indicator Data'!AA20="No data","x",ROUND(IF('Indicator Data'!AA20&gt;U$195,10,IF('Indicator Data'!AA20&lt;U$194,0,10-(U$195-'Indicator Data'!AA20)/(U$195-U$194)*10)),1))</f>
        <v>0.7</v>
      </c>
      <c r="V17" s="73" t="str">
        <f>IF('Indicator Data'!AE20="No data","x",ROUND(IF('Indicator Data'!AE20&gt;V$195,10,IF('Indicator Data'!AE20&lt;V$194,0,10-(V$195-'Indicator Data'!AE20)/(V$195-V$194)*10)),1))</f>
        <v>x</v>
      </c>
      <c r="W17" s="74">
        <f t="shared" si="0"/>
        <v>0.8</v>
      </c>
      <c r="X17" s="73">
        <f>IF('Indicator Data'!W20="No data","x",ROUND(IF('Indicator Data'!W20&gt;X$195,10,IF('Indicator Data'!W20&lt;X$194,0,10-(X$195-'Indicator Data'!W20)/(X$195-X$194)*10)),1))</f>
        <v>0.3</v>
      </c>
      <c r="Y17" s="73" t="str">
        <f>IF('Indicator Data'!X20="No data","x",ROUND(IF('Indicator Data'!X20&gt;Y$195,10,IF('Indicator Data'!X20&lt;Y$194,0,10-(Y$195-'Indicator Data'!X20)/(Y$195-Y$194)*10)),1))</f>
        <v>x</v>
      </c>
      <c r="Z17" s="74">
        <f t="shared" si="10"/>
        <v>0.3</v>
      </c>
      <c r="AA17" s="88">
        <f>('Indicator Data'!AJ20+'Indicator Data'!AI20*0.5+'Indicator Data'!AH20*0.25)/1000</f>
        <v>75.269499999999994</v>
      </c>
      <c r="AB17" s="79">
        <f>AA17*1000/'Indicator Data'!BC20</f>
        <v>7.9165428657823125E-3</v>
      </c>
      <c r="AC17" s="74">
        <f t="shared" si="11"/>
        <v>0.8</v>
      </c>
      <c r="AD17" s="73">
        <f>IF('Indicator Data'!AN20="No data","x",ROUND(IF('Indicator Data'!AN20&lt;$AD$194,10,IF('Indicator Data'!AN20&gt;$AD$195,0,($AD$195-'Indicator Data'!AN20)/($AD$195-$AD$194)*10)),1))</f>
        <v>2.5</v>
      </c>
      <c r="AE17" s="73">
        <f>IF('Indicator Data'!AO20="No data","x",ROUND(IF('Indicator Data'!AO20&gt;$AE$195,10,IF('Indicator Data'!AO20&lt;$AE$194,0,10-($AE$195-'Indicator Data'!AO20)/($AE$195-$AE$194)*10)),1))</f>
        <v>0</v>
      </c>
      <c r="AF17" s="80">
        <f>IF('Indicator Data'!AP20="No data","x",ROUND(IF('Indicator Data'!AP20&gt;$AF$195,10,IF('Indicator Data'!AP20&lt;$AF$194,0,10-($AF$195-'Indicator Data'!AP20)/($AF$195-$AF$194)*10)),1))</f>
        <v>4.8</v>
      </c>
      <c r="AG17" s="80" t="str">
        <f>IF('Indicator Data'!AQ20="No data","x",ROUND(IF('Indicator Data'!AQ20&gt;$AG$195,10,IF('Indicator Data'!AQ20&lt;$AG$194,0,10-($AG$195-'Indicator Data'!AQ20)/($AG$195-$AG$194)*10)),1))</f>
        <v>x</v>
      </c>
      <c r="AH17" s="73">
        <f t="shared" si="12"/>
        <v>4.8</v>
      </c>
      <c r="AI17" s="74">
        <f t="shared" si="13"/>
        <v>2.4</v>
      </c>
      <c r="AJ17" s="81">
        <f t="shared" si="14"/>
        <v>1.1000000000000001</v>
      </c>
      <c r="AK17" s="82">
        <f t="shared" si="1"/>
        <v>1.5</v>
      </c>
    </row>
    <row r="18" spans="1:37" s="4" customFormat="1" x14ac:dyDescent="0.25">
      <c r="A18" s="126" t="str">
        <f>'Indicator Data'!A21</f>
        <v>Belgium</v>
      </c>
      <c r="B18" s="59" t="str">
        <f>'Indicator Data'!B21</f>
        <v>BEL</v>
      </c>
      <c r="C18" s="73">
        <f>ROUND(IF('Indicator Data'!Q21="No data",IF((0.1233*LN('Indicator Data'!BB21)-0.4559)&gt;C$195,0,IF((0.1233*LN('Indicator Data'!BB21)-0.4559)&lt;C$194,10,(C$195-(0.1233*LN('Indicator Data'!BB21)-0.4559))/(C$195-C$194)*10)),IF('Indicator Data'!Q21&gt;C$195,0,IF('Indicator Data'!Q21&lt;C$194,10,(C$195-'Indicator Data'!Q21)/(C$195-C$194)*10))),1)</f>
        <v>0.5</v>
      </c>
      <c r="D18" s="73" t="str">
        <f>IF('Indicator Data'!R21="No data","x",ROUND((IF(LOG('Indicator Data'!R21*1000)&gt;D$195,10,IF(LOG('Indicator Data'!R21*1000)&lt;D$194,0,10-(D$195-LOG('Indicator Data'!R21*1000))/(D$195-D$194)*10))),1))</f>
        <v>x</v>
      </c>
      <c r="E18" s="74">
        <f t="shared" si="2"/>
        <v>0.5</v>
      </c>
      <c r="F18" s="73">
        <f>IF('Indicator Data'!AF21="No data","x",ROUND(IF('Indicator Data'!AF21&gt;F$195,10,IF('Indicator Data'!AF21&lt;F$194,0,10-(F$195-'Indicator Data'!AF21)/(F$195-F$194)*10)),1))</f>
        <v>0.6</v>
      </c>
      <c r="G18" s="73">
        <f>IF('Indicator Data'!AG21="No data","x",ROUND(IF('Indicator Data'!AG21&gt;G$195,10,IF('Indicator Data'!AG21&lt;G$194,0,10-(G$195-'Indicator Data'!AG21)/(G$195-G$194)*10)),1))</f>
        <v>0.6</v>
      </c>
      <c r="H18" s="74">
        <f t="shared" si="3"/>
        <v>0.6</v>
      </c>
      <c r="I18" s="75">
        <f>SUM(IF('Indicator Data'!S21=0,0,'Indicator Data'!S21/1000000),SUM('Indicator Data'!T21:U21))</f>
        <v>-0.41379899999999997</v>
      </c>
      <c r="J18" s="75">
        <f>I18/'Indicator Data'!BC21*1000000</f>
        <v>-3.6387313195805716E-2</v>
      </c>
      <c r="K18" s="73">
        <f t="shared" si="4"/>
        <v>0</v>
      </c>
      <c r="L18" s="73" t="str">
        <f>IF('Indicator Data'!V21="No data","x",ROUND(IF('Indicator Data'!V21&gt;L$195,10,IF('Indicator Data'!V21&lt;L$194,0,10-(L$195-'Indicator Data'!V21)/(L$195-L$194)*10)),1))</f>
        <v>x</v>
      </c>
      <c r="M18" s="74">
        <f t="shared" si="5"/>
        <v>0</v>
      </c>
      <c r="N18" s="76">
        <f t="shared" si="6"/>
        <v>0.4</v>
      </c>
      <c r="O18" s="88">
        <f>IF(AND('Indicator Data'!AK21="No data",'Indicator Data'!AL21="No data"),0,SUM('Indicator Data'!AK21:AM21)/1000)</f>
        <v>59.207999999999998</v>
      </c>
      <c r="P18" s="73">
        <f t="shared" si="7"/>
        <v>5.9</v>
      </c>
      <c r="Q18" s="77">
        <f>O18*1000/'Indicator Data'!BC21</f>
        <v>5.2064409041521738E-3</v>
      </c>
      <c r="R18" s="73">
        <f t="shared" si="8"/>
        <v>4.8</v>
      </c>
      <c r="S18" s="78">
        <f t="shared" si="9"/>
        <v>5.4</v>
      </c>
      <c r="T18" s="73" t="str">
        <f>IF('Indicator Data'!AB21="No data","x",ROUND(IF('Indicator Data'!AB21&gt;T$195,10,IF('Indicator Data'!AB21&lt;T$194,0,10-(T$195-'Indicator Data'!AB21)/(T$195-T$194)*10)),1))</f>
        <v>x</v>
      </c>
      <c r="U18" s="73">
        <f>IF('Indicator Data'!AA21="No data","x",ROUND(IF('Indicator Data'!AA21&gt;U$195,10,IF('Indicator Data'!AA21&lt;U$194,0,10-(U$195-'Indicator Data'!AA21)/(U$195-U$194)*10)),1))</f>
        <v>0.2</v>
      </c>
      <c r="V18" s="73" t="str">
        <f>IF('Indicator Data'!AE21="No data","x",ROUND(IF('Indicator Data'!AE21&gt;V$195,10,IF('Indicator Data'!AE21&lt;V$194,0,10-(V$195-'Indicator Data'!AE21)/(V$195-V$194)*10)),1))</f>
        <v>x</v>
      </c>
      <c r="W18" s="74">
        <f t="shared" si="0"/>
        <v>0.2</v>
      </c>
      <c r="X18" s="73">
        <f>IF('Indicator Data'!W21="No data","x",ROUND(IF('Indicator Data'!W21&gt;X$195,10,IF('Indicator Data'!W21&lt;X$194,0,10-(X$195-'Indicator Data'!W21)/(X$195-X$194)*10)),1))</f>
        <v>0.3</v>
      </c>
      <c r="Y18" s="73" t="str">
        <f>IF('Indicator Data'!X21="No data","x",ROUND(IF('Indicator Data'!X21&gt;Y$195,10,IF('Indicator Data'!X21&lt;Y$194,0,10-(Y$195-'Indicator Data'!X21)/(Y$195-Y$194)*10)),1))</f>
        <v>x</v>
      </c>
      <c r="Z18" s="74">
        <f t="shared" si="10"/>
        <v>0.3</v>
      </c>
      <c r="AA18" s="88">
        <f>('Indicator Data'!AJ21+'Indicator Data'!AI21*0.5+'Indicator Data'!AH21*0.25)/1000</f>
        <v>0</v>
      </c>
      <c r="AB18" s="79">
        <f>AA18*1000/'Indicator Data'!BC21</f>
        <v>0</v>
      </c>
      <c r="AC18" s="74">
        <f t="shared" si="11"/>
        <v>0</v>
      </c>
      <c r="AD18" s="73">
        <f>IF('Indicator Data'!AN21="No data","x",ROUND(IF('Indicator Data'!AN21&lt;$AD$194,10,IF('Indicator Data'!AN21&gt;$AD$195,0,($AD$195-'Indicator Data'!AN21)/($AD$195-$AD$194)*10)),1))</f>
        <v>0.1</v>
      </c>
      <c r="AE18" s="73">
        <f>IF('Indicator Data'!AO21="No data","x",ROUND(IF('Indicator Data'!AO21&gt;$AE$195,10,IF('Indicator Data'!AO21&lt;$AE$194,0,10-($AE$195-'Indicator Data'!AO21)/($AE$195-$AE$194)*10)),1))</f>
        <v>0</v>
      </c>
      <c r="AF18" s="80">
        <f>IF('Indicator Data'!AP21="No data","x",ROUND(IF('Indicator Data'!AP21&gt;$AF$195,10,IF('Indicator Data'!AP21&lt;$AF$194,0,10-($AF$195-'Indicator Data'!AP21)/($AF$195-$AF$194)*10)),1))</f>
        <v>0.8</v>
      </c>
      <c r="AG18" s="80">
        <f>IF('Indicator Data'!AQ21="No data","x",ROUND(IF('Indicator Data'!AQ21&gt;$AG$195,10,IF('Indicator Data'!AQ21&lt;$AG$194,0,10-($AG$195-'Indicator Data'!AQ21)/($AG$195-$AG$194)*10)),1))</f>
        <v>3</v>
      </c>
      <c r="AH18" s="73">
        <f t="shared" si="12"/>
        <v>1.2</v>
      </c>
      <c r="AI18" s="74">
        <f t="shared" si="13"/>
        <v>0.4</v>
      </c>
      <c r="AJ18" s="81">
        <f t="shared" si="14"/>
        <v>0.2</v>
      </c>
      <c r="AK18" s="82">
        <f t="shared" si="1"/>
        <v>3.2</v>
      </c>
    </row>
    <row r="19" spans="1:37" s="4" customFormat="1" x14ac:dyDescent="0.25">
      <c r="A19" s="126" t="str">
        <f>'Indicator Data'!A22</f>
        <v>Belize</v>
      </c>
      <c r="B19" s="59" t="str">
        <f>'Indicator Data'!B22</f>
        <v>BLZ</v>
      </c>
      <c r="C19" s="73">
        <f>ROUND(IF('Indicator Data'!Q22="No data",IF((0.1233*LN('Indicator Data'!BB22)-0.4559)&gt;C$195,0,IF((0.1233*LN('Indicator Data'!BB22)-0.4559)&lt;C$194,10,(C$195-(0.1233*LN('Indicator Data'!BB22)-0.4559))/(C$195-C$194)*10)),IF('Indicator Data'!Q22&gt;C$195,0,IF('Indicator Data'!Q22&lt;C$194,10,(C$195-'Indicator Data'!Q22)/(C$195-C$194)*10))),1)</f>
        <v>3.7</v>
      </c>
      <c r="D19" s="73">
        <f>IF('Indicator Data'!R22="No data","x",ROUND((IF(LOG('Indicator Data'!R22*1000)&gt;D$195,10,IF(LOG('Indicator Data'!R22*1000)&lt;D$194,0,10-(D$195-LOG('Indicator Data'!R22*1000))/(D$195-D$194)*10))),1))</f>
        <v>4.5999999999999996</v>
      </c>
      <c r="E19" s="74">
        <f t="shared" si="2"/>
        <v>4.2</v>
      </c>
      <c r="F19" s="73">
        <f>IF('Indicator Data'!AF22="No data","x",ROUND(IF('Indicator Data'!AF22&gt;F$195,10,IF('Indicator Data'!AF22&lt;F$194,0,10-(F$195-'Indicator Data'!AF22)/(F$195-F$194)*10)),1))</f>
        <v>5.0999999999999996</v>
      </c>
      <c r="G19" s="73">
        <f>IF('Indicator Data'!AG22="No data","x",ROUND(IF('Indicator Data'!AG22&gt;G$195,10,IF('Indicator Data'!AG22&lt;G$194,0,10-(G$195-'Indicator Data'!AG22)/(G$195-G$194)*10)),1))</f>
        <v>2.8</v>
      </c>
      <c r="H19" s="74">
        <f t="shared" si="3"/>
        <v>4</v>
      </c>
      <c r="I19" s="75">
        <f>SUM(IF('Indicator Data'!S22=0,0,'Indicator Data'!S22/1000000),SUM('Indicator Data'!T22:U22))</f>
        <v>10.97</v>
      </c>
      <c r="J19" s="75">
        <f>I19/'Indicator Data'!BC22*1000000</f>
        <v>29.278239355611841</v>
      </c>
      <c r="K19" s="73">
        <f t="shared" si="4"/>
        <v>0.6</v>
      </c>
      <c r="L19" s="73">
        <f>IF('Indicator Data'!V22="No data","x",ROUND(IF('Indicator Data'!V22&gt;L$195,10,IF('Indicator Data'!V22&lt;L$194,0,10-(L$195-'Indicator Data'!V22)/(L$195-L$194)*10)),1))</f>
        <v>1.3</v>
      </c>
      <c r="M19" s="74">
        <f t="shared" si="5"/>
        <v>1</v>
      </c>
      <c r="N19" s="76">
        <f t="shared" si="6"/>
        <v>3.4</v>
      </c>
      <c r="O19" s="88">
        <f>IF(AND('Indicator Data'!AK22="No data",'Indicator Data'!AL22="No data"),0,SUM('Indicator Data'!AK22:AM22)/1000)</f>
        <v>2.8000000000000001E-2</v>
      </c>
      <c r="P19" s="73">
        <f t="shared" si="7"/>
        <v>0</v>
      </c>
      <c r="Q19" s="77">
        <f>O19*1000/'Indicator Data'!BC22</f>
        <v>7.473023718843496E-5</v>
      </c>
      <c r="R19" s="73">
        <f t="shared" si="8"/>
        <v>1.7</v>
      </c>
      <c r="S19" s="78">
        <f t="shared" si="9"/>
        <v>0.9</v>
      </c>
      <c r="T19" s="73">
        <f>IF('Indicator Data'!AB22="No data","x",ROUND(IF('Indicator Data'!AB22&gt;T$195,10,IF('Indicator Data'!AB22&lt;T$194,0,10-(T$195-'Indicator Data'!AB22)/(T$195-T$194)*10)),1))</f>
        <v>3.6</v>
      </c>
      <c r="U19" s="73">
        <f>IF('Indicator Data'!AA22="No data","x",ROUND(IF('Indicator Data'!AA22&gt;U$195,10,IF('Indicator Data'!AA22&lt;U$194,0,10-(U$195-'Indicator Data'!AA22)/(U$195-U$194)*10)),1))</f>
        <v>0.7</v>
      </c>
      <c r="V19" s="73">
        <f>IF('Indicator Data'!AE22="No data","x",ROUND(IF('Indicator Data'!AE22&gt;V$195,10,IF('Indicator Data'!AE22&lt;V$194,0,10-(V$195-'Indicator Data'!AE22)/(V$195-V$194)*10)),1))</f>
        <v>0</v>
      </c>
      <c r="W19" s="74">
        <f t="shared" si="0"/>
        <v>1.4</v>
      </c>
      <c r="X19" s="73">
        <f>IF('Indicator Data'!W22="No data","x",ROUND(IF('Indicator Data'!W22&gt;X$195,10,IF('Indicator Data'!W22&lt;X$194,0,10-(X$195-'Indicator Data'!W22)/(X$195-X$194)*10)),1))</f>
        <v>1.1000000000000001</v>
      </c>
      <c r="Y19" s="73">
        <f>IF('Indicator Data'!X22="No data","x",ROUND(IF('Indicator Data'!X22&gt;Y$195,10,IF('Indicator Data'!X22&lt;Y$194,0,10-(Y$195-'Indicator Data'!X22)/(Y$195-Y$194)*10)),1))</f>
        <v>1.4</v>
      </c>
      <c r="Z19" s="74">
        <f t="shared" si="10"/>
        <v>1.3</v>
      </c>
      <c r="AA19" s="88">
        <f>('Indicator Data'!AJ22+'Indicator Data'!AI22*0.5+'Indicator Data'!AH22*0.25)/1000</f>
        <v>2.5887500000000001</v>
      </c>
      <c r="AB19" s="79">
        <f>AA19*1000/'Indicator Data'!BC22</f>
        <v>6.9092107686271791E-3</v>
      </c>
      <c r="AC19" s="74">
        <f t="shared" si="11"/>
        <v>0.7</v>
      </c>
      <c r="AD19" s="73">
        <f>IF('Indicator Data'!AN22="No data","x",ROUND(IF('Indicator Data'!AN22&lt;$AD$194,10,IF('Indicator Data'!AN22&gt;$AD$195,0,($AD$195-'Indicator Data'!AN22)/($AD$195-$AD$194)*10)),1))</f>
        <v>3.6</v>
      </c>
      <c r="AE19" s="73">
        <f>IF('Indicator Data'!AO22="No data","x",ROUND(IF('Indicator Data'!AO22&gt;$AE$195,10,IF('Indicator Data'!AO22&lt;$AE$194,0,10-($AE$195-'Indicator Data'!AO22)/($AE$195-$AE$194)*10)),1))</f>
        <v>0.4</v>
      </c>
      <c r="AF19" s="80">
        <f>IF('Indicator Data'!AP22="No data","x",ROUND(IF('Indicator Data'!AP22&gt;$AF$195,10,IF('Indicator Data'!AP22&lt;$AF$194,0,10-($AF$195-'Indicator Data'!AP22)/($AF$195-$AF$194)*10)),1))</f>
        <v>2.2999999999999998</v>
      </c>
      <c r="AG19" s="80">
        <f>IF('Indicator Data'!AQ22="No data","x",ROUND(IF('Indicator Data'!AQ22&gt;$AG$195,10,IF('Indicator Data'!AQ22&lt;$AG$194,0,10-($AG$195-'Indicator Data'!AQ22)/($AG$195-$AG$194)*10)),1))</f>
        <v>10</v>
      </c>
      <c r="AH19" s="73">
        <f t="shared" si="12"/>
        <v>3.8</v>
      </c>
      <c r="AI19" s="74">
        <f t="shared" si="13"/>
        <v>2.6</v>
      </c>
      <c r="AJ19" s="81">
        <f t="shared" si="14"/>
        <v>1.5</v>
      </c>
      <c r="AK19" s="82">
        <f t="shared" si="1"/>
        <v>1.2</v>
      </c>
    </row>
    <row r="20" spans="1:37" s="4" customFormat="1" x14ac:dyDescent="0.25">
      <c r="A20" s="126" t="str">
        <f>'Indicator Data'!A23</f>
        <v>Benin</v>
      </c>
      <c r="B20" s="59" t="str">
        <f>'Indicator Data'!B23</f>
        <v>BEN</v>
      </c>
      <c r="C20" s="73">
        <f>ROUND(IF('Indicator Data'!Q23="No data",IF((0.1233*LN('Indicator Data'!BB23)-0.4559)&gt;C$195,0,IF((0.1233*LN('Indicator Data'!BB23)-0.4559)&lt;C$194,10,(C$195-(0.1233*LN('Indicator Data'!BB23)-0.4559))/(C$195-C$194)*10)),IF('Indicator Data'!Q23&gt;C$195,0,IF('Indicator Data'!Q23&lt;C$194,10,(C$195-'Indicator Data'!Q23)/(C$195-C$194)*10))),1)</f>
        <v>6.7</v>
      </c>
      <c r="D20" s="73">
        <f>IF('Indicator Data'!R23="No data","x",ROUND((IF(LOG('Indicator Data'!R23*1000)&gt;D$195,10,IF(LOG('Indicator Data'!R23*1000)&lt;D$194,0,10-(D$195-LOG('Indicator Data'!R23*1000))/(D$195-D$194)*10))),1))</f>
        <v>9.4</v>
      </c>
      <c r="E20" s="74">
        <f t="shared" si="2"/>
        <v>8.4</v>
      </c>
      <c r="F20" s="73">
        <f>IF('Indicator Data'!AF23="No data","x",ROUND(IF('Indicator Data'!AF23&gt;F$195,10,IF('Indicator Data'!AF23&lt;F$194,0,10-(F$195-'Indicator Data'!AF23)/(F$195-F$194)*10)),1))</f>
        <v>8.1999999999999993</v>
      </c>
      <c r="G20" s="73">
        <f>IF('Indicator Data'!AG23="No data","x",ROUND(IF('Indicator Data'!AG23&gt;G$195,10,IF('Indicator Data'!AG23&lt;G$194,0,10-(G$195-'Indicator Data'!AG23)/(G$195-G$194)*10)),1))</f>
        <v>4.5999999999999996</v>
      </c>
      <c r="H20" s="74">
        <f t="shared" si="3"/>
        <v>6.4</v>
      </c>
      <c r="I20" s="75">
        <f>SUM(IF('Indicator Data'!S23=0,0,'Indicator Data'!S23/1000000),SUM('Indicator Data'!T23:U23))</f>
        <v>549.23134900000002</v>
      </c>
      <c r="J20" s="75">
        <f>I20/'Indicator Data'!BC23*1000000</f>
        <v>49.145175887094958</v>
      </c>
      <c r="K20" s="73">
        <f t="shared" si="4"/>
        <v>1</v>
      </c>
      <c r="L20" s="73">
        <f>IF('Indicator Data'!V23="No data","x",ROUND(IF('Indicator Data'!V23&gt;L$195,10,IF('Indicator Data'!V23&lt;L$194,0,10-(L$195-'Indicator Data'!V23)/(L$195-L$194)*10)),1))</f>
        <v>4.9000000000000004</v>
      </c>
      <c r="M20" s="74">
        <f t="shared" si="5"/>
        <v>3</v>
      </c>
      <c r="N20" s="76">
        <f t="shared" si="6"/>
        <v>6.6</v>
      </c>
      <c r="O20" s="88">
        <f>IF(AND('Indicator Data'!AK23="No data",'Indicator Data'!AL23="No data"),0,SUM('Indicator Data'!AK23:AM23)/1000)</f>
        <v>1.149</v>
      </c>
      <c r="P20" s="73">
        <f t="shared" si="7"/>
        <v>0.2</v>
      </c>
      <c r="Q20" s="77">
        <f>O20*1000/'Indicator Data'!BC23</f>
        <v>1.0281242539611864E-4</v>
      </c>
      <c r="R20" s="73">
        <f t="shared" si="8"/>
        <v>1.8</v>
      </c>
      <c r="S20" s="78">
        <f t="shared" si="9"/>
        <v>1</v>
      </c>
      <c r="T20" s="73">
        <f>IF('Indicator Data'!AB23="No data","x",ROUND(IF('Indicator Data'!AB23&gt;T$195,10,IF('Indicator Data'!AB23&lt;T$194,0,10-(T$195-'Indicator Data'!AB23)/(T$195-T$194)*10)),1))</f>
        <v>2</v>
      </c>
      <c r="U20" s="73">
        <f>IF('Indicator Data'!AA23="No data","x",ROUND(IF('Indicator Data'!AA23&gt;U$195,10,IF('Indicator Data'!AA23&lt;U$194,0,10-(U$195-'Indicator Data'!AA23)/(U$195-U$194)*10)),1))</f>
        <v>1.1000000000000001</v>
      </c>
      <c r="V20" s="73">
        <f>IF('Indicator Data'!AE23="No data","x",ROUND(IF('Indicator Data'!AE23&gt;V$195,10,IF('Indicator Data'!AE23&lt;V$194,0,10-(V$195-'Indicator Data'!AE23)/(V$195-V$194)*10)),1))</f>
        <v>6.7</v>
      </c>
      <c r="W20" s="74">
        <f t="shared" si="0"/>
        <v>3.3</v>
      </c>
      <c r="X20" s="73">
        <f>IF('Indicator Data'!W23="No data","x",ROUND(IF('Indicator Data'!W23&gt;X$195,10,IF('Indicator Data'!W23&lt;X$194,0,10-(X$195-'Indicator Data'!W23)/(X$195-X$194)*10)),1))</f>
        <v>7.6</v>
      </c>
      <c r="Y20" s="73">
        <f>IF('Indicator Data'!X23="No data","x",ROUND(IF('Indicator Data'!X23&gt;Y$195,10,IF('Indicator Data'!X23&lt;Y$194,0,10-(Y$195-'Indicator Data'!X23)/(Y$195-Y$194)*10)),1))</f>
        <v>4</v>
      </c>
      <c r="Z20" s="74">
        <f t="shared" si="10"/>
        <v>5.8</v>
      </c>
      <c r="AA20" s="88">
        <f>('Indicator Data'!AJ23+'Indicator Data'!AI23*0.5+'Indicator Data'!AH23*0.25)/1000</f>
        <v>7.0250000000000007E-2</v>
      </c>
      <c r="AB20" s="79">
        <f>AA20*1000/'Indicator Data'!BC23</f>
        <v>6.2859642159071671E-6</v>
      </c>
      <c r="AC20" s="74">
        <f t="shared" si="11"/>
        <v>0</v>
      </c>
      <c r="AD20" s="73">
        <f>IF('Indicator Data'!AN23="No data","x",ROUND(IF('Indicator Data'!AN23&lt;$AD$194,10,IF('Indicator Data'!AN23&gt;$AD$195,0,($AD$195-'Indicator Data'!AN23)/($AD$195-$AD$194)*10)),1))</f>
        <v>3.6</v>
      </c>
      <c r="AE20" s="73">
        <f>IF('Indicator Data'!AO23="No data","x",ROUND(IF('Indicator Data'!AO23&gt;$AE$195,10,IF('Indicator Data'!AO23&lt;$AE$194,0,10-($AE$195-'Indicator Data'!AO23)/($AE$195-$AE$194)*10)),1))</f>
        <v>1.8</v>
      </c>
      <c r="AF20" s="80">
        <f>IF('Indicator Data'!AP23="No data","x",ROUND(IF('Indicator Data'!AP23&gt;$AF$195,10,IF('Indicator Data'!AP23&lt;$AF$194,0,10-($AF$195-'Indicator Data'!AP23)/($AF$195-$AF$194)*10)),1))</f>
        <v>7.9</v>
      </c>
      <c r="AG20" s="80">
        <f>IF('Indicator Data'!AQ23="No data","x",ROUND(IF('Indicator Data'!AQ23&gt;$AG$195,10,IF('Indicator Data'!AQ23&lt;$AG$194,0,10-($AG$195-'Indicator Data'!AQ23)/($AG$195-$AG$194)*10)),1))</f>
        <v>10</v>
      </c>
      <c r="AH20" s="73">
        <f t="shared" si="12"/>
        <v>8.3000000000000007</v>
      </c>
      <c r="AI20" s="74">
        <f t="shared" si="13"/>
        <v>4.5999999999999996</v>
      </c>
      <c r="AJ20" s="81">
        <f t="shared" si="14"/>
        <v>3.7</v>
      </c>
      <c r="AK20" s="82">
        <f t="shared" si="1"/>
        <v>2.5</v>
      </c>
    </row>
    <row r="21" spans="1:37" s="4" customFormat="1" x14ac:dyDescent="0.25">
      <c r="A21" s="126" t="str">
        <f>'Indicator Data'!A24</f>
        <v>Bhutan</v>
      </c>
      <c r="B21" s="59" t="str">
        <f>'Indicator Data'!B24</f>
        <v>BTN</v>
      </c>
      <c r="C21" s="73">
        <f>ROUND(IF('Indicator Data'!Q24="No data",IF((0.1233*LN('Indicator Data'!BB24)-0.4559)&gt;C$195,0,IF((0.1233*LN('Indicator Data'!BB24)-0.4559)&lt;C$194,10,(C$195-(0.1233*LN('Indicator Data'!BB24)-0.4559))/(C$195-C$194)*10)),IF('Indicator Data'!Q24&gt;C$195,0,IF('Indicator Data'!Q24&lt;C$194,10,(C$195-'Indicator Data'!Q24)/(C$195-C$194)*10))),1)</f>
        <v>5.2</v>
      </c>
      <c r="D21" s="73">
        <f>IF('Indicator Data'!R24="No data","x",ROUND((IF(LOG('Indicator Data'!R24*1000)&gt;D$195,10,IF(LOG('Indicator Data'!R24*1000)&lt;D$194,0,10-(D$195-LOG('Indicator Data'!R24*1000))/(D$195-D$194)*10))),1))</f>
        <v>7.8</v>
      </c>
      <c r="E21" s="74">
        <f t="shared" si="2"/>
        <v>6.7</v>
      </c>
      <c r="F21" s="73">
        <f>IF('Indicator Data'!AF24="No data","x",ROUND(IF('Indicator Data'!AF24&gt;F$195,10,IF('Indicator Data'!AF24&lt;F$194,0,10-(F$195-'Indicator Data'!AF24)/(F$195-F$194)*10)),1))</f>
        <v>6.3</v>
      </c>
      <c r="G21" s="73">
        <f>IF('Indicator Data'!AG24="No data","x",ROUND(IF('Indicator Data'!AG24&gt;G$195,10,IF('Indicator Data'!AG24&lt;G$194,0,10-(G$195-'Indicator Data'!AG24)/(G$195-G$194)*10)),1))</f>
        <v>3.1</v>
      </c>
      <c r="H21" s="74">
        <f t="shared" si="3"/>
        <v>4.7</v>
      </c>
      <c r="I21" s="75">
        <f>SUM(IF('Indicator Data'!S24=0,0,'Indicator Data'!S24/1000000),SUM('Indicator Data'!T24:U24))</f>
        <v>73.867369999999994</v>
      </c>
      <c r="J21" s="75">
        <f>I21/'Indicator Data'!BC24*1000000</f>
        <v>91.464159681034161</v>
      </c>
      <c r="K21" s="73">
        <f t="shared" si="4"/>
        <v>1.8</v>
      </c>
      <c r="L21" s="73">
        <f>IF('Indicator Data'!V24="No data","x",ROUND(IF('Indicator Data'!V24&gt;L$195,10,IF('Indicator Data'!V24&lt;L$194,0,10-(L$195-'Indicator Data'!V24)/(L$195-L$194)*10)),1))</f>
        <v>3.4</v>
      </c>
      <c r="M21" s="74">
        <f t="shared" si="5"/>
        <v>2.6</v>
      </c>
      <c r="N21" s="76">
        <f t="shared" si="6"/>
        <v>5.2</v>
      </c>
      <c r="O21" s="88">
        <f>IF(AND('Indicator Data'!AK24="No data",'Indicator Data'!AL24="No data"),0,SUM('Indicator Data'!AK24:AM24)/1000)</f>
        <v>0</v>
      </c>
      <c r="P21" s="73">
        <f t="shared" si="7"/>
        <v>0</v>
      </c>
      <c r="Q21" s="77">
        <f>O21*1000/'Indicator Data'!BC24</f>
        <v>0</v>
      </c>
      <c r="R21" s="73">
        <f t="shared" si="8"/>
        <v>0</v>
      </c>
      <c r="S21" s="78">
        <f t="shared" si="9"/>
        <v>0</v>
      </c>
      <c r="T21" s="73">
        <f>IF('Indicator Data'!AB24="No data","x",ROUND(IF('Indicator Data'!AB24&gt;T$195,10,IF('Indicator Data'!AB24&lt;T$194,0,10-(T$195-'Indicator Data'!AB24)/(T$195-T$194)*10)),1))</f>
        <v>0.2</v>
      </c>
      <c r="U21" s="73">
        <f>IF('Indicator Data'!AA24="No data","x",ROUND(IF('Indicator Data'!AA24&gt;U$195,10,IF('Indicator Data'!AA24&lt;U$194,0,10-(U$195-'Indicator Data'!AA24)/(U$195-U$194)*10)),1))</f>
        <v>2.4</v>
      </c>
      <c r="V21" s="73">
        <f>IF('Indicator Data'!AE24="No data","x",ROUND(IF('Indicator Data'!AE24&gt;V$195,10,IF('Indicator Data'!AE24&lt;V$194,0,10-(V$195-'Indicator Data'!AE24)/(V$195-V$194)*10)),1))</f>
        <v>0</v>
      </c>
      <c r="W21" s="74">
        <f t="shared" si="0"/>
        <v>0.9</v>
      </c>
      <c r="X21" s="73">
        <f>IF('Indicator Data'!W24="No data","x",ROUND(IF('Indicator Data'!W24&gt;X$195,10,IF('Indicator Data'!W24&lt;X$194,0,10-(X$195-'Indicator Data'!W24)/(X$195-X$194)*10)),1))</f>
        <v>2.4</v>
      </c>
      <c r="Y21" s="73">
        <f>IF('Indicator Data'!X24="No data","x",ROUND(IF('Indicator Data'!X24&gt;Y$195,10,IF('Indicator Data'!X24&lt;Y$194,0,10-(Y$195-'Indicator Data'!X24)/(Y$195-Y$194)*10)),1))</f>
        <v>2.8</v>
      </c>
      <c r="Z21" s="74">
        <f t="shared" si="10"/>
        <v>2.6</v>
      </c>
      <c r="AA21" s="88">
        <f>('Indicator Data'!AJ24+'Indicator Data'!AI24*0.5+'Indicator Data'!AH24*0.25)/1000</f>
        <v>0</v>
      </c>
      <c r="AB21" s="79">
        <f>AA21*1000/'Indicator Data'!BC24</f>
        <v>0</v>
      </c>
      <c r="AC21" s="74">
        <f t="shared" si="11"/>
        <v>0</v>
      </c>
      <c r="AD21" s="73">
        <f>IF('Indicator Data'!AN24="No data","x",ROUND(IF('Indicator Data'!AN24&lt;$AD$194,10,IF('Indicator Data'!AN24&gt;$AD$195,0,($AD$195-'Indicator Data'!AN24)/($AD$195-$AD$194)*10)),1))</f>
        <v>5.3</v>
      </c>
      <c r="AE21" s="73">
        <f>IF('Indicator Data'!AO24="No data","x",ROUND(IF('Indicator Data'!AO24&gt;$AE$195,10,IF('Indicator Data'!AO24&lt;$AE$194,0,10-($AE$195-'Indicator Data'!AO24)/($AE$195-$AE$194)*10)),1))</f>
        <v>3.3</v>
      </c>
      <c r="AF21" s="80">
        <f>IF('Indicator Data'!AP24="No data","x",ROUND(IF('Indicator Data'!AP24&gt;$AF$195,10,IF('Indicator Data'!AP24&lt;$AF$194,0,10-($AF$195-'Indicator Data'!AP24)/($AF$195-$AF$194)*10)),1))</f>
        <v>4.5</v>
      </c>
      <c r="AG21" s="80">
        <f>IF('Indicator Data'!AQ24="No data","x",ROUND(IF('Indicator Data'!AQ24&gt;$AG$195,10,IF('Indicator Data'!AQ24&lt;$AG$194,0,10-($AG$195-'Indicator Data'!AQ24)/($AG$195-$AG$194)*10)),1))</f>
        <v>3.2</v>
      </c>
      <c r="AH21" s="73">
        <f t="shared" si="12"/>
        <v>4.2</v>
      </c>
      <c r="AI21" s="74">
        <f t="shared" si="13"/>
        <v>4.3</v>
      </c>
      <c r="AJ21" s="81">
        <f t="shared" si="14"/>
        <v>2.1</v>
      </c>
      <c r="AK21" s="82">
        <f t="shared" si="1"/>
        <v>1.1000000000000001</v>
      </c>
    </row>
    <row r="22" spans="1:37" s="4" customFormat="1" x14ac:dyDescent="0.25">
      <c r="A22" s="126" t="str">
        <f>'Indicator Data'!A25</f>
        <v>Bolivia</v>
      </c>
      <c r="B22" s="59" t="str">
        <f>'Indicator Data'!B25</f>
        <v>BOL</v>
      </c>
      <c r="C22" s="73">
        <f>ROUND(IF('Indicator Data'!Q25="No data",IF((0.1233*LN('Indicator Data'!BB25)-0.4559)&gt;C$195,0,IF((0.1233*LN('Indicator Data'!BB25)-0.4559)&lt;C$194,10,(C$195-(0.1233*LN('Indicator Data'!BB25)-0.4559))/(C$195-C$194)*10)),IF('Indicator Data'!Q25&gt;C$195,0,IF('Indicator Data'!Q25&lt;C$194,10,(C$195-'Indicator Data'!Q25)/(C$195-C$194)*10))),1)</f>
        <v>4</v>
      </c>
      <c r="D22" s="73">
        <f>IF('Indicator Data'!R25="No data","x",ROUND((IF(LOG('Indicator Data'!R25*1000)&gt;D$195,10,IF(LOG('Indicator Data'!R25*1000)&lt;D$194,0,10-(D$195-LOG('Indicator Data'!R25*1000))/(D$195-D$194)*10))),1))</f>
        <v>7.4</v>
      </c>
      <c r="E22" s="74">
        <f t="shared" si="2"/>
        <v>6</v>
      </c>
      <c r="F22" s="73">
        <f>IF('Indicator Data'!AF25="No data","x",ROUND(IF('Indicator Data'!AF25&gt;F$195,10,IF('Indicator Data'!AF25&lt;F$194,0,10-(F$195-'Indicator Data'!AF25)/(F$195-F$194)*10)),1))</f>
        <v>6</v>
      </c>
      <c r="G22" s="73">
        <f>IF('Indicator Data'!AG25="No data","x",ROUND(IF('Indicator Data'!AG25&gt;G$195,10,IF('Indicator Data'!AG25&lt;G$194,0,10-(G$195-'Indicator Data'!AG25)/(G$195-G$194)*10)),1))</f>
        <v>4.9000000000000004</v>
      </c>
      <c r="H22" s="74">
        <f t="shared" si="3"/>
        <v>5.5</v>
      </c>
      <c r="I22" s="75">
        <f>SUM(IF('Indicator Data'!S25=0,0,'Indicator Data'!S25/1000000),SUM('Indicator Data'!T25:U25))</f>
        <v>549.41629399999999</v>
      </c>
      <c r="J22" s="75">
        <f>I22/'Indicator Data'!BC25*1000000</f>
        <v>49.713733215100078</v>
      </c>
      <c r="K22" s="73">
        <f t="shared" si="4"/>
        <v>1</v>
      </c>
      <c r="L22" s="73">
        <f>IF('Indicator Data'!V25="No data","x",ROUND(IF('Indicator Data'!V25&gt;L$195,10,IF('Indicator Data'!V25&lt;L$194,0,10-(L$195-'Indicator Data'!V25)/(L$195-L$194)*10)),1))</f>
        <v>1.7</v>
      </c>
      <c r="M22" s="74">
        <f t="shared" si="5"/>
        <v>1.4</v>
      </c>
      <c r="N22" s="76">
        <f t="shared" si="6"/>
        <v>4.7</v>
      </c>
      <c r="O22" s="88">
        <f>IF(AND('Indicator Data'!AK25="No data",'Indicator Data'!AL25="No data"),0,SUM('Indicator Data'!AK25:AM25)/1000)</f>
        <v>0.82799999999999996</v>
      </c>
      <c r="P22" s="73">
        <f t="shared" si="7"/>
        <v>0</v>
      </c>
      <c r="Q22" s="77">
        <f>O22*1000/'Indicator Data'!BC25</f>
        <v>7.4921278366933301E-5</v>
      </c>
      <c r="R22" s="73">
        <f t="shared" si="8"/>
        <v>1.7</v>
      </c>
      <c r="S22" s="78">
        <f t="shared" si="9"/>
        <v>0.9</v>
      </c>
      <c r="T22" s="73">
        <f>IF('Indicator Data'!AB25="No data","x",ROUND(IF('Indicator Data'!AB25&gt;T$195,10,IF('Indicator Data'!AB25&lt;T$194,0,10-(T$195-'Indicator Data'!AB25)/(T$195-T$194)*10)),1))</f>
        <v>0.6</v>
      </c>
      <c r="U22" s="73">
        <f>IF('Indicator Data'!AA25="No data","x",ROUND(IF('Indicator Data'!AA25&gt;U$195,10,IF('Indicator Data'!AA25&lt;U$194,0,10-(U$195-'Indicator Data'!AA25)/(U$195-U$194)*10)),1))</f>
        <v>2</v>
      </c>
      <c r="V22" s="73">
        <f>IF('Indicator Data'!AE25="No data","x",ROUND(IF('Indicator Data'!AE25&gt;V$195,10,IF('Indicator Data'!AE25&lt;V$194,0,10-(V$195-'Indicator Data'!AE25)/(V$195-V$194)*10)),1))</f>
        <v>0</v>
      </c>
      <c r="W22" s="74">
        <f t="shared" si="0"/>
        <v>0.9</v>
      </c>
      <c r="X22" s="73">
        <f>IF('Indicator Data'!W25="No data","x",ROUND(IF('Indicator Data'!W25&gt;X$195,10,IF('Indicator Data'!W25&lt;X$194,0,10-(X$195-'Indicator Data'!W25)/(X$195-X$194)*10)),1))</f>
        <v>2.7</v>
      </c>
      <c r="Y22" s="73">
        <f>IF('Indicator Data'!X25="No data","x",ROUND(IF('Indicator Data'!X25&gt;Y$195,10,IF('Indicator Data'!X25&lt;Y$194,0,10-(Y$195-'Indicator Data'!X25)/(Y$195-Y$194)*10)),1))</f>
        <v>0.8</v>
      </c>
      <c r="Z22" s="74">
        <f t="shared" si="10"/>
        <v>1.8</v>
      </c>
      <c r="AA22" s="88">
        <f>('Indicator Data'!AJ25+'Indicator Data'!AI25*0.5+'Indicator Data'!AH25*0.25)/1000</f>
        <v>179.791</v>
      </c>
      <c r="AB22" s="79">
        <f>AA22*1000/'Indicator Data'!BC25</f>
        <v>1.6268323138731042E-2</v>
      </c>
      <c r="AC22" s="74">
        <f t="shared" si="11"/>
        <v>1.6</v>
      </c>
      <c r="AD22" s="73">
        <f>IF('Indicator Data'!AN25="No data","x",ROUND(IF('Indicator Data'!AN25&lt;$AD$194,10,IF('Indicator Data'!AN25&gt;$AD$195,0,($AD$195-'Indicator Data'!AN25)/($AD$195-$AD$194)*10)),1))</f>
        <v>6.3</v>
      </c>
      <c r="AE22" s="73">
        <f>IF('Indicator Data'!AO25="No data","x",ROUND(IF('Indicator Data'!AO25&gt;$AE$195,10,IF('Indicator Data'!AO25&lt;$AE$194,0,10-($AE$195-'Indicator Data'!AO25)/($AE$195-$AE$194)*10)),1))</f>
        <v>5.0999999999999996</v>
      </c>
      <c r="AF22" s="80">
        <f>IF('Indicator Data'!AP25="No data","x",ROUND(IF('Indicator Data'!AP25&gt;$AF$195,10,IF('Indicator Data'!AP25&lt;$AF$194,0,10-($AF$195-'Indicator Data'!AP25)/($AF$195-$AF$194)*10)),1))</f>
        <v>5.4</v>
      </c>
      <c r="AG22" s="80">
        <f>IF('Indicator Data'!AQ25="No data","x",ROUND(IF('Indicator Data'!AQ25&gt;$AG$195,10,IF('Indicator Data'!AQ25&lt;$AG$194,0,10-($AG$195-'Indicator Data'!AQ25)/($AG$195-$AG$194)*10)),1))</f>
        <v>6.1</v>
      </c>
      <c r="AH22" s="73">
        <f t="shared" si="12"/>
        <v>5.5</v>
      </c>
      <c r="AI22" s="74">
        <f t="shared" si="13"/>
        <v>5.6</v>
      </c>
      <c r="AJ22" s="81">
        <f t="shared" si="14"/>
        <v>2.7</v>
      </c>
      <c r="AK22" s="82">
        <f t="shared" si="1"/>
        <v>1.8</v>
      </c>
    </row>
    <row r="23" spans="1:37" s="4" customFormat="1" x14ac:dyDescent="0.25">
      <c r="A23" s="126" t="str">
        <f>'Indicator Data'!A26</f>
        <v>Bosnia and Herzegovina</v>
      </c>
      <c r="B23" s="59" t="str">
        <f>'Indicator Data'!B26</f>
        <v>BIH</v>
      </c>
      <c r="C23" s="73">
        <f>ROUND(IF('Indicator Data'!Q26="No data",IF((0.1233*LN('Indicator Data'!BB26)-0.4559)&gt;C$195,0,IF((0.1233*LN('Indicator Data'!BB26)-0.4559)&lt;C$194,10,(C$195-(0.1233*LN('Indicator Data'!BB26)-0.4559))/(C$195-C$194)*10)),IF('Indicator Data'!Q26&gt;C$195,0,IF('Indicator Data'!Q26&lt;C$194,10,(C$195-'Indicator Data'!Q26)/(C$195-C$194)*10))),1)</f>
        <v>2.8</v>
      </c>
      <c r="D23" s="73">
        <f>IF('Indicator Data'!R26="No data","x",ROUND((IF(LOG('Indicator Data'!R26*1000)&gt;D$195,10,IF(LOG('Indicator Data'!R26*1000)&lt;D$194,0,10-(D$195-LOG('Indicator Data'!R26*1000))/(D$195-D$194)*10))),1))</f>
        <v>3</v>
      </c>
      <c r="E23" s="74">
        <f t="shared" si="2"/>
        <v>2.9</v>
      </c>
      <c r="F23" s="73">
        <f>IF('Indicator Data'!AF26="No data","x",ROUND(IF('Indicator Data'!AF26&gt;F$195,10,IF('Indicator Data'!AF26&lt;F$194,0,10-(F$195-'Indicator Data'!AF26)/(F$195-F$194)*10)),1))</f>
        <v>2.2000000000000002</v>
      </c>
      <c r="G23" s="73">
        <f>IF('Indicator Data'!AG26="No data","x",ROUND(IF('Indicator Data'!AG26&gt;G$195,10,IF('Indicator Data'!AG26&lt;G$194,0,10-(G$195-'Indicator Data'!AG26)/(G$195-G$194)*10)),1))</f>
        <v>2.2000000000000002</v>
      </c>
      <c r="H23" s="74">
        <f t="shared" si="3"/>
        <v>2.2000000000000002</v>
      </c>
      <c r="I23" s="75">
        <f>SUM(IF('Indicator Data'!S26=0,0,'Indicator Data'!S26/1000000),SUM('Indicator Data'!T26:U26))</f>
        <v>381.48124600000006</v>
      </c>
      <c r="J23" s="75">
        <f>I23/'Indicator Data'!BC26*1000000</f>
        <v>108.77656025049211</v>
      </c>
      <c r="K23" s="73">
        <f t="shared" si="4"/>
        <v>2.2000000000000002</v>
      </c>
      <c r="L23" s="73">
        <f>IF('Indicator Data'!V26="No data","x",ROUND(IF('Indicator Data'!V26&gt;L$195,10,IF('Indicator Data'!V26&lt;L$194,0,10-(L$195-'Indicator Data'!V26)/(L$195-L$194)*10)),1))</f>
        <v>1.6</v>
      </c>
      <c r="M23" s="74">
        <f t="shared" si="5"/>
        <v>1.9</v>
      </c>
      <c r="N23" s="76">
        <f t="shared" si="6"/>
        <v>2.5</v>
      </c>
      <c r="O23" s="88">
        <f>IF(AND('Indicator Data'!AK26="No data",'Indicator Data'!AL26="No data"),0,SUM('Indicator Data'!AK26:AM26)/1000)</f>
        <v>103.803</v>
      </c>
      <c r="P23" s="73">
        <f t="shared" si="7"/>
        <v>6.7</v>
      </c>
      <c r="Q23" s="77">
        <f>O23*1000/'Indicator Data'!BC26</f>
        <v>2.9598658917250758E-2</v>
      </c>
      <c r="R23" s="73">
        <f t="shared" si="8"/>
        <v>7.4</v>
      </c>
      <c r="S23" s="78">
        <f t="shared" si="9"/>
        <v>7.1</v>
      </c>
      <c r="T23" s="73" t="str">
        <f>IF('Indicator Data'!AB26="No data","x",ROUND(IF('Indicator Data'!AB26&gt;T$195,10,IF('Indicator Data'!AB26&lt;T$194,0,10-(T$195-'Indicator Data'!AB26)/(T$195-T$194)*10)),1))</f>
        <v>x</v>
      </c>
      <c r="U23" s="73">
        <f>IF('Indicator Data'!AA26="No data","x",ROUND(IF('Indicator Data'!AA26&gt;U$195,10,IF('Indicator Data'!AA26&lt;U$194,0,10-(U$195-'Indicator Data'!AA26)/(U$195-U$194)*10)),1))</f>
        <v>0.5</v>
      </c>
      <c r="V23" s="73" t="str">
        <f>IF('Indicator Data'!AE26="No data","x",ROUND(IF('Indicator Data'!AE26&gt;V$195,10,IF('Indicator Data'!AE26&lt;V$194,0,10-(V$195-'Indicator Data'!AE26)/(V$195-V$194)*10)),1))</f>
        <v>x</v>
      </c>
      <c r="W23" s="74">
        <f t="shared" si="0"/>
        <v>0.5</v>
      </c>
      <c r="X23" s="73">
        <f>IF('Indicator Data'!W26="No data","x",ROUND(IF('Indicator Data'!W26&gt;X$195,10,IF('Indicator Data'!W26&lt;X$194,0,10-(X$195-'Indicator Data'!W26)/(X$195-X$194)*10)),1))</f>
        <v>0.4</v>
      </c>
      <c r="Y23" s="73">
        <f>IF('Indicator Data'!X26="No data","x",ROUND(IF('Indicator Data'!X26&gt;Y$195,10,IF('Indicator Data'!X26&lt;Y$194,0,10-(Y$195-'Indicator Data'!X26)/(Y$195-Y$194)*10)),1))</f>
        <v>0.3</v>
      </c>
      <c r="Z23" s="74">
        <f t="shared" si="10"/>
        <v>0.4</v>
      </c>
      <c r="AA23" s="88">
        <f>('Indicator Data'!AJ26+'Indicator Data'!AI26*0.5+'Indicator Data'!AH26*0.25)/1000</f>
        <v>0</v>
      </c>
      <c r="AB23" s="79">
        <f>AA23*1000/'Indicator Data'!BC26</f>
        <v>0</v>
      </c>
      <c r="AC23" s="74">
        <f t="shared" si="11"/>
        <v>0</v>
      </c>
      <c r="AD23" s="73">
        <f>IF('Indicator Data'!AN26="No data","x",ROUND(IF('Indicator Data'!AN26&lt;$AD$194,10,IF('Indicator Data'!AN26&gt;$AD$195,0,($AD$195-'Indicator Data'!AN26)/($AD$195-$AD$194)*10)),1))</f>
        <v>3.3</v>
      </c>
      <c r="AE23" s="73">
        <f>IF('Indicator Data'!AO26="No data","x",ROUND(IF('Indicator Data'!AO26&gt;$AE$195,10,IF('Indicator Data'!AO26&lt;$AE$194,0,10-($AE$195-'Indicator Data'!AO26)/($AE$195-$AE$194)*10)),1))</f>
        <v>0</v>
      </c>
      <c r="AF23" s="80">
        <f>IF('Indicator Data'!AP26="No data","x",ROUND(IF('Indicator Data'!AP26&gt;$AF$195,10,IF('Indicator Data'!AP26&lt;$AF$194,0,10-($AF$195-'Indicator Data'!AP26)/($AF$195-$AF$194)*10)),1))</f>
        <v>4.2</v>
      </c>
      <c r="AG23" s="80">
        <f>IF('Indicator Data'!AQ26="No data","x",ROUND(IF('Indicator Data'!AQ26&gt;$AG$195,10,IF('Indicator Data'!AQ26&lt;$AG$194,0,10-($AG$195-'Indicator Data'!AQ26)/($AG$195-$AG$194)*10)),1))</f>
        <v>3.2</v>
      </c>
      <c r="AH23" s="73">
        <f t="shared" si="12"/>
        <v>4</v>
      </c>
      <c r="AI23" s="74">
        <f t="shared" si="13"/>
        <v>2.4</v>
      </c>
      <c r="AJ23" s="81">
        <f t="shared" si="14"/>
        <v>0.9</v>
      </c>
      <c r="AK23" s="82">
        <f t="shared" si="1"/>
        <v>4.7</v>
      </c>
    </row>
    <row r="24" spans="1:37" s="4" customFormat="1" x14ac:dyDescent="0.25">
      <c r="A24" s="126" t="str">
        <f>'Indicator Data'!A27</f>
        <v>Botswana</v>
      </c>
      <c r="B24" s="59" t="str">
        <f>'Indicator Data'!B27</f>
        <v>BWA</v>
      </c>
      <c r="C24" s="73">
        <f>ROUND(IF('Indicator Data'!Q27="No data",IF((0.1233*LN('Indicator Data'!BB27)-0.4559)&gt;C$195,0,IF((0.1233*LN('Indicator Data'!BB27)-0.4559)&lt;C$194,10,(C$195-(0.1233*LN('Indicator Data'!BB27)-0.4559))/(C$195-C$194)*10)),IF('Indicator Data'!Q27&gt;C$195,0,IF('Indicator Data'!Q27&lt;C$194,10,(C$195-'Indicator Data'!Q27)/(C$195-C$194)*10))),1)</f>
        <v>3.6</v>
      </c>
      <c r="D24" s="73" t="str">
        <f>IF('Indicator Data'!R27="No data","x",ROUND((IF(LOG('Indicator Data'!R27*1000)&gt;D$195,10,IF(LOG('Indicator Data'!R27*1000)&lt;D$194,0,10-(D$195-LOG('Indicator Data'!R27*1000))/(D$195-D$194)*10))),1))</f>
        <v>x</v>
      </c>
      <c r="E24" s="74">
        <f t="shared" si="2"/>
        <v>3.6</v>
      </c>
      <c r="F24" s="73">
        <f>IF('Indicator Data'!AF27="No data","x",ROUND(IF('Indicator Data'!AF27&gt;F$195,10,IF('Indicator Data'!AF27&lt;F$194,0,10-(F$195-'Indicator Data'!AF27)/(F$195-F$194)*10)),1))</f>
        <v>5.8</v>
      </c>
      <c r="G24" s="73">
        <f>IF('Indicator Data'!AG27="No data","x",ROUND(IF('Indicator Data'!AG27&gt;G$195,10,IF('Indicator Data'!AG27&lt;G$194,0,10-(G$195-'Indicator Data'!AG27)/(G$195-G$194)*10)),1))</f>
        <v>8.9</v>
      </c>
      <c r="H24" s="74">
        <f t="shared" si="3"/>
        <v>7.4</v>
      </c>
      <c r="I24" s="75">
        <f>SUM(IF('Indicator Data'!S27=0,0,'Indicator Data'!S27/1000000),SUM('Indicator Data'!T27:U27))</f>
        <v>146.84</v>
      </c>
      <c r="J24" s="75">
        <f>I24/'Indicator Data'!BC27*1000000</f>
        <v>64.075794805601703</v>
      </c>
      <c r="K24" s="73">
        <f t="shared" si="4"/>
        <v>1.3</v>
      </c>
      <c r="L24" s="73">
        <f>IF('Indicator Data'!V27="No data","x",ROUND(IF('Indicator Data'!V27&gt;L$195,10,IF('Indicator Data'!V27&lt;L$194,0,10-(L$195-'Indicator Data'!V27)/(L$195-L$194)*10)),1))</f>
        <v>0.4</v>
      </c>
      <c r="M24" s="74">
        <f t="shared" si="5"/>
        <v>0.9</v>
      </c>
      <c r="N24" s="76">
        <f t="shared" si="6"/>
        <v>3.9</v>
      </c>
      <c r="O24" s="88">
        <f>IF(AND('Indicator Data'!AK27="No data",'Indicator Data'!AL27="No data"),0,SUM('Indicator Data'!AK27:AM27)/1000)</f>
        <v>2.081</v>
      </c>
      <c r="P24" s="73">
        <f t="shared" si="7"/>
        <v>1.1000000000000001</v>
      </c>
      <c r="Q24" s="77">
        <f>O24*1000/'Indicator Data'!BC27</f>
        <v>9.0807497269447795E-4</v>
      </c>
      <c r="R24" s="73">
        <f t="shared" si="8"/>
        <v>3.1</v>
      </c>
      <c r="S24" s="78">
        <f t="shared" si="9"/>
        <v>2.1</v>
      </c>
      <c r="T24" s="73">
        <f>IF('Indicator Data'!AB27="No data","x",ROUND(IF('Indicator Data'!AB27&gt;T$195,10,IF('Indicator Data'!AB27&lt;T$194,0,10-(T$195-'Indicator Data'!AB27)/(T$195-T$194)*10)),1))</f>
        <v>10</v>
      </c>
      <c r="U24" s="73">
        <f>IF('Indicator Data'!AA27="No data","x",ROUND(IF('Indicator Data'!AA27&gt;U$195,10,IF('Indicator Data'!AA27&lt;U$194,0,10-(U$195-'Indicator Data'!AA27)/(U$195-U$194)*10)),1))</f>
        <v>5.5</v>
      </c>
      <c r="V24" s="73">
        <f>IF('Indicator Data'!AE27="No data","x",ROUND(IF('Indicator Data'!AE27&gt;V$195,10,IF('Indicator Data'!AE27&lt;V$194,0,10-(V$195-'Indicator Data'!AE27)/(V$195-V$194)*10)),1))</f>
        <v>0</v>
      </c>
      <c r="W24" s="74">
        <f t="shared" si="0"/>
        <v>5.2</v>
      </c>
      <c r="X24" s="73">
        <f>IF('Indicator Data'!W27="No data","x",ROUND(IF('Indicator Data'!W27&gt;X$195,10,IF('Indicator Data'!W27&lt;X$194,0,10-(X$195-'Indicator Data'!W27)/(X$195-X$194)*10)),1))</f>
        <v>2.9</v>
      </c>
      <c r="Y24" s="73">
        <f>IF('Indicator Data'!X27="No data","x",ROUND(IF('Indicator Data'!X27&gt;Y$195,10,IF('Indicator Data'!X27&lt;Y$194,0,10-(Y$195-'Indicator Data'!X27)/(Y$195-Y$194)*10)),1))</f>
        <v>2.5</v>
      </c>
      <c r="Z24" s="74">
        <f t="shared" si="10"/>
        <v>2.7</v>
      </c>
      <c r="AA24" s="88">
        <f>('Indicator Data'!AJ27+'Indicator Data'!AI27*0.5+'Indicator Data'!AH27*0.25)/1000</f>
        <v>5.85</v>
      </c>
      <c r="AB24" s="79">
        <f>AA24*1000/'Indicator Data'!BC27</f>
        <v>2.552733584941228E-3</v>
      </c>
      <c r="AC24" s="74">
        <f t="shared" si="11"/>
        <v>0.3</v>
      </c>
      <c r="AD24" s="73">
        <f>IF('Indicator Data'!AN27="No data","x",ROUND(IF('Indicator Data'!AN27&lt;$AD$194,10,IF('Indicator Data'!AN27&gt;$AD$195,0,($AD$195-'Indicator Data'!AN27)/($AD$195-$AD$194)*10)),1))</f>
        <v>6.8</v>
      </c>
      <c r="AE24" s="73">
        <f>IF('Indicator Data'!AO27="No data","x",ROUND(IF('Indicator Data'!AO27&gt;$AE$195,10,IF('Indicator Data'!AO27&lt;$AE$194,0,10-($AE$195-'Indicator Data'!AO27)/($AE$195-$AE$194)*10)),1))</f>
        <v>7</v>
      </c>
      <c r="AF24" s="80">
        <f>IF('Indicator Data'!AP27="No data","x",ROUND(IF('Indicator Data'!AP27&gt;$AF$195,10,IF('Indicator Data'!AP27&lt;$AF$194,0,10-($AF$195-'Indicator Data'!AP27)/($AF$195-$AF$194)*10)),1))</f>
        <v>2.1</v>
      </c>
      <c r="AG24" s="80">
        <f>IF('Indicator Data'!AQ27="No data","x",ROUND(IF('Indicator Data'!AQ27&gt;$AG$195,10,IF('Indicator Data'!AQ27&lt;$AG$194,0,10-($AG$195-'Indicator Data'!AQ27)/($AG$195-$AG$194)*10)),1))</f>
        <v>1.8</v>
      </c>
      <c r="AH24" s="73">
        <f t="shared" si="12"/>
        <v>2</v>
      </c>
      <c r="AI24" s="74">
        <f t="shared" si="13"/>
        <v>5.3</v>
      </c>
      <c r="AJ24" s="81">
        <f t="shared" si="14"/>
        <v>3.6</v>
      </c>
      <c r="AK24" s="82">
        <f t="shared" si="1"/>
        <v>2.9</v>
      </c>
    </row>
    <row r="25" spans="1:37" s="4" customFormat="1" x14ac:dyDescent="0.25">
      <c r="A25" s="126" t="str">
        <f>'Indicator Data'!A28</f>
        <v>Brazil</v>
      </c>
      <c r="B25" s="59" t="str">
        <f>'Indicator Data'!B28</f>
        <v>BRA</v>
      </c>
      <c r="C25" s="73">
        <f>ROUND(IF('Indicator Data'!Q28="No data",IF((0.1233*LN('Indicator Data'!BB28)-0.4559)&gt;C$195,0,IF((0.1233*LN('Indicator Data'!BB28)-0.4559)&lt;C$194,10,(C$195-(0.1233*LN('Indicator Data'!BB28)-0.4559))/(C$195-C$194)*10)),IF('Indicator Data'!Q28&gt;C$195,0,IF('Indicator Data'!Q28&lt;C$194,10,(C$195-'Indicator Data'!Q28)/(C$195-C$194)*10))),1)</f>
        <v>2.9</v>
      </c>
      <c r="D25" s="73">
        <f>IF('Indicator Data'!R28="No data","x",ROUND((IF(LOG('Indicator Data'!R28*1000)&gt;D$195,10,IF(LOG('Indicator Data'!R28*1000)&lt;D$194,0,10-(D$195-LOG('Indicator Data'!R28*1000))/(D$195-D$194)*10))),1))</f>
        <v>3.7</v>
      </c>
      <c r="E25" s="74">
        <f t="shared" si="2"/>
        <v>3.3</v>
      </c>
      <c r="F25" s="73">
        <f>IF('Indicator Data'!AF28="No data","x",ROUND(IF('Indicator Data'!AF28&gt;F$195,10,IF('Indicator Data'!AF28&lt;F$194,0,10-(F$195-'Indicator Data'!AF28)/(F$195-F$194)*10)),1))</f>
        <v>5.4</v>
      </c>
      <c r="G25" s="73">
        <f>IF('Indicator Data'!AG28="No data","x",ROUND(IF('Indicator Data'!AG28&gt;G$195,10,IF('Indicator Data'!AG28&lt;G$194,0,10-(G$195-'Indicator Data'!AG28)/(G$195-G$194)*10)),1))</f>
        <v>6.6</v>
      </c>
      <c r="H25" s="74">
        <f t="shared" si="3"/>
        <v>6</v>
      </c>
      <c r="I25" s="75">
        <f>SUM(IF('Indicator Data'!S28=0,0,'Indicator Data'!S28/1000000),SUM('Indicator Data'!T28:U28))</f>
        <v>916.6337319999999</v>
      </c>
      <c r="J25" s="75">
        <f>I25/'Indicator Data'!BC28*1000000</f>
        <v>4.3797663540363123</v>
      </c>
      <c r="K25" s="73">
        <f t="shared" si="4"/>
        <v>0.1</v>
      </c>
      <c r="L25" s="73">
        <f>IF('Indicator Data'!V28="No data","x",ROUND(IF('Indicator Data'!V28&gt;L$195,10,IF('Indicator Data'!V28&lt;L$194,0,10-(L$195-'Indicator Data'!V28)/(L$195-L$194)*10)),1))</f>
        <v>0</v>
      </c>
      <c r="M25" s="74">
        <f t="shared" si="5"/>
        <v>0.1</v>
      </c>
      <c r="N25" s="76">
        <f t="shared" si="6"/>
        <v>3.2</v>
      </c>
      <c r="O25" s="88">
        <f>IF(AND('Indicator Data'!AK28="No data",'Indicator Data'!AL28="No data"),0,SUM('Indicator Data'!AK28:AM28)/1000)</f>
        <v>10.85</v>
      </c>
      <c r="P25" s="73">
        <f t="shared" si="7"/>
        <v>3.5</v>
      </c>
      <c r="Q25" s="77">
        <f>O25*1000/'Indicator Data'!BC28</f>
        <v>5.184236983905147E-5</v>
      </c>
      <c r="R25" s="73">
        <f t="shared" si="8"/>
        <v>1.5</v>
      </c>
      <c r="S25" s="78">
        <f t="shared" si="9"/>
        <v>2.5</v>
      </c>
      <c r="T25" s="73">
        <f>IF('Indicator Data'!AB28="No data","x",ROUND(IF('Indicator Data'!AB28&gt;T$195,10,IF('Indicator Data'!AB28&lt;T$194,0,10-(T$195-'Indicator Data'!AB28)/(T$195-T$194)*10)),1))</f>
        <v>1.2</v>
      </c>
      <c r="U25" s="73">
        <f>IF('Indicator Data'!AA28="No data","x",ROUND(IF('Indicator Data'!AA28&gt;U$195,10,IF('Indicator Data'!AA28&lt;U$194,0,10-(U$195-'Indicator Data'!AA28)/(U$195-U$194)*10)),1))</f>
        <v>0.8</v>
      </c>
      <c r="V25" s="73">
        <f>IF('Indicator Data'!AE28="No data","x",ROUND(IF('Indicator Data'!AE28&gt;V$195,10,IF('Indicator Data'!AE28&lt;V$194,0,10-(V$195-'Indicator Data'!AE28)/(V$195-V$194)*10)),1))</f>
        <v>0.1</v>
      </c>
      <c r="W25" s="74">
        <f t="shared" si="0"/>
        <v>0.7</v>
      </c>
      <c r="X25" s="73">
        <f>IF('Indicator Data'!W28="No data","x",ROUND(IF('Indicator Data'!W28&gt;X$195,10,IF('Indicator Data'!W28&lt;X$194,0,10-(X$195-'Indicator Data'!W28)/(X$195-X$194)*10)),1))</f>
        <v>1.1000000000000001</v>
      </c>
      <c r="Y25" s="73">
        <f>IF('Indicator Data'!X28="No data","x",ROUND(IF('Indicator Data'!X28&gt;Y$195,10,IF('Indicator Data'!X28&lt;Y$194,0,10-(Y$195-'Indicator Data'!X28)/(Y$195-Y$194)*10)),1))</f>
        <v>0.5</v>
      </c>
      <c r="Z25" s="74">
        <f t="shared" si="10"/>
        <v>0.8</v>
      </c>
      <c r="AA25" s="88">
        <f>('Indicator Data'!AJ28+'Indicator Data'!AI28*0.5+'Indicator Data'!AH28*0.25)/1000</f>
        <v>66.597999999999999</v>
      </c>
      <c r="AB25" s="79">
        <f>AA25*1000/'Indicator Data'!BC28</f>
        <v>3.1821181074111979E-4</v>
      </c>
      <c r="AC25" s="74">
        <f t="shared" si="11"/>
        <v>0</v>
      </c>
      <c r="AD25" s="73">
        <f>IF('Indicator Data'!AN28="No data","x",ROUND(IF('Indicator Data'!AN28&lt;$AD$194,10,IF('Indicator Data'!AN28&gt;$AD$195,0,($AD$195-'Indicator Data'!AN28)/($AD$195-$AD$194)*10)),1))</f>
        <v>2.5</v>
      </c>
      <c r="AE25" s="73">
        <f>IF('Indicator Data'!AO28="No data","x",ROUND(IF('Indicator Data'!AO28&gt;$AE$195,10,IF('Indicator Data'!AO28&lt;$AE$194,0,10-($AE$195-'Indicator Data'!AO28)/($AE$195-$AE$194)*10)),1))</f>
        <v>0</v>
      </c>
      <c r="AF25" s="80">
        <f>IF('Indicator Data'!AP28="No data","x",ROUND(IF('Indicator Data'!AP28&gt;$AF$195,10,IF('Indicator Data'!AP28&lt;$AF$194,0,10-($AF$195-'Indicator Data'!AP28)/($AF$195-$AF$194)*10)),1))</f>
        <v>1.8</v>
      </c>
      <c r="AG25" s="80">
        <f>IF('Indicator Data'!AQ28="No data","x",ROUND(IF('Indicator Data'!AQ28&gt;$AG$195,10,IF('Indicator Data'!AQ28&lt;$AG$194,0,10-($AG$195-'Indicator Data'!AQ28)/($AG$195-$AG$194)*10)),1))</f>
        <v>2.2000000000000002</v>
      </c>
      <c r="AH25" s="73">
        <f t="shared" si="12"/>
        <v>1.9</v>
      </c>
      <c r="AI25" s="74">
        <f t="shared" si="13"/>
        <v>1.5</v>
      </c>
      <c r="AJ25" s="81">
        <f t="shared" si="14"/>
        <v>0.8</v>
      </c>
      <c r="AK25" s="82">
        <f t="shared" si="1"/>
        <v>1.7</v>
      </c>
    </row>
    <row r="26" spans="1:37" s="4" customFormat="1" x14ac:dyDescent="0.25">
      <c r="A26" s="126" t="str">
        <f>'Indicator Data'!A29</f>
        <v>Brunei Darussalam</v>
      </c>
      <c r="B26" s="59" t="str">
        <f>'Indicator Data'!B29</f>
        <v>BRN</v>
      </c>
      <c r="C26" s="73">
        <f>ROUND(IF('Indicator Data'!Q29="No data",IF((0.1233*LN('Indicator Data'!BB29)-0.4559)&gt;C$195,0,IF((0.1233*LN('Indicator Data'!BB29)-0.4559)&lt;C$194,10,(C$195-(0.1233*LN('Indicator Data'!BB29)-0.4559))/(C$195-C$194)*10)),IF('Indicator Data'!Q29&gt;C$195,0,IF('Indicator Data'!Q29&lt;C$194,10,(C$195-'Indicator Data'!Q29)/(C$195-C$194)*10))),1)</f>
        <v>1.5</v>
      </c>
      <c r="D26" s="73" t="str">
        <f>IF('Indicator Data'!R29="No data","x",ROUND((IF(LOG('Indicator Data'!R29*1000)&gt;D$195,10,IF(LOG('Indicator Data'!R29*1000)&lt;D$194,0,10-(D$195-LOG('Indicator Data'!R29*1000))/(D$195-D$194)*10))),1))</f>
        <v>x</v>
      </c>
      <c r="E26" s="74">
        <f t="shared" si="2"/>
        <v>1.5</v>
      </c>
      <c r="F26" s="73">
        <f>IF('Indicator Data'!AF29="No data","x",ROUND(IF('Indicator Data'!AF29&gt;F$195,10,IF('Indicator Data'!AF29&lt;F$194,0,10-(F$195-'Indicator Data'!AF29)/(F$195-F$194)*10)),1))</f>
        <v>3.1</v>
      </c>
      <c r="G26" s="73" t="str">
        <f>IF('Indicator Data'!AG29="No data","x",ROUND(IF('Indicator Data'!AG29&gt;G$195,10,IF('Indicator Data'!AG29&lt;G$194,0,10-(G$195-'Indicator Data'!AG29)/(G$195-G$194)*10)),1))</f>
        <v>x</v>
      </c>
      <c r="H26" s="74">
        <f t="shared" si="3"/>
        <v>3.1</v>
      </c>
      <c r="I26" s="75">
        <f>SUM(IF('Indicator Data'!S29=0,0,'Indicator Data'!S29/1000000),SUM('Indicator Data'!T29:U29))</f>
        <v>0</v>
      </c>
      <c r="J26" s="75">
        <f>I26/'Indicator Data'!BC29*1000000</f>
        <v>0</v>
      </c>
      <c r="K26" s="73">
        <f t="shared" si="4"/>
        <v>0</v>
      </c>
      <c r="L26" s="73" t="str">
        <f>IF('Indicator Data'!V29="No data","x",ROUND(IF('Indicator Data'!V29&gt;L$195,10,IF('Indicator Data'!V29&lt;L$194,0,10-(L$195-'Indicator Data'!V29)/(L$195-L$194)*10)),1))</f>
        <v>x</v>
      </c>
      <c r="M26" s="74">
        <f t="shared" si="5"/>
        <v>0</v>
      </c>
      <c r="N26" s="76">
        <f t="shared" si="6"/>
        <v>1.5</v>
      </c>
      <c r="O26" s="88">
        <f>IF(AND('Indicator Data'!AK29="No data",'Indicator Data'!AL29="No data"),0,SUM('Indicator Data'!AK29:AM29)/1000)</f>
        <v>0</v>
      </c>
      <c r="P26" s="73">
        <f t="shared" si="7"/>
        <v>0</v>
      </c>
      <c r="Q26" s="77">
        <f>O26*1000/'Indicator Data'!BC29</f>
        <v>0</v>
      </c>
      <c r="R26" s="73">
        <f t="shared" si="8"/>
        <v>0</v>
      </c>
      <c r="S26" s="78">
        <f t="shared" si="9"/>
        <v>0</v>
      </c>
      <c r="T26" s="73">
        <f>IF('Indicator Data'!AB29="No data","x",ROUND(IF('Indicator Data'!AB29&gt;T$195,10,IF('Indicator Data'!AB29&lt;T$194,0,10-(T$195-'Indicator Data'!AB29)/(T$195-T$194)*10)),1))</f>
        <v>0</v>
      </c>
      <c r="U26" s="73">
        <f>IF('Indicator Data'!AA29="No data","x",ROUND(IF('Indicator Data'!AA29&gt;U$195,10,IF('Indicator Data'!AA29&lt;U$194,0,10-(U$195-'Indicator Data'!AA29)/(U$195-U$194)*10)),1))</f>
        <v>1.2</v>
      </c>
      <c r="V26" s="73" t="str">
        <f>IF('Indicator Data'!AE29="No data","x",ROUND(IF('Indicator Data'!AE29&gt;V$195,10,IF('Indicator Data'!AE29&lt;V$194,0,10-(V$195-'Indicator Data'!AE29)/(V$195-V$194)*10)),1))</f>
        <v>x</v>
      </c>
      <c r="W26" s="74">
        <f t="shared" si="0"/>
        <v>0.6</v>
      </c>
      <c r="X26" s="73">
        <f>IF('Indicator Data'!W29="No data","x",ROUND(IF('Indicator Data'!W29&gt;X$195,10,IF('Indicator Data'!W29&lt;X$194,0,10-(X$195-'Indicator Data'!W29)/(X$195-X$194)*10)),1))</f>
        <v>0.8</v>
      </c>
      <c r="Y26" s="73">
        <f>IF('Indicator Data'!X29="No data","x",ROUND(IF('Indicator Data'!X29&gt;Y$195,10,IF('Indicator Data'!X29&lt;Y$194,0,10-(Y$195-'Indicator Data'!X29)/(Y$195-Y$194)*10)),1))</f>
        <v>2.1</v>
      </c>
      <c r="Z26" s="74">
        <f t="shared" si="10"/>
        <v>1.5</v>
      </c>
      <c r="AA26" s="88">
        <f>('Indicator Data'!AJ29+'Indicator Data'!AI29*0.5+'Indicator Data'!AH29*0.25)/1000</f>
        <v>0</v>
      </c>
      <c r="AB26" s="79">
        <f>AA26*1000/'Indicator Data'!BC29</f>
        <v>0</v>
      </c>
      <c r="AC26" s="74">
        <f t="shared" si="11"/>
        <v>0</v>
      </c>
      <c r="AD26" s="73">
        <f>IF('Indicator Data'!AN29="No data","x",ROUND(IF('Indicator Data'!AN29&lt;$AD$194,10,IF('Indicator Data'!AN29&gt;$AD$195,0,($AD$195-'Indicator Data'!AN29)/($AD$195-$AD$194)*10)),1))</f>
        <v>3.3</v>
      </c>
      <c r="AE26" s="73">
        <f>IF('Indicator Data'!AO29="No data","x",ROUND(IF('Indicator Data'!AO29&gt;$AE$195,10,IF('Indicator Data'!AO29&lt;$AE$194,0,10-($AE$195-'Indicator Data'!AO29)/($AE$195-$AE$194)*10)),1))</f>
        <v>0</v>
      </c>
      <c r="AF26" s="80">
        <f>IF('Indicator Data'!AP29="No data","x",ROUND(IF('Indicator Data'!AP29&gt;$AF$195,10,IF('Indicator Data'!AP29&lt;$AF$194,0,10-($AF$195-'Indicator Data'!AP29)/($AF$195-$AF$194)*10)),1))</f>
        <v>2.2000000000000002</v>
      </c>
      <c r="AG26" s="80">
        <f>IF('Indicator Data'!AQ29="No data","x",ROUND(IF('Indicator Data'!AQ29&gt;$AG$195,10,IF('Indicator Data'!AQ29&lt;$AG$194,0,10-($AG$195-'Indicator Data'!AQ29)/($AG$195-$AG$194)*10)),1))</f>
        <v>2.4</v>
      </c>
      <c r="AH26" s="73">
        <f t="shared" si="12"/>
        <v>2.2000000000000002</v>
      </c>
      <c r="AI26" s="74">
        <f t="shared" si="13"/>
        <v>1.8</v>
      </c>
      <c r="AJ26" s="81">
        <f t="shared" si="14"/>
        <v>1</v>
      </c>
      <c r="AK26" s="82">
        <f t="shared" si="1"/>
        <v>0.5</v>
      </c>
    </row>
    <row r="27" spans="1:37" s="4" customFormat="1" x14ac:dyDescent="0.25">
      <c r="A27" s="126" t="str">
        <f>'Indicator Data'!A30</f>
        <v>Bulgaria</v>
      </c>
      <c r="B27" s="59" t="str">
        <f>'Indicator Data'!B30</f>
        <v>BGR</v>
      </c>
      <c r="C27" s="73">
        <f>ROUND(IF('Indicator Data'!Q30="No data",IF((0.1233*LN('Indicator Data'!BB30)-0.4559)&gt;C$195,0,IF((0.1233*LN('Indicator Data'!BB30)-0.4559)&lt;C$194,10,(C$195-(0.1233*LN('Indicator Data'!BB30)-0.4559))/(C$195-C$194)*10)),IF('Indicator Data'!Q30&gt;C$195,0,IF('Indicator Data'!Q30&lt;C$194,10,(C$195-'Indicator Data'!Q30)/(C$195-C$194)*10))),1)</f>
        <v>2.1</v>
      </c>
      <c r="D27" s="73" t="str">
        <f>IF('Indicator Data'!R30="No data","x",ROUND((IF(LOG('Indicator Data'!R30*1000)&gt;D$195,10,IF(LOG('Indicator Data'!R30*1000)&lt;D$194,0,10-(D$195-LOG('Indicator Data'!R30*1000))/(D$195-D$194)*10))),1))</f>
        <v>x</v>
      </c>
      <c r="E27" s="74">
        <f t="shared" si="2"/>
        <v>2.1</v>
      </c>
      <c r="F27" s="73">
        <f>IF('Indicator Data'!AF30="No data","x",ROUND(IF('Indicator Data'!AF30&gt;F$195,10,IF('Indicator Data'!AF30&lt;F$194,0,10-(F$195-'Indicator Data'!AF30)/(F$195-F$194)*10)),1))</f>
        <v>2.9</v>
      </c>
      <c r="G27" s="73">
        <f>IF('Indicator Data'!AG30="No data","x",ROUND(IF('Indicator Data'!AG30&gt;G$195,10,IF('Indicator Data'!AG30&lt;G$194,0,10-(G$195-'Indicator Data'!AG30)/(G$195-G$194)*10)),1))</f>
        <v>2.8</v>
      </c>
      <c r="H27" s="74">
        <f t="shared" si="3"/>
        <v>2.9</v>
      </c>
      <c r="I27" s="75">
        <f>SUM(IF('Indicator Data'!S30=0,0,'Indicator Data'!S30/1000000),SUM('Indicator Data'!T30:U30))</f>
        <v>0</v>
      </c>
      <c r="J27" s="75">
        <f>I27/'Indicator Data'!BC30*1000000</f>
        <v>0</v>
      </c>
      <c r="K27" s="73">
        <f t="shared" si="4"/>
        <v>0</v>
      </c>
      <c r="L27" s="73" t="str">
        <f>IF('Indicator Data'!V30="No data","x",ROUND(IF('Indicator Data'!V30&gt;L$195,10,IF('Indicator Data'!V30&lt;L$194,0,10-(L$195-'Indicator Data'!V30)/(L$195-L$194)*10)),1))</f>
        <v>x</v>
      </c>
      <c r="M27" s="74">
        <f t="shared" si="5"/>
        <v>0</v>
      </c>
      <c r="N27" s="76">
        <f t="shared" si="6"/>
        <v>1.8</v>
      </c>
      <c r="O27" s="88">
        <f>IF(AND('Indicator Data'!AK30="No data",'Indicator Data'!AL30="No data"),0,SUM('Indicator Data'!AK30:AM30)/1000)</f>
        <v>19.562000000000001</v>
      </c>
      <c r="P27" s="73">
        <f t="shared" si="7"/>
        <v>4.3</v>
      </c>
      <c r="Q27" s="77">
        <f>O27*1000/'Indicator Data'!BC30</f>
        <v>2.7645597627244016E-3</v>
      </c>
      <c r="R27" s="73">
        <f t="shared" si="8"/>
        <v>4.0999999999999996</v>
      </c>
      <c r="S27" s="78">
        <f t="shared" si="9"/>
        <v>4.2</v>
      </c>
      <c r="T27" s="73">
        <f>IF('Indicator Data'!AB30="No data","x",ROUND(IF('Indicator Data'!AB30&gt;T$195,10,IF('Indicator Data'!AB30&lt;T$194,0,10-(T$195-'Indicator Data'!AB30)/(T$195-T$194)*10)),1))</f>
        <v>0.2</v>
      </c>
      <c r="U27" s="73">
        <f>IF('Indicator Data'!AA30="No data","x",ROUND(IF('Indicator Data'!AA30&gt;U$195,10,IF('Indicator Data'!AA30&lt;U$194,0,10-(U$195-'Indicator Data'!AA30)/(U$195-U$194)*10)),1))</f>
        <v>0.4</v>
      </c>
      <c r="V27" s="73" t="str">
        <f>IF('Indicator Data'!AE30="No data","x",ROUND(IF('Indicator Data'!AE30&gt;V$195,10,IF('Indicator Data'!AE30&lt;V$194,0,10-(V$195-'Indicator Data'!AE30)/(V$195-V$194)*10)),1))</f>
        <v>x</v>
      </c>
      <c r="W27" s="74">
        <f t="shared" si="0"/>
        <v>0.3</v>
      </c>
      <c r="X27" s="73">
        <f>IF('Indicator Data'!W30="No data","x",ROUND(IF('Indicator Data'!W30&gt;X$195,10,IF('Indicator Data'!W30&lt;X$194,0,10-(X$195-'Indicator Data'!W30)/(X$195-X$194)*10)),1))</f>
        <v>0.6</v>
      </c>
      <c r="Y27" s="73" t="str">
        <f>IF('Indicator Data'!X30="No data","x",ROUND(IF('Indicator Data'!X30&gt;Y$195,10,IF('Indicator Data'!X30&lt;Y$194,0,10-(Y$195-'Indicator Data'!X30)/(Y$195-Y$194)*10)),1))</f>
        <v>x</v>
      </c>
      <c r="Z27" s="74">
        <f t="shared" si="10"/>
        <v>0.6</v>
      </c>
      <c r="AA27" s="88">
        <f>('Indicator Data'!AJ30+'Indicator Data'!AI30*0.5+'Indicator Data'!AH30*0.25)/1000</f>
        <v>0.6</v>
      </c>
      <c r="AB27" s="79">
        <f>AA27*1000/'Indicator Data'!BC30</f>
        <v>8.4793776589031837E-5</v>
      </c>
      <c r="AC27" s="74">
        <f t="shared" si="11"/>
        <v>0</v>
      </c>
      <c r="AD27" s="73">
        <f>IF('Indicator Data'!AN30="No data","x",ROUND(IF('Indicator Data'!AN30&lt;$AD$194,10,IF('Indicator Data'!AN30&gt;$AD$195,0,($AD$195-'Indicator Data'!AN30)/($AD$195-$AD$194)*10)),1))</f>
        <v>4.4000000000000004</v>
      </c>
      <c r="AE27" s="73">
        <f>IF('Indicator Data'!AO30="No data","x",ROUND(IF('Indicator Data'!AO30&gt;$AE$195,10,IF('Indicator Data'!AO30&lt;$AE$194,0,10-($AE$195-'Indicator Data'!AO30)/($AE$195-$AE$194)*10)),1))</f>
        <v>0</v>
      </c>
      <c r="AF27" s="80">
        <f>IF('Indicator Data'!AP30="No data","x",ROUND(IF('Indicator Data'!AP30&gt;$AF$195,10,IF('Indicator Data'!AP30&lt;$AF$194,0,10-($AF$195-'Indicator Data'!AP30)/($AF$195-$AF$194)*10)),1))</f>
        <v>2.4</v>
      </c>
      <c r="AG27" s="80">
        <f>IF('Indicator Data'!AQ30="No data","x",ROUND(IF('Indicator Data'!AQ30&gt;$AG$195,10,IF('Indicator Data'!AQ30&lt;$AG$194,0,10-($AG$195-'Indicator Data'!AQ30)/($AG$195-$AG$194)*10)),1))</f>
        <v>3</v>
      </c>
      <c r="AH27" s="73">
        <f t="shared" si="12"/>
        <v>2.5</v>
      </c>
      <c r="AI27" s="74">
        <f t="shared" si="13"/>
        <v>2.2999999999999998</v>
      </c>
      <c r="AJ27" s="81">
        <f t="shared" si="14"/>
        <v>0.8</v>
      </c>
      <c r="AK27" s="82">
        <f t="shared" si="1"/>
        <v>2.7</v>
      </c>
    </row>
    <row r="28" spans="1:37" s="4" customFormat="1" x14ac:dyDescent="0.25">
      <c r="A28" s="126" t="str">
        <f>'Indicator Data'!A31</f>
        <v>Burkina Faso</v>
      </c>
      <c r="B28" s="59" t="str">
        <f>'Indicator Data'!B31</f>
        <v>BFA</v>
      </c>
      <c r="C28" s="73">
        <f>ROUND(IF('Indicator Data'!Q31="No data",IF((0.1233*LN('Indicator Data'!BB31)-0.4559)&gt;C$195,0,IF((0.1233*LN('Indicator Data'!BB31)-0.4559)&lt;C$194,10,(C$195-(0.1233*LN('Indicator Data'!BB31)-0.4559))/(C$195-C$194)*10)),IF('Indicator Data'!Q31&gt;C$195,0,IF('Indicator Data'!Q31&lt;C$194,10,(C$195-'Indicator Data'!Q31)/(C$195-C$194)*10))),1)</f>
        <v>8.1</v>
      </c>
      <c r="D28" s="73">
        <f>IF('Indicator Data'!R31="No data","x",ROUND((IF(LOG('Indicator Data'!R31*1000)&gt;D$195,10,IF(LOG('Indicator Data'!R31*1000)&lt;D$194,0,10-(D$195-LOG('Indicator Data'!R31*1000))/(D$195-D$194)*10))),1))</f>
        <v>10</v>
      </c>
      <c r="E28" s="74">
        <f t="shared" si="2"/>
        <v>9.3000000000000007</v>
      </c>
      <c r="F28" s="73">
        <f>IF('Indicator Data'!AF31="No data","x",ROUND(IF('Indicator Data'!AF31&gt;F$195,10,IF('Indicator Data'!AF31&lt;F$194,0,10-(F$195-'Indicator Data'!AF31)/(F$195-F$194)*10)),1))</f>
        <v>8.1</v>
      </c>
      <c r="G28" s="73">
        <f>IF('Indicator Data'!AG31="No data","x",ROUND(IF('Indicator Data'!AG31&gt;G$195,10,IF('Indicator Data'!AG31&lt;G$194,0,10-(G$195-'Indicator Data'!AG31)/(G$195-G$194)*10)),1))</f>
        <v>2.6</v>
      </c>
      <c r="H28" s="74">
        <f t="shared" si="3"/>
        <v>5.4</v>
      </c>
      <c r="I28" s="75">
        <f>SUM(IF('Indicator Data'!S31=0,0,'Indicator Data'!S31/1000000),SUM('Indicator Data'!T31:U31))</f>
        <v>905.24601300000006</v>
      </c>
      <c r="J28" s="75">
        <f>I28/'Indicator Data'!BC31*1000000</f>
        <v>47.164486852812082</v>
      </c>
      <c r="K28" s="73">
        <f t="shared" si="4"/>
        <v>0.9</v>
      </c>
      <c r="L28" s="73">
        <f>IF('Indicator Data'!V31="No data","x",ROUND(IF('Indicator Data'!V31&gt;L$195,10,IF('Indicator Data'!V31&lt;L$194,0,10-(L$195-'Indicator Data'!V31)/(L$195-L$194)*10)),1))</f>
        <v>5</v>
      </c>
      <c r="M28" s="74">
        <f t="shared" si="5"/>
        <v>3</v>
      </c>
      <c r="N28" s="76">
        <f t="shared" si="6"/>
        <v>6.8</v>
      </c>
      <c r="O28" s="88">
        <f>IF(AND('Indicator Data'!AK31="No data",'Indicator Data'!AL31="No data"),0,SUM('Indicator Data'!AK31:AM31)/1000)</f>
        <v>52.527000000000001</v>
      </c>
      <c r="P28" s="73">
        <f t="shared" si="7"/>
        <v>5.7</v>
      </c>
      <c r="Q28" s="77">
        <f>O28*1000/'Indicator Data'!BC31</f>
        <v>2.7367245647484115E-3</v>
      </c>
      <c r="R28" s="73">
        <f t="shared" si="8"/>
        <v>4.0999999999999996</v>
      </c>
      <c r="S28" s="78">
        <f t="shared" si="9"/>
        <v>4.9000000000000004</v>
      </c>
      <c r="T28" s="73">
        <f>IF('Indicator Data'!AB31="No data","x",ROUND(IF('Indicator Data'!AB31&gt;T$195,10,IF('Indicator Data'!AB31&lt;T$194,0,10-(T$195-'Indicator Data'!AB31)/(T$195-T$194)*10)),1))</f>
        <v>1.6</v>
      </c>
      <c r="U28" s="73">
        <f>IF('Indicator Data'!AA31="No data","x",ROUND(IF('Indicator Data'!AA31&gt;U$195,10,IF('Indicator Data'!AA31&lt;U$194,0,10-(U$195-'Indicator Data'!AA31)/(U$195-U$194)*10)),1))</f>
        <v>0.9</v>
      </c>
      <c r="V28" s="73">
        <f>IF('Indicator Data'!AE31="No data","x",ROUND(IF('Indicator Data'!AE31&gt;V$195,10,IF('Indicator Data'!AE31&lt;V$194,0,10-(V$195-'Indicator Data'!AE31)/(V$195-V$194)*10)),1))</f>
        <v>8.6</v>
      </c>
      <c r="W28" s="74">
        <f t="shared" si="0"/>
        <v>3.7</v>
      </c>
      <c r="X28" s="73">
        <f>IF('Indicator Data'!W31="No data","x",ROUND(IF('Indicator Data'!W31&gt;X$195,10,IF('Indicator Data'!W31&lt;X$194,0,10-(X$195-'Indicator Data'!W31)/(X$195-X$194)*10)),1))</f>
        <v>6.2</v>
      </c>
      <c r="Y28" s="73">
        <f>IF('Indicator Data'!X31="No data","x",ROUND(IF('Indicator Data'!X31&gt;Y$195,10,IF('Indicator Data'!X31&lt;Y$194,0,10-(Y$195-'Indicator Data'!X31)/(Y$195-Y$194)*10)),1))</f>
        <v>4.3</v>
      </c>
      <c r="Z28" s="74">
        <f t="shared" si="10"/>
        <v>5.3</v>
      </c>
      <c r="AA28" s="88">
        <f>('Indicator Data'!AJ31+'Indicator Data'!AI31*0.5+'Indicator Data'!AH31*0.25)/1000</f>
        <v>13.678750000000001</v>
      </c>
      <c r="AB28" s="79">
        <f>AA28*1000/'Indicator Data'!BC31</f>
        <v>7.1268054790969097E-4</v>
      </c>
      <c r="AC28" s="74">
        <f t="shared" si="11"/>
        <v>0.1</v>
      </c>
      <c r="AD28" s="73">
        <f>IF('Indicator Data'!AN31="No data","x",ROUND(IF('Indicator Data'!AN31&lt;$AD$194,10,IF('Indicator Data'!AN31&gt;$AD$195,0,($AD$195-'Indicator Data'!AN31)/($AD$195-$AD$194)*10)),1))</f>
        <v>2.9</v>
      </c>
      <c r="AE28" s="73">
        <f>IF('Indicator Data'!AO31="No data","x",ROUND(IF('Indicator Data'!AO31&gt;$AE$195,10,IF('Indicator Data'!AO31&lt;$AE$194,0,10-($AE$195-'Indicator Data'!AO31)/($AE$195-$AE$194)*10)),1))</f>
        <v>5.0999999999999996</v>
      </c>
      <c r="AF28" s="80">
        <f>IF('Indicator Data'!AP31="No data","x",ROUND(IF('Indicator Data'!AP31&gt;$AF$195,10,IF('Indicator Data'!AP31&lt;$AF$194,0,10-($AF$195-'Indicator Data'!AP31)/($AF$195-$AF$194)*10)),1))</f>
        <v>8.1999999999999993</v>
      </c>
      <c r="AG28" s="80">
        <f>IF('Indicator Data'!AQ31="No data","x",ROUND(IF('Indicator Data'!AQ31&gt;$AG$195,10,IF('Indicator Data'!AQ31&lt;$AG$194,0,10-($AG$195-'Indicator Data'!AQ31)/($AG$195-$AG$194)*10)),1))</f>
        <v>5.9</v>
      </c>
      <c r="AH28" s="73">
        <f t="shared" si="12"/>
        <v>7.7</v>
      </c>
      <c r="AI28" s="74">
        <f t="shared" si="13"/>
        <v>5.2</v>
      </c>
      <c r="AJ28" s="81">
        <f t="shared" si="14"/>
        <v>3.8</v>
      </c>
      <c r="AK28" s="82">
        <f t="shared" si="1"/>
        <v>4.4000000000000004</v>
      </c>
    </row>
    <row r="29" spans="1:37" s="4" customFormat="1" x14ac:dyDescent="0.25">
      <c r="A29" s="126" t="str">
        <f>'Indicator Data'!A32</f>
        <v>Burundi</v>
      </c>
      <c r="B29" s="59" t="str">
        <f>'Indicator Data'!B32</f>
        <v>BDI</v>
      </c>
      <c r="C29" s="73">
        <f>ROUND(IF('Indicator Data'!Q32="No data",IF((0.1233*LN('Indicator Data'!BB32)-0.4559)&gt;C$195,0,IF((0.1233*LN('Indicator Data'!BB32)-0.4559)&lt;C$194,10,(C$195-(0.1233*LN('Indicator Data'!BB32)-0.4559))/(C$195-C$194)*10)),IF('Indicator Data'!Q32&gt;C$195,0,IF('Indicator Data'!Q32&lt;C$194,10,(C$195-'Indicator Data'!Q32)/(C$195-C$194)*10))),1)</f>
        <v>8.1999999999999993</v>
      </c>
      <c r="D29" s="73">
        <f>IF('Indicator Data'!R32="No data","x",ROUND((IF(LOG('Indicator Data'!R32*1000)&gt;D$195,10,IF(LOG('Indicator Data'!R32*1000)&lt;D$194,0,10-(D$195-LOG('Indicator Data'!R32*1000))/(D$195-D$194)*10))),1))</f>
        <v>9.6999999999999993</v>
      </c>
      <c r="E29" s="74">
        <f t="shared" si="2"/>
        <v>9.1</v>
      </c>
      <c r="F29" s="73">
        <f>IF('Indicator Data'!AF32="No data","x",ROUND(IF('Indicator Data'!AF32&gt;F$195,10,IF('Indicator Data'!AF32&lt;F$194,0,10-(F$195-'Indicator Data'!AF32)/(F$195-F$194)*10)),1))</f>
        <v>6.3</v>
      </c>
      <c r="G29" s="73">
        <f>IF('Indicator Data'!AG32="No data","x",ROUND(IF('Indicator Data'!AG32&gt;G$195,10,IF('Indicator Data'!AG32&lt;G$194,0,10-(G$195-'Indicator Data'!AG32)/(G$195-G$194)*10)),1))</f>
        <v>2.1</v>
      </c>
      <c r="H29" s="74">
        <f t="shared" si="3"/>
        <v>4.2</v>
      </c>
      <c r="I29" s="75">
        <f>SUM(IF('Indicator Data'!S32=0,0,'Indicator Data'!S32/1000000),SUM('Indicator Data'!T32:U32))</f>
        <v>944.01553000000001</v>
      </c>
      <c r="J29" s="75">
        <f>I29/'Indicator Data'!BC32*1000000</f>
        <v>86.891958898202319</v>
      </c>
      <c r="K29" s="73">
        <f t="shared" si="4"/>
        <v>1.7</v>
      </c>
      <c r="L29" s="73">
        <f>IF('Indicator Data'!V32="No data","x",ROUND(IF('Indicator Data'!V32&gt;L$195,10,IF('Indicator Data'!V32&lt;L$194,0,10-(L$195-'Indicator Data'!V32)/(L$195-L$194)*10)),1))</f>
        <v>9</v>
      </c>
      <c r="M29" s="74">
        <f t="shared" si="5"/>
        <v>5.4</v>
      </c>
      <c r="N29" s="76">
        <f t="shared" si="6"/>
        <v>7</v>
      </c>
      <c r="O29" s="88">
        <f>IF(AND('Indicator Data'!AK32="No data",'Indicator Data'!AL32="No data"),0,SUM('Indicator Data'!AK32:AM32)/1000)</f>
        <v>146.14699999999999</v>
      </c>
      <c r="P29" s="73">
        <f t="shared" si="7"/>
        <v>7.2</v>
      </c>
      <c r="Q29" s="77">
        <f>O29*1000/'Indicator Data'!BC32</f>
        <v>1.3452108268913302E-2</v>
      </c>
      <c r="R29" s="73">
        <f t="shared" si="8"/>
        <v>6.1</v>
      </c>
      <c r="S29" s="78">
        <f t="shared" si="9"/>
        <v>6.7</v>
      </c>
      <c r="T29" s="73">
        <f>IF('Indicator Data'!AB32="No data","x",ROUND(IF('Indicator Data'!AB32&gt;T$195,10,IF('Indicator Data'!AB32&lt;T$194,0,10-(T$195-'Indicator Data'!AB32)/(T$195-T$194)*10)),1))</f>
        <v>2.2000000000000002</v>
      </c>
      <c r="U29" s="73">
        <f>IF('Indicator Data'!AA32="No data","x",ROUND(IF('Indicator Data'!AA32&gt;U$195,10,IF('Indicator Data'!AA32&lt;U$194,0,10-(U$195-'Indicator Data'!AA32)/(U$195-U$194)*10)),1))</f>
        <v>2.1</v>
      </c>
      <c r="V29" s="73">
        <f>IF('Indicator Data'!AE32="No data","x",ROUND(IF('Indicator Data'!AE32&gt;V$195,10,IF('Indicator Data'!AE32&lt;V$194,0,10-(V$195-'Indicator Data'!AE32)/(V$195-V$194)*10)),1))</f>
        <v>5.3</v>
      </c>
      <c r="W29" s="74">
        <f t="shared" si="0"/>
        <v>3.2</v>
      </c>
      <c r="X29" s="73">
        <f>IF('Indicator Data'!W32="No data","x",ROUND(IF('Indicator Data'!W32&gt;X$195,10,IF('Indicator Data'!W32&lt;X$194,0,10-(X$195-'Indicator Data'!W32)/(X$195-X$194)*10)),1))</f>
        <v>4.7</v>
      </c>
      <c r="Y29" s="73">
        <f>IF('Indicator Data'!X32="No data","x",ROUND(IF('Indicator Data'!X32&gt;Y$195,10,IF('Indicator Data'!X32&lt;Y$194,0,10-(Y$195-'Indicator Data'!X32)/(Y$195-Y$194)*10)),1))</f>
        <v>6.5</v>
      </c>
      <c r="Z29" s="74">
        <f t="shared" si="10"/>
        <v>5.6</v>
      </c>
      <c r="AA29" s="88">
        <f>('Indicator Data'!AJ32+'Indicator Data'!AI32*0.5+'Indicator Data'!AH32*0.25)/1000</f>
        <v>12.453250000000001</v>
      </c>
      <c r="AB29" s="79">
        <f>AA29*1000/'Indicator Data'!BC32</f>
        <v>1.1462600484433111E-3</v>
      </c>
      <c r="AC29" s="74">
        <f t="shared" si="11"/>
        <v>0.1</v>
      </c>
      <c r="AD29" s="73">
        <f>IF('Indicator Data'!AN32="No data","x",ROUND(IF('Indicator Data'!AN32&lt;$AD$194,10,IF('Indicator Data'!AN32&gt;$AD$195,0,($AD$195-'Indicator Data'!AN32)/($AD$195-$AD$194)*10)),1))</f>
        <v>7.7</v>
      </c>
      <c r="AE29" s="73">
        <f>IF('Indicator Data'!AO32="No data","x",ROUND(IF('Indicator Data'!AO32&gt;$AE$195,10,IF('Indicator Data'!AO32&lt;$AE$194,0,10-($AE$195-'Indicator Data'!AO32)/($AE$195-$AE$194)*10)),1))</f>
        <v>10</v>
      </c>
      <c r="AF29" s="80">
        <f>IF('Indicator Data'!AP32="No data","x",ROUND(IF('Indicator Data'!AP32&gt;$AF$195,10,IF('Indicator Data'!AP32&lt;$AF$194,0,10-($AF$195-'Indicator Data'!AP32)/($AF$195-$AF$194)*10)),1))</f>
        <v>6.7</v>
      </c>
      <c r="AG29" s="80">
        <f>IF('Indicator Data'!AQ32="No data","x",ROUND(IF('Indicator Data'!AQ32&gt;$AG$195,10,IF('Indicator Data'!AQ32&lt;$AG$194,0,10-($AG$195-'Indicator Data'!AQ32)/($AG$195-$AG$194)*10)),1))</f>
        <v>4.2</v>
      </c>
      <c r="AH29" s="73">
        <f t="shared" si="12"/>
        <v>6.2</v>
      </c>
      <c r="AI29" s="74">
        <f t="shared" si="13"/>
        <v>8</v>
      </c>
      <c r="AJ29" s="81">
        <f t="shared" si="14"/>
        <v>4.9000000000000004</v>
      </c>
      <c r="AK29" s="82">
        <f t="shared" si="1"/>
        <v>5.9</v>
      </c>
    </row>
    <row r="30" spans="1:37" s="4" customFormat="1" x14ac:dyDescent="0.25">
      <c r="A30" s="126" t="str">
        <f>'Indicator Data'!A33</f>
        <v>Cabo Verde</v>
      </c>
      <c r="B30" s="59" t="str">
        <f>'Indicator Data'!B33</f>
        <v>CPV</v>
      </c>
      <c r="C30" s="73">
        <f>ROUND(IF('Indicator Data'!Q33="No data",IF((0.1233*LN('Indicator Data'!BB33)-0.4559)&gt;C$195,0,IF((0.1233*LN('Indicator Data'!BB33)-0.4559)&lt;C$194,10,(C$195-(0.1233*LN('Indicator Data'!BB33)-0.4559))/(C$195-C$194)*10)),IF('Indicator Data'!Q33&gt;C$195,0,IF('Indicator Data'!Q33&lt;C$194,10,(C$195-'Indicator Data'!Q33)/(C$195-C$194)*10))),1)</f>
        <v>4.5999999999999996</v>
      </c>
      <c r="D30" s="73" t="str">
        <f>IF('Indicator Data'!R33="No data","x",ROUND((IF(LOG('Indicator Data'!R33*1000)&gt;D$195,10,IF(LOG('Indicator Data'!R33*1000)&lt;D$194,0,10-(D$195-LOG('Indicator Data'!R33*1000))/(D$195-D$194)*10))),1))</f>
        <v>x</v>
      </c>
      <c r="E30" s="74">
        <f t="shared" si="2"/>
        <v>4.5999999999999996</v>
      </c>
      <c r="F30" s="73" t="str">
        <f>IF('Indicator Data'!AF33="No data","x",ROUND(IF('Indicator Data'!AF33&gt;F$195,10,IF('Indicator Data'!AF33&lt;F$194,0,10-(F$195-'Indicator Data'!AF33)/(F$195-F$194)*10)),1))</f>
        <v>x</v>
      </c>
      <c r="G30" s="73">
        <f>IF('Indicator Data'!AG33="No data","x",ROUND(IF('Indicator Data'!AG33&gt;G$195,10,IF('Indicator Data'!AG33&lt;G$194,0,10-(G$195-'Indicator Data'!AG33)/(G$195-G$194)*10)),1))</f>
        <v>5.5</v>
      </c>
      <c r="H30" s="74">
        <f t="shared" si="3"/>
        <v>5.5</v>
      </c>
      <c r="I30" s="75">
        <f>SUM(IF('Indicator Data'!S33=0,0,'Indicator Data'!S33/1000000),SUM('Indicator Data'!T33:U33))</f>
        <v>171.70735000000002</v>
      </c>
      <c r="J30" s="75">
        <f>I30/'Indicator Data'!BC33*1000000</f>
        <v>314.25900642034605</v>
      </c>
      <c r="K30" s="73">
        <f t="shared" si="4"/>
        <v>6.3</v>
      </c>
      <c r="L30" s="73">
        <f>IF('Indicator Data'!V33="No data","x",ROUND(IF('Indicator Data'!V33&gt;L$195,10,IF('Indicator Data'!V33&lt;L$194,0,10-(L$195-'Indicator Data'!V33)/(L$195-L$194)*10)),1))</f>
        <v>4.8</v>
      </c>
      <c r="M30" s="74">
        <f t="shared" si="5"/>
        <v>5.6</v>
      </c>
      <c r="N30" s="76">
        <f t="shared" si="6"/>
        <v>5.0999999999999996</v>
      </c>
      <c r="O30" s="88">
        <f>IF(AND('Indicator Data'!AK33="No data",'Indicator Data'!AL33="No data"),0,SUM('Indicator Data'!AK33:AM33)/1000)</f>
        <v>0</v>
      </c>
      <c r="P30" s="73">
        <f t="shared" si="7"/>
        <v>0</v>
      </c>
      <c r="Q30" s="77">
        <f>O30*1000/'Indicator Data'!BC33</f>
        <v>0</v>
      </c>
      <c r="R30" s="73">
        <f t="shared" si="8"/>
        <v>0</v>
      </c>
      <c r="S30" s="78">
        <f t="shared" si="9"/>
        <v>0</v>
      </c>
      <c r="T30" s="73">
        <f>IF('Indicator Data'!AB33="No data","x",ROUND(IF('Indicator Data'!AB33&gt;T$195,10,IF('Indicator Data'!AB33&lt;T$194,0,10-(T$195-'Indicator Data'!AB33)/(T$195-T$194)*10)),1))</f>
        <v>1.6</v>
      </c>
      <c r="U30" s="73">
        <f>IF('Indicator Data'!AA33="No data","x",ROUND(IF('Indicator Data'!AA33&gt;U$195,10,IF('Indicator Data'!AA33&lt;U$194,0,10-(U$195-'Indicator Data'!AA33)/(U$195-U$194)*10)),1))</f>
        <v>2.4</v>
      </c>
      <c r="V30" s="73">
        <f>IF('Indicator Data'!AE33="No data","x",ROUND(IF('Indicator Data'!AE33&gt;V$195,10,IF('Indicator Data'!AE33&lt;V$194,0,10-(V$195-'Indicator Data'!AE33)/(V$195-V$194)*10)),1))</f>
        <v>0</v>
      </c>
      <c r="W30" s="74">
        <f t="shared" si="0"/>
        <v>1.3</v>
      </c>
      <c r="X30" s="73">
        <f>IF('Indicator Data'!W33="No data","x",ROUND(IF('Indicator Data'!W33&gt;X$195,10,IF('Indicator Data'!W33&lt;X$194,0,10-(X$195-'Indicator Data'!W33)/(X$195-X$194)*10)),1))</f>
        <v>1.3</v>
      </c>
      <c r="Y30" s="73" t="str">
        <f>IF('Indicator Data'!X33="No data","x",ROUND(IF('Indicator Data'!X33&gt;Y$195,10,IF('Indicator Data'!X33&lt;Y$194,0,10-(Y$195-'Indicator Data'!X33)/(Y$195-Y$194)*10)),1))</f>
        <v>x</v>
      </c>
      <c r="Z30" s="74">
        <f t="shared" si="10"/>
        <v>1.3</v>
      </c>
      <c r="AA30" s="88">
        <f>('Indicator Data'!AJ33+'Indicator Data'!AI33*0.5+'Indicator Data'!AH33*0.25)/1000</f>
        <v>0</v>
      </c>
      <c r="AB30" s="79">
        <f>AA30*1000/'Indicator Data'!BC33</f>
        <v>0</v>
      </c>
      <c r="AC30" s="74">
        <f t="shared" si="11"/>
        <v>0</v>
      </c>
      <c r="AD30" s="73">
        <f>IF('Indicator Data'!AN33="No data","x",ROUND(IF('Indicator Data'!AN33&lt;$AD$194,10,IF('Indicator Data'!AN33&gt;$AD$195,0,($AD$195-'Indicator Data'!AN33)/($AD$195-$AD$194)*10)),1))</f>
        <v>5.2</v>
      </c>
      <c r="AE30" s="73">
        <f>IF('Indicator Data'!AO33="No data","x",ROUND(IF('Indicator Data'!AO33&gt;$AE$195,10,IF('Indicator Data'!AO33&lt;$AE$194,0,10-($AE$195-'Indicator Data'!AO33)/($AE$195-$AE$194)*10)),1))</f>
        <v>2.9</v>
      </c>
      <c r="AF30" s="80">
        <f>IF('Indicator Data'!AP33="No data","x",ROUND(IF('Indicator Data'!AP33&gt;$AF$195,10,IF('Indicator Data'!AP33&lt;$AF$194,0,10-($AF$195-'Indicator Data'!AP33)/($AF$195-$AF$194)*10)),1))</f>
        <v>5.2</v>
      </c>
      <c r="AG30" s="80">
        <f>IF('Indicator Data'!AQ33="No data","x",ROUND(IF('Indicator Data'!AQ33&gt;$AG$195,10,IF('Indicator Data'!AQ33&lt;$AG$194,0,10-($AG$195-'Indicator Data'!AQ33)/($AG$195-$AG$194)*10)),1))</f>
        <v>2.7</v>
      </c>
      <c r="AH30" s="73">
        <f t="shared" si="12"/>
        <v>4.7</v>
      </c>
      <c r="AI30" s="74">
        <f t="shared" si="13"/>
        <v>4.3</v>
      </c>
      <c r="AJ30" s="81">
        <f t="shared" si="14"/>
        <v>1.9</v>
      </c>
      <c r="AK30" s="82">
        <f t="shared" si="1"/>
        <v>1</v>
      </c>
    </row>
    <row r="31" spans="1:37" s="4" customFormat="1" x14ac:dyDescent="0.25">
      <c r="A31" s="126" t="str">
        <f>'Indicator Data'!A34</f>
        <v>Cambodia</v>
      </c>
      <c r="B31" s="59" t="str">
        <f>'Indicator Data'!B34</f>
        <v>KHM</v>
      </c>
      <c r="C31" s="73">
        <f>ROUND(IF('Indicator Data'!Q34="No data",IF((0.1233*LN('Indicator Data'!BB34)-0.4559)&gt;C$195,0,IF((0.1233*LN('Indicator Data'!BB34)-0.4559)&lt;C$194,10,(C$195-(0.1233*LN('Indicator Data'!BB34)-0.4559))/(C$195-C$194)*10)),IF('Indicator Data'!Q34&gt;C$195,0,IF('Indicator Data'!Q34&lt;C$194,10,(C$195-'Indicator Data'!Q34)/(C$195-C$194)*10))),1)</f>
        <v>5.7</v>
      </c>
      <c r="D31" s="73">
        <f>IF('Indicator Data'!R34="No data","x",ROUND((IF(LOG('Indicator Data'!R34*1000)&gt;D$195,10,IF(LOG('Indicator Data'!R34*1000)&lt;D$194,0,10-(D$195-LOG('Indicator Data'!R34*1000))/(D$195-D$194)*10))),1))</f>
        <v>8.1</v>
      </c>
      <c r="E31" s="74">
        <f t="shared" si="2"/>
        <v>7.1</v>
      </c>
      <c r="F31" s="73">
        <f>IF('Indicator Data'!AF34="No data","x",ROUND(IF('Indicator Data'!AF34&gt;F$195,10,IF('Indicator Data'!AF34&lt;F$194,0,10-(F$195-'Indicator Data'!AF34)/(F$195-F$194)*10)),1))</f>
        <v>6.3</v>
      </c>
      <c r="G31" s="73">
        <f>IF('Indicator Data'!AG34="No data","x",ROUND(IF('Indicator Data'!AG34&gt;G$195,10,IF('Indicator Data'!AG34&lt;G$194,0,10-(G$195-'Indicator Data'!AG34)/(G$195-G$194)*10)),1))</f>
        <v>1.4</v>
      </c>
      <c r="H31" s="74">
        <f t="shared" si="3"/>
        <v>3.9</v>
      </c>
      <c r="I31" s="75">
        <f>SUM(IF('Indicator Data'!S34=0,0,'Indicator Data'!S34/1000000),SUM('Indicator Data'!T34:U34))</f>
        <v>1079.397833</v>
      </c>
      <c r="J31" s="75">
        <f>I31/'Indicator Data'!BC34*1000000</f>
        <v>67.439717462379676</v>
      </c>
      <c r="K31" s="73">
        <f t="shared" si="4"/>
        <v>1.3</v>
      </c>
      <c r="L31" s="73">
        <f>IF('Indicator Data'!V34="No data","x",ROUND(IF('Indicator Data'!V34&gt;L$195,10,IF('Indicator Data'!V34&lt;L$194,0,10-(L$195-'Indicator Data'!V34)/(L$195-L$194)*10)),1))</f>
        <v>2.7</v>
      </c>
      <c r="M31" s="74">
        <f t="shared" si="5"/>
        <v>2</v>
      </c>
      <c r="N31" s="76">
        <f t="shared" si="6"/>
        <v>5</v>
      </c>
      <c r="O31" s="88">
        <f>IF(AND('Indicator Data'!AK34="No data",'Indicator Data'!AL34="No data"),0,SUM('Indicator Data'!AK34:AM34)/1000)</f>
        <v>6.7000000000000004E-2</v>
      </c>
      <c r="P31" s="73">
        <f t="shared" si="7"/>
        <v>0</v>
      </c>
      <c r="Q31" s="77">
        <f>O31*1000/'Indicator Data'!BC34</f>
        <v>4.1860942572222465E-6</v>
      </c>
      <c r="R31" s="73">
        <f t="shared" si="8"/>
        <v>0</v>
      </c>
      <c r="S31" s="78">
        <f t="shared" si="9"/>
        <v>0</v>
      </c>
      <c r="T31" s="73">
        <f>IF('Indicator Data'!AB34="No data","x",ROUND(IF('Indicator Data'!AB34&gt;T$195,10,IF('Indicator Data'!AB34&lt;T$194,0,10-(T$195-'Indicator Data'!AB34)/(T$195-T$194)*10)),1))</f>
        <v>1.2</v>
      </c>
      <c r="U31" s="73">
        <f>IF('Indicator Data'!AA34="No data","x",ROUND(IF('Indicator Data'!AA34&gt;U$195,10,IF('Indicator Data'!AA34&lt;U$194,0,10-(U$195-'Indicator Data'!AA34)/(U$195-U$194)*10)),1))</f>
        <v>5.9</v>
      </c>
      <c r="V31" s="73">
        <f>IF('Indicator Data'!AE34="No data","x",ROUND(IF('Indicator Data'!AE34&gt;V$195,10,IF('Indicator Data'!AE34&lt;V$194,0,10-(V$195-'Indicator Data'!AE34)/(V$195-V$194)*10)),1))</f>
        <v>0.3</v>
      </c>
      <c r="W31" s="74">
        <f t="shared" si="0"/>
        <v>2.5</v>
      </c>
      <c r="X31" s="73">
        <f>IF('Indicator Data'!W34="No data","x",ROUND(IF('Indicator Data'!W34&gt;X$195,10,IF('Indicator Data'!W34&lt;X$194,0,10-(X$195-'Indicator Data'!W34)/(X$195-X$194)*10)),1))</f>
        <v>2.2000000000000002</v>
      </c>
      <c r="Y31" s="73">
        <f>IF('Indicator Data'!X34="No data","x",ROUND(IF('Indicator Data'!X34&gt;Y$195,10,IF('Indicator Data'!X34&lt;Y$194,0,10-(Y$195-'Indicator Data'!X34)/(Y$195-Y$194)*10)),1))</f>
        <v>5.3</v>
      </c>
      <c r="Z31" s="74">
        <f t="shared" si="10"/>
        <v>3.8</v>
      </c>
      <c r="AA31" s="88">
        <f>('Indicator Data'!AJ34+'Indicator Data'!AI34*0.5+'Indicator Data'!AH34*0.25)/1000</f>
        <v>630.81700000000001</v>
      </c>
      <c r="AB31" s="79">
        <f>AA31*1000/'Indicator Data'!BC34</f>
        <v>3.9412827179972625E-2</v>
      </c>
      <c r="AC31" s="74">
        <f t="shared" si="11"/>
        <v>3.9</v>
      </c>
      <c r="AD31" s="73">
        <f>IF('Indicator Data'!AN34="No data","x",ROUND(IF('Indicator Data'!AN34&lt;$AD$194,10,IF('Indicator Data'!AN34&gt;$AD$195,0,($AD$195-'Indicator Data'!AN34)/($AD$195-$AD$194)*10)),1))</f>
        <v>5.0999999999999996</v>
      </c>
      <c r="AE31" s="73">
        <f>IF('Indicator Data'!AO34="No data","x",ROUND(IF('Indicator Data'!AO34&gt;$AE$195,10,IF('Indicator Data'!AO34&lt;$AE$194,0,10-($AE$195-'Indicator Data'!AO34)/($AE$195-$AE$194)*10)),1))</f>
        <v>3.4</v>
      </c>
      <c r="AF31" s="80">
        <f>IF('Indicator Data'!AP34="No data","x",ROUND(IF('Indicator Data'!AP34&gt;$AF$195,10,IF('Indicator Data'!AP34&lt;$AF$194,0,10-($AF$195-'Indicator Data'!AP34)/($AF$195-$AF$194)*10)),1))</f>
        <v>7.5</v>
      </c>
      <c r="AG31" s="80">
        <f>IF('Indicator Data'!AQ34="No data","x",ROUND(IF('Indicator Data'!AQ34&gt;$AG$195,10,IF('Indicator Data'!AQ34&lt;$AG$194,0,10-($AG$195-'Indicator Data'!AQ34)/($AG$195-$AG$194)*10)),1))</f>
        <v>2.4</v>
      </c>
      <c r="AH31" s="73">
        <f t="shared" si="12"/>
        <v>6.5</v>
      </c>
      <c r="AI31" s="74">
        <f t="shared" si="13"/>
        <v>5</v>
      </c>
      <c r="AJ31" s="81">
        <f t="shared" si="14"/>
        <v>3.9</v>
      </c>
      <c r="AK31" s="82">
        <f t="shared" si="1"/>
        <v>2.2000000000000002</v>
      </c>
    </row>
    <row r="32" spans="1:37" s="4" customFormat="1" x14ac:dyDescent="0.25">
      <c r="A32" s="126" t="str">
        <f>'Indicator Data'!A35</f>
        <v>Cameroon</v>
      </c>
      <c r="B32" s="59" t="str">
        <f>'Indicator Data'!B35</f>
        <v>CMR</v>
      </c>
      <c r="C32" s="73">
        <f>ROUND(IF('Indicator Data'!Q35="No data",IF((0.1233*LN('Indicator Data'!BB35)-0.4559)&gt;C$195,0,IF((0.1233*LN('Indicator Data'!BB35)-0.4559)&lt;C$194,10,(C$195-(0.1233*LN('Indicator Data'!BB35)-0.4559))/(C$195-C$194)*10)),IF('Indicator Data'!Q35&gt;C$195,0,IF('Indicator Data'!Q35&lt;C$194,10,(C$195-'Indicator Data'!Q35)/(C$195-C$194)*10))),1)</f>
        <v>6.1</v>
      </c>
      <c r="D32" s="73">
        <f>IF('Indicator Data'!R35="No data","x",ROUND((IF(LOG('Indicator Data'!R35*1000)&gt;D$195,10,IF(LOG('Indicator Data'!R35*1000)&lt;D$194,0,10-(D$195-LOG('Indicator Data'!R35*1000))/(D$195-D$194)*10))),1))</f>
        <v>8.9</v>
      </c>
      <c r="E32" s="74">
        <f t="shared" si="2"/>
        <v>7.8</v>
      </c>
      <c r="F32" s="73">
        <f>IF('Indicator Data'!AF35="No data","x",ROUND(IF('Indicator Data'!AF35&gt;F$195,10,IF('Indicator Data'!AF35&lt;F$194,0,10-(F$195-'Indicator Data'!AF35)/(F$195-F$194)*10)),1))</f>
        <v>7.6</v>
      </c>
      <c r="G32" s="73">
        <f>IF('Indicator Data'!AG35="No data","x",ROUND(IF('Indicator Data'!AG35&gt;G$195,10,IF('Indicator Data'!AG35&lt;G$194,0,10-(G$195-'Indicator Data'!AG35)/(G$195-G$194)*10)),1))</f>
        <v>5.4</v>
      </c>
      <c r="H32" s="74">
        <f t="shared" si="3"/>
        <v>6.5</v>
      </c>
      <c r="I32" s="75">
        <f>SUM(IF('Indicator Data'!S35=0,0,'Indicator Data'!S35/1000000),SUM('Indicator Data'!T35:U35))</f>
        <v>1386.2750699999999</v>
      </c>
      <c r="J32" s="75">
        <f>I32/'Indicator Data'!BC35*1000000</f>
        <v>57.632441424464432</v>
      </c>
      <c r="K32" s="73">
        <f t="shared" si="4"/>
        <v>1.2</v>
      </c>
      <c r="L32" s="73">
        <f>IF('Indicator Data'!V35="No data","x",ROUND(IF('Indicator Data'!V35&gt;L$195,10,IF('Indicator Data'!V35&lt;L$194,0,10-(L$195-'Indicator Data'!V35)/(L$195-L$194)*10)),1))</f>
        <v>2.4</v>
      </c>
      <c r="M32" s="74">
        <f t="shared" si="5"/>
        <v>1.8</v>
      </c>
      <c r="N32" s="76">
        <f t="shared" si="6"/>
        <v>6</v>
      </c>
      <c r="O32" s="88">
        <f>IF(AND('Indicator Data'!AK35="No data",'Indicator Data'!AL35="No data"),0,SUM('Indicator Data'!AK35:AM35)/1000)</f>
        <v>663.05200000000002</v>
      </c>
      <c r="P32" s="73">
        <f t="shared" si="7"/>
        <v>9.4</v>
      </c>
      <c r="Q32" s="77">
        <f>O32*1000/'Indicator Data'!BC35</f>
        <v>2.7565456797382926E-2</v>
      </c>
      <c r="R32" s="73">
        <f t="shared" si="8"/>
        <v>7.2</v>
      </c>
      <c r="S32" s="78">
        <f t="shared" si="9"/>
        <v>8.3000000000000007</v>
      </c>
      <c r="T32" s="73">
        <f>IF('Indicator Data'!AB35="No data","x",ROUND(IF('Indicator Data'!AB35&gt;T$195,10,IF('Indicator Data'!AB35&lt;T$194,0,10-(T$195-'Indicator Data'!AB35)/(T$195-T$194)*10)),1))</f>
        <v>7.6</v>
      </c>
      <c r="U32" s="73">
        <f>IF('Indicator Data'!AA35="No data","x",ROUND(IF('Indicator Data'!AA35&gt;U$195,10,IF('Indicator Data'!AA35&lt;U$194,0,10-(U$195-'Indicator Data'!AA35)/(U$195-U$194)*10)),1))</f>
        <v>3.5</v>
      </c>
      <c r="V32" s="73">
        <f>IF('Indicator Data'!AE35="No data","x",ROUND(IF('Indicator Data'!AE35&gt;V$195,10,IF('Indicator Data'!AE35&lt;V$194,0,10-(V$195-'Indicator Data'!AE35)/(V$195-V$194)*10)),1))</f>
        <v>5.4</v>
      </c>
      <c r="W32" s="74">
        <f t="shared" si="0"/>
        <v>5.5</v>
      </c>
      <c r="X32" s="73">
        <f>IF('Indicator Data'!W35="No data","x",ROUND(IF('Indicator Data'!W35&gt;X$195,10,IF('Indicator Data'!W35&lt;X$194,0,10-(X$195-'Indicator Data'!W35)/(X$195-X$194)*10)),1))</f>
        <v>6.5</v>
      </c>
      <c r="Y32" s="73">
        <f>IF('Indicator Data'!X35="No data","x",ROUND(IF('Indicator Data'!X35&gt;Y$195,10,IF('Indicator Data'!X35&lt;Y$194,0,10-(Y$195-'Indicator Data'!X35)/(Y$195-Y$194)*10)),1))</f>
        <v>3.4</v>
      </c>
      <c r="Z32" s="74">
        <f t="shared" si="10"/>
        <v>5</v>
      </c>
      <c r="AA32" s="88">
        <f>('Indicator Data'!AJ35+'Indicator Data'!AI35*0.5+'Indicator Data'!AH35*0.25)/1000</f>
        <v>7.3869999999999996</v>
      </c>
      <c r="AB32" s="79">
        <f>AA32*1000/'Indicator Data'!BC35</f>
        <v>3.0710416281417999E-4</v>
      </c>
      <c r="AC32" s="74">
        <f t="shared" si="11"/>
        <v>0</v>
      </c>
      <c r="AD32" s="73">
        <f>IF('Indicator Data'!AN35="No data","x",ROUND(IF('Indicator Data'!AN35&lt;$AD$194,10,IF('Indicator Data'!AN35&gt;$AD$195,0,($AD$195-'Indicator Data'!AN35)/($AD$195-$AD$194)*10)),1))</f>
        <v>3.9</v>
      </c>
      <c r="AE32" s="73">
        <f>IF('Indicator Data'!AO35="No data","x",ROUND(IF('Indicator Data'!AO35&gt;$AE$195,10,IF('Indicator Data'!AO35&lt;$AE$194,0,10-($AE$195-'Indicator Data'!AO35)/($AE$195-$AE$194)*10)),1))</f>
        <v>1</v>
      </c>
      <c r="AF32" s="80">
        <f>IF('Indicator Data'!AP35="No data","x",ROUND(IF('Indicator Data'!AP35&gt;$AF$195,10,IF('Indicator Data'!AP35&lt;$AF$194,0,10-($AF$195-'Indicator Data'!AP35)/($AF$195-$AF$194)*10)),1))</f>
        <v>7.6</v>
      </c>
      <c r="AG32" s="80">
        <f>IF('Indicator Data'!AQ35="No data","x",ROUND(IF('Indicator Data'!AQ35&gt;$AG$195,10,IF('Indicator Data'!AQ35&lt;$AG$194,0,10-($AG$195-'Indicator Data'!AQ35)/($AG$195-$AG$194)*10)),1))</f>
        <v>5</v>
      </c>
      <c r="AH32" s="73">
        <f t="shared" si="12"/>
        <v>7.1</v>
      </c>
      <c r="AI32" s="74">
        <f t="shared" si="13"/>
        <v>4</v>
      </c>
      <c r="AJ32" s="81">
        <f t="shared" si="14"/>
        <v>3.9</v>
      </c>
      <c r="AK32" s="82">
        <f t="shared" si="1"/>
        <v>6.6</v>
      </c>
    </row>
    <row r="33" spans="1:37" s="4" customFormat="1" x14ac:dyDescent="0.25">
      <c r="A33" s="126" t="str">
        <f>'Indicator Data'!A36</f>
        <v>Canada</v>
      </c>
      <c r="B33" s="59" t="str">
        <f>'Indicator Data'!B36</f>
        <v>CAN</v>
      </c>
      <c r="C33" s="73">
        <f>ROUND(IF('Indicator Data'!Q36="No data",IF((0.1233*LN('Indicator Data'!BB36)-0.4559)&gt;C$195,0,IF((0.1233*LN('Indicator Data'!BB36)-0.4559)&lt;C$194,10,(C$195-(0.1233*LN('Indicator Data'!BB36)-0.4559))/(C$195-C$194)*10)),IF('Indicator Data'!Q36&gt;C$195,0,IF('Indicator Data'!Q36&lt;C$194,10,(C$195-'Indicator Data'!Q36)/(C$195-C$194)*10))),1)</f>
        <v>0.4</v>
      </c>
      <c r="D33" s="73" t="str">
        <f>IF('Indicator Data'!R36="No data","x",ROUND((IF(LOG('Indicator Data'!R36*1000)&gt;D$195,10,IF(LOG('Indicator Data'!R36*1000)&lt;D$194,0,10-(D$195-LOG('Indicator Data'!R36*1000))/(D$195-D$194)*10))),1))</f>
        <v>x</v>
      </c>
      <c r="E33" s="74">
        <f t="shared" si="2"/>
        <v>0.4</v>
      </c>
      <c r="F33" s="73">
        <f>IF('Indicator Data'!AF36="No data","x",ROUND(IF('Indicator Data'!AF36&gt;F$195,10,IF('Indicator Data'!AF36&lt;F$194,0,10-(F$195-'Indicator Data'!AF36)/(F$195-F$194)*10)),1))</f>
        <v>1.2</v>
      </c>
      <c r="G33" s="73">
        <f>IF('Indicator Data'!AG36="No data","x",ROUND(IF('Indicator Data'!AG36&gt;G$195,10,IF('Indicator Data'!AG36&lt;G$194,0,10-(G$195-'Indicator Data'!AG36)/(G$195-G$194)*10)),1))</f>
        <v>2.2000000000000002</v>
      </c>
      <c r="H33" s="74">
        <f t="shared" si="3"/>
        <v>1.7</v>
      </c>
      <c r="I33" s="75">
        <f>SUM(IF('Indicator Data'!S36=0,0,'Indicator Data'!S36/1000000),SUM('Indicator Data'!T36:U36))</f>
        <v>0.05</v>
      </c>
      <c r="J33" s="75">
        <f>I33/'Indicator Data'!BC36*1000000</f>
        <v>1.3620977875064251E-3</v>
      </c>
      <c r="K33" s="73">
        <f t="shared" si="4"/>
        <v>0</v>
      </c>
      <c r="L33" s="73" t="str">
        <f>IF('Indicator Data'!V36="No data","x",ROUND(IF('Indicator Data'!V36&gt;L$195,10,IF('Indicator Data'!V36&lt;L$194,0,10-(L$195-'Indicator Data'!V36)/(L$195-L$194)*10)),1))</f>
        <v>x</v>
      </c>
      <c r="M33" s="74">
        <f t="shared" si="5"/>
        <v>0</v>
      </c>
      <c r="N33" s="76">
        <f t="shared" si="6"/>
        <v>0.6</v>
      </c>
      <c r="O33" s="88">
        <f>IF(AND('Indicator Data'!AK36="No data",'Indicator Data'!AL36="No data"),0,SUM('Indicator Data'!AK36:AM36)/1000)</f>
        <v>110.123</v>
      </c>
      <c r="P33" s="73">
        <f t="shared" si="7"/>
        <v>6.8</v>
      </c>
      <c r="Q33" s="77">
        <f>O33*1000/'Indicator Data'!BC36</f>
        <v>2.999965893071401E-3</v>
      </c>
      <c r="R33" s="73">
        <f t="shared" si="8"/>
        <v>4.2</v>
      </c>
      <c r="S33" s="78">
        <f t="shared" si="9"/>
        <v>5.5</v>
      </c>
      <c r="T33" s="73" t="str">
        <f>IF('Indicator Data'!AB36="No data","x",ROUND(IF('Indicator Data'!AB36&gt;T$195,10,IF('Indicator Data'!AB36&lt;T$194,0,10-(T$195-'Indicator Data'!AB36)/(T$195-T$194)*10)),1))</f>
        <v>x</v>
      </c>
      <c r="U33" s="73">
        <f>IF('Indicator Data'!AA36="No data","x",ROUND(IF('Indicator Data'!AA36&gt;U$195,10,IF('Indicator Data'!AA36&lt;U$194,0,10-(U$195-'Indicator Data'!AA36)/(U$195-U$194)*10)),1))</f>
        <v>0.1</v>
      </c>
      <c r="V33" s="73" t="str">
        <f>IF('Indicator Data'!AE36="No data","x",ROUND(IF('Indicator Data'!AE36&gt;V$195,10,IF('Indicator Data'!AE36&lt;V$194,0,10-(V$195-'Indicator Data'!AE36)/(V$195-V$194)*10)),1))</f>
        <v>x</v>
      </c>
      <c r="W33" s="74">
        <f t="shared" si="0"/>
        <v>0.1</v>
      </c>
      <c r="X33" s="73">
        <f>IF('Indicator Data'!W36="No data","x",ROUND(IF('Indicator Data'!W36&gt;X$195,10,IF('Indicator Data'!W36&lt;X$194,0,10-(X$195-'Indicator Data'!W36)/(X$195-X$194)*10)),1))</f>
        <v>0.4</v>
      </c>
      <c r="Y33" s="73" t="str">
        <f>IF('Indicator Data'!X36="No data","x",ROUND(IF('Indicator Data'!X36&gt;Y$195,10,IF('Indicator Data'!X36&lt;Y$194,0,10-(Y$195-'Indicator Data'!X36)/(Y$195-Y$194)*10)),1))</f>
        <v>x</v>
      </c>
      <c r="Z33" s="74">
        <f t="shared" si="10"/>
        <v>0.4</v>
      </c>
      <c r="AA33" s="88">
        <f>('Indicator Data'!AJ36+'Indicator Data'!AI36*0.5+'Indicator Data'!AH36*0.25)/1000</f>
        <v>60.351999999999997</v>
      </c>
      <c r="AB33" s="79">
        <f>AA33*1000/'Indicator Data'!BC36</f>
        <v>1.6441065134317552E-3</v>
      </c>
      <c r="AC33" s="74">
        <f t="shared" si="11"/>
        <v>0.2</v>
      </c>
      <c r="AD33" s="73">
        <f>IF('Indicator Data'!AN36="No data","x",ROUND(IF('Indicator Data'!AN36&lt;$AD$194,10,IF('Indicator Data'!AN36&gt;$AD$195,0,($AD$195-'Indicator Data'!AN36)/($AD$195-$AD$194)*10)),1))</f>
        <v>1.5</v>
      </c>
      <c r="AE33" s="73">
        <f>IF('Indicator Data'!AO36="No data","x",ROUND(IF('Indicator Data'!AO36&gt;$AE$195,10,IF('Indicator Data'!AO36&lt;$AE$194,0,10-($AE$195-'Indicator Data'!AO36)/($AE$195-$AE$194)*10)),1))</f>
        <v>0</v>
      </c>
      <c r="AF33" s="80">
        <f>IF('Indicator Data'!AP36="No data","x",ROUND(IF('Indicator Data'!AP36&gt;$AF$195,10,IF('Indicator Data'!AP36&lt;$AF$194,0,10-($AF$195-'Indicator Data'!AP36)/($AF$195-$AF$194)*10)),1))</f>
        <v>0.3</v>
      </c>
      <c r="AG33" s="80">
        <f>IF('Indicator Data'!AQ36="No data","x",ROUND(IF('Indicator Data'!AQ36&gt;$AG$195,10,IF('Indicator Data'!AQ36&lt;$AG$194,0,10-($AG$195-'Indicator Data'!AQ36)/($AG$195-$AG$194)*10)),1))</f>
        <v>3.6</v>
      </c>
      <c r="AH33" s="73">
        <f t="shared" si="12"/>
        <v>1</v>
      </c>
      <c r="AI33" s="74">
        <f t="shared" si="13"/>
        <v>0.8</v>
      </c>
      <c r="AJ33" s="81">
        <f t="shared" si="14"/>
        <v>0.4</v>
      </c>
      <c r="AK33" s="82">
        <f t="shared" si="1"/>
        <v>3.4</v>
      </c>
    </row>
    <row r="34" spans="1:37" s="4" customFormat="1" x14ac:dyDescent="0.25">
      <c r="A34" s="126" t="str">
        <f>'Indicator Data'!A37</f>
        <v>Central African Republic</v>
      </c>
      <c r="B34" s="59" t="str">
        <f>'Indicator Data'!B37</f>
        <v>CAF</v>
      </c>
      <c r="C34" s="73">
        <f>ROUND(IF('Indicator Data'!Q37="No data",IF((0.1233*LN('Indicator Data'!BB37)-0.4559)&gt;C$195,0,IF((0.1233*LN('Indicator Data'!BB37)-0.4559)&lt;C$194,10,(C$195-(0.1233*LN('Indicator Data'!BB37)-0.4559))/(C$195-C$194)*10)),IF('Indicator Data'!Q37&gt;C$195,0,IF('Indicator Data'!Q37&lt;C$194,10,(C$195-'Indicator Data'!Q37)/(C$195-C$194)*10))),1)</f>
        <v>9</v>
      </c>
      <c r="D34" s="73">
        <f>IF('Indicator Data'!R37="No data","x",ROUND((IF(LOG('Indicator Data'!R37*1000)&gt;D$195,10,IF(LOG('Indicator Data'!R37*1000)&lt;D$194,0,10-(D$195-LOG('Indicator Data'!R37*1000))/(D$195-D$194)*10))),1))</f>
        <v>9.6999999999999993</v>
      </c>
      <c r="E34" s="74">
        <f t="shared" si="2"/>
        <v>9.4</v>
      </c>
      <c r="F34" s="73">
        <f>IF('Indicator Data'!AF37="No data","x",ROUND(IF('Indicator Data'!AF37&gt;F$195,10,IF('Indicator Data'!AF37&lt;F$194,0,10-(F$195-'Indicator Data'!AF37)/(F$195-F$194)*10)),1))</f>
        <v>9</v>
      </c>
      <c r="G34" s="73">
        <f>IF('Indicator Data'!AG37="No data","x",ROUND(IF('Indicator Data'!AG37&gt;G$195,10,IF('Indicator Data'!AG37&lt;G$194,0,10-(G$195-'Indicator Data'!AG37)/(G$195-G$194)*10)),1))</f>
        <v>7.8</v>
      </c>
      <c r="H34" s="74">
        <f t="shared" si="3"/>
        <v>8.4</v>
      </c>
      <c r="I34" s="75">
        <f>SUM(IF('Indicator Data'!S37=0,0,'Indicator Data'!S37/1000000),SUM('Indicator Data'!T37:U37))</f>
        <v>1158.9937210000001</v>
      </c>
      <c r="J34" s="75">
        <f>I34/'Indicator Data'!BC37*1000000</f>
        <v>248.76021038488284</v>
      </c>
      <c r="K34" s="73">
        <f t="shared" si="4"/>
        <v>5</v>
      </c>
      <c r="L34" s="73">
        <f>IF('Indicator Data'!V37="No data","x",ROUND(IF('Indicator Data'!V37&gt;L$195,10,IF('Indicator Data'!V37&lt;L$194,0,10-(L$195-'Indicator Data'!V37)/(L$195-L$194)*10)),1))</f>
        <v>10</v>
      </c>
      <c r="M34" s="74">
        <f t="shared" si="5"/>
        <v>7.5</v>
      </c>
      <c r="N34" s="76">
        <f t="shared" si="6"/>
        <v>8.6999999999999993</v>
      </c>
      <c r="O34" s="88">
        <f>IF(AND('Indicator Data'!AK37="No data",'Indicator Data'!AL37="No data"),0,SUM('Indicator Data'!AK37:AM37)/1000)</f>
        <v>627.64099999999996</v>
      </c>
      <c r="P34" s="73">
        <f t="shared" si="7"/>
        <v>9.3000000000000007</v>
      </c>
      <c r="Q34" s="77">
        <f>O34*1000/'Indicator Data'!BC37</f>
        <v>0.13471350567064744</v>
      </c>
      <c r="R34" s="73">
        <f t="shared" si="8"/>
        <v>10</v>
      </c>
      <c r="S34" s="78">
        <f t="shared" si="9"/>
        <v>9.6999999999999993</v>
      </c>
      <c r="T34" s="73">
        <f>IF('Indicator Data'!AB37="No data","x",ROUND(IF('Indicator Data'!AB37&gt;T$195,10,IF('Indicator Data'!AB37&lt;T$194,0,10-(T$195-'Indicator Data'!AB37)/(T$195-T$194)*10)),1))</f>
        <v>8</v>
      </c>
      <c r="U34" s="73">
        <f>IF('Indicator Data'!AA37="No data","x",ROUND(IF('Indicator Data'!AA37&gt;U$195,10,IF('Indicator Data'!AA37&lt;U$194,0,10-(U$195-'Indicator Data'!AA37)/(U$195-U$194)*10)),1))</f>
        <v>7.7</v>
      </c>
      <c r="V34" s="73">
        <f>IF('Indicator Data'!AE37="No data","x",ROUND(IF('Indicator Data'!AE37&gt;V$195,10,IF('Indicator Data'!AE37&lt;V$194,0,10-(V$195-'Indicator Data'!AE37)/(V$195-V$194)*10)),1))</f>
        <v>9.6</v>
      </c>
      <c r="W34" s="74">
        <f t="shared" si="0"/>
        <v>8.4</v>
      </c>
      <c r="X34" s="73">
        <f>IF('Indicator Data'!W37="No data","x",ROUND(IF('Indicator Data'!W37&gt;X$195,10,IF('Indicator Data'!W37&lt;X$194,0,10-(X$195-'Indicator Data'!W37)/(X$195-X$194)*10)),1))</f>
        <v>9.3000000000000007</v>
      </c>
      <c r="Y34" s="73">
        <f>IF('Indicator Data'!X37="No data","x",ROUND(IF('Indicator Data'!X37&gt;Y$195,10,IF('Indicator Data'!X37&lt;Y$194,0,10-(Y$195-'Indicator Data'!X37)/(Y$195-Y$194)*10)),1))</f>
        <v>5.2</v>
      </c>
      <c r="Z34" s="74">
        <f t="shared" si="10"/>
        <v>7.3</v>
      </c>
      <c r="AA34" s="88">
        <f>('Indicator Data'!AJ37+'Indicator Data'!AI37*0.5+'Indicator Data'!AH37*0.25)/1000</f>
        <v>2.9055</v>
      </c>
      <c r="AB34" s="79">
        <f>AA34*1000/'Indicator Data'!BC37</f>
        <v>6.2362097238081342E-4</v>
      </c>
      <c r="AC34" s="74">
        <f t="shared" si="11"/>
        <v>0.1</v>
      </c>
      <c r="AD34" s="73">
        <f>IF('Indicator Data'!AN37="No data","x",ROUND(IF('Indicator Data'!AN37&lt;$AD$194,10,IF('Indicator Data'!AN37&gt;$AD$195,0,($AD$195-'Indicator Data'!AN37)/($AD$195-$AD$194)*10)),1))</f>
        <v>9.3000000000000007</v>
      </c>
      <c r="AE34" s="73">
        <f>IF('Indicator Data'!AO37="No data","x",ROUND(IF('Indicator Data'!AO37&gt;$AE$195,10,IF('Indicator Data'!AO37&lt;$AE$194,0,10-($AE$195-'Indicator Data'!AO37)/($AE$195-$AE$194)*10)),1))</f>
        <v>10</v>
      </c>
      <c r="AF34" s="80" t="str">
        <f>IF('Indicator Data'!AP37="No data","x",ROUND(IF('Indicator Data'!AP37&gt;$AF$195,10,IF('Indicator Data'!AP37&lt;$AF$194,0,10-($AF$195-'Indicator Data'!AP37)/($AF$195-$AF$194)*10)),1))</f>
        <v>x</v>
      </c>
      <c r="AG34" s="80" t="str">
        <f>IF('Indicator Data'!AQ37="No data","x",ROUND(IF('Indicator Data'!AQ37&gt;$AG$195,10,IF('Indicator Data'!AQ37&lt;$AG$194,0,10-($AG$195-'Indicator Data'!AQ37)/($AG$195-$AG$194)*10)),1))</f>
        <v>x</v>
      </c>
      <c r="AH34" s="73" t="str">
        <f t="shared" si="12"/>
        <v>x</v>
      </c>
      <c r="AI34" s="74">
        <f t="shared" si="13"/>
        <v>9.6999999999999993</v>
      </c>
      <c r="AJ34" s="81">
        <f t="shared" si="14"/>
        <v>7.6</v>
      </c>
      <c r="AK34" s="82">
        <f t="shared" si="1"/>
        <v>8.9</v>
      </c>
    </row>
    <row r="35" spans="1:37" s="4" customFormat="1" x14ac:dyDescent="0.25">
      <c r="A35" s="126" t="str">
        <f>'Indicator Data'!A38</f>
        <v>Chad</v>
      </c>
      <c r="B35" s="59" t="str">
        <f>'Indicator Data'!B38</f>
        <v>TCD</v>
      </c>
      <c r="C35" s="73">
        <f>ROUND(IF('Indicator Data'!Q38="No data",IF((0.1233*LN('Indicator Data'!BB38)-0.4559)&gt;C$195,0,IF((0.1233*LN('Indicator Data'!BB38)-0.4559)&lt;C$194,10,(C$195-(0.1233*LN('Indicator Data'!BB38)-0.4559))/(C$195-C$194)*10)),IF('Indicator Data'!Q38&gt;C$195,0,IF('Indicator Data'!Q38&lt;C$194,10,(C$195-'Indicator Data'!Q38)/(C$195-C$194)*10))),1)</f>
        <v>8.4</v>
      </c>
      <c r="D35" s="73">
        <f>IF('Indicator Data'!R38="No data","x",ROUND((IF(LOG('Indicator Data'!R38*1000)&gt;D$195,10,IF(LOG('Indicator Data'!R38*1000)&lt;D$194,0,10-(D$195-LOG('Indicator Data'!R38*1000))/(D$195-D$194)*10))),1))</f>
        <v>10</v>
      </c>
      <c r="E35" s="74">
        <f t="shared" si="2"/>
        <v>9.4</v>
      </c>
      <c r="F35" s="73">
        <f>IF('Indicator Data'!AF38="No data","x",ROUND(IF('Indicator Data'!AF38&gt;F$195,10,IF('Indicator Data'!AF38&lt;F$194,0,10-(F$195-'Indicator Data'!AF38)/(F$195-F$194)*10)),1))</f>
        <v>9.4</v>
      </c>
      <c r="G35" s="73">
        <f>IF('Indicator Data'!AG38="No data","x",ROUND(IF('Indicator Data'!AG38&gt;G$195,10,IF('Indicator Data'!AG38&lt;G$194,0,10-(G$195-'Indicator Data'!AG38)/(G$195-G$194)*10)),1))</f>
        <v>4.5999999999999996</v>
      </c>
      <c r="H35" s="74">
        <f t="shared" si="3"/>
        <v>7</v>
      </c>
      <c r="I35" s="75">
        <f>SUM(IF('Indicator Data'!S38=0,0,'Indicator Data'!S38/1000000),SUM('Indicator Data'!T38:U38))</f>
        <v>1068.676991</v>
      </c>
      <c r="J35" s="75">
        <f>I35/'Indicator Data'!BC38*1000000</f>
        <v>71.723316868449757</v>
      </c>
      <c r="K35" s="73">
        <f t="shared" si="4"/>
        <v>1.4</v>
      </c>
      <c r="L35" s="73">
        <f>IF('Indicator Data'!V38="No data","x",ROUND(IF('Indicator Data'!V38&gt;L$195,10,IF('Indicator Data'!V38&lt;L$194,0,10-(L$195-'Indicator Data'!V38)/(L$195-L$194)*10)),1))</f>
        <v>4.4000000000000004</v>
      </c>
      <c r="M35" s="74">
        <f t="shared" si="5"/>
        <v>2.9</v>
      </c>
      <c r="N35" s="76">
        <f t="shared" si="6"/>
        <v>7.2</v>
      </c>
      <c r="O35" s="88">
        <f>IF(AND('Indicator Data'!AK38="No data",'Indicator Data'!AL38="No data"),0,SUM('Indicator Data'!AK38:AM38)/1000)</f>
        <v>567.23500000000001</v>
      </c>
      <c r="P35" s="73">
        <f t="shared" si="7"/>
        <v>9.1999999999999993</v>
      </c>
      <c r="Q35" s="77">
        <f>O35*1000/'Indicator Data'!BC38</f>
        <v>3.8069478417239629E-2</v>
      </c>
      <c r="R35" s="73">
        <f t="shared" si="8"/>
        <v>7.8</v>
      </c>
      <c r="S35" s="78">
        <f t="shared" si="9"/>
        <v>8.5</v>
      </c>
      <c r="T35" s="73">
        <f>IF('Indicator Data'!AB38="No data","x",ROUND(IF('Indicator Data'!AB38&gt;T$195,10,IF('Indicator Data'!AB38&lt;T$194,0,10-(T$195-'Indicator Data'!AB38)/(T$195-T$194)*10)),1))</f>
        <v>2.6</v>
      </c>
      <c r="U35" s="73">
        <f>IF('Indicator Data'!AA38="No data","x",ROUND(IF('Indicator Data'!AA38&gt;U$195,10,IF('Indicator Data'!AA38&lt;U$194,0,10-(U$195-'Indicator Data'!AA38)/(U$195-U$194)*10)),1))</f>
        <v>2.8</v>
      </c>
      <c r="V35" s="73">
        <f>IF('Indicator Data'!AE38="No data","x",ROUND(IF('Indicator Data'!AE38&gt;V$195,10,IF('Indicator Data'!AE38&lt;V$194,0,10-(V$195-'Indicator Data'!AE38)/(V$195-V$194)*10)),1))</f>
        <v>10</v>
      </c>
      <c r="W35" s="74">
        <f t="shared" ref="W35:W66" si="15">IF(AND(T35="x",U35="x",V35="x"),"x",ROUND(AVERAGE(T35,U35,V35),1))</f>
        <v>5.0999999999999996</v>
      </c>
      <c r="X35" s="73">
        <f>IF('Indicator Data'!W38="No data","x",ROUND(IF('Indicator Data'!W38&gt;X$195,10,IF('Indicator Data'!W38&lt;X$194,0,10-(X$195-'Indicator Data'!W38)/(X$195-X$194)*10)),1))</f>
        <v>9.5</v>
      </c>
      <c r="Y35" s="73">
        <f>IF('Indicator Data'!X38="No data","x",ROUND(IF('Indicator Data'!X38&gt;Y$195,10,IF('Indicator Data'!X38&lt;Y$194,0,10-(Y$195-'Indicator Data'!X38)/(Y$195-Y$194)*10)),1))</f>
        <v>6.4</v>
      </c>
      <c r="Z35" s="74">
        <f t="shared" si="10"/>
        <v>8</v>
      </c>
      <c r="AA35" s="88">
        <f>('Indicator Data'!AJ38+'Indicator Data'!AI38*0.5+'Indicator Data'!AH38*0.25)/1000</f>
        <v>947.95299999999997</v>
      </c>
      <c r="AB35" s="79">
        <f>AA35*1000/'Indicator Data'!BC38</f>
        <v>6.3621032330617042E-2</v>
      </c>
      <c r="AC35" s="74">
        <f t="shared" si="11"/>
        <v>6.4</v>
      </c>
      <c r="AD35" s="73">
        <f>IF('Indicator Data'!AN38="No data","x",ROUND(IF('Indicator Data'!AN38&lt;$AD$194,10,IF('Indicator Data'!AN38&gt;$AD$195,0,($AD$195-'Indicator Data'!AN38)/($AD$195-$AD$194)*10)),1))</f>
        <v>6.4</v>
      </c>
      <c r="AE35" s="73">
        <f>IF('Indicator Data'!AO38="No data","x",ROUND(IF('Indicator Data'!AO38&gt;$AE$195,10,IF('Indicator Data'!AO38&lt;$AE$194,0,10-($AE$195-'Indicator Data'!AO38)/($AE$195-$AE$194)*10)),1))</f>
        <v>9.1999999999999993</v>
      </c>
      <c r="AF35" s="80">
        <f>IF('Indicator Data'!AP38="No data","x",ROUND(IF('Indicator Data'!AP38&gt;$AF$195,10,IF('Indicator Data'!AP38&lt;$AF$194,0,10-($AF$195-'Indicator Data'!AP38)/($AF$195-$AF$194)*10)),1))</f>
        <v>7.8</v>
      </c>
      <c r="AG35" s="80" t="str">
        <f>IF('Indicator Data'!AQ38="No data","x",ROUND(IF('Indicator Data'!AQ38&gt;$AG$195,10,IF('Indicator Data'!AQ38&lt;$AG$194,0,10-($AG$195-'Indicator Data'!AQ38)/($AG$195-$AG$194)*10)),1))</f>
        <v>x</v>
      </c>
      <c r="AH35" s="73">
        <f t="shared" si="12"/>
        <v>7.8</v>
      </c>
      <c r="AI35" s="74">
        <f t="shared" si="13"/>
        <v>7.8</v>
      </c>
      <c r="AJ35" s="81">
        <f t="shared" si="14"/>
        <v>7</v>
      </c>
      <c r="AK35" s="82">
        <f t="shared" ref="AK35:AK66" si="16">ROUND((10-GEOMEAN(((10-S35)/10*9+1),((10-AJ35)/10*9+1)))/9*10,1)</f>
        <v>7.8</v>
      </c>
    </row>
    <row r="36" spans="1:37" s="4" customFormat="1" x14ac:dyDescent="0.25">
      <c r="A36" s="126" t="str">
        <f>'Indicator Data'!A39</f>
        <v>Chile</v>
      </c>
      <c r="B36" s="59" t="str">
        <f>'Indicator Data'!B39</f>
        <v>CHL</v>
      </c>
      <c r="C36" s="73">
        <f>ROUND(IF('Indicator Data'!Q39="No data",IF((0.1233*LN('Indicator Data'!BB39)-0.4559)&gt;C$195,0,IF((0.1233*LN('Indicator Data'!BB39)-0.4559)&lt;C$194,10,(C$195-(0.1233*LN('Indicator Data'!BB39)-0.4559))/(C$195-C$194)*10)),IF('Indicator Data'!Q39&gt;C$195,0,IF('Indicator Data'!Q39&lt;C$194,10,(C$195-'Indicator Data'!Q39)/(C$195-C$194)*10))),1)</f>
        <v>1.6</v>
      </c>
      <c r="D36" s="73" t="str">
        <f>IF('Indicator Data'!R39="No data","x",ROUND((IF(LOG('Indicator Data'!R39*1000)&gt;D$195,10,IF(LOG('Indicator Data'!R39*1000)&lt;D$194,0,10-(D$195-LOG('Indicator Data'!R39*1000))/(D$195-D$194)*10))),1))</f>
        <v>x</v>
      </c>
      <c r="E36" s="74">
        <f t="shared" si="2"/>
        <v>1.6</v>
      </c>
      <c r="F36" s="73">
        <f>IF('Indicator Data'!AF39="No data","x",ROUND(IF('Indicator Data'!AF39&gt;F$195,10,IF('Indicator Data'!AF39&lt;F$194,0,10-(F$195-'Indicator Data'!AF39)/(F$195-F$194)*10)),1))</f>
        <v>4.3</v>
      </c>
      <c r="G36" s="73">
        <f>IF('Indicator Data'!AG39="No data","x",ROUND(IF('Indicator Data'!AG39&gt;G$195,10,IF('Indicator Data'!AG39&lt;G$194,0,10-(G$195-'Indicator Data'!AG39)/(G$195-G$194)*10)),1))</f>
        <v>6.4</v>
      </c>
      <c r="H36" s="74">
        <f t="shared" si="3"/>
        <v>5.4</v>
      </c>
      <c r="I36" s="75">
        <f>SUM(IF('Indicator Data'!S39=0,0,'Indicator Data'!S39/1000000),SUM('Indicator Data'!T39:U39))</f>
        <v>218.67684</v>
      </c>
      <c r="J36" s="75">
        <f>I36/'Indicator Data'!BC39*1000000</f>
        <v>12.111889153011793</v>
      </c>
      <c r="K36" s="73">
        <f t="shared" si="4"/>
        <v>0.2</v>
      </c>
      <c r="L36" s="73">
        <f>IF('Indicator Data'!V39="No data","x",ROUND(IF('Indicator Data'!V39&gt;L$195,10,IF('Indicator Data'!V39&lt;L$194,0,10-(L$195-'Indicator Data'!V39)/(L$195-L$194)*10)),1))</f>
        <v>0</v>
      </c>
      <c r="M36" s="74">
        <f t="shared" si="5"/>
        <v>0.1</v>
      </c>
      <c r="N36" s="76">
        <f t="shared" si="6"/>
        <v>2.2000000000000002</v>
      </c>
      <c r="O36" s="88">
        <f>IF(AND('Indicator Data'!AK39="No data",'Indicator Data'!AL39="No data"),0,SUM('Indicator Data'!AK39:AM39)/1000)</f>
        <v>2.032</v>
      </c>
      <c r="P36" s="73">
        <f t="shared" si="7"/>
        <v>1</v>
      </c>
      <c r="Q36" s="77">
        <f>O36*1000/'Indicator Data'!BC39</f>
        <v>1.1254670937681359E-4</v>
      </c>
      <c r="R36" s="73">
        <f t="shared" si="8"/>
        <v>1.9</v>
      </c>
      <c r="S36" s="78">
        <f t="shared" si="9"/>
        <v>1.5</v>
      </c>
      <c r="T36" s="73">
        <f>IF('Indicator Data'!AB39="No data","x",ROUND(IF('Indicator Data'!AB39&gt;T$195,10,IF('Indicator Data'!AB39&lt;T$194,0,10-(T$195-'Indicator Data'!AB39)/(T$195-T$194)*10)),1))</f>
        <v>1</v>
      </c>
      <c r="U36" s="73">
        <f>IF('Indicator Data'!AA39="No data","x",ROUND(IF('Indicator Data'!AA39&gt;U$195,10,IF('Indicator Data'!AA39&lt;U$194,0,10-(U$195-'Indicator Data'!AA39)/(U$195-U$194)*10)),1))</f>
        <v>0.3</v>
      </c>
      <c r="V36" s="73" t="str">
        <f>IF('Indicator Data'!AE39="No data","x",ROUND(IF('Indicator Data'!AE39&gt;V$195,10,IF('Indicator Data'!AE39&lt;V$194,0,10-(V$195-'Indicator Data'!AE39)/(V$195-V$194)*10)),1))</f>
        <v>x</v>
      </c>
      <c r="W36" s="74">
        <f t="shared" si="15"/>
        <v>0.7</v>
      </c>
      <c r="X36" s="73">
        <f>IF('Indicator Data'!W39="No data","x",ROUND(IF('Indicator Data'!W39&gt;X$195,10,IF('Indicator Data'!W39&lt;X$194,0,10-(X$195-'Indicator Data'!W39)/(X$195-X$194)*10)),1))</f>
        <v>0.6</v>
      </c>
      <c r="Y36" s="73">
        <f>IF('Indicator Data'!X39="No data","x",ROUND(IF('Indicator Data'!X39&gt;Y$195,10,IF('Indicator Data'!X39&lt;Y$194,0,10-(Y$195-'Indicator Data'!X39)/(Y$195-Y$194)*10)),1))</f>
        <v>0.1</v>
      </c>
      <c r="Z36" s="74">
        <f t="shared" si="10"/>
        <v>0.4</v>
      </c>
      <c r="AA36" s="88">
        <f>('Indicator Data'!AJ39+'Indicator Data'!AI39*0.5+'Indicator Data'!AH39*0.25)/1000</f>
        <v>7.5194999999999999</v>
      </c>
      <c r="AB36" s="79">
        <f>AA36*1000/'Indicator Data'!BC39</f>
        <v>4.164837505703493E-4</v>
      </c>
      <c r="AC36" s="74">
        <f t="shared" si="11"/>
        <v>0</v>
      </c>
      <c r="AD36" s="73">
        <f>IF('Indicator Data'!AN39="No data","x",ROUND(IF('Indicator Data'!AN39&lt;$AD$194,10,IF('Indicator Data'!AN39&gt;$AD$195,0,($AD$195-'Indicator Data'!AN39)/($AD$195-$AD$194)*10)),1))</f>
        <v>3.7</v>
      </c>
      <c r="AE36" s="73">
        <f>IF('Indicator Data'!AO39="No data","x",ROUND(IF('Indicator Data'!AO39&gt;$AE$195,10,IF('Indicator Data'!AO39&lt;$AE$194,0,10-($AE$195-'Indicator Data'!AO39)/($AE$195-$AE$194)*10)),1))</f>
        <v>0</v>
      </c>
      <c r="AF36" s="80">
        <f>IF('Indicator Data'!AP39="No data","x",ROUND(IF('Indicator Data'!AP39&gt;$AF$195,10,IF('Indicator Data'!AP39&lt;$AF$194,0,10-($AF$195-'Indicator Data'!AP39)/($AF$195-$AF$194)*10)),1))</f>
        <v>1.8</v>
      </c>
      <c r="AG36" s="80">
        <f>IF('Indicator Data'!AQ39="No data","x",ROUND(IF('Indicator Data'!AQ39&gt;$AG$195,10,IF('Indicator Data'!AQ39&lt;$AG$194,0,10-($AG$195-'Indicator Data'!AQ39)/($AG$195-$AG$194)*10)),1))</f>
        <v>3.7</v>
      </c>
      <c r="AH36" s="73">
        <f t="shared" si="12"/>
        <v>2.2000000000000002</v>
      </c>
      <c r="AI36" s="74">
        <f t="shared" si="13"/>
        <v>2</v>
      </c>
      <c r="AJ36" s="81">
        <f t="shared" si="14"/>
        <v>0.8</v>
      </c>
      <c r="AK36" s="82">
        <f t="shared" si="16"/>
        <v>1.2</v>
      </c>
    </row>
    <row r="37" spans="1:37" s="4" customFormat="1" x14ac:dyDescent="0.25">
      <c r="A37" s="126" t="str">
        <f>'Indicator Data'!A40</f>
        <v>China</v>
      </c>
      <c r="B37" s="59" t="str">
        <f>'Indicator Data'!B40</f>
        <v>CHN</v>
      </c>
      <c r="C37" s="73">
        <f>ROUND(IF('Indicator Data'!Q40="No data",IF((0.1233*LN('Indicator Data'!BB40)-0.4559)&gt;C$195,0,IF((0.1233*LN('Indicator Data'!BB40)-0.4559)&lt;C$194,10,(C$195-(0.1233*LN('Indicator Data'!BB40)-0.4559))/(C$195-C$194)*10)),IF('Indicator Data'!Q40&gt;C$195,0,IF('Indicator Data'!Q40&lt;C$194,10,(C$195-'Indicator Data'!Q40)/(C$195-C$194)*10))),1)</f>
        <v>3</v>
      </c>
      <c r="D37" s="73">
        <f>IF('Indicator Data'!R40="No data","x",ROUND((IF(LOG('Indicator Data'!R40*1000)&gt;D$195,10,IF(LOG('Indicator Data'!R40*1000)&lt;D$194,0,10-(D$195-LOG('Indicator Data'!R40*1000))/(D$195-D$194)*10))),1))</f>
        <v>5</v>
      </c>
      <c r="E37" s="74">
        <f t="shared" si="2"/>
        <v>4.0999999999999996</v>
      </c>
      <c r="F37" s="73">
        <f>IF('Indicator Data'!AF40="No data","x",ROUND(IF('Indicator Data'!AF40&gt;F$195,10,IF('Indicator Data'!AF40&lt;F$194,0,10-(F$195-'Indicator Data'!AF40)/(F$195-F$194)*10)),1))</f>
        <v>2</v>
      </c>
      <c r="G37" s="73">
        <f>IF('Indicator Data'!AG40="No data","x",ROUND(IF('Indicator Data'!AG40&gt;G$195,10,IF('Indicator Data'!AG40&lt;G$194,0,10-(G$195-'Indicator Data'!AG40)/(G$195-G$194)*10)),1))</f>
        <v>4.3</v>
      </c>
      <c r="H37" s="74">
        <f t="shared" si="3"/>
        <v>3.2</v>
      </c>
      <c r="I37" s="75">
        <f>SUM(IF('Indicator Data'!S40=0,0,'Indicator Data'!S40/1000000),SUM('Indicator Data'!T40:U40))</f>
        <v>-655.55838800000004</v>
      </c>
      <c r="J37" s="75">
        <f>I37/'Indicator Data'!BC40*1000000</f>
        <v>-0.47285108805008047</v>
      </c>
      <c r="K37" s="73">
        <f t="shared" si="4"/>
        <v>0</v>
      </c>
      <c r="L37" s="73">
        <f>IF('Indicator Data'!V40="No data","x",ROUND(IF('Indicator Data'!V40&gt;L$195,10,IF('Indicator Data'!V40&lt;L$194,0,10-(L$195-'Indicator Data'!V40)/(L$195-L$194)*10)),1))</f>
        <v>0</v>
      </c>
      <c r="M37" s="74">
        <f t="shared" si="5"/>
        <v>0</v>
      </c>
      <c r="N37" s="76">
        <f t="shared" si="6"/>
        <v>2.9</v>
      </c>
      <c r="O37" s="88">
        <f>IF(AND('Indicator Data'!AK40="No data",'Indicator Data'!AL40="No data"),0,SUM('Indicator Data'!AK40:AM40)/1000)</f>
        <v>321.74599999999998</v>
      </c>
      <c r="P37" s="73">
        <f t="shared" si="7"/>
        <v>8.4</v>
      </c>
      <c r="Q37" s="77">
        <f>O37*1000/'Indicator Data'!BC40</f>
        <v>2.3207383043318057E-4</v>
      </c>
      <c r="R37" s="73">
        <f t="shared" si="8"/>
        <v>2.2000000000000002</v>
      </c>
      <c r="S37" s="78">
        <f t="shared" si="9"/>
        <v>5.3</v>
      </c>
      <c r="T37" s="73">
        <f>IF('Indicator Data'!AB40="No data","x",ROUND(IF('Indicator Data'!AB40&gt;T$195,10,IF('Indicator Data'!AB40&lt;T$194,0,10-(T$195-'Indicator Data'!AB40)/(T$195-T$194)*10)),1))</f>
        <v>0.2</v>
      </c>
      <c r="U37" s="73">
        <f>IF('Indicator Data'!AA40="No data","x",ROUND(IF('Indicator Data'!AA40&gt;U$195,10,IF('Indicator Data'!AA40&lt;U$194,0,10-(U$195-'Indicator Data'!AA40)/(U$195-U$194)*10)),1))</f>
        <v>1.1000000000000001</v>
      </c>
      <c r="V37" s="73">
        <f>IF('Indicator Data'!AE40="No data","x",ROUND(IF('Indicator Data'!AE40&gt;V$195,10,IF('Indicator Data'!AE40&lt;V$194,0,10-(V$195-'Indicator Data'!AE40)/(V$195-V$194)*10)),1))</f>
        <v>0</v>
      </c>
      <c r="W37" s="74">
        <f t="shared" si="15"/>
        <v>0.4</v>
      </c>
      <c r="X37" s="73">
        <f>IF('Indicator Data'!W40="No data","x",ROUND(IF('Indicator Data'!W40&gt;X$195,10,IF('Indicator Data'!W40&lt;X$194,0,10-(X$195-'Indicator Data'!W40)/(X$195-X$194)*10)),1))</f>
        <v>0.7</v>
      </c>
      <c r="Y37" s="73">
        <f>IF('Indicator Data'!X40="No data","x",ROUND(IF('Indicator Data'!X40&gt;Y$195,10,IF('Indicator Data'!X40&lt;Y$194,0,10-(Y$195-'Indicator Data'!X40)/(Y$195-Y$194)*10)),1))</f>
        <v>0.8</v>
      </c>
      <c r="Z37" s="74">
        <f t="shared" si="10"/>
        <v>0.8</v>
      </c>
      <c r="AA37" s="88">
        <f>('Indicator Data'!AJ40+'Indicator Data'!AI40*0.5+'Indicator Data'!AH40*0.25)/1000</f>
        <v>31996.776000000002</v>
      </c>
      <c r="AB37" s="79">
        <f>AA37*1000/'Indicator Data'!BC40</f>
        <v>2.3079119453955795E-2</v>
      </c>
      <c r="AC37" s="74">
        <f t="shared" si="11"/>
        <v>2.2999999999999998</v>
      </c>
      <c r="AD37" s="73">
        <f>IF('Indicator Data'!AN40="No data","x",ROUND(IF('Indicator Data'!AN40&lt;$AD$194,10,IF('Indicator Data'!AN40&gt;$AD$195,0,($AD$195-'Indicator Data'!AN40)/($AD$195-$AD$194)*10)),1))</f>
        <v>2.8</v>
      </c>
      <c r="AE37" s="73">
        <f>IF('Indicator Data'!AO40="No data","x",ROUND(IF('Indicator Data'!AO40&gt;$AE$195,10,IF('Indicator Data'!AO40&lt;$AE$194,0,10-($AE$195-'Indicator Data'!AO40)/($AE$195-$AE$194)*10)),1))</f>
        <v>1.5</v>
      </c>
      <c r="AF37" s="80">
        <f>IF('Indicator Data'!AP40="No data","x",ROUND(IF('Indicator Data'!AP40&gt;$AF$195,10,IF('Indicator Data'!AP40&lt;$AF$194,0,10-($AF$195-'Indicator Data'!AP40)/($AF$195-$AF$194)*10)),1))</f>
        <v>2.5</v>
      </c>
      <c r="AG37" s="80">
        <f>IF('Indicator Data'!AQ40="No data","x",ROUND(IF('Indicator Data'!AQ40&gt;$AG$195,10,IF('Indicator Data'!AQ40&lt;$AG$194,0,10-($AG$195-'Indicator Data'!AQ40)/($AG$195-$AG$194)*10)),1))</f>
        <v>4.0999999999999996</v>
      </c>
      <c r="AH37" s="73">
        <f t="shared" si="12"/>
        <v>2.8</v>
      </c>
      <c r="AI37" s="74">
        <f t="shared" si="13"/>
        <v>2.4</v>
      </c>
      <c r="AJ37" s="81">
        <f t="shared" si="14"/>
        <v>1.5</v>
      </c>
      <c r="AK37" s="82">
        <f t="shared" si="16"/>
        <v>3.6</v>
      </c>
    </row>
    <row r="38" spans="1:37" s="4" customFormat="1" x14ac:dyDescent="0.25">
      <c r="A38" s="126" t="str">
        <f>'Indicator Data'!A41</f>
        <v>Colombia</v>
      </c>
      <c r="B38" s="59" t="str">
        <f>'Indicator Data'!B41</f>
        <v>COL</v>
      </c>
      <c r="C38" s="73">
        <f>ROUND(IF('Indicator Data'!Q41="No data",IF((0.1233*LN('Indicator Data'!BB41)-0.4559)&gt;C$195,0,IF((0.1233*LN('Indicator Data'!BB41)-0.4559)&lt;C$194,10,(C$195-(0.1233*LN('Indicator Data'!BB41)-0.4559))/(C$195-C$194)*10)),IF('Indicator Data'!Q41&gt;C$195,0,IF('Indicator Data'!Q41&lt;C$194,10,(C$195-'Indicator Data'!Q41)/(C$195-C$194)*10))),1)</f>
        <v>3.1</v>
      </c>
      <c r="D38" s="73">
        <f>IF('Indicator Data'!R41="No data","x",ROUND((IF(LOG('Indicator Data'!R41*1000)&gt;D$195,10,IF(LOG('Indicator Data'!R41*1000)&lt;D$194,0,10-(D$195-LOG('Indicator Data'!R41*1000))/(D$195-D$194)*10))),1))</f>
        <v>4.9000000000000004</v>
      </c>
      <c r="E38" s="74">
        <f t="shared" si="2"/>
        <v>4.0999999999999996</v>
      </c>
      <c r="F38" s="73">
        <f>IF('Indicator Data'!AF41="No data","x",ROUND(IF('Indicator Data'!AF41&gt;F$195,10,IF('Indicator Data'!AF41&lt;F$194,0,10-(F$195-'Indicator Data'!AF41)/(F$195-F$194)*10)),1))</f>
        <v>5.0999999999999996</v>
      </c>
      <c r="G38" s="73">
        <f>IF('Indicator Data'!AG41="No data","x",ROUND(IF('Indicator Data'!AG41&gt;G$195,10,IF('Indicator Data'!AG41&lt;G$194,0,10-(G$195-'Indicator Data'!AG41)/(G$195-G$194)*10)),1))</f>
        <v>6.4</v>
      </c>
      <c r="H38" s="74">
        <f t="shared" si="3"/>
        <v>5.8</v>
      </c>
      <c r="I38" s="75">
        <f>SUM(IF('Indicator Data'!S41=0,0,'Indicator Data'!S41/1000000),SUM('Indicator Data'!T41:U41))</f>
        <v>1914.9588429999999</v>
      </c>
      <c r="J38" s="75">
        <f>I38/'Indicator Data'!BC41*1000000</f>
        <v>39.028529530741039</v>
      </c>
      <c r="K38" s="73">
        <f t="shared" si="4"/>
        <v>0.8</v>
      </c>
      <c r="L38" s="73">
        <f>IF('Indicator Data'!V41="No data","x",ROUND(IF('Indicator Data'!V41&gt;L$195,10,IF('Indicator Data'!V41&lt;L$194,0,10-(L$195-'Indicator Data'!V41)/(L$195-L$194)*10)),1))</f>
        <v>0.2</v>
      </c>
      <c r="M38" s="74">
        <f t="shared" si="5"/>
        <v>0.5</v>
      </c>
      <c r="N38" s="76">
        <f t="shared" si="6"/>
        <v>3.6</v>
      </c>
      <c r="O38" s="88">
        <f>IF(AND('Indicator Data'!AK41="No data",'Indicator Data'!AL41="No data"),0,SUM('Indicator Data'!AK41:AM41)/1000)</f>
        <v>6516.6760000000004</v>
      </c>
      <c r="P38" s="73">
        <f t="shared" si="7"/>
        <v>10</v>
      </c>
      <c r="Q38" s="77">
        <f>O38*1000/'Indicator Data'!BC41</f>
        <v>0.13281553420219977</v>
      </c>
      <c r="R38" s="73">
        <f t="shared" si="8"/>
        <v>10</v>
      </c>
      <c r="S38" s="78">
        <f t="shared" si="9"/>
        <v>10</v>
      </c>
      <c r="T38" s="73">
        <f>IF('Indicator Data'!AB41="No data","x",ROUND(IF('Indicator Data'!AB41&gt;T$195,10,IF('Indicator Data'!AB41&lt;T$194,0,10-(T$195-'Indicator Data'!AB41)/(T$195-T$194)*10)),1))</f>
        <v>0.8</v>
      </c>
      <c r="U38" s="73">
        <f>IF('Indicator Data'!AA41="No data","x",ROUND(IF('Indicator Data'!AA41&gt;U$195,10,IF('Indicator Data'!AA41&lt;U$194,0,10-(U$195-'Indicator Data'!AA41)/(U$195-U$194)*10)),1))</f>
        <v>0.6</v>
      </c>
      <c r="V38" s="73">
        <f>IF('Indicator Data'!AE41="No data","x",ROUND(IF('Indicator Data'!AE41&gt;V$195,10,IF('Indicator Data'!AE41&lt;V$194,0,10-(V$195-'Indicator Data'!AE41)/(V$195-V$194)*10)),1))</f>
        <v>0.1</v>
      </c>
      <c r="W38" s="74">
        <f t="shared" si="15"/>
        <v>0.5</v>
      </c>
      <c r="X38" s="73">
        <f>IF('Indicator Data'!W41="No data","x",ROUND(IF('Indicator Data'!W41&gt;X$195,10,IF('Indicator Data'!W41&lt;X$194,0,10-(X$195-'Indicator Data'!W41)/(X$195-X$194)*10)),1))</f>
        <v>1.1000000000000001</v>
      </c>
      <c r="Y38" s="73">
        <f>IF('Indicator Data'!X41="No data","x",ROUND(IF('Indicator Data'!X41&gt;Y$195,10,IF('Indicator Data'!X41&lt;Y$194,0,10-(Y$195-'Indicator Data'!X41)/(Y$195-Y$194)*10)),1))</f>
        <v>0.8</v>
      </c>
      <c r="Z38" s="74">
        <f t="shared" si="10"/>
        <v>1</v>
      </c>
      <c r="AA38" s="88">
        <f>('Indicator Data'!AJ41+'Indicator Data'!AI41*0.5+'Indicator Data'!AH41*0.25)/1000</f>
        <v>98.933499999999995</v>
      </c>
      <c r="AB38" s="79">
        <f>AA38*1000/'Indicator Data'!BC41</f>
        <v>2.0163509207751515E-3</v>
      </c>
      <c r="AC38" s="74">
        <f t="shared" si="11"/>
        <v>0.2</v>
      </c>
      <c r="AD38" s="73">
        <f>IF('Indicator Data'!AN41="No data","x",ROUND(IF('Indicator Data'!AN41&lt;$AD$194,10,IF('Indicator Data'!AN41&gt;$AD$195,0,($AD$195-'Indicator Data'!AN41)/($AD$195-$AD$194)*10)),1))</f>
        <v>3.3</v>
      </c>
      <c r="AE38" s="73">
        <f>IF('Indicator Data'!AO41="No data","x",ROUND(IF('Indicator Data'!AO41&gt;$AE$195,10,IF('Indicator Data'!AO41&lt;$AE$194,0,10-($AE$195-'Indicator Data'!AO41)/($AE$195-$AE$194)*10)),1))</f>
        <v>0.7</v>
      </c>
      <c r="AF38" s="80">
        <f>IF('Indicator Data'!AP41="No data","x",ROUND(IF('Indicator Data'!AP41&gt;$AF$195,10,IF('Indicator Data'!AP41&lt;$AF$194,0,10-($AF$195-'Indicator Data'!AP41)/($AF$195-$AF$194)*10)),1))</f>
        <v>1.9</v>
      </c>
      <c r="AG38" s="80">
        <f>IF('Indicator Data'!AQ41="No data","x",ROUND(IF('Indicator Data'!AQ41&gt;$AG$195,10,IF('Indicator Data'!AQ41&lt;$AG$194,0,10-($AG$195-'Indicator Data'!AQ41)/($AG$195-$AG$194)*10)),1))</f>
        <v>2.2999999999999998</v>
      </c>
      <c r="AH38" s="73">
        <f t="shared" si="12"/>
        <v>2</v>
      </c>
      <c r="AI38" s="74">
        <f t="shared" si="13"/>
        <v>2</v>
      </c>
      <c r="AJ38" s="81">
        <f t="shared" si="14"/>
        <v>0.9</v>
      </c>
      <c r="AK38" s="82">
        <f t="shared" si="16"/>
        <v>7.7</v>
      </c>
    </row>
    <row r="39" spans="1:37" s="4" customFormat="1" x14ac:dyDescent="0.25">
      <c r="A39" s="126" t="str">
        <f>'Indicator Data'!A42</f>
        <v>Comoros</v>
      </c>
      <c r="B39" s="59" t="str">
        <f>'Indicator Data'!B42</f>
        <v>COM</v>
      </c>
      <c r="C39" s="73">
        <f>ROUND(IF('Indicator Data'!Q42="No data",IF((0.1233*LN('Indicator Data'!BB42)-0.4559)&gt;C$195,0,IF((0.1233*LN('Indicator Data'!BB42)-0.4559)&lt;C$194,10,(C$195-(0.1233*LN('Indicator Data'!BB42)-0.4559))/(C$195-C$194)*10)),IF('Indicator Data'!Q42&gt;C$195,0,IF('Indicator Data'!Q42&lt;C$194,10,(C$195-'Indicator Data'!Q42)/(C$195-C$194)*10))),1)</f>
        <v>6.9</v>
      </c>
      <c r="D39" s="73">
        <f>IF('Indicator Data'!R42="No data","x",ROUND((IF(LOG('Indicator Data'!R42*1000)&gt;D$195,10,IF(LOG('Indicator Data'!R42*1000)&lt;D$194,0,10-(D$195-LOG('Indicator Data'!R42*1000))/(D$195-D$194)*10))),1))</f>
        <v>8.1999999999999993</v>
      </c>
      <c r="E39" s="74">
        <f t="shared" si="2"/>
        <v>7.6</v>
      </c>
      <c r="F39" s="73" t="str">
        <f>IF('Indicator Data'!AF42="No data","x",ROUND(IF('Indicator Data'!AF42&gt;F$195,10,IF('Indicator Data'!AF42&lt;F$194,0,10-(F$195-'Indicator Data'!AF42)/(F$195-F$194)*10)),1))</f>
        <v>x</v>
      </c>
      <c r="G39" s="73" t="str">
        <f>IF('Indicator Data'!AG42="No data","x",ROUND(IF('Indicator Data'!AG42&gt;G$195,10,IF('Indicator Data'!AG42&lt;G$194,0,10-(G$195-'Indicator Data'!AG42)/(G$195-G$194)*10)),1))</f>
        <v>x</v>
      </c>
      <c r="H39" s="74" t="str">
        <f t="shared" si="3"/>
        <v>x</v>
      </c>
      <c r="I39" s="75">
        <f>SUM(IF('Indicator Data'!S42=0,0,'Indicator Data'!S42/1000000),SUM('Indicator Data'!T42:U42))</f>
        <v>46.579253000000001</v>
      </c>
      <c r="J39" s="75">
        <f>I39/'Indicator Data'!BC42*1000000</f>
        <v>57.22885643656808</v>
      </c>
      <c r="K39" s="73">
        <f t="shared" si="4"/>
        <v>1.1000000000000001</v>
      </c>
      <c r="L39" s="73">
        <f>IF('Indicator Data'!V42="No data","x",ROUND(IF('Indicator Data'!V42&gt;L$195,10,IF('Indicator Data'!V42&lt;L$194,0,10-(L$195-'Indicator Data'!V42)/(L$195-L$194)*10)),1))</f>
        <v>4.0999999999999996</v>
      </c>
      <c r="M39" s="74">
        <f t="shared" si="5"/>
        <v>2.6</v>
      </c>
      <c r="N39" s="76">
        <f t="shared" si="6"/>
        <v>5.9</v>
      </c>
      <c r="O39" s="88">
        <f>IF(AND('Indicator Data'!AK42="No data",'Indicator Data'!AL42="No data"),0,SUM('Indicator Data'!AK42:AM42)/1000)</f>
        <v>0</v>
      </c>
      <c r="P39" s="73">
        <f t="shared" si="7"/>
        <v>0</v>
      </c>
      <c r="Q39" s="77">
        <f>O39*1000/'Indicator Data'!BC42</f>
        <v>0</v>
      </c>
      <c r="R39" s="73">
        <f t="shared" si="8"/>
        <v>0</v>
      </c>
      <c r="S39" s="78">
        <f t="shared" si="9"/>
        <v>0</v>
      </c>
      <c r="T39" s="73">
        <f>IF('Indicator Data'!AB42="No data","x",ROUND(IF('Indicator Data'!AB42&gt;T$195,10,IF('Indicator Data'!AB42&lt;T$194,0,10-(T$195-'Indicator Data'!AB42)/(T$195-T$194)*10)),1))</f>
        <v>0.2</v>
      </c>
      <c r="U39" s="73">
        <f>IF('Indicator Data'!AA42="No data","x",ROUND(IF('Indicator Data'!AA42&gt;U$195,10,IF('Indicator Data'!AA42&lt;U$194,0,10-(U$195-'Indicator Data'!AA42)/(U$195-U$194)*10)),1))</f>
        <v>0.6</v>
      </c>
      <c r="V39" s="73">
        <f>IF('Indicator Data'!AE42="No data","x",ROUND(IF('Indicator Data'!AE42&gt;V$195,10,IF('Indicator Data'!AE42&lt;V$194,0,10-(V$195-'Indicator Data'!AE42)/(V$195-V$194)*10)),1))</f>
        <v>5.8</v>
      </c>
      <c r="W39" s="74">
        <f t="shared" si="15"/>
        <v>2.2000000000000002</v>
      </c>
      <c r="X39" s="73">
        <f>IF('Indicator Data'!W42="No data","x",ROUND(IF('Indicator Data'!W42&gt;X$195,10,IF('Indicator Data'!W42&lt;X$194,0,10-(X$195-'Indicator Data'!W42)/(X$195-X$194)*10)),1))</f>
        <v>5.3</v>
      </c>
      <c r="Y39" s="73">
        <f>IF('Indicator Data'!X42="No data","x",ROUND(IF('Indicator Data'!X42&gt;Y$195,10,IF('Indicator Data'!X42&lt;Y$194,0,10-(Y$195-'Indicator Data'!X42)/(Y$195-Y$194)*10)),1))</f>
        <v>3.8</v>
      </c>
      <c r="Z39" s="74">
        <f t="shared" si="10"/>
        <v>4.5999999999999996</v>
      </c>
      <c r="AA39" s="88">
        <f>('Indicator Data'!AJ42+'Indicator Data'!AI42*0.5+'Indicator Data'!AH42*0.25)/1000</f>
        <v>0</v>
      </c>
      <c r="AB39" s="79">
        <f>AA39*1000/'Indicator Data'!BC42</f>
        <v>0</v>
      </c>
      <c r="AC39" s="74">
        <f t="shared" si="11"/>
        <v>0</v>
      </c>
      <c r="AD39" s="73">
        <f>IF('Indicator Data'!AN42="No data","x",ROUND(IF('Indicator Data'!AN42&lt;$AD$194,10,IF('Indicator Data'!AN42&gt;$AD$195,0,($AD$195-'Indicator Data'!AN42)/($AD$195-$AD$194)*10)),1))</f>
        <v>5.9</v>
      </c>
      <c r="AE39" s="73">
        <f>IF('Indicator Data'!AO42="No data","x",ROUND(IF('Indicator Data'!AO42&gt;$AE$195,10,IF('Indicator Data'!AO42&lt;$AE$194,0,10-($AE$195-'Indicator Data'!AO42)/($AE$195-$AE$194)*10)),1))</f>
        <v>9</v>
      </c>
      <c r="AF39" s="80" t="str">
        <f>IF('Indicator Data'!AP42="No data","x",ROUND(IF('Indicator Data'!AP42&gt;$AF$195,10,IF('Indicator Data'!AP42&lt;$AF$194,0,10-($AF$195-'Indicator Data'!AP42)/($AF$195-$AF$194)*10)),1))</f>
        <v>x</v>
      </c>
      <c r="AG39" s="80" t="str">
        <f>IF('Indicator Data'!AQ42="No data","x",ROUND(IF('Indicator Data'!AQ42&gt;$AG$195,10,IF('Indicator Data'!AQ42&lt;$AG$194,0,10-($AG$195-'Indicator Data'!AQ42)/($AG$195-$AG$194)*10)),1))</f>
        <v>x</v>
      </c>
      <c r="AH39" s="73" t="str">
        <f t="shared" si="12"/>
        <v>x</v>
      </c>
      <c r="AI39" s="74">
        <f t="shared" si="13"/>
        <v>7.5</v>
      </c>
      <c r="AJ39" s="81">
        <f t="shared" si="14"/>
        <v>4.2</v>
      </c>
      <c r="AK39" s="82">
        <f t="shared" si="16"/>
        <v>2.2999999999999998</v>
      </c>
    </row>
    <row r="40" spans="1:37" s="4" customFormat="1" x14ac:dyDescent="0.25">
      <c r="A40" s="126" t="str">
        <f>'Indicator Data'!A43</f>
        <v>Congo</v>
      </c>
      <c r="B40" s="59" t="str">
        <f>'Indicator Data'!B43</f>
        <v>COG</v>
      </c>
      <c r="C40" s="73">
        <f>ROUND(IF('Indicator Data'!Q43="No data",IF((0.1233*LN('Indicator Data'!BB43)-0.4559)&gt;C$195,0,IF((0.1233*LN('Indicator Data'!BB43)-0.4559)&lt;C$194,10,(C$195-(0.1233*LN('Indicator Data'!BB43)-0.4559))/(C$195-C$194)*10)),IF('Indicator Data'!Q43&gt;C$195,0,IF('Indicator Data'!Q43&lt;C$194,10,(C$195-'Indicator Data'!Q43)/(C$195-C$194)*10))),1)</f>
        <v>5.3</v>
      </c>
      <c r="D40" s="73">
        <f>IF('Indicator Data'!R43="No data","x",ROUND((IF(LOG('Indicator Data'!R43*1000)&gt;D$195,10,IF(LOG('Indicator Data'!R43*1000)&lt;D$194,0,10-(D$195-LOG('Indicator Data'!R43*1000))/(D$195-D$194)*10))),1))</f>
        <v>8.5</v>
      </c>
      <c r="E40" s="74">
        <f t="shared" si="2"/>
        <v>7.2</v>
      </c>
      <c r="F40" s="73">
        <f>IF('Indicator Data'!AF43="No data","x",ROUND(IF('Indicator Data'!AF43&gt;F$195,10,IF('Indicator Data'!AF43&lt;F$194,0,10-(F$195-'Indicator Data'!AF43)/(F$195-F$194)*10)),1))</f>
        <v>7.7</v>
      </c>
      <c r="G40" s="73">
        <f>IF('Indicator Data'!AG43="No data","x",ROUND(IF('Indicator Data'!AG43&gt;G$195,10,IF('Indicator Data'!AG43&lt;G$194,0,10-(G$195-'Indicator Data'!AG43)/(G$195-G$194)*10)),1))</f>
        <v>6</v>
      </c>
      <c r="H40" s="74">
        <f t="shared" si="3"/>
        <v>6.9</v>
      </c>
      <c r="I40" s="75">
        <f>SUM(IF('Indicator Data'!S43=0,0,'Indicator Data'!S43/1000000),SUM('Indicator Data'!T43:U43))</f>
        <v>105.23579999999998</v>
      </c>
      <c r="J40" s="75">
        <f>I40/'Indicator Data'!BC43*1000000</f>
        <v>20.003953808867557</v>
      </c>
      <c r="K40" s="73">
        <f t="shared" si="4"/>
        <v>0.4</v>
      </c>
      <c r="L40" s="73">
        <f>IF('Indicator Data'!V43="No data","x",ROUND(IF('Indicator Data'!V43&gt;L$195,10,IF('Indicator Data'!V43&lt;L$194,0,10-(L$195-'Indicator Data'!V43)/(L$195-L$194)*10)),1))</f>
        <v>0.9</v>
      </c>
      <c r="M40" s="74">
        <f t="shared" si="5"/>
        <v>0.7</v>
      </c>
      <c r="N40" s="76">
        <f t="shared" si="6"/>
        <v>5.5</v>
      </c>
      <c r="O40" s="88">
        <f>IF(AND('Indicator Data'!AK43="No data",'Indicator Data'!AL43="No data"),0,SUM('Indicator Data'!AK43:AM43)/1000)</f>
        <v>154.71700000000001</v>
      </c>
      <c r="P40" s="73">
        <f t="shared" si="7"/>
        <v>7.3</v>
      </c>
      <c r="Q40" s="77">
        <f>O40*1000/'Indicator Data'!BC43</f>
        <v>2.9409684930855867E-2</v>
      </c>
      <c r="R40" s="73">
        <f t="shared" si="8"/>
        <v>7.3</v>
      </c>
      <c r="S40" s="78">
        <f t="shared" si="9"/>
        <v>7.3</v>
      </c>
      <c r="T40" s="73">
        <f>IF('Indicator Data'!AB43="No data","x",ROUND(IF('Indicator Data'!AB43&gt;T$195,10,IF('Indicator Data'!AB43&lt;T$194,0,10-(T$195-'Indicator Data'!AB43)/(T$195-T$194)*10)),1))</f>
        <v>6.2</v>
      </c>
      <c r="U40" s="73">
        <f>IF('Indicator Data'!AA43="No data","x",ROUND(IF('Indicator Data'!AA43&gt;U$195,10,IF('Indicator Data'!AA43&lt;U$194,0,10-(U$195-'Indicator Data'!AA43)/(U$195-U$194)*10)),1))</f>
        <v>6.8</v>
      </c>
      <c r="V40" s="73">
        <f>IF('Indicator Data'!AE43="No data","x",ROUND(IF('Indicator Data'!AE43&gt;V$195,10,IF('Indicator Data'!AE43&lt;V$194,0,10-(V$195-'Indicator Data'!AE43)/(V$195-V$194)*10)),1))</f>
        <v>8.6999999999999993</v>
      </c>
      <c r="W40" s="74">
        <f t="shared" si="15"/>
        <v>7.2</v>
      </c>
      <c r="X40" s="73">
        <f>IF('Indicator Data'!W43="No data","x",ROUND(IF('Indicator Data'!W43&gt;X$195,10,IF('Indicator Data'!W43&lt;X$194,0,10-(X$195-'Indicator Data'!W43)/(X$195-X$194)*10)),1))</f>
        <v>3.7</v>
      </c>
      <c r="Y40" s="73">
        <f>IF('Indicator Data'!X43="No data","x",ROUND(IF('Indicator Data'!X43&gt;Y$195,10,IF('Indicator Data'!X43&lt;Y$194,0,10-(Y$195-'Indicator Data'!X43)/(Y$195-Y$194)*10)),1))</f>
        <v>2.7</v>
      </c>
      <c r="Z40" s="74">
        <f t="shared" si="10"/>
        <v>3.2</v>
      </c>
      <c r="AA40" s="88">
        <f>('Indicator Data'!AJ43+'Indicator Data'!AI43*0.5+'Indicator Data'!AH43*0.25)/1000</f>
        <v>0</v>
      </c>
      <c r="AB40" s="79">
        <f>AA40*1000/'Indicator Data'!BC43</f>
        <v>0</v>
      </c>
      <c r="AC40" s="74">
        <f t="shared" si="11"/>
        <v>0</v>
      </c>
      <c r="AD40" s="73">
        <f>IF('Indicator Data'!AN43="No data","x",ROUND(IF('Indicator Data'!AN43&lt;$AD$194,10,IF('Indicator Data'!AN43&gt;$AD$195,0,($AD$195-'Indicator Data'!AN43)/($AD$195-$AD$194)*10)),1))</f>
        <v>6.7</v>
      </c>
      <c r="AE40" s="73">
        <f>IF('Indicator Data'!AO43="No data","x",ROUND(IF('Indicator Data'!AO43&gt;$AE$195,10,IF('Indicator Data'!AO43&lt;$AE$194,0,10-($AE$195-'Indicator Data'!AO43)/($AE$195-$AE$194)*10)),1))</f>
        <v>7.7</v>
      </c>
      <c r="AF40" s="80">
        <f>IF('Indicator Data'!AP43="No data","x",ROUND(IF('Indicator Data'!AP43&gt;$AF$195,10,IF('Indicator Data'!AP43&lt;$AF$194,0,10-($AF$195-'Indicator Data'!AP43)/($AF$195-$AF$194)*10)),1))</f>
        <v>5.9</v>
      </c>
      <c r="AG40" s="80">
        <f>IF('Indicator Data'!AQ43="No data","x",ROUND(IF('Indicator Data'!AQ43&gt;$AG$195,10,IF('Indicator Data'!AQ43&lt;$AG$194,0,10-($AG$195-'Indicator Data'!AQ43)/($AG$195-$AG$194)*10)),1))</f>
        <v>9.4</v>
      </c>
      <c r="AH40" s="73">
        <f t="shared" si="12"/>
        <v>6.6</v>
      </c>
      <c r="AI40" s="74">
        <f t="shared" si="13"/>
        <v>7</v>
      </c>
      <c r="AJ40" s="81">
        <f t="shared" si="14"/>
        <v>5</v>
      </c>
      <c r="AK40" s="82">
        <f t="shared" si="16"/>
        <v>6.3</v>
      </c>
    </row>
    <row r="41" spans="1:37" s="4" customFormat="1" x14ac:dyDescent="0.25">
      <c r="A41" s="126" t="str">
        <f>'Indicator Data'!A44</f>
        <v>Congo DR</v>
      </c>
      <c r="B41" s="59" t="str">
        <f>'Indicator Data'!B44</f>
        <v>COD</v>
      </c>
      <c r="C41" s="73">
        <f>ROUND(IF('Indicator Data'!Q44="No data",IF((0.1233*LN('Indicator Data'!BB44)-0.4559)&gt;C$195,0,IF((0.1233*LN('Indicator Data'!BB44)-0.4559)&lt;C$194,10,(C$195-(0.1233*LN('Indicator Data'!BB44)-0.4559))/(C$195-C$194)*10)),IF('Indicator Data'!Q44&gt;C$195,0,IF('Indicator Data'!Q44&lt;C$194,10,(C$195-'Indicator Data'!Q44)/(C$195-C$194)*10))),1)</f>
        <v>7.6</v>
      </c>
      <c r="D41" s="73">
        <f>IF('Indicator Data'!R44="No data","x",ROUND((IF(LOG('Indicator Data'!R44*1000)&gt;D$195,10,IF(LOG('Indicator Data'!R44*1000)&lt;D$194,0,10-(D$195-LOG('Indicator Data'!R44*1000))/(D$195-D$194)*10))),1))</f>
        <v>9.5</v>
      </c>
      <c r="E41" s="74">
        <f t="shared" si="2"/>
        <v>8.6999999999999993</v>
      </c>
      <c r="F41" s="73">
        <f>IF('Indicator Data'!AF44="No data","x",ROUND(IF('Indicator Data'!AF44&gt;F$195,10,IF('Indicator Data'!AF44&lt;F$194,0,10-(F$195-'Indicator Data'!AF44)/(F$195-F$194)*10)),1))</f>
        <v>8.6999999999999993</v>
      </c>
      <c r="G41" s="73">
        <f>IF('Indicator Data'!AG44="No data","x",ROUND(IF('Indicator Data'!AG44&gt;G$195,10,IF('Indicator Data'!AG44&lt;G$194,0,10-(G$195-'Indicator Data'!AG44)/(G$195-G$194)*10)),1))</f>
        <v>4.3</v>
      </c>
      <c r="H41" s="74">
        <f t="shared" si="3"/>
        <v>6.5</v>
      </c>
      <c r="I41" s="75">
        <f>SUM(IF('Indicator Data'!S44=0,0,'Indicator Data'!S44/1000000),SUM('Indicator Data'!T44:U44))</f>
        <v>3792.9501410000003</v>
      </c>
      <c r="J41" s="75">
        <f>I41/'Indicator Data'!BC44*1000000</f>
        <v>46.630819856074723</v>
      </c>
      <c r="K41" s="73">
        <f t="shared" si="4"/>
        <v>0.9</v>
      </c>
      <c r="L41" s="73">
        <f>IF('Indicator Data'!V44="No data","x",ROUND(IF('Indicator Data'!V44&gt;L$195,10,IF('Indicator Data'!V44&lt;L$194,0,10-(L$195-'Indicator Data'!V44)/(L$195-L$194)*10)),1))</f>
        <v>4.0999999999999996</v>
      </c>
      <c r="M41" s="74">
        <f t="shared" si="5"/>
        <v>2.5</v>
      </c>
      <c r="N41" s="76">
        <f t="shared" si="6"/>
        <v>6.6</v>
      </c>
      <c r="O41" s="88">
        <f>IF(AND('Indicator Data'!AK44="No data",'Indicator Data'!AL44="No data"),0,SUM('Indicator Data'!AK44:AM44)/1000)</f>
        <v>3494.8290000000002</v>
      </c>
      <c r="P41" s="73">
        <f t="shared" si="7"/>
        <v>10</v>
      </c>
      <c r="Q41" s="77">
        <f>O41*1000/'Indicator Data'!BC44</f>
        <v>4.2965695690326176E-2</v>
      </c>
      <c r="R41" s="73">
        <f t="shared" si="8"/>
        <v>8.1</v>
      </c>
      <c r="S41" s="78">
        <f t="shared" si="9"/>
        <v>9.1</v>
      </c>
      <c r="T41" s="73">
        <f>IF('Indicator Data'!AB44="No data","x",ROUND(IF('Indicator Data'!AB44&gt;T$195,10,IF('Indicator Data'!AB44&lt;T$194,0,10-(T$195-'Indicator Data'!AB44)/(T$195-T$194)*10)),1))</f>
        <v>1.4</v>
      </c>
      <c r="U41" s="73">
        <f>IF('Indicator Data'!AA44="No data","x",ROUND(IF('Indicator Data'!AA44&gt;U$195,10,IF('Indicator Data'!AA44&lt;U$194,0,10-(U$195-'Indicator Data'!AA44)/(U$195-U$194)*10)),1))</f>
        <v>5.9</v>
      </c>
      <c r="V41" s="73">
        <f>IF('Indicator Data'!AE44="No data","x",ROUND(IF('Indicator Data'!AE44&gt;V$195,10,IF('Indicator Data'!AE44&lt;V$194,0,10-(V$195-'Indicator Data'!AE44)/(V$195-V$194)*10)),1))</f>
        <v>8.9</v>
      </c>
      <c r="W41" s="74">
        <f t="shared" si="15"/>
        <v>5.4</v>
      </c>
      <c r="X41" s="73">
        <f>IF('Indicator Data'!W44="No data","x",ROUND(IF('Indicator Data'!W44&gt;X$195,10,IF('Indicator Data'!W44&lt;X$194,0,10-(X$195-'Indicator Data'!W44)/(X$195-X$194)*10)),1))</f>
        <v>7</v>
      </c>
      <c r="Y41" s="73">
        <f>IF('Indicator Data'!X44="No data","x",ROUND(IF('Indicator Data'!X44&gt;Y$195,10,IF('Indicator Data'!X44&lt;Y$194,0,10-(Y$195-'Indicator Data'!X44)/(Y$195-Y$194)*10)),1))</f>
        <v>5.2</v>
      </c>
      <c r="Z41" s="74">
        <f t="shared" si="10"/>
        <v>6.1</v>
      </c>
      <c r="AA41" s="88">
        <f>('Indicator Data'!AJ44+'Indicator Data'!AI44*0.5+'Indicator Data'!AH44*0.25)/1000</f>
        <v>20.766249999999999</v>
      </c>
      <c r="AB41" s="79">
        <f>AA41*1000/'Indicator Data'!BC44</f>
        <v>2.5530186974219221E-4</v>
      </c>
      <c r="AC41" s="74">
        <f t="shared" si="11"/>
        <v>0</v>
      </c>
      <c r="AD41" s="73">
        <f>IF('Indicator Data'!AN44="No data","x",ROUND(IF('Indicator Data'!AN44&lt;$AD$194,10,IF('Indicator Data'!AN44&gt;$AD$195,0,($AD$195-'Indicator Data'!AN44)/($AD$195-$AD$194)*10)),1))</f>
        <v>9.3000000000000007</v>
      </c>
      <c r="AE41" s="73">
        <f>IF('Indicator Data'!AO44="No data","x",ROUND(IF('Indicator Data'!AO44&gt;$AE$195,10,IF('Indicator Data'!AO44&lt;$AE$194,0,10-($AE$195-'Indicator Data'!AO44)/($AE$195-$AE$194)*10)),1))</f>
        <v>10</v>
      </c>
      <c r="AF41" s="80" t="str">
        <f>IF('Indicator Data'!AP44="No data","x",ROUND(IF('Indicator Data'!AP44&gt;$AF$195,10,IF('Indicator Data'!AP44&lt;$AF$194,0,10-($AF$195-'Indicator Data'!AP44)/($AF$195-$AF$194)*10)),1))</f>
        <v>x</v>
      </c>
      <c r="AG41" s="80" t="str">
        <f>IF('Indicator Data'!AQ44="No data","x",ROUND(IF('Indicator Data'!AQ44&gt;$AG$195,10,IF('Indicator Data'!AQ44&lt;$AG$194,0,10-($AG$195-'Indicator Data'!AQ44)/($AG$195-$AG$194)*10)),1))</f>
        <v>x</v>
      </c>
      <c r="AH41" s="73" t="str">
        <f t="shared" si="12"/>
        <v>x</v>
      </c>
      <c r="AI41" s="74">
        <f t="shared" si="13"/>
        <v>9.6999999999999993</v>
      </c>
      <c r="AJ41" s="81">
        <f t="shared" si="14"/>
        <v>6.5</v>
      </c>
      <c r="AK41" s="82">
        <f t="shared" si="16"/>
        <v>8.1</v>
      </c>
    </row>
    <row r="42" spans="1:37" s="4" customFormat="1" x14ac:dyDescent="0.25">
      <c r="A42" s="126" t="str">
        <f>'Indicator Data'!A45</f>
        <v>Costa Rica</v>
      </c>
      <c r="B42" s="59" t="str">
        <f>'Indicator Data'!B45</f>
        <v>CRI</v>
      </c>
      <c r="C42" s="73">
        <f>ROUND(IF('Indicator Data'!Q45="No data",IF((0.1233*LN('Indicator Data'!BB45)-0.4559)&gt;C$195,0,IF((0.1233*LN('Indicator Data'!BB45)-0.4559)&lt;C$194,10,(C$195-(0.1233*LN('Indicator Data'!BB45)-0.4559))/(C$195-C$194)*10)),IF('Indicator Data'!Q45&gt;C$195,0,IF('Indicator Data'!Q45&lt;C$194,10,(C$195-'Indicator Data'!Q45)/(C$195-C$194)*10))),1)</f>
        <v>2.4</v>
      </c>
      <c r="D42" s="73" t="str">
        <f>IF('Indicator Data'!R45="No data","x",ROUND((IF(LOG('Indicator Data'!R45*1000)&gt;D$195,10,IF(LOG('Indicator Data'!R45*1000)&lt;D$194,0,10-(D$195-LOG('Indicator Data'!R45*1000))/(D$195-D$194)*10))),1))</f>
        <v>x</v>
      </c>
      <c r="E42" s="74">
        <f t="shared" si="2"/>
        <v>2.4</v>
      </c>
      <c r="F42" s="73">
        <f>IF('Indicator Data'!AF45="No data","x",ROUND(IF('Indicator Data'!AF45&gt;F$195,10,IF('Indicator Data'!AF45&lt;F$194,0,10-(F$195-'Indicator Data'!AF45)/(F$195-F$194)*10)),1))</f>
        <v>4</v>
      </c>
      <c r="G42" s="73">
        <f>IF('Indicator Data'!AG45="No data","x",ROUND(IF('Indicator Data'!AG45&gt;G$195,10,IF('Indicator Data'!AG45&lt;G$194,0,10-(G$195-'Indicator Data'!AG45)/(G$195-G$194)*10)),1))</f>
        <v>5.9</v>
      </c>
      <c r="H42" s="74">
        <f t="shared" si="3"/>
        <v>5</v>
      </c>
      <c r="I42" s="75">
        <f>SUM(IF('Indicator Data'!S45=0,0,'Indicator Data'!S45/1000000),SUM('Indicator Data'!T45:U45))</f>
        <v>145.580277</v>
      </c>
      <c r="J42" s="75">
        <f>I42/'Indicator Data'!BC45*1000000</f>
        <v>29.675322462186866</v>
      </c>
      <c r="K42" s="73">
        <f t="shared" si="4"/>
        <v>0.6</v>
      </c>
      <c r="L42" s="73">
        <f>IF('Indicator Data'!V45="No data","x",ROUND(IF('Indicator Data'!V45&gt;L$195,10,IF('Indicator Data'!V45&lt;L$194,0,10-(L$195-'Indicator Data'!V45)/(L$195-L$194)*10)),1))</f>
        <v>0.1</v>
      </c>
      <c r="M42" s="74">
        <f t="shared" si="5"/>
        <v>0.4</v>
      </c>
      <c r="N42" s="76">
        <f t="shared" si="6"/>
        <v>2.6</v>
      </c>
      <c r="O42" s="88">
        <f>IF(AND('Indicator Data'!AK45="No data",'Indicator Data'!AL45="No data"),0,SUM('Indicator Data'!AK45:AM45)/1000)</f>
        <v>4.5999999999999996</v>
      </c>
      <c r="P42" s="73">
        <f t="shared" si="7"/>
        <v>2.2000000000000002</v>
      </c>
      <c r="Q42" s="77">
        <f>O42*1000/'Indicator Data'!BC45</f>
        <v>9.3767154548043334E-4</v>
      </c>
      <c r="R42" s="73">
        <f t="shared" si="8"/>
        <v>3.1</v>
      </c>
      <c r="S42" s="78">
        <f t="shared" si="9"/>
        <v>2.7</v>
      </c>
      <c r="T42" s="73">
        <f>IF('Indicator Data'!AB45="No data","x",ROUND(IF('Indicator Data'!AB45&gt;T$195,10,IF('Indicator Data'!AB45&lt;T$194,0,10-(T$195-'Indicator Data'!AB45)/(T$195-T$194)*10)),1))</f>
        <v>0.8</v>
      </c>
      <c r="U42" s="73">
        <f>IF('Indicator Data'!AA45="No data","x",ROUND(IF('Indicator Data'!AA45&gt;U$195,10,IF('Indicator Data'!AA45&lt;U$194,0,10-(U$195-'Indicator Data'!AA45)/(U$195-U$194)*10)),1))</f>
        <v>0.2</v>
      </c>
      <c r="V42" s="73">
        <f>IF('Indicator Data'!AE45="No data","x",ROUND(IF('Indicator Data'!AE45&gt;V$195,10,IF('Indicator Data'!AE45&lt;V$194,0,10-(V$195-'Indicator Data'!AE45)/(V$195-V$194)*10)),1))</f>
        <v>0</v>
      </c>
      <c r="W42" s="74">
        <f t="shared" si="15"/>
        <v>0.3</v>
      </c>
      <c r="X42" s="73">
        <f>IF('Indicator Data'!W45="No data","x",ROUND(IF('Indicator Data'!W45&gt;X$195,10,IF('Indicator Data'!W45&lt;X$194,0,10-(X$195-'Indicator Data'!W45)/(X$195-X$194)*10)),1))</f>
        <v>0.7</v>
      </c>
      <c r="Y42" s="73">
        <f>IF('Indicator Data'!X45="No data","x",ROUND(IF('Indicator Data'!X45&gt;Y$195,10,IF('Indicator Data'!X45&lt;Y$194,0,10-(Y$195-'Indicator Data'!X45)/(Y$195-Y$194)*10)),1))</f>
        <v>0.2</v>
      </c>
      <c r="Z42" s="74">
        <f t="shared" si="10"/>
        <v>0.5</v>
      </c>
      <c r="AA42" s="88">
        <f>('Indicator Data'!AJ45+'Indicator Data'!AI45*0.5+'Indicator Data'!AH45*0.25)/1000</f>
        <v>143.44</v>
      </c>
      <c r="AB42" s="79">
        <f>AA42*1000/'Indicator Data'!BC45</f>
        <v>2.9239044887763774E-2</v>
      </c>
      <c r="AC42" s="74">
        <f t="shared" si="11"/>
        <v>2.9</v>
      </c>
      <c r="AD42" s="73">
        <f>IF('Indicator Data'!AN45="No data","x",ROUND(IF('Indicator Data'!AN45&lt;$AD$194,10,IF('Indicator Data'!AN45&gt;$AD$195,0,($AD$195-'Indicator Data'!AN45)/($AD$195-$AD$194)*10)),1))</f>
        <v>4.4000000000000004</v>
      </c>
      <c r="AE42" s="73">
        <f>IF('Indicator Data'!AO45="No data","x",ROUND(IF('Indicator Data'!AO45&gt;$AE$195,10,IF('Indicator Data'!AO45&lt;$AE$194,0,10-($AE$195-'Indicator Data'!AO45)/($AE$195-$AE$194)*10)),1))</f>
        <v>0.2</v>
      </c>
      <c r="AF42" s="80">
        <f>IF('Indicator Data'!AP45="No data","x",ROUND(IF('Indicator Data'!AP45&gt;$AF$195,10,IF('Indicator Data'!AP45&lt;$AF$194,0,10-($AF$195-'Indicator Data'!AP45)/($AF$195-$AF$194)*10)),1))</f>
        <v>2.5</v>
      </c>
      <c r="AG42" s="80">
        <f>IF('Indicator Data'!AQ45="No data","x",ROUND(IF('Indicator Data'!AQ45&gt;$AG$195,10,IF('Indicator Data'!AQ45&lt;$AG$194,0,10-($AG$195-'Indicator Data'!AQ45)/($AG$195-$AG$194)*10)),1))</f>
        <v>3.8</v>
      </c>
      <c r="AH42" s="73">
        <f t="shared" si="12"/>
        <v>2.8</v>
      </c>
      <c r="AI42" s="74">
        <f t="shared" si="13"/>
        <v>2.5</v>
      </c>
      <c r="AJ42" s="81">
        <f t="shared" si="14"/>
        <v>1.6</v>
      </c>
      <c r="AK42" s="82">
        <f t="shared" si="16"/>
        <v>2.2000000000000002</v>
      </c>
    </row>
    <row r="43" spans="1:37" s="4" customFormat="1" x14ac:dyDescent="0.25">
      <c r="A43" s="126" t="str">
        <f>'Indicator Data'!A46</f>
        <v>Côte d'Ivoire</v>
      </c>
      <c r="B43" s="59" t="str">
        <f>'Indicator Data'!B46</f>
        <v>CIV</v>
      </c>
      <c r="C43" s="73">
        <f>ROUND(IF('Indicator Data'!Q46="No data",IF((0.1233*LN('Indicator Data'!BB46)-0.4559)&gt;C$195,0,IF((0.1233*LN('Indicator Data'!BB46)-0.4559)&lt;C$194,10,(C$195-(0.1233*LN('Indicator Data'!BB46)-0.4559))/(C$195-C$194)*10)),IF('Indicator Data'!Q46&gt;C$195,0,IF('Indicator Data'!Q46&lt;C$194,10,(C$195-'Indicator Data'!Q46)/(C$195-C$194)*10))),1)</f>
        <v>7</v>
      </c>
      <c r="D43" s="73">
        <f>IF('Indicator Data'!R46="No data","x",ROUND((IF(LOG('Indicator Data'!R46*1000)&gt;D$195,10,IF(LOG('Indicator Data'!R46*1000)&lt;D$194,0,10-(D$195-LOG('Indicator Data'!R46*1000))/(D$195-D$194)*10))),1))</f>
        <v>8.8000000000000007</v>
      </c>
      <c r="E43" s="74">
        <f t="shared" si="2"/>
        <v>8</v>
      </c>
      <c r="F43" s="73">
        <f>IF('Indicator Data'!AF46="No data","x",ROUND(IF('Indicator Data'!AF46&gt;F$195,10,IF('Indicator Data'!AF46&lt;F$194,0,10-(F$195-'Indicator Data'!AF46)/(F$195-F$194)*10)),1))</f>
        <v>8.8000000000000007</v>
      </c>
      <c r="G43" s="73">
        <f>IF('Indicator Data'!AG46="No data","x",ROUND(IF('Indicator Data'!AG46&gt;G$195,10,IF('Indicator Data'!AG46&lt;G$194,0,10-(G$195-'Indicator Data'!AG46)/(G$195-G$194)*10)),1))</f>
        <v>4.5</v>
      </c>
      <c r="H43" s="74">
        <f t="shared" si="3"/>
        <v>6.7</v>
      </c>
      <c r="I43" s="75">
        <f>SUM(IF('Indicator Data'!S46=0,0,'Indicator Data'!S46/1000000),SUM('Indicator Data'!T46:U46))</f>
        <v>542.95715999999993</v>
      </c>
      <c r="J43" s="75">
        <f>I43/'Indicator Data'!BC46*1000000</f>
        <v>22.34874448183249</v>
      </c>
      <c r="K43" s="73">
        <f t="shared" si="4"/>
        <v>0.4</v>
      </c>
      <c r="L43" s="73">
        <f>IF('Indicator Data'!V46="No data","x",ROUND(IF('Indicator Data'!V46&gt;L$195,10,IF('Indicator Data'!V46&lt;L$194,0,10-(L$195-'Indicator Data'!V46)/(L$195-L$194)*10)),1))</f>
        <v>1.5</v>
      </c>
      <c r="M43" s="74">
        <f t="shared" si="5"/>
        <v>1</v>
      </c>
      <c r="N43" s="76">
        <f t="shared" si="6"/>
        <v>5.9</v>
      </c>
      <c r="O43" s="88">
        <f>IF(AND('Indicator Data'!AK46="No data",'Indicator Data'!AL46="No data"),0,SUM('Indicator Data'!AK46:AM46)/1000)</f>
        <v>18.599</v>
      </c>
      <c r="P43" s="73">
        <f t="shared" si="7"/>
        <v>4.2</v>
      </c>
      <c r="Q43" s="77">
        <f>O43*1000/'Indicator Data'!BC46</f>
        <v>7.6555634447771634E-4</v>
      </c>
      <c r="R43" s="73">
        <f t="shared" si="8"/>
        <v>3</v>
      </c>
      <c r="S43" s="78">
        <f t="shared" si="9"/>
        <v>3.6</v>
      </c>
      <c r="T43" s="73">
        <f>IF('Indicator Data'!AB46="No data","x",ROUND(IF('Indicator Data'!AB46&gt;T$195,10,IF('Indicator Data'!AB46&lt;T$194,0,10-(T$195-'Indicator Data'!AB46)/(T$195-T$194)*10)),1))</f>
        <v>5.4</v>
      </c>
      <c r="U43" s="73">
        <f>IF('Indicator Data'!AA46="No data","x",ROUND(IF('Indicator Data'!AA46&gt;U$195,10,IF('Indicator Data'!AA46&lt;U$194,0,10-(U$195-'Indicator Data'!AA46)/(U$195-U$194)*10)),1))</f>
        <v>2.7</v>
      </c>
      <c r="V43" s="73">
        <f>IF('Indicator Data'!AE46="No data","x",ROUND(IF('Indicator Data'!AE46&gt;V$195,10,IF('Indicator Data'!AE46&lt;V$194,0,10-(V$195-'Indicator Data'!AE46)/(V$195-V$194)*10)),1))</f>
        <v>5.9</v>
      </c>
      <c r="W43" s="74">
        <f t="shared" si="15"/>
        <v>4.7</v>
      </c>
      <c r="X43" s="73">
        <f>IF('Indicator Data'!W46="No data","x",ROUND(IF('Indicator Data'!W46&gt;X$195,10,IF('Indicator Data'!W46&lt;X$194,0,10-(X$195-'Indicator Data'!W46)/(X$195-X$194)*10)),1))</f>
        <v>6.8</v>
      </c>
      <c r="Y43" s="73">
        <f>IF('Indicator Data'!X46="No data","x",ROUND(IF('Indicator Data'!X46&gt;Y$195,10,IF('Indicator Data'!X46&lt;Y$194,0,10-(Y$195-'Indicator Data'!X46)/(Y$195-Y$194)*10)),1))</f>
        <v>2.8</v>
      </c>
      <c r="Z43" s="74">
        <f t="shared" si="10"/>
        <v>4.8</v>
      </c>
      <c r="AA43" s="88">
        <f>('Indicator Data'!AJ46+'Indicator Data'!AI46*0.5+'Indicator Data'!AH46*0.25)/1000</f>
        <v>25.422999999999998</v>
      </c>
      <c r="AB43" s="79">
        <f>AA43*1000/'Indicator Data'!BC46</f>
        <v>1.0464400745016928E-3</v>
      </c>
      <c r="AC43" s="74">
        <f t="shared" si="11"/>
        <v>0.1</v>
      </c>
      <c r="AD43" s="73">
        <f>IF('Indicator Data'!AN46="No data","x",ROUND(IF('Indicator Data'!AN46&lt;$AD$194,10,IF('Indicator Data'!AN46&gt;$AD$195,0,($AD$195-'Indicator Data'!AN46)/($AD$195-$AD$194)*10)),1))</f>
        <v>3.1</v>
      </c>
      <c r="AE43" s="73">
        <f>IF('Indicator Data'!AO46="No data","x",ROUND(IF('Indicator Data'!AO46&gt;$AE$195,10,IF('Indicator Data'!AO46&lt;$AE$194,0,10-($AE$195-'Indicator Data'!AO46)/($AE$195-$AE$194)*10)),1))</f>
        <v>3.5</v>
      </c>
      <c r="AF43" s="80">
        <f>IF('Indicator Data'!AP46="No data","x",ROUND(IF('Indicator Data'!AP46&gt;$AF$195,10,IF('Indicator Data'!AP46&lt;$AF$194,0,10-($AF$195-'Indicator Data'!AP46)/($AF$195-$AF$194)*10)),1))</f>
        <v>6.4</v>
      </c>
      <c r="AG43" s="80">
        <f>IF('Indicator Data'!AQ46="No data","x",ROUND(IF('Indicator Data'!AQ46&gt;$AG$195,10,IF('Indicator Data'!AQ46&lt;$AG$194,0,10-($AG$195-'Indicator Data'!AQ46)/($AG$195-$AG$194)*10)),1))</f>
        <v>4.4000000000000004</v>
      </c>
      <c r="AH43" s="73">
        <f t="shared" si="12"/>
        <v>6</v>
      </c>
      <c r="AI43" s="74">
        <f t="shared" si="13"/>
        <v>4.2</v>
      </c>
      <c r="AJ43" s="81">
        <f t="shared" si="14"/>
        <v>3.7</v>
      </c>
      <c r="AK43" s="82">
        <f t="shared" si="16"/>
        <v>3.7</v>
      </c>
    </row>
    <row r="44" spans="1:37" s="4" customFormat="1" x14ac:dyDescent="0.25">
      <c r="A44" s="126" t="str">
        <f>'Indicator Data'!A47</f>
        <v>Croatia</v>
      </c>
      <c r="B44" s="59" t="str">
        <f>'Indicator Data'!B47</f>
        <v>HRV</v>
      </c>
      <c r="C44" s="73">
        <f>ROUND(IF('Indicator Data'!Q47="No data",IF((0.1233*LN('Indicator Data'!BB47)-0.4559)&gt;C$195,0,IF((0.1233*LN('Indicator Data'!BB47)-0.4559)&lt;C$194,10,(C$195-(0.1233*LN('Indicator Data'!BB47)-0.4559))/(C$195-C$194)*10)),IF('Indicator Data'!Q47&gt;C$195,0,IF('Indicator Data'!Q47&lt;C$194,10,(C$195-'Indicator Data'!Q47)/(C$195-C$194)*10))),1)</f>
        <v>1.8</v>
      </c>
      <c r="D44" s="73" t="str">
        <f>IF('Indicator Data'!R47="No data","x",ROUND((IF(LOG('Indicator Data'!R47*1000)&gt;D$195,10,IF(LOG('Indicator Data'!R47*1000)&lt;D$194,0,10-(D$195-LOG('Indicator Data'!R47*1000))/(D$195-D$194)*10))),1))</f>
        <v>x</v>
      </c>
      <c r="E44" s="74">
        <f t="shared" si="2"/>
        <v>1.8</v>
      </c>
      <c r="F44" s="73">
        <f>IF('Indicator Data'!AF47="No data","x",ROUND(IF('Indicator Data'!AF47&gt;F$195,10,IF('Indicator Data'!AF47&lt;F$194,0,10-(F$195-'Indicator Data'!AF47)/(F$195-F$194)*10)),1))</f>
        <v>1.7</v>
      </c>
      <c r="G44" s="73">
        <f>IF('Indicator Data'!AG47="No data","x",ROUND(IF('Indicator Data'!AG47&gt;G$195,10,IF('Indicator Data'!AG47&lt;G$194,0,10-(G$195-'Indicator Data'!AG47)/(G$195-G$194)*10)),1))</f>
        <v>1.9</v>
      </c>
      <c r="H44" s="74">
        <f t="shared" si="3"/>
        <v>1.8</v>
      </c>
      <c r="I44" s="75">
        <f>SUM(IF('Indicator Data'!S47=0,0,'Indicator Data'!S47/1000000),SUM('Indicator Data'!T47:U47))</f>
        <v>0</v>
      </c>
      <c r="J44" s="75">
        <f>I44/'Indicator Data'!BC47*1000000</f>
        <v>0</v>
      </c>
      <c r="K44" s="73">
        <f t="shared" si="4"/>
        <v>0</v>
      </c>
      <c r="L44" s="73" t="str">
        <f>IF('Indicator Data'!V47="No data","x",ROUND(IF('Indicator Data'!V47&gt;L$195,10,IF('Indicator Data'!V47&lt;L$194,0,10-(L$195-'Indicator Data'!V47)/(L$195-L$194)*10)),1))</f>
        <v>x</v>
      </c>
      <c r="M44" s="74">
        <f t="shared" si="5"/>
        <v>0</v>
      </c>
      <c r="N44" s="76">
        <f t="shared" si="6"/>
        <v>1.4</v>
      </c>
      <c r="O44" s="88">
        <f>IF(AND('Indicator Data'!AK47="No data",'Indicator Data'!AL47="No data"),0,SUM('Indicator Data'!AK47:AM47)/1000)</f>
        <v>0.61499999999999999</v>
      </c>
      <c r="P44" s="73">
        <f t="shared" si="7"/>
        <v>0</v>
      </c>
      <c r="Q44" s="77">
        <f>O44*1000/'Indicator Data'!BC47</f>
        <v>1.4906561310807864E-4</v>
      </c>
      <c r="R44" s="73">
        <f t="shared" si="8"/>
        <v>2</v>
      </c>
      <c r="S44" s="78">
        <f t="shared" si="9"/>
        <v>1</v>
      </c>
      <c r="T44" s="73">
        <f>IF('Indicator Data'!AB47="No data","x",ROUND(IF('Indicator Data'!AB47&gt;T$195,10,IF('Indicator Data'!AB47&lt;T$194,0,10-(T$195-'Indicator Data'!AB47)/(T$195-T$194)*10)),1))</f>
        <v>0.2</v>
      </c>
      <c r="U44" s="73">
        <f>IF('Indicator Data'!AA47="No data","x",ROUND(IF('Indicator Data'!AA47&gt;U$195,10,IF('Indicator Data'!AA47&lt;U$194,0,10-(U$195-'Indicator Data'!AA47)/(U$195-U$194)*10)),1))</f>
        <v>0.2</v>
      </c>
      <c r="V44" s="73" t="str">
        <f>IF('Indicator Data'!AE47="No data","x",ROUND(IF('Indicator Data'!AE47&gt;V$195,10,IF('Indicator Data'!AE47&lt;V$194,0,10-(V$195-'Indicator Data'!AE47)/(V$195-V$194)*10)),1))</f>
        <v>x</v>
      </c>
      <c r="W44" s="74">
        <f t="shared" si="15"/>
        <v>0.2</v>
      </c>
      <c r="X44" s="73">
        <f>IF('Indicator Data'!W47="No data","x",ROUND(IF('Indicator Data'!W47&gt;X$195,10,IF('Indicator Data'!W47&lt;X$194,0,10-(X$195-'Indicator Data'!W47)/(X$195-X$194)*10)),1))</f>
        <v>0.4</v>
      </c>
      <c r="Y44" s="73" t="str">
        <f>IF('Indicator Data'!X47="No data","x",ROUND(IF('Indicator Data'!X47&gt;Y$195,10,IF('Indicator Data'!X47&lt;Y$194,0,10-(Y$195-'Indicator Data'!X47)/(Y$195-Y$194)*10)),1))</f>
        <v>x</v>
      </c>
      <c r="Z44" s="74">
        <f t="shared" si="10"/>
        <v>0.4</v>
      </c>
      <c r="AA44" s="88">
        <f>('Indicator Data'!AJ47+'Indicator Data'!AI47*0.5+'Indicator Data'!AH47*0.25)/1000</f>
        <v>2.2610000000000001</v>
      </c>
      <c r="AB44" s="79">
        <f>AA44*1000/'Indicator Data'!BC47</f>
        <v>5.4802821339409069E-4</v>
      </c>
      <c r="AC44" s="74">
        <f t="shared" si="11"/>
        <v>0.1</v>
      </c>
      <c r="AD44" s="73">
        <f>IF('Indicator Data'!AN47="No data","x",ROUND(IF('Indicator Data'!AN47&lt;$AD$194,10,IF('Indicator Data'!AN47&gt;$AD$195,0,($AD$195-'Indicator Data'!AN47)/($AD$195-$AD$194)*10)),1))</f>
        <v>2.9</v>
      </c>
      <c r="AE44" s="73">
        <f>IF('Indicator Data'!AO47="No data","x",ROUND(IF('Indicator Data'!AO47&gt;$AE$195,10,IF('Indicator Data'!AO47&lt;$AE$194,0,10-($AE$195-'Indicator Data'!AO47)/($AE$195-$AE$194)*10)),1))</f>
        <v>0</v>
      </c>
      <c r="AF44" s="80">
        <f>IF('Indicator Data'!AP47="No data","x",ROUND(IF('Indicator Data'!AP47&gt;$AF$195,10,IF('Indicator Data'!AP47&lt;$AF$194,0,10-($AF$195-'Indicator Data'!AP47)/($AF$195-$AF$194)*10)),1))</f>
        <v>2.4</v>
      </c>
      <c r="AG44" s="80">
        <f>IF('Indicator Data'!AQ47="No data","x",ROUND(IF('Indicator Data'!AQ47&gt;$AG$195,10,IF('Indicator Data'!AQ47&lt;$AG$194,0,10-($AG$195-'Indicator Data'!AQ47)/($AG$195-$AG$194)*10)),1))</f>
        <v>1.4</v>
      </c>
      <c r="AH44" s="73">
        <f t="shared" si="12"/>
        <v>2.2000000000000002</v>
      </c>
      <c r="AI44" s="74">
        <f t="shared" si="13"/>
        <v>1.7</v>
      </c>
      <c r="AJ44" s="81">
        <f t="shared" si="14"/>
        <v>0.6</v>
      </c>
      <c r="AK44" s="82">
        <f t="shared" si="16"/>
        <v>0.8</v>
      </c>
    </row>
    <row r="45" spans="1:37" s="4" customFormat="1" x14ac:dyDescent="0.25">
      <c r="A45" s="126" t="str">
        <f>'Indicator Data'!A48</f>
        <v>Cuba</v>
      </c>
      <c r="B45" s="59" t="str">
        <f>'Indicator Data'!B48</f>
        <v>CUB</v>
      </c>
      <c r="C45" s="73">
        <f>ROUND(IF('Indicator Data'!Q48="No data",IF((0.1233*LN('Indicator Data'!BB48)-0.4559)&gt;C$195,0,IF((0.1233*LN('Indicator Data'!BB48)-0.4559)&lt;C$194,10,(C$195-(0.1233*LN('Indicator Data'!BB48)-0.4559))/(C$195-C$194)*10)),IF('Indicator Data'!Q48&gt;C$195,0,IF('Indicator Data'!Q48&lt;C$194,10,(C$195-'Indicator Data'!Q48)/(C$195-C$194)*10))),1)</f>
        <v>2.7</v>
      </c>
      <c r="D45" s="73" t="str">
        <f>IF('Indicator Data'!R48="No data","x",ROUND((IF(LOG('Indicator Data'!R48*1000)&gt;D$195,10,IF(LOG('Indicator Data'!R48*1000)&lt;D$194,0,10-(D$195-LOG('Indicator Data'!R48*1000))/(D$195-D$194)*10))),1))</f>
        <v>x</v>
      </c>
      <c r="E45" s="74">
        <f t="shared" si="2"/>
        <v>2.7</v>
      </c>
      <c r="F45" s="73">
        <f>IF('Indicator Data'!AF48="No data","x",ROUND(IF('Indicator Data'!AF48&gt;F$195,10,IF('Indicator Data'!AF48&lt;F$194,0,10-(F$195-'Indicator Data'!AF48)/(F$195-F$194)*10)),1))</f>
        <v>4</v>
      </c>
      <c r="G45" s="73" t="str">
        <f>IF('Indicator Data'!AG48="No data","x",ROUND(IF('Indicator Data'!AG48&gt;G$195,10,IF('Indicator Data'!AG48&lt;G$194,0,10-(G$195-'Indicator Data'!AG48)/(G$195-G$194)*10)),1))</f>
        <v>x</v>
      </c>
      <c r="H45" s="74">
        <f t="shared" si="3"/>
        <v>4</v>
      </c>
      <c r="I45" s="75">
        <f>SUM(IF('Indicator Data'!S48=0,0,'Indicator Data'!S48/1000000),SUM('Indicator Data'!T48:U48))</f>
        <v>2613.76568</v>
      </c>
      <c r="J45" s="75">
        <f>I45/'Indicator Data'!BC48*1000000</f>
        <v>227.58802978170138</v>
      </c>
      <c r="K45" s="73">
        <f t="shared" si="4"/>
        <v>4.5999999999999996</v>
      </c>
      <c r="L45" s="73" t="str">
        <f>IF('Indicator Data'!V48="No data","x",ROUND(IF('Indicator Data'!V48&gt;L$195,10,IF('Indicator Data'!V48&lt;L$194,0,10-(L$195-'Indicator Data'!V48)/(L$195-L$194)*10)),1))</f>
        <v>x</v>
      </c>
      <c r="M45" s="74">
        <f t="shared" si="5"/>
        <v>4.5999999999999996</v>
      </c>
      <c r="N45" s="76">
        <f t="shared" si="6"/>
        <v>3.5</v>
      </c>
      <c r="O45" s="88">
        <f>IF(AND('Indicator Data'!AK48="No data",'Indicator Data'!AL48="No data"),0,SUM('Indicator Data'!AK48:AM48)/1000)</f>
        <v>0.28299999999999997</v>
      </c>
      <c r="P45" s="73">
        <f t="shared" si="7"/>
        <v>0</v>
      </c>
      <c r="Q45" s="77">
        <f>O45*1000/'Indicator Data'!BC48</f>
        <v>2.4641616852288572E-5</v>
      </c>
      <c r="R45" s="73">
        <f t="shared" si="8"/>
        <v>0</v>
      </c>
      <c r="S45" s="78">
        <f t="shared" si="9"/>
        <v>0</v>
      </c>
      <c r="T45" s="73">
        <f>IF('Indicator Data'!AB48="No data","x",ROUND(IF('Indicator Data'!AB48&gt;T$195,10,IF('Indicator Data'!AB48&lt;T$194,0,10-(T$195-'Indicator Data'!AB48)/(T$195-T$194)*10)),1))</f>
        <v>0.8</v>
      </c>
      <c r="U45" s="73">
        <f>IF('Indicator Data'!AA48="No data","x",ROUND(IF('Indicator Data'!AA48&gt;U$195,10,IF('Indicator Data'!AA48&lt;U$194,0,10-(U$195-'Indicator Data'!AA48)/(U$195-U$194)*10)),1))</f>
        <v>0.1</v>
      </c>
      <c r="V45" s="73" t="str">
        <f>IF('Indicator Data'!AE48="No data","x",ROUND(IF('Indicator Data'!AE48&gt;V$195,10,IF('Indicator Data'!AE48&lt;V$194,0,10-(V$195-'Indicator Data'!AE48)/(V$195-V$194)*10)),1))</f>
        <v>x</v>
      </c>
      <c r="W45" s="74">
        <f t="shared" si="15"/>
        <v>0.5</v>
      </c>
      <c r="X45" s="73">
        <f>IF('Indicator Data'!W48="No data","x",ROUND(IF('Indicator Data'!W48&gt;X$195,10,IF('Indicator Data'!W48&lt;X$194,0,10-(X$195-'Indicator Data'!W48)/(X$195-X$194)*10)),1))</f>
        <v>0.4</v>
      </c>
      <c r="Y45" s="73" t="str">
        <f>IF('Indicator Data'!X48="No data","x",ROUND(IF('Indicator Data'!X48&gt;Y$195,10,IF('Indicator Data'!X48&lt;Y$194,0,10-(Y$195-'Indicator Data'!X48)/(Y$195-Y$194)*10)),1))</f>
        <v>x</v>
      </c>
      <c r="Z45" s="74">
        <f t="shared" si="10"/>
        <v>0.4</v>
      </c>
      <c r="AA45" s="88">
        <f>('Indicator Data'!AJ48+'Indicator Data'!AI48*0.5+'Indicator Data'!AH48*0.25)/1000</f>
        <v>5088.04</v>
      </c>
      <c r="AB45" s="79">
        <f>AA45*1000/'Indicator Data'!BC48</f>
        <v>0.44303014914882805</v>
      </c>
      <c r="AC45" s="74">
        <f t="shared" si="11"/>
        <v>10</v>
      </c>
      <c r="AD45" s="73">
        <f>IF('Indicator Data'!AN48="No data","x",ROUND(IF('Indicator Data'!AN48&lt;$AD$194,10,IF('Indicator Data'!AN48&gt;$AD$195,0,($AD$195-'Indicator Data'!AN48)/($AD$195-$AD$194)*10)),1))</f>
        <v>0.9</v>
      </c>
      <c r="AE45" s="73">
        <f>IF('Indicator Data'!AO48="No data","x",ROUND(IF('Indicator Data'!AO48&gt;$AE$195,10,IF('Indicator Data'!AO48&lt;$AE$194,0,10-($AE$195-'Indicator Data'!AO48)/($AE$195-$AE$194)*10)),1))</f>
        <v>0</v>
      </c>
      <c r="AF45" s="80" t="str">
        <f>IF('Indicator Data'!AP48="No data","x",ROUND(IF('Indicator Data'!AP48&gt;$AF$195,10,IF('Indicator Data'!AP48&lt;$AF$194,0,10-($AF$195-'Indicator Data'!AP48)/($AF$195-$AF$194)*10)),1))</f>
        <v>x</v>
      </c>
      <c r="AG45" s="80" t="str">
        <f>IF('Indicator Data'!AQ48="No data","x",ROUND(IF('Indicator Data'!AQ48&gt;$AG$195,10,IF('Indicator Data'!AQ48&lt;$AG$194,0,10-($AG$195-'Indicator Data'!AQ48)/($AG$195-$AG$194)*10)),1))</f>
        <v>x</v>
      </c>
      <c r="AH45" s="73" t="str">
        <f t="shared" si="12"/>
        <v>x</v>
      </c>
      <c r="AI45" s="74">
        <f t="shared" si="13"/>
        <v>0.5</v>
      </c>
      <c r="AJ45" s="81">
        <f t="shared" si="14"/>
        <v>5.0999999999999996</v>
      </c>
      <c r="AK45" s="82">
        <f t="shared" si="16"/>
        <v>2.9</v>
      </c>
    </row>
    <row r="46" spans="1:37" s="4" customFormat="1" x14ac:dyDescent="0.25">
      <c r="A46" s="126" t="str">
        <f>'Indicator Data'!A49</f>
        <v>Cyprus</v>
      </c>
      <c r="B46" s="59" t="str">
        <f>'Indicator Data'!B49</f>
        <v>CYP</v>
      </c>
      <c r="C46" s="73">
        <f>ROUND(IF('Indicator Data'!Q49="No data",IF((0.1233*LN('Indicator Data'!BB49)-0.4559)&gt;C$195,0,IF((0.1233*LN('Indicator Data'!BB49)-0.4559)&lt;C$194,10,(C$195-(0.1233*LN('Indicator Data'!BB49)-0.4559))/(C$195-C$194)*10)),IF('Indicator Data'!Q49&gt;C$195,0,IF('Indicator Data'!Q49&lt;C$194,10,(C$195-'Indicator Data'!Q49)/(C$195-C$194)*10))),1)</f>
        <v>1.2</v>
      </c>
      <c r="D46" s="73" t="str">
        <f>IF('Indicator Data'!R49="No data","x",ROUND((IF(LOG('Indicator Data'!R49*1000)&gt;D$195,10,IF(LOG('Indicator Data'!R49*1000)&lt;D$194,0,10-(D$195-LOG('Indicator Data'!R49*1000))/(D$195-D$194)*10))),1))</f>
        <v>x</v>
      </c>
      <c r="E46" s="74">
        <f t="shared" si="2"/>
        <v>1.2</v>
      </c>
      <c r="F46" s="73">
        <f>IF('Indicator Data'!AF49="No data","x",ROUND(IF('Indicator Data'!AF49&gt;F$195,10,IF('Indicator Data'!AF49&lt;F$194,0,10-(F$195-'Indicator Data'!AF49)/(F$195-F$194)*10)),1))</f>
        <v>1.1000000000000001</v>
      </c>
      <c r="G46" s="73">
        <f>IF('Indicator Data'!AG49="No data","x",ROUND(IF('Indicator Data'!AG49&gt;G$195,10,IF('Indicator Data'!AG49&lt;G$194,0,10-(G$195-'Indicator Data'!AG49)/(G$195-G$194)*10)),1))</f>
        <v>2.2999999999999998</v>
      </c>
      <c r="H46" s="74">
        <f t="shared" si="3"/>
        <v>1.7</v>
      </c>
      <c r="I46" s="75">
        <f>SUM(IF('Indicator Data'!S49=0,0,'Indicator Data'!S49/1000000),SUM('Indicator Data'!T49:U49))</f>
        <v>0</v>
      </c>
      <c r="J46" s="75">
        <f>I46/'Indicator Data'!BC49*1000000</f>
        <v>0</v>
      </c>
      <c r="K46" s="73">
        <f t="shared" si="4"/>
        <v>0</v>
      </c>
      <c r="L46" s="73" t="str">
        <f>IF('Indicator Data'!V49="No data","x",ROUND(IF('Indicator Data'!V49&gt;L$195,10,IF('Indicator Data'!V49&lt;L$194,0,10-(L$195-'Indicator Data'!V49)/(L$195-L$194)*10)),1))</f>
        <v>x</v>
      </c>
      <c r="M46" s="74">
        <f t="shared" si="5"/>
        <v>0</v>
      </c>
      <c r="N46" s="76">
        <f t="shared" si="6"/>
        <v>1</v>
      </c>
      <c r="O46" s="88">
        <f>IF(AND('Indicator Data'!AK49="No data",'Indicator Data'!AL49="No data"),0,SUM('Indicator Data'!AK49:AM49)/1000)</f>
        <v>227.065</v>
      </c>
      <c r="P46" s="73">
        <f t="shared" si="7"/>
        <v>7.9</v>
      </c>
      <c r="Q46" s="77">
        <f>O46*1000/'Indicator Data'!BC49</f>
        <v>0.19250121444515753</v>
      </c>
      <c r="R46" s="73">
        <f t="shared" si="8"/>
        <v>10</v>
      </c>
      <c r="S46" s="78">
        <f t="shared" si="9"/>
        <v>9</v>
      </c>
      <c r="T46" s="73">
        <f>IF('Indicator Data'!AB49="No data","x",ROUND(IF('Indicator Data'!AB49&gt;T$195,10,IF('Indicator Data'!AB49&lt;T$194,0,10-(T$195-'Indicator Data'!AB49)/(T$195-T$194)*10)),1))</f>
        <v>0.2</v>
      </c>
      <c r="U46" s="73">
        <f>IF('Indicator Data'!AA49="No data","x",ROUND(IF('Indicator Data'!AA49&gt;U$195,10,IF('Indicator Data'!AA49&lt;U$194,0,10-(U$195-'Indicator Data'!AA49)/(U$195-U$194)*10)),1))</f>
        <v>0.1</v>
      </c>
      <c r="V46" s="73" t="str">
        <f>IF('Indicator Data'!AE49="No data","x",ROUND(IF('Indicator Data'!AE49&gt;V$195,10,IF('Indicator Data'!AE49&lt;V$194,0,10-(V$195-'Indicator Data'!AE49)/(V$195-V$194)*10)),1))</f>
        <v>x</v>
      </c>
      <c r="W46" s="74">
        <f t="shared" si="15"/>
        <v>0.2</v>
      </c>
      <c r="X46" s="73">
        <f>IF('Indicator Data'!W49="No data","x",ROUND(IF('Indicator Data'!W49&gt;X$195,10,IF('Indicator Data'!W49&lt;X$194,0,10-(X$195-'Indicator Data'!W49)/(X$195-X$194)*10)),1))</f>
        <v>0.2</v>
      </c>
      <c r="Y46" s="73" t="str">
        <f>IF('Indicator Data'!X49="No data","x",ROUND(IF('Indicator Data'!X49&gt;Y$195,10,IF('Indicator Data'!X49&lt;Y$194,0,10-(Y$195-'Indicator Data'!X49)/(Y$195-Y$194)*10)),1))</f>
        <v>x</v>
      </c>
      <c r="Z46" s="74">
        <f t="shared" si="10"/>
        <v>0.2</v>
      </c>
      <c r="AA46" s="88">
        <f>('Indicator Data'!AJ49+'Indicator Data'!AI49*0.5+'Indicator Data'!AH49*0.25)/1000</f>
        <v>0</v>
      </c>
      <c r="AB46" s="79">
        <f>AA46*1000/'Indicator Data'!BC49</f>
        <v>0</v>
      </c>
      <c r="AC46" s="74">
        <f t="shared" si="11"/>
        <v>0</v>
      </c>
      <c r="AD46" s="73">
        <f>IF('Indicator Data'!AN49="No data","x",ROUND(IF('Indicator Data'!AN49&lt;$AD$194,10,IF('Indicator Data'!AN49&gt;$AD$195,0,($AD$195-'Indicator Data'!AN49)/($AD$195-$AD$194)*10)),1))</f>
        <v>5.7</v>
      </c>
      <c r="AE46" s="73">
        <f>IF('Indicator Data'!AO49="No data","x",ROUND(IF('Indicator Data'!AO49&gt;$AE$195,10,IF('Indicator Data'!AO49&lt;$AE$194,0,10-($AE$195-'Indicator Data'!AO49)/($AE$195-$AE$194)*10)),1))</f>
        <v>0</v>
      </c>
      <c r="AF46" s="80">
        <f>IF('Indicator Data'!AP49="No data","x",ROUND(IF('Indicator Data'!AP49&gt;$AF$195,10,IF('Indicator Data'!AP49&lt;$AF$194,0,10-($AF$195-'Indicator Data'!AP49)/($AF$195-$AF$194)*10)),1))</f>
        <v>1.1000000000000001</v>
      </c>
      <c r="AG46" s="80">
        <f>IF('Indicator Data'!AQ49="No data","x",ROUND(IF('Indicator Data'!AQ49&gt;$AG$195,10,IF('Indicator Data'!AQ49&lt;$AG$194,0,10-($AG$195-'Indicator Data'!AQ49)/($AG$195-$AG$194)*10)),1))</f>
        <v>6.4</v>
      </c>
      <c r="AH46" s="73">
        <f t="shared" si="12"/>
        <v>2.2000000000000002</v>
      </c>
      <c r="AI46" s="74">
        <f t="shared" si="13"/>
        <v>2.6</v>
      </c>
      <c r="AJ46" s="81">
        <f t="shared" si="14"/>
        <v>0.8</v>
      </c>
      <c r="AK46" s="82">
        <f t="shared" si="16"/>
        <v>6.4</v>
      </c>
    </row>
    <row r="47" spans="1:37" s="4" customFormat="1" x14ac:dyDescent="0.25">
      <c r="A47" s="126" t="str">
        <f>'Indicator Data'!A50</f>
        <v>Czech Republic</v>
      </c>
      <c r="B47" s="59" t="str">
        <f>'Indicator Data'!B50</f>
        <v>CZE</v>
      </c>
      <c r="C47" s="73">
        <f>ROUND(IF('Indicator Data'!Q50="No data",IF((0.1233*LN('Indicator Data'!BB50)-0.4559)&gt;C$195,0,IF((0.1233*LN('Indicator Data'!BB50)-0.4559)&lt;C$194,10,(C$195-(0.1233*LN('Indicator Data'!BB50)-0.4559))/(C$195-C$194)*10)),IF('Indicator Data'!Q50&gt;C$195,0,IF('Indicator Data'!Q50&lt;C$194,10,(C$195-'Indicator Data'!Q50)/(C$195-C$194)*10))),1)</f>
        <v>1</v>
      </c>
      <c r="D47" s="73" t="str">
        <f>IF('Indicator Data'!R50="No data","x",ROUND((IF(LOG('Indicator Data'!R50*1000)&gt;D$195,10,IF(LOG('Indicator Data'!R50*1000)&lt;D$194,0,10-(D$195-LOG('Indicator Data'!R50*1000))/(D$195-D$194)*10))),1))</f>
        <v>x</v>
      </c>
      <c r="E47" s="74">
        <f t="shared" si="2"/>
        <v>1</v>
      </c>
      <c r="F47" s="73">
        <f>IF('Indicator Data'!AF50="No data","x",ROUND(IF('Indicator Data'!AF50&gt;F$195,10,IF('Indicator Data'!AF50&lt;F$194,0,10-(F$195-'Indicator Data'!AF50)/(F$195-F$194)*10)),1))</f>
        <v>1.7</v>
      </c>
      <c r="G47" s="73">
        <f>IF('Indicator Data'!AG50="No data","x",ROUND(IF('Indicator Data'!AG50&gt;G$195,10,IF('Indicator Data'!AG50&lt;G$194,0,10-(G$195-'Indicator Data'!AG50)/(G$195-G$194)*10)),1))</f>
        <v>0.3</v>
      </c>
      <c r="H47" s="74">
        <f t="shared" si="3"/>
        <v>1</v>
      </c>
      <c r="I47" s="75">
        <f>SUM(IF('Indicator Data'!S50=0,0,'Indicator Data'!S50/1000000),SUM('Indicator Data'!T50:U50))</f>
        <v>0</v>
      </c>
      <c r="J47" s="75">
        <f>I47/'Indicator Data'!BC50*1000000</f>
        <v>0</v>
      </c>
      <c r="K47" s="73">
        <f t="shared" si="4"/>
        <v>0</v>
      </c>
      <c r="L47" s="73" t="str">
        <f>IF('Indicator Data'!V50="No data","x",ROUND(IF('Indicator Data'!V50&gt;L$195,10,IF('Indicator Data'!V50&lt;L$194,0,10-(L$195-'Indicator Data'!V50)/(L$195-L$194)*10)),1))</f>
        <v>x</v>
      </c>
      <c r="M47" s="74">
        <f t="shared" si="5"/>
        <v>0</v>
      </c>
      <c r="N47" s="76">
        <f t="shared" si="6"/>
        <v>0.8</v>
      </c>
      <c r="O47" s="88">
        <f>IF(AND('Indicator Data'!AK50="No data",'Indicator Data'!AL50="No data"),0,SUM('Indicator Data'!AK50:AM50)/1000)</f>
        <v>3.6440000000000001</v>
      </c>
      <c r="P47" s="73">
        <f t="shared" si="7"/>
        <v>1.9</v>
      </c>
      <c r="Q47" s="77">
        <f>O47*1000/'Indicator Data'!BC50</f>
        <v>3.4405522331818226E-4</v>
      </c>
      <c r="R47" s="73">
        <f t="shared" si="8"/>
        <v>2.5</v>
      </c>
      <c r="S47" s="78">
        <f t="shared" si="9"/>
        <v>2.2000000000000002</v>
      </c>
      <c r="T47" s="73">
        <f>IF('Indicator Data'!AB50="No data","x",ROUND(IF('Indicator Data'!AB50&gt;T$195,10,IF('Indicator Data'!AB50&lt;T$194,0,10-(T$195-'Indicator Data'!AB50)/(T$195-T$194)*10)),1))</f>
        <v>0.2</v>
      </c>
      <c r="U47" s="73">
        <f>IF('Indicator Data'!AA50="No data","x",ROUND(IF('Indicator Data'!AA50&gt;U$195,10,IF('Indicator Data'!AA50&lt;U$194,0,10-(U$195-'Indicator Data'!AA50)/(U$195-U$194)*10)),1))</f>
        <v>0.1</v>
      </c>
      <c r="V47" s="73" t="str">
        <f>IF('Indicator Data'!AE50="No data","x",ROUND(IF('Indicator Data'!AE50&gt;V$195,10,IF('Indicator Data'!AE50&lt;V$194,0,10-(V$195-'Indicator Data'!AE50)/(V$195-V$194)*10)),1))</f>
        <v>x</v>
      </c>
      <c r="W47" s="74">
        <f t="shared" si="15"/>
        <v>0.2</v>
      </c>
      <c r="X47" s="73">
        <f>IF('Indicator Data'!W50="No data","x",ROUND(IF('Indicator Data'!W50&gt;X$195,10,IF('Indicator Data'!W50&lt;X$194,0,10-(X$195-'Indicator Data'!W50)/(X$195-X$194)*10)),1))</f>
        <v>0.3</v>
      </c>
      <c r="Y47" s="73" t="str">
        <f>IF('Indicator Data'!X50="No data","x",ROUND(IF('Indicator Data'!X50&gt;Y$195,10,IF('Indicator Data'!X50&lt;Y$194,0,10-(Y$195-'Indicator Data'!X50)/(Y$195-Y$194)*10)),1))</f>
        <v>x</v>
      </c>
      <c r="Z47" s="74">
        <f t="shared" si="10"/>
        <v>0.3</v>
      </c>
      <c r="AA47" s="88">
        <f>('Indicator Data'!AJ50+'Indicator Data'!AI50*0.5+'Indicator Data'!AH50*0.25)/1000</f>
        <v>0</v>
      </c>
      <c r="AB47" s="79">
        <f>AA47*1000/'Indicator Data'!BC50</f>
        <v>0</v>
      </c>
      <c r="AC47" s="74">
        <f t="shared" si="11"/>
        <v>0</v>
      </c>
      <c r="AD47" s="73">
        <f>IF('Indicator Data'!AN50="No data","x",ROUND(IF('Indicator Data'!AN50&lt;$AD$194,10,IF('Indicator Data'!AN50&gt;$AD$195,0,($AD$195-'Indicator Data'!AN50)/($AD$195-$AD$194)*10)),1))</f>
        <v>2.8</v>
      </c>
      <c r="AE47" s="73">
        <f>IF('Indicator Data'!AO50="No data","x",ROUND(IF('Indicator Data'!AO50&gt;$AE$195,10,IF('Indicator Data'!AO50&lt;$AE$194,0,10-($AE$195-'Indicator Data'!AO50)/($AE$195-$AE$194)*10)),1))</f>
        <v>0</v>
      </c>
      <c r="AF47" s="80">
        <f>IF('Indicator Data'!AP50="No data","x",ROUND(IF('Indicator Data'!AP50&gt;$AF$195,10,IF('Indicator Data'!AP50&lt;$AF$194,0,10-($AF$195-'Indicator Data'!AP50)/($AF$195-$AF$194)*10)),1))</f>
        <v>1.4</v>
      </c>
      <c r="AG47" s="80">
        <f>IF('Indicator Data'!AQ50="No data","x",ROUND(IF('Indicator Data'!AQ50&gt;$AG$195,10,IF('Indicator Data'!AQ50&lt;$AG$194,0,10-($AG$195-'Indicator Data'!AQ50)/($AG$195-$AG$194)*10)),1))</f>
        <v>5.4</v>
      </c>
      <c r="AH47" s="73">
        <f t="shared" si="12"/>
        <v>2.2000000000000002</v>
      </c>
      <c r="AI47" s="74">
        <f t="shared" si="13"/>
        <v>1.7</v>
      </c>
      <c r="AJ47" s="81">
        <f t="shared" si="14"/>
        <v>0.6</v>
      </c>
      <c r="AK47" s="82">
        <f t="shared" si="16"/>
        <v>1.4</v>
      </c>
    </row>
    <row r="48" spans="1:37" s="4" customFormat="1" x14ac:dyDescent="0.25">
      <c r="A48" s="126" t="str">
        <f>'Indicator Data'!A51</f>
        <v>Denmark</v>
      </c>
      <c r="B48" s="59" t="str">
        <f>'Indicator Data'!B51</f>
        <v>DNK</v>
      </c>
      <c r="C48" s="73">
        <f>ROUND(IF('Indicator Data'!Q51="No data",IF((0.1233*LN('Indicator Data'!BB51)-0.4559)&gt;C$195,0,IF((0.1233*LN('Indicator Data'!BB51)-0.4559)&lt;C$194,10,(C$195-(0.1233*LN('Indicator Data'!BB51)-0.4559))/(C$195-C$194)*10)),IF('Indicator Data'!Q51&gt;C$195,0,IF('Indicator Data'!Q51&lt;C$194,10,(C$195-'Indicator Data'!Q51)/(C$195-C$194)*10))),1)</f>
        <v>0.3</v>
      </c>
      <c r="D48" s="73" t="str">
        <f>IF('Indicator Data'!R51="No data","x",ROUND((IF(LOG('Indicator Data'!R51*1000)&gt;D$195,10,IF(LOG('Indicator Data'!R51*1000)&lt;D$194,0,10-(D$195-LOG('Indicator Data'!R51*1000))/(D$195-D$194)*10))),1))</f>
        <v>x</v>
      </c>
      <c r="E48" s="74">
        <f t="shared" si="2"/>
        <v>0.3</v>
      </c>
      <c r="F48" s="73">
        <f>IF('Indicator Data'!AF51="No data","x",ROUND(IF('Indicator Data'!AF51&gt;F$195,10,IF('Indicator Data'!AF51&lt;F$194,0,10-(F$195-'Indicator Data'!AF51)/(F$195-F$194)*10)),1))</f>
        <v>0.5</v>
      </c>
      <c r="G48" s="73">
        <f>IF('Indicator Data'!AG51="No data","x",ROUND(IF('Indicator Data'!AG51&gt;G$195,10,IF('Indicator Data'!AG51&lt;G$194,0,10-(G$195-'Indicator Data'!AG51)/(G$195-G$194)*10)),1))</f>
        <v>1</v>
      </c>
      <c r="H48" s="74">
        <f t="shared" si="3"/>
        <v>0.8</v>
      </c>
      <c r="I48" s="75">
        <f>SUM(IF('Indicator Data'!S51=0,0,'Indicator Data'!S51/1000000),SUM('Indicator Data'!T51:U51))</f>
        <v>0</v>
      </c>
      <c r="J48" s="75">
        <f>I48/'Indicator Data'!BC51*1000000</f>
        <v>0</v>
      </c>
      <c r="K48" s="73">
        <f t="shared" si="4"/>
        <v>0</v>
      </c>
      <c r="L48" s="73" t="str">
        <f>IF('Indicator Data'!V51="No data","x",ROUND(IF('Indicator Data'!V51&gt;L$195,10,IF('Indicator Data'!V51&lt;L$194,0,10-(L$195-'Indicator Data'!V51)/(L$195-L$194)*10)),1))</f>
        <v>x</v>
      </c>
      <c r="M48" s="74">
        <f t="shared" si="5"/>
        <v>0</v>
      </c>
      <c r="N48" s="76">
        <f t="shared" si="6"/>
        <v>0.4</v>
      </c>
      <c r="O48" s="88">
        <f>IF(AND('Indicator Data'!AK51="No data",'Indicator Data'!AL51="No data"),0,SUM('Indicator Data'!AK51:AM51)/1000)</f>
        <v>36.1</v>
      </c>
      <c r="P48" s="73">
        <f t="shared" si="7"/>
        <v>5.2</v>
      </c>
      <c r="Q48" s="77">
        <f>O48*1000/'Indicator Data'!BC51</f>
        <v>6.2569296362332038E-3</v>
      </c>
      <c r="R48" s="73">
        <f t="shared" si="8"/>
        <v>5</v>
      </c>
      <c r="S48" s="78">
        <f t="shared" si="9"/>
        <v>5.0999999999999996</v>
      </c>
      <c r="T48" s="73">
        <f>IF('Indicator Data'!AB51="No data","x",ROUND(IF('Indicator Data'!AB51&gt;T$195,10,IF('Indicator Data'!AB51&lt;T$194,0,10-(T$195-'Indicator Data'!AB51)/(T$195-T$194)*10)),1))</f>
        <v>0.4</v>
      </c>
      <c r="U48" s="73">
        <f>IF('Indicator Data'!AA51="No data","x",ROUND(IF('Indicator Data'!AA51&gt;U$195,10,IF('Indicator Data'!AA51&lt;U$194,0,10-(U$195-'Indicator Data'!AA51)/(U$195-U$194)*10)),1))</f>
        <v>0.1</v>
      </c>
      <c r="V48" s="73" t="str">
        <f>IF('Indicator Data'!AE51="No data","x",ROUND(IF('Indicator Data'!AE51&gt;V$195,10,IF('Indicator Data'!AE51&lt;V$194,0,10-(V$195-'Indicator Data'!AE51)/(V$195-V$194)*10)),1))</f>
        <v>x</v>
      </c>
      <c r="W48" s="74">
        <f t="shared" si="15"/>
        <v>0.3</v>
      </c>
      <c r="X48" s="73">
        <f>IF('Indicator Data'!W51="No data","x",ROUND(IF('Indicator Data'!W51&gt;X$195,10,IF('Indicator Data'!W51&lt;X$194,0,10-(X$195-'Indicator Data'!W51)/(X$195-X$194)*10)),1))</f>
        <v>0.3</v>
      </c>
      <c r="Y48" s="73" t="str">
        <f>IF('Indicator Data'!X51="No data","x",ROUND(IF('Indicator Data'!X51&gt;Y$195,10,IF('Indicator Data'!X51&lt;Y$194,0,10-(Y$195-'Indicator Data'!X51)/(Y$195-Y$194)*10)),1))</f>
        <v>x</v>
      </c>
      <c r="Z48" s="74">
        <f t="shared" si="10"/>
        <v>0.3</v>
      </c>
      <c r="AA48" s="88">
        <f>('Indicator Data'!AJ51+'Indicator Data'!AI51*0.5+'Indicator Data'!AH51*0.25)/1000</f>
        <v>0</v>
      </c>
      <c r="AB48" s="79">
        <f>AA48*1000/'Indicator Data'!BC51</f>
        <v>0</v>
      </c>
      <c r="AC48" s="74">
        <f t="shared" si="11"/>
        <v>0</v>
      </c>
      <c r="AD48" s="73">
        <f>IF('Indicator Data'!AN51="No data","x",ROUND(IF('Indicator Data'!AN51&lt;$AD$194,10,IF('Indicator Data'!AN51&gt;$AD$195,0,($AD$195-'Indicator Data'!AN51)/($AD$195-$AD$194)*10)),1))</f>
        <v>2.2999999999999998</v>
      </c>
      <c r="AE48" s="73">
        <f>IF('Indicator Data'!AO51="No data","x",ROUND(IF('Indicator Data'!AO51&gt;$AE$195,10,IF('Indicator Data'!AO51&lt;$AE$194,0,10-($AE$195-'Indicator Data'!AO51)/($AE$195-$AE$194)*10)),1))</f>
        <v>0</v>
      </c>
      <c r="AF48" s="80">
        <f>IF('Indicator Data'!AP51="No data","x",ROUND(IF('Indicator Data'!AP51&gt;$AF$195,10,IF('Indicator Data'!AP51&lt;$AF$194,0,10-($AF$195-'Indicator Data'!AP51)/($AF$195-$AF$194)*10)),1))</f>
        <v>0.3</v>
      </c>
      <c r="AG48" s="80">
        <f>IF('Indicator Data'!AQ51="No data","x",ROUND(IF('Indicator Data'!AQ51&gt;$AG$195,10,IF('Indicator Data'!AQ51&lt;$AG$194,0,10-($AG$195-'Indicator Data'!AQ51)/($AG$195-$AG$194)*10)),1))</f>
        <v>3</v>
      </c>
      <c r="AH48" s="73">
        <f t="shared" si="12"/>
        <v>0.8</v>
      </c>
      <c r="AI48" s="74">
        <f t="shared" si="13"/>
        <v>1</v>
      </c>
      <c r="AJ48" s="81">
        <f t="shared" si="14"/>
        <v>0.4</v>
      </c>
      <c r="AK48" s="82">
        <f t="shared" si="16"/>
        <v>3.1</v>
      </c>
    </row>
    <row r="49" spans="1:37" s="4" customFormat="1" x14ac:dyDescent="0.25">
      <c r="A49" s="126" t="str">
        <f>'Indicator Data'!A52</f>
        <v>Djibouti</v>
      </c>
      <c r="B49" s="59" t="str">
        <f>'Indicator Data'!B52</f>
        <v>DJI</v>
      </c>
      <c r="C49" s="73">
        <f>ROUND(IF('Indicator Data'!Q52="No data",IF((0.1233*LN('Indicator Data'!BB52)-0.4559)&gt;C$195,0,IF((0.1233*LN('Indicator Data'!BB52)-0.4559)&lt;C$194,10,(C$195-(0.1233*LN('Indicator Data'!BB52)-0.4559))/(C$195-C$194)*10)),IF('Indicator Data'!Q52&gt;C$195,0,IF('Indicator Data'!Q52&lt;C$194,10,(C$195-'Indicator Data'!Q52)/(C$195-C$194)*10))),1)</f>
        <v>7.3</v>
      </c>
      <c r="D49" s="73" t="str">
        <f>IF('Indicator Data'!R52="No data","x",ROUND((IF(LOG('Indicator Data'!R52*1000)&gt;D$195,10,IF(LOG('Indicator Data'!R52*1000)&lt;D$194,0,10-(D$195-LOG('Indicator Data'!R52*1000))/(D$195-D$194)*10))),1))</f>
        <v>x</v>
      </c>
      <c r="E49" s="74">
        <f t="shared" si="2"/>
        <v>7.3</v>
      </c>
      <c r="F49" s="73" t="str">
        <f>IF('Indicator Data'!AF52="No data","x",ROUND(IF('Indicator Data'!AF52&gt;F$195,10,IF('Indicator Data'!AF52&lt;F$194,0,10-(F$195-'Indicator Data'!AF52)/(F$195-F$194)*10)),1))</f>
        <v>x</v>
      </c>
      <c r="G49" s="73">
        <f>IF('Indicator Data'!AG52="No data","x",ROUND(IF('Indicator Data'!AG52&gt;G$195,10,IF('Indicator Data'!AG52&lt;G$194,0,10-(G$195-'Indicator Data'!AG52)/(G$195-G$194)*10)),1))</f>
        <v>4.8</v>
      </c>
      <c r="H49" s="74">
        <f t="shared" si="3"/>
        <v>4.8</v>
      </c>
      <c r="I49" s="75">
        <f>SUM(IF('Indicator Data'!S52=0,0,'Indicator Data'!S52/1000000),SUM('Indicator Data'!T52:U52))</f>
        <v>174.35690099999999</v>
      </c>
      <c r="J49" s="75">
        <f>I49/'Indicator Data'!BC52*1000000</f>
        <v>182.19397482719162</v>
      </c>
      <c r="K49" s="73">
        <f t="shared" si="4"/>
        <v>3.6</v>
      </c>
      <c r="L49" s="73">
        <f>IF('Indicator Data'!V52="No data","x",ROUND(IF('Indicator Data'!V52&gt;L$195,10,IF('Indicator Data'!V52&lt;L$194,0,10-(L$195-'Indicator Data'!V52)/(L$195-L$194)*10)),1))</f>
        <v>4.9000000000000004</v>
      </c>
      <c r="M49" s="74">
        <f t="shared" si="5"/>
        <v>4.3</v>
      </c>
      <c r="N49" s="76">
        <f t="shared" si="6"/>
        <v>5.9</v>
      </c>
      <c r="O49" s="88">
        <f>IF(AND('Indicator Data'!AK52="No data",'Indicator Data'!AL52="No data"),0,SUM('Indicator Data'!AK52:AM52)/1000)</f>
        <v>32.43</v>
      </c>
      <c r="P49" s="73">
        <f t="shared" si="7"/>
        <v>5</v>
      </c>
      <c r="Q49" s="77">
        <f>O49*1000/'Indicator Data'!BC52</f>
        <v>3.388767849025847E-2</v>
      </c>
      <c r="R49" s="73">
        <f t="shared" si="8"/>
        <v>7.6</v>
      </c>
      <c r="S49" s="78">
        <f t="shared" si="9"/>
        <v>6.3</v>
      </c>
      <c r="T49" s="73">
        <f>IF('Indicator Data'!AB52="No data","x",ROUND(IF('Indicator Data'!AB52&gt;T$195,10,IF('Indicator Data'!AB52&lt;T$194,0,10-(T$195-'Indicator Data'!AB52)/(T$195-T$194)*10)),1))</f>
        <v>2.6</v>
      </c>
      <c r="U49" s="73">
        <f>IF('Indicator Data'!AA52="No data","x",ROUND(IF('Indicator Data'!AA52&gt;U$195,10,IF('Indicator Data'!AA52&lt;U$194,0,10-(U$195-'Indicator Data'!AA52)/(U$195-U$194)*10)),1))</f>
        <v>4.9000000000000004</v>
      </c>
      <c r="V49" s="73">
        <f>IF('Indicator Data'!AE52="No data","x",ROUND(IF('Indicator Data'!AE52&gt;V$195,10,IF('Indicator Data'!AE52&lt;V$194,0,10-(V$195-'Indicator Data'!AE52)/(V$195-V$194)*10)),1))</f>
        <v>2.2999999999999998</v>
      </c>
      <c r="W49" s="74">
        <f t="shared" si="15"/>
        <v>3.3</v>
      </c>
      <c r="X49" s="73">
        <f>IF('Indicator Data'!W52="No data","x",ROUND(IF('Indicator Data'!W52&gt;X$195,10,IF('Indicator Data'!W52&lt;X$194,0,10-(X$195-'Indicator Data'!W52)/(X$195-X$194)*10)),1))</f>
        <v>4.7</v>
      </c>
      <c r="Y49" s="73">
        <f>IF('Indicator Data'!X52="No data","x",ROUND(IF('Indicator Data'!X52&gt;Y$195,10,IF('Indicator Data'!X52&lt;Y$194,0,10-(Y$195-'Indicator Data'!X52)/(Y$195-Y$194)*10)),1))</f>
        <v>6.6</v>
      </c>
      <c r="Z49" s="74">
        <f t="shared" si="10"/>
        <v>5.7</v>
      </c>
      <c r="AA49" s="88">
        <f>('Indicator Data'!AJ52+'Indicator Data'!AI52*0.5+'Indicator Data'!AH52*0.25)/1000</f>
        <v>25</v>
      </c>
      <c r="AB49" s="79">
        <f>AA49*1000/'Indicator Data'!BC52</f>
        <v>2.6123711447932831E-2</v>
      </c>
      <c r="AC49" s="74">
        <f t="shared" si="11"/>
        <v>2.6</v>
      </c>
      <c r="AD49" s="73">
        <f>IF('Indicator Data'!AN52="No data","x",ROUND(IF('Indicator Data'!AN52&lt;$AD$194,10,IF('Indicator Data'!AN52&gt;$AD$195,0,($AD$195-'Indicator Data'!AN52)/($AD$195-$AD$194)*10)),1))</f>
        <v>4.3</v>
      </c>
      <c r="AE49" s="73">
        <f>IF('Indicator Data'!AO52="No data","x",ROUND(IF('Indicator Data'!AO52&gt;$AE$195,10,IF('Indicator Data'!AO52&lt;$AE$194,0,10-($AE$195-'Indicator Data'!AO52)/($AE$195-$AE$194)*10)),1))</f>
        <v>2.6</v>
      </c>
      <c r="AF49" s="80" t="str">
        <f>IF('Indicator Data'!AP52="No data","x",ROUND(IF('Indicator Data'!AP52&gt;$AF$195,10,IF('Indicator Data'!AP52&lt;$AF$194,0,10-($AF$195-'Indicator Data'!AP52)/($AF$195-$AF$194)*10)),1))</f>
        <v>x</v>
      </c>
      <c r="AG49" s="80" t="str">
        <f>IF('Indicator Data'!AQ52="No data","x",ROUND(IF('Indicator Data'!AQ52&gt;$AG$195,10,IF('Indicator Data'!AQ52&lt;$AG$194,0,10-($AG$195-'Indicator Data'!AQ52)/($AG$195-$AG$194)*10)),1))</f>
        <v>x</v>
      </c>
      <c r="AH49" s="73" t="str">
        <f t="shared" si="12"/>
        <v>x</v>
      </c>
      <c r="AI49" s="74">
        <f t="shared" si="13"/>
        <v>3.5</v>
      </c>
      <c r="AJ49" s="81">
        <f t="shared" si="14"/>
        <v>3.9</v>
      </c>
      <c r="AK49" s="82">
        <f t="shared" si="16"/>
        <v>5.2</v>
      </c>
    </row>
    <row r="50" spans="1:37" s="4" customFormat="1" x14ac:dyDescent="0.25">
      <c r="A50" s="126" t="str">
        <f>'Indicator Data'!A53</f>
        <v>Dominica</v>
      </c>
      <c r="B50" s="59" t="str">
        <f>'Indicator Data'!B53</f>
        <v>DMA</v>
      </c>
      <c r="C50" s="73">
        <f>ROUND(IF('Indicator Data'!Q53="No data",IF((0.1233*LN('Indicator Data'!BB53)-0.4559)&gt;C$195,0,IF((0.1233*LN('Indicator Data'!BB53)-0.4559)&lt;C$194,10,(C$195-(0.1233*LN('Indicator Data'!BB53)-0.4559))/(C$195-C$194)*10)),IF('Indicator Data'!Q53&gt;C$195,0,IF('Indicator Data'!Q53&lt;C$194,10,(C$195-'Indicator Data'!Q53)/(C$195-C$194)*10))),1)</f>
        <v>3.6</v>
      </c>
      <c r="D50" s="73" t="str">
        <f>IF('Indicator Data'!R53="No data","x",ROUND((IF(LOG('Indicator Data'!R53*1000)&gt;D$195,10,IF(LOG('Indicator Data'!R53*1000)&lt;D$194,0,10-(D$195-LOG('Indicator Data'!R53*1000))/(D$195-D$194)*10))),1))</f>
        <v>x</v>
      </c>
      <c r="E50" s="74">
        <f t="shared" si="2"/>
        <v>3.6</v>
      </c>
      <c r="F50" s="73" t="str">
        <f>IF('Indicator Data'!AF53="No data","x",ROUND(IF('Indicator Data'!AF53&gt;F$195,10,IF('Indicator Data'!AF53&lt;F$194,0,10-(F$195-'Indicator Data'!AF53)/(F$195-F$194)*10)),1))</f>
        <v>x</v>
      </c>
      <c r="G50" s="73">
        <f>IF('Indicator Data'!AG53="No data","x",ROUND(IF('Indicator Data'!AG53&gt;G$195,10,IF('Indicator Data'!AG53&lt;G$194,0,10-(G$195-'Indicator Data'!AG53)/(G$195-G$194)*10)),1))</f>
        <v>4.8</v>
      </c>
      <c r="H50" s="74">
        <f t="shared" si="3"/>
        <v>4.8</v>
      </c>
      <c r="I50" s="75">
        <f>SUM(IF('Indicator Data'!S53=0,0,'Indicator Data'!S53/1000000),SUM('Indicator Data'!T53:U53))</f>
        <v>30.295956</v>
      </c>
      <c r="J50" s="75">
        <f>I50/'Indicator Data'!BC53*1000000</f>
        <v>409.8201690902942</v>
      </c>
      <c r="K50" s="73">
        <f t="shared" si="4"/>
        <v>8.1999999999999993</v>
      </c>
      <c r="L50" s="73">
        <f>IF('Indicator Data'!V53="No data","x",ROUND(IF('Indicator Data'!V53&gt;L$195,10,IF('Indicator Data'!V53&lt;L$194,0,10-(L$195-'Indicator Data'!V53)/(L$195-L$194)*10)),1))</f>
        <v>2.6</v>
      </c>
      <c r="M50" s="74">
        <f t="shared" si="5"/>
        <v>5.4</v>
      </c>
      <c r="N50" s="76">
        <f t="shared" si="6"/>
        <v>4.4000000000000004</v>
      </c>
      <c r="O50" s="88">
        <f>IF(AND('Indicator Data'!AK53="No data",'Indicator Data'!AL53="No data"),0,SUM('Indicator Data'!AK53:AM53)/1000)</f>
        <v>0</v>
      </c>
      <c r="P50" s="73">
        <f t="shared" si="7"/>
        <v>0</v>
      </c>
      <c r="Q50" s="77">
        <f>O50*1000/'Indicator Data'!BC53</f>
        <v>0</v>
      </c>
      <c r="R50" s="73">
        <f t="shared" si="8"/>
        <v>0</v>
      </c>
      <c r="S50" s="78">
        <f t="shared" si="9"/>
        <v>0</v>
      </c>
      <c r="T50" s="73" t="str">
        <f>IF('Indicator Data'!AB53="No data","x",ROUND(IF('Indicator Data'!AB53&gt;T$195,10,IF('Indicator Data'!AB53&lt;T$194,0,10-(T$195-'Indicator Data'!AB53)/(T$195-T$194)*10)),1))</f>
        <v>x</v>
      </c>
      <c r="U50" s="73">
        <f>IF('Indicator Data'!AA53="No data","x",ROUND(IF('Indicator Data'!AA53&gt;U$195,10,IF('Indicator Data'!AA53&lt;U$194,0,10-(U$195-'Indicator Data'!AA53)/(U$195-U$194)*10)),1))</f>
        <v>0</v>
      </c>
      <c r="V50" s="73" t="str">
        <f>IF('Indicator Data'!AE53="No data","x",ROUND(IF('Indicator Data'!AE53&gt;V$195,10,IF('Indicator Data'!AE53&lt;V$194,0,10-(V$195-'Indicator Data'!AE53)/(V$195-V$194)*10)),1))</f>
        <v>x</v>
      </c>
      <c r="W50" s="74">
        <f t="shared" si="15"/>
        <v>0</v>
      </c>
      <c r="X50" s="73">
        <f>IF('Indicator Data'!W53="No data","x",ROUND(IF('Indicator Data'!W53&gt;X$195,10,IF('Indicator Data'!W53&lt;X$194,0,10-(X$195-'Indicator Data'!W53)/(X$195-X$194)*10)),1))</f>
        <v>2.6</v>
      </c>
      <c r="Y50" s="73" t="str">
        <f>IF('Indicator Data'!X53="No data","x",ROUND(IF('Indicator Data'!X53&gt;Y$195,10,IF('Indicator Data'!X53&lt;Y$194,0,10-(Y$195-'Indicator Data'!X53)/(Y$195-Y$194)*10)),1))</f>
        <v>x</v>
      </c>
      <c r="Z50" s="74">
        <f t="shared" si="10"/>
        <v>2.6</v>
      </c>
      <c r="AA50" s="88">
        <f>('Indicator Data'!AJ53+'Indicator Data'!AI53*0.5+'Indicator Data'!AH53*0.25)/1000</f>
        <v>35.6965</v>
      </c>
      <c r="AB50" s="79">
        <f>AA50*1000/'Indicator Data'!BC53</f>
        <v>0.48287453500169092</v>
      </c>
      <c r="AC50" s="74">
        <f t="shared" si="11"/>
        <v>10</v>
      </c>
      <c r="AD50" s="73">
        <f>IF('Indicator Data'!AN53="No data","x",ROUND(IF('Indicator Data'!AN53&lt;$AD$194,10,IF('Indicator Data'!AN53&gt;$AD$195,0,($AD$195-'Indicator Data'!AN53)/($AD$195-$AD$194)*10)),1))</f>
        <v>4</v>
      </c>
      <c r="AE50" s="73">
        <f>IF('Indicator Data'!AO53="No data","x",ROUND(IF('Indicator Data'!AO53&gt;$AE$195,10,IF('Indicator Data'!AO53&lt;$AE$194,0,10-($AE$195-'Indicator Data'!AO53)/($AE$195-$AE$194)*10)),1))</f>
        <v>0.3</v>
      </c>
      <c r="AF50" s="80" t="str">
        <f>IF('Indicator Data'!AP53="No data","x",ROUND(IF('Indicator Data'!AP53&gt;$AF$195,10,IF('Indicator Data'!AP53&lt;$AF$194,0,10-($AF$195-'Indicator Data'!AP53)/($AF$195-$AF$194)*10)),1))</f>
        <v>x</v>
      </c>
      <c r="AG50" s="80" t="str">
        <f>IF('Indicator Data'!AQ53="No data","x",ROUND(IF('Indicator Data'!AQ53&gt;$AG$195,10,IF('Indicator Data'!AQ53&lt;$AG$194,0,10-($AG$195-'Indicator Data'!AQ53)/($AG$195-$AG$194)*10)),1))</f>
        <v>x</v>
      </c>
      <c r="AH50" s="73" t="str">
        <f t="shared" si="12"/>
        <v>x</v>
      </c>
      <c r="AI50" s="74">
        <f t="shared" si="13"/>
        <v>2.2000000000000002</v>
      </c>
      <c r="AJ50" s="81">
        <f t="shared" si="14"/>
        <v>5.6</v>
      </c>
      <c r="AK50" s="82">
        <f t="shared" si="16"/>
        <v>3.3</v>
      </c>
    </row>
    <row r="51" spans="1:37" s="4" customFormat="1" x14ac:dyDescent="0.25">
      <c r="A51" s="126" t="str">
        <f>'Indicator Data'!A54</f>
        <v>Dominican Republic</v>
      </c>
      <c r="B51" s="59" t="str">
        <f>'Indicator Data'!B54</f>
        <v>DOM</v>
      </c>
      <c r="C51" s="73">
        <f>ROUND(IF('Indicator Data'!Q54="No data",IF((0.1233*LN('Indicator Data'!BB54)-0.4559)&gt;C$195,0,IF((0.1233*LN('Indicator Data'!BB54)-0.4559)&lt;C$194,10,(C$195-(0.1233*LN('Indicator Data'!BB54)-0.4559))/(C$195-C$194)*10)),IF('Indicator Data'!Q54&gt;C$195,0,IF('Indicator Data'!Q54&lt;C$194,10,(C$195-'Indicator Data'!Q54)/(C$195-C$194)*10))),1)</f>
        <v>3.3</v>
      </c>
      <c r="D51" s="73">
        <f>IF('Indicator Data'!R54="No data","x",ROUND((IF(LOG('Indicator Data'!R54*1000)&gt;D$195,10,IF(LOG('Indicator Data'!R54*1000)&lt;D$194,0,10-(D$195-LOG('Indicator Data'!R54*1000))/(D$195-D$194)*10))),1))</f>
        <v>5.2</v>
      </c>
      <c r="E51" s="74">
        <f t="shared" si="2"/>
        <v>4.3</v>
      </c>
      <c r="F51" s="73">
        <f>IF('Indicator Data'!AF54="No data","x",ROUND(IF('Indicator Data'!AF54&gt;F$195,10,IF('Indicator Data'!AF54&lt;F$194,0,10-(F$195-'Indicator Data'!AF54)/(F$195-F$194)*10)),1))</f>
        <v>6</v>
      </c>
      <c r="G51" s="73">
        <f>IF('Indicator Data'!AG54="No data","x",ROUND(IF('Indicator Data'!AG54&gt;G$195,10,IF('Indicator Data'!AG54&lt;G$194,0,10-(G$195-'Indicator Data'!AG54)/(G$195-G$194)*10)),1))</f>
        <v>5.0999999999999996</v>
      </c>
      <c r="H51" s="74">
        <f t="shared" si="3"/>
        <v>5.6</v>
      </c>
      <c r="I51" s="75">
        <f>SUM(IF('Indicator Data'!S54=0,0,'Indicator Data'!S54/1000000),SUM('Indicator Data'!T54:U54))</f>
        <v>204.40914799999999</v>
      </c>
      <c r="J51" s="75">
        <f>I51/'Indicator Data'!BC54*1000000</f>
        <v>18.984785545608904</v>
      </c>
      <c r="K51" s="73">
        <f t="shared" si="4"/>
        <v>0.4</v>
      </c>
      <c r="L51" s="73">
        <f>IF('Indicator Data'!V54="No data","x",ROUND(IF('Indicator Data'!V54&gt;L$195,10,IF('Indicator Data'!V54&lt;L$194,0,10-(L$195-'Indicator Data'!V54)/(L$195-L$194)*10)),1))</f>
        <v>0.1</v>
      </c>
      <c r="M51" s="74">
        <f t="shared" si="5"/>
        <v>0.3</v>
      </c>
      <c r="N51" s="76">
        <f t="shared" si="6"/>
        <v>3.6</v>
      </c>
      <c r="O51" s="88">
        <f>IF(AND('Indicator Data'!AK54="No data",'Indicator Data'!AL54="No data"),0,SUM('Indicator Data'!AK54:AM54)/1000)</f>
        <v>0.58299999999999996</v>
      </c>
      <c r="P51" s="73">
        <f t="shared" si="7"/>
        <v>0</v>
      </c>
      <c r="Q51" s="77">
        <f>O51*1000/'Indicator Data'!BC54</f>
        <v>5.4146940493534037E-5</v>
      </c>
      <c r="R51" s="73">
        <f t="shared" si="8"/>
        <v>1.6</v>
      </c>
      <c r="S51" s="78">
        <f t="shared" si="9"/>
        <v>0.8</v>
      </c>
      <c r="T51" s="73">
        <f>IF('Indicator Data'!AB54="No data","x",ROUND(IF('Indicator Data'!AB54&gt;T$195,10,IF('Indicator Data'!AB54&lt;T$194,0,10-(T$195-'Indicator Data'!AB54)/(T$195-T$194)*10)),1))</f>
        <v>2</v>
      </c>
      <c r="U51" s="73">
        <f>IF('Indicator Data'!AA54="No data","x",ROUND(IF('Indicator Data'!AA54&gt;U$195,10,IF('Indicator Data'!AA54&lt;U$194,0,10-(U$195-'Indicator Data'!AA54)/(U$195-U$194)*10)),1))</f>
        <v>0.8</v>
      </c>
      <c r="V51" s="73">
        <f>IF('Indicator Data'!AE54="No data","x",ROUND(IF('Indicator Data'!AE54&gt;V$195,10,IF('Indicator Data'!AE54&lt;V$194,0,10-(V$195-'Indicator Data'!AE54)/(V$195-V$194)*10)),1))</f>
        <v>0</v>
      </c>
      <c r="W51" s="74">
        <f t="shared" si="15"/>
        <v>0.9</v>
      </c>
      <c r="X51" s="73">
        <f>IF('Indicator Data'!W54="No data","x",ROUND(IF('Indicator Data'!W54&gt;X$195,10,IF('Indicator Data'!W54&lt;X$194,0,10-(X$195-'Indicator Data'!W54)/(X$195-X$194)*10)),1))</f>
        <v>2.2999999999999998</v>
      </c>
      <c r="Y51" s="73">
        <f>IF('Indicator Data'!X54="No data","x",ROUND(IF('Indicator Data'!X54&gt;Y$195,10,IF('Indicator Data'!X54&lt;Y$194,0,10-(Y$195-'Indicator Data'!X54)/(Y$195-Y$194)*10)),1))</f>
        <v>0.9</v>
      </c>
      <c r="Z51" s="74">
        <f t="shared" si="10"/>
        <v>1.6</v>
      </c>
      <c r="AA51" s="88">
        <f>('Indicator Data'!AJ54+'Indicator Data'!AI54*0.5+'Indicator Data'!AH54*0.25)/1000</f>
        <v>478.14350000000002</v>
      </c>
      <c r="AB51" s="79">
        <f>AA51*1000/'Indicator Data'!BC54</f>
        <v>4.4408246383996729E-2</v>
      </c>
      <c r="AC51" s="74">
        <f t="shared" si="11"/>
        <v>4.4000000000000004</v>
      </c>
      <c r="AD51" s="73">
        <f>IF('Indicator Data'!AN54="No data","x",ROUND(IF('Indicator Data'!AN54&lt;$AD$194,10,IF('Indicator Data'!AN54&gt;$AD$195,0,($AD$195-'Indicator Data'!AN54)/($AD$195-$AD$194)*10)),1))</f>
        <v>5.5</v>
      </c>
      <c r="AE51" s="73">
        <f>IF('Indicator Data'!AO54="No data","x",ROUND(IF('Indicator Data'!AO54&gt;$AE$195,10,IF('Indicator Data'!AO54&lt;$AE$194,0,10-($AE$195-'Indicator Data'!AO54)/($AE$195-$AE$194)*10)),1))</f>
        <v>2.8</v>
      </c>
      <c r="AF51" s="80">
        <f>IF('Indicator Data'!AP54="No data","x",ROUND(IF('Indicator Data'!AP54&gt;$AF$195,10,IF('Indicator Data'!AP54&lt;$AF$194,0,10-($AF$195-'Indicator Data'!AP54)/($AF$195-$AF$194)*10)),1))</f>
        <v>3.4</v>
      </c>
      <c r="AG51" s="80">
        <f>IF('Indicator Data'!AQ54="No data","x",ROUND(IF('Indicator Data'!AQ54&gt;$AG$195,10,IF('Indicator Data'!AQ54&lt;$AG$194,0,10-($AG$195-'Indicator Data'!AQ54)/($AG$195-$AG$194)*10)),1))</f>
        <v>2.6</v>
      </c>
      <c r="AH51" s="73">
        <f t="shared" si="12"/>
        <v>3.2</v>
      </c>
      <c r="AI51" s="74">
        <f t="shared" si="13"/>
        <v>3.8</v>
      </c>
      <c r="AJ51" s="81">
        <f t="shared" si="14"/>
        <v>2.8</v>
      </c>
      <c r="AK51" s="82">
        <f t="shared" si="16"/>
        <v>1.9</v>
      </c>
    </row>
    <row r="52" spans="1:37" s="4" customFormat="1" x14ac:dyDescent="0.25">
      <c r="A52" s="126" t="str">
        <f>'Indicator Data'!A55</f>
        <v>Ecuador</v>
      </c>
      <c r="B52" s="59" t="str">
        <f>'Indicator Data'!B55</f>
        <v>ECU</v>
      </c>
      <c r="C52" s="73">
        <f>ROUND(IF('Indicator Data'!Q55="No data",IF((0.1233*LN('Indicator Data'!BB55)-0.4559)&gt;C$195,0,IF((0.1233*LN('Indicator Data'!BB55)-0.4559)&lt;C$194,10,(C$195-(0.1233*LN('Indicator Data'!BB55)-0.4559))/(C$195-C$194)*10)),IF('Indicator Data'!Q55&gt;C$195,0,IF('Indicator Data'!Q55&lt;C$194,10,(C$195-'Indicator Data'!Q55)/(C$195-C$194)*10))),1)</f>
        <v>3</v>
      </c>
      <c r="D52" s="73">
        <f>IF('Indicator Data'!R55="No data","x",ROUND((IF(LOG('Indicator Data'!R55*1000)&gt;D$195,10,IF(LOG('Indicator Data'!R55*1000)&lt;D$194,0,10-(D$195-LOG('Indicator Data'!R55*1000))/(D$195-D$194)*10))),1))</f>
        <v>4.3</v>
      </c>
      <c r="E52" s="74">
        <f t="shared" si="2"/>
        <v>3.7</v>
      </c>
      <c r="F52" s="73">
        <f>IF('Indicator Data'!AF55="No data","x",ROUND(IF('Indicator Data'!AF55&gt;F$195,10,IF('Indicator Data'!AF55&lt;F$194,0,10-(F$195-'Indicator Data'!AF55)/(F$195-F$194)*10)),1))</f>
        <v>5.0999999999999996</v>
      </c>
      <c r="G52" s="73">
        <f>IF('Indicator Data'!AG55="No data","x",ROUND(IF('Indicator Data'!AG55&gt;G$195,10,IF('Indicator Data'!AG55&lt;G$194,0,10-(G$195-'Indicator Data'!AG55)/(G$195-G$194)*10)),1))</f>
        <v>5</v>
      </c>
      <c r="H52" s="74">
        <f t="shared" si="3"/>
        <v>5.0999999999999996</v>
      </c>
      <c r="I52" s="75">
        <f>SUM(IF('Indicator Data'!S55=0,0,'Indicator Data'!S55/1000000),SUM('Indicator Data'!T55:U55))</f>
        <v>345.18447599999996</v>
      </c>
      <c r="J52" s="75">
        <f>I52/'Indicator Data'!BC55*1000000</f>
        <v>20.763153345430073</v>
      </c>
      <c r="K52" s="73">
        <f t="shared" si="4"/>
        <v>0.4</v>
      </c>
      <c r="L52" s="73">
        <f>IF('Indicator Data'!V55="No data","x",ROUND(IF('Indicator Data'!V55&gt;L$195,10,IF('Indicator Data'!V55&lt;L$194,0,10-(L$195-'Indicator Data'!V55)/(L$195-L$194)*10)),1))</f>
        <v>0.1</v>
      </c>
      <c r="M52" s="74">
        <f t="shared" si="5"/>
        <v>0.3</v>
      </c>
      <c r="N52" s="76">
        <f t="shared" si="6"/>
        <v>3.2</v>
      </c>
      <c r="O52" s="88">
        <f>IF(AND('Indicator Data'!AK55="No data",'Indicator Data'!AL55="No data"),0,SUM('Indicator Data'!AK55:AM55)/1000)</f>
        <v>93.822000000000003</v>
      </c>
      <c r="P52" s="73">
        <f t="shared" si="7"/>
        <v>6.6</v>
      </c>
      <c r="Q52" s="77">
        <f>O52*1000/'Indicator Data'!BC55</f>
        <v>5.6434767743580123E-3</v>
      </c>
      <c r="R52" s="73">
        <f t="shared" si="8"/>
        <v>4.9000000000000004</v>
      </c>
      <c r="S52" s="78">
        <f t="shared" si="9"/>
        <v>5.8</v>
      </c>
      <c r="T52" s="73">
        <f>IF('Indicator Data'!AB55="No data","x",ROUND(IF('Indicator Data'!AB55&gt;T$195,10,IF('Indicator Data'!AB55&lt;T$194,0,10-(T$195-'Indicator Data'!AB55)/(T$195-T$194)*10)),1))</f>
        <v>0.6</v>
      </c>
      <c r="U52" s="73">
        <f>IF('Indicator Data'!AA55="No data","x",ROUND(IF('Indicator Data'!AA55&gt;U$195,10,IF('Indicator Data'!AA55&lt;U$194,0,10-(U$195-'Indicator Data'!AA55)/(U$195-U$194)*10)),1))</f>
        <v>0.8</v>
      </c>
      <c r="V52" s="73">
        <f>IF('Indicator Data'!AE55="No data","x",ROUND(IF('Indicator Data'!AE55&gt;V$195,10,IF('Indicator Data'!AE55&lt;V$194,0,10-(V$195-'Indicator Data'!AE55)/(V$195-V$194)*10)),1))</f>
        <v>0</v>
      </c>
      <c r="W52" s="74">
        <f t="shared" si="15"/>
        <v>0.5</v>
      </c>
      <c r="X52" s="73">
        <f>IF('Indicator Data'!W55="No data","x",ROUND(IF('Indicator Data'!W55&gt;X$195,10,IF('Indicator Data'!W55&lt;X$194,0,10-(X$195-'Indicator Data'!W55)/(X$195-X$194)*10)),1))</f>
        <v>1.1000000000000001</v>
      </c>
      <c r="Y52" s="73">
        <f>IF('Indicator Data'!X55="No data","x",ROUND(IF('Indicator Data'!X55&gt;Y$195,10,IF('Indicator Data'!X55&lt;Y$194,0,10-(Y$195-'Indicator Data'!X55)/(Y$195-Y$194)*10)),1))</f>
        <v>1.4</v>
      </c>
      <c r="Z52" s="74">
        <f t="shared" si="10"/>
        <v>1.3</v>
      </c>
      <c r="AA52" s="88">
        <f>('Indicator Data'!AJ55+'Indicator Data'!AI55*0.5+'Indicator Data'!AH55*0.25)/1000</f>
        <v>105.8665</v>
      </c>
      <c r="AB52" s="79">
        <f>AA52*1000/'Indicator Data'!BC55</f>
        <v>6.3679641654683606E-3</v>
      </c>
      <c r="AC52" s="74">
        <f t="shared" si="11"/>
        <v>0.6</v>
      </c>
      <c r="AD52" s="73">
        <f>IF('Indicator Data'!AN55="No data","x",ROUND(IF('Indicator Data'!AN55&lt;$AD$194,10,IF('Indicator Data'!AN55&gt;$AD$195,0,($AD$195-'Indicator Data'!AN55)/($AD$195-$AD$194)*10)),1))</f>
        <v>5.6</v>
      </c>
      <c r="AE52" s="73">
        <f>IF('Indicator Data'!AO55="No data","x",ROUND(IF('Indicator Data'!AO55&gt;$AE$195,10,IF('Indicator Data'!AO55&lt;$AE$194,0,10-($AE$195-'Indicator Data'!AO55)/($AE$195-$AE$194)*10)),1))</f>
        <v>2.4</v>
      </c>
      <c r="AF52" s="80">
        <f>IF('Indicator Data'!AP55="No data","x",ROUND(IF('Indicator Data'!AP55&gt;$AF$195,10,IF('Indicator Data'!AP55&lt;$AF$194,0,10-($AF$195-'Indicator Data'!AP55)/($AF$195-$AF$194)*10)),1))</f>
        <v>2.7</v>
      </c>
      <c r="AG52" s="80">
        <f>IF('Indicator Data'!AQ55="No data","x",ROUND(IF('Indicator Data'!AQ55&gt;$AG$195,10,IF('Indicator Data'!AQ55&lt;$AG$194,0,10-($AG$195-'Indicator Data'!AQ55)/($AG$195-$AG$194)*10)),1))</f>
        <v>2.9</v>
      </c>
      <c r="AH52" s="73">
        <f t="shared" si="12"/>
        <v>2.7</v>
      </c>
      <c r="AI52" s="74">
        <f t="shared" si="13"/>
        <v>3.6</v>
      </c>
      <c r="AJ52" s="81">
        <f t="shared" si="14"/>
        <v>1.6</v>
      </c>
      <c r="AK52" s="82">
        <f t="shared" si="16"/>
        <v>4</v>
      </c>
    </row>
    <row r="53" spans="1:37" s="4" customFormat="1" x14ac:dyDescent="0.25">
      <c r="A53" s="126" t="str">
        <f>'Indicator Data'!A56</f>
        <v>Egypt</v>
      </c>
      <c r="B53" s="59" t="str">
        <f>'Indicator Data'!B56</f>
        <v>EGY</v>
      </c>
      <c r="C53" s="73">
        <f>ROUND(IF('Indicator Data'!Q56="No data",IF((0.1233*LN('Indicator Data'!BB56)-0.4559)&gt;C$195,0,IF((0.1233*LN('Indicator Data'!BB56)-0.4559)&lt;C$194,10,(C$195-(0.1233*LN('Indicator Data'!BB56)-0.4559))/(C$195-C$194)*10)),IF('Indicator Data'!Q56&gt;C$195,0,IF('Indicator Data'!Q56&lt;C$194,10,(C$195-'Indicator Data'!Q56)/(C$195-C$194)*10))),1)</f>
        <v>3.9</v>
      </c>
      <c r="D53" s="73">
        <f>IF('Indicator Data'!R56="No data","x",ROUND((IF(LOG('Indicator Data'!R56*1000)&gt;D$195,10,IF(LOG('Indicator Data'!R56*1000)&lt;D$194,0,10-(D$195-LOG('Indicator Data'!R56*1000))/(D$195-D$194)*10))),1))</f>
        <v>4.4000000000000004</v>
      </c>
      <c r="E53" s="74">
        <f t="shared" si="2"/>
        <v>4.2</v>
      </c>
      <c r="F53" s="73">
        <f>IF('Indicator Data'!AF56="No data","x",ROUND(IF('Indicator Data'!AF56&gt;F$195,10,IF('Indicator Data'!AF56&lt;F$194,0,10-(F$195-'Indicator Data'!AF56)/(F$195-F$194)*10)),1))</f>
        <v>6</v>
      </c>
      <c r="G53" s="73">
        <f>IF('Indicator Data'!AG56="No data","x",ROUND(IF('Indicator Data'!AG56&gt;G$195,10,IF('Indicator Data'!AG56&lt;G$194,0,10-(G$195-'Indicator Data'!AG56)/(G$195-G$194)*10)),1))</f>
        <v>1.4</v>
      </c>
      <c r="H53" s="74">
        <f t="shared" si="3"/>
        <v>3.7</v>
      </c>
      <c r="I53" s="75">
        <f>SUM(IF('Indicator Data'!S56=0,0,'Indicator Data'!S56/1000000),SUM('Indicator Data'!T56:U56))</f>
        <v>357.24756300000001</v>
      </c>
      <c r="J53" s="75">
        <f>I53/'Indicator Data'!BC56*1000000</f>
        <v>3.6620811903648178</v>
      </c>
      <c r="K53" s="73">
        <f t="shared" si="4"/>
        <v>0.1</v>
      </c>
      <c r="L53" s="73">
        <f>IF('Indicator Data'!V56="No data","x",ROUND(IF('Indicator Data'!V56&gt;L$195,10,IF('Indicator Data'!V56&lt;L$194,0,10-(L$195-'Indicator Data'!V56)/(L$195-L$194)*10)),1))</f>
        <v>0</v>
      </c>
      <c r="M53" s="74">
        <f t="shared" si="5"/>
        <v>0.1</v>
      </c>
      <c r="N53" s="76">
        <f t="shared" si="6"/>
        <v>3.1</v>
      </c>
      <c r="O53" s="88">
        <f>IF(AND('Indicator Data'!AK56="No data",'Indicator Data'!AL56="No data"),0,SUM('Indicator Data'!AK56:AM56)/1000)</f>
        <v>323.98200000000003</v>
      </c>
      <c r="P53" s="73">
        <f t="shared" si="7"/>
        <v>8.4</v>
      </c>
      <c r="Q53" s="77">
        <f>O53*1000/'Indicator Data'!BC56</f>
        <v>3.3210818241936457E-3</v>
      </c>
      <c r="R53" s="73">
        <f t="shared" si="8"/>
        <v>4.3</v>
      </c>
      <c r="S53" s="78">
        <f t="shared" si="9"/>
        <v>6.4</v>
      </c>
      <c r="T53" s="73">
        <f>IF('Indicator Data'!AB56="No data","x",ROUND(IF('Indicator Data'!AB56&gt;T$195,10,IF('Indicator Data'!AB56&lt;T$194,0,10-(T$195-'Indicator Data'!AB56)/(T$195-T$194)*10)),1))</f>
        <v>0.2</v>
      </c>
      <c r="U53" s="73">
        <f>IF('Indicator Data'!AA56="No data","x",ROUND(IF('Indicator Data'!AA56&gt;U$195,10,IF('Indicator Data'!AA56&lt;U$194,0,10-(U$195-'Indicator Data'!AA56)/(U$195-U$194)*10)),1))</f>
        <v>0.2</v>
      </c>
      <c r="V53" s="73" t="str">
        <f>IF('Indicator Data'!AE56="No data","x",ROUND(IF('Indicator Data'!AE56&gt;V$195,10,IF('Indicator Data'!AE56&lt;V$194,0,10-(V$195-'Indicator Data'!AE56)/(V$195-V$194)*10)),1))</f>
        <v>x</v>
      </c>
      <c r="W53" s="74">
        <f t="shared" si="15"/>
        <v>0.2</v>
      </c>
      <c r="X53" s="73">
        <f>IF('Indicator Data'!W56="No data","x",ROUND(IF('Indicator Data'!W56&gt;X$195,10,IF('Indicator Data'!W56&lt;X$194,0,10-(X$195-'Indicator Data'!W56)/(X$195-X$194)*10)),1))</f>
        <v>1.7</v>
      </c>
      <c r="Y53" s="73">
        <f>IF('Indicator Data'!X56="No data","x",ROUND(IF('Indicator Data'!X56&gt;Y$195,10,IF('Indicator Data'!X56&lt;Y$194,0,10-(Y$195-'Indicator Data'!X56)/(Y$195-Y$194)*10)),1))</f>
        <v>1.6</v>
      </c>
      <c r="Z53" s="74">
        <f t="shared" si="10"/>
        <v>1.7</v>
      </c>
      <c r="AA53" s="88">
        <f>('Indicator Data'!AJ56+'Indicator Data'!AI56*0.5+'Indicator Data'!AH56*0.25)/1000</f>
        <v>8.1430000000000007</v>
      </c>
      <c r="AB53" s="79">
        <f>AA53*1000/'Indicator Data'!BC56</f>
        <v>8.3472443822214999E-5</v>
      </c>
      <c r="AC53" s="74">
        <f t="shared" si="11"/>
        <v>0</v>
      </c>
      <c r="AD53" s="73">
        <f>IF('Indicator Data'!AN56="No data","x",ROUND(IF('Indicator Data'!AN56&lt;$AD$194,10,IF('Indicator Data'!AN56&gt;$AD$195,0,($AD$195-'Indicator Data'!AN56)/($AD$195-$AD$194)*10)),1))</f>
        <v>0</v>
      </c>
      <c r="AE53" s="73">
        <f>IF('Indicator Data'!AO56="No data","x",ROUND(IF('Indicator Data'!AO56&gt;$AE$195,10,IF('Indicator Data'!AO56&lt;$AE$194,0,10-($AE$195-'Indicator Data'!AO56)/($AE$195-$AE$194)*10)),1))</f>
        <v>0</v>
      </c>
      <c r="AF53" s="80">
        <f>IF('Indicator Data'!AP56="No data","x",ROUND(IF('Indicator Data'!AP56&gt;$AF$195,10,IF('Indicator Data'!AP56&lt;$AF$194,0,10-($AF$195-'Indicator Data'!AP56)/($AF$195-$AF$194)*10)),1))</f>
        <v>7.2</v>
      </c>
      <c r="AG53" s="80">
        <f>IF('Indicator Data'!AQ56="No data","x",ROUND(IF('Indicator Data'!AQ56&gt;$AG$195,10,IF('Indicator Data'!AQ56&lt;$AG$194,0,10-($AG$195-'Indicator Data'!AQ56)/($AG$195-$AG$194)*10)),1))</f>
        <v>4.9000000000000004</v>
      </c>
      <c r="AH53" s="73">
        <f t="shared" si="12"/>
        <v>6.7</v>
      </c>
      <c r="AI53" s="74">
        <f t="shared" si="13"/>
        <v>2.2000000000000002</v>
      </c>
      <c r="AJ53" s="81">
        <f t="shared" si="14"/>
        <v>1.1000000000000001</v>
      </c>
      <c r="AK53" s="82">
        <f t="shared" si="16"/>
        <v>4.2</v>
      </c>
    </row>
    <row r="54" spans="1:37" s="4" customFormat="1" x14ac:dyDescent="0.25">
      <c r="A54" s="126" t="str">
        <f>'Indicator Data'!A57</f>
        <v>El Salvador</v>
      </c>
      <c r="B54" s="59" t="str">
        <f>'Indicator Data'!B57</f>
        <v>SLV</v>
      </c>
      <c r="C54" s="73">
        <f>ROUND(IF('Indicator Data'!Q57="No data",IF((0.1233*LN('Indicator Data'!BB57)-0.4559)&gt;C$195,0,IF((0.1233*LN('Indicator Data'!BB57)-0.4559)&lt;C$194,10,(C$195-(0.1233*LN('Indicator Data'!BB57)-0.4559))/(C$195-C$194)*10)),IF('Indicator Data'!Q57&gt;C$195,0,IF('Indicator Data'!Q57&lt;C$194,10,(C$195-'Indicator Data'!Q57)/(C$195-C$194)*10))),1)</f>
        <v>4.2</v>
      </c>
      <c r="D54" s="73" t="str">
        <f>IF('Indicator Data'!R57="No data","x",ROUND((IF(LOG('Indicator Data'!R57*1000)&gt;D$195,10,IF(LOG('Indicator Data'!R57*1000)&lt;D$194,0,10-(D$195-LOG('Indicator Data'!R57*1000))/(D$195-D$194)*10))),1))</f>
        <v>x</v>
      </c>
      <c r="E54" s="74">
        <f t="shared" si="2"/>
        <v>4.2</v>
      </c>
      <c r="F54" s="73">
        <f>IF('Indicator Data'!AF57="No data","x",ROUND(IF('Indicator Data'!AF57&gt;F$195,10,IF('Indicator Data'!AF57&lt;F$194,0,10-(F$195-'Indicator Data'!AF57)/(F$195-F$194)*10)),1))</f>
        <v>5.2</v>
      </c>
      <c r="G54" s="73">
        <f>IF('Indicator Data'!AG57="No data","x",ROUND(IF('Indicator Data'!AG57&gt;G$195,10,IF('Indicator Data'!AG57&lt;G$194,0,10-(G$195-'Indicator Data'!AG57)/(G$195-G$194)*10)),1))</f>
        <v>3.8</v>
      </c>
      <c r="H54" s="74">
        <f t="shared" si="3"/>
        <v>4.5</v>
      </c>
      <c r="I54" s="75">
        <f>SUM(IF('Indicator Data'!S57=0,0,'Indicator Data'!S57/1000000),SUM('Indicator Data'!T57:U57))</f>
        <v>251.16879700000001</v>
      </c>
      <c r="J54" s="75">
        <f>I54/'Indicator Data'!BC57*1000000</f>
        <v>39.381402644432228</v>
      </c>
      <c r="K54" s="73">
        <f t="shared" si="4"/>
        <v>0.8</v>
      </c>
      <c r="L54" s="73">
        <f>IF('Indicator Data'!V57="No data","x",ROUND(IF('Indicator Data'!V57&gt;L$195,10,IF('Indicator Data'!V57&lt;L$194,0,10-(L$195-'Indicator Data'!V57)/(L$195-L$194)*10)),1))</f>
        <v>0.4</v>
      </c>
      <c r="M54" s="74">
        <f t="shared" si="5"/>
        <v>0.6</v>
      </c>
      <c r="N54" s="76">
        <f t="shared" si="6"/>
        <v>3.4</v>
      </c>
      <c r="O54" s="88">
        <f>IF(AND('Indicator Data'!AK57="No data",'Indicator Data'!AL57="No data"),0,SUM('Indicator Data'!AK57:AM57)/1000)</f>
        <v>4.8000000000000001E-2</v>
      </c>
      <c r="P54" s="73">
        <f t="shared" si="7"/>
        <v>0</v>
      </c>
      <c r="Q54" s="77">
        <f>O54*1000/'Indicator Data'!BC57</f>
        <v>7.5260436388232844E-6</v>
      </c>
      <c r="R54" s="73">
        <f t="shared" si="8"/>
        <v>0</v>
      </c>
      <c r="S54" s="78">
        <f t="shared" si="9"/>
        <v>0</v>
      </c>
      <c r="T54" s="73">
        <f>IF('Indicator Data'!AB57="No data","x",ROUND(IF('Indicator Data'!AB57&gt;T$195,10,IF('Indicator Data'!AB57&lt;T$194,0,10-(T$195-'Indicator Data'!AB57)/(T$195-T$194)*10)),1))</f>
        <v>1.2</v>
      </c>
      <c r="U54" s="73">
        <f>IF('Indicator Data'!AA57="No data","x",ROUND(IF('Indicator Data'!AA57&gt;U$195,10,IF('Indicator Data'!AA57&lt;U$194,0,10-(U$195-'Indicator Data'!AA57)/(U$195-U$194)*10)),1))</f>
        <v>1.3</v>
      </c>
      <c r="V54" s="73">
        <f>IF('Indicator Data'!AE57="No data","x",ROUND(IF('Indicator Data'!AE57&gt;V$195,10,IF('Indicator Data'!AE57&lt;V$194,0,10-(V$195-'Indicator Data'!AE57)/(V$195-V$194)*10)),1))</f>
        <v>0</v>
      </c>
      <c r="W54" s="74">
        <f t="shared" si="15"/>
        <v>0.8</v>
      </c>
      <c r="X54" s="73">
        <f>IF('Indicator Data'!W57="No data","x",ROUND(IF('Indicator Data'!W57&gt;X$195,10,IF('Indicator Data'!W57&lt;X$194,0,10-(X$195-'Indicator Data'!W57)/(X$195-X$194)*10)),1))</f>
        <v>1.1000000000000001</v>
      </c>
      <c r="Y54" s="73">
        <f>IF('Indicator Data'!X57="No data","x",ROUND(IF('Indicator Data'!X57&gt;Y$195,10,IF('Indicator Data'!X57&lt;Y$194,0,10-(Y$195-'Indicator Data'!X57)/(Y$195-Y$194)*10)),1))</f>
        <v>1.5</v>
      </c>
      <c r="Z54" s="74">
        <f t="shared" si="10"/>
        <v>1.3</v>
      </c>
      <c r="AA54" s="88">
        <f>('Indicator Data'!AJ57+'Indicator Data'!AI57*0.5+'Indicator Data'!AH57*0.25)/1000</f>
        <v>396.5</v>
      </c>
      <c r="AB54" s="79">
        <f>AA54*1000/'Indicator Data'!BC57</f>
        <v>6.2168256308196501E-2</v>
      </c>
      <c r="AC54" s="74">
        <f t="shared" si="11"/>
        <v>6.2</v>
      </c>
      <c r="AD54" s="73">
        <f>IF('Indicator Data'!AN57="No data","x",ROUND(IF('Indicator Data'!AN57&lt;$AD$194,10,IF('Indicator Data'!AN57&gt;$AD$195,0,($AD$195-'Indicator Data'!AN57)/($AD$195-$AD$194)*10)),1))</f>
        <v>4.8</v>
      </c>
      <c r="AE54" s="73">
        <f>IF('Indicator Data'!AO57="No data","x",ROUND(IF('Indicator Data'!AO57&gt;$AE$195,10,IF('Indicator Data'!AO57&lt;$AE$194,0,10-($AE$195-'Indicator Data'!AO57)/($AE$195-$AE$194)*10)),1))</f>
        <v>2.4</v>
      </c>
      <c r="AF54" s="80">
        <f>IF('Indicator Data'!AP57="No data","x",ROUND(IF('Indicator Data'!AP57&gt;$AF$195,10,IF('Indicator Data'!AP57&lt;$AF$194,0,10-($AF$195-'Indicator Data'!AP57)/($AF$195-$AF$194)*10)),1))</f>
        <v>3.6</v>
      </c>
      <c r="AG54" s="80">
        <f>IF('Indicator Data'!AQ57="No data","x",ROUND(IF('Indicator Data'!AQ57&gt;$AG$195,10,IF('Indicator Data'!AQ57&lt;$AG$194,0,10-($AG$195-'Indicator Data'!AQ57)/($AG$195-$AG$194)*10)),1))</f>
        <v>1.5</v>
      </c>
      <c r="AH54" s="73">
        <f t="shared" si="12"/>
        <v>3.2</v>
      </c>
      <c r="AI54" s="74">
        <f t="shared" si="13"/>
        <v>3.5</v>
      </c>
      <c r="AJ54" s="81">
        <f t="shared" si="14"/>
        <v>3.3</v>
      </c>
      <c r="AK54" s="82">
        <f t="shared" si="16"/>
        <v>1.8</v>
      </c>
    </row>
    <row r="55" spans="1:37" s="4" customFormat="1" x14ac:dyDescent="0.25">
      <c r="A55" s="126" t="str">
        <f>'Indicator Data'!A58</f>
        <v>Equatorial Guinea</v>
      </c>
      <c r="B55" s="59" t="str">
        <f>'Indicator Data'!B58</f>
        <v>GNQ</v>
      </c>
      <c r="C55" s="73">
        <f>ROUND(IF('Indicator Data'!Q58="No data",IF((0.1233*LN('Indicator Data'!BB58)-0.4559)&gt;C$195,0,IF((0.1233*LN('Indicator Data'!BB58)-0.4559)&lt;C$194,10,(C$195-(0.1233*LN('Indicator Data'!BB58)-0.4559))/(C$195-C$194)*10)),IF('Indicator Data'!Q58&gt;C$195,0,IF('Indicator Data'!Q58&lt;C$194,10,(C$195-'Indicator Data'!Q58)/(C$195-C$194)*10))),1)</f>
        <v>5.5</v>
      </c>
      <c r="D55" s="73" t="str">
        <f>IF('Indicator Data'!R58="No data","x",ROUND((IF(LOG('Indicator Data'!R58*1000)&gt;D$195,10,IF(LOG('Indicator Data'!R58*1000)&lt;D$194,0,10-(D$195-LOG('Indicator Data'!R58*1000))/(D$195-D$194)*10))),1))</f>
        <v>x</v>
      </c>
      <c r="E55" s="74">
        <f t="shared" si="2"/>
        <v>5.5</v>
      </c>
      <c r="F55" s="73" t="str">
        <f>IF('Indicator Data'!AF58="No data","x",ROUND(IF('Indicator Data'!AF58&gt;F$195,10,IF('Indicator Data'!AF58&lt;F$194,0,10-(F$195-'Indicator Data'!AF58)/(F$195-F$194)*10)),1))</f>
        <v>x</v>
      </c>
      <c r="G55" s="73" t="str">
        <f>IF('Indicator Data'!AG58="No data","x",ROUND(IF('Indicator Data'!AG58&gt;G$195,10,IF('Indicator Data'!AG58&lt;G$194,0,10-(G$195-'Indicator Data'!AG58)/(G$195-G$194)*10)),1))</f>
        <v>x</v>
      </c>
      <c r="H55" s="74" t="str">
        <f t="shared" si="3"/>
        <v>x</v>
      </c>
      <c r="I55" s="75">
        <f>SUM(IF('Indicator Data'!S58=0,0,'Indicator Data'!S58/1000000),SUM('Indicator Data'!T58:U58))</f>
        <v>12.78</v>
      </c>
      <c r="J55" s="75">
        <f>I55/'Indicator Data'!BC58*1000000</f>
        <v>10.081336984071013</v>
      </c>
      <c r="K55" s="73">
        <f t="shared" si="4"/>
        <v>0.2</v>
      </c>
      <c r="L55" s="73">
        <f>IF('Indicator Data'!V58="No data","x",ROUND(IF('Indicator Data'!V58&gt;L$195,10,IF('Indicator Data'!V58&lt;L$194,0,10-(L$195-'Indicator Data'!V58)/(L$195-L$194)*10)),1))</f>
        <v>0</v>
      </c>
      <c r="M55" s="74">
        <f t="shared" si="5"/>
        <v>0.1</v>
      </c>
      <c r="N55" s="76">
        <f t="shared" si="6"/>
        <v>3.7</v>
      </c>
      <c r="O55" s="88">
        <f>IF(AND('Indicator Data'!AK58="No data",'Indicator Data'!AL58="No data"),0,SUM('Indicator Data'!AK58:AM58)/1000)</f>
        <v>0</v>
      </c>
      <c r="P55" s="73">
        <f t="shared" si="7"/>
        <v>0</v>
      </c>
      <c r="Q55" s="77">
        <f>O55*1000/'Indicator Data'!BC58</f>
        <v>0</v>
      </c>
      <c r="R55" s="73">
        <f t="shared" si="8"/>
        <v>0</v>
      </c>
      <c r="S55" s="78">
        <f t="shared" si="9"/>
        <v>0</v>
      </c>
      <c r="T55" s="73">
        <f>IF('Indicator Data'!AB58="No data","x",ROUND(IF('Indicator Data'!AB58&gt;T$195,10,IF('Indicator Data'!AB58&lt;T$194,0,10-(T$195-'Indicator Data'!AB58)/(T$195-T$194)*10)),1))</f>
        <v>10</v>
      </c>
      <c r="U55" s="73">
        <f>IF('Indicator Data'!AA58="No data","x",ROUND(IF('Indicator Data'!AA58&gt;U$195,10,IF('Indicator Data'!AA58&lt;U$194,0,10-(U$195-'Indicator Data'!AA58)/(U$195-U$194)*10)),1))</f>
        <v>3.5</v>
      </c>
      <c r="V55" s="73">
        <f>IF('Indicator Data'!AE58="No data","x",ROUND(IF('Indicator Data'!AE58&gt;V$195,10,IF('Indicator Data'!AE58&lt;V$194,0,10-(V$195-'Indicator Data'!AE58)/(V$195-V$194)*10)),1))</f>
        <v>5.8</v>
      </c>
      <c r="W55" s="74">
        <f t="shared" si="15"/>
        <v>6.4</v>
      </c>
      <c r="X55" s="73">
        <f>IF('Indicator Data'!W58="No data","x",ROUND(IF('Indicator Data'!W58&gt;X$195,10,IF('Indicator Data'!W58&lt;X$194,0,10-(X$195-'Indicator Data'!W58)/(X$195-X$194)*10)),1))</f>
        <v>6.9</v>
      </c>
      <c r="Y55" s="73">
        <f>IF('Indicator Data'!X58="No data","x",ROUND(IF('Indicator Data'!X58&gt;Y$195,10,IF('Indicator Data'!X58&lt;Y$194,0,10-(Y$195-'Indicator Data'!X58)/(Y$195-Y$194)*10)),1))</f>
        <v>1.2</v>
      </c>
      <c r="Z55" s="74">
        <f t="shared" si="10"/>
        <v>4.0999999999999996</v>
      </c>
      <c r="AA55" s="88">
        <f>('Indicator Data'!AJ58+'Indicator Data'!AI58*0.5+'Indicator Data'!AH58*0.25)/1000</f>
        <v>0</v>
      </c>
      <c r="AB55" s="79">
        <f>AA55*1000/'Indicator Data'!BC58</f>
        <v>0</v>
      </c>
      <c r="AC55" s="74">
        <f t="shared" si="11"/>
        <v>0</v>
      </c>
      <c r="AD55" s="73">
        <f>IF('Indicator Data'!AN58="No data","x",ROUND(IF('Indicator Data'!AN58&lt;$AD$194,10,IF('Indicator Data'!AN58&gt;$AD$195,0,($AD$195-'Indicator Data'!AN58)/($AD$195-$AD$194)*10)),1))</f>
        <v>3.2</v>
      </c>
      <c r="AE55" s="73">
        <f>IF('Indicator Data'!AO58="No data","x",ROUND(IF('Indicator Data'!AO58&gt;$AE$195,10,IF('Indicator Data'!AO58&lt;$AE$194,0,10-($AE$195-'Indicator Data'!AO58)/($AE$195-$AE$194)*10)),1))</f>
        <v>0.7</v>
      </c>
      <c r="AF55" s="80" t="str">
        <f>IF('Indicator Data'!AP58="No data","x",ROUND(IF('Indicator Data'!AP58&gt;$AF$195,10,IF('Indicator Data'!AP58&lt;$AF$194,0,10-($AF$195-'Indicator Data'!AP58)/($AF$195-$AF$194)*10)),1))</f>
        <v>x</v>
      </c>
      <c r="AG55" s="80" t="str">
        <f>IF('Indicator Data'!AQ58="No data","x",ROUND(IF('Indicator Data'!AQ58&gt;$AG$195,10,IF('Indicator Data'!AQ58&lt;$AG$194,0,10-($AG$195-'Indicator Data'!AQ58)/($AG$195-$AG$194)*10)),1))</f>
        <v>x</v>
      </c>
      <c r="AH55" s="73" t="str">
        <f t="shared" si="12"/>
        <v>x</v>
      </c>
      <c r="AI55" s="74">
        <f t="shared" si="13"/>
        <v>2</v>
      </c>
      <c r="AJ55" s="81">
        <f t="shared" si="14"/>
        <v>3.5</v>
      </c>
      <c r="AK55" s="82">
        <f t="shared" si="16"/>
        <v>1.9</v>
      </c>
    </row>
    <row r="56" spans="1:37" s="4" customFormat="1" x14ac:dyDescent="0.25">
      <c r="A56" s="126" t="str">
        <f>'Indicator Data'!A59</f>
        <v>Eritrea</v>
      </c>
      <c r="B56" s="59" t="str">
        <f>'Indicator Data'!B59</f>
        <v>ERI</v>
      </c>
      <c r="C56" s="73">
        <f>ROUND(IF('Indicator Data'!Q59="No data",IF((0.1233*LN('Indicator Data'!BB59)-0.4559)&gt;C$195,0,IF((0.1233*LN('Indicator Data'!BB59)-0.4559)&lt;C$194,10,(C$195-(0.1233*LN('Indicator Data'!BB59)-0.4559))/(C$195-C$194)*10)),IF('Indicator Data'!Q59&gt;C$195,0,IF('Indicator Data'!Q59&lt;C$194,10,(C$195-'Indicator Data'!Q59)/(C$195-C$194)*10))),1)</f>
        <v>7.8</v>
      </c>
      <c r="D56" s="73" t="str">
        <f>IF('Indicator Data'!R59="No data","x",ROUND((IF(LOG('Indicator Data'!R59*1000)&gt;D$195,10,IF(LOG('Indicator Data'!R59*1000)&lt;D$194,0,10-(D$195-LOG('Indicator Data'!R59*1000))/(D$195-D$194)*10))),1))</f>
        <v>x</v>
      </c>
      <c r="E56" s="74">
        <f t="shared" si="2"/>
        <v>7.8</v>
      </c>
      <c r="F56" s="73" t="str">
        <f>IF('Indicator Data'!AF59="No data","x",ROUND(IF('Indicator Data'!AF59&gt;F$195,10,IF('Indicator Data'!AF59&lt;F$194,0,10-(F$195-'Indicator Data'!AF59)/(F$195-F$194)*10)),1))</f>
        <v>x</v>
      </c>
      <c r="G56" s="73" t="str">
        <f>IF('Indicator Data'!AG59="No data","x",ROUND(IF('Indicator Data'!AG59&gt;G$195,10,IF('Indicator Data'!AG59&lt;G$194,0,10-(G$195-'Indicator Data'!AG59)/(G$195-G$194)*10)),1))</f>
        <v>x</v>
      </c>
      <c r="H56" s="74" t="str">
        <f t="shared" si="3"/>
        <v>x</v>
      </c>
      <c r="I56" s="75">
        <f>SUM(IF('Indicator Data'!S59=0,0,'Indicator Data'!S59/1000000),SUM('Indicator Data'!T59:U59))</f>
        <v>44.372768000000001</v>
      </c>
      <c r="J56" s="75">
        <f>I56/'Indicator Data'!BC59*1000000</f>
        <v>8.6827618109111473</v>
      </c>
      <c r="K56" s="73">
        <f t="shared" si="4"/>
        <v>0.2</v>
      </c>
      <c r="L56" s="73" t="str">
        <f>IF('Indicator Data'!V59="No data","x",ROUND(IF('Indicator Data'!V59&gt;L$195,10,IF('Indicator Data'!V59&lt;L$194,0,10-(L$195-'Indicator Data'!V59)/(L$195-L$194)*10)),1))</f>
        <v>x</v>
      </c>
      <c r="M56" s="74">
        <f t="shared" si="5"/>
        <v>0.2</v>
      </c>
      <c r="N56" s="76">
        <f t="shared" si="6"/>
        <v>5.3</v>
      </c>
      <c r="O56" s="88">
        <f>IF(AND('Indicator Data'!AK59="No data",'Indicator Data'!AL59="No data"),0,SUM('Indicator Data'!AK59:AM59)/1000)</f>
        <v>2.3780000000000001</v>
      </c>
      <c r="P56" s="73">
        <f t="shared" si="7"/>
        <v>1.3</v>
      </c>
      <c r="Q56" s="77">
        <f>O56*1000/'Indicator Data'!BC59</f>
        <v>4.6532160415024604E-4</v>
      </c>
      <c r="R56" s="73">
        <f t="shared" si="8"/>
        <v>2.6</v>
      </c>
      <c r="S56" s="78">
        <f t="shared" si="9"/>
        <v>2</v>
      </c>
      <c r="T56" s="73">
        <f>IF('Indicator Data'!AB59="No data","x",ROUND(IF('Indicator Data'!AB59&gt;T$195,10,IF('Indicator Data'!AB59&lt;T$194,0,10-(T$195-'Indicator Data'!AB59)/(T$195-T$194)*10)),1))</f>
        <v>1.2</v>
      </c>
      <c r="U56" s="73">
        <f>IF('Indicator Data'!AA59="No data","x",ROUND(IF('Indicator Data'!AA59&gt;U$195,10,IF('Indicator Data'!AA59&lt;U$194,0,10-(U$195-'Indicator Data'!AA59)/(U$195-U$194)*10)),1))</f>
        <v>1.2</v>
      </c>
      <c r="V56" s="73">
        <f>IF('Indicator Data'!AE59="No data","x",ROUND(IF('Indicator Data'!AE59&gt;V$195,10,IF('Indicator Data'!AE59&lt;V$194,0,10-(V$195-'Indicator Data'!AE59)/(V$195-V$194)*10)),1))</f>
        <v>0.3</v>
      </c>
      <c r="W56" s="74">
        <f t="shared" si="15"/>
        <v>0.9</v>
      </c>
      <c r="X56" s="73">
        <f>IF('Indicator Data'!W59="No data","x",ROUND(IF('Indicator Data'!W59&gt;X$195,10,IF('Indicator Data'!W59&lt;X$194,0,10-(X$195-'Indicator Data'!W59)/(X$195-X$194)*10)),1))</f>
        <v>3.3</v>
      </c>
      <c r="Y56" s="73">
        <f>IF('Indicator Data'!X59="No data","x",ROUND(IF('Indicator Data'!X59&gt;Y$195,10,IF('Indicator Data'!X59&lt;Y$194,0,10-(Y$195-'Indicator Data'!X59)/(Y$195-Y$194)*10)),1))</f>
        <v>8.6</v>
      </c>
      <c r="Z56" s="74">
        <f t="shared" si="10"/>
        <v>6</v>
      </c>
      <c r="AA56" s="88">
        <f>('Indicator Data'!AJ59+'Indicator Data'!AI59*0.5+'Indicator Data'!AH59*0.25)/1000</f>
        <v>0</v>
      </c>
      <c r="AB56" s="79">
        <f>AA56*1000/'Indicator Data'!BC59</f>
        <v>0</v>
      </c>
      <c r="AC56" s="74">
        <f t="shared" si="11"/>
        <v>0</v>
      </c>
      <c r="AD56" s="73">
        <f>IF('Indicator Data'!AN59="No data","x",ROUND(IF('Indicator Data'!AN59&lt;$AD$194,10,IF('Indicator Data'!AN59&gt;$AD$195,0,($AD$195-'Indicator Data'!AN59)/($AD$195-$AD$194)*10)),1))</f>
        <v>6.8</v>
      </c>
      <c r="AE56" s="73">
        <f>IF('Indicator Data'!AO59="No data","x",ROUND(IF('Indicator Data'!AO59&gt;$AE$195,10,IF('Indicator Data'!AO59&lt;$AE$194,0,10-($AE$195-'Indicator Data'!AO59)/($AE$195-$AE$194)*10)),1))</f>
        <v>7.9</v>
      </c>
      <c r="AF56" s="80" t="str">
        <f>IF('Indicator Data'!AP59="No data","x",ROUND(IF('Indicator Data'!AP59&gt;$AF$195,10,IF('Indicator Data'!AP59&lt;$AF$194,0,10-($AF$195-'Indicator Data'!AP59)/($AF$195-$AF$194)*10)),1))</f>
        <v>x</v>
      </c>
      <c r="AG56" s="80" t="str">
        <f>IF('Indicator Data'!AQ59="No data","x",ROUND(IF('Indicator Data'!AQ59&gt;$AG$195,10,IF('Indicator Data'!AQ59&lt;$AG$194,0,10-($AG$195-'Indicator Data'!AQ59)/($AG$195-$AG$194)*10)),1))</f>
        <v>x</v>
      </c>
      <c r="AH56" s="73" t="str">
        <f t="shared" si="12"/>
        <v>x</v>
      </c>
      <c r="AI56" s="74">
        <f t="shared" si="13"/>
        <v>7.4</v>
      </c>
      <c r="AJ56" s="81">
        <f t="shared" si="14"/>
        <v>4.3</v>
      </c>
      <c r="AK56" s="82">
        <f t="shared" si="16"/>
        <v>3.2</v>
      </c>
    </row>
    <row r="57" spans="1:37" s="4" customFormat="1" x14ac:dyDescent="0.25">
      <c r="A57" s="126" t="str">
        <f>'Indicator Data'!A60</f>
        <v>Estonia</v>
      </c>
      <c r="B57" s="59" t="str">
        <f>'Indicator Data'!B60</f>
        <v>EST</v>
      </c>
      <c r="C57" s="73">
        <f>ROUND(IF('Indicator Data'!Q60="No data",IF((0.1233*LN('Indicator Data'!BB60)-0.4559)&gt;C$195,0,IF((0.1233*LN('Indicator Data'!BB60)-0.4559)&lt;C$194,10,(C$195-(0.1233*LN('Indicator Data'!BB60)-0.4559))/(C$195-C$194)*10)),IF('Indicator Data'!Q60&gt;C$195,0,IF('Indicator Data'!Q60&lt;C$194,10,(C$195-'Indicator Data'!Q60)/(C$195-C$194)*10))),1)</f>
        <v>1.2</v>
      </c>
      <c r="D57" s="73" t="str">
        <f>IF('Indicator Data'!R60="No data","x",ROUND((IF(LOG('Indicator Data'!R60*1000)&gt;D$195,10,IF(LOG('Indicator Data'!R60*1000)&lt;D$194,0,10-(D$195-LOG('Indicator Data'!R60*1000))/(D$195-D$194)*10))),1))</f>
        <v>x</v>
      </c>
      <c r="E57" s="74">
        <f t="shared" si="2"/>
        <v>1.2</v>
      </c>
      <c r="F57" s="73">
        <f>IF('Indicator Data'!AF60="No data","x",ROUND(IF('Indicator Data'!AF60&gt;F$195,10,IF('Indicator Data'!AF60&lt;F$194,0,10-(F$195-'Indicator Data'!AF60)/(F$195-F$194)*10)),1))</f>
        <v>1.6</v>
      </c>
      <c r="G57" s="73">
        <f>IF('Indicator Data'!AG60="No data","x",ROUND(IF('Indicator Data'!AG60&gt;G$195,10,IF('Indicator Data'!AG60&lt;G$194,0,10-(G$195-'Indicator Data'!AG60)/(G$195-G$194)*10)),1))</f>
        <v>2</v>
      </c>
      <c r="H57" s="74">
        <f t="shared" si="3"/>
        <v>1.8</v>
      </c>
      <c r="I57" s="75">
        <f>SUM(IF('Indicator Data'!S60=0,0,'Indicator Data'!S60/1000000),SUM('Indicator Data'!T60:U60))</f>
        <v>2.3229E-2</v>
      </c>
      <c r="J57" s="75">
        <f>I57/'Indicator Data'!BC60*1000000</f>
        <v>1.7658193207042296E-2</v>
      </c>
      <c r="K57" s="73">
        <f t="shared" si="4"/>
        <v>0</v>
      </c>
      <c r="L57" s="73" t="str">
        <f>IF('Indicator Data'!V60="No data","x",ROUND(IF('Indicator Data'!V60&gt;L$195,10,IF('Indicator Data'!V60&lt;L$194,0,10-(L$195-'Indicator Data'!V60)/(L$195-L$194)*10)),1))</f>
        <v>x</v>
      </c>
      <c r="M57" s="74">
        <f t="shared" si="5"/>
        <v>0</v>
      </c>
      <c r="N57" s="76">
        <f t="shared" si="6"/>
        <v>1.1000000000000001</v>
      </c>
      <c r="O57" s="88">
        <f>IF(AND('Indicator Data'!AK60="No data",'Indicator Data'!AL60="No data"),0,SUM('Indicator Data'!AK60:AM60)/1000)</f>
        <v>0.40300000000000002</v>
      </c>
      <c r="P57" s="73">
        <f t="shared" si="7"/>
        <v>0</v>
      </c>
      <c r="Q57" s="77">
        <f>O57*1000/'Indicator Data'!BC60</f>
        <v>3.0635205400310155E-4</v>
      </c>
      <c r="R57" s="73">
        <f t="shared" si="8"/>
        <v>2.4</v>
      </c>
      <c r="S57" s="78">
        <f t="shared" si="9"/>
        <v>1.2</v>
      </c>
      <c r="T57" s="73">
        <f>IF('Indicator Data'!AB60="No data","x",ROUND(IF('Indicator Data'!AB60&gt;T$195,10,IF('Indicator Data'!AB60&lt;T$194,0,10-(T$195-'Indicator Data'!AB60)/(T$195-T$194)*10)),1))</f>
        <v>2.6</v>
      </c>
      <c r="U57" s="73">
        <f>IF('Indicator Data'!AA60="No data","x",ROUND(IF('Indicator Data'!AA60&gt;U$195,10,IF('Indicator Data'!AA60&lt;U$194,0,10-(U$195-'Indicator Data'!AA60)/(U$195-U$194)*10)),1))</f>
        <v>0.3</v>
      </c>
      <c r="V57" s="73" t="str">
        <f>IF('Indicator Data'!AE60="No data","x",ROUND(IF('Indicator Data'!AE60&gt;V$195,10,IF('Indicator Data'!AE60&lt;V$194,0,10-(V$195-'Indicator Data'!AE60)/(V$195-V$194)*10)),1))</f>
        <v>x</v>
      </c>
      <c r="W57" s="74">
        <f t="shared" si="15"/>
        <v>1.5</v>
      </c>
      <c r="X57" s="73">
        <f>IF('Indicator Data'!W60="No data","x",ROUND(IF('Indicator Data'!W60&gt;X$195,10,IF('Indicator Data'!W60&lt;X$194,0,10-(X$195-'Indicator Data'!W60)/(X$195-X$194)*10)),1))</f>
        <v>0.2</v>
      </c>
      <c r="Y57" s="73" t="str">
        <f>IF('Indicator Data'!X60="No data","x",ROUND(IF('Indicator Data'!X60&gt;Y$195,10,IF('Indicator Data'!X60&lt;Y$194,0,10-(Y$195-'Indicator Data'!X60)/(Y$195-Y$194)*10)),1))</f>
        <v>x</v>
      </c>
      <c r="Z57" s="74">
        <f t="shared" si="10"/>
        <v>0.2</v>
      </c>
      <c r="AA57" s="88">
        <f>('Indicator Data'!AJ60+'Indicator Data'!AI60*0.5+'Indicator Data'!AH60*0.25)/1000</f>
        <v>0</v>
      </c>
      <c r="AB57" s="79">
        <f>AA57*1000/'Indicator Data'!BC60</f>
        <v>0</v>
      </c>
      <c r="AC57" s="74">
        <f t="shared" si="11"/>
        <v>0</v>
      </c>
      <c r="AD57" s="73">
        <f>IF('Indicator Data'!AN60="No data","x",ROUND(IF('Indicator Data'!AN60&lt;$AD$194,10,IF('Indicator Data'!AN60&gt;$AD$195,0,($AD$195-'Indicator Data'!AN60)/($AD$195-$AD$194)*10)),1))</f>
        <v>2.8</v>
      </c>
      <c r="AE57" s="73">
        <f>IF('Indicator Data'!AO60="No data","x",ROUND(IF('Indicator Data'!AO60&gt;$AE$195,10,IF('Indicator Data'!AO60&lt;$AE$194,0,10-($AE$195-'Indicator Data'!AO60)/($AE$195-$AE$194)*10)),1))</f>
        <v>0</v>
      </c>
      <c r="AF57" s="80">
        <f>IF('Indicator Data'!AP60="No data","x",ROUND(IF('Indicator Data'!AP60&gt;$AF$195,10,IF('Indicator Data'!AP60&lt;$AF$194,0,10-($AF$195-'Indicator Data'!AP60)/($AF$195-$AF$194)*10)),1))</f>
        <v>2</v>
      </c>
      <c r="AG57" s="80">
        <f>IF('Indicator Data'!AQ60="No data","x",ROUND(IF('Indicator Data'!AQ60&gt;$AG$195,10,IF('Indicator Data'!AQ60&lt;$AG$194,0,10-($AG$195-'Indicator Data'!AQ60)/($AG$195-$AG$194)*10)),1))</f>
        <v>3.7</v>
      </c>
      <c r="AH57" s="73">
        <f t="shared" si="12"/>
        <v>2.2999999999999998</v>
      </c>
      <c r="AI57" s="74">
        <f t="shared" si="13"/>
        <v>1.7</v>
      </c>
      <c r="AJ57" s="81">
        <f t="shared" si="14"/>
        <v>0.9</v>
      </c>
      <c r="AK57" s="82">
        <f t="shared" si="16"/>
        <v>1.1000000000000001</v>
      </c>
    </row>
    <row r="58" spans="1:37" s="4" customFormat="1" x14ac:dyDescent="0.25">
      <c r="A58" s="126" t="str">
        <f>'Indicator Data'!A61</f>
        <v>Eswatini</v>
      </c>
      <c r="B58" s="59" t="str">
        <f>'Indicator Data'!B61</f>
        <v>SWZ</v>
      </c>
      <c r="C58" s="73">
        <f>ROUND(IF('Indicator Data'!Q61="No data",IF((0.1233*LN('Indicator Data'!BB61)-0.4559)&gt;C$195,0,IF((0.1233*LN('Indicator Data'!BB61)-0.4559)&lt;C$194,10,(C$195-(0.1233*LN('Indicator Data'!BB61)-0.4559))/(C$195-C$194)*10)),IF('Indicator Data'!Q61&gt;C$195,0,IF('Indicator Data'!Q61&lt;C$194,10,(C$195-'Indicator Data'!Q61)/(C$195-C$194)*10))),1)</f>
        <v>5.6</v>
      </c>
      <c r="D58" s="73">
        <f>IF('Indicator Data'!R61="No data","x",ROUND((IF(LOG('Indicator Data'!R61*1000)&gt;D$195,10,IF(LOG('Indicator Data'!R61*1000)&lt;D$194,0,10-(D$195-LOG('Indicator Data'!R61*1000))/(D$195-D$194)*10))),1))</f>
        <v>7.6</v>
      </c>
      <c r="E58" s="74">
        <f t="shared" si="2"/>
        <v>6.7</v>
      </c>
      <c r="F58" s="73">
        <f>IF('Indicator Data'!AF61="No data","x",ROUND(IF('Indicator Data'!AF61&gt;F$195,10,IF('Indicator Data'!AF61&lt;F$194,0,10-(F$195-'Indicator Data'!AF61)/(F$195-F$194)*10)),1))</f>
        <v>7.6</v>
      </c>
      <c r="G58" s="73">
        <f>IF('Indicator Data'!AG61="No data","x",ROUND(IF('Indicator Data'!AG61&gt;G$195,10,IF('Indicator Data'!AG61&lt;G$194,0,10-(G$195-'Indicator Data'!AG61)/(G$195-G$194)*10)),1))</f>
        <v>6.6</v>
      </c>
      <c r="H58" s="74">
        <f t="shared" si="3"/>
        <v>7.1</v>
      </c>
      <c r="I58" s="75">
        <f>SUM(IF('Indicator Data'!S61=0,0,'Indicator Data'!S61/1000000),SUM('Indicator Data'!T61:U61))</f>
        <v>144.77992</v>
      </c>
      <c r="J58" s="75">
        <f>I58/'Indicator Data'!BC61*1000000</f>
        <v>105.89101951795351</v>
      </c>
      <c r="K58" s="73">
        <f t="shared" si="4"/>
        <v>2.1</v>
      </c>
      <c r="L58" s="73" t="str">
        <f>IF('Indicator Data'!V61="No data","x",ROUND(IF('Indicator Data'!V61&gt;L$195,10,IF('Indicator Data'!V61&lt;L$194,0,10-(L$195-'Indicator Data'!V61)/(L$195-L$194)*10)),1))</f>
        <v>x</v>
      </c>
      <c r="M58" s="74">
        <f t="shared" si="5"/>
        <v>2.1</v>
      </c>
      <c r="N58" s="76">
        <f t="shared" si="6"/>
        <v>5.7</v>
      </c>
      <c r="O58" s="88">
        <f>IF(AND('Indicator Data'!AK61="No data",'Indicator Data'!AL61="No data"),0,SUM('Indicator Data'!AK61:AM61)/1000)</f>
        <v>0.84899999999999998</v>
      </c>
      <c r="P58" s="73">
        <f t="shared" si="7"/>
        <v>0</v>
      </c>
      <c r="Q58" s="77">
        <f>O58*1000/'Indicator Data'!BC61</f>
        <v>6.2095265400576635E-4</v>
      </c>
      <c r="R58" s="73">
        <f t="shared" si="8"/>
        <v>2.8</v>
      </c>
      <c r="S58" s="78">
        <f t="shared" si="9"/>
        <v>1.4</v>
      </c>
      <c r="T58" s="73">
        <f>IF('Indicator Data'!AB61="No data","x",ROUND(IF('Indicator Data'!AB61&gt;T$195,10,IF('Indicator Data'!AB61&lt;T$194,0,10-(T$195-'Indicator Data'!AB61)/(T$195-T$194)*10)),1))</f>
        <v>10</v>
      </c>
      <c r="U58" s="73">
        <f>IF('Indicator Data'!AA61="No data","x",ROUND(IF('Indicator Data'!AA61&gt;U$195,10,IF('Indicator Data'!AA61&lt;U$194,0,10-(U$195-'Indicator Data'!AA61)/(U$195-U$194)*10)),1))</f>
        <v>7.2</v>
      </c>
      <c r="V58" s="73">
        <f>IF('Indicator Data'!AE61="No data","x",ROUND(IF('Indicator Data'!AE61&gt;V$195,10,IF('Indicator Data'!AE61&lt;V$194,0,10-(V$195-'Indicator Data'!AE61)/(V$195-V$194)*10)),1))</f>
        <v>0.1</v>
      </c>
      <c r="W58" s="74">
        <f t="shared" si="15"/>
        <v>5.8</v>
      </c>
      <c r="X58" s="73">
        <f>IF('Indicator Data'!W61="No data","x",ROUND(IF('Indicator Data'!W61&gt;X$195,10,IF('Indicator Data'!W61&lt;X$194,0,10-(X$195-'Indicator Data'!W61)/(X$195-X$194)*10)),1))</f>
        <v>5.4</v>
      </c>
      <c r="Y58" s="73">
        <f>IF('Indicator Data'!X61="No data","x",ROUND(IF('Indicator Data'!X61&gt;Y$195,10,IF('Indicator Data'!X61&lt;Y$194,0,10-(Y$195-'Indicator Data'!X61)/(Y$195-Y$194)*10)),1))</f>
        <v>1.3</v>
      </c>
      <c r="Z58" s="74">
        <f t="shared" si="10"/>
        <v>3.4</v>
      </c>
      <c r="AA58" s="88">
        <f>('Indicator Data'!AJ61+'Indicator Data'!AI61*0.5+'Indicator Data'!AH61*0.25)/1000</f>
        <v>123</v>
      </c>
      <c r="AB58" s="79">
        <f>AA58*1000/'Indicator Data'!BC61</f>
        <v>8.9961338566206431E-2</v>
      </c>
      <c r="AC58" s="74">
        <f t="shared" si="11"/>
        <v>9</v>
      </c>
      <c r="AD58" s="73">
        <f>IF('Indicator Data'!AN61="No data","x",ROUND(IF('Indicator Data'!AN61&lt;$AD$194,10,IF('Indicator Data'!AN61&gt;$AD$195,0,($AD$195-'Indicator Data'!AN61)/($AD$195-$AD$194)*10)),1))</f>
        <v>6.1</v>
      </c>
      <c r="AE58" s="73">
        <f>IF('Indicator Data'!AO61="No data","x",ROUND(IF('Indicator Data'!AO61&gt;$AE$195,10,IF('Indicator Data'!AO61&lt;$AE$194,0,10-($AE$195-'Indicator Data'!AO61)/($AE$195-$AE$194)*10)),1))</f>
        <v>4.9000000000000004</v>
      </c>
      <c r="AF58" s="80" t="str">
        <f>IF('Indicator Data'!AP61="No data","x",ROUND(IF('Indicator Data'!AP61&gt;$AF$195,10,IF('Indicator Data'!AP61&lt;$AF$194,0,10-($AF$195-'Indicator Data'!AP61)/($AF$195-$AF$194)*10)),1))</f>
        <v>x</v>
      </c>
      <c r="AG58" s="80" t="str">
        <f>IF('Indicator Data'!AQ61="No data","x",ROUND(IF('Indicator Data'!AQ61&gt;$AG$195,10,IF('Indicator Data'!AQ61&lt;$AG$194,0,10-($AG$195-'Indicator Data'!AQ61)/($AG$195-$AG$194)*10)),1))</f>
        <v>x</v>
      </c>
      <c r="AH58" s="73" t="str">
        <f t="shared" si="12"/>
        <v>x</v>
      </c>
      <c r="AI58" s="74">
        <f t="shared" si="13"/>
        <v>5.5</v>
      </c>
      <c r="AJ58" s="81">
        <f t="shared" si="14"/>
        <v>6.4</v>
      </c>
      <c r="AK58" s="82">
        <f t="shared" si="16"/>
        <v>4.3</v>
      </c>
    </row>
    <row r="59" spans="1:37" s="4" customFormat="1" x14ac:dyDescent="0.25">
      <c r="A59" s="126" t="str">
        <f>'Indicator Data'!A62</f>
        <v>Ethiopia</v>
      </c>
      <c r="B59" s="59" t="str">
        <f>'Indicator Data'!B62</f>
        <v>ETH</v>
      </c>
      <c r="C59" s="73">
        <f>ROUND(IF('Indicator Data'!Q62="No data",IF((0.1233*LN('Indicator Data'!BB62)-0.4559)&gt;C$195,0,IF((0.1233*LN('Indicator Data'!BB62)-0.4559)&lt;C$194,10,(C$195-(0.1233*LN('Indicator Data'!BB62)-0.4559))/(C$195-C$194)*10)),IF('Indicator Data'!Q62&gt;C$195,0,IF('Indicator Data'!Q62&lt;C$194,10,(C$195-'Indicator Data'!Q62)/(C$195-C$194)*10))),1)</f>
        <v>7.5</v>
      </c>
      <c r="D59" s="73">
        <f>IF('Indicator Data'!R62="No data","x",ROUND((IF(LOG('Indicator Data'!R62*1000)&gt;D$195,10,IF(LOG('Indicator Data'!R62*1000)&lt;D$194,0,10-(D$195-LOG('Indicator Data'!R62*1000))/(D$195-D$194)*10))),1))</f>
        <v>10</v>
      </c>
      <c r="E59" s="74">
        <f t="shared" si="2"/>
        <v>9.1</v>
      </c>
      <c r="F59" s="73">
        <f>IF('Indicator Data'!AF62="No data","x",ROUND(IF('Indicator Data'!AF62&gt;F$195,10,IF('Indicator Data'!AF62&lt;F$194,0,10-(F$195-'Indicator Data'!AF62)/(F$195-F$194)*10)),1))</f>
        <v>6.7</v>
      </c>
      <c r="G59" s="73">
        <f>IF('Indicator Data'!AG62="No data","x",ROUND(IF('Indicator Data'!AG62&gt;G$195,10,IF('Indicator Data'!AG62&lt;G$194,0,10-(G$195-'Indicator Data'!AG62)/(G$195-G$194)*10)),1))</f>
        <v>2</v>
      </c>
      <c r="H59" s="74">
        <f t="shared" si="3"/>
        <v>4.4000000000000004</v>
      </c>
      <c r="I59" s="75">
        <f>SUM(IF('Indicator Data'!S62=0,0,'Indicator Data'!S62/1000000),SUM('Indicator Data'!T62:U62))</f>
        <v>6132.1594889999997</v>
      </c>
      <c r="J59" s="75">
        <f>I59/'Indicator Data'!BC62*1000000</f>
        <v>58.42520062417681</v>
      </c>
      <c r="K59" s="73">
        <f t="shared" si="4"/>
        <v>1.2</v>
      </c>
      <c r="L59" s="73">
        <f>IF('Indicator Data'!V62="No data","x",ROUND(IF('Indicator Data'!V62&gt;L$195,10,IF('Indicator Data'!V62&lt;L$194,0,10-(L$195-'Indicator Data'!V62)/(L$195-L$194)*10)),1))</f>
        <v>3.4</v>
      </c>
      <c r="M59" s="74">
        <f t="shared" si="5"/>
        <v>2.2999999999999998</v>
      </c>
      <c r="N59" s="76">
        <f t="shared" si="6"/>
        <v>6.2</v>
      </c>
      <c r="O59" s="88">
        <f>IF(AND('Indicator Data'!AK62="No data",'Indicator Data'!AL62="No data"),0,SUM('Indicator Data'!AK62:AM62)/1000)</f>
        <v>2561.511</v>
      </c>
      <c r="P59" s="73">
        <f t="shared" si="7"/>
        <v>10</v>
      </c>
      <c r="Q59" s="77">
        <f>O59*1000/'Indicator Data'!BC62</f>
        <v>2.4405235112441769E-2</v>
      </c>
      <c r="R59" s="73">
        <f t="shared" si="8"/>
        <v>7</v>
      </c>
      <c r="S59" s="78">
        <f t="shared" si="9"/>
        <v>8.5</v>
      </c>
      <c r="T59" s="73">
        <f>IF('Indicator Data'!AB62="No data","x",ROUND(IF('Indicator Data'!AB62&gt;T$195,10,IF('Indicator Data'!AB62&lt;T$194,0,10-(T$195-'Indicator Data'!AB62)/(T$195-T$194)*10)),1))</f>
        <v>2.2000000000000002</v>
      </c>
      <c r="U59" s="73">
        <f>IF('Indicator Data'!AA62="No data","x",ROUND(IF('Indicator Data'!AA62&gt;U$195,10,IF('Indicator Data'!AA62&lt;U$194,0,10-(U$195-'Indicator Data'!AA62)/(U$195-U$194)*10)),1))</f>
        <v>3</v>
      </c>
      <c r="V59" s="73">
        <f>IF('Indicator Data'!AE62="No data","x",ROUND(IF('Indicator Data'!AE62&gt;V$195,10,IF('Indicator Data'!AE62&lt;V$194,0,10-(V$195-'Indicator Data'!AE62)/(V$195-V$194)*10)),1))</f>
        <v>4</v>
      </c>
      <c r="W59" s="74">
        <f t="shared" si="15"/>
        <v>3.1</v>
      </c>
      <c r="X59" s="73">
        <f>IF('Indicator Data'!W62="No data","x",ROUND(IF('Indicator Data'!W62&gt;X$195,10,IF('Indicator Data'!W62&lt;X$194,0,10-(X$195-'Indicator Data'!W62)/(X$195-X$194)*10)),1))</f>
        <v>4.5</v>
      </c>
      <c r="Y59" s="73">
        <f>IF('Indicator Data'!X62="No data","x",ROUND(IF('Indicator Data'!X62&gt;Y$195,10,IF('Indicator Data'!X62&lt;Y$194,0,10-(Y$195-'Indicator Data'!X62)/(Y$195-Y$194)*10)),1))</f>
        <v>5.2</v>
      </c>
      <c r="Z59" s="74">
        <f t="shared" si="10"/>
        <v>4.9000000000000004</v>
      </c>
      <c r="AA59" s="88">
        <f>('Indicator Data'!AJ62+'Indicator Data'!AI62*0.5+'Indicator Data'!AH62*0.25)/1000</f>
        <v>123.291</v>
      </c>
      <c r="AB59" s="79">
        <f>AA59*1000/'Indicator Data'!BC62</f>
        <v>1.1746761353935461E-3</v>
      </c>
      <c r="AC59" s="74">
        <f t="shared" si="11"/>
        <v>0.1</v>
      </c>
      <c r="AD59" s="73">
        <f>IF('Indicator Data'!AN62="No data","x",ROUND(IF('Indicator Data'!AN62&lt;$AD$194,10,IF('Indicator Data'!AN62&gt;$AD$195,0,($AD$195-'Indicator Data'!AN62)/($AD$195-$AD$194)*10)),1))</f>
        <v>6.8</v>
      </c>
      <c r="AE59" s="73">
        <f>IF('Indicator Data'!AO62="No data","x",ROUND(IF('Indicator Data'!AO62&gt;$AE$195,10,IF('Indicator Data'!AO62&lt;$AE$194,0,10-($AE$195-'Indicator Data'!AO62)/($AE$195-$AE$194)*10)),1))</f>
        <v>7.9</v>
      </c>
      <c r="AF59" s="80">
        <f>IF('Indicator Data'!AP62="No data","x",ROUND(IF('Indicator Data'!AP62&gt;$AF$195,10,IF('Indicator Data'!AP62&lt;$AF$194,0,10-($AF$195-'Indicator Data'!AP62)/($AF$195-$AF$194)*10)),1))</f>
        <v>5.8</v>
      </c>
      <c r="AG59" s="80">
        <f>IF('Indicator Data'!AQ62="No data","x",ROUND(IF('Indicator Data'!AQ62&gt;$AG$195,10,IF('Indicator Data'!AQ62&lt;$AG$194,0,10-($AG$195-'Indicator Data'!AQ62)/($AG$195-$AG$194)*10)),1))</f>
        <v>4.5</v>
      </c>
      <c r="AH59" s="73">
        <f t="shared" si="12"/>
        <v>5.5</v>
      </c>
      <c r="AI59" s="74">
        <f t="shared" si="13"/>
        <v>6.7</v>
      </c>
      <c r="AJ59" s="81">
        <f t="shared" si="14"/>
        <v>4.0999999999999996</v>
      </c>
      <c r="AK59" s="82">
        <f t="shared" si="16"/>
        <v>6.8</v>
      </c>
    </row>
    <row r="60" spans="1:37" s="4" customFormat="1" x14ac:dyDescent="0.25">
      <c r="A60" s="126" t="str">
        <f>'Indicator Data'!A63</f>
        <v>Fiji</v>
      </c>
      <c r="B60" s="59" t="str">
        <f>'Indicator Data'!B63</f>
        <v>FJI</v>
      </c>
      <c r="C60" s="73">
        <f>ROUND(IF('Indicator Data'!Q63="No data",IF((0.1233*LN('Indicator Data'!BB63)-0.4559)&gt;C$195,0,IF((0.1233*LN('Indicator Data'!BB63)-0.4559)&lt;C$194,10,(C$195-(0.1233*LN('Indicator Data'!BB63)-0.4559))/(C$195-C$194)*10)),IF('Indicator Data'!Q63&gt;C$195,0,IF('Indicator Data'!Q63&lt;C$194,10,(C$195-'Indicator Data'!Q63)/(C$195-C$194)*10))),1)</f>
        <v>3.2</v>
      </c>
      <c r="D60" s="73" t="str">
        <f>IF('Indicator Data'!R63="No data","x",ROUND((IF(LOG('Indicator Data'!R63*1000)&gt;D$195,10,IF(LOG('Indicator Data'!R63*1000)&lt;D$194,0,10-(D$195-LOG('Indicator Data'!R63*1000))/(D$195-D$194)*10))),1))</f>
        <v>x</v>
      </c>
      <c r="E60" s="74">
        <f t="shared" si="2"/>
        <v>3.2</v>
      </c>
      <c r="F60" s="73">
        <f>IF('Indicator Data'!AF63="No data","x",ROUND(IF('Indicator Data'!AF63&gt;F$195,10,IF('Indicator Data'!AF63&lt;F$194,0,10-(F$195-'Indicator Data'!AF63)/(F$195-F$194)*10)),1))</f>
        <v>4.7</v>
      </c>
      <c r="G60" s="73">
        <f>IF('Indicator Data'!AG63="No data","x",ROUND(IF('Indicator Data'!AG63&gt;G$195,10,IF('Indicator Data'!AG63&lt;G$194,0,10-(G$195-'Indicator Data'!AG63)/(G$195-G$194)*10)),1))</f>
        <v>4.4000000000000004</v>
      </c>
      <c r="H60" s="74">
        <f t="shared" si="3"/>
        <v>4.5999999999999996</v>
      </c>
      <c r="I60" s="75">
        <f>SUM(IF('Indicator Data'!S63=0,0,'Indicator Data'!S63/1000000),SUM('Indicator Data'!T63:U63))</f>
        <v>182.83017100000001</v>
      </c>
      <c r="J60" s="75">
        <f>I60/'Indicator Data'!BC63*1000000</f>
        <v>201.91028954105019</v>
      </c>
      <c r="K60" s="73">
        <f t="shared" si="4"/>
        <v>4</v>
      </c>
      <c r="L60" s="73">
        <f>IF('Indicator Data'!V63="No data","x",ROUND(IF('Indicator Data'!V63&gt;L$195,10,IF('Indicator Data'!V63&lt;L$194,0,10-(L$195-'Indicator Data'!V63)/(L$195-L$194)*10)),1))</f>
        <v>2</v>
      </c>
      <c r="M60" s="74">
        <f t="shared" si="5"/>
        <v>3</v>
      </c>
      <c r="N60" s="76">
        <f t="shared" si="6"/>
        <v>3.5</v>
      </c>
      <c r="O60" s="88">
        <f>IF(AND('Indicator Data'!AK63="No data",'Indicator Data'!AL63="No data"),0,SUM('Indicator Data'!AK63:AM63)/1000)</f>
        <v>4.0000000000000001E-3</v>
      </c>
      <c r="P60" s="73">
        <f t="shared" si="7"/>
        <v>0</v>
      </c>
      <c r="Q60" s="77">
        <f>O60*1000/'Indicator Data'!BC63</f>
        <v>4.4174391663408802E-6</v>
      </c>
      <c r="R60" s="73">
        <f t="shared" si="8"/>
        <v>0</v>
      </c>
      <c r="S60" s="78">
        <f t="shared" si="9"/>
        <v>0</v>
      </c>
      <c r="T60" s="73">
        <f>IF('Indicator Data'!AB63="No data","x",ROUND(IF('Indicator Data'!AB63&gt;T$195,10,IF('Indicator Data'!AB63&lt;T$194,0,10-(T$195-'Indicator Data'!AB63)/(T$195-T$194)*10)),1))</f>
        <v>0.2</v>
      </c>
      <c r="U60" s="73">
        <f>IF('Indicator Data'!AA63="No data","x",ROUND(IF('Indicator Data'!AA63&gt;U$195,10,IF('Indicator Data'!AA63&lt;U$194,0,10-(U$195-'Indicator Data'!AA63)/(U$195-U$194)*10)),1))</f>
        <v>0.9</v>
      </c>
      <c r="V60" s="73" t="str">
        <f>IF('Indicator Data'!AE63="No data","x",ROUND(IF('Indicator Data'!AE63&gt;V$195,10,IF('Indicator Data'!AE63&lt;V$194,0,10-(V$195-'Indicator Data'!AE63)/(V$195-V$194)*10)),1))</f>
        <v>x</v>
      </c>
      <c r="W60" s="74">
        <f t="shared" si="15"/>
        <v>0.6</v>
      </c>
      <c r="X60" s="73">
        <f>IF('Indicator Data'!W63="No data","x",ROUND(IF('Indicator Data'!W63&gt;X$195,10,IF('Indicator Data'!W63&lt;X$194,0,10-(X$195-'Indicator Data'!W63)/(X$195-X$194)*10)),1))</f>
        <v>1.9</v>
      </c>
      <c r="Y60" s="73" t="str">
        <f>IF('Indicator Data'!X63="No data","x",ROUND(IF('Indicator Data'!X63&gt;Y$195,10,IF('Indicator Data'!X63&lt;Y$194,0,10-(Y$195-'Indicator Data'!X63)/(Y$195-Y$194)*10)),1))</f>
        <v>x</v>
      </c>
      <c r="Z60" s="74">
        <f t="shared" si="10"/>
        <v>1.9</v>
      </c>
      <c r="AA60" s="88">
        <f>('Indicator Data'!AJ63+'Indicator Data'!AI63*0.5+'Indicator Data'!AH63*0.25)/1000</f>
        <v>267.95</v>
      </c>
      <c r="AB60" s="79">
        <f>AA60*1000/'Indicator Data'!BC63</f>
        <v>0.29591320615525973</v>
      </c>
      <c r="AC60" s="74">
        <f t="shared" si="11"/>
        <v>10</v>
      </c>
      <c r="AD60" s="73">
        <f>IF('Indicator Data'!AN63="No data","x",ROUND(IF('Indicator Data'!AN63&lt;$AD$194,10,IF('Indicator Data'!AN63&gt;$AD$195,0,($AD$195-'Indicator Data'!AN63)/($AD$195-$AD$194)*10)),1))</f>
        <v>3.6</v>
      </c>
      <c r="AE60" s="73">
        <f>IF('Indicator Data'!AO63="No data","x",ROUND(IF('Indicator Data'!AO63&gt;$AE$195,10,IF('Indicator Data'!AO63&lt;$AE$194,0,10-($AE$195-'Indicator Data'!AO63)/($AE$195-$AE$194)*10)),1))</f>
        <v>0</v>
      </c>
      <c r="AF60" s="80">
        <f>IF('Indicator Data'!AP63="No data","x",ROUND(IF('Indicator Data'!AP63&gt;$AF$195,10,IF('Indicator Data'!AP63&lt;$AF$194,0,10-($AF$195-'Indicator Data'!AP63)/($AF$195-$AF$194)*10)),1))</f>
        <v>4.5999999999999996</v>
      </c>
      <c r="AG60" s="80">
        <f>IF('Indicator Data'!AQ63="No data","x",ROUND(IF('Indicator Data'!AQ63&gt;$AG$195,10,IF('Indicator Data'!AQ63&lt;$AG$194,0,10-($AG$195-'Indicator Data'!AQ63)/($AG$195-$AG$194)*10)),1))</f>
        <v>4.2</v>
      </c>
      <c r="AH60" s="73">
        <f t="shared" si="12"/>
        <v>4.5</v>
      </c>
      <c r="AI60" s="74">
        <f t="shared" si="13"/>
        <v>2.7</v>
      </c>
      <c r="AJ60" s="81">
        <f t="shared" si="14"/>
        <v>5.6</v>
      </c>
      <c r="AK60" s="82">
        <f t="shared" si="16"/>
        <v>3.3</v>
      </c>
    </row>
    <row r="61" spans="1:37" s="4" customFormat="1" x14ac:dyDescent="0.25">
      <c r="A61" s="126" t="str">
        <f>'Indicator Data'!A64</f>
        <v>Finland</v>
      </c>
      <c r="B61" s="59" t="str">
        <f>'Indicator Data'!B64</f>
        <v>FIN</v>
      </c>
      <c r="C61" s="73">
        <f>ROUND(IF('Indicator Data'!Q64="No data",IF((0.1233*LN('Indicator Data'!BB64)-0.4559)&gt;C$195,0,IF((0.1233*LN('Indicator Data'!BB64)-0.4559)&lt;C$194,10,(C$195-(0.1233*LN('Indicator Data'!BB64)-0.4559))/(C$195-C$194)*10)),IF('Indicator Data'!Q64&gt;C$195,0,IF('Indicator Data'!Q64&lt;C$194,10,(C$195-'Indicator Data'!Q64)/(C$195-C$194)*10))),1)</f>
        <v>0.5</v>
      </c>
      <c r="D61" s="73" t="str">
        <f>IF('Indicator Data'!R64="No data","x",ROUND((IF(LOG('Indicator Data'!R64*1000)&gt;D$195,10,IF(LOG('Indicator Data'!R64*1000)&lt;D$194,0,10-(D$195-LOG('Indicator Data'!R64*1000))/(D$195-D$194)*10))),1))</f>
        <v>x</v>
      </c>
      <c r="E61" s="74">
        <f t="shared" si="2"/>
        <v>0.5</v>
      </c>
      <c r="F61" s="73">
        <f>IF('Indicator Data'!AF64="No data","x",ROUND(IF('Indicator Data'!AF64&gt;F$195,10,IF('Indicator Data'!AF64&lt;F$194,0,10-(F$195-'Indicator Data'!AF64)/(F$195-F$194)*10)),1))</f>
        <v>0.8</v>
      </c>
      <c r="G61" s="73">
        <f>IF('Indicator Data'!AG64="No data","x",ROUND(IF('Indicator Data'!AG64&gt;G$195,10,IF('Indicator Data'!AG64&lt;G$194,0,10-(G$195-'Indicator Data'!AG64)/(G$195-G$194)*10)),1))</f>
        <v>0.5</v>
      </c>
      <c r="H61" s="74">
        <f t="shared" si="3"/>
        <v>0.7</v>
      </c>
      <c r="I61" s="75">
        <f>SUM(IF('Indicator Data'!S64=0,0,'Indicator Data'!S64/1000000),SUM('Indicator Data'!T64:U64))</f>
        <v>0</v>
      </c>
      <c r="J61" s="75">
        <f>I61/'Indicator Data'!BC64*1000000</f>
        <v>0</v>
      </c>
      <c r="K61" s="73">
        <f t="shared" si="4"/>
        <v>0</v>
      </c>
      <c r="L61" s="73" t="str">
        <f>IF('Indicator Data'!V64="No data","x",ROUND(IF('Indicator Data'!V64&gt;L$195,10,IF('Indicator Data'!V64&lt;L$194,0,10-(L$195-'Indicator Data'!V64)/(L$195-L$194)*10)),1))</f>
        <v>x</v>
      </c>
      <c r="M61" s="74">
        <f t="shared" si="5"/>
        <v>0</v>
      </c>
      <c r="N61" s="76">
        <f t="shared" si="6"/>
        <v>0.4</v>
      </c>
      <c r="O61" s="88">
        <f>IF(AND('Indicator Data'!AK64="No data",'Indicator Data'!AL64="No data"),0,SUM('Indicator Data'!AK64:AM64)/1000)</f>
        <v>21.599</v>
      </c>
      <c r="P61" s="73">
        <f t="shared" si="7"/>
        <v>4.4000000000000004</v>
      </c>
      <c r="Q61" s="77">
        <f>O61*1000/'Indicator Data'!BC64</f>
        <v>3.9190369319197296E-3</v>
      </c>
      <c r="R61" s="73">
        <f t="shared" si="8"/>
        <v>4.5</v>
      </c>
      <c r="S61" s="78">
        <f t="shared" si="9"/>
        <v>4.5</v>
      </c>
      <c r="T61" s="73" t="str">
        <f>IF('Indicator Data'!AB64="No data","x",ROUND(IF('Indicator Data'!AB64&gt;T$195,10,IF('Indicator Data'!AB64&lt;T$194,0,10-(T$195-'Indicator Data'!AB64)/(T$195-T$194)*10)),1))</f>
        <v>x</v>
      </c>
      <c r="U61" s="73">
        <f>IF('Indicator Data'!AA64="No data","x",ROUND(IF('Indicator Data'!AA64&gt;U$195,10,IF('Indicator Data'!AA64&lt;U$194,0,10-(U$195-'Indicator Data'!AA64)/(U$195-U$194)*10)),1))</f>
        <v>0.1</v>
      </c>
      <c r="V61" s="73" t="str">
        <f>IF('Indicator Data'!AE64="No data","x",ROUND(IF('Indicator Data'!AE64&gt;V$195,10,IF('Indicator Data'!AE64&lt;V$194,0,10-(V$195-'Indicator Data'!AE64)/(V$195-V$194)*10)),1))</f>
        <v>x</v>
      </c>
      <c r="W61" s="74">
        <f t="shared" si="15"/>
        <v>0.1</v>
      </c>
      <c r="X61" s="73">
        <f>IF('Indicator Data'!W64="No data","x",ROUND(IF('Indicator Data'!W64&gt;X$195,10,IF('Indicator Data'!W64&lt;X$194,0,10-(X$195-'Indicator Data'!W64)/(X$195-X$194)*10)),1))</f>
        <v>0.2</v>
      </c>
      <c r="Y61" s="73" t="str">
        <f>IF('Indicator Data'!X64="No data","x",ROUND(IF('Indicator Data'!X64&gt;Y$195,10,IF('Indicator Data'!X64&lt;Y$194,0,10-(Y$195-'Indicator Data'!X64)/(Y$195-Y$194)*10)),1))</f>
        <v>x</v>
      </c>
      <c r="Z61" s="74">
        <f t="shared" si="10"/>
        <v>0.2</v>
      </c>
      <c r="AA61" s="88">
        <f>('Indicator Data'!AJ64+'Indicator Data'!AI64*0.5+'Indicator Data'!AH64*0.25)/1000</f>
        <v>0</v>
      </c>
      <c r="AB61" s="79">
        <f>AA61*1000/'Indicator Data'!BC64</f>
        <v>0</v>
      </c>
      <c r="AC61" s="74">
        <f t="shared" si="11"/>
        <v>0</v>
      </c>
      <c r="AD61" s="73">
        <f>IF('Indicator Data'!AN64="No data","x",ROUND(IF('Indicator Data'!AN64&lt;$AD$194,10,IF('Indicator Data'!AN64&gt;$AD$195,0,($AD$195-'Indicator Data'!AN64)/($AD$195-$AD$194)*10)),1))</f>
        <v>2.1</v>
      </c>
      <c r="AE61" s="73">
        <f>IF('Indicator Data'!AO64="No data","x",ROUND(IF('Indicator Data'!AO64&gt;$AE$195,10,IF('Indicator Data'!AO64&lt;$AE$194,0,10-($AE$195-'Indicator Data'!AO64)/($AE$195-$AE$194)*10)),1))</f>
        <v>0</v>
      </c>
      <c r="AF61" s="80">
        <f>IF('Indicator Data'!AP64="No data","x",ROUND(IF('Indicator Data'!AP64&gt;$AF$195,10,IF('Indicator Data'!AP64&lt;$AF$194,0,10-($AF$195-'Indicator Data'!AP64)/($AF$195-$AF$194)*10)),1))</f>
        <v>0.7</v>
      </c>
      <c r="AG61" s="80">
        <f>IF('Indicator Data'!AQ64="No data","x",ROUND(IF('Indicator Data'!AQ64&gt;$AG$195,10,IF('Indicator Data'!AQ64&lt;$AG$194,0,10-($AG$195-'Indicator Data'!AQ64)/($AG$195-$AG$194)*10)),1))</f>
        <v>3.1</v>
      </c>
      <c r="AH61" s="73">
        <f t="shared" si="12"/>
        <v>1.2</v>
      </c>
      <c r="AI61" s="74">
        <f t="shared" si="13"/>
        <v>1.1000000000000001</v>
      </c>
      <c r="AJ61" s="81">
        <f t="shared" si="14"/>
        <v>0.4</v>
      </c>
      <c r="AK61" s="82">
        <f t="shared" si="16"/>
        <v>2.7</v>
      </c>
    </row>
    <row r="62" spans="1:37" s="4" customFormat="1" x14ac:dyDescent="0.25">
      <c r="A62" s="126" t="str">
        <f>'Indicator Data'!A65</f>
        <v>France</v>
      </c>
      <c r="B62" s="59" t="str">
        <f>'Indicator Data'!B65</f>
        <v>FRA</v>
      </c>
      <c r="C62" s="73">
        <f>ROUND(IF('Indicator Data'!Q65="No data",IF((0.1233*LN('Indicator Data'!BB65)-0.4559)&gt;C$195,0,IF((0.1233*LN('Indicator Data'!BB65)-0.4559)&lt;C$194,10,(C$195-(0.1233*LN('Indicator Data'!BB65)-0.4559))/(C$195-C$194)*10)),IF('Indicator Data'!Q65&gt;C$195,0,IF('Indicator Data'!Q65&lt;C$194,10,(C$195-'Indicator Data'!Q65)/(C$195-C$194)*10))),1)</f>
        <v>0.8</v>
      </c>
      <c r="D62" s="73" t="str">
        <f>IF('Indicator Data'!R65="No data","x",ROUND((IF(LOG('Indicator Data'!R65*1000)&gt;D$195,10,IF(LOG('Indicator Data'!R65*1000)&lt;D$194,0,10-(D$195-LOG('Indicator Data'!R65*1000))/(D$195-D$194)*10))),1))</f>
        <v>x</v>
      </c>
      <c r="E62" s="74">
        <f t="shared" si="2"/>
        <v>0.8</v>
      </c>
      <c r="F62" s="73">
        <f>IF('Indicator Data'!AF65="No data","x",ROUND(IF('Indicator Data'!AF65&gt;F$195,10,IF('Indicator Data'!AF65&lt;F$194,0,10-(F$195-'Indicator Data'!AF65)/(F$195-F$194)*10)),1))</f>
        <v>1.1000000000000001</v>
      </c>
      <c r="G62" s="73">
        <f>IF('Indicator Data'!AG65="No data","x",ROUND(IF('Indicator Data'!AG65&gt;G$195,10,IF('Indicator Data'!AG65&lt;G$194,0,10-(G$195-'Indicator Data'!AG65)/(G$195-G$194)*10)),1))</f>
        <v>2</v>
      </c>
      <c r="H62" s="74">
        <f t="shared" si="3"/>
        <v>1.6</v>
      </c>
      <c r="I62" s="75">
        <f>SUM(IF('Indicator Data'!S65=0,0,'Indicator Data'!S65/1000000),SUM('Indicator Data'!T65:U65))</f>
        <v>-0.51255200000000001</v>
      </c>
      <c r="J62" s="75">
        <f>I62/'Indicator Data'!BC65*1000000</f>
        <v>-7.6365066233157735E-3</v>
      </c>
      <c r="K62" s="73">
        <f t="shared" si="4"/>
        <v>0</v>
      </c>
      <c r="L62" s="73" t="str">
        <f>IF('Indicator Data'!V65="No data","x",ROUND(IF('Indicator Data'!V65&gt;L$195,10,IF('Indicator Data'!V65&lt;L$194,0,10-(L$195-'Indicator Data'!V65)/(L$195-L$194)*10)),1))</f>
        <v>x</v>
      </c>
      <c r="M62" s="74">
        <f t="shared" si="5"/>
        <v>0</v>
      </c>
      <c r="N62" s="76">
        <f t="shared" si="6"/>
        <v>0.8</v>
      </c>
      <c r="O62" s="88">
        <f>IF(AND('Indicator Data'!AK65="No data",'Indicator Data'!AL65="No data"),0,SUM('Indicator Data'!AK65:AM65)/1000)</f>
        <v>355.22199999999998</v>
      </c>
      <c r="P62" s="73">
        <f t="shared" si="7"/>
        <v>8.5</v>
      </c>
      <c r="Q62" s="77">
        <f>O62*1000/'Indicator Data'!BC65</f>
        <v>5.2924486798363399E-3</v>
      </c>
      <c r="R62" s="73">
        <f t="shared" si="8"/>
        <v>4.8</v>
      </c>
      <c r="S62" s="78">
        <f t="shared" si="9"/>
        <v>6.7</v>
      </c>
      <c r="T62" s="73">
        <f>IF('Indicator Data'!AB65="No data","x",ROUND(IF('Indicator Data'!AB65&gt;T$195,10,IF('Indicator Data'!AB65&lt;T$194,0,10-(T$195-'Indicator Data'!AB65)/(T$195-T$194)*10)),1))</f>
        <v>0.8</v>
      </c>
      <c r="U62" s="73">
        <f>IF('Indicator Data'!AA65="No data","x",ROUND(IF('Indicator Data'!AA65&gt;U$195,10,IF('Indicator Data'!AA65&lt;U$194,0,10-(U$195-'Indicator Data'!AA65)/(U$195-U$194)*10)),1))</f>
        <v>0.1</v>
      </c>
      <c r="V62" s="73" t="str">
        <f>IF('Indicator Data'!AE65="No data","x",ROUND(IF('Indicator Data'!AE65&gt;V$195,10,IF('Indicator Data'!AE65&lt;V$194,0,10-(V$195-'Indicator Data'!AE65)/(V$195-V$194)*10)),1))</f>
        <v>x</v>
      </c>
      <c r="W62" s="74">
        <f t="shared" si="15"/>
        <v>0.5</v>
      </c>
      <c r="X62" s="73">
        <f>IF('Indicator Data'!W65="No data","x",ROUND(IF('Indicator Data'!W65&gt;X$195,10,IF('Indicator Data'!W65&lt;X$194,0,10-(X$195-'Indicator Data'!W65)/(X$195-X$194)*10)),1))</f>
        <v>0.3</v>
      </c>
      <c r="Y62" s="73" t="str">
        <f>IF('Indicator Data'!X65="No data","x",ROUND(IF('Indicator Data'!X65&gt;Y$195,10,IF('Indicator Data'!X65&lt;Y$194,0,10-(Y$195-'Indicator Data'!X65)/(Y$195-Y$194)*10)),1))</f>
        <v>x</v>
      </c>
      <c r="Z62" s="74">
        <f t="shared" si="10"/>
        <v>0.3</v>
      </c>
      <c r="AA62" s="88">
        <f>('Indicator Data'!AJ65+'Indicator Data'!AI65*0.5+'Indicator Data'!AH65*0.25)/1000</f>
        <v>10.285500000000001</v>
      </c>
      <c r="AB62" s="79">
        <f>AA62*1000/'Indicator Data'!BC65</f>
        <v>1.5324355162815557E-4</v>
      </c>
      <c r="AC62" s="74">
        <f t="shared" si="11"/>
        <v>0</v>
      </c>
      <c r="AD62" s="73">
        <f>IF('Indicator Data'!AN65="No data","x",ROUND(IF('Indicator Data'!AN65&lt;$AD$194,10,IF('Indicator Data'!AN65&gt;$AD$195,0,($AD$195-'Indicator Data'!AN65)/($AD$195-$AD$194)*10)),1))</f>
        <v>1.2</v>
      </c>
      <c r="AE62" s="73">
        <f>IF('Indicator Data'!AO65="No data","x",ROUND(IF('Indicator Data'!AO65&gt;$AE$195,10,IF('Indicator Data'!AO65&lt;$AE$194,0,10-($AE$195-'Indicator Data'!AO65)/($AE$195-$AE$194)*10)),1))</f>
        <v>0</v>
      </c>
      <c r="AF62" s="80">
        <f>IF('Indicator Data'!AP65="No data","x",ROUND(IF('Indicator Data'!AP65&gt;$AF$195,10,IF('Indicator Data'!AP65&lt;$AF$194,0,10-($AF$195-'Indicator Data'!AP65)/($AF$195-$AF$194)*10)),1))</f>
        <v>0.8</v>
      </c>
      <c r="AG62" s="80">
        <f>IF('Indicator Data'!AQ65="No data","x",ROUND(IF('Indicator Data'!AQ65&gt;$AG$195,10,IF('Indicator Data'!AQ65&lt;$AG$194,0,10-($AG$195-'Indicator Data'!AQ65)/($AG$195-$AG$194)*10)),1))</f>
        <v>2.4</v>
      </c>
      <c r="AH62" s="73">
        <f t="shared" si="12"/>
        <v>1.1000000000000001</v>
      </c>
      <c r="AI62" s="74">
        <f t="shared" si="13"/>
        <v>0.8</v>
      </c>
      <c r="AJ62" s="81">
        <f t="shared" si="14"/>
        <v>0.4</v>
      </c>
      <c r="AK62" s="82">
        <f t="shared" si="16"/>
        <v>4.2</v>
      </c>
    </row>
    <row r="63" spans="1:37" s="4" customFormat="1" x14ac:dyDescent="0.25">
      <c r="A63" s="126" t="str">
        <f>'Indicator Data'!A66</f>
        <v>Gabon</v>
      </c>
      <c r="B63" s="59" t="str">
        <f>'Indicator Data'!B66</f>
        <v>GAB</v>
      </c>
      <c r="C63" s="73">
        <f>ROUND(IF('Indicator Data'!Q66="No data",IF((0.1233*LN('Indicator Data'!BB66)-0.4559)&gt;C$195,0,IF((0.1233*LN('Indicator Data'!BB66)-0.4559)&lt;C$194,10,(C$195-(0.1233*LN('Indicator Data'!BB66)-0.4559))/(C$195-C$194)*10)),IF('Indicator Data'!Q66&gt;C$195,0,IF('Indicator Data'!Q66&lt;C$194,10,(C$195-'Indicator Data'!Q66)/(C$195-C$194)*10))),1)</f>
        <v>3.8</v>
      </c>
      <c r="D63" s="73">
        <f>IF('Indicator Data'!R66="No data","x",ROUND((IF(LOG('Indicator Data'!R66*1000)&gt;D$195,10,IF(LOG('Indicator Data'!R66*1000)&lt;D$194,0,10-(D$195-LOG('Indicator Data'!R66*1000))/(D$195-D$194)*10))),1))</f>
        <v>6.9</v>
      </c>
      <c r="E63" s="74">
        <f t="shared" si="2"/>
        <v>5.6</v>
      </c>
      <c r="F63" s="73">
        <f>IF('Indicator Data'!AF66="No data","x",ROUND(IF('Indicator Data'!AF66&gt;F$195,10,IF('Indicator Data'!AF66&lt;F$194,0,10-(F$195-'Indicator Data'!AF66)/(F$195-F$194)*10)),1))</f>
        <v>7.1</v>
      </c>
      <c r="G63" s="73">
        <f>IF('Indicator Data'!AG66="No data","x",ROUND(IF('Indicator Data'!AG66&gt;G$195,10,IF('Indicator Data'!AG66&lt;G$194,0,10-(G$195-'Indicator Data'!AG66)/(G$195-G$194)*10)),1))</f>
        <v>3.3</v>
      </c>
      <c r="H63" s="74">
        <f t="shared" si="3"/>
        <v>5.2</v>
      </c>
      <c r="I63" s="75">
        <f>SUM(IF('Indicator Data'!S66=0,0,'Indicator Data'!S66/1000000),SUM('Indicator Data'!T66:U66))</f>
        <v>116.45</v>
      </c>
      <c r="J63" s="75">
        <f>I63/'Indicator Data'!BC66*1000000</f>
        <v>57.502282561624227</v>
      </c>
      <c r="K63" s="73">
        <f t="shared" si="4"/>
        <v>1.2</v>
      </c>
      <c r="L63" s="73">
        <f>IF('Indicator Data'!V66="No data","x",ROUND(IF('Indicator Data'!V66&gt;L$195,10,IF('Indicator Data'!V66&lt;L$194,0,10-(L$195-'Indicator Data'!V66)/(L$195-L$194)*10)),1))</f>
        <v>0.5</v>
      </c>
      <c r="M63" s="74">
        <f t="shared" si="5"/>
        <v>0.9</v>
      </c>
      <c r="N63" s="76">
        <f t="shared" si="6"/>
        <v>4.3</v>
      </c>
      <c r="O63" s="88">
        <f>IF(AND('Indicator Data'!AK66="No data",'Indicator Data'!AL66="No data"),0,SUM('Indicator Data'!AK66:AM66)/1000)</f>
        <v>0.83299999999999996</v>
      </c>
      <c r="P63" s="73">
        <f t="shared" si="7"/>
        <v>0</v>
      </c>
      <c r="Q63" s="77">
        <f>O63*1000/'Indicator Data'!BC66</f>
        <v>4.113301964262171E-4</v>
      </c>
      <c r="R63" s="73">
        <f t="shared" si="8"/>
        <v>2.6</v>
      </c>
      <c r="S63" s="78">
        <f t="shared" si="9"/>
        <v>1.3</v>
      </c>
      <c r="T63" s="73">
        <f>IF('Indicator Data'!AB66="No data","x",ROUND(IF('Indicator Data'!AB66&gt;T$195,10,IF('Indicator Data'!AB66&lt;T$194,0,10-(T$195-'Indicator Data'!AB66)/(T$195-T$194)*10)),1))</f>
        <v>7.2</v>
      </c>
      <c r="U63" s="73">
        <f>IF('Indicator Data'!AA66="No data","x",ROUND(IF('Indicator Data'!AA66&gt;U$195,10,IF('Indicator Data'!AA66&lt;U$194,0,10-(U$195-'Indicator Data'!AA66)/(U$195-U$194)*10)),1))</f>
        <v>9.6</v>
      </c>
      <c r="V63" s="73">
        <f>IF('Indicator Data'!AE66="No data","x",ROUND(IF('Indicator Data'!AE66&gt;V$195,10,IF('Indicator Data'!AE66&lt;V$194,0,10-(V$195-'Indicator Data'!AE66)/(V$195-V$194)*10)),1))</f>
        <v>5.6</v>
      </c>
      <c r="W63" s="74">
        <f t="shared" si="15"/>
        <v>7.5</v>
      </c>
      <c r="X63" s="73">
        <f>IF('Indicator Data'!W66="No data","x",ROUND(IF('Indicator Data'!W66&gt;X$195,10,IF('Indicator Data'!W66&lt;X$194,0,10-(X$195-'Indicator Data'!W66)/(X$195-X$194)*10)),1))</f>
        <v>3.7</v>
      </c>
      <c r="Y63" s="73">
        <f>IF('Indicator Data'!X66="No data","x",ROUND(IF('Indicator Data'!X66&gt;Y$195,10,IF('Indicator Data'!X66&lt;Y$194,0,10-(Y$195-'Indicator Data'!X66)/(Y$195-Y$194)*10)),1))</f>
        <v>1.4</v>
      </c>
      <c r="Z63" s="74">
        <f t="shared" si="10"/>
        <v>2.6</v>
      </c>
      <c r="AA63" s="88">
        <f>('Indicator Data'!AJ66+'Indicator Data'!AI66*0.5+'Indicator Data'!AH66*0.25)/1000</f>
        <v>0</v>
      </c>
      <c r="AB63" s="79">
        <f>AA63*1000/'Indicator Data'!BC66</f>
        <v>0</v>
      </c>
      <c r="AC63" s="74">
        <f t="shared" si="11"/>
        <v>0</v>
      </c>
      <c r="AD63" s="73">
        <f>IF('Indicator Data'!AN66="No data","x",ROUND(IF('Indicator Data'!AN66&lt;$AD$194,10,IF('Indicator Data'!AN66&gt;$AD$195,0,($AD$195-'Indicator Data'!AN66)/($AD$195-$AD$194)*10)),1))</f>
        <v>3.2</v>
      </c>
      <c r="AE63" s="73">
        <f>IF('Indicator Data'!AO66="No data","x",ROUND(IF('Indicator Data'!AO66&gt;$AE$195,10,IF('Indicator Data'!AO66&lt;$AE$194,0,10-($AE$195-'Indicator Data'!AO66)/($AE$195-$AE$194)*10)),1))</f>
        <v>0.7</v>
      </c>
      <c r="AF63" s="80">
        <f>IF('Indicator Data'!AP66="No data","x",ROUND(IF('Indicator Data'!AP66&gt;$AF$195,10,IF('Indicator Data'!AP66&lt;$AF$194,0,10-($AF$195-'Indicator Data'!AP66)/($AF$195-$AF$194)*10)),1))</f>
        <v>4.7</v>
      </c>
      <c r="AG63" s="80">
        <f>IF('Indicator Data'!AQ66="No data","x",ROUND(IF('Indicator Data'!AQ66&gt;$AG$195,10,IF('Indicator Data'!AQ66&lt;$AG$194,0,10-($AG$195-'Indicator Data'!AQ66)/($AG$195-$AG$194)*10)),1))</f>
        <v>10</v>
      </c>
      <c r="AH63" s="73">
        <f t="shared" si="12"/>
        <v>5.8</v>
      </c>
      <c r="AI63" s="74">
        <f t="shared" si="13"/>
        <v>3.2</v>
      </c>
      <c r="AJ63" s="81">
        <f t="shared" si="14"/>
        <v>3.9</v>
      </c>
      <c r="AK63" s="82">
        <f t="shared" si="16"/>
        <v>2.7</v>
      </c>
    </row>
    <row r="64" spans="1:37" s="4" customFormat="1" x14ac:dyDescent="0.25">
      <c r="A64" s="126" t="str">
        <f>'Indicator Data'!A67</f>
        <v>Gambia</v>
      </c>
      <c r="B64" s="59" t="str">
        <f>'Indicator Data'!B67</f>
        <v>GMB</v>
      </c>
      <c r="C64" s="73">
        <f>ROUND(IF('Indicator Data'!Q67="No data",IF((0.1233*LN('Indicator Data'!BB67)-0.4559)&gt;C$195,0,IF((0.1233*LN('Indicator Data'!BB67)-0.4559)&lt;C$194,10,(C$195-(0.1233*LN('Indicator Data'!BB67)-0.4559))/(C$195-C$194)*10)),IF('Indicator Data'!Q67&gt;C$195,0,IF('Indicator Data'!Q67&lt;C$194,10,(C$195-'Indicator Data'!Q67)/(C$195-C$194)*10))),1)</f>
        <v>7.5</v>
      </c>
      <c r="D64" s="73">
        <f>IF('Indicator Data'!R67="No data","x",ROUND((IF(LOG('Indicator Data'!R67*1000)&gt;D$195,10,IF(LOG('Indicator Data'!R67*1000)&lt;D$194,0,10-(D$195-LOG('Indicator Data'!R67*1000))/(D$195-D$194)*10))),1))</f>
        <v>9.1</v>
      </c>
      <c r="E64" s="74">
        <f t="shared" si="2"/>
        <v>8.4</v>
      </c>
      <c r="F64" s="73">
        <f>IF('Indicator Data'!AF67="No data","x",ROUND(IF('Indicator Data'!AF67&gt;F$195,10,IF('Indicator Data'!AF67&lt;F$194,0,10-(F$195-'Indicator Data'!AF67)/(F$195-F$194)*10)),1))</f>
        <v>8.3000000000000007</v>
      </c>
      <c r="G64" s="73" t="str">
        <f>IF('Indicator Data'!AG67="No data","x",ROUND(IF('Indicator Data'!AG67&gt;G$195,10,IF('Indicator Data'!AG67&lt;G$194,0,10-(G$195-'Indicator Data'!AG67)/(G$195-G$194)*10)),1))</f>
        <v>x</v>
      </c>
      <c r="H64" s="74">
        <f t="shared" si="3"/>
        <v>8.3000000000000007</v>
      </c>
      <c r="I64" s="75">
        <f>SUM(IF('Indicator Data'!S67=0,0,'Indicator Data'!S67/1000000),SUM('Indicator Data'!T67:U67))</f>
        <v>69.68506099999999</v>
      </c>
      <c r="J64" s="75">
        <f>I64/'Indicator Data'!BC67*1000000</f>
        <v>33.174389498459455</v>
      </c>
      <c r="K64" s="73">
        <f t="shared" si="4"/>
        <v>0.7</v>
      </c>
      <c r="L64" s="73">
        <f>IF('Indicator Data'!V67="No data","x",ROUND(IF('Indicator Data'!V67&gt;L$195,10,IF('Indicator Data'!V67&lt;L$194,0,10-(L$195-'Indicator Data'!V67)/(L$195-L$194)*10)),1))</f>
        <v>10</v>
      </c>
      <c r="M64" s="74">
        <f t="shared" si="5"/>
        <v>5.4</v>
      </c>
      <c r="N64" s="76">
        <f t="shared" si="6"/>
        <v>7.6</v>
      </c>
      <c r="O64" s="88">
        <f>IF(AND('Indicator Data'!AK67="No data",'Indicator Data'!AL67="No data"),0,SUM('Indicator Data'!AK67:AM67)/1000)</f>
        <v>8.5250000000000004</v>
      </c>
      <c r="P64" s="73">
        <f t="shared" si="7"/>
        <v>3.1</v>
      </c>
      <c r="Q64" s="77">
        <f>O64*1000/'Indicator Data'!BC67</f>
        <v>4.0584261018924402E-3</v>
      </c>
      <c r="R64" s="73">
        <f t="shared" si="8"/>
        <v>4.5</v>
      </c>
      <c r="S64" s="78">
        <f t="shared" si="9"/>
        <v>3.8</v>
      </c>
      <c r="T64" s="73">
        <f>IF('Indicator Data'!AB67="No data","x",ROUND(IF('Indicator Data'!AB67&gt;T$195,10,IF('Indicator Data'!AB67&lt;T$194,0,10-(T$195-'Indicator Data'!AB67)/(T$195-T$194)*10)),1))</f>
        <v>3.4</v>
      </c>
      <c r="U64" s="73">
        <f>IF('Indicator Data'!AA67="No data","x",ROUND(IF('Indicator Data'!AA67&gt;U$195,10,IF('Indicator Data'!AA67&lt;U$194,0,10-(U$195-'Indicator Data'!AA67)/(U$195-U$194)*10)),1))</f>
        <v>3.2</v>
      </c>
      <c r="V64" s="73">
        <f>IF('Indicator Data'!AE67="No data","x",ROUND(IF('Indicator Data'!AE67&gt;V$195,10,IF('Indicator Data'!AE67&lt;V$194,0,10-(V$195-'Indicator Data'!AE67)/(V$195-V$194)*10)),1))</f>
        <v>7</v>
      </c>
      <c r="W64" s="74">
        <f t="shared" si="15"/>
        <v>4.5</v>
      </c>
      <c r="X64" s="73">
        <f>IF('Indicator Data'!W67="No data","x",ROUND(IF('Indicator Data'!W67&gt;X$195,10,IF('Indicator Data'!W67&lt;X$194,0,10-(X$195-'Indicator Data'!W67)/(X$195-X$194)*10)),1))</f>
        <v>4.9000000000000004</v>
      </c>
      <c r="Y64" s="73">
        <f>IF('Indicator Data'!X67="No data","x",ROUND(IF('Indicator Data'!X67&gt;Y$195,10,IF('Indicator Data'!X67&lt;Y$194,0,10-(Y$195-'Indicator Data'!X67)/(Y$195-Y$194)*10)),1))</f>
        <v>3.6</v>
      </c>
      <c r="Z64" s="74">
        <f t="shared" si="10"/>
        <v>4.3</v>
      </c>
      <c r="AA64" s="88">
        <f>('Indicator Data'!AJ67+'Indicator Data'!AI67*0.5+'Indicator Data'!AH67*0.25)/1000</f>
        <v>0</v>
      </c>
      <c r="AB64" s="79">
        <f>AA64*1000/'Indicator Data'!BC67</f>
        <v>0</v>
      </c>
      <c r="AC64" s="74">
        <f t="shared" si="11"/>
        <v>0</v>
      </c>
      <c r="AD64" s="73">
        <f>IF('Indicator Data'!AN67="No data","x",ROUND(IF('Indicator Data'!AN67&lt;$AD$194,10,IF('Indicator Data'!AN67&gt;$AD$195,0,($AD$195-'Indicator Data'!AN67)/($AD$195-$AD$194)*10)),1))</f>
        <v>4.3</v>
      </c>
      <c r="AE64" s="73">
        <f>IF('Indicator Data'!AO67="No data","x",ROUND(IF('Indicator Data'!AO67&gt;$AE$195,10,IF('Indicator Data'!AO67&lt;$AE$194,0,10-($AE$195-'Indicator Data'!AO67)/($AE$195-$AE$194)*10)),1))</f>
        <v>2</v>
      </c>
      <c r="AF64" s="80">
        <f>IF('Indicator Data'!AP67="No data","x",ROUND(IF('Indicator Data'!AP67&gt;$AF$195,10,IF('Indicator Data'!AP67&lt;$AF$194,0,10-($AF$195-'Indicator Data'!AP67)/($AF$195-$AF$194)*10)),1))</f>
        <v>6.9</v>
      </c>
      <c r="AG64" s="80">
        <f>IF('Indicator Data'!AQ67="No data","x",ROUND(IF('Indicator Data'!AQ67&gt;$AG$195,10,IF('Indicator Data'!AQ67&lt;$AG$194,0,10-($AG$195-'Indicator Data'!AQ67)/($AG$195-$AG$194)*10)),1))</f>
        <v>1.4</v>
      </c>
      <c r="AH64" s="73">
        <f t="shared" si="12"/>
        <v>5.8</v>
      </c>
      <c r="AI64" s="74">
        <f t="shared" si="13"/>
        <v>4</v>
      </c>
      <c r="AJ64" s="81">
        <f t="shared" si="14"/>
        <v>3.4</v>
      </c>
      <c r="AK64" s="82">
        <f t="shared" si="16"/>
        <v>3.6</v>
      </c>
    </row>
    <row r="65" spans="1:37" s="4" customFormat="1" x14ac:dyDescent="0.25">
      <c r="A65" s="126" t="str">
        <f>'Indicator Data'!A68</f>
        <v>Georgia</v>
      </c>
      <c r="B65" s="59" t="str">
        <f>'Indicator Data'!B68</f>
        <v>GEO</v>
      </c>
      <c r="C65" s="73">
        <f>ROUND(IF('Indicator Data'!Q68="No data",IF((0.1233*LN('Indicator Data'!BB68)-0.4559)&gt;C$195,0,IF((0.1233*LN('Indicator Data'!BB68)-0.4559)&lt;C$194,10,(C$195-(0.1233*LN('Indicator Data'!BB68)-0.4559))/(C$195-C$194)*10)),IF('Indicator Data'!Q68&gt;C$195,0,IF('Indicator Data'!Q68&lt;C$194,10,(C$195-'Indicator Data'!Q68)/(C$195-C$194)*10))),1)</f>
        <v>2.6</v>
      </c>
      <c r="D65" s="73" t="str">
        <f>IF('Indicator Data'!R68="No data","x",ROUND((IF(LOG('Indicator Data'!R68*1000)&gt;D$195,10,IF(LOG('Indicator Data'!R68*1000)&lt;D$194,0,10-(D$195-LOG('Indicator Data'!R68*1000))/(D$195-D$194)*10))),1))</f>
        <v>x</v>
      </c>
      <c r="E65" s="74">
        <f t="shared" si="2"/>
        <v>2.6</v>
      </c>
      <c r="F65" s="73">
        <f>IF('Indicator Data'!AF68="No data","x",ROUND(IF('Indicator Data'!AF68&gt;F$195,10,IF('Indicator Data'!AF68&lt;F$194,0,10-(F$195-'Indicator Data'!AF68)/(F$195-F$194)*10)),1))</f>
        <v>4.7</v>
      </c>
      <c r="G65" s="73">
        <f>IF('Indicator Data'!AG68="No data","x",ROUND(IF('Indicator Data'!AG68&gt;G$195,10,IF('Indicator Data'!AG68&lt;G$194,0,10-(G$195-'Indicator Data'!AG68)/(G$195-G$194)*10)),1))</f>
        <v>2.9</v>
      </c>
      <c r="H65" s="74">
        <f t="shared" si="3"/>
        <v>3.8</v>
      </c>
      <c r="I65" s="75">
        <f>SUM(IF('Indicator Data'!S68=0,0,'Indicator Data'!S68/1000000),SUM('Indicator Data'!T68:U68))</f>
        <v>368.83468299999998</v>
      </c>
      <c r="J65" s="75">
        <f>I65/'Indicator Data'!BC68*1000000</f>
        <v>99.22646229587582</v>
      </c>
      <c r="K65" s="73">
        <f t="shared" si="4"/>
        <v>2</v>
      </c>
      <c r="L65" s="73">
        <f>IF('Indicator Data'!V68="No data","x",ROUND(IF('Indicator Data'!V68&gt;L$195,10,IF('Indicator Data'!V68&lt;L$194,0,10-(L$195-'Indicator Data'!V68)/(L$195-L$194)*10)),1))</f>
        <v>2.1</v>
      </c>
      <c r="M65" s="74">
        <f t="shared" si="5"/>
        <v>2.1</v>
      </c>
      <c r="N65" s="76">
        <f t="shared" si="6"/>
        <v>2.8</v>
      </c>
      <c r="O65" s="88">
        <f>IF(AND('Indicator Data'!AK68="No data",'Indicator Data'!AL68="No data"),0,SUM('Indicator Data'!AK68:AM68)/1000)</f>
        <v>290.78399999999999</v>
      </c>
      <c r="P65" s="73">
        <f t="shared" si="7"/>
        <v>8.1999999999999993</v>
      </c>
      <c r="Q65" s="77">
        <f>O65*1000/'Indicator Data'!BC68</f>
        <v>7.8228726695542219E-2</v>
      </c>
      <c r="R65" s="73">
        <f t="shared" si="8"/>
        <v>9.3000000000000007</v>
      </c>
      <c r="S65" s="78">
        <f t="shared" si="9"/>
        <v>8.8000000000000007</v>
      </c>
      <c r="T65" s="73">
        <f>IF('Indicator Data'!AB68="No data","x",ROUND(IF('Indicator Data'!AB68&gt;T$195,10,IF('Indicator Data'!AB68&lt;T$194,0,10-(T$195-'Indicator Data'!AB68)/(T$195-T$194)*10)),1))</f>
        <v>1</v>
      </c>
      <c r="U65" s="73">
        <f>IF('Indicator Data'!AA68="No data","x",ROUND(IF('Indicator Data'!AA68&gt;U$195,10,IF('Indicator Data'!AA68&lt;U$194,0,10-(U$195-'Indicator Data'!AA68)/(U$195-U$194)*10)),1))</f>
        <v>1.6</v>
      </c>
      <c r="V65" s="73">
        <f>IF('Indicator Data'!AE68="No data","x",ROUND(IF('Indicator Data'!AE68&gt;V$195,10,IF('Indicator Data'!AE68&lt;V$194,0,10-(V$195-'Indicator Data'!AE68)/(V$195-V$194)*10)),1))</f>
        <v>0</v>
      </c>
      <c r="W65" s="74">
        <f t="shared" si="15"/>
        <v>0.9</v>
      </c>
      <c r="X65" s="73">
        <f>IF('Indicator Data'!W68="No data","x",ROUND(IF('Indicator Data'!W68&gt;X$195,10,IF('Indicator Data'!W68&lt;X$194,0,10-(X$195-'Indicator Data'!W68)/(X$195-X$194)*10)),1))</f>
        <v>0.8</v>
      </c>
      <c r="Y65" s="73">
        <f>IF('Indicator Data'!X68="No data","x",ROUND(IF('Indicator Data'!X68&gt;Y$195,10,IF('Indicator Data'!X68&lt;Y$194,0,10-(Y$195-'Indicator Data'!X68)/(Y$195-Y$194)*10)),1))</f>
        <v>0.2</v>
      </c>
      <c r="Z65" s="74">
        <f t="shared" si="10"/>
        <v>0.5</v>
      </c>
      <c r="AA65" s="88">
        <f>('Indicator Data'!AJ68+'Indicator Data'!AI68*0.5+'Indicator Data'!AH68*0.25)/1000</f>
        <v>1.143</v>
      </c>
      <c r="AB65" s="79">
        <f>AA65*1000/'Indicator Data'!BC68</f>
        <v>3.0749778052783085E-4</v>
      </c>
      <c r="AC65" s="74">
        <f t="shared" si="11"/>
        <v>0</v>
      </c>
      <c r="AD65" s="73">
        <f>IF('Indicator Data'!AN68="No data","x",ROUND(IF('Indicator Data'!AN68&lt;$AD$194,10,IF('Indicator Data'!AN68&gt;$AD$195,0,($AD$195-'Indicator Data'!AN68)/($AD$195-$AD$194)*10)),1))</f>
        <v>4.3</v>
      </c>
      <c r="AE65" s="73">
        <f>IF('Indicator Data'!AO68="No data","x",ROUND(IF('Indicator Data'!AO68&gt;$AE$195,10,IF('Indicator Data'!AO68&lt;$AE$194,0,10-($AE$195-'Indicator Data'!AO68)/($AE$195-$AE$194)*10)),1))</f>
        <v>0.7</v>
      </c>
      <c r="AF65" s="80" t="str">
        <f>IF('Indicator Data'!AP68="No data","x",ROUND(IF('Indicator Data'!AP68&gt;$AF$195,10,IF('Indicator Data'!AP68&lt;$AF$194,0,10-($AF$195-'Indicator Data'!AP68)/($AF$195-$AF$194)*10)),1))</f>
        <v>x</v>
      </c>
      <c r="AG65" s="80" t="str">
        <f>IF('Indicator Data'!AQ68="No data","x",ROUND(IF('Indicator Data'!AQ68&gt;$AG$195,10,IF('Indicator Data'!AQ68&lt;$AG$194,0,10-($AG$195-'Indicator Data'!AQ68)/($AG$195-$AG$194)*10)),1))</f>
        <v>x</v>
      </c>
      <c r="AH65" s="73" t="str">
        <f t="shared" si="12"/>
        <v>x</v>
      </c>
      <c r="AI65" s="74">
        <f t="shared" si="13"/>
        <v>2.5</v>
      </c>
      <c r="AJ65" s="81">
        <f t="shared" si="14"/>
        <v>1</v>
      </c>
      <c r="AK65" s="82">
        <f t="shared" si="16"/>
        <v>6.3</v>
      </c>
    </row>
    <row r="66" spans="1:37" s="4" customFormat="1" x14ac:dyDescent="0.25">
      <c r="A66" s="126" t="str">
        <f>'Indicator Data'!A69</f>
        <v>Germany</v>
      </c>
      <c r="B66" s="59" t="str">
        <f>'Indicator Data'!B69</f>
        <v>DEU</v>
      </c>
      <c r="C66" s="73">
        <f>ROUND(IF('Indicator Data'!Q69="No data",IF((0.1233*LN('Indicator Data'!BB69)-0.4559)&gt;C$195,0,IF((0.1233*LN('Indicator Data'!BB69)-0.4559)&lt;C$194,10,(C$195-(0.1233*LN('Indicator Data'!BB69)-0.4559))/(C$195-C$194)*10)),IF('Indicator Data'!Q69&gt;C$195,0,IF('Indicator Data'!Q69&lt;C$194,10,(C$195-'Indicator Data'!Q69)/(C$195-C$194)*10))),1)</f>
        <v>0.2</v>
      </c>
      <c r="D66" s="73" t="str">
        <f>IF('Indicator Data'!R69="No data","x",ROUND((IF(LOG('Indicator Data'!R69*1000)&gt;D$195,10,IF(LOG('Indicator Data'!R69*1000)&lt;D$194,0,10-(D$195-LOG('Indicator Data'!R69*1000))/(D$195-D$194)*10))),1))</f>
        <v>x</v>
      </c>
      <c r="E66" s="74">
        <f t="shared" si="2"/>
        <v>0.2</v>
      </c>
      <c r="F66" s="73">
        <f>IF('Indicator Data'!AF69="No data","x",ROUND(IF('Indicator Data'!AF69&gt;F$195,10,IF('Indicator Data'!AF69&lt;F$194,0,10-(F$195-'Indicator Data'!AF69)/(F$195-F$194)*10)),1))</f>
        <v>1</v>
      </c>
      <c r="G66" s="73">
        <f>IF('Indicator Data'!AG69="No data","x",ROUND(IF('Indicator Data'!AG69&gt;G$195,10,IF('Indicator Data'!AG69&lt;G$194,0,10-(G$195-'Indicator Data'!AG69)/(G$195-G$194)*10)),1))</f>
        <v>1.3</v>
      </c>
      <c r="H66" s="74">
        <f t="shared" si="3"/>
        <v>1.2</v>
      </c>
      <c r="I66" s="75">
        <f>SUM(IF('Indicator Data'!S69=0,0,'Indicator Data'!S69/1000000),SUM('Indicator Data'!T69:U69))</f>
        <v>2.7643949999999999</v>
      </c>
      <c r="J66" s="75">
        <f>I66/'Indicator Data'!BC69*1000000</f>
        <v>3.3428804643569739E-2</v>
      </c>
      <c r="K66" s="73">
        <f t="shared" si="4"/>
        <v>0</v>
      </c>
      <c r="L66" s="73" t="str">
        <f>IF('Indicator Data'!V69="No data","x",ROUND(IF('Indicator Data'!V69&gt;L$195,10,IF('Indicator Data'!V69&lt;L$194,0,10-(L$195-'Indicator Data'!V69)/(L$195-L$194)*10)),1))</f>
        <v>x</v>
      </c>
      <c r="M66" s="74">
        <f t="shared" si="5"/>
        <v>0</v>
      </c>
      <c r="N66" s="76">
        <f t="shared" si="6"/>
        <v>0.4</v>
      </c>
      <c r="O66" s="88">
        <f>IF(AND('Indicator Data'!AK69="No data",'Indicator Data'!AL69="No data"),0,SUM('Indicator Data'!AK69:AM69)/1000)</f>
        <v>1021.706</v>
      </c>
      <c r="P66" s="73">
        <f t="shared" si="7"/>
        <v>10</v>
      </c>
      <c r="Q66" s="77">
        <f>O66*1000/'Indicator Data'!BC69</f>
        <v>1.2355112159139005E-2</v>
      </c>
      <c r="R66" s="73">
        <f t="shared" si="8"/>
        <v>5.9</v>
      </c>
      <c r="S66" s="78">
        <f t="shared" si="9"/>
        <v>8</v>
      </c>
      <c r="T66" s="73" t="str">
        <f>IF('Indicator Data'!AB69="No data","x",ROUND(IF('Indicator Data'!AB69&gt;T$195,10,IF('Indicator Data'!AB69&lt;T$194,0,10-(T$195-'Indicator Data'!AB69)/(T$195-T$194)*10)),1))</f>
        <v>x</v>
      </c>
      <c r="U66" s="73">
        <f>IF('Indicator Data'!AA69="No data","x",ROUND(IF('Indicator Data'!AA69&gt;U$195,10,IF('Indicator Data'!AA69&lt;U$194,0,10-(U$195-'Indicator Data'!AA69)/(U$195-U$194)*10)),1))</f>
        <v>0.1</v>
      </c>
      <c r="V66" s="73" t="str">
        <f>IF('Indicator Data'!AE69="No data","x",ROUND(IF('Indicator Data'!AE69&gt;V$195,10,IF('Indicator Data'!AE69&lt;V$194,0,10-(V$195-'Indicator Data'!AE69)/(V$195-V$194)*10)),1))</f>
        <v>x</v>
      </c>
      <c r="W66" s="74">
        <f t="shared" si="15"/>
        <v>0.1</v>
      </c>
      <c r="X66" s="73">
        <f>IF('Indicator Data'!W69="No data","x",ROUND(IF('Indicator Data'!W69&gt;X$195,10,IF('Indicator Data'!W69&lt;X$194,0,10-(X$195-'Indicator Data'!W69)/(X$195-X$194)*10)),1))</f>
        <v>0.3</v>
      </c>
      <c r="Y66" s="73" t="str">
        <f>IF('Indicator Data'!X69="No data","x",ROUND(IF('Indicator Data'!X69&gt;Y$195,10,IF('Indicator Data'!X69&lt;Y$194,0,10-(Y$195-'Indicator Data'!X69)/(Y$195-Y$194)*10)),1))</f>
        <v>x</v>
      </c>
      <c r="Z66" s="74">
        <f t="shared" si="10"/>
        <v>0.3</v>
      </c>
      <c r="AA66" s="88">
        <f>('Indicator Data'!AJ69+'Indicator Data'!AI69*0.5+'Indicator Data'!AH69*0.25)/1000</f>
        <v>0.312</v>
      </c>
      <c r="AB66" s="79">
        <f>AA66*1000/'Indicator Data'!BC69</f>
        <v>3.7729004171957193E-6</v>
      </c>
      <c r="AC66" s="74">
        <f t="shared" si="11"/>
        <v>0</v>
      </c>
      <c r="AD66" s="73">
        <f>IF('Indicator Data'!AN69="No data","x",ROUND(IF('Indicator Data'!AN69&lt;$AD$194,10,IF('Indicator Data'!AN69&gt;$AD$195,0,($AD$195-'Indicator Data'!AN69)/($AD$195-$AD$194)*10)),1))</f>
        <v>1.9</v>
      </c>
      <c r="AE66" s="73">
        <f>IF('Indicator Data'!AO69="No data","x",ROUND(IF('Indicator Data'!AO69&gt;$AE$195,10,IF('Indicator Data'!AO69&lt;$AE$194,0,10-($AE$195-'Indicator Data'!AO69)/($AE$195-$AE$194)*10)),1))</f>
        <v>0</v>
      </c>
      <c r="AF66" s="80">
        <f>IF('Indicator Data'!AP69="No data","x",ROUND(IF('Indicator Data'!AP69&gt;$AF$195,10,IF('Indicator Data'!AP69&lt;$AF$194,0,10-($AF$195-'Indicator Data'!AP69)/($AF$195-$AF$194)*10)),1))</f>
        <v>0.6</v>
      </c>
      <c r="AG66" s="80">
        <f>IF('Indicator Data'!AQ69="No data","x",ROUND(IF('Indicator Data'!AQ69&gt;$AG$195,10,IF('Indicator Data'!AQ69&lt;$AG$194,0,10-($AG$195-'Indicator Data'!AQ69)/($AG$195-$AG$194)*10)),1))</f>
        <v>2.8</v>
      </c>
      <c r="AH66" s="73">
        <f t="shared" si="12"/>
        <v>1</v>
      </c>
      <c r="AI66" s="74">
        <f t="shared" si="13"/>
        <v>1</v>
      </c>
      <c r="AJ66" s="81">
        <f t="shared" si="14"/>
        <v>0.4</v>
      </c>
      <c r="AK66" s="82">
        <f t="shared" si="16"/>
        <v>5.3</v>
      </c>
    </row>
    <row r="67" spans="1:37" s="4" customFormat="1" x14ac:dyDescent="0.25">
      <c r="A67" s="126" t="str">
        <f>'Indicator Data'!A70</f>
        <v>Ghana</v>
      </c>
      <c r="B67" s="59" t="str">
        <f>'Indicator Data'!B70</f>
        <v>GHA</v>
      </c>
      <c r="C67" s="73">
        <f>ROUND(IF('Indicator Data'!Q70="No data",IF((0.1233*LN('Indicator Data'!BB70)-0.4559)&gt;C$195,0,IF((0.1233*LN('Indicator Data'!BB70)-0.4559)&lt;C$194,10,(C$195-(0.1233*LN('Indicator Data'!BB70)-0.4559))/(C$195-C$194)*10)),IF('Indicator Data'!Q70&gt;C$195,0,IF('Indicator Data'!Q70&lt;C$194,10,(C$195-'Indicator Data'!Q70)/(C$195-C$194)*10))),1)</f>
        <v>5.5</v>
      </c>
      <c r="D67" s="73">
        <f>IF('Indicator Data'!R70="No data","x",ROUND((IF(LOG('Indicator Data'!R70*1000)&gt;D$195,10,IF(LOG('Indicator Data'!R70*1000)&lt;D$194,0,10-(D$195-LOG('Indicator Data'!R70*1000))/(D$195-D$194)*10))),1))</f>
        <v>8</v>
      </c>
      <c r="E67" s="74">
        <f t="shared" si="2"/>
        <v>6.9</v>
      </c>
      <c r="F67" s="73">
        <f>IF('Indicator Data'!AF70="No data","x",ROUND(IF('Indicator Data'!AF70&gt;F$195,10,IF('Indicator Data'!AF70&lt;F$194,0,10-(F$195-'Indicator Data'!AF70)/(F$195-F$194)*10)),1))</f>
        <v>7.2</v>
      </c>
      <c r="G67" s="73">
        <f>IF('Indicator Data'!AG70="No data","x",ROUND(IF('Indicator Data'!AG70&gt;G$195,10,IF('Indicator Data'!AG70&lt;G$194,0,10-(G$195-'Indicator Data'!AG70)/(G$195-G$194)*10)),1))</f>
        <v>4.4000000000000004</v>
      </c>
      <c r="H67" s="74">
        <f t="shared" si="3"/>
        <v>5.8</v>
      </c>
      <c r="I67" s="75">
        <f>SUM(IF('Indicator Data'!S70=0,0,'Indicator Data'!S70/1000000),SUM('Indicator Data'!T70:U70))</f>
        <v>1218.046139</v>
      </c>
      <c r="J67" s="75">
        <f>I67/'Indicator Data'!BC70*1000000</f>
        <v>42.243943044558939</v>
      </c>
      <c r="K67" s="73">
        <f t="shared" si="4"/>
        <v>0.8</v>
      </c>
      <c r="L67" s="73">
        <f>IF('Indicator Data'!V70="No data","x",ROUND(IF('Indicator Data'!V70&gt;L$195,10,IF('Indicator Data'!V70&lt;L$194,0,10-(L$195-'Indicator Data'!V70)/(L$195-L$194)*10)),1))</f>
        <v>1.5</v>
      </c>
      <c r="M67" s="74">
        <f t="shared" si="5"/>
        <v>1.2</v>
      </c>
      <c r="N67" s="76">
        <f t="shared" si="6"/>
        <v>5.2</v>
      </c>
      <c r="O67" s="88">
        <f>IF(AND('Indicator Data'!AK70="No data",'Indicator Data'!AL70="No data"),0,SUM('Indicator Data'!AK70:AM70)/1000)</f>
        <v>11.86</v>
      </c>
      <c r="P67" s="73">
        <f t="shared" si="7"/>
        <v>3.6</v>
      </c>
      <c r="Q67" s="77">
        <f>O67*1000/'Indicator Data'!BC70</f>
        <v>4.1132527616711986E-4</v>
      </c>
      <c r="R67" s="73">
        <f t="shared" si="8"/>
        <v>2.6</v>
      </c>
      <c r="S67" s="78">
        <f t="shared" si="9"/>
        <v>3.1</v>
      </c>
      <c r="T67" s="73">
        <f>IF('Indicator Data'!AB70="No data","x",ROUND(IF('Indicator Data'!AB70&gt;T$195,10,IF('Indicator Data'!AB70&lt;T$194,0,10-(T$195-'Indicator Data'!AB70)/(T$195-T$194)*10)),1))</f>
        <v>3.2</v>
      </c>
      <c r="U67" s="73">
        <f>IF('Indicator Data'!AA70="No data","x",ROUND(IF('Indicator Data'!AA70&gt;U$195,10,IF('Indicator Data'!AA70&lt;U$194,0,10-(U$195-'Indicator Data'!AA70)/(U$195-U$194)*10)),1))</f>
        <v>2.8</v>
      </c>
      <c r="V67" s="73">
        <f>IF('Indicator Data'!AE70="No data","x",ROUND(IF('Indicator Data'!AE70&gt;V$195,10,IF('Indicator Data'!AE70&lt;V$194,0,10-(V$195-'Indicator Data'!AE70)/(V$195-V$194)*10)),1))</f>
        <v>5.6</v>
      </c>
      <c r="W67" s="74">
        <f t="shared" ref="W67:W98" si="17">IF(AND(T67="x",U67="x",V67="x"),"x",ROUND(AVERAGE(T67,U67,V67),1))</f>
        <v>3.9</v>
      </c>
      <c r="X67" s="73">
        <f>IF('Indicator Data'!W70="No data","x",ROUND(IF('Indicator Data'!W70&gt;X$195,10,IF('Indicator Data'!W70&lt;X$194,0,10-(X$195-'Indicator Data'!W70)/(X$195-X$194)*10)),1))</f>
        <v>3.8</v>
      </c>
      <c r="Y67" s="73">
        <f>IF('Indicator Data'!X70="No data","x",ROUND(IF('Indicator Data'!X70&gt;Y$195,10,IF('Indicator Data'!X70&lt;Y$194,0,10-(Y$195-'Indicator Data'!X70)/(Y$195-Y$194)*10)),1))</f>
        <v>2.4</v>
      </c>
      <c r="Z67" s="74">
        <f t="shared" si="10"/>
        <v>3.1</v>
      </c>
      <c r="AA67" s="88">
        <f>('Indicator Data'!AJ70+'Indicator Data'!AI70*0.5+'Indicator Data'!AH70*0.25)/1000</f>
        <v>600.04899999999998</v>
      </c>
      <c r="AB67" s="79">
        <f>AA67*1000/'Indicator Data'!BC70</f>
        <v>2.0810735298381459E-2</v>
      </c>
      <c r="AC67" s="74">
        <f t="shared" si="11"/>
        <v>2.1</v>
      </c>
      <c r="AD67" s="73">
        <f>IF('Indicator Data'!AN70="No data","x",ROUND(IF('Indicator Data'!AN70&lt;$AD$194,10,IF('Indicator Data'!AN70&gt;$AD$195,0,($AD$195-'Indicator Data'!AN70)/($AD$195-$AD$194)*10)),1))</f>
        <v>2.4</v>
      </c>
      <c r="AE67" s="73">
        <f>IF('Indicator Data'!AO70="No data","x",ROUND(IF('Indicator Data'!AO70&gt;$AE$195,10,IF('Indicator Data'!AO70&lt;$AE$194,0,10-($AE$195-'Indicator Data'!AO70)/($AE$195-$AE$194)*10)),1))</f>
        <v>0.9</v>
      </c>
      <c r="AF67" s="80">
        <f>IF('Indicator Data'!AP70="No data","x",ROUND(IF('Indicator Data'!AP70&gt;$AF$195,10,IF('Indicator Data'!AP70&lt;$AF$194,0,10-($AF$195-'Indicator Data'!AP70)/($AF$195-$AF$194)*10)),1))</f>
        <v>4.9000000000000004</v>
      </c>
      <c r="AG67" s="80">
        <f>IF('Indicator Data'!AQ70="No data","x",ROUND(IF('Indicator Data'!AQ70&gt;$AG$195,10,IF('Indicator Data'!AQ70&lt;$AG$194,0,10-($AG$195-'Indicator Data'!AQ70)/($AG$195-$AG$194)*10)),1))</f>
        <v>9.1999999999999993</v>
      </c>
      <c r="AH67" s="73">
        <f t="shared" si="12"/>
        <v>5.8</v>
      </c>
      <c r="AI67" s="74">
        <f t="shared" si="13"/>
        <v>3</v>
      </c>
      <c r="AJ67" s="81">
        <f t="shared" si="14"/>
        <v>3.1</v>
      </c>
      <c r="AK67" s="82">
        <f t="shared" ref="AK67:AK98" si="18">ROUND((10-GEOMEAN(((10-S67)/10*9+1),((10-AJ67)/10*9+1)))/9*10,1)</f>
        <v>3.1</v>
      </c>
    </row>
    <row r="68" spans="1:37" s="4" customFormat="1" x14ac:dyDescent="0.25">
      <c r="A68" s="126" t="str">
        <f>'Indicator Data'!A71</f>
        <v>Greece</v>
      </c>
      <c r="B68" s="59" t="str">
        <f>'Indicator Data'!B71</f>
        <v>GRC</v>
      </c>
      <c r="C68" s="73">
        <f>ROUND(IF('Indicator Data'!Q71="No data",IF((0.1233*LN('Indicator Data'!BB71)-0.4559)&gt;C$195,0,IF((0.1233*LN('Indicator Data'!BB71)-0.4559)&lt;C$194,10,(C$195-(0.1233*LN('Indicator Data'!BB71)-0.4559))/(C$195-C$194)*10)),IF('Indicator Data'!Q71&gt;C$195,0,IF('Indicator Data'!Q71&lt;C$194,10,(C$195-'Indicator Data'!Q71)/(C$195-C$194)*10))),1)</f>
        <v>1.2</v>
      </c>
      <c r="D68" s="73" t="str">
        <f>IF('Indicator Data'!R71="No data","x",ROUND((IF(LOG('Indicator Data'!R71*1000)&gt;D$195,10,IF(LOG('Indicator Data'!R71*1000)&lt;D$194,0,10-(D$195-LOG('Indicator Data'!R71*1000))/(D$195-D$194)*10))),1))</f>
        <v>x</v>
      </c>
      <c r="E68" s="74">
        <f t="shared" ref="E68:E131" si="19">ROUND(IF(D68="x",C68,(10-GEOMEAN(((10-C68)/10*9+1),((10-D68)/10*9+1)))/9*10),1)</f>
        <v>1.2</v>
      </c>
      <c r="F68" s="73">
        <f>IF('Indicator Data'!AF71="No data","x",ROUND(IF('Indicator Data'!AF71&gt;F$195,10,IF('Indicator Data'!AF71&lt;F$194,0,10-(F$195-'Indicator Data'!AF71)/(F$195-F$194)*10)),1))</f>
        <v>1.6</v>
      </c>
      <c r="G68" s="73">
        <f>IF('Indicator Data'!AG71="No data","x",ROUND(IF('Indicator Data'!AG71&gt;G$195,10,IF('Indicator Data'!AG71&lt;G$194,0,10-(G$195-'Indicator Data'!AG71)/(G$195-G$194)*10)),1))</f>
        <v>2.9</v>
      </c>
      <c r="H68" s="74">
        <f t="shared" ref="H68:H131" si="20">IF(AND(F68="x",G68="x"),"x",ROUND(AVERAGE(F68,G68),1))</f>
        <v>2.2999999999999998</v>
      </c>
      <c r="I68" s="75">
        <f>SUM(IF('Indicator Data'!S71=0,0,'Indicator Data'!S71/1000000),SUM('Indicator Data'!T71:U71))</f>
        <v>603.14482299999997</v>
      </c>
      <c r="J68" s="75">
        <f>I68/'Indicator Data'!BC71*1000000</f>
        <v>56.052158461086229</v>
      </c>
      <c r="K68" s="73">
        <f t="shared" ref="K68:K131" si="21">IF(J68="x","x",ROUND(IF(J68&gt;K$195,10,IF(J68&lt;K$194,0,10-(K$195-J68)/(K$195-K$194)*10)),1))</f>
        <v>1.1000000000000001</v>
      </c>
      <c r="L68" s="73" t="str">
        <f>IF('Indicator Data'!V71="No data","x",ROUND(IF('Indicator Data'!V71&gt;L$195,10,IF('Indicator Data'!V71&lt;L$194,0,10-(L$195-'Indicator Data'!V71)/(L$195-L$194)*10)),1))</f>
        <v>x</v>
      </c>
      <c r="M68" s="74">
        <f t="shared" ref="M68:M131" si="22">ROUND(AVERAGE(K68,L68),1)</f>
        <v>1.1000000000000001</v>
      </c>
      <c r="N68" s="76">
        <f t="shared" ref="N68:N131" si="23">ROUND(AVERAGE(E68,E68,H68,M68),1)</f>
        <v>1.5</v>
      </c>
      <c r="O68" s="88">
        <f>IF(AND('Indicator Data'!AK71="No data",'Indicator Data'!AL71="No data"),0,SUM('Indicator Data'!AK71:AM71)/1000)</f>
        <v>55.564999999999998</v>
      </c>
      <c r="P68" s="73">
        <f t="shared" ref="P68:P131" si="24">ROUND(IF(O68=0,0,IF(LOG(O68*1000)&gt;$P$195,10,IF(LOG(O68*1000)&lt;P$194,0,10-(P$195-LOG(O68*1000))/(P$195-P$194)*10))),1)</f>
        <v>5.8</v>
      </c>
      <c r="Q68" s="77">
        <f>O68*1000/'Indicator Data'!BC71</f>
        <v>5.1638314151463034E-3</v>
      </c>
      <c r="R68" s="73">
        <f t="shared" ref="R68:R131" si="25">IF(Q68="x","x",ROUND(IF(Q68&gt;$R$195,10,IF(Q68&lt;$R$194,0,((Q68*100)/0.0052)^(1/4.0545)/6.5*10)),1))</f>
        <v>4.8</v>
      </c>
      <c r="S68" s="78">
        <f t="shared" ref="S68:S131" si="26">ROUND(AVERAGE(P68,R68),1)</f>
        <v>5.3</v>
      </c>
      <c r="T68" s="73">
        <f>IF('Indicator Data'!AB71="No data","x",ROUND(IF('Indicator Data'!AB71&gt;T$195,10,IF('Indicator Data'!AB71&lt;T$194,0,10-(T$195-'Indicator Data'!AB71)/(T$195-T$194)*10)),1))</f>
        <v>0.6</v>
      </c>
      <c r="U68" s="73">
        <f>IF('Indicator Data'!AA71="No data","x",ROUND(IF('Indicator Data'!AA71&gt;U$195,10,IF('Indicator Data'!AA71&lt;U$194,0,10-(U$195-'Indicator Data'!AA71)/(U$195-U$194)*10)),1))</f>
        <v>0.1</v>
      </c>
      <c r="V68" s="73" t="str">
        <f>IF('Indicator Data'!AE71="No data","x",ROUND(IF('Indicator Data'!AE71&gt;V$195,10,IF('Indicator Data'!AE71&lt;V$194,0,10-(V$195-'Indicator Data'!AE71)/(V$195-V$194)*10)),1))</f>
        <v>x</v>
      </c>
      <c r="W68" s="74">
        <f t="shared" si="17"/>
        <v>0.4</v>
      </c>
      <c r="X68" s="73">
        <f>IF('Indicator Data'!W71="No data","x",ROUND(IF('Indicator Data'!W71&gt;X$195,10,IF('Indicator Data'!W71&lt;X$194,0,10-(X$195-'Indicator Data'!W71)/(X$195-X$194)*10)),1))</f>
        <v>0.4</v>
      </c>
      <c r="Y68" s="73" t="str">
        <f>IF('Indicator Data'!X71="No data","x",ROUND(IF('Indicator Data'!X71&gt;Y$195,10,IF('Indicator Data'!X71&lt;Y$194,0,10-(Y$195-'Indicator Data'!X71)/(Y$195-Y$194)*10)),1))</f>
        <v>x</v>
      </c>
      <c r="Z68" s="74">
        <f t="shared" ref="Z68:Z131" si="27">IF(AND(X68="x",Y68="x"),"x",ROUND(AVERAGE(Y68,X68),1))</f>
        <v>0.4</v>
      </c>
      <c r="AA68" s="88">
        <f>('Indicator Data'!AJ71+'Indicator Data'!AI71*0.5+'Indicator Data'!AH71*0.25)/1000</f>
        <v>3.5565000000000002</v>
      </c>
      <c r="AB68" s="79">
        <f>AA68*1000/'Indicator Data'!BC71</f>
        <v>3.3051680784608705E-4</v>
      </c>
      <c r="AC68" s="74">
        <f t="shared" ref="AC68:AC131" si="28">IF(AB68="x","x",ROUND(IF(AB68&gt;AC$195,10,IF(AB68&lt;AC$194,0,10-(AC$195-AB68)/(AC$195-AC$194)*10)),1))</f>
        <v>0</v>
      </c>
      <c r="AD68" s="73">
        <f>IF('Indicator Data'!AN71="No data","x",ROUND(IF('Indicator Data'!AN71&lt;$AD$194,10,IF('Indicator Data'!AN71&gt;$AD$195,0,($AD$195-'Indicator Data'!AN71)/($AD$195-$AD$194)*10)),1))</f>
        <v>2</v>
      </c>
      <c r="AE68" s="73">
        <f>IF('Indicator Data'!AO71="No data","x",ROUND(IF('Indicator Data'!AO71&gt;$AE$195,10,IF('Indicator Data'!AO71&lt;$AE$194,0,10-($AE$195-'Indicator Data'!AO71)/($AE$195-$AE$194)*10)),1))</f>
        <v>0</v>
      </c>
      <c r="AF68" s="80">
        <f>IF('Indicator Data'!AP71="No data","x",ROUND(IF('Indicator Data'!AP71&gt;$AF$195,10,IF('Indicator Data'!AP71&lt;$AF$194,0,10-($AF$195-'Indicator Data'!AP71)/($AF$195-$AF$194)*10)),1))</f>
        <v>1.7</v>
      </c>
      <c r="AG68" s="80">
        <f>IF('Indicator Data'!AQ71="No data","x",ROUND(IF('Indicator Data'!AQ71&gt;$AG$195,10,IF('Indicator Data'!AQ71&lt;$AG$194,0,10-($AG$195-'Indicator Data'!AQ71)/($AG$195-$AG$194)*10)),1))</f>
        <v>5.6</v>
      </c>
      <c r="AH68" s="73">
        <f t="shared" ref="AH68:AH131" si="29">IF(AF68="x","x",ROUND(IF(AG68="x",AF68,SUM(AF68*0.8,AG68*0.2)),1))</f>
        <v>2.5</v>
      </c>
      <c r="AI68" s="74">
        <f t="shared" ref="AI68:AI131" si="30">ROUND(AVERAGE(AE68,AH68,AD68),1)</f>
        <v>1.5</v>
      </c>
      <c r="AJ68" s="81">
        <f t="shared" ref="AJ68:AJ131" si="31">ROUND(IF(AND(W68="x",Z68="x",AI68="x"),AC68,IF(AND(W68="x",Z68="x"),(10-GEOMEAN(((10-AI68)/10*9+1),((10-AC68)/10*9+1)))/9*10,IF(AI68="x",(10-GEOMEAN(((10-W68)/10*9+1),((10-Z68)/10*9+1),((10-AC68)/10*9+1)))/9*10,IF(W68="x",(10-GEOMEAN(((10-AI68)/10*9+1),((10-Z68)/10*9+1),((10-AC68)/10*9+1)))/9*10,(10-GEOMEAN(((10-W68)/10*9+1),((10-Z68)/10*9+1),((10-AC68)/10*9+1),((10-AI68)/10*9+1)))/9*10)))),1)</f>
        <v>0.6</v>
      </c>
      <c r="AK68" s="82">
        <f t="shared" si="18"/>
        <v>3.3</v>
      </c>
    </row>
    <row r="69" spans="1:37" s="4" customFormat="1" x14ac:dyDescent="0.25">
      <c r="A69" s="126" t="str">
        <f>'Indicator Data'!A72</f>
        <v>Grenada</v>
      </c>
      <c r="B69" s="59" t="str">
        <f>'Indicator Data'!B72</f>
        <v>GRD</v>
      </c>
      <c r="C69" s="73">
        <f>ROUND(IF('Indicator Data'!Q72="No data",IF((0.1233*LN('Indicator Data'!BB72)-0.4559)&gt;C$195,0,IF((0.1233*LN('Indicator Data'!BB72)-0.4559)&lt;C$194,10,(C$195-(0.1233*LN('Indicator Data'!BB72)-0.4559))/(C$195-C$194)*10)),IF('Indicator Data'!Q72&gt;C$195,0,IF('Indicator Data'!Q72&lt;C$194,10,(C$195-'Indicator Data'!Q72)/(C$195-C$194)*10))),1)</f>
        <v>2.7</v>
      </c>
      <c r="D69" s="73" t="str">
        <f>IF('Indicator Data'!R72="No data","x",ROUND((IF(LOG('Indicator Data'!R72*1000)&gt;D$195,10,IF(LOG('Indicator Data'!R72*1000)&lt;D$194,0,10-(D$195-LOG('Indicator Data'!R72*1000))/(D$195-D$194)*10))),1))</f>
        <v>x</v>
      </c>
      <c r="E69" s="74">
        <f t="shared" si="19"/>
        <v>2.7</v>
      </c>
      <c r="F69" s="73" t="str">
        <f>IF('Indicator Data'!AF72="No data","x",ROUND(IF('Indicator Data'!AF72&gt;F$195,10,IF('Indicator Data'!AF72&lt;F$194,0,10-(F$195-'Indicator Data'!AF72)/(F$195-F$194)*10)),1))</f>
        <v>x</v>
      </c>
      <c r="G69" s="73">
        <f>IF('Indicator Data'!AG72="No data","x",ROUND(IF('Indicator Data'!AG72&gt;G$195,10,IF('Indicator Data'!AG72&lt;G$194,0,10-(G$195-'Indicator Data'!AG72)/(G$195-G$194)*10)),1))</f>
        <v>3</v>
      </c>
      <c r="H69" s="74">
        <f t="shared" si="20"/>
        <v>3</v>
      </c>
      <c r="I69" s="75">
        <f>SUM(IF('Indicator Data'!S72=0,0,'Indicator Data'!S72/1000000),SUM('Indicator Data'!T72:U72))</f>
        <v>6.3999999999999995</v>
      </c>
      <c r="J69" s="75">
        <f>I69/'Indicator Data'!BC72*1000000</f>
        <v>59.355437050776715</v>
      </c>
      <c r="K69" s="73">
        <f t="shared" si="21"/>
        <v>1.2</v>
      </c>
      <c r="L69" s="73">
        <f>IF('Indicator Data'!V72="No data","x",ROUND(IF('Indicator Data'!V72&gt;L$195,10,IF('Indicator Data'!V72&lt;L$194,0,10-(L$195-'Indicator Data'!V72)/(L$195-L$194)*10)),1))</f>
        <v>0.4</v>
      </c>
      <c r="M69" s="74">
        <f t="shared" si="22"/>
        <v>0.8</v>
      </c>
      <c r="N69" s="76">
        <f t="shared" si="23"/>
        <v>2.2999999999999998</v>
      </c>
      <c r="O69" s="88">
        <f>IF(AND('Indicator Data'!AK72="No data",'Indicator Data'!AL72="No data"),0,SUM('Indicator Data'!AK72:AM72)/1000)</f>
        <v>2E-3</v>
      </c>
      <c r="P69" s="73">
        <f t="shared" si="24"/>
        <v>0</v>
      </c>
      <c r="Q69" s="77">
        <f>O69*1000/'Indicator Data'!BC72</f>
        <v>1.8548574078367725E-5</v>
      </c>
      <c r="R69" s="73">
        <f t="shared" si="25"/>
        <v>0</v>
      </c>
      <c r="S69" s="78">
        <f t="shared" si="26"/>
        <v>0</v>
      </c>
      <c r="T69" s="73" t="str">
        <f>IF('Indicator Data'!AB72="No data","x",ROUND(IF('Indicator Data'!AB72&gt;T$195,10,IF('Indicator Data'!AB72&lt;T$194,0,10-(T$195-'Indicator Data'!AB72)/(T$195-T$194)*10)),1))</f>
        <v>x</v>
      </c>
      <c r="U69" s="73">
        <f>IF('Indicator Data'!AA72="No data","x",ROUND(IF('Indicator Data'!AA72&gt;U$195,10,IF('Indicator Data'!AA72&lt;U$194,0,10-(U$195-'Indicator Data'!AA72)/(U$195-U$194)*10)),1))</f>
        <v>0.1</v>
      </c>
      <c r="V69" s="73" t="str">
        <f>IF('Indicator Data'!AE72="No data","x",ROUND(IF('Indicator Data'!AE72&gt;V$195,10,IF('Indicator Data'!AE72&lt;V$194,0,10-(V$195-'Indicator Data'!AE72)/(V$195-V$194)*10)),1))</f>
        <v>x</v>
      </c>
      <c r="W69" s="74">
        <f t="shared" si="17"/>
        <v>0.1</v>
      </c>
      <c r="X69" s="73">
        <f>IF('Indicator Data'!W72="No data","x",ROUND(IF('Indicator Data'!W72&gt;X$195,10,IF('Indicator Data'!W72&lt;X$194,0,10-(X$195-'Indicator Data'!W72)/(X$195-X$194)*10)),1))</f>
        <v>1.3</v>
      </c>
      <c r="Y69" s="73" t="str">
        <f>IF('Indicator Data'!X72="No data","x",ROUND(IF('Indicator Data'!X72&gt;Y$195,10,IF('Indicator Data'!X72&lt;Y$194,0,10-(Y$195-'Indicator Data'!X72)/(Y$195-Y$194)*10)),1))</f>
        <v>x</v>
      </c>
      <c r="Z69" s="74">
        <f t="shared" si="27"/>
        <v>1.3</v>
      </c>
      <c r="AA69" s="88">
        <f>('Indicator Data'!AJ72+'Indicator Data'!AI72*0.5+'Indicator Data'!AH72*0.25)/1000</f>
        <v>0</v>
      </c>
      <c r="AB69" s="79">
        <f>AA69*1000/'Indicator Data'!BC72</f>
        <v>0</v>
      </c>
      <c r="AC69" s="74">
        <f t="shared" si="28"/>
        <v>0</v>
      </c>
      <c r="AD69" s="73">
        <f>IF('Indicator Data'!AN72="No data","x",ROUND(IF('Indicator Data'!AN72&lt;$AD$194,10,IF('Indicator Data'!AN72&gt;$AD$195,0,($AD$195-'Indicator Data'!AN72)/($AD$195-$AD$194)*10)),1))</f>
        <v>6.7</v>
      </c>
      <c r="AE69" s="73">
        <f>IF('Indicator Data'!AO72="No data","x",ROUND(IF('Indicator Data'!AO72&gt;$AE$195,10,IF('Indicator Data'!AO72&lt;$AE$194,0,10-($AE$195-'Indicator Data'!AO72)/($AE$195-$AE$194)*10)),1))</f>
        <v>6.8</v>
      </c>
      <c r="AF69" s="80">
        <f>IF('Indicator Data'!AP72="No data","x",ROUND(IF('Indicator Data'!AP72&gt;$AF$195,10,IF('Indicator Data'!AP72&lt;$AF$194,0,10-($AF$195-'Indicator Data'!AP72)/($AF$195-$AF$194)*10)),1))</f>
        <v>2.6</v>
      </c>
      <c r="AG69" s="80" t="str">
        <f>IF('Indicator Data'!AQ72="No data","x",ROUND(IF('Indicator Data'!AQ72&gt;$AG$195,10,IF('Indicator Data'!AQ72&lt;$AG$194,0,10-($AG$195-'Indicator Data'!AQ72)/($AG$195-$AG$194)*10)),1))</f>
        <v>x</v>
      </c>
      <c r="AH69" s="73">
        <f t="shared" si="29"/>
        <v>2.6</v>
      </c>
      <c r="AI69" s="74">
        <f t="shared" si="30"/>
        <v>5.4</v>
      </c>
      <c r="AJ69" s="81">
        <f t="shared" si="31"/>
        <v>2</v>
      </c>
      <c r="AK69" s="82">
        <f t="shared" si="18"/>
        <v>1</v>
      </c>
    </row>
    <row r="70" spans="1:37" s="4" customFormat="1" x14ac:dyDescent="0.25">
      <c r="A70" s="126" t="str">
        <f>'Indicator Data'!A73</f>
        <v>Guatemala</v>
      </c>
      <c r="B70" s="59" t="str">
        <f>'Indicator Data'!B73</f>
        <v>GTM</v>
      </c>
      <c r="C70" s="73">
        <f>ROUND(IF('Indicator Data'!Q73="No data",IF((0.1233*LN('Indicator Data'!BB73)-0.4559)&gt;C$195,0,IF((0.1233*LN('Indicator Data'!BB73)-0.4559)&lt;C$194,10,(C$195-(0.1233*LN('Indicator Data'!BB73)-0.4559))/(C$195-C$194)*10)),IF('Indicator Data'!Q73&gt;C$195,0,IF('Indicator Data'!Q73&lt;C$194,10,(C$195-'Indicator Data'!Q73)/(C$195-C$194)*10))),1)</f>
        <v>4.5999999999999996</v>
      </c>
      <c r="D70" s="73">
        <f>IF('Indicator Data'!R73="No data","x",ROUND((IF(LOG('Indicator Data'!R73*1000)&gt;D$195,10,IF(LOG('Indicator Data'!R73*1000)&lt;D$194,0,10-(D$195-LOG('Indicator Data'!R73*1000))/(D$195-D$194)*10))),1))</f>
        <v>7.9</v>
      </c>
      <c r="E70" s="74">
        <f t="shared" si="19"/>
        <v>6.5</v>
      </c>
      <c r="F70" s="73">
        <f>IF('Indicator Data'!AF73="No data","x",ROUND(IF('Indicator Data'!AF73&gt;F$195,10,IF('Indicator Data'!AF73&lt;F$194,0,10-(F$195-'Indicator Data'!AF73)/(F$195-F$194)*10)),1))</f>
        <v>6.6</v>
      </c>
      <c r="G70" s="73">
        <f>IF('Indicator Data'!AG73="No data","x",ROUND(IF('Indicator Data'!AG73&gt;G$195,10,IF('Indicator Data'!AG73&lt;G$194,0,10-(G$195-'Indicator Data'!AG73)/(G$195-G$194)*10)),1))</f>
        <v>5.9</v>
      </c>
      <c r="H70" s="74">
        <f t="shared" si="20"/>
        <v>6.3</v>
      </c>
      <c r="I70" s="75">
        <f>SUM(IF('Indicator Data'!S73=0,0,'Indicator Data'!S73/1000000),SUM('Indicator Data'!T73:U73))</f>
        <v>567.63391300000001</v>
      </c>
      <c r="J70" s="75">
        <f>I70/'Indicator Data'!BC73*1000000</f>
        <v>33.560988485886782</v>
      </c>
      <c r="K70" s="73">
        <f t="shared" si="21"/>
        <v>0.7</v>
      </c>
      <c r="L70" s="73">
        <f>IF('Indicator Data'!V73="No data","x",ROUND(IF('Indicator Data'!V73&gt;L$195,10,IF('Indicator Data'!V73&lt;L$194,0,10-(L$195-'Indicator Data'!V73)/(L$195-L$194)*10)),1))</f>
        <v>0.3</v>
      </c>
      <c r="M70" s="74">
        <f t="shared" si="22"/>
        <v>0.5</v>
      </c>
      <c r="N70" s="76">
        <f t="shared" si="23"/>
        <v>5</v>
      </c>
      <c r="O70" s="88">
        <f>IF(AND('Indicator Data'!AK73="No data",'Indicator Data'!AL73="No data"),0,SUM('Indicator Data'!AK73:AM73)/1000)</f>
        <v>242.77600000000001</v>
      </c>
      <c r="P70" s="73">
        <f t="shared" si="24"/>
        <v>8</v>
      </c>
      <c r="Q70" s="77">
        <f>O70*1000/'Indicator Data'!BC73</f>
        <v>1.435397419718587E-2</v>
      </c>
      <c r="R70" s="73">
        <f t="shared" si="25"/>
        <v>6.2</v>
      </c>
      <c r="S70" s="78">
        <f t="shared" si="26"/>
        <v>7.1</v>
      </c>
      <c r="T70" s="73">
        <f>IF('Indicator Data'!AB73="No data","x",ROUND(IF('Indicator Data'!AB73&gt;T$195,10,IF('Indicator Data'!AB73&lt;T$194,0,10-(T$195-'Indicator Data'!AB73)/(T$195-T$194)*10)),1))</f>
        <v>1</v>
      </c>
      <c r="U70" s="73">
        <f>IF('Indicator Data'!AA73="No data","x",ROUND(IF('Indicator Data'!AA73&gt;U$195,10,IF('Indicator Data'!AA73&lt;U$194,0,10-(U$195-'Indicator Data'!AA73)/(U$195-U$194)*10)),1))</f>
        <v>0.5</v>
      </c>
      <c r="V70" s="73">
        <f>IF('Indicator Data'!AE73="No data","x",ROUND(IF('Indicator Data'!AE73&gt;V$195,10,IF('Indicator Data'!AE73&lt;V$194,0,10-(V$195-'Indicator Data'!AE73)/(V$195-V$194)*10)),1))</f>
        <v>0</v>
      </c>
      <c r="W70" s="74">
        <f t="shared" si="17"/>
        <v>0.5</v>
      </c>
      <c r="X70" s="73">
        <f>IF('Indicator Data'!W73="No data","x",ROUND(IF('Indicator Data'!W73&gt;X$195,10,IF('Indicator Data'!W73&lt;X$194,0,10-(X$195-'Indicator Data'!W73)/(X$195-X$194)*10)),1))</f>
        <v>2.1</v>
      </c>
      <c r="Y70" s="73">
        <f>IF('Indicator Data'!X73="No data","x",ROUND(IF('Indicator Data'!X73&gt;Y$195,10,IF('Indicator Data'!X73&lt;Y$194,0,10-(Y$195-'Indicator Data'!X73)/(Y$195-Y$194)*10)),1))</f>
        <v>2.8</v>
      </c>
      <c r="Z70" s="74">
        <f t="shared" si="27"/>
        <v>2.5</v>
      </c>
      <c r="AA70" s="88">
        <f>('Indicator Data'!AJ73+'Indicator Data'!AI73*0.5+'Indicator Data'!AH73*0.25)/1000</f>
        <v>3314.6707500000002</v>
      </c>
      <c r="AB70" s="79">
        <f>AA70*1000/'Indicator Data'!BC73</f>
        <v>0.19597776723262075</v>
      </c>
      <c r="AC70" s="74">
        <f t="shared" si="28"/>
        <v>10</v>
      </c>
      <c r="AD70" s="73">
        <f>IF('Indicator Data'!AN73="No data","x",ROUND(IF('Indicator Data'!AN73&lt;$AD$194,10,IF('Indicator Data'!AN73&gt;$AD$195,0,($AD$195-'Indicator Data'!AN73)/($AD$195-$AD$194)*10)),1))</f>
        <v>4.7</v>
      </c>
      <c r="AE70" s="73">
        <f>IF('Indicator Data'!AO73="No data","x",ROUND(IF('Indicator Data'!AO73&gt;$AE$195,10,IF('Indicator Data'!AO73&lt;$AE$194,0,10-($AE$195-'Indicator Data'!AO73)/($AE$195-$AE$194)*10)),1))</f>
        <v>3.5</v>
      </c>
      <c r="AF70" s="80">
        <f>IF('Indicator Data'!AP73="No data","x",ROUND(IF('Indicator Data'!AP73&gt;$AF$195,10,IF('Indicator Data'!AP73&lt;$AF$194,0,10-($AF$195-'Indicator Data'!AP73)/($AF$195-$AF$194)*10)),1))</f>
        <v>6.8</v>
      </c>
      <c r="AG70" s="80">
        <f>IF('Indicator Data'!AQ73="No data","x",ROUND(IF('Indicator Data'!AQ73&gt;$AG$195,10,IF('Indicator Data'!AQ73&lt;$AG$194,0,10-($AG$195-'Indicator Data'!AQ73)/($AG$195-$AG$194)*10)),1))</f>
        <v>2.8</v>
      </c>
      <c r="AH70" s="73">
        <f t="shared" si="29"/>
        <v>6</v>
      </c>
      <c r="AI70" s="74">
        <f t="shared" si="30"/>
        <v>4.7</v>
      </c>
      <c r="AJ70" s="81">
        <f t="shared" si="31"/>
        <v>6.1</v>
      </c>
      <c r="AK70" s="82">
        <f t="shared" si="18"/>
        <v>6.6</v>
      </c>
    </row>
    <row r="71" spans="1:37" s="4" customFormat="1" x14ac:dyDescent="0.25">
      <c r="A71" s="126" t="str">
        <f>'Indicator Data'!A74</f>
        <v>Guinea</v>
      </c>
      <c r="B71" s="59" t="str">
        <f>'Indicator Data'!B74</f>
        <v>GIN</v>
      </c>
      <c r="C71" s="73">
        <f>ROUND(IF('Indicator Data'!Q74="No data",IF((0.1233*LN('Indicator Data'!BB74)-0.4559)&gt;C$195,0,IF((0.1233*LN('Indicator Data'!BB74)-0.4559)&lt;C$194,10,(C$195-(0.1233*LN('Indicator Data'!BB74)-0.4559))/(C$195-C$194)*10)),IF('Indicator Data'!Q74&gt;C$195,0,IF('Indicator Data'!Q74&lt;C$194,10,(C$195-'Indicator Data'!Q74)/(C$195-C$194)*10))),1)</f>
        <v>7.6</v>
      </c>
      <c r="D71" s="73">
        <f>IF('Indicator Data'!R74="No data","x",ROUND((IF(LOG('Indicator Data'!R74*1000)&gt;D$195,10,IF(LOG('Indicator Data'!R74*1000)&lt;D$194,0,10-(D$195-LOG('Indicator Data'!R74*1000))/(D$195-D$194)*10))),1))</f>
        <v>9.4</v>
      </c>
      <c r="E71" s="74">
        <f t="shared" si="19"/>
        <v>8.6999999999999993</v>
      </c>
      <c r="F71" s="73" t="str">
        <f>IF('Indicator Data'!AF74="No data","x",ROUND(IF('Indicator Data'!AF74&gt;F$195,10,IF('Indicator Data'!AF74&lt;F$194,0,10-(F$195-'Indicator Data'!AF74)/(F$195-F$194)*10)),1))</f>
        <v>x</v>
      </c>
      <c r="G71" s="73">
        <f>IF('Indicator Data'!AG74="No data","x",ROUND(IF('Indicator Data'!AG74&gt;G$195,10,IF('Indicator Data'!AG74&lt;G$194,0,10-(G$195-'Indicator Data'!AG74)/(G$195-G$194)*10)),1))</f>
        <v>2.2000000000000002</v>
      </c>
      <c r="H71" s="74">
        <f t="shared" si="20"/>
        <v>2.2000000000000002</v>
      </c>
      <c r="I71" s="75">
        <f>SUM(IF('Indicator Data'!S74=0,0,'Indicator Data'!S74/1000000),SUM('Indicator Data'!T74:U74))</f>
        <v>416.281273</v>
      </c>
      <c r="J71" s="75">
        <f>I71/'Indicator Data'!BC74*1000000</f>
        <v>32.733782484413211</v>
      </c>
      <c r="K71" s="73">
        <f t="shared" si="21"/>
        <v>0.7</v>
      </c>
      <c r="L71" s="73">
        <f>IF('Indicator Data'!V74="No data","x",ROUND(IF('Indicator Data'!V74&gt;L$195,10,IF('Indicator Data'!V74&lt;L$194,0,10-(L$195-'Indicator Data'!V74)/(L$195-L$194)*10)),1))</f>
        <v>2.9</v>
      </c>
      <c r="M71" s="74">
        <f t="shared" si="22"/>
        <v>1.8</v>
      </c>
      <c r="N71" s="76">
        <f t="shared" si="23"/>
        <v>5.4</v>
      </c>
      <c r="O71" s="88">
        <f>IF(AND('Indicator Data'!AK74="No data",'Indicator Data'!AL74="No data"),0,SUM('Indicator Data'!AK74:AM74)/1000)</f>
        <v>4.2610000000000001</v>
      </c>
      <c r="P71" s="73">
        <f t="shared" si="24"/>
        <v>2.1</v>
      </c>
      <c r="Q71" s="77">
        <f>O71*1000/'Indicator Data'!BC74</f>
        <v>3.3505866396753493E-4</v>
      </c>
      <c r="R71" s="73">
        <f t="shared" si="25"/>
        <v>2.4</v>
      </c>
      <c r="S71" s="78">
        <f t="shared" si="26"/>
        <v>2.2999999999999998</v>
      </c>
      <c r="T71" s="73">
        <f>IF('Indicator Data'!AB74="No data","x",ROUND(IF('Indicator Data'!AB74&gt;T$195,10,IF('Indicator Data'!AB74&lt;T$194,0,10-(T$195-'Indicator Data'!AB74)/(T$195-T$194)*10)),1))</f>
        <v>3</v>
      </c>
      <c r="U71" s="73">
        <f>IF('Indicator Data'!AA74="No data","x",ROUND(IF('Indicator Data'!AA74&gt;U$195,10,IF('Indicator Data'!AA74&lt;U$194,0,10-(U$195-'Indicator Data'!AA74)/(U$195-U$194)*10)),1))</f>
        <v>3.2</v>
      </c>
      <c r="V71" s="73">
        <f>IF('Indicator Data'!AE74="No data","x",ROUND(IF('Indicator Data'!AE74&gt;V$195,10,IF('Indicator Data'!AE74&lt;V$194,0,10-(V$195-'Indicator Data'!AE74)/(V$195-V$194)*10)),1))</f>
        <v>8.8000000000000007</v>
      </c>
      <c r="W71" s="74">
        <f t="shared" si="17"/>
        <v>5</v>
      </c>
      <c r="X71" s="73">
        <f>IF('Indicator Data'!W74="No data","x",ROUND(IF('Indicator Data'!W74&gt;X$195,10,IF('Indicator Data'!W74&lt;X$194,0,10-(X$195-'Indicator Data'!W74)/(X$195-X$194)*10)),1))</f>
        <v>6.6</v>
      </c>
      <c r="Y71" s="73">
        <f>IF('Indicator Data'!X74="No data","x",ROUND(IF('Indicator Data'!X74&gt;Y$195,10,IF('Indicator Data'!X74&lt;Y$194,0,10-(Y$195-'Indicator Data'!X74)/(Y$195-Y$194)*10)),1))</f>
        <v>4.0999999999999996</v>
      </c>
      <c r="Z71" s="74">
        <f t="shared" si="27"/>
        <v>5.4</v>
      </c>
      <c r="AA71" s="88">
        <f>('Indicator Data'!AJ74+'Indicator Data'!AI74*0.5+'Indicator Data'!AH74*0.25)/1000</f>
        <v>1.7044999999999999</v>
      </c>
      <c r="AB71" s="79">
        <f>AA71*1000/'Indicator Data'!BC74</f>
        <v>1.3403132896800359E-4</v>
      </c>
      <c r="AC71" s="74">
        <f t="shared" si="28"/>
        <v>0</v>
      </c>
      <c r="AD71" s="73">
        <f>IF('Indicator Data'!AN74="No data","x",ROUND(IF('Indicator Data'!AN74&lt;$AD$194,10,IF('Indicator Data'!AN74&gt;$AD$195,0,($AD$195-'Indicator Data'!AN74)/($AD$195-$AD$194)*10)),1))</f>
        <v>4.4000000000000004</v>
      </c>
      <c r="AE71" s="73">
        <f>IF('Indicator Data'!AO74="No data","x",ROUND(IF('Indicator Data'!AO74&gt;$AE$195,10,IF('Indicator Data'!AO74&lt;$AE$194,0,10-($AE$195-'Indicator Data'!AO74)/($AE$195-$AE$194)*10)),1))</f>
        <v>4.2</v>
      </c>
      <c r="AF71" s="80">
        <f>IF('Indicator Data'!AP74="No data","x",ROUND(IF('Indicator Data'!AP74&gt;$AF$195,10,IF('Indicator Data'!AP74&lt;$AF$194,0,10-($AF$195-'Indicator Data'!AP74)/($AF$195-$AF$194)*10)),1))</f>
        <v>9.9</v>
      </c>
      <c r="AG71" s="80">
        <f>IF('Indicator Data'!AQ74="No data","x",ROUND(IF('Indicator Data'!AQ74&gt;$AG$195,10,IF('Indicator Data'!AQ74&lt;$AG$194,0,10-($AG$195-'Indicator Data'!AQ74)/($AG$195-$AG$194)*10)),1))</f>
        <v>3.7</v>
      </c>
      <c r="AH71" s="73">
        <f t="shared" si="29"/>
        <v>8.6999999999999993</v>
      </c>
      <c r="AI71" s="74">
        <f t="shared" si="30"/>
        <v>5.8</v>
      </c>
      <c r="AJ71" s="81">
        <f t="shared" si="31"/>
        <v>4.4000000000000004</v>
      </c>
      <c r="AK71" s="82">
        <f t="shared" si="18"/>
        <v>3.4</v>
      </c>
    </row>
    <row r="72" spans="1:37" s="4" customFormat="1" x14ac:dyDescent="0.25">
      <c r="A72" s="126" t="str">
        <f>'Indicator Data'!A75</f>
        <v>Guinea-Bissau</v>
      </c>
      <c r="B72" s="59" t="str">
        <f>'Indicator Data'!B75</f>
        <v>GNB</v>
      </c>
      <c r="C72" s="73">
        <f>ROUND(IF('Indicator Data'!Q75="No data",IF((0.1233*LN('Indicator Data'!BB75)-0.4559)&gt;C$195,0,IF((0.1233*LN('Indicator Data'!BB75)-0.4559)&lt;C$194,10,(C$195-(0.1233*LN('Indicator Data'!BB75)-0.4559))/(C$195-C$194)*10)),IF('Indicator Data'!Q75&gt;C$195,0,IF('Indicator Data'!Q75&lt;C$194,10,(C$195-'Indicator Data'!Q75)/(C$195-C$194)*10))),1)</f>
        <v>7.6</v>
      </c>
      <c r="D72" s="73" t="str">
        <f>IF('Indicator Data'!R75="No data","x",ROUND((IF(LOG('Indicator Data'!R75*1000)&gt;D$195,10,IF(LOG('Indicator Data'!R75*1000)&lt;D$194,0,10-(D$195-LOG('Indicator Data'!R75*1000))/(D$195-D$194)*10))),1))</f>
        <v>x</v>
      </c>
      <c r="E72" s="74">
        <f t="shared" si="19"/>
        <v>7.6</v>
      </c>
      <c r="F72" s="73" t="str">
        <f>IF('Indicator Data'!AF75="No data","x",ROUND(IF('Indicator Data'!AF75&gt;F$195,10,IF('Indicator Data'!AF75&lt;F$194,0,10-(F$195-'Indicator Data'!AF75)/(F$195-F$194)*10)),1))</f>
        <v>x</v>
      </c>
      <c r="G72" s="73">
        <f>IF('Indicator Data'!AG75="No data","x",ROUND(IF('Indicator Data'!AG75&gt;G$195,10,IF('Indicator Data'!AG75&lt;G$194,0,10-(G$195-'Indicator Data'!AG75)/(G$195-G$194)*10)),1))</f>
        <v>6.4</v>
      </c>
      <c r="H72" s="74">
        <f t="shared" si="20"/>
        <v>6.4</v>
      </c>
      <c r="I72" s="75">
        <f>SUM(IF('Indicator Data'!S75=0,0,'Indicator Data'!S75/1000000),SUM('Indicator Data'!T75:U75))</f>
        <v>167.00322800000001</v>
      </c>
      <c r="J72" s="75">
        <f>I72/'Indicator Data'!BC75*1000000</f>
        <v>89.724790910355921</v>
      </c>
      <c r="K72" s="73">
        <f t="shared" si="21"/>
        <v>1.8</v>
      </c>
      <c r="L72" s="73">
        <f>IF('Indicator Data'!V75="No data","x",ROUND(IF('Indicator Data'!V75&gt;L$195,10,IF('Indicator Data'!V75&lt;L$194,0,10-(L$195-'Indicator Data'!V75)/(L$195-L$194)*10)),1))</f>
        <v>5.6</v>
      </c>
      <c r="M72" s="74">
        <f t="shared" si="22"/>
        <v>3.7</v>
      </c>
      <c r="N72" s="76">
        <f t="shared" si="23"/>
        <v>6.3</v>
      </c>
      <c r="O72" s="88">
        <f>IF(AND('Indicator Data'!AK75="No data",'Indicator Data'!AL75="No data"),0,SUM('Indicator Data'!AK75:AM75)/1000)</f>
        <v>11.151</v>
      </c>
      <c r="P72" s="73">
        <f t="shared" si="24"/>
        <v>3.5</v>
      </c>
      <c r="Q72" s="77">
        <f>O72*1000/'Indicator Data'!BC75</f>
        <v>5.9910287688653471E-3</v>
      </c>
      <c r="R72" s="73">
        <f t="shared" si="25"/>
        <v>5</v>
      </c>
      <c r="S72" s="78">
        <f t="shared" si="26"/>
        <v>4.3</v>
      </c>
      <c r="T72" s="73">
        <f>IF('Indicator Data'!AB75="No data","x",ROUND(IF('Indicator Data'!AB75&gt;T$195,10,IF('Indicator Data'!AB75&lt;T$194,0,10-(T$195-'Indicator Data'!AB75)/(T$195-T$194)*10)),1))</f>
        <v>6.2</v>
      </c>
      <c r="U72" s="73">
        <f>IF('Indicator Data'!AA75="No data","x",ROUND(IF('Indicator Data'!AA75&gt;U$195,10,IF('Indicator Data'!AA75&lt;U$194,0,10-(U$195-'Indicator Data'!AA75)/(U$195-U$194)*10)),1))</f>
        <v>6.8</v>
      </c>
      <c r="V72" s="73">
        <f>IF('Indicator Data'!AE75="No data","x",ROUND(IF('Indicator Data'!AE75&gt;V$195,10,IF('Indicator Data'!AE75&lt;V$194,0,10-(V$195-'Indicator Data'!AE75)/(V$195-V$194)*10)),1))</f>
        <v>8</v>
      </c>
      <c r="W72" s="74">
        <f t="shared" si="17"/>
        <v>7</v>
      </c>
      <c r="X72" s="73">
        <f>IF('Indicator Data'!W75="No data","x",ROUND(IF('Indicator Data'!W75&gt;X$195,10,IF('Indicator Data'!W75&lt;X$194,0,10-(X$195-'Indicator Data'!W75)/(X$195-X$194)*10)),1))</f>
        <v>6.5</v>
      </c>
      <c r="Y72" s="73">
        <f>IF('Indicator Data'!X75="No data","x",ROUND(IF('Indicator Data'!X75&gt;Y$195,10,IF('Indicator Data'!X75&lt;Y$194,0,10-(Y$195-'Indicator Data'!X75)/(Y$195-Y$194)*10)),1))</f>
        <v>3.8</v>
      </c>
      <c r="Z72" s="74">
        <f t="shared" si="27"/>
        <v>5.2</v>
      </c>
      <c r="AA72" s="88">
        <f>('Indicator Data'!AJ75+'Indicator Data'!AI75*0.5+'Indicator Data'!AH75*0.25)/1000</f>
        <v>11.541</v>
      </c>
      <c r="AB72" s="79">
        <f>AA72*1000/'Indicator Data'!BC75</f>
        <v>6.2005616555891822E-3</v>
      </c>
      <c r="AC72" s="74">
        <f t="shared" si="28"/>
        <v>0.6</v>
      </c>
      <c r="AD72" s="73">
        <f>IF('Indicator Data'!AN75="No data","x",ROUND(IF('Indicator Data'!AN75&lt;$AD$194,10,IF('Indicator Data'!AN75&gt;$AD$195,0,($AD$195-'Indicator Data'!AN75)/($AD$195-$AD$194)*10)),1))</f>
        <v>6.7</v>
      </c>
      <c r="AE72" s="73">
        <f>IF('Indicator Data'!AO75="No data","x",ROUND(IF('Indicator Data'!AO75&gt;$AE$195,10,IF('Indicator Data'!AO75&lt;$AE$194,0,10-($AE$195-'Indicator Data'!AO75)/($AE$195-$AE$194)*10)),1))</f>
        <v>7.8</v>
      </c>
      <c r="AF72" s="80" t="str">
        <f>IF('Indicator Data'!AP75="No data","x",ROUND(IF('Indicator Data'!AP75&gt;$AF$195,10,IF('Indicator Data'!AP75&lt;$AF$194,0,10-($AF$195-'Indicator Data'!AP75)/($AF$195-$AF$194)*10)),1))</f>
        <v>x</v>
      </c>
      <c r="AG72" s="80" t="str">
        <f>IF('Indicator Data'!AQ75="No data","x",ROUND(IF('Indicator Data'!AQ75&gt;$AG$195,10,IF('Indicator Data'!AQ75&lt;$AG$194,0,10-($AG$195-'Indicator Data'!AQ75)/($AG$195-$AG$194)*10)),1))</f>
        <v>x</v>
      </c>
      <c r="AH72" s="73" t="str">
        <f t="shared" si="29"/>
        <v>x</v>
      </c>
      <c r="AI72" s="74">
        <f t="shared" si="30"/>
        <v>7.3</v>
      </c>
      <c r="AJ72" s="81">
        <f t="shared" si="31"/>
        <v>5.5</v>
      </c>
      <c r="AK72" s="82">
        <f t="shared" si="18"/>
        <v>4.9000000000000004</v>
      </c>
    </row>
    <row r="73" spans="1:37" s="4" customFormat="1" x14ac:dyDescent="0.25">
      <c r="A73" s="126" t="str">
        <f>'Indicator Data'!A76</f>
        <v>Guyana</v>
      </c>
      <c r="B73" s="59" t="str">
        <f>'Indicator Data'!B76</f>
        <v>GUY</v>
      </c>
      <c r="C73" s="73">
        <f>ROUND(IF('Indicator Data'!Q76="No data",IF((0.1233*LN('Indicator Data'!BB76)-0.4559)&gt;C$195,0,IF((0.1233*LN('Indicator Data'!BB76)-0.4559)&lt;C$194,10,(C$195-(0.1233*LN('Indicator Data'!BB76)-0.4559))/(C$195-C$194)*10)),IF('Indicator Data'!Q76&gt;C$195,0,IF('Indicator Data'!Q76&lt;C$194,10,(C$195-'Indicator Data'!Q76)/(C$195-C$194)*10))),1)</f>
        <v>4.5999999999999996</v>
      </c>
      <c r="D73" s="73">
        <f>IF('Indicator Data'!R76="No data","x",ROUND((IF(LOG('Indicator Data'!R76*1000)&gt;D$195,10,IF(LOG('Indicator Data'!R76*1000)&lt;D$194,0,10-(D$195-LOG('Indicator Data'!R76*1000))/(D$195-D$194)*10))),1))</f>
        <v>5.5</v>
      </c>
      <c r="E73" s="74">
        <f t="shared" si="19"/>
        <v>5.0999999999999996</v>
      </c>
      <c r="F73" s="73">
        <f>IF('Indicator Data'!AF76="No data","x",ROUND(IF('Indicator Data'!AF76&gt;F$195,10,IF('Indicator Data'!AF76&lt;F$194,0,10-(F$195-'Indicator Data'!AF76)/(F$195-F$194)*10)),1))</f>
        <v>6.7</v>
      </c>
      <c r="G73" s="73">
        <f>IF('Indicator Data'!AG76="No data","x",ROUND(IF('Indicator Data'!AG76&gt;G$195,10,IF('Indicator Data'!AG76&lt;G$194,0,10-(G$195-'Indicator Data'!AG76)/(G$195-G$194)*10)),1))</f>
        <v>2.5</v>
      </c>
      <c r="H73" s="74">
        <f t="shared" si="20"/>
        <v>4.5999999999999996</v>
      </c>
      <c r="I73" s="75">
        <f>SUM(IF('Indicator Data'!S76=0,0,'Indicator Data'!S76/1000000),SUM('Indicator Data'!T76:U76))</f>
        <v>29.374999000000003</v>
      </c>
      <c r="J73" s="75">
        <f>I73/'Indicator Data'!BC76*1000000</f>
        <v>37.76391222573757</v>
      </c>
      <c r="K73" s="73">
        <f t="shared" si="21"/>
        <v>0.8</v>
      </c>
      <c r="L73" s="73">
        <f>IF('Indicator Data'!V76="No data","x",ROUND(IF('Indicator Data'!V76&gt;L$195,10,IF('Indicator Data'!V76&lt;L$194,0,10-(L$195-'Indicator Data'!V76)/(L$195-L$194)*10)),1))</f>
        <v>0.9</v>
      </c>
      <c r="M73" s="74">
        <f t="shared" si="22"/>
        <v>0.9</v>
      </c>
      <c r="N73" s="76">
        <f t="shared" si="23"/>
        <v>3.9</v>
      </c>
      <c r="O73" s="88">
        <f>IF(AND('Indicator Data'!AK76="No data",'Indicator Data'!AL76="No data"),0,SUM('Indicator Data'!AK76:AM76)/1000)</f>
        <v>1.4E-2</v>
      </c>
      <c r="P73" s="73">
        <f t="shared" si="24"/>
        <v>0</v>
      </c>
      <c r="Q73" s="77">
        <f>O73*1000/'Indicator Data'!BC76</f>
        <v>1.7998120481989666E-5</v>
      </c>
      <c r="R73" s="73">
        <f t="shared" si="25"/>
        <v>0</v>
      </c>
      <c r="S73" s="78">
        <f t="shared" si="26"/>
        <v>0</v>
      </c>
      <c r="T73" s="73">
        <f>IF('Indicator Data'!AB76="No data","x",ROUND(IF('Indicator Data'!AB76&gt;T$195,10,IF('Indicator Data'!AB76&lt;T$194,0,10-(T$195-'Indicator Data'!AB76)/(T$195-T$194)*10)),1))</f>
        <v>3.2</v>
      </c>
      <c r="U73" s="73">
        <f>IF('Indicator Data'!AA76="No data","x",ROUND(IF('Indicator Data'!AA76&gt;U$195,10,IF('Indicator Data'!AA76&lt;U$194,0,10-(U$195-'Indicator Data'!AA76)/(U$195-U$194)*10)),1))</f>
        <v>1.6</v>
      </c>
      <c r="V73" s="73">
        <f>IF('Indicator Data'!AE76="No data","x",ROUND(IF('Indicator Data'!AE76&gt;V$195,10,IF('Indicator Data'!AE76&lt;V$194,0,10-(V$195-'Indicator Data'!AE76)/(V$195-V$194)*10)),1))</f>
        <v>2</v>
      </c>
      <c r="W73" s="74">
        <f t="shared" si="17"/>
        <v>2.2999999999999998</v>
      </c>
      <c r="X73" s="73">
        <f>IF('Indicator Data'!W76="No data","x",ROUND(IF('Indicator Data'!W76&gt;X$195,10,IF('Indicator Data'!W76&lt;X$194,0,10-(X$195-'Indicator Data'!W76)/(X$195-X$194)*10)),1))</f>
        <v>2.4</v>
      </c>
      <c r="Y73" s="73">
        <f>IF('Indicator Data'!X76="No data","x",ROUND(IF('Indicator Data'!X76&gt;Y$195,10,IF('Indicator Data'!X76&lt;Y$194,0,10-(Y$195-'Indicator Data'!X76)/(Y$195-Y$194)*10)),1))</f>
        <v>1.9</v>
      </c>
      <c r="Z73" s="74">
        <f t="shared" si="27"/>
        <v>2.2000000000000002</v>
      </c>
      <c r="AA73" s="88">
        <f>('Indicator Data'!AJ76+'Indicator Data'!AI76*0.5+'Indicator Data'!AH76*0.25)/1000</f>
        <v>1.637</v>
      </c>
      <c r="AB73" s="79">
        <f>AA73*1000/'Indicator Data'!BC76</f>
        <v>2.1044945163583633E-3</v>
      </c>
      <c r="AC73" s="74">
        <f t="shared" si="28"/>
        <v>0.2</v>
      </c>
      <c r="AD73" s="73">
        <f>IF('Indicator Data'!AN76="No data","x",ROUND(IF('Indicator Data'!AN76&lt;$AD$194,10,IF('Indicator Data'!AN76&gt;$AD$195,0,($AD$195-'Indicator Data'!AN76)/($AD$195-$AD$194)*10)),1))</f>
        <v>4.3</v>
      </c>
      <c r="AE73" s="73">
        <f>IF('Indicator Data'!AO76="No data","x",ROUND(IF('Indicator Data'!AO76&gt;$AE$195,10,IF('Indicator Data'!AO76&lt;$AE$194,0,10-($AE$195-'Indicator Data'!AO76)/($AE$195-$AE$194)*10)),1))</f>
        <v>1.2</v>
      </c>
      <c r="AF73" s="80" t="str">
        <f>IF('Indicator Data'!AP76="No data","x",ROUND(IF('Indicator Data'!AP76&gt;$AF$195,10,IF('Indicator Data'!AP76&lt;$AF$194,0,10-($AF$195-'Indicator Data'!AP76)/($AF$195-$AF$194)*10)),1))</f>
        <v>x</v>
      </c>
      <c r="AG73" s="80" t="str">
        <f>IF('Indicator Data'!AQ76="No data","x",ROUND(IF('Indicator Data'!AQ76&gt;$AG$195,10,IF('Indicator Data'!AQ76&lt;$AG$194,0,10-($AG$195-'Indicator Data'!AQ76)/($AG$195-$AG$194)*10)),1))</f>
        <v>x</v>
      </c>
      <c r="AH73" s="73" t="str">
        <f t="shared" si="29"/>
        <v>x</v>
      </c>
      <c r="AI73" s="74">
        <f t="shared" si="30"/>
        <v>2.8</v>
      </c>
      <c r="AJ73" s="81">
        <f t="shared" si="31"/>
        <v>1.9</v>
      </c>
      <c r="AK73" s="82">
        <f t="shared" si="18"/>
        <v>1</v>
      </c>
    </row>
    <row r="74" spans="1:37" s="4" customFormat="1" x14ac:dyDescent="0.25">
      <c r="A74" s="126" t="str">
        <f>'Indicator Data'!A77</f>
        <v>Haiti</v>
      </c>
      <c r="B74" s="59" t="str">
        <f>'Indicator Data'!B77</f>
        <v>HTI</v>
      </c>
      <c r="C74" s="73">
        <f>ROUND(IF('Indicator Data'!Q77="No data",IF((0.1233*LN('Indicator Data'!BB77)-0.4559)&gt;C$195,0,IF((0.1233*LN('Indicator Data'!BB77)-0.4559)&lt;C$194,10,(C$195-(0.1233*LN('Indicator Data'!BB77)-0.4559))/(C$195-C$194)*10)),IF('Indicator Data'!Q77&gt;C$195,0,IF('Indicator Data'!Q77&lt;C$194,10,(C$195-'Indicator Data'!Q77)/(C$195-C$194)*10))),1)</f>
        <v>7</v>
      </c>
      <c r="D74" s="73">
        <f>IF('Indicator Data'!R77="No data","x",ROUND((IF(LOG('Indicator Data'!R77*1000)&gt;D$195,10,IF(LOG('Indicator Data'!R77*1000)&lt;D$194,0,10-(D$195-LOG('Indicator Data'!R77*1000))/(D$195-D$194)*10))),1))</f>
        <v>8.8000000000000007</v>
      </c>
      <c r="E74" s="74">
        <f t="shared" si="19"/>
        <v>8</v>
      </c>
      <c r="F74" s="73">
        <f>IF('Indicator Data'!AF77="No data","x",ROUND(IF('Indicator Data'!AF77&gt;F$195,10,IF('Indicator Data'!AF77&lt;F$194,0,10-(F$195-'Indicator Data'!AF77)/(F$195-F$194)*10)),1))</f>
        <v>8</v>
      </c>
      <c r="G74" s="73">
        <f>IF('Indicator Data'!AG77="No data","x",ROUND(IF('Indicator Data'!AG77&gt;G$195,10,IF('Indicator Data'!AG77&lt;G$194,0,10-(G$195-'Indicator Data'!AG77)/(G$195-G$194)*10)),1))</f>
        <v>8.9</v>
      </c>
      <c r="H74" s="74">
        <f t="shared" si="20"/>
        <v>8.5</v>
      </c>
      <c r="I74" s="75">
        <f>SUM(IF('Indicator Data'!S77=0,0,'Indicator Data'!S77/1000000),SUM('Indicator Data'!T77:U77))</f>
        <v>1516.2023649999999</v>
      </c>
      <c r="J74" s="75">
        <f>I74/'Indicator Data'!BC77*1000000</f>
        <v>138.0721925569533</v>
      </c>
      <c r="K74" s="73">
        <f t="shared" si="21"/>
        <v>2.8</v>
      </c>
      <c r="L74" s="73">
        <f>IF('Indicator Data'!V77="No data","x",ROUND(IF('Indicator Data'!V77&gt;L$195,10,IF('Indicator Data'!V77&lt;L$194,0,10-(L$195-'Indicator Data'!V77)/(L$195-L$194)*10)),1))</f>
        <v>7.7</v>
      </c>
      <c r="M74" s="74">
        <f t="shared" si="22"/>
        <v>5.3</v>
      </c>
      <c r="N74" s="76">
        <f t="shared" si="23"/>
        <v>7.5</v>
      </c>
      <c r="O74" s="88">
        <f>IF(AND('Indicator Data'!AK77="No data",'Indicator Data'!AL77="No data"),0,SUM('Indicator Data'!AK77:AM77)/1000)</f>
        <v>49.533000000000001</v>
      </c>
      <c r="P74" s="73">
        <f t="shared" si="24"/>
        <v>5.6</v>
      </c>
      <c r="Q74" s="77">
        <f>O74*1000/'Indicator Data'!BC77</f>
        <v>4.5106972999106017E-3</v>
      </c>
      <c r="R74" s="73">
        <f t="shared" si="25"/>
        <v>4.5999999999999996</v>
      </c>
      <c r="S74" s="78">
        <f t="shared" si="26"/>
        <v>5.0999999999999996</v>
      </c>
      <c r="T74" s="73">
        <f>IF('Indicator Data'!AB77="No data","x",ROUND(IF('Indicator Data'!AB77&gt;T$195,10,IF('Indicator Data'!AB77&lt;T$194,0,10-(T$195-'Indicator Data'!AB77)/(T$195-T$194)*10)),1))</f>
        <v>4.2</v>
      </c>
      <c r="U74" s="73">
        <f>IF('Indicator Data'!AA77="No data","x",ROUND(IF('Indicator Data'!AA77&gt;U$195,10,IF('Indicator Data'!AA77&lt;U$194,0,10-(U$195-'Indicator Data'!AA77)/(U$195-U$194)*10)),1))</f>
        <v>3.3</v>
      </c>
      <c r="V74" s="73">
        <f>IF('Indicator Data'!AE77="No data","x",ROUND(IF('Indicator Data'!AE77&gt;V$195,10,IF('Indicator Data'!AE77&lt;V$194,0,10-(V$195-'Indicator Data'!AE77)/(V$195-V$194)*10)),1))</f>
        <v>0.4</v>
      </c>
      <c r="W74" s="74">
        <f t="shared" si="17"/>
        <v>2.6</v>
      </c>
      <c r="X74" s="73">
        <f>IF('Indicator Data'!W77="No data","x",ROUND(IF('Indicator Data'!W77&gt;X$195,10,IF('Indicator Data'!W77&lt;X$194,0,10-(X$195-'Indicator Data'!W77)/(X$195-X$194)*10)),1))</f>
        <v>5.5</v>
      </c>
      <c r="Y74" s="73">
        <f>IF('Indicator Data'!X77="No data","x",ROUND(IF('Indicator Data'!X77&gt;Y$195,10,IF('Indicator Data'!X77&lt;Y$194,0,10-(Y$195-'Indicator Data'!X77)/(Y$195-Y$194)*10)),1))</f>
        <v>2.6</v>
      </c>
      <c r="Z74" s="74">
        <f t="shared" si="27"/>
        <v>4.0999999999999996</v>
      </c>
      <c r="AA74" s="88">
        <f>('Indicator Data'!AJ77+'Indicator Data'!AI77*0.5+'Indicator Data'!AH77*0.25)/1000</f>
        <v>1534.8130000000001</v>
      </c>
      <c r="AB74" s="79">
        <f>AA74*1000/'Indicator Data'!BC77</f>
        <v>0.13976696051052209</v>
      </c>
      <c r="AC74" s="74">
        <f t="shared" si="28"/>
        <v>10</v>
      </c>
      <c r="AD74" s="73">
        <f>IF('Indicator Data'!AN77="No data","x",ROUND(IF('Indicator Data'!AN77&lt;$AD$194,10,IF('Indicator Data'!AN77&gt;$AD$195,0,($AD$195-'Indicator Data'!AN77)/($AD$195-$AD$194)*10)),1))</f>
        <v>7.3</v>
      </c>
      <c r="AE74" s="73">
        <f>IF('Indicator Data'!AO77="No data","x",ROUND(IF('Indicator Data'!AO77&gt;$AE$195,10,IF('Indicator Data'!AO77&lt;$AE$194,0,10-($AE$195-'Indicator Data'!AO77)/($AE$195-$AE$194)*10)),1))</f>
        <v>10</v>
      </c>
      <c r="AF74" s="80">
        <f>IF('Indicator Data'!AP77="No data","x",ROUND(IF('Indicator Data'!AP77&gt;$AF$195,10,IF('Indicator Data'!AP77&lt;$AF$194,0,10-($AF$195-'Indicator Data'!AP77)/($AF$195-$AF$194)*10)),1))</f>
        <v>9.6999999999999993</v>
      </c>
      <c r="AG74" s="80">
        <f>IF('Indicator Data'!AQ77="No data","x",ROUND(IF('Indicator Data'!AQ77&gt;$AG$195,10,IF('Indicator Data'!AQ77&lt;$AG$194,0,10-($AG$195-'Indicator Data'!AQ77)/($AG$195-$AG$194)*10)),1))</f>
        <v>1.7</v>
      </c>
      <c r="AH74" s="73">
        <f t="shared" si="29"/>
        <v>8.1</v>
      </c>
      <c r="AI74" s="74">
        <f t="shared" si="30"/>
        <v>8.5</v>
      </c>
      <c r="AJ74" s="81">
        <f t="shared" si="31"/>
        <v>7.5</v>
      </c>
      <c r="AK74" s="82">
        <f t="shared" si="18"/>
        <v>6.5</v>
      </c>
    </row>
    <row r="75" spans="1:37" s="4" customFormat="1" x14ac:dyDescent="0.25">
      <c r="A75" s="126" t="str">
        <f>'Indicator Data'!A78</f>
        <v>Honduras</v>
      </c>
      <c r="B75" s="59" t="str">
        <f>'Indicator Data'!B78</f>
        <v>HND</v>
      </c>
      <c r="C75" s="73">
        <f>ROUND(IF('Indicator Data'!Q78="No data",IF((0.1233*LN('Indicator Data'!BB78)-0.4559)&gt;C$195,0,IF((0.1233*LN('Indicator Data'!BB78)-0.4559)&lt;C$194,10,(C$195-(0.1233*LN('Indicator Data'!BB78)-0.4559))/(C$195-C$194)*10)),IF('Indicator Data'!Q78&gt;C$195,0,IF('Indicator Data'!Q78&lt;C$194,10,(C$195-'Indicator Data'!Q78)/(C$195-C$194)*10))),1)</f>
        <v>5.0999999999999996</v>
      </c>
      <c r="D75" s="73">
        <f>IF('Indicator Data'!R78="No data","x",ROUND((IF(LOG('Indicator Data'!R78*1000)&gt;D$195,10,IF(LOG('Indicator Data'!R78*1000)&lt;D$194,0,10-(D$195-LOG('Indicator Data'!R78*1000))/(D$195-D$194)*10))),1))</f>
        <v>7.4</v>
      </c>
      <c r="E75" s="74">
        <f t="shared" si="19"/>
        <v>6.4</v>
      </c>
      <c r="F75" s="73">
        <f>IF('Indicator Data'!AF78="No data","x",ROUND(IF('Indicator Data'!AF78&gt;F$195,10,IF('Indicator Data'!AF78&lt;F$194,0,10-(F$195-'Indicator Data'!AF78)/(F$195-F$194)*10)),1))</f>
        <v>6.1</v>
      </c>
      <c r="G75" s="73">
        <f>IF('Indicator Data'!AG78="No data","x",ROUND(IF('Indicator Data'!AG78&gt;G$195,10,IF('Indicator Data'!AG78&lt;G$194,0,10-(G$195-'Indicator Data'!AG78)/(G$195-G$194)*10)),1))</f>
        <v>6.3</v>
      </c>
      <c r="H75" s="74">
        <f t="shared" si="20"/>
        <v>6.2</v>
      </c>
      <c r="I75" s="75">
        <f>SUM(IF('Indicator Data'!S78=0,0,'Indicator Data'!S78/1000000),SUM('Indicator Data'!T78:U78))</f>
        <v>454.09335599999997</v>
      </c>
      <c r="J75" s="75">
        <f>I75/'Indicator Data'!BC78*1000000</f>
        <v>49.011340770660368</v>
      </c>
      <c r="K75" s="73">
        <f t="shared" si="21"/>
        <v>1</v>
      </c>
      <c r="L75" s="73">
        <f>IF('Indicator Data'!V78="No data","x",ROUND(IF('Indicator Data'!V78&gt;L$195,10,IF('Indicator Data'!V78&lt;L$194,0,10-(L$195-'Indicator Data'!V78)/(L$195-L$194)*10)),1))</f>
        <v>1.4</v>
      </c>
      <c r="M75" s="74">
        <f t="shared" si="22"/>
        <v>1.2</v>
      </c>
      <c r="N75" s="76">
        <f t="shared" si="23"/>
        <v>5.0999999999999996</v>
      </c>
      <c r="O75" s="88">
        <f>IF(AND('Indicator Data'!AK78="No data",'Indicator Data'!AL78="No data"),0,SUM('Indicator Data'!AK78:AM78)/1000)</f>
        <v>190.02699999999999</v>
      </c>
      <c r="P75" s="73">
        <f t="shared" si="24"/>
        <v>7.6</v>
      </c>
      <c r="Q75" s="77">
        <f>O75*1000/'Indicator Data'!BC78</f>
        <v>2.0510051357426774E-2</v>
      </c>
      <c r="R75" s="73">
        <f t="shared" si="25"/>
        <v>6.7</v>
      </c>
      <c r="S75" s="78">
        <f t="shared" si="26"/>
        <v>7.2</v>
      </c>
      <c r="T75" s="73">
        <f>IF('Indicator Data'!AB78="No data","x",ROUND(IF('Indicator Data'!AB78&gt;T$195,10,IF('Indicator Data'!AB78&lt;T$194,0,10-(T$195-'Indicator Data'!AB78)/(T$195-T$194)*10)),1))</f>
        <v>0.8</v>
      </c>
      <c r="U75" s="73">
        <f>IF('Indicator Data'!AA78="No data","x",ROUND(IF('Indicator Data'!AA78&gt;U$195,10,IF('Indicator Data'!AA78&lt;U$194,0,10-(U$195-'Indicator Data'!AA78)/(U$195-U$194)*10)),1))</f>
        <v>0.7</v>
      </c>
      <c r="V75" s="73">
        <f>IF('Indicator Data'!AE78="No data","x",ROUND(IF('Indicator Data'!AE78&gt;V$195,10,IF('Indicator Data'!AE78&lt;V$194,0,10-(V$195-'Indicator Data'!AE78)/(V$195-V$194)*10)),1))</f>
        <v>0</v>
      </c>
      <c r="W75" s="74">
        <f t="shared" si="17"/>
        <v>0.5</v>
      </c>
      <c r="X75" s="73">
        <f>IF('Indicator Data'!W78="No data","x",ROUND(IF('Indicator Data'!W78&gt;X$195,10,IF('Indicator Data'!W78&lt;X$194,0,10-(X$195-'Indicator Data'!W78)/(X$195-X$194)*10)),1))</f>
        <v>1.4</v>
      </c>
      <c r="Y75" s="73">
        <f>IF('Indicator Data'!X78="No data","x",ROUND(IF('Indicator Data'!X78&gt;Y$195,10,IF('Indicator Data'!X78&lt;Y$194,0,10-(Y$195-'Indicator Data'!X78)/(Y$195-Y$194)*10)),1))</f>
        <v>1.6</v>
      </c>
      <c r="Z75" s="74">
        <f t="shared" si="27"/>
        <v>1.5</v>
      </c>
      <c r="AA75" s="88">
        <f>('Indicator Data'!AJ78+'Indicator Data'!AI78*0.5+'Indicator Data'!AH78*0.25)/1000</f>
        <v>503.68074999999999</v>
      </c>
      <c r="AB75" s="79">
        <f>AA75*1000/'Indicator Data'!BC78</f>
        <v>5.4363422304447448E-2</v>
      </c>
      <c r="AC75" s="74">
        <f t="shared" si="28"/>
        <v>5.4</v>
      </c>
      <c r="AD75" s="73">
        <f>IF('Indicator Data'!AN78="No data","x",ROUND(IF('Indicator Data'!AN78&lt;$AD$194,10,IF('Indicator Data'!AN78&gt;$AD$195,0,($AD$195-'Indicator Data'!AN78)/($AD$195-$AD$194)*10)),1))</f>
        <v>4.7</v>
      </c>
      <c r="AE75" s="73">
        <f>IF('Indicator Data'!AO78="No data","x",ROUND(IF('Indicator Data'!AO78&gt;$AE$195,10,IF('Indicator Data'!AO78&lt;$AE$194,0,10-($AE$195-'Indicator Data'!AO78)/($AE$195-$AE$194)*10)),1))</f>
        <v>3.3</v>
      </c>
      <c r="AF75" s="80">
        <f>IF('Indicator Data'!AP78="No data","x",ROUND(IF('Indicator Data'!AP78&gt;$AF$195,10,IF('Indicator Data'!AP78&lt;$AF$194,0,10-($AF$195-'Indicator Data'!AP78)/($AF$195-$AF$194)*10)),1))</f>
        <v>4.2</v>
      </c>
      <c r="AG75" s="80">
        <f>IF('Indicator Data'!AQ78="No data","x",ROUND(IF('Indicator Data'!AQ78&gt;$AG$195,10,IF('Indicator Data'!AQ78&lt;$AG$194,0,10-($AG$195-'Indicator Data'!AQ78)/($AG$195-$AG$194)*10)),1))</f>
        <v>2.4</v>
      </c>
      <c r="AH75" s="73">
        <f t="shared" si="29"/>
        <v>3.8</v>
      </c>
      <c r="AI75" s="74">
        <f t="shared" si="30"/>
        <v>3.9</v>
      </c>
      <c r="AJ75" s="81">
        <f t="shared" si="31"/>
        <v>3.1</v>
      </c>
      <c r="AK75" s="82">
        <f t="shared" si="18"/>
        <v>5.5</v>
      </c>
    </row>
    <row r="76" spans="1:37" s="4" customFormat="1" x14ac:dyDescent="0.25">
      <c r="A76" s="126" t="str">
        <f>'Indicator Data'!A79</f>
        <v>Hungary</v>
      </c>
      <c r="B76" s="59" t="str">
        <f>'Indicator Data'!B79</f>
        <v>HUN</v>
      </c>
      <c r="C76" s="73">
        <f>ROUND(IF('Indicator Data'!Q79="No data",IF((0.1233*LN('Indicator Data'!BB79)-0.4559)&gt;C$195,0,IF((0.1233*LN('Indicator Data'!BB79)-0.4559)&lt;C$194,10,(C$195-(0.1233*LN('Indicator Data'!BB79)-0.4559))/(C$195-C$194)*10)),IF('Indicator Data'!Q79&gt;C$195,0,IF('Indicator Data'!Q79&lt;C$194,10,(C$195-'Indicator Data'!Q79)/(C$195-C$194)*10))),1)</f>
        <v>1.7</v>
      </c>
      <c r="D76" s="73" t="str">
        <f>IF('Indicator Data'!R79="No data","x",ROUND((IF(LOG('Indicator Data'!R79*1000)&gt;D$195,10,IF(LOG('Indicator Data'!R79*1000)&lt;D$194,0,10-(D$195-LOG('Indicator Data'!R79*1000))/(D$195-D$194)*10))),1))</f>
        <v>x</v>
      </c>
      <c r="E76" s="74">
        <f t="shared" si="19"/>
        <v>1.7</v>
      </c>
      <c r="F76" s="73">
        <f>IF('Indicator Data'!AF79="No data","x",ROUND(IF('Indicator Data'!AF79&gt;F$195,10,IF('Indicator Data'!AF79&lt;F$194,0,10-(F$195-'Indicator Data'!AF79)/(F$195-F$194)*10)),1))</f>
        <v>3.4</v>
      </c>
      <c r="G76" s="73">
        <f>IF('Indicator Data'!AG79="No data","x",ROUND(IF('Indicator Data'!AG79&gt;G$195,10,IF('Indicator Data'!AG79&lt;G$194,0,10-(G$195-'Indicator Data'!AG79)/(G$195-G$194)*10)),1))</f>
        <v>1.4</v>
      </c>
      <c r="H76" s="74">
        <f t="shared" si="20"/>
        <v>2.4</v>
      </c>
      <c r="I76" s="75">
        <f>SUM(IF('Indicator Data'!S79=0,0,'Indicator Data'!S79/1000000),SUM('Indicator Data'!T79:U79))</f>
        <v>0</v>
      </c>
      <c r="J76" s="75">
        <f>I76/'Indicator Data'!BC79*1000000</f>
        <v>0</v>
      </c>
      <c r="K76" s="73">
        <f t="shared" si="21"/>
        <v>0</v>
      </c>
      <c r="L76" s="73" t="str">
        <f>IF('Indicator Data'!V79="No data","x",ROUND(IF('Indicator Data'!V79&gt;L$195,10,IF('Indicator Data'!V79&lt;L$194,0,10-(L$195-'Indicator Data'!V79)/(L$195-L$194)*10)),1))</f>
        <v>x</v>
      </c>
      <c r="M76" s="74">
        <f t="shared" si="22"/>
        <v>0</v>
      </c>
      <c r="N76" s="76">
        <f t="shared" si="23"/>
        <v>1.5</v>
      </c>
      <c r="O76" s="88">
        <f>IF(AND('Indicator Data'!AK79="No data",'Indicator Data'!AL79="No data"),0,SUM('Indicator Data'!AK79:AM79)/1000)</f>
        <v>5.9829999999999997</v>
      </c>
      <c r="P76" s="73">
        <f t="shared" si="24"/>
        <v>2.6</v>
      </c>
      <c r="Q76" s="77">
        <f>O76*1000/'Indicator Data'!BC79</f>
        <v>6.1168820321012092E-4</v>
      </c>
      <c r="R76" s="73">
        <f t="shared" si="25"/>
        <v>2.8</v>
      </c>
      <c r="S76" s="78">
        <f t="shared" si="26"/>
        <v>2.7</v>
      </c>
      <c r="T76" s="73" t="str">
        <f>IF('Indicator Data'!AB79="No data","x",ROUND(IF('Indicator Data'!AB79&gt;T$195,10,IF('Indicator Data'!AB79&lt;T$194,0,10-(T$195-'Indicator Data'!AB79)/(T$195-T$194)*10)),1))</f>
        <v>x</v>
      </c>
      <c r="U76" s="73">
        <f>IF('Indicator Data'!AA79="No data","x",ROUND(IF('Indicator Data'!AA79&gt;U$195,10,IF('Indicator Data'!AA79&lt;U$194,0,10-(U$195-'Indicator Data'!AA79)/(U$195-U$194)*10)),1))</f>
        <v>0.1</v>
      </c>
      <c r="V76" s="73" t="str">
        <f>IF('Indicator Data'!AE79="No data","x",ROUND(IF('Indicator Data'!AE79&gt;V$195,10,IF('Indicator Data'!AE79&lt;V$194,0,10-(V$195-'Indicator Data'!AE79)/(V$195-V$194)*10)),1))</f>
        <v>x</v>
      </c>
      <c r="W76" s="74">
        <f t="shared" si="17"/>
        <v>0.1</v>
      </c>
      <c r="X76" s="73">
        <f>IF('Indicator Data'!W79="No data","x",ROUND(IF('Indicator Data'!W79&gt;X$195,10,IF('Indicator Data'!W79&lt;X$194,0,10-(X$195-'Indicator Data'!W79)/(X$195-X$194)*10)),1))</f>
        <v>0.3</v>
      </c>
      <c r="Y76" s="73" t="str">
        <f>IF('Indicator Data'!X79="No data","x",ROUND(IF('Indicator Data'!X79&gt;Y$195,10,IF('Indicator Data'!X79&lt;Y$194,0,10-(Y$195-'Indicator Data'!X79)/(Y$195-Y$194)*10)),1))</f>
        <v>x</v>
      </c>
      <c r="Z76" s="74">
        <f t="shared" si="27"/>
        <v>0.3</v>
      </c>
      <c r="AA76" s="88">
        <f>('Indicator Data'!AJ79+'Indicator Data'!AI79*0.5+'Indicator Data'!AH79*0.25)/1000</f>
        <v>1.2195</v>
      </c>
      <c r="AB76" s="79">
        <f>AA76*1000/'Indicator Data'!BC79</f>
        <v>1.2467888414085615E-4</v>
      </c>
      <c r="AC76" s="74">
        <f t="shared" si="28"/>
        <v>0</v>
      </c>
      <c r="AD76" s="73">
        <f>IF('Indicator Data'!AN79="No data","x",ROUND(IF('Indicator Data'!AN79&lt;$AD$194,10,IF('Indicator Data'!AN79&gt;$AD$195,0,($AD$195-'Indicator Data'!AN79)/($AD$195-$AD$194)*10)),1))</f>
        <v>3.9</v>
      </c>
      <c r="AE76" s="73">
        <f>IF('Indicator Data'!AO79="No data","x",ROUND(IF('Indicator Data'!AO79&gt;$AE$195,10,IF('Indicator Data'!AO79&lt;$AE$194,0,10-($AE$195-'Indicator Data'!AO79)/($AE$195-$AE$194)*10)),1))</f>
        <v>0</v>
      </c>
      <c r="AF76" s="80">
        <f>IF('Indicator Data'!AP79="No data","x",ROUND(IF('Indicator Data'!AP79&gt;$AF$195,10,IF('Indicator Data'!AP79&lt;$AF$194,0,10-($AF$195-'Indicator Data'!AP79)/($AF$195-$AF$194)*10)),1))</f>
        <v>1.6</v>
      </c>
      <c r="AG76" s="80">
        <f>IF('Indicator Data'!AQ79="No data","x",ROUND(IF('Indicator Data'!AQ79&gt;$AG$195,10,IF('Indicator Data'!AQ79&lt;$AG$194,0,10-($AG$195-'Indicator Data'!AQ79)/($AG$195-$AG$194)*10)),1))</f>
        <v>2.9</v>
      </c>
      <c r="AH76" s="73">
        <f t="shared" si="29"/>
        <v>1.9</v>
      </c>
      <c r="AI76" s="74">
        <f t="shared" si="30"/>
        <v>1.9</v>
      </c>
      <c r="AJ76" s="81">
        <f t="shared" si="31"/>
        <v>0.6</v>
      </c>
      <c r="AK76" s="82">
        <f t="shared" si="18"/>
        <v>1.7</v>
      </c>
    </row>
    <row r="77" spans="1:37" s="4" customFormat="1" x14ac:dyDescent="0.25">
      <c r="A77" s="126" t="str">
        <f>'Indicator Data'!A80</f>
        <v>Iceland</v>
      </c>
      <c r="B77" s="59" t="str">
        <f>'Indicator Data'!B80</f>
        <v>ISL</v>
      </c>
      <c r="C77" s="73">
        <f>ROUND(IF('Indicator Data'!Q80="No data",IF((0.1233*LN('Indicator Data'!BB80)-0.4559)&gt;C$195,0,IF((0.1233*LN('Indicator Data'!BB80)-0.4559)&lt;C$194,10,(C$195-(0.1233*LN('Indicator Data'!BB80)-0.4559))/(C$195-C$194)*10)),IF('Indicator Data'!Q80&gt;C$195,0,IF('Indicator Data'!Q80&lt;C$194,10,(C$195-'Indicator Data'!Q80)/(C$195-C$194)*10))),1)</f>
        <v>0.2</v>
      </c>
      <c r="D77" s="73" t="str">
        <f>IF('Indicator Data'!R80="No data","x",ROUND((IF(LOG('Indicator Data'!R80*1000)&gt;D$195,10,IF(LOG('Indicator Data'!R80*1000)&lt;D$194,0,10-(D$195-LOG('Indicator Data'!R80*1000))/(D$195-D$194)*10))),1))</f>
        <v>x</v>
      </c>
      <c r="E77" s="74">
        <f t="shared" si="19"/>
        <v>0.2</v>
      </c>
      <c r="F77" s="73">
        <f>IF('Indicator Data'!AF80="No data","x",ROUND(IF('Indicator Data'!AF80&gt;F$195,10,IF('Indicator Data'!AF80&lt;F$194,0,10-(F$195-'Indicator Data'!AF80)/(F$195-F$194)*10)),1))</f>
        <v>0.8</v>
      </c>
      <c r="G77" s="73">
        <f>IF('Indicator Data'!AG80="No data","x",ROUND(IF('Indicator Data'!AG80&gt;G$195,10,IF('Indicator Data'!AG80&lt;G$194,0,10-(G$195-'Indicator Data'!AG80)/(G$195-G$194)*10)),1))</f>
        <v>0.5</v>
      </c>
      <c r="H77" s="74">
        <f t="shared" si="20"/>
        <v>0.7</v>
      </c>
      <c r="I77" s="75">
        <f>SUM(IF('Indicator Data'!S80=0,0,'Indicator Data'!S80/1000000),SUM('Indicator Data'!T80:U80))</f>
        <v>0</v>
      </c>
      <c r="J77" s="75">
        <f>I77/'Indicator Data'!BC80*1000000</f>
        <v>0</v>
      </c>
      <c r="K77" s="73">
        <f t="shared" si="21"/>
        <v>0</v>
      </c>
      <c r="L77" s="73" t="str">
        <f>IF('Indicator Data'!V80="No data","x",ROUND(IF('Indicator Data'!V80&gt;L$195,10,IF('Indicator Data'!V80&lt;L$194,0,10-(L$195-'Indicator Data'!V80)/(L$195-L$194)*10)),1))</f>
        <v>x</v>
      </c>
      <c r="M77" s="74">
        <f t="shared" si="22"/>
        <v>0</v>
      </c>
      <c r="N77" s="76">
        <f t="shared" si="23"/>
        <v>0.3</v>
      </c>
      <c r="O77" s="88">
        <f>IF(AND('Indicator Data'!AK80="No data",'Indicator Data'!AL80="No data"),0,SUM('Indicator Data'!AK80:AM80)/1000)</f>
        <v>0.439</v>
      </c>
      <c r="P77" s="73">
        <f t="shared" si="24"/>
        <v>0</v>
      </c>
      <c r="Q77" s="77">
        <f>O77*1000/'Indicator Data'!BC80</f>
        <v>1.2863187257533316E-3</v>
      </c>
      <c r="R77" s="73">
        <f t="shared" si="25"/>
        <v>3.4</v>
      </c>
      <c r="S77" s="78">
        <f t="shared" si="26"/>
        <v>1.7</v>
      </c>
      <c r="T77" s="73" t="str">
        <f>IF('Indicator Data'!AB80="No data","x",ROUND(IF('Indicator Data'!AB80&gt;T$195,10,IF('Indicator Data'!AB80&lt;T$194,0,10-(T$195-'Indicator Data'!AB80)/(T$195-T$194)*10)),1))</f>
        <v>x</v>
      </c>
      <c r="U77" s="73">
        <f>IF('Indicator Data'!AA80="No data","x",ROUND(IF('Indicator Data'!AA80&gt;U$195,10,IF('Indicator Data'!AA80&lt;U$194,0,10-(U$195-'Indicator Data'!AA80)/(U$195-U$194)*10)),1))</f>
        <v>0.1</v>
      </c>
      <c r="V77" s="73" t="str">
        <f>IF('Indicator Data'!AE80="No data","x",ROUND(IF('Indicator Data'!AE80&gt;V$195,10,IF('Indicator Data'!AE80&lt;V$194,0,10-(V$195-'Indicator Data'!AE80)/(V$195-V$194)*10)),1))</f>
        <v>x</v>
      </c>
      <c r="W77" s="74">
        <f t="shared" si="17"/>
        <v>0.1</v>
      </c>
      <c r="X77" s="73">
        <f>IF('Indicator Data'!W80="No data","x",ROUND(IF('Indicator Data'!W80&gt;X$195,10,IF('Indicator Data'!W80&lt;X$194,0,10-(X$195-'Indicator Data'!W80)/(X$195-X$194)*10)),1))</f>
        <v>0.2</v>
      </c>
      <c r="Y77" s="73" t="str">
        <f>IF('Indicator Data'!X80="No data","x",ROUND(IF('Indicator Data'!X80&gt;Y$195,10,IF('Indicator Data'!X80&lt;Y$194,0,10-(Y$195-'Indicator Data'!X80)/(Y$195-Y$194)*10)),1))</f>
        <v>x</v>
      </c>
      <c r="Z77" s="74">
        <f t="shared" si="27"/>
        <v>0.2</v>
      </c>
      <c r="AA77" s="88">
        <f>('Indicator Data'!AJ80+'Indicator Data'!AI80*0.5+'Indicator Data'!AH80*0.25)/1000</f>
        <v>0</v>
      </c>
      <c r="AB77" s="79">
        <f>AA77*1000/'Indicator Data'!BC80</f>
        <v>0</v>
      </c>
      <c r="AC77" s="74">
        <f t="shared" si="28"/>
        <v>0</v>
      </c>
      <c r="AD77" s="73">
        <f>IF('Indicator Data'!AN80="No data","x",ROUND(IF('Indicator Data'!AN80&lt;$AD$194,10,IF('Indicator Data'!AN80&gt;$AD$195,0,($AD$195-'Indicator Data'!AN80)/($AD$195-$AD$194)*10)),1))</f>
        <v>2.2999999999999998</v>
      </c>
      <c r="AE77" s="73">
        <f>IF('Indicator Data'!AO80="No data","x",ROUND(IF('Indicator Data'!AO80&gt;$AE$195,10,IF('Indicator Data'!AO80&lt;$AE$194,0,10-($AE$195-'Indicator Data'!AO80)/($AE$195-$AE$194)*10)),1))</f>
        <v>0</v>
      </c>
      <c r="AF77" s="80">
        <f>IF('Indicator Data'!AP80="No data","x",ROUND(IF('Indicator Data'!AP80&gt;$AF$195,10,IF('Indicator Data'!AP80&lt;$AF$194,0,10-($AF$195-'Indicator Data'!AP80)/($AF$195-$AF$194)*10)),1))</f>
        <v>0.9</v>
      </c>
      <c r="AG77" s="80">
        <f>IF('Indicator Data'!AQ80="No data","x",ROUND(IF('Indicator Data'!AQ80&gt;$AG$195,10,IF('Indicator Data'!AQ80&lt;$AG$194,0,10-($AG$195-'Indicator Data'!AQ80)/($AG$195-$AG$194)*10)),1))</f>
        <v>2.7</v>
      </c>
      <c r="AH77" s="73">
        <f t="shared" si="29"/>
        <v>1.3</v>
      </c>
      <c r="AI77" s="74">
        <f t="shared" si="30"/>
        <v>1.2</v>
      </c>
      <c r="AJ77" s="81">
        <f t="shared" si="31"/>
        <v>0.4</v>
      </c>
      <c r="AK77" s="82">
        <f t="shared" si="18"/>
        <v>1.1000000000000001</v>
      </c>
    </row>
    <row r="78" spans="1:37" s="4" customFormat="1" x14ac:dyDescent="0.25">
      <c r="A78" s="126" t="str">
        <f>'Indicator Data'!A81</f>
        <v>India</v>
      </c>
      <c r="B78" s="59" t="str">
        <f>'Indicator Data'!B81</f>
        <v>IND</v>
      </c>
      <c r="C78" s="73">
        <f>ROUND(IF('Indicator Data'!Q81="No data",IF((0.1233*LN('Indicator Data'!BB81)-0.4559)&gt;C$195,0,IF((0.1233*LN('Indicator Data'!BB81)-0.4559)&lt;C$194,10,(C$195-(0.1233*LN('Indicator Data'!BB81)-0.4559))/(C$195-C$194)*10)),IF('Indicator Data'!Q81&gt;C$195,0,IF('Indicator Data'!Q81&lt;C$194,10,(C$195-'Indicator Data'!Q81)/(C$195-C$194)*10))),1)</f>
        <v>4.8</v>
      </c>
      <c r="D78" s="73">
        <f>IF('Indicator Data'!R81="No data","x",ROUND((IF(LOG('Indicator Data'!R81*1000)&gt;D$195,10,IF(LOG('Indicator Data'!R81*1000)&lt;D$194,0,10-(D$195-LOG('Indicator Data'!R81*1000))/(D$195-D$194)*10))),1))</f>
        <v>7.7</v>
      </c>
      <c r="E78" s="74">
        <f t="shared" si="19"/>
        <v>6.5</v>
      </c>
      <c r="F78" s="73">
        <f>IF('Indicator Data'!AF81="No data","x",ROUND(IF('Indicator Data'!AF81&gt;F$195,10,IF('Indicator Data'!AF81&lt;F$194,0,10-(F$195-'Indicator Data'!AF81)/(F$195-F$194)*10)),1))</f>
        <v>7</v>
      </c>
      <c r="G78" s="73">
        <f>IF('Indicator Data'!AG81="No data","x",ROUND(IF('Indicator Data'!AG81&gt;G$195,10,IF('Indicator Data'!AG81&lt;G$194,0,10-(G$195-'Indicator Data'!AG81)/(G$195-G$194)*10)),1))</f>
        <v>2.2000000000000002</v>
      </c>
      <c r="H78" s="74">
        <f t="shared" si="20"/>
        <v>4.5999999999999996</v>
      </c>
      <c r="I78" s="75">
        <f>SUM(IF('Indicator Data'!S81=0,0,'Indicator Data'!S81/1000000),SUM('Indicator Data'!T81:U81))</f>
        <v>4242.0915009999999</v>
      </c>
      <c r="J78" s="75">
        <f>I78/'Indicator Data'!BC81*1000000</f>
        <v>3.1676779776964437</v>
      </c>
      <c r="K78" s="73">
        <f t="shared" si="21"/>
        <v>0.1</v>
      </c>
      <c r="L78" s="73">
        <f>IF('Indicator Data'!V81="No data","x",ROUND(IF('Indicator Data'!V81&gt;L$195,10,IF('Indicator Data'!V81&lt;L$194,0,10-(L$195-'Indicator Data'!V81)/(L$195-L$194)*10)),1))</f>
        <v>0.1</v>
      </c>
      <c r="M78" s="74">
        <f t="shared" si="22"/>
        <v>0.1</v>
      </c>
      <c r="N78" s="76">
        <f t="shared" si="23"/>
        <v>4.4000000000000004</v>
      </c>
      <c r="O78" s="88">
        <f>IF(AND('Indicator Data'!AK81="No data",'Indicator Data'!AL81="No data"),0,SUM('Indicator Data'!AK81:AM81)/1000)</f>
        <v>1002.71</v>
      </c>
      <c r="P78" s="73">
        <f t="shared" si="24"/>
        <v>10</v>
      </c>
      <c r="Q78" s="77">
        <f>O78*1000/'Indicator Data'!BC81</f>
        <v>7.4874914514862581E-4</v>
      </c>
      <c r="R78" s="73">
        <f t="shared" si="25"/>
        <v>3</v>
      </c>
      <c r="S78" s="78">
        <f t="shared" si="26"/>
        <v>6.5</v>
      </c>
      <c r="T78" s="73">
        <f>IF('Indicator Data'!AB81="No data","x",ROUND(IF('Indicator Data'!AB81&gt;T$195,10,IF('Indicator Data'!AB81&lt;T$194,0,10-(T$195-'Indicator Data'!AB81)/(T$195-T$194)*10)),1))</f>
        <v>0.6</v>
      </c>
      <c r="U78" s="73">
        <f>IF('Indicator Data'!AA81="No data","x",ROUND(IF('Indicator Data'!AA81&gt;U$195,10,IF('Indicator Data'!AA81&lt;U$194,0,10-(U$195-'Indicator Data'!AA81)/(U$195-U$194)*10)),1))</f>
        <v>3.7</v>
      </c>
      <c r="V78" s="73">
        <f>IF('Indicator Data'!AE81="No data","x",ROUND(IF('Indicator Data'!AE81&gt;V$195,10,IF('Indicator Data'!AE81&lt;V$194,0,10-(V$195-'Indicator Data'!AE81)/(V$195-V$194)*10)),1))</f>
        <v>0.3</v>
      </c>
      <c r="W78" s="74">
        <f t="shared" si="17"/>
        <v>1.5</v>
      </c>
      <c r="X78" s="73">
        <f>IF('Indicator Data'!W81="No data","x",ROUND(IF('Indicator Data'!W81&gt;X$195,10,IF('Indicator Data'!W81&lt;X$194,0,10-(X$195-'Indicator Data'!W81)/(X$195-X$194)*10)),1))</f>
        <v>3</v>
      </c>
      <c r="Y78" s="73">
        <f>IF('Indicator Data'!X81="No data","x",ROUND(IF('Indicator Data'!X81&gt;Y$195,10,IF('Indicator Data'!X81&lt;Y$194,0,10-(Y$195-'Indicator Data'!X81)/(Y$195-Y$194)*10)),1))</f>
        <v>9.6999999999999993</v>
      </c>
      <c r="Z78" s="74">
        <f t="shared" si="27"/>
        <v>6.4</v>
      </c>
      <c r="AA78" s="88">
        <f>('Indicator Data'!AJ81+'Indicator Data'!AI81*0.5+'Indicator Data'!AH81*0.25)/1000</f>
        <v>36052.14875</v>
      </c>
      <c r="AB78" s="79">
        <f>AA78*1000/'Indicator Data'!BC81</f>
        <v>2.6921059486126199E-2</v>
      </c>
      <c r="AC78" s="74">
        <f t="shared" si="28"/>
        <v>2.7</v>
      </c>
      <c r="AD78" s="73">
        <f>IF('Indicator Data'!AN81="No data","x",ROUND(IF('Indicator Data'!AN81&lt;$AD$194,10,IF('Indicator Data'!AN81&gt;$AD$195,0,($AD$195-'Indicator Data'!AN81)/($AD$195-$AD$194)*10)),1))</f>
        <v>5.5</v>
      </c>
      <c r="AE78" s="73">
        <f>IF('Indicator Data'!AO81="No data","x",ROUND(IF('Indicator Data'!AO81&gt;$AE$195,10,IF('Indicator Data'!AO81&lt;$AE$194,0,10-($AE$195-'Indicator Data'!AO81)/($AE$195-$AE$194)*10)),1))</f>
        <v>3.2</v>
      </c>
      <c r="AF78" s="80">
        <f>IF('Indicator Data'!AP81="No data","x",ROUND(IF('Indicator Data'!AP81&gt;$AF$195,10,IF('Indicator Data'!AP81&lt;$AF$194,0,10-($AF$195-'Indicator Data'!AP81)/($AF$195-$AF$194)*10)),1))</f>
        <v>4.0999999999999996</v>
      </c>
      <c r="AG78" s="80">
        <f>IF('Indicator Data'!AQ81="No data","x",ROUND(IF('Indicator Data'!AQ81&gt;$AG$195,10,IF('Indicator Data'!AQ81&lt;$AG$194,0,10-($AG$195-'Indicator Data'!AQ81)/($AG$195-$AG$194)*10)),1))</f>
        <v>4.2</v>
      </c>
      <c r="AH78" s="73">
        <f t="shared" si="29"/>
        <v>4.0999999999999996</v>
      </c>
      <c r="AI78" s="74">
        <f t="shared" si="30"/>
        <v>4.3</v>
      </c>
      <c r="AJ78" s="81">
        <f t="shared" si="31"/>
        <v>4</v>
      </c>
      <c r="AK78" s="82">
        <f t="shared" si="18"/>
        <v>5.4</v>
      </c>
    </row>
    <row r="79" spans="1:37" s="4" customFormat="1" x14ac:dyDescent="0.25">
      <c r="A79" s="126" t="str">
        <f>'Indicator Data'!A82</f>
        <v>Indonesia</v>
      </c>
      <c r="B79" s="59" t="str">
        <f>'Indicator Data'!B82</f>
        <v>IDN</v>
      </c>
      <c r="C79" s="73">
        <f>ROUND(IF('Indicator Data'!Q82="No data",IF((0.1233*LN('Indicator Data'!BB82)-0.4559)&gt;C$195,0,IF((0.1233*LN('Indicator Data'!BB82)-0.4559)&lt;C$194,10,(C$195-(0.1233*LN('Indicator Data'!BB82)-0.4559))/(C$195-C$194)*10)),IF('Indicator Data'!Q82&gt;C$195,0,IF('Indicator Data'!Q82&lt;C$194,10,(C$195-'Indicator Data'!Q82)/(C$195-C$194)*10))),1)</f>
        <v>3.9</v>
      </c>
      <c r="D79" s="73">
        <f>IF('Indicator Data'!R82="No data","x",ROUND((IF(LOG('Indicator Data'!R82*1000)&gt;D$195,10,IF(LOG('Indicator Data'!R82*1000)&lt;D$194,0,10-(D$195-LOG('Indicator Data'!R82*1000))/(D$195-D$194)*10))),1))</f>
        <v>5.0999999999999996</v>
      </c>
      <c r="E79" s="74">
        <f t="shared" si="19"/>
        <v>4.5</v>
      </c>
      <c r="F79" s="73">
        <f>IF('Indicator Data'!AF82="No data","x",ROUND(IF('Indicator Data'!AF82&gt;F$195,10,IF('Indicator Data'!AF82&lt;F$194,0,10-(F$195-'Indicator Data'!AF82)/(F$195-F$194)*10)),1))</f>
        <v>6</v>
      </c>
      <c r="G79" s="73">
        <f>IF('Indicator Data'!AG82="No data","x",ROUND(IF('Indicator Data'!AG82&gt;G$195,10,IF('Indicator Data'!AG82&lt;G$194,0,10-(G$195-'Indicator Data'!AG82)/(G$195-G$194)*10)),1))</f>
        <v>2.6</v>
      </c>
      <c r="H79" s="74">
        <f t="shared" si="20"/>
        <v>4.3</v>
      </c>
      <c r="I79" s="75">
        <f>SUM(IF('Indicator Data'!S82=0,0,'Indicator Data'!S82/1000000),SUM('Indicator Data'!T82:U82))</f>
        <v>133.68208999999999</v>
      </c>
      <c r="J79" s="75">
        <f>I79/'Indicator Data'!BC82*1000000</f>
        <v>0.50638809504140769</v>
      </c>
      <c r="K79" s="73">
        <f t="shared" si="21"/>
        <v>0</v>
      </c>
      <c r="L79" s="73">
        <f>IF('Indicator Data'!V82="No data","x",ROUND(IF('Indicator Data'!V82&gt;L$195,10,IF('Indicator Data'!V82&lt;L$194,0,10-(L$195-'Indicator Data'!V82)/(L$195-L$194)*10)),1))</f>
        <v>0</v>
      </c>
      <c r="M79" s="74">
        <f t="shared" si="22"/>
        <v>0</v>
      </c>
      <c r="N79" s="76">
        <f t="shared" si="23"/>
        <v>3.3</v>
      </c>
      <c r="O79" s="88">
        <f>IF(AND('Indicator Data'!AK82="No data",'Indicator Data'!AL82="No data"),0,SUM('Indicator Data'!AK82:AM82)/1000)</f>
        <v>26.731000000000002</v>
      </c>
      <c r="P79" s="73">
        <f t="shared" si="24"/>
        <v>4.8</v>
      </c>
      <c r="Q79" s="77">
        <f>O79*1000/'Indicator Data'!BC82</f>
        <v>1.0125709561057783E-4</v>
      </c>
      <c r="R79" s="73">
        <f t="shared" si="25"/>
        <v>1.8</v>
      </c>
      <c r="S79" s="78">
        <f t="shared" si="26"/>
        <v>3.3</v>
      </c>
      <c r="T79" s="73">
        <f>IF('Indicator Data'!AB82="No data","x",ROUND(IF('Indicator Data'!AB82&gt;T$195,10,IF('Indicator Data'!AB82&lt;T$194,0,10-(T$195-'Indicator Data'!AB82)/(T$195-T$194)*10)),1))</f>
        <v>0.8</v>
      </c>
      <c r="U79" s="73">
        <f>IF('Indicator Data'!AA82="No data","x",ROUND(IF('Indicator Data'!AA82&gt;U$195,10,IF('Indicator Data'!AA82&lt;U$194,0,10-(U$195-'Indicator Data'!AA82)/(U$195-U$194)*10)),1))</f>
        <v>5.8</v>
      </c>
      <c r="V79" s="73">
        <f>IF('Indicator Data'!AE82="No data","x",ROUND(IF('Indicator Data'!AE82&gt;V$195,10,IF('Indicator Data'!AE82&lt;V$194,0,10-(V$195-'Indicator Data'!AE82)/(V$195-V$194)*10)),1))</f>
        <v>0.8</v>
      </c>
      <c r="W79" s="74">
        <f t="shared" si="17"/>
        <v>2.5</v>
      </c>
      <c r="X79" s="73">
        <f>IF('Indicator Data'!W82="No data","x",ROUND(IF('Indicator Data'!W82&gt;X$195,10,IF('Indicator Data'!W82&lt;X$194,0,10-(X$195-'Indicator Data'!W82)/(X$195-X$194)*10)),1))</f>
        <v>2</v>
      </c>
      <c r="Y79" s="73">
        <f>IF('Indicator Data'!X82="No data","x",ROUND(IF('Indicator Data'!X82&gt;Y$195,10,IF('Indicator Data'!X82&lt;Y$194,0,10-(Y$195-'Indicator Data'!X82)/(Y$195-Y$194)*10)),1))</f>
        <v>4.4000000000000004</v>
      </c>
      <c r="Z79" s="74">
        <f t="shared" si="27"/>
        <v>3.2</v>
      </c>
      <c r="AA79" s="88">
        <f>('Indicator Data'!AJ82+'Indicator Data'!AI82*0.5+'Indicator Data'!AH82*0.25)/1000</f>
        <v>1415.92525</v>
      </c>
      <c r="AB79" s="79">
        <f>AA79*1000/'Indicator Data'!BC82</f>
        <v>5.3635284282922942E-3</v>
      </c>
      <c r="AC79" s="74">
        <f t="shared" si="28"/>
        <v>0.5</v>
      </c>
      <c r="AD79" s="73">
        <f>IF('Indicator Data'!AN82="No data","x",ROUND(IF('Indicator Data'!AN82&lt;$AD$194,10,IF('Indicator Data'!AN82&gt;$AD$195,0,($AD$195-'Indicator Data'!AN82)/($AD$195-$AD$194)*10)),1))</f>
        <v>3.6</v>
      </c>
      <c r="AE79" s="73">
        <f>IF('Indicator Data'!AO82="No data","x",ROUND(IF('Indicator Data'!AO82&gt;$AE$195,10,IF('Indicator Data'!AO82&lt;$AE$194,0,10-($AE$195-'Indicator Data'!AO82)/($AE$195-$AE$194)*10)),1))</f>
        <v>1</v>
      </c>
      <c r="AF79" s="80">
        <f>IF('Indicator Data'!AP82="No data","x",ROUND(IF('Indicator Data'!AP82&gt;$AF$195,10,IF('Indicator Data'!AP82&lt;$AF$194,0,10-($AF$195-'Indicator Data'!AP82)/($AF$195-$AF$194)*10)),1))</f>
        <v>6.4</v>
      </c>
      <c r="AG79" s="80">
        <f>IF('Indicator Data'!AQ82="No data","x",ROUND(IF('Indicator Data'!AQ82&gt;$AG$195,10,IF('Indicator Data'!AQ82&lt;$AG$194,0,10-($AG$195-'Indicator Data'!AQ82)/($AG$195-$AG$194)*10)),1))</f>
        <v>5.4</v>
      </c>
      <c r="AH79" s="73">
        <f t="shared" si="29"/>
        <v>6.2</v>
      </c>
      <c r="AI79" s="74">
        <f t="shared" si="30"/>
        <v>3.6</v>
      </c>
      <c r="AJ79" s="81">
        <f t="shared" si="31"/>
        <v>2.5</v>
      </c>
      <c r="AK79" s="82">
        <f t="shared" si="18"/>
        <v>2.9</v>
      </c>
    </row>
    <row r="80" spans="1:37" s="4" customFormat="1" x14ac:dyDescent="0.25">
      <c r="A80" s="126" t="str">
        <f>'Indicator Data'!A83</f>
        <v>Iran</v>
      </c>
      <c r="B80" s="59" t="str">
        <f>'Indicator Data'!B83</f>
        <v>IRN</v>
      </c>
      <c r="C80" s="73">
        <f>ROUND(IF('Indicator Data'!Q83="No data",IF((0.1233*LN('Indicator Data'!BB83)-0.4559)&gt;C$195,0,IF((0.1233*LN('Indicator Data'!BB83)-0.4559)&lt;C$194,10,(C$195-(0.1233*LN('Indicator Data'!BB83)-0.4559))/(C$195-C$194)*10)),IF('Indicator Data'!Q83&gt;C$195,0,IF('Indicator Data'!Q83&lt;C$194,10,(C$195-'Indicator Data'!Q83)/(C$195-C$194)*10))),1)</f>
        <v>2.2999999999999998</v>
      </c>
      <c r="D80" s="73" t="str">
        <f>IF('Indicator Data'!R83="No data","x",ROUND((IF(LOG('Indicator Data'!R83*1000)&gt;D$195,10,IF(LOG('Indicator Data'!R83*1000)&lt;D$194,0,10-(D$195-LOG('Indicator Data'!R83*1000))/(D$195-D$194)*10))),1))</f>
        <v>x</v>
      </c>
      <c r="E80" s="74">
        <f t="shared" si="19"/>
        <v>2.2999999999999998</v>
      </c>
      <c r="F80" s="73">
        <f>IF('Indicator Data'!AF83="No data","x",ROUND(IF('Indicator Data'!AF83&gt;F$195,10,IF('Indicator Data'!AF83&lt;F$194,0,10-(F$195-'Indicator Data'!AF83)/(F$195-F$194)*10)),1))</f>
        <v>6.1</v>
      </c>
      <c r="G80" s="73">
        <f>IF('Indicator Data'!AG83="No data","x",ROUND(IF('Indicator Data'!AG83&gt;G$195,10,IF('Indicator Data'!AG83&lt;G$194,0,10-(G$195-'Indicator Data'!AG83)/(G$195-G$194)*10)),1))</f>
        <v>3.1</v>
      </c>
      <c r="H80" s="74">
        <f t="shared" si="20"/>
        <v>4.5999999999999996</v>
      </c>
      <c r="I80" s="75">
        <f>SUM(IF('Indicator Data'!S83=0,0,'Indicator Data'!S83/1000000),SUM('Indicator Data'!T83:U83))</f>
        <v>233.20438100000001</v>
      </c>
      <c r="J80" s="75">
        <f>I80/'Indicator Data'!BC83*1000000</f>
        <v>2.8732920373948732</v>
      </c>
      <c r="K80" s="73">
        <f t="shared" si="21"/>
        <v>0.1</v>
      </c>
      <c r="L80" s="73">
        <f>IF('Indicator Data'!V83="No data","x",ROUND(IF('Indicator Data'!V83&gt;L$195,10,IF('Indicator Data'!V83&lt;L$194,0,10-(L$195-'Indicator Data'!V83)/(L$195-L$194)*10)),1))</f>
        <v>0</v>
      </c>
      <c r="M80" s="74">
        <f t="shared" si="22"/>
        <v>0.1</v>
      </c>
      <c r="N80" s="76">
        <f t="shared" si="23"/>
        <v>2.2999999999999998</v>
      </c>
      <c r="O80" s="88">
        <f>IF(AND('Indicator Data'!AK83="No data",'Indicator Data'!AL83="No data"),0,SUM('Indicator Data'!AK83:AM83)/1000)</f>
        <v>979.43899999999996</v>
      </c>
      <c r="P80" s="73">
        <f t="shared" si="24"/>
        <v>10</v>
      </c>
      <c r="Q80" s="77">
        <f>O80*1000/'Indicator Data'!BC83</f>
        <v>1.2067587528786592E-2</v>
      </c>
      <c r="R80" s="73">
        <f t="shared" si="25"/>
        <v>5.9</v>
      </c>
      <c r="S80" s="78">
        <f t="shared" si="26"/>
        <v>8</v>
      </c>
      <c r="T80" s="73">
        <f>IF('Indicator Data'!AB83="No data","x",ROUND(IF('Indicator Data'!AB83&gt;T$195,10,IF('Indicator Data'!AB83&lt;T$194,0,10-(T$195-'Indicator Data'!AB83)/(T$195-T$194)*10)),1))</f>
        <v>0.2</v>
      </c>
      <c r="U80" s="73">
        <f>IF('Indicator Data'!AA83="No data","x",ROUND(IF('Indicator Data'!AA83&gt;U$195,10,IF('Indicator Data'!AA83&lt;U$194,0,10-(U$195-'Indicator Data'!AA83)/(U$195-U$194)*10)),1))</f>
        <v>0.3</v>
      </c>
      <c r="V80" s="73">
        <f>IF('Indicator Data'!AE83="No data","x",ROUND(IF('Indicator Data'!AE83&gt;V$195,10,IF('Indicator Data'!AE83&lt;V$194,0,10-(V$195-'Indicator Data'!AE83)/(V$195-V$194)*10)),1))</f>
        <v>0</v>
      </c>
      <c r="W80" s="74">
        <f t="shared" si="17"/>
        <v>0.2</v>
      </c>
      <c r="X80" s="73">
        <f>IF('Indicator Data'!W83="No data","x",ROUND(IF('Indicator Data'!W83&gt;X$195,10,IF('Indicator Data'!W83&lt;X$194,0,10-(X$195-'Indicator Data'!W83)/(X$195-X$194)*10)),1))</f>
        <v>1.1000000000000001</v>
      </c>
      <c r="Y80" s="73" t="str">
        <f>IF('Indicator Data'!X83="No data","x",ROUND(IF('Indicator Data'!X83&gt;Y$195,10,IF('Indicator Data'!X83&lt;Y$194,0,10-(Y$195-'Indicator Data'!X83)/(Y$195-Y$194)*10)),1))</f>
        <v>x</v>
      </c>
      <c r="Z80" s="74">
        <f t="shared" si="27"/>
        <v>1.1000000000000001</v>
      </c>
      <c r="AA80" s="88">
        <f>('Indicator Data'!AJ83+'Indicator Data'!AI83*0.5+'Indicator Data'!AH83*0.25)/1000</f>
        <v>133.339</v>
      </c>
      <c r="AB80" s="79">
        <f>AA80*1000/'Indicator Data'!BC83</f>
        <v>1.6428588748261764E-3</v>
      </c>
      <c r="AC80" s="74">
        <f t="shared" si="28"/>
        <v>0.2</v>
      </c>
      <c r="AD80" s="73">
        <f>IF('Indicator Data'!AN83="No data","x",ROUND(IF('Indicator Data'!AN83&lt;$AD$194,10,IF('Indicator Data'!AN83&gt;$AD$195,0,($AD$195-'Indicator Data'!AN83)/($AD$195-$AD$194)*10)),1))</f>
        <v>2.8</v>
      </c>
      <c r="AE80" s="73">
        <f>IF('Indicator Data'!AO83="No data","x",ROUND(IF('Indicator Data'!AO83&gt;$AE$195,10,IF('Indicator Data'!AO83&lt;$AE$194,0,10-($AE$195-'Indicator Data'!AO83)/($AE$195-$AE$194)*10)),1))</f>
        <v>0.2</v>
      </c>
      <c r="AF80" s="80">
        <f>IF('Indicator Data'!AP83="No data","x",ROUND(IF('Indicator Data'!AP83&gt;$AF$195,10,IF('Indicator Data'!AP83&lt;$AF$194,0,10-($AF$195-'Indicator Data'!AP83)/($AF$195-$AF$194)*10)),1))</f>
        <v>3.9</v>
      </c>
      <c r="AG80" s="80">
        <f>IF('Indicator Data'!AQ83="No data","x",ROUND(IF('Indicator Data'!AQ83&gt;$AG$195,10,IF('Indicator Data'!AQ83&lt;$AG$194,0,10-($AG$195-'Indicator Data'!AQ83)/($AG$195-$AG$194)*10)),1))</f>
        <v>6.5</v>
      </c>
      <c r="AH80" s="73">
        <f t="shared" si="29"/>
        <v>4.4000000000000004</v>
      </c>
      <c r="AI80" s="74">
        <f t="shared" si="30"/>
        <v>2.5</v>
      </c>
      <c r="AJ80" s="81">
        <f t="shared" si="31"/>
        <v>1</v>
      </c>
      <c r="AK80" s="82">
        <f t="shared" si="18"/>
        <v>5.5</v>
      </c>
    </row>
    <row r="81" spans="1:37" s="4" customFormat="1" x14ac:dyDescent="0.25">
      <c r="A81" s="126" t="str">
        <f>'Indicator Data'!A84</f>
        <v>Iraq</v>
      </c>
      <c r="B81" s="59" t="str">
        <f>'Indicator Data'!B84</f>
        <v>IRQ</v>
      </c>
      <c r="C81" s="73">
        <f>ROUND(IF('Indicator Data'!Q84="No data",IF((0.1233*LN('Indicator Data'!BB84)-0.4559)&gt;C$195,0,IF((0.1233*LN('Indicator Data'!BB84)-0.4559)&lt;C$194,10,(C$195-(0.1233*LN('Indicator Data'!BB84)-0.4559))/(C$195-C$194)*10)),IF('Indicator Data'!Q84&gt;C$195,0,IF('Indicator Data'!Q84&lt;C$194,10,(C$195-'Indicator Data'!Q84)/(C$195-C$194)*10))),1)</f>
        <v>4.0999999999999996</v>
      </c>
      <c r="D81" s="73">
        <f>IF('Indicator Data'!R84="No data","x",ROUND((IF(LOG('Indicator Data'!R84*1000)&gt;D$195,10,IF(LOG('Indicator Data'!R84*1000)&lt;D$194,0,10-(D$195-LOG('Indicator Data'!R84*1000))/(D$195-D$194)*10))),1))</f>
        <v>6.4</v>
      </c>
      <c r="E81" s="74">
        <f t="shared" si="19"/>
        <v>5.4</v>
      </c>
      <c r="F81" s="73">
        <f>IF('Indicator Data'!AF84="No data","x",ROUND(IF('Indicator Data'!AF84&gt;F$195,10,IF('Indicator Data'!AF84&lt;F$194,0,10-(F$195-'Indicator Data'!AF84)/(F$195-F$194)*10)),1))</f>
        <v>6.7</v>
      </c>
      <c r="G81" s="73">
        <f>IF('Indicator Data'!AG84="No data","x",ROUND(IF('Indicator Data'!AG84&gt;G$195,10,IF('Indicator Data'!AG84&lt;G$194,0,10-(G$195-'Indicator Data'!AG84)/(G$195-G$194)*10)),1))</f>
        <v>1.1000000000000001</v>
      </c>
      <c r="H81" s="74">
        <f t="shared" si="20"/>
        <v>3.9</v>
      </c>
      <c r="I81" s="75">
        <f>SUM(IF('Indicator Data'!S84=0,0,'Indicator Data'!S84/1000000),SUM('Indicator Data'!T84:U84))</f>
        <v>6744.4096279999994</v>
      </c>
      <c r="J81" s="75">
        <f>I81/'Indicator Data'!BC84*1000000</f>
        <v>176.21103312963345</v>
      </c>
      <c r="K81" s="73">
        <f t="shared" si="21"/>
        <v>3.5</v>
      </c>
      <c r="L81" s="73">
        <f>IF('Indicator Data'!V84="No data","x",ROUND(IF('Indicator Data'!V84&gt;L$195,10,IF('Indicator Data'!V84&lt;L$194,0,10-(L$195-'Indicator Data'!V84)/(L$195-L$194)*10)),1))</f>
        <v>1</v>
      </c>
      <c r="M81" s="74">
        <f t="shared" si="22"/>
        <v>2.2999999999999998</v>
      </c>
      <c r="N81" s="76">
        <f t="shared" si="23"/>
        <v>4.3</v>
      </c>
      <c r="O81" s="88">
        <f>IF(AND('Indicator Data'!AK84="No data",'Indicator Data'!AL84="No data"),0,SUM('Indicator Data'!AK84:AM84)/1000)</f>
        <v>2237.614</v>
      </c>
      <c r="P81" s="73">
        <f t="shared" si="24"/>
        <v>10</v>
      </c>
      <c r="Q81" s="77">
        <f>O81*1000/'Indicator Data'!BC84</f>
        <v>5.8462088816253574E-2</v>
      </c>
      <c r="R81" s="73">
        <f t="shared" si="25"/>
        <v>8.6999999999999993</v>
      </c>
      <c r="S81" s="78">
        <f t="shared" si="26"/>
        <v>9.4</v>
      </c>
      <c r="T81" s="73" t="str">
        <f>IF('Indicator Data'!AB84="No data","x",ROUND(IF('Indicator Data'!AB84&gt;T$195,10,IF('Indicator Data'!AB84&lt;T$194,0,10-(T$195-'Indicator Data'!AB84)/(T$195-T$194)*10)),1))</f>
        <v>x</v>
      </c>
      <c r="U81" s="73">
        <f>IF('Indicator Data'!AA84="No data","x",ROUND(IF('Indicator Data'!AA84&gt;U$195,10,IF('Indicator Data'!AA84&lt;U$194,0,10-(U$195-'Indicator Data'!AA84)/(U$195-U$194)*10)),1))</f>
        <v>0.8</v>
      </c>
      <c r="V81" s="73" t="str">
        <f>IF('Indicator Data'!AE84="No data","x",ROUND(IF('Indicator Data'!AE84&gt;V$195,10,IF('Indicator Data'!AE84&lt;V$194,0,10-(V$195-'Indicator Data'!AE84)/(V$195-V$194)*10)),1))</f>
        <v>x</v>
      </c>
      <c r="W81" s="74">
        <f t="shared" si="17"/>
        <v>0.8</v>
      </c>
      <c r="X81" s="73">
        <f>IF('Indicator Data'!W84="No data","x",ROUND(IF('Indicator Data'!W84&gt;X$195,10,IF('Indicator Data'!W84&lt;X$194,0,10-(X$195-'Indicator Data'!W84)/(X$195-X$194)*10)),1))</f>
        <v>2.2999999999999998</v>
      </c>
      <c r="Y81" s="73">
        <f>IF('Indicator Data'!X84="No data","x",ROUND(IF('Indicator Data'!X84&gt;Y$195,10,IF('Indicator Data'!X84&lt;Y$194,0,10-(Y$195-'Indicator Data'!X84)/(Y$195-Y$194)*10)),1))</f>
        <v>1.9</v>
      </c>
      <c r="Z81" s="74">
        <f t="shared" si="27"/>
        <v>2.1</v>
      </c>
      <c r="AA81" s="88">
        <f>('Indicator Data'!AJ84+'Indicator Data'!AI84*0.5+'Indicator Data'!AH84*0.25)/1000</f>
        <v>27.984500000000001</v>
      </c>
      <c r="AB81" s="79">
        <f>AA81*1000/'Indicator Data'!BC84</f>
        <v>7.3115037914423496E-4</v>
      </c>
      <c r="AC81" s="74">
        <f t="shared" si="28"/>
        <v>0.1</v>
      </c>
      <c r="AD81" s="73">
        <f>IF('Indicator Data'!AN84="No data","x",ROUND(IF('Indicator Data'!AN84&lt;$AD$194,10,IF('Indicator Data'!AN84&gt;$AD$195,0,($AD$195-'Indicator Data'!AN84)/($AD$195-$AD$194)*10)),1))</f>
        <v>5.3</v>
      </c>
      <c r="AE81" s="73">
        <f>IF('Indicator Data'!AO84="No data","x",ROUND(IF('Indicator Data'!AO84&gt;$AE$195,10,IF('Indicator Data'!AO84&lt;$AE$194,0,10-($AE$195-'Indicator Data'!AO84)/($AE$195-$AE$194)*10)),1))</f>
        <v>7.6</v>
      </c>
      <c r="AF81" s="80">
        <f>IF('Indicator Data'!AP84="No data","x",ROUND(IF('Indicator Data'!AP84&gt;$AF$195,10,IF('Indicator Data'!AP84&lt;$AF$194,0,10-($AF$195-'Indicator Data'!AP84)/($AF$195-$AF$194)*10)),1))</f>
        <v>4.5</v>
      </c>
      <c r="AG81" s="80">
        <f>IF('Indicator Data'!AQ84="No data","x",ROUND(IF('Indicator Data'!AQ84&gt;$AG$195,10,IF('Indicator Data'!AQ84&lt;$AG$194,0,10-($AG$195-'Indicator Data'!AQ84)/($AG$195-$AG$194)*10)),1))</f>
        <v>8.1999999999999993</v>
      </c>
      <c r="AH81" s="73">
        <f t="shared" si="29"/>
        <v>5.2</v>
      </c>
      <c r="AI81" s="74">
        <f t="shared" si="30"/>
        <v>6</v>
      </c>
      <c r="AJ81" s="81">
        <f t="shared" si="31"/>
        <v>2.6</v>
      </c>
      <c r="AK81" s="82">
        <f t="shared" si="18"/>
        <v>7.3</v>
      </c>
    </row>
    <row r="82" spans="1:37" s="4" customFormat="1" x14ac:dyDescent="0.25">
      <c r="A82" s="126" t="str">
        <f>'Indicator Data'!A85</f>
        <v>Ireland</v>
      </c>
      <c r="B82" s="59" t="str">
        <f>'Indicator Data'!B85</f>
        <v>IRL</v>
      </c>
      <c r="C82" s="73">
        <f>ROUND(IF('Indicator Data'!Q85="No data",IF((0.1233*LN('Indicator Data'!BB85)-0.4559)&gt;C$195,0,IF((0.1233*LN('Indicator Data'!BB85)-0.4559)&lt;C$194,10,(C$195-(0.1233*LN('Indicator Data'!BB85)-0.4559))/(C$195-C$194)*10)),IF('Indicator Data'!Q85&gt;C$195,0,IF('Indicator Data'!Q85&lt;C$194,10,(C$195-'Indicator Data'!Q85)/(C$195-C$194)*10))),1)</f>
        <v>0.2</v>
      </c>
      <c r="D82" s="73" t="str">
        <f>IF('Indicator Data'!R85="No data","x",ROUND((IF(LOG('Indicator Data'!R85*1000)&gt;D$195,10,IF(LOG('Indicator Data'!R85*1000)&lt;D$194,0,10-(D$195-LOG('Indicator Data'!R85*1000))/(D$195-D$194)*10))),1))</f>
        <v>x</v>
      </c>
      <c r="E82" s="74">
        <f t="shared" si="19"/>
        <v>0.2</v>
      </c>
      <c r="F82" s="73">
        <f>IF('Indicator Data'!AF85="No data","x",ROUND(IF('Indicator Data'!AF85&gt;F$195,10,IF('Indicator Data'!AF85&lt;F$194,0,10-(F$195-'Indicator Data'!AF85)/(F$195-F$194)*10)),1))</f>
        <v>1.5</v>
      </c>
      <c r="G82" s="73">
        <f>IF('Indicator Data'!AG85="No data","x",ROUND(IF('Indicator Data'!AG85&gt;G$195,10,IF('Indicator Data'!AG85&lt;G$194,0,10-(G$195-'Indicator Data'!AG85)/(G$195-G$194)*10)),1))</f>
        <v>1.9</v>
      </c>
      <c r="H82" s="74">
        <f t="shared" si="20"/>
        <v>1.7</v>
      </c>
      <c r="I82" s="75">
        <f>SUM(IF('Indicator Data'!S85=0,0,'Indicator Data'!S85/1000000),SUM('Indicator Data'!T85:U85))</f>
        <v>0.793458</v>
      </c>
      <c r="J82" s="75">
        <f>I82/'Indicator Data'!BC85*1000000</f>
        <v>0.16483643869629599</v>
      </c>
      <c r="K82" s="73">
        <f t="shared" si="21"/>
        <v>0</v>
      </c>
      <c r="L82" s="73" t="str">
        <f>IF('Indicator Data'!V85="No data","x",ROUND(IF('Indicator Data'!V85&gt;L$195,10,IF('Indicator Data'!V85&lt;L$194,0,10-(L$195-'Indicator Data'!V85)/(L$195-L$194)*10)),1))</f>
        <v>x</v>
      </c>
      <c r="M82" s="74">
        <f t="shared" si="22"/>
        <v>0</v>
      </c>
      <c r="N82" s="76">
        <f t="shared" si="23"/>
        <v>0.5</v>
      </c>
      <c r="O82" s="88">
        <f>IF(AND('Indicator Data'!AK85="No data",'Indicator Data'!AL85="No data"),0,SUM('Indicator Data'!AK85:AM85)/1000)</f>
        <v>6.4050000000000002</v>
      </c>
      <c r="P82" s="73">
        <f t="shared" si="24"/>
        <v>2.7</v>
      </c>
      <c r="Q82" s="77">
        <f>O82*1000/'Indicator Data'!BC85</f>
        <v>1.3306027412286169E-3</v>
      </c>
      <c r="R82" s="73">
        <f t="shared" si="25"/>
        <v>3.4</v>
      </c>
      <c r="S82" s="78">
        <f t="shared" si="26"/>
        <v>3.1</v>
      </c>
      <c r="T82" s="73">
        <f>IF('Indicator Data'!AB85="No data","x",ROUND(IF('Indicator Data'!AB85&gt;T$195,10,IF('Indicator Data'!AB85&lt;T$194,0,10-(T$195-'Indicator Data'!AB85)/(T$195-T$194)*10)),1))</f>
        <v>0.4</v>
      </c>
      <c r="U82" s="73">
        <f>IF('Indicator Data'!AA85="No data","x",ROUND(IF('Indicator Data'!AA85&gt;U$195,10,IF('Indicator Data'!AA85&lt;U$194,0,10-(U$195-'Indicator Data'!AA85)/(U$195-U$194)*10)),1))</f>
        <v>0.1</v>
      </c>
      <c r="V82" s="73" t="str">
        <f>IF('Indicator Data'!AE85="No data","x",ROUND(IF('Indicator Data'!AE85&gt;V$195,10,IF('Indicator Data'!AE85&lt;V$194,0,10-(V$195-'Indicator Data'!AE85)/(V$195-V$194)*10)),1))</f>
        <v>x</v>
      </c>
      <c r="W82" s="74">
        <f t="shared" si="17"/>
        <v>0.3</v>
      </c>
      <c r="X82" s="73">
        <f>IF('Indicator Data'!W85="No data","x",ROUND(IF('Indicator Data'!W85&gt;X$195,10,IF('Indicator Data'!W85&lt;X$194,0,10-(X$195-'Indicator Data'!W85)/(X$195-X$194)*10)),1))</f>
        <v>0.3</v>
      </c>
      <c r="Y82" s="73" t="str">
        <f>IF('Indicator Data'!X85="No data","x",ROUND(IF('Indicator Data'!X85&gt;Y$195,10,IF('Indicator Data'!X85&lt;Y$194,0,10-(Y$195-'Indicator Data'!X85)/(Y$195-Y$194)*10)),1))</f>
        <v>x</v>
      </c>
      <c r="Z82" s="74">
        <f t="shared" si="27"/>
        <v>0.3</v>
      </c>
      <c r="AA82" s="88">
        <f>('Indicator Data'!AJ85+'Indicator Data'!AI85*0.5+'Indicator Data'!AH85*0.25)/1000</f>
        <v>0.15</v>
      </c>
      <c r="AB82" s="79">
        <f>AA82*1000/'Indicator Data'!BC85</f>
        <v>3.1161656703246295E-5</v>
      </c>
      <c r="AC82" s="74">
        <f t="shared" si="28"/>
        <v>0</v>
      </c>
      <c r="AD82" s="73">
        <f>IF('Indicator Data'!AN85="No data","x",ROUND(IF('Indicator Data'!AN85&lt;$AD$194,10,IF('Indicator Data'!AN85&gt;$AD$195,0,($AD$195-'Indicator Data'!AN85)/($AD$195-$AD$194)*10)),1))</f>
        <v>0.5</v>
      </c>
      <c r="AE82" s="73">
        <f>IF('Indicator Data'!AO85="No data","x",ROUND(IF('Indicator Data'!AO85&gt;$AE$195,10,IF('Indicator Data'!AO85&lt;$AE$194,0,10-($AE$195-'Indicator Data'!AO85)/($AE$195-$AE$194)*10)),1))</f>
        <v>0</v>
      </c>
      <c r="AF82" s="80">
        <f>IF('Indicator Data'!AP85="No data","x",ROUND(IF('Indicator Data'!AP85&gt;$AF$195,10,IF('Indicator Data'!AP85&lt;$AF$194,0,10-($AF$195-'Indicator Data'!AP85)/($AF$195-$AF$194)*10)),1))</f>
        <v>0.3</v>
      </c>
      <c r="AG82" s="80">
        <f>IF('Indicator Data'!AQ85="No data","x",ROUND(IF('Indicator Data'!AQ85&gt;$AG$195,10,IF('Indicator Data'!AQ85&lt;$AG$194,0,10-($AG$195-'Indicator Data'!AQ85)/($AG$195-$AG$194)*10)),1))</f>
        <v>1.7</v>
      </c>
      <c r="AH82" s="73">
        <f t="shared" si="29"/>
        <v>0.6</v>
      </c>
      <c r="AI82" s="74">
        <f t="shared" si="30"/>
        <v>0.4</v>
      </c>
      <c r="AJ82" s="81">
        <f t="shared" si="31"/>
        <v>0.3</v>
      </c>
      <c r="AK82" s="82">
        <f t="shared" si="18"/>
        <v>1.8</v>
      </c>
    </row>
    <row r="83" spans="1:37" s="4" customFormat="1" x14ac:dyDescent="0.25">
      <c r="A83" s="126" t="str">
        <f>'Indicator Data'!A86</f>
        <v>Israel</v>
      </c>
      <c r="B83" s="59" t="str">
        <f>'Indicator Data'!B86</f>
        <v>ISR</v>
      </c>
      <c r="C83" s="73">
        <f>ROUND(IF('Indicator Data'!Q86="No data",IF((0.1233*LN('Indicator Data'!BB86)-0.4559)&gt;C$195,0,IF((0.1233*LN('Indicator Data'!BB86)-0.4559)&lt;C$194,10,(C$195-(0.1233*LN('Indicator Data'!BB86)-0.4559))/(C$195-C$194)*10)),IF('Indicator Data'!Q86&gt;C$195,0,IF('Indicator Data'!Q86&lt;C$194,10,(C$195-'Indicator Data'!Q86)/(C$195-C$194)*10))),1)</f>
        <v>0.7</v>
      </c>
      <c r="D83" s="73" t="str">
        <f>IF('Indicator Data'!R86="No data","x",ROUND((IF(LOG('Indicator Data'!R86*1000)&gt;D$195,10,IF(LOG('Indicator Data'!R86*1000)&lt;D$194,0,10-(D$195-LOG('Indicator Data'!R86*1000))/(D$195-D$194)*10))),1))</f>
        <v>x</v>
      </c>
      <c r="E83" s="74">
        <f t="shared" si="19"/>
        <v>0.7</v>
      </c>
      <c r="F83" s="73">
        <f>IF('Indicator Data'!AF86="No data","x",ROUND(IF('Indicator Data'!AF86&gt;F$195,10,IF('Indicator Data'!AF86&lt;F$194,0,10-(F$195-'Indicator Data'!AF86)/(F$195-F$194)*10)),1))</f>
        <v>1.3</v>
      </c>
      <c r="G83" s="73">
        <f>IF('Indicator Data'!AG86="No data","x",ROUND(IF('Indicator Data'!AG86&gt;G$195,10,IF('Indicator Data'!AG86&lt;G$194,0,10-(G$195-'Indicator Data'!AG86)/(G$195-G$194)*10)),1))</f>
        <v>4.4000000000000004</v>
      </c>
      <c r="H83" s="74">
        <f t="shared" si="20"/>
        <v>2.9</v>
      </c>
      <c r="I83" s="75">
        <f>SUM(IF('Indicator Data'!S86=0,0,'Indicator Data'!S86/1000000),SUM('Indicator Data'!T86:U86))</f>
        <v>9.7128999999999993E-2</v>
      </c>
      <c r="J83" s="75">
        <f>I83/'Indicator Data'!BC86*1000000</f>
        <v>1.1148363252375924E-2</v>
      </c>
      <c r="K83" s="73">
        <f t="shared" si="21"/>
        <v>0</v>
      </c>
      <c r="L83" s="73" t="str">
        <f>IF('Indicator Data'!V86="No data","x",ROUND(IF('Indicator Data'!V86&gt;L$195,10,IF('Indicator Data'!V86&lt;L$194,0,10-(L$195-'Indicator Data'!V86)/(L$195-L$194)*10)),1))</f>
        <v>x</v>
      </c>
      <c r="M83" s="74">
        <f t="shared" si="22"/>
        <v>0</v>
      </c>
      <c r="N83" s="76">
        <f t="shared" si="23"/>
        <v>1.1000000000000001</v>
      </c>
      <c r="O83" s="88">
        <f>IF(AND('Indicator Data'!AK86="No data",'Indicator Data'!AL86="No data"),0,SUM('Indicator Data'!AK86:AM86)/1000)</f>
        <v>17.957999999999998</v>
      </c>
      <c r="P83" s="73">
        <f t="shared" si="24"/>
        <v>4.2</v>
      </c>
      <c r="Q83" s="77">
        <f>O83*1000/'Indicator Data'!BC86</f>
        <v>2.0612001285524079E-3</v>
      </c>
      <c r="R83" s="73">
        <f t="shared" si="25"/>
        <v>3.8</v>
      </c>
      <c r="S83" s="78">
        <f t="shared" si="26"/>
        <v>4</v>
      </c>
      <c r="T83" s="73" t="str">
        <f>IF('Indicator Data'!AB86="No data","x",ROUND(IF('Indicator Data'!AB86&gt;T$195,10,IF('Indicator Data'!AB86&lt;T$194,0,10-(T$195-'Indicator Data'!AB86)/(T$195-T$194)*10)),1))</f>
        <v>x</v>
      </c>
      <c r="U83" s="73">
        <f>IF('Indicator Data'!AA86="No data","x",ROUND(IF('Indicator Data'!AA86&gt;U$195,10,IF('Indicator Data'!AA86&lt;U$194,0,10-(U$195-'Indicator Data'!AA86)/(U$195-U$194)*10)),1))</f>
        <v>0.1</v>
      </c>
      <c r="V83" s="73" t="str">
        <f>IF('Indicator Data'!AE86="No data","x",ROUND(IF('Indicator Data'!AE86&gt;V$195,10,IF('Indicator Data'!AE86&lt;V$194,0,10-(V$195-'Indicator Data'!AE86)/(V$195-V$194)*10)),1))</f>
        <v>x</v>
      </c>
      <c r="W83" s="74">
        <f t="shared" si="17"/>
        <v>0.1</v>
      </c>
      <c r="X83" s="73">
        <f>IF('Indicator Data'!W86="No data","x",ROUND(IF('Indicator Data'!W86&gt;X$195,10,IF('Indicator Data'!W86&lt;X$194,0,10-(X$195-'Indicator Data'!W86)/(X$195-X$194)*10)),1))</f>
        <v>0.3</v>
      </c>
      <c r="Y83" s="73" t="str">
        <f>IF('Indicator Data'!X86="No data","x",ROUND(IF('Indicator Data'!X86&gt;Y$195,10,IF('Indicator Data'!X86&lt;Y$194,0,10-(Y$195-'Indicator Data'!X86)/(Y$195-Y$194)*10)),1))</f>
        <v>x</v>
      </c>
      <c r="Z83" s="74">
        <f t="shared" si="27"/>
        <v>0.3</v>
      </c>
      <c r="AA83" s="88">
        <f>('Indicator Data'!AJ86+'Indicator Data'!AI86*0.5+'Indicator Data'!AH86*0.25)/1000</f>
        <v>15.03425</v>
      </c>
      <c r="AB83" s="79">
        <f>AA83*1000/'Indicator Data'!BC86</f>
        <v>1.7256152150957257E-3</v>
      </c>
      <c r="AC83" s="74">
        <f t="shared" si="28"/>
        <v>0.2</v>
      </c>
      <c r="AD83" s="73">
        <f>IF('Indicator Data'!AN86="No data","x",ROUND(IF('Indicator Data'!AN86&lt;$AD$194,10,IF('Indicator Data'!AN86&gt;$AD$195,0,($AD$195-'Indicator Data'!AN86)/($AD$195-$AD$194)*10)),1))</f>
        <v>0</v>
      </c>
      <c r="AE83" s="73">
        <f>IF('Indicator Data'!AO86="No data","x",ROUND(IF('Indicator Data'!AO86&gt;$AE$195,10,IF('Indicator Data'!AO86&lt;$AE$194,0,10-($AE$195-'Indicator Data'!AO86)/($AE$195-$AE$194)*10)),1))</f>
        <v>0</v>
      </c>
      <c r="AF83" s="80">
        <f>IF('Indicator Data'!AP86="No data","x",ROUND(IF('Indicator Data'!AP86&gt;$AF$195,10,IF('Indicator Data'!AP86&lt;$AF$194,0,10-($AF$195-'Indicator Data'!AP86)/($AF$195-$AF$194)*10)),1))</f>
        <v>1.3</v>
      </c>
      <c r="AG83" s="80">
        <f>IF('Indicator Data'!AQ86="No data","x",ROUND(IF('Indicator Data'!AQ86&gt;$AG$195,10,IF('Indicator Data'!AQ86&lt;$AG$194,0,10-($AG$195-'Indicator Data'!AQ86)/($AG$195-$AG$194)*10)),1))</f>
        <v>3</v>
      </c>
      <c r="AH83" s="73">
        <f t="shared" si="29"/>
        <v>1.6</v>
      </c>
      <c r="AI83" s="74">
        <f t="shared" si="30"/>
        <v>0.5</v>
      </c>
      <c r="AJ83" s="81">
        <f t="shared" si="31"/>
        <v>0.3</v>
      </c>
      <c r="AK83" s="82">
        <f t="shared" si="18"/>
        <v>2.2999999999999998</v>
      </c>
    </row>
    <row r="84" spans="1:37" s="4" customFormat="1" x14ac:dyDescent="0.25">
      <c r="A84" s="126" t="str">
        <f>'Indicator Data'!A87</f>
        <v>Italy</v>
      </c>
      <c r="B84" s="59" t="str">
        <f>'Indicator Data'!B87</f>
        <v>ITA</v>
      </c>
      <c r="C84" s="73">
        <f>ROUND(IF('Indicator Data'!Q87="No data",IF((0.1233*LN('Indicator Data'!BB87)-0.4559)&gt;C$195,0,IF((0.1233*LN('Indicator Data'!BB87)-0.4559)&lt;C$194,10,(C$195-(0.1233*LN('Indicator Data'!BB87)-0.4559))/(C$195-C$194)*10)),IF('Indicator Data'!Q87&gt;C$195,0,IF('Indicator Data'!Q87&lt;C$194,10,(C$195-'Indicator Data'!Q87)/(C$195-C$194)*10))),1)</f>
        <v>1.1000000000000001</v>
      </c>
      <c r="D84" s="73" t="str">
        <f>IF('Indicator Data'!R87="No data","x",ROUND((IF(LOG('Indicator Data'!R87*1000)&gt;D$195,10,IF(LOG('Indicator Data'!R87*1000)&lt;D$194,0,10-(D$195-LOG('Indicator Data'!R87*1000))/(D$195-D$194)*10))),1))</f>
        <v>x</v>
      </c>
      <c r="E84" s="74">
        <f t="shared" si="19"/>
        <v>1.1000000000000001</v>
      </c>
      <c r="F84" s="73">
        <f>IF('Indicator Data'!AF87="No data","x",ROUND(IF('Indicator Data'!AF87&gt;F$195,10,IF('Indicator Data'!AF87&lt;F$194,0,10-(F$195-'Indicator Data'!AF87)/(F$195-F$194)*10)),1))</f>
        <v>1.2</v>
      </c>
      <c r="G84" s="73">
        <f>IF('Indicator Data'!AG87="No data","x",ROUND(IF('Indicator Data'!AG87&gt;G$195,10,IF('Indicator Data'!AG87&lt;G$194,0,10-(G$195-'Indicator Data'!AG87)/(G$195-G$194)*10)),1))</f>
        <v>2.5</v>
      </c>
      <c r="H84" s="74">
        <f t="shared" si="20"/>
        <v>1.9</v>
      </c>
      <c r="I84" s="75">
        <f>SUM(IF('Indicator Data'!S87=0,0,'Indicator Data'!S87/1000000),SUM('Indicator Data'!T87:U87))</f>
        <v>0.13231699999999999</v>
      </c>
      <c r="J84" s="75">
        <f>I84/'Indicator Data'!BC87*1000000</f>
        <v>2.1852007556685377E-3</v>
      </c>
      <c r="K84" s="73">
        <f t="shared" si="21"/>
        <v>0</v>
      </c>
      <c r="L84" s="73" t="str">
        <f>IF('Indicator Data'!V87="No data","x",ROUND(IF('Indicator Data'!V87&gt;L$195,10,IF('Indicator Data'!V87&lt;L$194,0,10-(L$195-'Indicator Data'!V87)/(L$195-L$194)*10)),1))</f>
        <v>x</v>
      </c>
      <c r="M84" s="74">
        <f t="shared" si="22"/>
        <v>0</v>
      </c>
      <c r="N84" s="76">
        <f t="shared" si="23"/>
        <v>1</v>
      </c>
      <c r="O84" s="88">
        <f>IF(AND('Indicator Data'!AK87="No data",'Indicator Data'!AL87="No data"),0,SUM('Indicator Data'!AK87:AM87)/1000)</f>
        <v>180.82900000000001</v>
      </c>
      <c r="P84" s="73">
        <f t="shared" si="24"/>
        <v>7.5</v>
      </c>
      <c r="Q84" s="77">
        <f>O84*1000/'Indicator Data'!BC87</f>
        <v>2.9863711197108916E-3</v>
      </c>
      <c r="R84" s="73">
        <f t="shared" si="25"/>
        <v>4.2</v>
      </c>
      <c r="S84" s="78">
        <f t="shared" si="26"/>
        <v>5.9</v>
      </c>
      <c r="T84" s="73">
        <f>IF('Indicator Data'!AB87="No data","x",ROUND(IF('Indicator Data'!AB87&gt;T$195,10,IF('Indicator Data'!AB87&lt;T$194,0,10-(T$195-'Indicator Data'!AB87)/(T$195-T$194)*10)),1))</f>
        <v>0.6</v>
      </c>
      <c r="U84" s="73">
        <f>IF('Indicator Data'!AA87="No data","x",ROUND(IF('Indicator Data'!AA87&gt;U$195,10,IF('Indicator Data'!AA87&lt;U$194,0,10-(U$195-'Indicator Data'!AA87)/(U$195-U$194)*10)),1))</f>
        <v>0.1</v>
      </c>
      <c r="V84" s="73" t="str">
        <f>IF('Indicator Data'!AE87="No data","x",ROUND(IF('Indicator Data'!AE87&gt;V$195,10,IF('Indicator Data'!AE87&lt;V$194,0,10-(V$195-'Indicator Data'!AE87)/(V$195-V$194)*10)),1))</f>
        <v>x</v>
      </c>
      <c r="W84" s="74">
        <f t="shared" si="17"/>
        <v>0.4</v>
      </c>
      <c r="X84" s="73">
        <f>IF('Indicator Data'!W87="No data","x",ROUND(IF('Indicator Data'!W87&gt;X$195,10,IF('Indicator Data'!W87&lt;X$194,0,10-(X$195-'Indicator Data'!W87)/(X$195-X$194)*10)),1))</f>
        <v>0.3</v>
      </c>
      <c r="Y84" s="73" t="str">
        <f>IF('Indicator Data'!X87="No data","x",ROUND(IF('Indicator Data'!X87&gt;Y$195,10,IF('Indicator Data'!X87&lt;Y$194,0,10-(Y$195-'Indicator Data'!X87)/(Y$195-Y$194)*10)),1))</f>
        <v>x</v>
      </c>
      <c r="Z84" s="74">
        <f t="shared" si="27"/>
        <v>0.3</v>
      </c>
      <c r="AA84" s="88">
        <f>('Indicator Data'!AJ87+'Indicator Data'!AI87*0.5+'Indicator Data'!AH87*0.25)/1000</f>
        <v>12.19275</v>
      </c>
      <c r="AB84" s="79">
        <f>AA84*1000/'Indicator Data'!BC87</f>
        <v>2.0136193016526648E-4</v>
      </c>
      <c r="AC84" s="74">
        <f t="shared" si="28"/>
        <v>0</v>
      </c>
      <c r="AD84" s="73">
        <f>IF('Indicator Data'!AN87="No data","x",ROUND(IF('Indicator Data'!AN87&lt;$AD$194,10,IF('Indicator Data'!AN87&gt;$AD$195,0,($AD$195-'Indicator Data'!AN87)/($AD$195-$AD$194)*10)),1))</f>
        <v>1.1000000000000001</v>
      </c>
      <c r="AE84" s="73">
        <f>IF('Indicator Data'!AO87="No data","x",ROUND(IF('Indicator Data'!AO87&gt;$AE$195,10,IF('Indicator Data'!AO87&lt;$AE$194,0,10-($AE$195-'Indicator Data'!AO87)/($AE$195-$AE$194)*10)),1))</f>
        <v>0</v>
      </c>
      <c r="AF84" s="80">
        <f>IF('Indicator Data'!AP87="No data","x",ROUND(IF('Indicator Data'!AP87&gt;$AF$195,10,IF('Indicator Data'!AP87&lt;$AF$194,0,10-($AF$195-'Indicator Data'!AP87)/($AF$195-$AF$194)*10)),1))</f>
        <v>1.1000000000000001</v>
      </c>
      <c r="AG84" s="80">
        <f>IF('Indicator Data'!AQ87="No data","x",ROUND(IF('Indicator Data'!AQ87&gt;$AG$195,10,IF('Indicator Data'!AQ87&lt;$AG$194,0,10-($AG$195-'Indicator Data'!AQ87)/($AG$195-$AG$194)*10)),1))</f>
        <v>2.5</v>
      </c>
      <c r="AH84" s="73">
        <f t="shared" si="29"/>
        <v>1.4</v>
      </c>
      <c r="AI84" s="74">
        <f t="shared" si="30"/>
        <v>0.8</v>
      </c>
      <c r="AJ84" s="81">
        <f t="shared" si="31"/>
        <v>0.4</v>
      </c>
      <c r="AK84" s="82">
        <f t="shared" si="18"/>
        <v>3.6</v>
      </c>
    </row>
    <row r="85" spans="1:37" s="4" customFormat="1" x14ac:dyDescent="0.25">
      <c r="A85" s="126" t="str">
        <f>'Indicator Data'!A88</f>
        <v>Jamaica</v>
      </c>
      <c r="B85" s="59" t="str">
        <f>'Indicator Data'!B88</f>
        <v>JAM</v>
      </c>
      <c r="C85" s="73">
        <f>ROUND(IF('Indicator Data'!Q88="No data",IF((0.1233*LN('Indicator Data'!BB88)-0.4559)&gt;C$195,0,IF((0.1233*LN('Indicator Data'!BB88)-0.4559)&lt;C$194,10,(C$195-(0.1233*LN('Indicator Data'!BB88)-0.4559))/(C$195-C$194)*10)),IF('Indicator Data'!Q88&gt;C$195,0,IF('Indicator Data'!Q88&lt;C$194,10,(C$195-'Indicator Data'!Q88)/(C$195-C$194)*10))),1)</f>
        <v>3.4</v>
      </c>
      <c r="D85" s="73">
        <f>IF('Indicator Data'!R88="No data","x",ROUND((IF(LOG('Indicator Data'!R88*1000)&gt;D$195,10,IF(LOG('Indicator Data'!R88*1000)&lt;D$194,0,10-(D$195-LOG('Indicator Data'!R88*1000))/(D$195-D$194)*10))),1))</f>
        <v>3.9</v>
      </c>
      <c r="E85" s="74">
        <f t="shared" si="19"/>
        <v>3.7</v>
      </c>
      <c r="F85" s="73">
        <f>IF('Indicator Data'!AF88="No data","x",ROUND(IF('Indicator Data'!AF88&gt;F$195,10,IF('Indicator Data'!AF88&lt;F$194,0,10-(F$195-'Indicator Data'!AF88)/(F$195-F$194)*10)),1))</f>
        <v>5.5</v>
      </c>
      <c r="G85" s="73" t="str">
        <f>IF('Indicator Data'!AG88="No data","x",ROUND(IF('Indicator Data'!AG88&gt;G$195,10,IF('Indicator Data'!AG88&lt;G$194,0,10-(G$195-'Indicator Data'!AG88)/(G$195-G$194)*10)),1))</f>
        <v>x</v>
      </c>
      <c r="H85" s="74">
        <f t="shared" si="20"/>
        <v>5.5</v>
      </c>
      <c r="I85" s="75">
        <f>SUM(IF('Indicator Data'!S88=0,0,'Indicator Data'!S88/1000000),SUM('Indicator Data'!T88:U88))</f>
        <v>49.141570999999992</v>
      </c>
      <c r="J85" s="75">
        <f>I85/'Indicator Data'!BC88*1000000</f>
        <v>17.002244750456612</v>
      </c>
      <c r="K85" s="73">
        <f t="shared" si="21"/>
        <v>0.3</v>
      </c>
      <c r="L85" s="73">
        <f>IF('Indicator Data'!V88="No data","x",ROUND(IF('Indicator Data'!V88&gt;L$195,10,IF('Indicator Data'!V88&lt;L$194,0,10-(L$195-'Indicator Data'!V88)/(L$195-L$194)*10)),1))</f>
        <v>0.3</v>
      </c>
      <c r="M85" s="74">
        <f t="shared" si="22"/>
        <v>0.3</v>
      </c>
      <c r="N85" s="76">
        <f t="shared" si="23"/>
        <v>3.3</v>
      </c>
      <c r="O85" s="88">
        <f>IF(AND('Indicator Data'!AK88="No data",'Indicator Data'!AL88="No data"),0,SUM('Indicator Data'!AK88:AM88)/1000)</f>
        <v>1.4999999999999999E-2</v>
      </c>
      <c r="P85" s="73">
        <f t="shared" si="24"/>
        <v>0</v>
      </c>
      <c r="Q85" s="77">
        <f>O85*1000/'Indicator Data'!BC88</f>
        <v>5.1897744835395919E-6</v>
      </c>
      <c r="R85" s="73">
        <f t="shared" si="25"/>
        <v>0</v>
      </c>
      <c r="S85" s="78">
        <f t="shared" si="26"/>
        <v>0</v>
      </c>
      <c r="T85" s="73">
        <f>IF('Indicator Data'!AB88="No data","x",ROUND(IF('Indicator Data'!AB88&gt;T$195,10,IF('Indicator Data'!AB88&lt;T$194,0,10-(T$195-'Indicator Data'!AB88)/(T$195-T$194)*10)),1))</f>
        <v>3.4</v>
      </c>
      <c r="U85" s="73">
        <f>IF('Indicator Data'!AA88="No data","x",ROUND(IF('Indicator Data'!AA88&gt;U$195,10,IF('Indicator Data'!AA88&lt;U$194,0,10-(U$195-'Indicator Data'!AA88)/(U$195-U$194)*10)),1))</f>
        <v>0.1</v>
      </c>
      <c r="V85" s="73" t="str">
        <f>IF('Indicator Data'!AE88="No data","x",ROUND(IF('Indicator Data'!AE88&gt;V$195,10,IF('Indicator Data'!AE88&lt;V$194,0,10-(V$195-'Indicator Data'!AE88)/(V$195-V$194)*10)),1))</f>
        <v>x</v>
      </c>
      <c r="W85" s="74">
        <f t="shared" si="17"/>
        <v>1.8</v>
      </c>
      <c r="X85" s="73">
        <f>IF('Indicator Data'!W88="No data","x",ROUND(IF('Indicator Data'!W88&gt;X$195,10,IF('Indicator Data'!W88&lt;X$194,0,10-(X$195-'Indicator Data'!W88)/(X$195-X$194)*10)),1))</f>
        <v>1.2</v>
      </c>
      <c r="Y85" s="73">
        <f>IF('Indicator Data'!X88="No data","x",ROUND(IF('Indicator Data'!X88&gt;Y$195,10,IF('Indicator Data'!X88&lt;Y$194,0,10-(Y$195-'Indicator Data'!X88)/(Y$195-Y$194)*10)),1))</f>
        <v>0.6</v>
      </c>
      <c r="Z85" s="74">
        <f t="shared" si="27"/>
        <v>0.9</v>
      </c>
      <c r="AA85" s="88">
        <f>('Indicator Data'!AJ88+'Indicator Data'!AI88*0.5+'Indicator Data'!AH88*0.25)/1000</f>
        <v>33.75</v>
      </c>
      <c r="AB85" s="79">
        <f>AA85*1000/'Indicator Data'!BC88</f>
        <v>1.1676992587964083E-2</v>
      </c>
      <c r="AC85" s="74">
        <f t="shared" si="28"/>
        <v>1.2</v>
      </c>
      <c r="AD85" s="73">
        <f>IF('Indicator Data'!AN88="No data","x",ROUND(IF('Indicator Data'!AN88&lt;$AD$194,10,IF('Indicator Data'!AN88&gt;$AD$195,0,($AD$195-'Indicator Data'!AN88)/($AD$195-$AD$194)*10)),1))</f>
        <v>4.8</v>
      </c>
      <c r="AE85" s="73">
        <f>IF('Indicator Data'!AO88="No data","x",ROUND(IF('Indicator Data'!AO88&gt;$AE$195,10,IF('Indicator Data'!AO88&lt;$AE$194,0,10-($AE$195-'Indicator Data'!AO88)/($AE$195-$AE$194)*10)),1))</f>
        <v>1.1000000000000001</v>
      </c>
      <c r="AF85" s="80">
        <f>IF('Indicator Data'!AP88="No data","x",ROUND(IF('Indicator Data'!AP88&gt;$AF$195,10,IF('Indicator Data'!AP88&lt;$AF$194,0,10-($AF$195-'Indicator Data'!AP88)/($AF$195-$AF$194)*10)),1))</f>
        <v>4.4000000000000004</v>
      </c>
      <c r="AG85" s="80">
        <f>IF('Indicator Data'!AQ88="No data","x",ROUND(IF('Indicator Data'!AQ88&gt;$AG$195,10,IF('Indicator Data'!AQ88&lt;$AG$194,0,10-($AG$195-'Indicator Data'!AQ88)/($AG$195-$AG$194)*10)),1))</f>
        <v>3.5</v>
      </c>
      <c r="AH85" s="73">
        <f t="shared" si="29"/>
        <v>4.2</v>
      </c>
      <c r="AI85" s="74">
        <f t="shared" si="30"/>
        <v>3.4</v>
      </c>
      <c r="AJ85" s="81">
        <f t="shared" si="31"/>
        <v>1.9</v>
      </c>
      <c r="AK85" s="82">
        <f t="shared" si="18"/>
        <v>1</v>
      </c>
    </row>
    <row r="86" spans="1:37" s="4" customFormat="1" x14ac:dyDescent="0.25">
      <c r="A86" s="126" t="str">
        <f>'Indicator Data'!A89</f>
        <v>Japan</v>
      </c>
      <c r="B86" s="59" t="str">
        <f>'Indicator Data'!B89</f>
        <v>JPN</v>
      </c>
      <c r="C86" s="73">
        <f>ROUND(IF('Indicator Data'!Q89="No data",IF((0.1233*LN('Indicator Data'!BB89)-0.4559)&gt;C$195,0,IF((0.1233*LN('Indicator Data'!BB89)-0.4559)&lt;C$194,10,(C$195-(0.1233*LN('Indicator Data'!BB89)-0.4559))/(C$195-C$194)*10)),IF('Indicator Data'!Q89&gt;C$195,0,IF('Indicator Data'!Q89&lt;C$194,10,(C$195-'Indicator Data'!Q89)/(C$195-C$194)*10))),1)</f>
        <v>0.6</v>
      </c>
      <c r="D86" s="73" t="str">
        <f>IF('Indicator Data'!R89="No data","x",ROUND((IF(LOG('Indicator Data'!R89*1000)&gt;D$195,10,IF(LOG('Indicator Data'!R89*1000)&lt;D$194,0,10-(D$195-LOG('Indicator Data'!R89*1000))/(D$195-D$194)*10))),1))</f>
        <v>x</v>
      </c>
      <c r="E86" s="74">
        <f t="shared" si="19"/>
        <v>0.6</v>
      </c>
      <c r="F86" s="73">
        <f>IF('Indicator Data'!AF89="No data","x",ROUND(IF('Indicator Data'!AF89&gt;F$195,10,IF('Indicator Data'!AF89&lt;F$194,0,10-(F$195-'Indicator Data'!AF89)/(F$195-F$194)*10)),1))</f>
        <v>1.4</v>
      </c>
      <c r="G86" s="73">
        <f>IF('Indicator Data'!AG89="No data","x",ROUND(IF('Indicator Data'!AG89&gt;G$195,10,IF('Indicator Data'!AG89&lt;G$194,0,10-(G$195-'Indicator Data'!AG89)/(G$195-G$194)*10)),1))</f>
        <v>1.8</v>
      </c>
      <c r="H86" s="74">
        <f t="shared" si="20"/>
        <v>1.6</v>
      </c>
      <c r="I86" s="75">
        <f>SUM(IF('Indicator Data'!S89=0,0,'Indicator Data'!S89/1000000),SUM('Indicator Data'!T89:U89))</f>
        <v>0.55000000000000004</v>
      </c>
      <c r="J86" s="75">
        <f>I86/'Indicator Data'!BC89*1000000</f>
        <v>4.3380252362646291E-3</v>
      </c>
      <c r="K86" s="73">
        <f t="shared" si="21"/>
        <v>0</v>
      </c>
      <c r="L86" s="73" t="str">
        <f>IF('Indicator Data'!V89="No data","x",ROUND(IF('Indicator Data'!V89&gt;L$195,10,IF('Indicator Data'!V89&lt;L$194,0,10-(L$195-'Indicator Data'!V89)/(L$195-L$194)*10)),1))</f>
        <v>x</v>
      </c>
      <c r="M86" s="74">
        <f t="shared" si="22"/>
        <v>0</v>
      </c>
      <c r="N86" s="76">
        <f t="shared" si="23"/>
        <v>0.7</v>
      </c>
      <c r="O86" s="88">
        <f>IF(AND('Indicator Data'!AK89="No data",'Indicator Data'!AL89="No data"),0,SUM('Indicator Data'!AK89:AM89)/1000)</f>
        <v>1.972</v>
      </c>
      <c r="P86" s="73">
        <f t="shared" si="24"/>
        <v>1</v>
      </c>
      <c r="Q86" s="77">
        <f>O86*1000/'Indicator Data'!BC89</f>
        <v>1.5553792301661543E-5</v>
      </c>
      <c r="R86" s="73">
        <f t="shared" si="25"/>
        <v>0</v>
      </c>
      <c r="S86" s="78">
        <f t="shared" si="26"/>
        <v>0.5</v>
      </c>
      <c r="T86" s="73">
        <f>IF('Indicator Data'!AB89="No data","x",ROUND(IF('Indicator Data'!AB89&gt;T$195,10,IF('Indicator Data'!AB89&lt;T$194,0,10-(T$195-'Indicator Data'!AB89)/(T$195-T$194)*10)),1))</f>
        <v>0.2</v>
      </c>
      <c r="U86" s="73">
        <f>IF('Indicator Data'!AA89="No data","x",ROUND(IF('Indicator Data'!AA89&gt;U$195,10,IF('Indicator Data'!AA89&lt;U$194,0,10-(U$195-'Indicator Data'!AA89)/(U$195-U$194)*10)),1))</f>
        <v>0.3</v>
      </c>
      <c r="V86" s="73" t="str">
        <f>IF('Indicator Data'!AE89="No data","x",ROUND(IF('Indicator Data'!AE89&gt;V$195,10,IF('Indicator Data'!AE89&lt;V$194,0,10-(V$195-'Indicator Data'!AE89)/(V$195-V$194)*10)),1))</f>
        <v>x</v>
      </c>
      <c r="W86" s="74">
        <f t="shared" si="17"/>
        <v>0.3</v>
      </c>
      <c r="X86" s="73">
        <f>IF('Indicator Data'!W89="No data","x",ROUND(IF('Indicator Data'!W89&gt;X$195,10,IF('Indicator Data'!W89&lt;X$194,0,10-(X$195-'Indicator Data'!W89)/(X$195-X$194)*10)),1))</f>
        <v>0.2</v>
      </c>
      <c r="Y86" s="73">
        <f>IF('Indicator Data'!X89="No data","x",ROUND(IF('Indicator Data'!X89&gt;Y$195,10,IF('Indicator Data'!X89&lt;Y$194,0,10-(Y$195-'Indicator Data'!X89)/(Y$195-Y$194)*10)),1))</f>
        <v>0.8</v>
      </c>
      <c r="Z86" s="74">
        <f t="shared" si="27"/>
        <v>0.5</v>
      </c>
      <c r="AA86" s="88">
        <f>('Indicator Data'!AJ89+'Indicator Data'!AI89*0.5+'Indicator Data'!AH89*0.25)/1000</f>
        <v>1731.0284999999999</v>
      </c>
      <c r="AB86" s="79">
        <f>AA86*1000/'Indicator Data'!BC89</f>
        <v>1.3653173304896921E-2</v>
      </c>
      <c r="AC86" s="74">
        <f t="shared" si="28"/>
        <v>1.4</v>
      </c>
      <c r="AD86" s="73">
        <f>IF('Indicator Data'!AN89="No data","x",ROUND(IF('Indicator Data'!AN89&lt;$AD$194,10,IF('Indicator Data'!AN89&gt;$AD$195,0,($AD$195-'Indicator Data'!AN89)/($AD$195-$AD$194)*10)),1))</f>
        <v>5.0999999999999996</v>
      </c>
      <c r="AE86" s="73">
        <f>IF('Indicator Data'!AO89="No data","x",ROUND(IF('Indicator Data'!AO89&gt;$AE$195,10,IF('Indicator Data'!AO89&lt;$AE$194,0,10-($AE$195-'Indicator Data'!AO89)/($AE$195-$AE$194)*10)),1))</f>
        <v>0</v>
      </c>
      <c r="AF86" s="80">
        <f>IF('Indicator Data'!AP89="No data","x",ROUND(IF('Indicator Data'!AP89&gt;$AF$195,10,IF('Indicator Data'!AP89&lt;$AF$194,0,10-($AF$195-'Indicator Data'!AP89)/($AF$195-$AF$194)*10)),1))</f>
        <v>1</v>
      </c>
      <c r="AG86" s="80">
        <f>IF('Indicator Data'!AQ89="No data","x",ROUND(IF('Indicator Data'!AQ89&gt;$AG$195,10,IF('Indicator Data'!AQ89&lt;$AG$194,0,10-($AG$195-'Indicator Data'!AQ89)/($AG$195-$AG$194)*10)),1))</f>
        <v>2.8</v>
      </c>
      <c r="AH86" s="73">
        <f t="shared" si="29"/>
        <v>1.4</v>
      </c>
      <c r="AI86" s="74">
        <f t="shared" si="30"/>
        <v>2.2000000000000002</v>
      </c>
      <c r="AJ86" s="81">
        <f t="shared" si="31"/>
        <v>1.1000000000000001</v>
      </c>
      <c r="AK86" s="82">
        <f t="shared" si="18"/>
        <v>0.8</v>
      </c>
    </row>
    <row r="87" spans="1:37" s="4" customFormat="1" x14ac:dyDescent="0.25">
      <c r="A87" s="126" t="str">
        <f>'Indicator Data'!A90</f>
        <v>Jordan</v>
      </c>
      <c r="B87" s="59" t="str">
        <f>'Indicator Data'!B90</f>
        <v>JOR</v>
      </c>
      <c r="C87" s="73">
        <f>ROUND(IF('Indicator Data'!Q90="No data",IF((0.1233*LN('Indicator Data'!BB90)-0.4559)&gt;C$195,0,IF((0.1233*LN('Indicator Data'!BB90)-0.4559)&lt;C$194,10,(C$195-(0.1233*LN('Indicator Data'!BB90)-0.4559))/(C$195-C$194)*10)),IF('Indicator Data'!Q90&gt;C$195,0,IF('Indicator Data'!Q90&lt;C$194,10,(C$195-'Indicator Data'!Q90)/(C$195-C$194)*10))),1)</f>
        <v>3.3</v>
      </c>
      <c r="D87" s="73">
        <f>IF('Indicator Data'!R90="No data","x",ROUND((IF(LOG('Indicator Data'!R90*1000)&gt;D$195,10,IF(LOG('Indicator Data'!R90*1000)&lt;D$194,0,10-(D$195-LOG('Indicator Data'!R90*1000))/(D$195-D$194)*10))),1))</f>
        <v>2.2999999999999998</v>
      </c>
      <c r="E87" s="74">
        <f t="shared" si="19"/>
        <v>2.8</v>
      </c>
      <c r="F87" s="73">
        <f>IF('Indicator Data'!AF90="No data","x",ROUND(IF('Indicator Data'!AF90&gt;F$195,10,IF('Indicator Data'!AF90&lt;F$194,0,10-(F$195-'Indicator Data'!AF90)/(F$195-F$194)*10)),1))</f>
        <v>6.1</v>
      </c>
      <c r="G87" s="73">
        <f>IF('Indicator Data'!AG90="No data","x",ROUND(IF('Indicator Data'!AG90&gt;G$195,10,IF('Indicator Data'!AG90&lt;G$194,0,10-(G$195-'Indicator Data'!AG90)/(G$195-G$194)*10)),1))</f>
        <v>2.2000000000000002</v>
      </c>
      <c r="H87" s="74">
        <f t="shared" si="20"/>
        <v>4.2</v>
      </c>
      <c r="I87" s="75">
        <f>SUM(IF('Indicator Data'!S90=0,0,'Indicator Data'!S90/1000000),SUM('Indicator Data'!T90:U90))</f>
        <v>5233.0850640000008</v>
      </c>
      <c r="J87" s="75">
        <f>I87/'Indicator Data'!BC90*1000000</f>
        <v>539.36246846512392</v>
      </c>
      <c r="K87" s="73">
        <f t="shared" si="21"/>
        <v>10</v>
      </c>
      <c r="L87" s="73">
        <f>IF('Indicator Data'!V90="No data","x",ROUND(IF('Indicator Data'!V90&gt;L$195,10,IF('Indicator Data'!V90&lt;L$194,0,10-(L$195-'Indicator Data'!V90)/(L$195-L$194)*10)),1))</f>
        <v>4.9000000000000004</v>
      </c>
      <c r="M87" s="74">
        <f t="shared" si="22"/>
        <v>7.5</v>
      </c>
      <c r="N87" s="76">
        <f t="shared" si="23"/>
        <v>4.3</v>
      </c>
      <c r="O87" s="88">
        <f>IF(AND('Indicator Data'!AK90="No data",'Indicator Data'!AL90="No data"),0,SUM('Indicator Data'!AK90:AM90)/1000)</f>
        <v>3036.3539999999998</v>
      </c>
      <c r="P87" s="73">
        <f t="shared" si="24"/>
        <v>10</v>
      </c>
      <c r="Q87" s="77">
        <f>O87*1000/'Indicator Data'!BC90</f>
        <v>0.31295027092912409</v>
      </c>
      <c r="R87" s="73">
        <f t="shared" si="25"/>
        <v>10</v>
      </c>
      <c r="S87" s="78">
        <f t="shared" si="26"/>
        <v>10</v>
      </c>
      <c r="T87" s="73">
        <f>IF('Indicator Data'!AB90="No data","x",ROUND(IF('Indicator Data'!AB90&gt;T$195,10,IF('Indicator Data'!AB90&lt;T$194,0,10-(T$195-'Indicator Data'!AB90)/(T$195-T$194)*10)),1))</f>
        <v>0.2</v>
      </c>
      <c r="U87" s="73">
        <f>IF('Indicator Data'!AA90="No data","x",ROUND(IF('Indicator Data'!AA90&gt;U$195,10,IF('Indicator Data'!AA90&lt;U$194,0,10-(U$195-'Indicator Data'!AA90)/(U$195-U$194)*10)),1))</f>
        <v>0.1</v>
      </c>
      <c r="V87" s="73" t="str">
        <f>IF('Indicator Data'!AE90="No data","x",ROUND(IF('Indicator Data'!AE90&gt;V$195,10,IF('Indicator Data'!AE90&lt;V$194,0,10-(V$195-'Indicator Data'!AE90)/(V$195-V$194)*10)),1))</f>
        <v>x</v>
      </c>
      <c r="W87" s="74">
        <f t="shared" si="17"/>
        <v>0.2</v>
      </c>
      <c r="X87" s="73">
        <f>IF('Indicator Data'!W90="No data","x",ROUND(IF('Indicator Data'!W90&gt;X$195,10,IF('Indicator Data'!W90&lt;X$194,0,10-(X$195-'Indicator Data'!W90)/(X$195-X$194)*10)),1))</f>
        <v>1.3</v>
      </c>
      <c r="Y87" s="73">
        <f>IF('Indicator Data'!X90="No data","x",ROUND(IF('Indicator Data'!X90&gt;Y$195,10,IF('Indicator Data'!X90&lt;Y$194,0,10-(Y$195-'Indicator Data'!X90)/(Y$195-Y$194)*10)),1))</f>
        <v>0.7</v>
      </c>
      <c r="Z87" s="74">
        <f t="shared" si="27"/>
        <v>1</v>
      </c>
      <c r="AA87" s="88">
        <f>('Indicator Data'!AJ90+'Indicator Data'!AI90*0.5+'Indicator Data'!AH90*0.25)/1000</f>
        <v>6.4000000000000001E-2</v>
      </c>
      <c r="AB87" s="79">
        <f>AA87*1000/'Indicator Data'!BC90</f>
        <v>6.5963380223333455E-6</v>
      </c>
      <c r="AC87" s="74">
        <f t="shared" si="28"/>
        <v>0</v>
      </c>
      <c r="AD87" s="73">
        <f>IF('Indicator Data'!AN90="No data","x",ROUND(IF('Indicator Data'!AN90&lt;$AD$194,10,IF('Indicator Data'!AN90&gt;$AD$195,0,($AD$195-'Indicator Data'!AN90)/($AD$195-$AD$194)*10)),1))</f>
        <v>2.4</v>
      </c>
      <c r="AE87" s="73">
        <f>IF('Indicator Data'!AO90="No data","x",ROUND(IF('Indicator Data'!AO90&gt;$AE$195,10,IF('Indicator Data'!AO90&lt;$AE$194,0,10-($AE$195-'Indicator Data'!AO90)/($AE$195-$AE$194)*10)),1))</f>
        <v>0</v>
      </c>
      <c r="AF87" s="80">
        <f>IF('Indicator Data'!AP90="No data","x",ROUND(IF('Indicator Data'!AP90&gt;$AF$195,10,IF('Indicator Data'!AP90&lt;$AF$194,0,10-($AF$195-'Indicator Data'!AP90)/($AF$195-$AF$194)*10)),1))</f>
        <v>3.9</v>
      </c>
      <c r="AG87" s="80">
        <f>IF('Indicator Data'!AQ90="No data","x",ROUND(IF('Indicator Data'!AQ90&gt;$AG$195,10,IF('Indicator Data'!AQ90&lt;$AG$194,0,10-($AG$195-'Indicator Data'!AQ90)/($AG$195-$AG$194)*10)),1))</f>
        <v>3.1</v>
      </c>
      <c r="AH87" s="73">
        <f t="shared" si="29"/>
        <v>3.7</v>
      </c>
      <c r="AI87" s="74">
        <f t="shared" si="30"/>
        <v>2</v>
      </c>
      <c r="AJ87" s="81">
        <f t="shared" si="31"/>
        <v>0.8</v>
      </c>
      <c r="AK87" s="82">
        <f t="shared" si="18"/>
        <v>7.7</v>
      </c>
    </row>
    <row r="88" spans="1:37" s="4" customFormat="1" x14ac:dyDescent="0.25">
      <c r="A88" s="126" t="str">
        <f>'Indicator Data'!A91</f>
        <v>Kazakhstan</v>
      </c>
      <c r="B88" s="59" t="str">
        <f>'Indicator Data'!B91</f>
        <v>KAZ</v>
      </c>
      <c r="C88" s="73">
        <f>ROUND(IF('Indicator Data'!Q91="No data",IF((0.1233*LN('Indicator Data'!BB91)-0.4559)&gt;C$195,0,IF((0.1233*LN('Indicator Data'!BB91)-0.4559)&lt;C$194,10,(C$195-(0.1233*LN('Indicator Data'!BB91)-0.4559))/(C$195-C$194)*10)),IF('Indicator Data'!Q91&gt;C$195,0,IF('Indicator Data'!Q91&lt;C$194,10,(C$195-'Indicator Data'!Q91)/(C$195-C$194)*10))),1)</f>
        <v>2.2999999999999998</v>
      </c>
      <c r="D88" s="73">
        <f>IF('Indicator Data'!R91="No data","x",ROUND((IF(LOG('Indicator Data'!R91*1000)&gt;D$195,10,IF(LOG('Indicator Data'!R91*1000)&lt;D$194,0,10-(D$195-LOG('Indicator Data'!R91*1000))/(D$195-D$194)*10))),1))</f>
        <v>0.8</v>
      </c>
      <c r="E88" s="74">
        <f t="shared" si="19"/>
        <v>1.6</v>
      </c>
      <c r="F88" s="73">
        <f>IF('Indicator Data'!AF91="No data","x",ROUND(IF('Indicator Data'!AF91&gt;F$195,10,IF('Indicator Data'!AF91&lt;F$194,0,10-(F$195-'Indicator Data'!AF91)/(F$195-F$194)*10)),1))</f>
        <v>2.6</v>
      </c>
      <c r="G88" s="73">
        <f>IF('Indicator Data'!AG91="No data","x",ROUND(IF('Indicator Data'!AG91&gt;G$195,10,IF('Indicator Data'!AG91&lt;G$194,0,10-(G$195-'Indicator Data'!AG91)/(G$195-G$194)*10)),1))</f>
        <v>0.3</v>
      </c>
      <c r="H88" s="74">
        <f t="shared" si="20"/>
        <v>1.5</v>
      </c>
      <c r="I88" s="75">
        <f>SUM(IF('Indicator Data'!S91=0,0,'Indicator Data'!S91/1000000),SUM('Indicator Data'!T91:U91))</f>
        <v>12.535015</v>
      </c>
      <c r="J88" s="75">
        <f>I88/'Indicator Data'!BC91*1000000</f>
        <v>0.69493630155509201</v>
      </c>
      <c r="K88" s="73">
        <f t="shared" si="21"/>
        <v>0</v>
      </c>
      <c r="L88" s="73">
        <f>IF('Indicator Data'!V91="No data","x",ROUND(IF('Indicator Data'!V91&gt;L$195,10,IF('Indicator Data'!V91&lt;L$194,0,10-(L$195-'Indicator Data'!V91)/(L$195-L$194)*10)),1))</f>
        <v>0</v>
      </c>
      <c r="M88" s="74">
        <f t="shared" si="22"/>
        <v>0</v>
      </c>
      <c r="N88" s="76">
        <f t="shared" si="23"/>
        <v>1.2</v>
      </c>
      <c r="O88" s="88">
        <f>IF(AND('Indicator Data'!AK91="No data",'Indicator Data'!AL91="No data"),0,SUM('Indicator Data'!AK91:AM91)/1000)</f>
        <v>0.58899999999999997</v>
      </c>
      <c r="P88" s="73">
        <f t="shared" si="24"/>
        <v>0</v>
      </c>
      <c r="Q88" s="77">
        <f>O88*1000/'Indicator Data'!BC91</f>
        <v>3.2653928345195375E-5</v>
      </c>
      <c r="R88" s="73">
        <f t="shared" si="25"/>
        <v>0</v>
      </c>
      <c r="S88" s="78">
        <f t="shared" si="26"/>
        <v>0</v>
      </c>
      <c r="T88" s="73">
        <f>IF('Indicator Data'!AB91="No data","x",ROUND(IF('Indicator Data'!AB91&gt;T$195,10,IF('Indicator Data'!AB91&lt;T$194,0,10-(T$195-'Indicator Data'!AB91)/(T$195-T$194)*10)),1))</f>
        <v>0.4</v>
      </c>
      <c r="U88" s="73">
        <f>IF('Indicator Data'!AA91="No data","x",ROUND(IF('Indicator Data'!AA91&gt;U$195,10,IF('Indicator Data'!AA91&lt;U$194,0,10-(U$195-'Indicator Data'!AA91)/(U$195-U$194)*10)),1))</f>
        <v>1.2</v>
      </c>
      <c r="V88" s="73" t="str">
        <f>IF('Indicator Data'!AE91="No data","x",ROUND(IF('Indicator Data'!AE91&gt;V$195,10,IF('Indicator Data'!AE91&lt;V$194,0,10-(V$195-'Indicator Data'!AE91)/(V$195-V$194)*10)),1))</f>
        <v>x</v>
      </c>
      <c r="W88" s="74">
        <f t="shared" si="17"/>
        <v>0.8</v>
      </c>
      <c r="X88" s="73">
        <f>IF('Indicator Data'!W91="No data","x",ROUND(IF('Indicator Data'!W91&gt;X$195,10,IF('Indicator Data'!W91&lt;X$194,0,10-(X$195-'Indicator Data'!W91)/(X$195-X$194)*10)),1))</f>
        <v>0.8</v>
      </c>
      <c r="Y88" s="73">
        <f>IF('Indicator Data'!X91="No data","x",ROUND(IF('Indicator Data'!X91&gt;Y$195,10,IF('Indicator Data'!X91&lt;Y$194,0,10-(Y$195-'Indicator Data'!X91)/(Y$195-Y$194)*10)),1))</f>
        <v>0.8</v>
      </c>
      <c r="Z88" s="74">
        <f t="shared" si="27"/>
        <v>0.8</v>
      </c>
      <c r="AA88" s="88">
        <f>('Indicator Data'!AJ91+'Indicator Data'!AI91*0.5+'Indicator Data'!AH91*0.25)/1000</f>
        <v>3.5</v>
      </c>
      <c r="AB88" s="79">
        <f>AA88*1000/'Indicator Data'!BC91</f>
        <v>1.9403862344343601E-4</v>
      </c>
      <c r="AC88" s="74">
        <f t="shared" si="28"/>
        <v>0</v>
      </c>
      <c r="AD88" s="73">
        <f>IF('Indicator Data'!AN91="No data","x",ROUND(IF('Indicator Data'!AN91&lt;$AD$194,10,IF('Indicator Data'!AN91&gt;$AD$195,0,($AD$195-'Indicator Data'!AN91)/($AD$195-$AD$194)*10)),1))</f>
        <v>1.7</v>
      </c>
      <c r="AE88" s="73">
        <f>IF('Indicator Data'!AO91="No data","x",ROUND(IF('Indicator Data'!AO91&gt;$AE$195,10,IF('Indicator Data'!AO91&lt;$AE$194,0,10-($AE$195-'Indicator Data'!AO91)/($AE$195-$AE$194)*10)),1))</f>
        <v>0</v>
      </c>
      <c r="AF88" s="80" t="str">
        <f>IF('Indicator Data'!AP91="No data","x",ROUND(IF('Indicator Data'!AP91&gt;$AF$195,10,IF('Indicator Data'!AP91&lt;$AF$194,0,10-($AF$195-'Indicator Data'!AP91)/($AF$195-$AF$194)*10)),1))</f>
        <v>x</v>
      </c>
      <c r="AG88" s="80" t="str">
        <f>IF('Indicator Data'!AQ91="No data","x",ROUND(IF('Indicator Data'!AQ91&gt;$AG$195,10,IF('Indicator Data'!AQ91&lt;$AG$194,0,10-($AG$195-'Indicator Data'!AQ91)/($AG$195-$AG$194)*10)),1))</f>
        <v>x</v>
      </c>
      <c r="AH88" s="73" t="str">
        <f t="shared" si="29"/>
        <v>x</v>
      </c>
      <c r="AI88" s="74">
        <f t="shared" si="30"/>
        <v>0.9</v>
      </c>
      <c r="AJ88" s="81">
        <f t="shared" si="31"/>
        <v>0.6</v>
      </c>
      <c r="AK88" s="82">
        <f t="shared" si="18"/>
        <v>0.3</v>
      </c>
    </row>
    <row r="89" spans="1:37" s="4" customFormat="1" x14ac:dyDescent="0.25">
      <c r="A89" s="126" t="str">
        <f>'Indicator Data'!A92</f>
        <v>Kenya</v>
      </c>
      <c r="B89" s="59" t="str">
        <f>'Indicator Data'!B92</f>
        <v>KEN</v>
      </c>
      <c r="C89" s="73">
        <f>ROUND(IF('Indicator Data'!Q92="No data",IF((0.1233*LN('Indicator Data'!BB92)-0.4559)&gt;C$195,0,IF((0.1233*LN('Indicator Data'!BB92)-0.4559)&lt;C$194,10,(C$195-(0.1233*LN('Indicator Data'!BB92)-0.4559))/(C$195-C$194)*10)),IF('Indicator Data'!Q92&gt;C$195,0,IF('Indicator Data'!Q92&lt;C$194,10,(C$195-'Indicator Data'!Q92)/(C$195-C$194)*10))),1)</f>
        <v>5.5</v>
      </c>
      <c r="D89" s="73">
        <f>IF('Indicator Data'!R92="No data","x",ROUND((IF(LOG('Indicator Data'!R92*1000)&gt;D$195,10,IF(LOG('Indicator Data'!R92*1000)&lt;D$194,0,10-(D$195-LOG('Indicator Data'!R92*1000))/(D$195-D$194)*10))),1))</f>
        <v>8.1999999999999993</v>
      </c>
      <c r="E89" s="74">
        <f t="shared" si="19"/>
        <v>7.1</v>
      </c>
      <c r="F89" s="73">
        <f>IF('Indicator Data'!AF92="No data","x",ROUND(IF('Indicator Data'!AF92&gt;F$195,10,IF('Indicator Data'!AF92&lt;F$194,0,10-(F$195-'Indicator Data'!AF92)/(F$195-F$194)*10)),1))</f>
        <v>7.3</v>
      </c>
      <c r="G89" s="73">
        <f>IF('Indicator Data'!AG92="No data","x",ROUND(IF('Indicator Data'!AG92&gt;G$195,10,IF('Indicator Data'!AG92&lt;G$194,0,10-(G$195-'Indicator Data'!AG92)/(G$195-G$194)*10)),1))</f>
        <v>5.9</v>
      </c>
      <c r="H89" s="74">
        <f t="shared" si="20"/>
        <v>6.6</v>
      </c>
      <c r="I89" s="75">
        <f>SUM(IF('Indicator Data'!S92=0,0,'Indicator Data'!S92/1000000),SUM('Indicator Data'!T92:U92))</f>
        <v>3441.5844779999998</v>
      </c>
      <c r="J89" s="75">
        <f>I89/'Indicator Data'!BC92*1000000</f>
        <v>69.247362085336889</v>
      </c>
      <c r="K89" s="73">
        <f t="shared" si="21"/>
        <v>1.4</v>
      </c>
      <c r="L89" s="73">
        <f>IF('Indicator Data'!V92="No data","x",ROUND(IF('Indicator Data'!V92&gt;L$195,10,IF('Indicator Data'!V92&lt;L$194,0,10-(L$195-'Indicator Data'!V92)/(L$195-L$194)*10)),1))</f>
        <v>2.1</v>
      </c>
      <c r="M89" s="74">
        <f t="shared" si="22"/>
        <v>1.8</v>
      </c>
      <c r="N89" s="76">
        <f t="shared" si="23"/>
        <v>5.7</v>
      </c>
      <c r="O89" s="88">
        <f>IF(AND('Indicator Data'!AK92="No data",'Indicator Data'!AL92="No data"),0,SUM('Indicator Data'!AK92:AM92)/1000)</f>
        <v>601.08100000000002</v>
      </c>
      <c r="P89" s="73">
        <f t="shared" si="24"/>
        <v>9.3000000000000007</v>
      </c>
      <c r="Q89" s="77">
        <f>O89*1000/'Indicator Data'!BC92</f>
        <v>1.2094218205506558E-2</v>
      </c>
      <c r="R89" s="73">
        <f t="shared" si="25"/>
        <v>5.9</v>
      </c>
      <c r="S89" s="78">
        <f t="shared" si="26"/>
        <v>7.6</v>
      </c>
      <c r="T89" s="73">
        <f>IF('Indicator Data'!AB92="No data","x",ROUND(IF('Indicator Data'!AB92&gt;T$195,10,IF('Indicator Data'!AB92&lt;T$194,0,10-(T$195-'Indicator Data'!AB92)/(T$195-T$194)*10)),1))</f>
        <v>10</v>
      </c>
      <c r="U89" s="73">
        <f>IF('Indicator Data'!AA92="No data","x",ROUND(IF('Indicator Data'!AA92&gt;U$195,10,IF('Indicator Data'!AA92&lt;U$194,0,10-(U$195-'Indicator Data'!AA92)/(U$195-U$194)*10)),1))</f>
        <v>5.8</v>
      </c>
      <c r="V89" s="73">
        <f>IF('Indicator Data'!AE92="No data","x",ROUND(IF('Indicator Data'!AE92&gt;V$195,10,IF('Indicator Data'!AE92&lt;V$194,0,10-(V$195-'Indicator Data'!AE92)/(V$195-V$194)*10)),1))</f>
        <v>4.2</v>
      </c>
      <c r="W89" s="74">
        <f t="shared" si="17"/>
        <v>6.7</v>
      </c>
      <c r="X89" s="73">
        <f>IF('Indicator Data'!W92="No data","x",ROUND(IF('Indicator Data'!W92&gt;X$195,10,IF('Indicator Data'!W92&lt;X$194,0,10-(X$195-'Indicator Data'!W92)/(X$195-X$194)*10)),1))</f>
        <v>3.5</v>
      </c>
      <c r="Y89" s="73">
        <f>IF('Indicator Data'!X92="No data","x",ROUND(IF('Indicator Data'!X92&gt;Y$195,10,IF('Indicator Data'!X92&lt;Y$194,0,10-(Y$195-'Indicator Data'!X92)/(Y$195-Y$194)*10)),1))</f>
        <v>2.4</v>
      </c>
      <c r="Z89" s="74">
        <f t="shared" si="27"/>
        <v>3</v>
      </c>
      <c r="AA89" s="88">
        <f>('Indicator Data'!AJ92+'Indicator Data'!AI92*0.5+'Indicator Data'!AH92*0.25)/1000</f>
        <v>542.29849999999999</v>
      </c>
      <c r="AB89" s="79">
        <f>AA89*1000/'Indicator Data'!BC92</f>
        <v>1.0911468490135103E-2</v>
      </c>
      <c r="AC89" s="74">
        <f t="shared" si="28"/>
        <v>1.1000000000000001</v>
      </c>
      <c r="AD89" s="73">
        <f>IF('Indicator Data'!AN92="No data","x",ROUND(IF('Indicator Data'!AN92&lt;$AD$194,10,IF('Indicator Data'!AN92&gt;$AD$195,0,($AD$195-'Indicator Data'!AN92)/($AD$195-$AD$194)*10)),1))</f>
        <v>6.1</v>
      </c>
      <c r="AE89" s="73">
        <f>IF('Indicator Data'!AO92="No data","x",ROUND(IF('Indicator Data'!AO92&gt;$AE$195,10,IF('Indicator Data'!AO92&lt;$AE$194,0,10-($AE$195-'Indicator Data'!AO92)/($AE$195-$AE$194)*10)),1))</f>
        <v>4.7</v>
      </c>
      <c r="AF89" s="80">
        <f>IF('Indicator Data'!AP92="No data","x",ROUND(IF('Indicator Data'!AP92&gt;$AF$195,10,IF('Indicator Data'!AP92&lt;$AF$194,0,10-($AF$195-'Indicator Data'!AP92)/($AF$195-$AF$194)*10)),1))</f>
        <v>5.4</v>
      </c>
      <c r="AG89" s="80">
        <f>IF('Indicator Data'!AQ92="No data","x",ROUND(IF('Indicator Data'!AQ92&gt;$AG$195,10,IF('Indicator Data'!AQ92&lt;$AG$194,0,10-($AG$195-'Indicator Data'!AQ92)/($AG$195-$AG$194)*10)),1))</f>
        <v>3</v>
      </c>
      <c r="AH89" s="73">
        <f t="shared" si="29"/>
        <v>4.9000000000000004</v>
      </c>
      <c r="AI89" s="74">
        <f t="shared" si="30"/>
        <v>5.2</v>
      </c>
      <c r="AJ89" s="81">
        <f t="shared" si="31"/>
        <v>4.3</v>
      </c>
      <c r="AK89" s="82">
        <f t="shared" si="18"/>
        <v>6.2</v>
      </c>
    </row>
    <row r="90" spans="1:37" s="4" customFormat="1" x14ac:dyDescent="0.25">
      <c r="A90" s="126" t="str">
        <f>'Indicator Data'!A93</f>
        <v>Kiribati</v>
      </c>
      <c r="B90" s="59" t="str">
        <f>'Indicator Data'!B93</f>
        <v>KIR</v>
      </c>
      <c r="C90" s="73">
        <f>ROUND(IF('Indicator Data'!Q93="No data",IF((0.1233*LN('Indicator Data'!BB93)-0.4559)&gt;C$195,0,IF((0.1233*LN('Indicator Data'!BB93)-0.4559)&lt;C$194,10,(C$195-(0.1233*LN('Indicator Data'!BB93)-0.4559))/(C$195-C$194)*10)),IF('Indicator Data'!Q93&gt;C$195,0,IF('Indicator Data'!Q93&lt;C$194,10,(C$195-'Indicator Data'!Q93)/(C$195-C$194)*10))),1)</f>
        <v>5.2</v>
      </c>
      <c r="D90" s="73" t="str">
        <f>IF('Indicator Data'!R93="No data","x",ROUND((IF(LOG('Indicator Data'!R93*1000)&gt;D$195,10,IF(LOG('Indicator Data'!R93*1000)&lt;D$194,0,10-(D$195-LOG('Indicator Data'!R93*1000))/(D$195-D$194)*10))),1))</f>
        <v>x</v>
      </c>
      <c r="E90" s="74">
        <f t="shared" si="19"/>
        <v>5.2</v>
      </c>
      <c r="F90" s="73" t="str">
        <f>IF('Indicator Data'!AF93="No data","x",ROUND(IF('Indicator Data'!AF93&gt;F$195,10,IF('Indicator Data'!AF93&lt;F$194,0,10-(F$195-'Indicator Data'!AF93)/(F$195-F$194)*10)),1))</f>
        <v>x</v>
      </c>
      <c r="G90" s="73">
        <f>IF('Indicator Data'!AG93="No data","x",ROUND(IF('Indicator Data'!AG93&gt;G$195,10,IF('Indicator Data'!AG93&lt;G$194,0,10-(G$195-'Indicator Data'!AG93)/(G$195-G$194)*10)),1))</f>
        <v>3.2</v>
      </c>
      <c r="H90" s="74">
        <f t="shared" si="20"/>
        <v>3.2</v>
      </c>
      <c r="I90" s="75">
        <f>SUM(IF('Indicator Data'!S93=0,0,'Indicator Data'!S93/1000000),SUM('Indicator Data'!T93:U93))</f>
        <v>78.210000000000008</v>
      </c>
      <c r="J90" s="75">
        <f>I90/'Indicator Data'!BC93*1000000</f>
        <v>671.91876149074733</v>
      </c>
      <c r="K90" s="73">
        <f t="shared" si="21"/>
        <v>10</v>
      </c>
      <c r="L90" s="73">
        <f>IF('Indicator Data'!V93="No data","x",ROUND(IF('Indicator Data'!V93&gt;L$195,10,IF('Indicator Data'!V93&lt;L$194,0,10-(L$195-'Indicator Data'!V93)/(L$195-L$194)*10)),1))</f>
        <v>10</v>
      </c>
      <c r="M90" s="74">
        <f t="shared" si="22"/>
        <v>10</v>
      </c>
      <c r="N90" s="76">
        <f t="shared" si="23"/>
        <v>5.9</v>
      </c>
      <c r="O90" s="88">
        <f>IF(AND('Indicator Data'!AK93="No data",'Indicator Data'!AL93="No data"),0,SUM('Indicator Data'!AK93:AM93)/1000)</f>
        <v>0</v>
      </c>
      <c r="P90" s="73">
        <f t="shared" si="24"/>
        <v>0</v>
      </c>
      <c r="Q90" s="77">
        <f>O90*1000/'Indicator Data'!BC93</f>
        <v>0</v>
      </c>
      <c r="R90" s="73">
        <f t="shared" si="25"/>
        <v>0</v>
      </c>
      <c r="S90" s="78">
        <f t="shared" si="26"/>
        <v>0</v>
      </c>
      <c r="T90" s="73" t="str">
        <f>IF('Indicator Data'!AB93="No data","x",ROUND(IF('Indicator Data'!AB93&gt;T$195,10,IF('Indicator Data'!AB93&lt;T$194,0,10-(T$195-'Indicator Data'!AB93)/(T$195-T$194)*10)),1))</f>
        <v>x</v>
      </c>
      <c r="U90" s="73">
        <f>IF('Indicator Data'!AA93="No data","x",ROUND(IF('Indicator Data'!AA93&gt;U$195,10,IF('Indicator Data'!AA93&lt;U$194,0,10-(U$195-'Indicator Data'!AA93)/(U$195-U$194)*10)),1))</f>
        <v>7.5</v>
      </c>
      <c r="V90" s="73" t="str">
        <f>IF('Indicator Data'!AE93="No data","x",ROUND(IF('Indicator Data'!AE93&gt;V$195,10,IF('Indicator Data'!AE93&lt;V$194,0,10-(V$195-'Indicator Data'!AE93)/(V$195-V$194)*10)),1))</f>
        <v>x</v>
      </c>
      <c r="W90" s="74">
        <f t="shared" si="17"/>
        <v>7.5</v>
      </c>
      <c r="X90" s="73">
        <f>IF('Indicator Data'!W93="No data","x",ROUND(IF('Indicator Data'!W93&gt;X$195,10,IF('Indicator Data'!W93&lt;X$194,0,10-(X$195-'Indicator Data'!W93)/(X$195-X$194)*10)),1))</f>
        <v>4.2</v>
      </c>
      <c r="Y90" s="73">
        <f>IF('Indicator Data'!X93="No data","x",ROUND(IF('Indicator Data'!X93&gt;Y$195,10,IF('Indicator Data'!X93&lt;Y$194,0,10-(Y$195-'Indicator Data'!X93)/(Y$195-Y$194)*10)),1))</f>
        <v>3.3</v>
      </c>
      <c r="Z90" s="74">
        <f t="shared" si="27"/>
        <v>3.8</v>
      </c>
      <c r="AA90" s="88">
        <f>('Indicator Data'!AJ93+'Indicator Data'!AI93*0.5+'Indicator Data'!AH93*0.25)/1000</f>
        <v>0</v>
      </c>
      <c r="AB90" s="79">
        <f>AA90*1000/'Indicator Data'!BC93</f>
        <v>0</v>
      </c>
      <c r="AC90" s="74">
        <f t="shared" si="28"/>
        <v>0</v>
      </c>
      <c r="AD90" s="73">
        <f>IF('Indicator Data'!AN93="No data","x",ROUND(IF('Indicator Data'!AN93&lt;$AD$194,10,IF('Indicator Data'!AN93&gt;$AD$195,0,($AD$195-'Indicator Data'!AN93)/($AD$195-$AD$194)*10)),1))</f>
        <v>1.5</v>
      </c>
      <c r="AE90" s="73">
        <f>IF('Indicator Data'!AO93="No data","x",ROUND(IF('Indicator Data'!AO93&gt;$AE$195,10,IF('Indicator Data'!AO93&lt;$AE$194,0,10-($AE$195-'Indicator Data'!AO93)/($AE$195-$AE$194)*10)),1))</f>
        <v>0</v>
      </c>
      <c r="AF90" s="80" t="str">
        <f>IF('Indicator Data'!AP93="No data","x",ROUND(IF('Indicator Data'!AP93&gt;$AF$195,10,IF('Indicator Data'!AP93&lt;$AF$194,0,10-($AF$195-'Indicator Data'!AP93)/($AF$195-$AF$194)*10)),1))</f>
        <v>x</v>
      </c>
      <c r="AG90" s="80" t="str">
        <f>IF('Indicator Data'!AQ93="No data","x",ROUND(IF('Indicator Data'!AQ93&gt;$AG$195,10,IF('Indicator Data'!AQ93&lt;$AG$194,0,10-($AG$195-'Indicator Data'!AQ93)/($AG$195-$AG$194)*10)),1))</f>
        <v>x</v>
      </c>
      <c r="AH90" s="73" t="str">
        <f t="shared" si="29"/>
        <v>x</v>
      </c>
      <c r="AI90" s="74">
        <f t="shared" si="30"/>
        <v>0.8</v>
      </c>
      <c r="AJ90" s="81">
        <f t="shared" si="31"/>
        <v>3.7</v>
      </c>
      <c r="AK90" s="82">
        <f t="shared" si="18"/>
        <v>2</v>
      </c>
    </row>
    <row r="91" spans="1:37" s="4" customFormat="1" x14ac:dyDescent="0.25">
      <c r="A91" s="126" t="str">
        <f>'Indicator Data'!A94</f>
        <v>Korea DPR</v>
      </c>
      <c r="B91" s="59" t="str">
        <f>'Indicator Data'!B94</f>
        <v>PRK</v>
      </c>
      <c r="C91" s="73">
        <f>ROUND(IF('Indicator Data'!Q94="No data",IF((0.1233*LN('Indicator Data'!BB94)-0.4559)&gt;C$195,0,IF((0.1233*LN('Indicator Data'!BB94)-0.4559)&lt;C$194,10,(C$195-(0.1233*LN('Indicator Data'!BB94)-0.4559))/(C$195-C$194)*10)),IF('Indicator Data'!Q94&gt;C$195,0,IF('Indicator Data'!Q94&lt;C$194,10,(C$195-'Indicator Data'!Q94)/(C$195-C$194)*10))),1)</f>
        <v>7.5</v>
      </c>
      <c r="D91" s="73" t="str">
        <f>IF('Indicator Data'!R94="No data","x",ROUND((IF(LOG('Indicator Data'!R94*1000)&gt;D$195,10,IF(LOG('Indicator Data'!R94*1000)&lt;D$194,0,10-(D$195-LOG('Indicator Data'!R94*1000))/(D$195-D$194)*10))),1))</f>
        <v>x</v>
      </c>
      <c r="E91" s="74">
        <f t="shared" si="19"/>
        <v>7.5</v>
      </c>
      <c r="F91" s="73">
        <f>IF('Indicator Data'!AF94="No data","x",ROUND(IF('Indicator Data'!AF94&gt;F$195,10,IF('Indicator Data'!AF94&lt;F$194,0,10-(F$195-'Indicator Data'!AF94)/(F$195-F$194)*10)),1))</f>
        <v>6.1</v>
      </c>
      <c r="G91" s="73" t="str">
        <f>IF('Indicator Data'!AG94="No data","x",ROUND(IF('Indicator Data'!AG94&gt;G$195,10,IF('Indicator Data'!AG94&lt;G$194,0,10-(G$195-'Indicator Data'!AG94)/(G$195-G$194)*10)),1))</f>
        <v>x</v>
      </c>
      <c r="H91" s="74">
        <f t="shared" si="20"/>
        <v>6.1</v>
      </c>
      <c r="I91" s="75">
        <f>SUM(IF('Indicator Data'!S94=0,0,'Indicator Data'!S94/1000000),SUM('Indicator Data'!T94:U94))</f>
        <v>119.92612299999999</v>
      </c>
      <c r="J91" s="75">
        <f>I91/'Indicator Data'!BC94*1000000</f>
        <v>4.7046523230741677</v>
      </c>
      <c r="K91" s="73">
        <f t="shared" si="21"/>
        <v>0.1</v>
      </c>
      <c r="L91" s="73" t="str">
        <f>IF('Indicator Data'!V94="No data","x",ROUND(IF('Indicator Data'!V94&gt;L$195,10,IF('Indicator Data'!V94&lt;L$194,0,10-(L$195-'Indicator Data'!V94)/(L$195-L$194)*10)),1))</f>
        <v>x</v>
      </c>
      <c r="M91" s="74">
        <f t="shared" si="22"/>
        <v>0.1</v>
      </c>
      <c r="N91" s="76">
        <f t="shared" si="23"/>
        <v>5.3</v>
      </c>
      <c r="O91" s="88">
        <f>IF(AND('Indicator Data'!AK94="No data",'Indicator Data'!AL94="No data"),0,SUM('Indicator Data'!AK94:AM94)/1000)</f>
        <v>0</v>
      </c>
      <c r="P91" s="73">
        <f t="shared" si="24"/>
        <v>0</v>
      </c>
      <c r="Q91" s="77">
        <f>O91*1000/'Indicator Data'!BC94</f>
        <v>0</v>
      </c>
      <c r="R91" s="73">
        <f t="shared" si="25"/>
        <v>0</v>
      </c>
      <c r="S91" s="78">
        <f t="shared" si="26"/>
        <v>0</v>
      </c>
      <c r="T91" s="73" t="str">
        <f>IF('Indicator Data'!AB94="No data","x",ROUND(IF('Indicator Data'!AB94&gt;T$195,10,IF('Indicator Data'!AB94&lt;T$194,0,10-(T$195-'Indicator Data'!AB94)/(T$195-T$194)*10)),1))</f>
        <v>x</v>
      </c>
      <c r="U91" s="73">
        <f>IF('Indicator Data'!AA94="No data","x",ROUND(IF('Indicator Data'!AA94&gt;U$195,10,IF('Indicator Data'!AA94&lt;U$194,0,10-(U$195-'Indicator Data'!AA94)/(U$195-U$194)*10)),1))</f>
        <v>9.3000000000000007</v>
      </c>
      <c r="V91" s="73">
        <f>IF('Indicator Data'!AE94="No data","x",ROUND(IF('Indicator Data'!AE94&gt;V$195,10,IF('Indicator Data'!AE94&lt;V$194,0,10-(V$195-'Indicator Data'!AE94)/(V$195-V$194)*10)),1))</f>
        <v>0</v>
      </c>
      <c r="W91" s="74">
        <f t="shared" si="17"/>
        <v>4.7</v>
      </c>
      <c r="X91" s="73">
        <f>IF('Indicator Data'!W94="No data","x",ROUND(IF('Indicator Data'!W94&gt;X$195,10,IF('Indicator Data'!W94&lt;X$194,0,10-(X$195-'Indicator Data'!W94)/(X$195-X$194)*10)),1))</f>
        <v>1.5</v>
      </c>
      <c r="Y91" s="73">
        <f>IF('Indicator Data'!X94="No data","x",ROUND(IF('Indicator Data'!X94&gt;Y$195,10,IF('Indicator Data'!X94&lt;Y$194,0,10-(Y$195-'Indicator Data'!X94)/(Y$195-Y$194)*10)),1))</f>
        <v>3.4</v>
      </c>
      <c r="Z91" s="74">
        <f t="shared" si="27"/>
        <v>2.5</v>
      </c>
      <c r="AA91" s="88">
        <f>('Indicator Data'!AJ94+'Indicator Data'!AI94*0.5+'Indicator Data'!AH94*0.25)/1000</f>
        <v>808.35299999999995</v>
      </c>
      <c r="AB91" s="79">
        <f>AA91*1000/'Indicator Data'!BC94</f>
        <v>3.1711354658850881E-2</v>
      </c>
      <c r="AC91" s="74">
        <f t="shared" si="28"/>
        <v>3.2</v>
      </c>
      <c r="AD91" s="73">
        <f>IF('Indicator Data'!AN94="No data","x",ROUND(IF('Indicator Data'!AN94&lt;$AD$194,10,IF('Indicator Data'!AN94&gt;$AD$195,0,($AD$195-'Indicator Data'!AN94)/($AD$195-$AD$194)*10)),1))</f>
        <v>8.3000000000000007</v>
      </c>
      <c r="AE91" s="73">
        <f>IF('Indicator Data'!AO94="No data","x",ROUND(IF('Indicator Data'!AO94&gt;$AE$195,10,IF('Indicator Data'!AO94&lt;$AE$194,0,10-($AE$195-'Indicator Data'!AO94)/($AE$195-$AE$194)*10)),1))</f>
        <v>10</v>
      </c>
      <c r="AF91" s="80" t="str">
        <f>IF('Indicator Data'!AP94="No data","x",ROUND(IF('Indicator Data'!AP94&gt;$AF$195,10,IF('Indicator Data'!AP94&lt;$AF$194,0,10-($AF$195-'Indicator Data'!AP94)/($AF$195-$AF$194)*10)),1))</f>
        <v>x</v>
      </c>
      <c r="AG91" s="80" t="str">
        <f>IF('Indicator Data'!AQ94="No data","x",ROUND(IF('Indicator Data'!AQ94&gt;$AG$195,10,IF('Indicator Data'!AQ94&lt;$AG$194,0,10-($AG$195-'Indicator Data'!AQ94)/($AG$195-$AG$194)*10)),1))</f>
        <v>x</v>
      </c>
      <c r="AH91" s="73" t="str">
        <f t="shared" si="29"/>
        <v>x</v>
      </c>
      <c r="AI91" s="74">
        <f t="shared" si="30"/>
        <v>9.1999999999999993</v>
      </c>
      <c r="AJ91" s="81">
        <f t="shared" si="31"/>
        <v>5.7</v>
      </c>
      <c r="AK91" s="82">
        <f t="shared" si="18"/>
        <v>3.4</v>
      </c>
    </row>
    <row r="92" spans="1:37" s="4" customFormat="1" x14ac:dyDescent="0.25">
      <c r="A92" s="126" t="str">
        <f>'Indicator Data'!A95</f>
        <v>Korea Republic of</v>
      </c>
      <c r="B92" s="59" t="str">
        <f>'Indicator Data'!B95</f>
        <v>KOR</v>
      </c>
      <c r="C92" s="73">
        <f>ROUND(IF('Indicator Data'!Q95="No data",IF((0.1233*LN('Indicator Data'!BB95)-0.4559)&gt;C$195,0,IF((0.1233*LN('Indicator Data'!BB95)-0.4559)&lt;C$194,10,(C$195-(0.1233*LN('Indicator Data'!BB95)-0.4559))/(C$195-C$194)*10)),IF('Indicator Data'!Q95&gt;C$195,0,IF('Indicator Data'!Q95&lt;C$194,10,(C$195-'Indicator Data'!Q95)/(C$195-C$194)*10))),1)</f>
        <v>0.7</v>
      </c>
      <c r="D92" s="73" t="str">
        <f>IF('Indicator Data'!R95="No data","x",ROUND((IF(LOG('Indicator Data'!R95*1000)&gt;D$195,10,IF(LOG('Indicator Data'!R95*1000)&lt;D$194,0,10-(D$195-LOG('Indicator Data'!R95*1000))/(D$195-D$194)*10))),1))</f>
        <v>x</v>
      </c>
      <c r="E92" s="74">
        <f t="shared" si="19"/>
        <v>0.7</v>
      </c>
      <c r="F92" s="73">
        <f>IF('Indicator Data'!AF95="No data","x",ROUND(IF('Indicator Data'!AF95&gt;F$195,10,IF('Indicator Data'!AF95&lt;F$194,0,10-(F$195-'Indicator Data'!AF95)/(F$195-F$194)*10)),1))</f>
        <v>0.8</v>
      </c>
      <c r="G92" s="73" t="str">
        <f>IF('Indicator Data'!AG95="No data","x",ROUND(IF('Indicator Data'!AG95&gt;G$195,10,IF('Indicator Data'!AG95&lt;G$194,0,10-(G$195-'Indicator Data'!AG95)/(G$195-G$194)*10)),1))</f>
        <v>x</v>
      </c>
      <c r="H92" s="74">
        <f t="shared" si="20"/>
        <v>0.8</v>
      </c>
      <c r="I92" s="75">
        <f>SUM(IF('Indicator Data'!S95=0,0,'Indicator Data'!S95/1000000),SUM('Indicator Data'!T95:U95))</f>
        <v>0.73328400000000005</v>
      </c>
      <c r="J92" s="75">
        <f>I92/'Indicator Data'!BC95*1000000</f>
        <v>1.4247875304568823E-2</v>
      </c>
      <c r="K92" s="73">
        <f t="shared" si="21"/>
        <v>0</v>
      </c>
      <c r="L92" s="73" t="str">
        <f>IF('Indicator Data'!V95="No data","x",ROUND(IF('Indicator Data'!V95&gt;L$195,10,IF('Indicator Data'!V95&lt;L$194,0,10-(L$195-'Indicator Data'!V95)/(L$195-L$194)*10)),1))</f>
        <v>x</v>
      </c>
      <c r="M92" s="74">
        <f t="shared" si="22"/>
        <v>0</v>
      </c>
      <c r="N92" s="76">
        <f t="shared" si="23"/>
        <v>0.6</v>
      </c>
      <c r="O92" s="88">
        <f>IF(AND('Indicator Data'!AK95="No data",'Indicator Data'!AL95="No data"),0,SUM('Indicator Data'!AK95:AM95)/1000)</f>
        <v>2.379</v>
      </c>
      <c r="P92" s="73">
        <f t="shared" si="24"/>
        <v>1.3</v>
      </c>
      <c r="Q92" s="77">
        <f>O92*1000/'Indicator Data'!BC95</f>
        <v>4.6224512398428486E-5</v>
      </c>
      <c r="R92" s="73">
        <f t="shared" si="25"/>
        <v>0</v>
      </c>
      <c r="S92" s="78">
        <f t="shared" si="26"/>
        <v>0.7</v>
      </c>
      <c r="T92" s="73" t="str">
        <f>IF('Indicator Data'!AB95="No data","x",ROUND(IF('Indicator Data'!AB95&gt;T$195,10,IF('Indicator Data'!AB95&lt;T$194,0,10-(T$195-'Indicator Data'!AB95)/(T$195-T$194)*10)),1))</f>
        <v>x</v>
      </c>
      <c r="U92" s="73">
        <f>IF('Indicator Data'!AA95="No data","x",ROUND(IF('Indicator Data'!AA95&gt;U$195,10,IF('Indicator Data'!AA95&lt;U$194,0,10-(U$195-'Indicator Data'!AA95)/(U$195-U$194)*10)),1))</f>
        <v>1.3</v>
      </c>
      <c r="V92" s="73">
        <f>IF('Indicator Data'!AE95="No data","x",ROUND(IF('Indicator Data'!AE95&gt;V$195,10,IF('Indicator Data'!AE95&lt;V$194,0,10-(V$195-'Indicator Data'!AE95)/(V$195-V$194)*10)),1))</f>
        <v>0</v>
      </c>
      <c r="W92" s="74">
        <f t="shared" si="17"/>
        <v>0.7</v>
      </c>
      <c r="X92" s="73">
        <f>IF('Indicator Data'!W95="No data","x",ROUND(IF('Indicator Data'!W95&gt;X$195,10,IF('Indicator Data'!W95&lt;X$194,0,10-(X$195-'Indicator Data'!W95)/(X$195-X$194)*10)),1))</f>
        <v>0.3</v>
      </c>
      <c r="Y92" s="73">
        <f>IF('Indicator Data'!X95="No data","x",ROUND(IF('Indicator Data'!X95&gt;Y$195,10,IF('Indicator Data'!X95&lt;Y$194,0,10-(Y$195-'Indicator Data'!X95)/(Y$195-Y$194)*10)),1))</f>
        <v>0.1</v>
      </c>
      <c r="Z92" s="74">
        <f t="shared" si="27"/>
        <v>0.2</v>
      </c>
      <c r="AA92" s="88">
        <f>('Indicator Data'!AJ95+'Indicator Data'!AI95*0.5+'Indicator Data'!AH95*0.25)/1000</f>
        <v>10.361499999999999</v>
      </c>
      <c r="AB92" s="79">
        <f>AA92*1000/'Indicator Data'!BC95</f>
        <v>2.0132630736289061E-4</v>
      </c>
      <c r="AC92" s="74">
        <f t="shared" si="28"/>
        <v>0</v>
      </c>
      <c r="AD92" s="73">
        <f>IF('Indicator Data'!AN95="No data","x",ROUND(IF('Indicator Data'!AN95&lt;$AD$194,10,IF('Indicator Data'!AN95&gt;$AD$195,0,($AD$195-'Indicator Data'!AN95)/($AD$195-$AD$194)*10)),1))</f>
        <v>2</v>
      </c>
      <c r="AE92" s="73">
        <f>IF('Indicator Data'!AO95="No data","x",ROUND(IF('Indicator Data'!AO95&gt;$AE$195,10,IF('Indicator Data'!AO95&lt;$AE$194,0,10-($AE$195-'Indicator Data'!AO95)/($AE$195-$AE$194)*10)),1))</f>
        <v>0</v>
      </c>
      <c r="AF92" s="80">
        <f>IF('Indicator Data'!AP95="No data","x",ROUND(IF('Indicator Data'!AP95&gt;$AF$195,10,IF('Indicator Data'!AP95&lt;$AF$194,0,10-($AF$195-'Indicator Data'!AP95)/($AF$195-$AF$194)*10)),1))</f>
        <v>0.9</v>
      </c>
      <c r="AG92" s="80">
        <f>IF('Indicator Data'!AQ95="No data","x",ROUND(IF('Indicator Data'!AQ95&gt;$AG$195,10,IF('Indicator Data'!AQ95&lt;$AG$194,0,10-($AG$195-'Indicator Data'!AQ95)/($AG$195-$AG$194)*10)),1))</f>
        <v>4.5999999999999996</v>
      </c>
      <c r="AH92" s="73">
        <f t="shared" si="29"/>
        <v>1.6</v>
      </c>
      <c r="AI92" s="74">
        <f t="shared" si="30"/>
        <v>1.2</v>
      </c>
      <c r="AJ92" s="81">
        <f t="shared" si="31"/>
        <v>0.5</v>
      </c>
      <c r="AK92" s="82">
        <f t="shared" si="18"/>
        <v>0.6</v>
      </c>
    </row>
    <row r="93" spans="1:37" s="4" customFormat="1" x14ac:dyDescent="0.25">
      <c r="A93" s="126" t="str">
        <f>'Indicator Data'!A96</f>
        <v>Kuwait</v>
      </c>
      <c r="B93" s="59" t="str">
        <f>'Indicator Data'!B96</f>
        <v>KWT</v>
      </c>
      <c r="C93" s="73">
        <f>ROUND(IF('Indicator Data'!Q96="No data",IF((0.1233*LN('Indicator Data'!BB96)-0.4559)&gt;C$195,0,IF((0.1233*LN('Indicator Data'!BB96)-0.4559)&lt;C$194,10,(C$195-(0.1233*LN('Indicator Data'!BB96)-0.4559))/(C$195-C$194)*10)),IF('Indicator Data'!Q96&gt;C$195,0,IF('Indicator Data'!Q96&lt;C$194,10,(C$195-'Indicator Data'!Q96)/(C$195-C$194)*10))),1)</f>
        <v>2.2999999999999998</v>
      </c>
      <c r="D93" s="73" t="str">
        <f>IF('Indicator Data'!R96="No data","x",ROUND((IF(LOG('Indicator Data'!R96*1000)&gt;D$195,10,IF(LOG('Indicator Data'!R96*1000)&lt;D$194,0,10-(D$195-LOG('Indicator Data'!R96*1000))/(D$195-D$194)*10))),1))</f>
        <v>x</v>
      </c>
      <c r="E93" s="74">
        <f t="shared" si="19"/>
        <v>2.2999999999999998</v>
      </c>
      <c r="F93" s="73">
        <f>IF('Indicator Data'!AF96="No data","x",ROUND(IF('Indicator Data'!AF96&gt;F$195,10,IF('Indicator Data'!AF96&lt;F$194,0,10-(F$195-'Indicator Data'!AF96)/(F$195-F$194)*10)),1))</f>
        <v>3.6</v>
      </c>
      <c r="G93" s="73" t="str">
        <f>IF('Indicator Data'!AG96="No data","x",ROUND(IF('Indicator Data'!AG96&gt;G$195,10,IF('Indicator Data'!AG96&lt;G$194,0,10-(G$195-'Indicator Data'!AG96)/(G$195-G$194)*10)),1))</f>
        <v>x</v>
      </c>
      <c r="H93" s="74">
        <f t="shared" si="20"/>
        <v>3.6</v>
      </c>
      <c r="I93" s="75">
        <f>SUM(IF('Indicator Data'!S96=0,0,'Indicator Data'!S96/1000000),SUM('Indicator Data'!T96:U96))</f>
        <v>0</v>
      </c>
      <c r="J93" s="75">
        <f>I93/'Indicator Data'!BC96*1000000</f>
        <v>0</v>
      </c>
      <c r="K93" s="73">
        <f t="shared" si="21"/>
        <v>0</v>
      </c>
      <c r="L93" s="73" t="str">
        <f>IF('Indicator Data'!V96="No data","x",ROUND(IF('Indicator Data'!V96&gt;L$195,10,IF('Indicator Data'!V96&lt;L$194,0,10-(L$195-'Indicator Data'!V96)/(L$195-L$194)*10)),1))</f>
        <v>x</v>
      </c>
      <c r="M93" s="74">
        <f t="shared" si="22"/>
        <v>0</v>
      </c>
      <c r="N93" s="76">
        <f t="shared" si="23"/>
        <v>2.1</v>
      </c>
      <c r="O93" s="88">
        <f>IF(AND('Indicator Data'!AK96="No data",'Indicator Data'!AL96="No data"),0,SUM('Indicator Data'!AK96:AM96)/1000)</f>
        <v>0.62</v>
      </c>
      <c r="P93" s="73">
        <f t="shared" si="24"/>
        <v>0</v>
      </c>
      <c r="Q93" s="77">
        <f>O93*1000/'Indicator Data'!BC96</f>
        <v>1.4988415405383453E-4</v>
      </c>
      <c r="R93" s="73">
        <f t="shared" si="25"/>
        <v>2</v>
      </c>
      <c r="S93" s="78">
        <f t="shared" si="26"/>
        <v>1</v>
      </c>
      <c r="T93" s="73">
        <f>IF('Indicator Data'!AB96="No data","x",ROUND(IF('Indicator Data'!AB96&gt;T$195,10,IF('Indicator Data'!AB96&lt;T$194,0,10-(T$195-'Indicator Data'!AB96)/(T$195-T$194)*10)),1))</f>
        <v>0.2</v>
      </c>
      <c r="U93" s="73">
        <f>IF('Indicator Data'!AA96="No data","x",ROUND(IF('Indicator Data'!AA96&gt;U$195,10,IF('Indicator Data'!AA96&lt;U$194,0,10-(U$195-'Indicator Data'!AA96)/(U$195-U$194)*10)),1))</f>
        <v>0.5</v>
      </c>
      <c r="V93" s="73" t="str">
        <f>IF('Indicator Data'!AE96="No data","x",ROUND(IF('Indicator Data'!AE96&gt;V$195,10,IF('Indicator Data'!AE96&lt;V$194,0,10-(V$195-'Indicator Data'!AE96)/(V$195-V$194)*10)),1))</f>
        <v>x</v>
      </c>
      <c r="W93" s="74">
        <f t="shared" si="17"/>
        <v>0.4</v>
      </c>
      <c r="X93" s="73">
        <f>IF('Indicator Data'!W96="No data","x",ROUND(IF('Indicator Data'!W96&gt;X$195,10,IF('Indicator Data'!W96&lt;X$194,0,10-(X$195-'Indicator Data'!W96)/(X$195-X$194)*10)),1))</f>
        <v>0.6</v>
      </c>
      <c r="Y93" s="73">
        <f>IF('Indicator Data'!X96="No data","x",ROUND(IF('Indicator Data'!X96&gt;Y$195,10,IF('Indicator Data'!X96&lt;Y$194,0,10-(Y$195-'Indicator Data'!X96)/(Y$195-Y$194)*10)),1))</f>
        <v>0.7</v>
      </c>
      <c r="Z93" s="74">
        <f t="shared" si="27"/>
        <v>0.7</v>
      </c>
      <c r="AA93" s="88">
        <f>('Indicator Data'!AJ96+'Indicator Data'!AI96*0.5+'Indicator Data'!AH96*0.25)/1000</f>
        <v>0</v>
      </c>
      <c r="AB93" s="79">
        <f>AA93*1000/'Indicator Data'!BC96</f>
        <v>0</v>
      </c>
      <c r="AC93" s="74">
        <f t="shared" si="28"/>
        <v>0</v>
      </c>
      <c r="AD93" s="73">
        <f>IF('Indicator Data'!AN96="No data","x",ROUND(IF('Indicator Data'!AN96&lt;$AD$194,10,IF('Indicator Data'!AN96&gt;$AD$195,0,($AD$195-'Indicator Data'!AN96)/($AD$195-$AD$194)*10)),1))</f>
        <v>1.3</v>
      </c>
      <c r="AE93" s="73">
        <f>IF('Indicator Data'!AO96="No data","x",ROUND(IF('Indicator Data'!AO96&gt;$AE$195,10,IF('Indicator Data'!AO96&lt;$AE$194,0,10-($AE$195-'Indicator Data'!AO96)/($AE$195-$AE$194)*10)),1))</f>
        <v>0</v>
      </c>
      <c r="AF93" s="80">
        <f>IF('Indicator Data'!AP96="No data","x",ROUND(IF('Indicator Data'!AP96&gt;$AF$195,10,IF('Indicator Data'!AP96&lt;$AF$194,0,10-($AF$195-'Indicator Data'!AP96)/($AF$195-$AF$194)*10)),1))</f>
        <v>1.8</v>
      </c>
      <c r="AG93" s="80">
        <f>IF('Indicator Data'!AQ96="No data","x",ROUND(IF('Indicator Data'!AQ96&gt;$AG$195,10,IF('Indicator Data'!AQ96&lt;$AG$194,0,10-($AG$195-'Indicator Data'!AQ96)/($AG$195-$AG$194)*10)),1))</f>
        <v>1.9</v>
      </c>
      <c r="AH93" s="73">
        <f t="shared" si="29"/>
        <v>1.8</v>
      </c>
      <c r="AI93" s="74">
        <f t="shared" si="30"/>
        <v>1</v>
      </c>
      <c r="AJ93" s="81">
        <f t="shared" si="31"/>
        <v>0.5</v>
      </c>
      <c r="AK93" s="82">
        <f t="shared" si="18"/>
        <v>0.8</v>
      </c>
    </row>
    <row r="94" spans="1:37" s="4" customFormat="1" x14ac:dyDescent="0.25">
      <c r="A94" s="126" t="str">
        <f>'Indicator Data'!A97</f>
        <v>Kyrgyzstan</v>
      </c>
      <c r="B94" s="59" t="str">
        <f>'Indicator Data'!B97</f>
        <v>KGZ</v>
      </c>
      <c r="C94" s="73">
        <f>ROUND(IF('Indicator Data'!Q97="No data",IF((0.1233*LN('Indicator Data'!BB97)-0.4559)&gt;C$195,0,IF((0.1233*LN('Indicator Data'!BB97)-0.4559)&lt;C$194,10,(C$195-(0.1233*LN('Indicator Data'!BB97)-0.4559))/(C$195-C$194)*10)),IF('Indicator Data'!Q97&gt;C$195,0,IF('Indicator Data'!Q97&lt;C$194,10,(C$195-'Indicator Data'!Q97)/(C$195-C$194)*10))),1)</f>
        <v>4.3</v>
      </c>
      <c r="D94" s="73">
        <f>IF('Indicator Data'!R97="No data","x",ROUND((IF(LOG('Indicator Data'!R97*1000)&gt;D$195,10,IF(LOG('Indicator Data'!R97*1000)&lt;D$194,0,10-(D$195-LOG('Indicator Data'!R97*1000))/(D$195-D$194)*10))),1))</f>
        <v>3.3</v>
      </c>
      <c r="E94" s="74">
        <f t="shared" si="19"/>
        <v>3.8</v>
      </c>
      <c r="F94" s="73">
        <f>IF('Indicator Data'!AF97="No data","x",ROUND(IF('Indicator Data'!AF97&gt;F$195,10,IF('Indicator Data'!AF97&lt;F$194,0,10-(F$195-'Indicator Data'!AF97)/(F$195-F$194)*10)),1))</f>
        <v>5.2</v>
      </c>
      <c r="G94" s="73">
        <f>IF('Indicator Data'!AG97="No data","x",ROUND(IF('Indicator Data'!AG97&gt;G$195,10,IF('Indicator Data'!AG97&lt;G$194,0,10-(G$195-'Indicator Data'!AG97)/(G$195-G$194)*10)),1))</f>
        <v>0.4</v>
      </c>
      <c r="H94" s="74">
        <f t="shared" si="20"/>
        <v>2.8</v>
      </c>
      <c r="I94" s="75">
        <f>SUM(IF('Indicator Data'!S97=0,0,'Indicator Data'!S97/1000000),SUM('Indicator Data'!T97:U97))</f>
        <v>280.52885900000001</v>
      </c>
      <c r="J94" s="75">
        <f>I94/'Indicator Data'!BC97*1000000</f>
        <v>45.235646053374182</v>
      </c>
      <c r="K94" s="73">
        <f t="shared" si="21"/>
        <v>0.9</v>
      </c>
      <c r="L94" s="73">
        <f>IF('Indicator Data'!V97="No data","x",ROUND(IF('Indicator Data'!V97&gt;L$195,10,IF('Indicator Data'!V97&lt;L$194,0,10-(L$195-'Indicator Data'!V97)/(L$195-L$194)*10)),1))</f>
        <v>4.2</v>
      </c>
      <c r="M94" s="74">
        <f t="shared" si="22"/>
        <v>2.6</v>
      </c>
      <c r="N94" s="76">
        <f t="shared" si="23"/>
        <v>3.3</v>
      </c>
      <c r="O94" s="88">
        <f>IF(AND('Indicator Data'!AK97="No data",'Indicator Data'!AL97="No data"),0,SUM('Indicator Data'!AK97:AM97)/1000)</f>
        <v>0.33900000000000002</v>
      </c>
      <c r="P94" s="73">
        <f t="shared" si="24"/>
        <v>0</v>
      </c>
      <c r="Q94" s="77">
        <f>O94*1000/'Indicator Data'!BC97</f>
        <v>5.466419414657744E-5</v>
      </c>
      <c r="R94" s="73">
        <f t="shared" si="25"/>
        <v>1.6</v>
      </c>
      <c r="S94" s="78">
        <f t="shared" si="26"/>
        <v>0.8</v>
      </c>
      <c r="T94" s="73">
        <f>IF('Indicator Data'!AB97="No data","x",ROUND(IF('Indicator Data'!AB97&gt;T$195,10,IF('Indicator Data'!AB97&lt;T$194,0,10-(T$195-'Indicator Data'!AB97)/(T$195-T$194)*10)),1))</f>
        <v>0.4</v>
      </c>
      <c r="U94" s="73">
        <f>IF('Indicator Data'!AA97="No data","x",ROUND(IF('Indicator Data'!AA97&gt;U$195,10,IF('Indicator Data'!AA97&lt;U$194,0,10-(U$195-'Indicator Data'!AA97)/(U$195-U$194)*10)),1))</f>
        <v>2.6</v>
      </c>
      <c r="V94" s="73">
        <f>IF('Indicator Data'!AE97="No data","x",ROUND(IF('Indicator Data'!AE97&gt;V$195,10,IF('Indicator Data'!AE97&lt;V$194,0,10-(V$195-'Indicator Data'!AE97)/(V$195-V$194)*10)),1))</f>
        <v>0</v>
      </c>
      <c r="W94" s="74">
        <f t="shared" si="17"/>
        <v>1</v>
      </c>
      <c r="X94" s="73">
        <f>IF('Indicator Data'!W97="No data","x",ROUND(IF('Indicator Data'!W97&gt;X$195,10,IF('Indicator Data'!W97&lt;X$194,0,10-(X$195-'Indicator Data'!W97)/(X$195-X$194)*10)),1))</f>
        <v>1.5</v>
      </c>
      <c r="Y94" s="73">
        <f>IF('Indicator Data'!X97="No data","x",ROUND(IF('Indicator Data'!X97&gt;Y$195,10,IF('Indicator Data'!X97&lt;Y$194,0,10-(Y$195-'Indicator Data'!X97)/(Y$195-Y$194)*10)),1))</f>
        <v>0.6</v>
      </c>
      <c r="Z94" s="74">
        <f t="shared" si="27"/>
        <v>1.1000000000000001</v>
      </c>
      <c r="AA94" s="88">
        <f>('Indicator Data'!AJ97+'Indicator Data'!AI97*0.5+'Indicator Data'!AH97*0.25)/1000</f>
        <v>2.5274999999999999</v>
      </c>
      <c r="AB94" s="79">
        <f>AA94*1000/'Indicator Data'!BC97</f>
        <v>4.0756268644682737E-4</v>
      </c>
      <c r="AC94" s="74">
        <f t="shared" si="28"/>
        <v>0</v>
      </c>
      <c r="AD94" s="73">
        <f>IF('Indicator Data'!AN97="No data","x",ROUND(IF('Indicator Data'!AN97&lt;$AD$194,10,IF('Indicator Data'!AN97&gt;$AD$195,0,($AD$195-'Indicator Data'!AN97)/($AD$195-$AD$194)*10)),1))</f>
        <v>4</v>
      </c>
      <c r="AE94" s="73">
        <f>IF('Indicator Data'!AO97="No data","x",ROUND(IF('Indicator Data'!AO97&gt;$AE$195,10,IF('Indicator Data'!AO97&lt;$AE$194,0,10-($AE$195-'Indicator Data'!AO97)/($AE$195-$AE$194)*10)),1))</f>
        <v>0.5</v>
      </c>
      <c r="AF94" s="80" t="str">
        <f>IF('Indicator Data'!AP97="No data","x",ROUND(IF('Indicator Data'!AP97&gt;$AF$195,10,IF('Indicator Data'!AP97&lt;$AF$194,0,10-($AF$195-'Indicator Data'!AP97)/($AF$195-$AF$194)*10)),1))</f>
        <v>x</v>
      </c>
      <c r="AG94" s="80" t="str">
        <f>IF('Indicator Data'!AQ97="No data","x",ROUND(IF('Indicator Data'!AQ97&gt;$AG$195,10,IF('Indicator Data'!AQ97&lt;$AG$194,0,10-($AG$195-'Indicator Data'!AQ97)/($AG$195-$AG$194)*10)),1))</f>
        <v>x</v>
      </c>
      <c r="AH94" s="73" t="str">
        <f t="shared" si="29"/>
        <v>x</v>
      </c>
      <c r="AI94" s="74">
        <f t="shared" si="30"/>
        <v>2.2999999999999998</v>
      </c>
      <c r="AJ94" s="81">
        <f t="shared" si="31"/>
        <v>1.1000000000000001</v>
      </c>
      <c r="AK94" s="82">
        <f t="shared" si="18"/>
        <v>1</v>
      </c>
    </row>
    <row r="95" spans="1:37" s="4" customFormat="1" x14ac:dyDescent="0.25">
      <c r="A95" s="126" t="str">
        <f>'Indicator Data'!A98</f>
        <v>Lao PDR</v>
      </c>
      <c r="B95" s="59" t="str">
        <f>'Indicator Data'!B98</f>
        <v>LAO</v>
      </c>
      <c r="C95" s="73">
        <f>ROUND(IF('Indicator Data'!Q98="No data",IF((0.1233*LN('Indicator Data'!BB98)-0.4559)&gt;C$195,0,IF((0.1233*LN('Indicator Data'!BB98)-0.4559)&lt;C$194,10,(C$195-(0.1233*LN('Indicator Data'!BB98)-0.4559))/(C$195-C$194)*10)),IF('Indicator Data'!Q98&gt;C$195,0,IF('Indicator Data'!Q98&lt;C$194,10,(C$195-'Indicator Data'!Q98)/(C$195-C$194)*10))),1)</f>
        <v>5.4</v>
      </c>
      <c r="D95" s="73">
        <f>IF('Indicator Data'!R98="No data","x",ROUND((IF(LOG('Indicator Data'!R98*1000)&gt;D$195,10,IF(LOG('Indicator Data'!R98*1000)&lt;D$194,0,10-(D$195-LOG('Indicator Data'!R98*1000))/(D$195-D$194)*10))),1))</f>
        <v>8.4</v>
      </c>
      <c r="E95" s="74">
        <f t="shared" si="19"/>
        <v>7.2</v>
      </c>
      <c r="F95" s="73">
        <f>IF('Indicator Data'!AF98="No data","x",ROUND(IF('Indicator Data'!AF98&gt;F$195,10,IF('Indicator Data'!AF98&lt;F$194,0,10-(F$195-'Indicator Data'!AF98)/(F$195-F$194)*10)),1))</f>
        <v>6.2</v>
      </c>
      <c r="G95" s="73">
        <f>IF('Indicator Data'!AG98="No data","x",ROUND(IF('Indicator Data'!AG98&gt;G$195,10,IF('Indicator Data'!AG98&lt;G$194,0,10-(G$195-'Indicator Data'!AG98)/(G$195-G$194)*10)),1))</f>
        <v>3.2</v>
      </c>
      <c r="H95" s="74">
        <f t="shared" si="20"/>
        <v>4.7</v>
      </c>
      <c r="I95" s="75">
        <f>SUM(IF('Indicator Data'!S98=0,0,'Indicator Data'!S98/1000000),SUM('Indicator Data'!T98:U98))</f>
        <v>549.31722500000001</v>
      </c>
      <c r="J95" s="75">
        <f>I95/'Indicator Data'!BC98*1000000</f>
        <v>80.096880941826953</v>
      </c>
      <c r="K95" s="73">
        <f t="shared" si="21"/>
        <v>1.6</v>
      </c>
      <c r="L95" s="73">
        <f>IF('Indicator Data'!V98="No data","x",ROUND(IF('Indicator Data'!V98&gt;L$195,10,IF('Indicator Data'!V98&lt;L$194,0,10-(L$195-'Indicator Data'!V98)/(L$195-L$194)*10)),1))</f>
        <v>2</v>
      </c>
      <c r="M95" s="74">
        <f t="shared" si="22"/>
        <v>1.8</v>
      </c>
      <c r="N95" s="76">
        <f t="shared" si="23"/>
        <v>5.2</v>
      </c>
      <c r="O95" s="88">
        <f>IF(AND('Indicator Data'!AK98="No data",'Indicator Data'!AL98="No data"),0,SUM('Indicator Data'!AK98:AM98)/1000)</f>
        <v>0</v>
      </c>
      <c r="P95" s="73">
        <f t="shared" si="24"/>
        <v>0</v>
      </c>
      <c r="Q95" s="77">
        <f>O95*1000/'Indicator Data'!BC98</f>
        <v>0</v>
      </c>
      <c r="R95" s="73">
        <f t="shared" si="25"/>
        <v>0</v>
      </c>
      <c r="S95" s="78">
        <f t="shared" si="26"/>
        <v>0</v>
      </c>
      <c r="T95" s="73">
        <f>IF('Indicator Data'!AB98="No data","x",ROUND(IF('Indicator Data'!AB98&gt;T$195,10,IF('Indicator Data'!AB98&lt;T$194,0,10-(T$195-'Indicator Data'!AB98)/(T$195-T$194)*10)),1))</f>
        <v>0.6</v>
      </c>
      <c r="U95" s="73">
        <f>IF('Indicator Data'!AA98="No data","x",ROUND(IF('Indicator Data'!AA98&gt;U$195,10,IF('Indicator Data'!AA98&lt;U$194,0,10-(U$195-'Indicator Data'!AA98)/(U$195-U$194)*10)),1))</f>
        <v>3.1</v>
      </c>
      <c r="V95" s="73">
        <f>IF('Indicator Data'!AE98="No data","x",ROUND(IF('Indicator Data'!AE98&gt;V$195,10,IF('Indicator Data'!AE98&lt;V$194,0,10-(V$195-'Indicator Data'!AE98)/(V$195-V$194)*10)),1))</f>
        <v>0.8</v>
      </c>
      <c r="W95" s="74">
        <f t="shared" si="17"/>
        <v>1.5</v>
      </c>
      <c r="X95" s="73">
        <f>IF('Indicator Data'!W98="No data","x",ROUND(IF('Indicator Data'!W98&gt;X$195,10,IF('Indicator Data'!W98&lt;X$194,0,10-(X$195-'Indicator Data'!W98)/(X$195-X$194)*10)),1))</f>
        <v>4.9000000000000004</v>
      </c>
      <c r="Y95" s="73">
        <f>IF('Indicator Data'!X98="No data","x",ROUND(IF('Indicator Data'!X98&gt;Y$195,10,IF('Indicator Data'!X98&lt;Y$194,0,10-(Y$195-'Indicator Data'!X98)/(Y$195-Y$194)*10)),1))</f>
        <v>5.9</v>
      </c>
      <c r="Z95" s="74">
        <f t="shared" si="27"/>
        <v>5.4</v>
      </c>
      <c r="AA95" s="88">
        <f>('Indicator Data'!AJ98+'Indicator Data'!AI98*0.5+'Indicator Data'!AH98*0.25)/1000</f>
        <v>799.68200000000002</v>
      </c>
      <c r="AB95" s="79">
        <f>AA95*1000/'Indicator Data'!BC98</f>
        <v>0.11660299555565924</v>
      </c>
      <c r="AC95" s="74">
        <f t="shared" si="28"/>
        <v>10</v>
      </c>
      <c r="AD95" s="73">
        <f>IF('Indicator Data'!AN98="No data","x",ROUND(IF('Indicator Data'!AN98&lt;$AD$194,10,IF('Indicator Data'!AN98&gt;$AD$195,0,($AD$195-'Indicator Data'!AN98)/($AD$195-$AD$194)*10)),1))</f>
        <v>5.9</v>
      </c>
      <c r="AE95" s="73">
        <f>IF('Indicator Data'!AO98="No data","x",ROUND(IF('Indicator Data'!AO98&gt;$AE$195,10,IF('Indicator Data'!AO98&lt;$AE$194,0,10-($AE$195-'Indicator Data'!AO98)/($AE$195-$AE$194)*10)),1))</f>
        <v>4</v>
      </c>
      <c r="AF95" s="80">
        <f>IF('Indicator Data'!AP98="No data","x",ROUND(IF('Indicator Data'!AP98&gt;$AF$195,10,IF('Indicator Data'!AP98&lt;$AF$194,0,10-($AF$195-'Indicator Data'!AP98)/($AF$195-$AF$194)*10)),1))</f>
        <v>8.5</v>
      </c>
      <c r="AG95" s="80">
        <f>IF('Indicator Data'!AQ98="No data","x",ROUND(IF('Indicator Data'!AQ98&gt;$AG$195,10,IF('Indicator Data'!AQ98&lt;$AG$194,0,10-($AG$195-'Indicator Data'!AQ98)/($AG$195-$AG$194)*10)),1))</f>
        <v>1.8</v>
      </c>
      <c r="AH95" s="73">
        <f t="shared" si="29"/>
        <v>7.2</v>
      </c>
      <c r="AI95" s="74">
        <f t="shared" si="30"/>
        <v>5.7</v>
      </c>
      <c r="AJ95" s="81">
        <f t="shared" si="31"/>
        <v>6.8</v>
      </c>
      <c r="AK95" s="82">
        <f t="shared" si="18"/>
        <v>4.2</v>
      </c>
    </row>
    <row r="96" spans="1:37" s="4" customFormat="1" x14ac:dyDescent="0.25">
      <c r="A96" s="126" t="str">
        <f>'Indicator Data'!A99</f>
        <v>Latvia</v>
      </c>
      <c r="B96" s="59" t="str">
        <f>'Indicator Data'!B99</f>
        <v>LVA</v>
      </c>
      <c r="C96" s="73">
        <f>ROUND(IF('Indicator Data'!Q99="No data",IF((0.1233*LN('Indicator Data'!BB99)-0.4559)&gt;C$195,0,IF((0.1233*LN('Indicator Data'!BB99)-0.4559)&lt;C$194,10,(C$195-(0.1233*LN('Indicator Data'!BB99)-0.4559))/(C$195-C$194)*10)),IF('Indicator Data'!Q99&gt;C$195,0,IF('Indicator Data'!Q99&lt;C$194,10,(C$195-'Indicator Data'!Q99)/(C$195-C$194)*10))),1)</f>
        <v>1.6</v>
      </c>
      <c r="D96" s="73" t="str">
        <f>IF('Indicator Data'!R99="No data","x",ROUND((IF(LOG('Indicator Data'!R99*1000)&gt;D$195,10,IF(LOG('Indicator Data'!R99*1000)&lt;D$194,0,10-(D$195-LOG('Indicator Data'!R99*1000))/(D$195-D$194)*10))),1))</f>
        <v>x</v>
      </c>
      <c r="E96" s="74">
        <f t="shared" si="19"/>
        <v>1.6</v>
      </c>
      <c r="F96" s="73">
        <f>IF('Indicator Data'!AF99="No data","x",ROUND(IF('Indicator Data'!AF99&gt;F$195,10,IF('Indicator Data'!AF99&lt;F$194,0,10-(F$195-'Indicator Data'!AF99)/(F$195-F$194)*10)),1))</f>
        <v>2.6</v>
      </c>
      <c r="G96" s="73">
        <f>IF('Indicator Data'!AG99="No data","x",ROUND(IF('Indicator Data'!AG99&gt;G$195,10,IF('Indicator Data'!AG99&lt;G$194,0,10-(G$195-'Indicator Data'!AG99)/(G$195-G$194)*10)),1))</f>
        <v>2.6</v>
      </c>
      <c r="H96" s="74">
        <f t="shared" si="20"/>
        <v>2.6</v>
      </c>
      <c r="I96" s="75">
        <f>SUM(IF('Indicator Data'!S99=0,0,'Indicator Data'!S99/1000000),SUM('Indicator Data'!T99:U99))</f>
        <v>0</v>
      </c>
      <c r="J96" s="75">
        <f>I96/'Indicator Data'!BC99*1000000</f>
        <v>0</v>
      </c>
      <c r="K96" s="73">
        <f t="shared" si="21"/>
        <v>0</v>
      </c>
      <c r="L96" s="73" t="str">
        <f>IF('Indicator Data'!V99="No data","x",ROUND(IF('Indicator Data'!V99&gt;L$195,10,IF('Indicator Data'!V99&lt;L$194,0,10-(L$195-'Indicator Data'!V99)/(L$195-L$194)*10)),1))</f>
        <v>x</v>
      </c>
      <c r="M96" s="74">
        <f t="shared" si="22"/>
        <v>0</v>
      </c>
      <c r="N96" s="76">
        <f t="shared" si="23"/>
        <v>1.5</v>
      </c>
      <c r="O96" s="88">
        <f>IF(AND('Indicator Data'!AK99="No data",'Indicator Data'!AL99="No data"),0,SUM('Indicator Data'!AK99:AM99)/1000)</f>
        <v>0.65500000000000003</v>
      </c>
      <c r="P96" s="73">
        <f t="shared" si="24"/>
        <v>0</v>
      </c>
      <c r="Q96" s="77">
        <f>O96*1000/'Indicator Data'!BC99</f>
        <v>3.3750012881684306E-4</v>
      </c>
      <c r="R96" s="73">
        <f t="shared" si="25"/>
        <v>2.4</v>
      </c>
      <c r="S96" s="78">
        <f t="shared" si="26"/>
        <v>1.2</v>
      </c>
      <c r="T96" s="73">
        <f>IF('Indicator Data'!AB99="No data","x",ROUND(IF('Indicator Data'!AB99&gt;T$195,10,IF('Indicator Data'!AB99&lt;T$194,0,10-(T$195-'Indicator Data'!AB99)/(T$195-T$194)*10)),1))</f>
        <v>1.4</v>
      </c>
      <c r="U96" s="73">
        <f>IF('Indicator Data'!AA99="No data","x",ROUND(IF('Indicator Data'!AA99&gt;U$195,10,IF('Indicator Data'!AA99&lt;U$194,0,10-(U$195-'Indicator Data'!AA99)/(U$195-U$194)*10)),1))</f>
        <v>0.6</v>
      </c>
      <c r="V96" s="73" t="str">
        <f>IF('Indicator Data'!AE99="No data","x",ROUND(IF('Indicator Data'!AE99&gt;V$195,10,IF('Indicator Data'!AE99&lt;V$194,0,10-(V$195-'Indicator Data'!AE99)/(V$195-V$194)*10)),1))</f>
        <v>x</v>
      </c>
      <c r="W96" s="74">
        <f t="shared" si="17"/>
        <v>1</v>
      </c>
      <c r="X96" s="73">
        <f>IF('Indicator Data'!W99="No data","x",ROUND(IF('Indicator Data'!W99&gt;X$195,10,IF('Indicator Data'!W99&lt;X$194,0,10-(X$195-'Indicator Data'!W99)/(X$195-X$194)*10)),1))</f>
        <v>0.3</v>
      </c>
      <c r="Y96" s="73" t="str">
        <f>IF('Indicator Data'!X99="No data","x",ROUND(IF('Indicator Data'!X99&gt;Y$195,10,IF('Indicator Data'!X99&lt;Y$194,0,10-(Y$195-'Indicator Data'!X99)/(Y$195-Y$194)*10)),1))</f>
        <v>x</v>
      </c>
      <c r="Z96" s="74">
        <f t="shared" si="27"/>
        <v>0.3</v>
      </c>
      <c r="AA96" s="88">
        <f>('Indicator Data'!AJ99+'Indicator Data'!AI99*0.5+'Indicator Data'!AH99*0.25)/1000</f>
        <v>0</v>
      </c>
      <c r="AB96" s="79">
        <f>AA96*1000/'Indicator Data'!BC99</f>
        <v>0</v>
      </c>
      <c r="AC96" s="74">
        <f t="shared" si="28"/>
        <v>0</v>
      </c>
      <c r="AD96" s="73">
        <f>IF('Indicator Data'!AN99="No data","x",ROUND(IF('Indicator Data'!AN99&lt;$AD$194,10,IF('Indicator Data'!AN99&gt;$AD$195,0,($AD$195-'Indicator Data'!AN99)/($AD$195-$AD$194)*10)),1))</f>
        <v>2.4</v>
      </c>
      <c r="AE96" s="73">
        <f>IF('Indicator Data'!AO99="No data","x",ROUND(IF('Indicator Data'!AO99&gt;$AE$195,10,IF('Indicator Data'!AO99&lt;$AE$194,0,10-($AE$195-'Indicator Data'!AO99)/($AE$195-$AE$194)*10)),1))</f>
        <v>0</v>
      </c>
      <c r="AF96" s="80">
        <f>IF('Indicator Data'!AP99="No data","x",ROUND(IF('Indicator Data'!AP99&gt;$AF$195,10,IF('Indicator Data'!AP99&lt;$AF$194,0,10-($AF$195-'Indicator Data'!AP99)/($AF$195-$AF$194)*10)),1))</f>
        <v>2.1</v>
      </c>
      <c r="AG96" s="80">
        <f>IF('Indicator Data'!AQ99="No data","x",ROUND(IF('Indicator Data'!AQ99&gt;$AG$195,10,IF('Indicator Data'!AQ99&lt;$AG$194,0,10-($AG$195-'Indicator Data'!AQ99)/($AG$195-$AG$194)*10)),1))</f>
        <v>4</v>
      </c>
      <c r="AH96" s="73">
        <f t="shared" si="29"/>
        <v>2.5</v>
      </c>
      <c r="AI96" s="74">
        <f t="shared" si="30"/>
        <v>1.6</v>
      </c>
      <c r="AJ96" s="81">
        <f t="shared" si="31"/>
        <v>0.7</v>
      </c>
      <c r="AK96" s="82">
        <f t="shared" si="18"/>
        <v>1</v>
      </c>
    </row>
    <row r="97" spans="1:37" s="4" customFormat="1" x14ac:dyDescent="0.25">
      <c r="A97" s="126" t="str">
        <f>'Indicator Data'!A100</f>
        <v>Lebanon</v>
      </c>
      <c r="B97" s="59" t="str">
        <f>'Indicator Data'!B100</f>
        <v>LBN</v>
      </c>
      <c r="C97" s="73">
        <f>ROUND(IF('Indicator Data'!Q100="No data",IF((0.1233*LN('Indicator Data'!BB100)-0.4559)&gt;C$195,0,IF((0.1233*LN('Indicator Data'!BB100)-0.4559)&lt;C$194,10,(C$195-(0.1233*LN('Indicator Data'!BB100)-0.4559))/(C$195-C$194)*10)),IF('Indicator Data'!Q100&gt;C$195,0,IF('Indicator Data'!Q100&lt;C$194,10,(C$195-'Indicator Data'!Q100)/(C$195-C$194)*10))),1)</f>
        <v>3</v>
      </c>
      <c r="D97" s="73" t="str">
        <f>IF('Indicator Data'!R100="No data","x",ROUND((IF(LOG('Indicator Data'!R100*1000)&gt;D$195,10,IF(LOG('Indicator Data'!R100*1000)&lt;D$194,0,10-(D$195-LOG('Indicator Data'!R100*1000))/(D$195-D$194)*10))),1))</f>
        <v>x</v>
      </c>
      <c r="E97" s="74">
        <f t="shared" si="19"/>
        <v>3</v>
      </c>
      <c r="F97" s="73">
        <f>IF('Indicator Data'!AF100="No data","x",ROUND(IF('Indicator Data'!AF100&gt;F$195,10,IF('Indicator Data'!AF100&lt;F$194,0,10-(F$195-'Indicator Data'!AF100)/(F$195-F$194)*10)),1))</f>
        <v>5.0999999999999996</v>
      </c>
      <c r="G97" s="73" t="str">
        <f>IF('Indicator Data'!AG100="No data","x",ROUND(IF('Indicator Data'!AG100&gt;G$195,10,IF('Indicator Data'!AG100&lt;G$194,0,10-(G$195-'Indicator Data'!AG100)/(G$195-G$194)*10)),1))</f>
        <v>x</v>
      </c>
      <c r="H97" s="74">
        <f t="shared" si="20"/>
        <v>5.0999999999999996</v>
      </c>
      <c r="I97" s="75">
        <f>SUM(IF('Indicator Data'!S100=0,0,'Indicator Data'!S100/1000000),SUM('Indicator Data'!T100:U100))</f>
        <v>4124.4087390000004</v>
      </c>
      <c r="J97" s="75">
        <f>I97/'Indicator Data'!BC100*1000000</f>
        <v>678.09382760663345</v>
      </c>
      <c r="K97" s="73">
        <f t="shared" si="21"/>
        <v>10</v>
      </c>
      <c r="L97" s="73">
        <f>IF('Indicator Data'!V100="No data","x",ROUND(IF('Indicator Data'!V100&gt;L$195,10,IF('Indicator Data'!V100&lt;L$194,0,10-(L$195-'Indicator Data'!V100)/(L$195-L$194)*10)),1))</f>
        <v>1.6</v>
      </c>
      <c r="M97" s="74">
        <f t="shared" si="22"/>
        <v>5.8</v>
      </c>
      <c r="N97" s="76">
        <f t="shared" si="23"/>
        <v>4.2</v>
      </c>
      <c r="O97" s="88">
        <f>IF(AND('Indicator Data'!AK100="No data",'Indicator Data'!AL100="No data"),0,SUM('Indicator Data'!AK100:AM100)/1000)</f>
        <v>1487.992</v>
      </c>
      <c r="P97" s="73">
        <f t="shared" si="24"/>
        <v>10</v>
      </c>
      <c r="Q97" s="77">
        <f>O97*1000/'Indicator Data'!BC100</f>
        <v>0.24464068781230697</v>
      </c>
      <c r="R97" s="73">
        <f t="shared" si="25"/>
        <v>10</v>
      </c>
      <c r="S97" s="78">
        <f t="shared" si="26"/>
        <v>10</v>
      </c>
      <c r="T97" s="73">
        <f>IF('Indicator Data'!AB100="No data","x",ROUND(IF('Indicator Data'!AB100&gt;T$195,10,IF('Indicator Data'!AB100&lt;T$194,0,10-(T$195-'Indicator Data'!AB100)/(T$195-T$194)*10)),1))</f>
        <v>0.2</v>
      </c>
      <c r="U97" s="73">
        <f>IF('Indicator Data'!AA100="No data","x",ROUND(IF('Indicator Data'!AA100&gt;U$195,10,IF('Indicator Data'!AA100&lt;U$194,0,10-(U$195-'Indicator Data'!AA100)/(U$195-U$194)*10)),1))</f>
        <v>0.2</v>
      </c>
      <c r="V97" s="73" t="str">
        <f>IF('Indicator Data'!AE100="No data","x",ROUND(IF('Indicator Data'!AE100&gt;V$195,10,IF('Indicator Data'!AE100&lt;V$194,0,10-(V$195-'Indicator Data'!AE100)/(V$195-V$194)*10)),1))</f>
        <v>x</v>
      </c>
      <c r="W97" s="74">
        <f t="shared" si="17"/>
        <v>0.2</v>
      </c>
      <c r="X97" s="73">
        <f>IF('Indicator Data'!W100="No data","x",ROUND(IF('Indicator Data'!W100&gt;X$195,10,IF('Indicator Data'!W100&lt;X$194,0,10-(X$195-'Indicator Data'!W100)/(X$195-X$194)*10)),1))</f>
        <v>0.6</v>
      </c>
      <c r="Y97" s="73" t="str">
        <f>IF('Indicator Data'!X100="No data","x",ROUND(IF('Indicator Data'!X100&gt;Y$195,10,IF('Indicator Data'!X100&lt;Y$194,0,10-(Y$195-'Indicator Data'!X100)/(Y$195-Y$194)*10)),1))</f>
        <v>x</v>
      </c>
      <c r="Z97" s="74">
        <f t="shared" si="27"/>
        <v>0.6</v>
      </c>
      <c r="AA97" s="88">
        <f>('Indicator Data'!AJ100+'Indicator Data'!AI100*0.5+'Indicator Data'!AH100*0.25)/1000</f>
        <v>0</v>
      </c>
      <c r="AB97" s="79">
        <f>AA97*1000/'Indicator Data'!BC100</f>
        <v>0</v>
      </c>
      <c r="AC97" s="74">
        <f t="shared" si="28"/>
        <v>0</v>
      </c>
      <c r="AD97" s="73">
        <f>IF('Indicator Data'!AN100="No data","x",ROUND(IF('Indicator Data'!AN100&lt;$AD$194,10,IF('Indicator Data'!AN100&gt;$AD$195,0,($AD$195-'Indicator Data'!AN100)/($AD$195-$AD$194)*10)),1))</f>
        <v>3.3</v>
      </c>
      <c r="AE97" s="73">
        <f>IF('Indicator Data'!AO100="No data","x",ROUND(IF('Indicator Data'!AO100&gt;$AE$195,10,IF('Indicator Data'!AO100&lt;$AE$194,0,10-($AE$195-'Indicator Data'!AO100)/($AE$195-$AE$194)*10)),1))</f>
        <v>0.1</v>
      </c>
      <c r="AF97" s="80" t="str">
        <f>IF('Indicator Data'!AP100="No data","x",ROUND(IF('Indicator Data'!AP100&gt;$AF$195,10,IF('Indicator Data'!AP100&lt;$AF$194,0,10-($AF$195-'Indicator Data'!AP100)/($AF$195-$AF$194)*10)),1))</f>
        <v>x</v>
      </c>
      <c r="AG97" s="80" t="str">
        <f>IF('Indicator Data'!AQ100="No data","x",ROUND(IF('Indicator Data'!AQ100&gt;$AG$195,10,IF('Indicator Data'!AQ100&lt;$AG$194,0,10-($AG$195-'Indicator Data'!AQ100)/($AG$195-$AG$194)*10)),1))</f>
        <v>x</v>
      </c>
      <c r="AH97" s="73" t="str">
        <f t="shared" si="29"/>
        <v>x</v>
      </c>
      <c r="AI97" s="74">
        <f t="shared" si="30"/>
        <v>1.7</v>
      </c>
      <c r="AJ97" s="81">
        <f t="shared" si="31"/>
        <v>0.6</v>
      </c>
      <c r="AK97" s="82">
        <f t="shared" si="18"/>
        <v>7.7</v>
      </c>
    </row>
    <row r="98" spans="1:37" s="4" customFormat="1" x14ac:dyDescent="0.25">
      <c r="A98" s="126" t="str">
        <f>'Indicator Data'!A101</f>
        <v>Lesotho</v>
      </c>
      <c r="B98" s="59" t="str">
        <f>'Indicator Data'!B101</f>
        <v>LSO</v>
      </c>
      <c r="C98" s="73">
        <f>ROUND(IF('Indicator Data'!Q101="No data",IF((0.1233*LN('Indicator Data'!BB101)-0.4559)&gt;C$195,0,IF((0.1233*LN('Indicator Data'!BB101)-0.4559)&lt;C$194,10,(C$195-(0.1233*LN('Indicator Data'!BB101)-0.4559))/(C$195-C$194)*10)),IF('Indicator Data'!Q101&gt;C$195,0,IF('Indicator Data'!Q101&lt;C$194,10,(C$195-'Indicator Data'!Q101)/(C$195-C$194)*10))),1)</f>
        <v>6.6</v>
      </c>
      <c r="D98" s="73">
        <f>IF('Indicator Data'!R101="No data","x",ROUND((IF(LOG('Indicator Data'!R101*1000)&gt;D$195,10,IF(LOG('Indicator Data'!R101*1000)&lt;D$194,0,10-(D$195-LOG('Indicator Data'!R101*1000))/(D$195-D$194)*10))),1))</f>
        <v>8.6999999999999993</v>
      </c>
      <c r="E98" s="74">
        <f t="shared" si="19"/>
        <v>7.8</v>
      </c>
      <c r="F98" s="73">
        <f>IF('Indicator Data'!AF101="No data","x",ROUND(IF('Indicator Data'!AF101&gt;F$195,10,IF('Indicator Data'!AF101&lt;F$194,0,10-(F$195-'Indicator Data'!AF101)/(F$195-F$194)*10)),1))</f>
        <v>7.3</v>
      </c>
      <c r="G98" s="73">
        <f>IF('Indicator Data'!AG101="No data","x",ROUND(IF('Indicator Data'!AG101&gt;G$195,10,IF('Indicator Data'!AG101&lt;G$194,0,10-(G$195-'Indicator Data'!AG101)/(G$195-G$194)*10)),1))</f>
        <v>7.3</v>
      </c>
      <c r="H98" s="74">
        <f t="shared" si="20"/>
        <v>7.3</v>
      </c>
      <c r="I98" s="75">
        <f>SUM(IF('Indicator Data'!S101=0,0,'Indicator Data'!S101/1000000),SUM('Indicator Data'!T101:U101))</f>
        <v>155.880337</v>
      </c>
      <c r="J98" s="75">
        <f>I98/'Indicator Data'!BC101*1000000</f>
        <v>69.796988724058451</v>
      </c>
      <c r="K98" s="73">
        <f t="shared" si="21"/>
        <v>1.4</v>
      </c>
      <c r="L98" s="73">
        <f>IF('Indicator Data'!V101="No data","x",ROUND(IF('Indicator Data'!V101&gt;L$195,10,IF('Indicator Data'!V101&lt;L$194,0,10-(L$195-'Indicator Data'!V101)/(L$195-L$194)*10)),1))</f>
        <v>3.4</v>
      </c>
      <c r="M98" s="74">
        <f t="shared" si="22"/>
        <v>2.4</v>
      </c>
      <c r="N98" s="76">
        <f t="shared" si="23"/>
        <v>6.3</v>
      </c>
      <c r="O98" s="88">
        <f>IF(AND('Indicator Data'!AK101="No data",'Indicator Data'!AL101="No data"),0,SUM('Indicator Data'!AK101:AM101)/1000)</f>
        <v>7.9000000000000001E-2</v>
      </c>
      <c r="P98" s="73">
        <f t="shared" si="24"/>
        <v>0</v>
      </c>
      <c r="Q98" s="77">
        <f>O98*1000/'Indicator Data'!BC101</f>
        <v>3.5373044575857045E-5</v>
      </c>
      <c r="R98" s="73">
        <f t="shared" si="25"/>
        <v>0</v>
      </c>
      <c r="S98" s="78">
        <f t="shared" si="26"/>
        <v>0</v>
      </c>
      <c r="T98" s="73">
        <f>IF('Indicator Data'!AB101="No data","x",ROUND(IF('Indicator Data'!AB101&gt;T$195,10,IF('Indicator Data'!AB101&lt;T$194,0,10-(T$195-'Indicator Data'!AB101)/(T$195-T$194)*10)),1))</f>
        <v>10</v>
      </c>
      <c r="U98" s="73">
        <f>IF('Indicator Data'!AA101="No data","x",ROUND(IF('Indicator Data'!AA101&gt;U$195,10,IF('Indicator Data'!AA101&lt;U$194,0,10-(U$195-'Indicator Data'!AA101)/(U$195-U$194)*10)),1))</f>
        <v>10</v>
      </c>
      <c r="V98" s="73" t="str">
        <f>IF('Indicator Data'!AE101="No data","x",ROUND(IF('Indicator Data'!AE101&gt;V$195,10,IF('Indicator Data'!AE101&lt;V$194,0,10-(V$195-'Indicator Data'!AE101)/(V$195-V$194)*10)),1))</f>
        <v>x</v>
      </c>
      <c r="W98" s="74">
        <f t="shared" si="17"/>
        <v>10</v>
      </c>
      <c r="X98" s="73">
        <f>IF('Indicator Data'!W101="No data","x",ROUND(IF('Indicator Data'!W101&gt;X$195,10,IF('Indicator Data'!W101&lt;X$194,0,10-(X$195-'Indicator Data'!W101)/(X$195-X$194)*10)),1))</f>
        <v>6.6</v>
      </c>
      <c r="Y98" s="73">
        <f>IF('Indicator Data'!X101="No data","x",ROUND(IF('Indicator Data'!X101&gt;Y$195,10,IF('Indicator Data'!X101&lt;Y$194,0,10-(Y$195-'Indicator Data'!X101)/(Y$195-Y$194)*10)),1))</f>
        <v>2.2999999999999998</v>
      </c>
      <c r="Z98" s="74">
        <f t="shared" si="27"/>
        <v>4.5</v>
      </c>
      <c r="AA98" s="88">
        <f>('Indicator Data'!AJ101+'Indicator Data'!AI101*0.5+'Indicator Data'!AH101*0.25)/1000</f>
        <v>244.75</v>
      </c>
      <c r="AB98" s="79">
        <f>AA98*1000/'Indicator Data'!BC101</f>
        <v>0.10958927417646851</v>
      </c>
      <c r="AC98" s="74">
        <f t="shared" si="28"/>
        <v>10</v>
      </c>
      <c r="AD98" s="73">
        <f>IF('Indicator Data'!AN101="No data","x",ROUND(IF('Indicator Data'!AN101&lt;$AD$194,10,IF('Indicator Data'!AN101&gt;$AD$195,0,($AD$195-'Indicator Data'!AN101)/($AD$195-$AD$194)*10)),1))</f>
        <v>5.2</v>
      </c>
      <c r="AE98" s="73">
        <f>IF('Indicator Data'!AO101="No data","x",ROUND(IF('Indicator Data'!AO101&gt;$AE$195,10,IF('Indicator Data'!AO101&lt;$AE$194,0,10-($AE$195-'Indicator Data'!AO101)/($AE$195-$AE$194)*10)),1))</f>
        <v>3.2</v>
      </c>
      <c r="AF98" s="80">
        <f>IF('Indicator Data'!AP101="No data","x",ROUND(IF('Indicator Data'!AP101&gt;$AF$195,10,IF('Indicator Data'!AP101&lt;$AF$194,0,10-($AF$195-'Indicator Data'!AP101)/($AF$195-$AF$194)*10)),1))</f>
        <v>3.8</v>
      </c>
      <c r="AG98" s="80">
        <f>IF('Indicator Data'!AQ101="No data","x",ROUND(IF('Indicator Data'!AQ101&gt;$AG$195,10,IF('Indicator Data'!AQ101&lt;$AG$194,0,10-($AG$195-'Indicator Data'!AQ101)/($AG$195-$AG$194)*10)),1))</f>
        <v>3.2</v>
      </c>
      <c r="AH98" s="73">
        <f t="shared" si="29"/>
        <v>3.7</v>
      </c>
      <c r="AI98" s="74">
        <f t="shared" si="30"/>
        <v>4</v>
      </c>
      <c r="AJ98" s="81">
        <f t="shared" si="31"/>
        <v>8.4</v>
      </c>
      <c r="AK98" s="82">
        <f t="shared" si="18"/>
        <v>5.6</v>
      </c>
    </row>
    <row r="99" spans="1:37" s="4" customFormat="1" x14ac:dyDescent="0.25">
      <c r="A99" s="126" t="str">
        <f>'Indicator Data'!A102</f>
        <v>Liberia</v>
      </c>
      <c r="B99" s="59" t="str">
        <f>'Indicator Data'!B102</f>
        <v>LBR</v>
      </c>
      <c r="C99" s="73">
        <f>ROUND(IF('Indicator Data'!Q102="No data",IF((0.1233*LN('Indicator Data'!BB102)-0.4559)&gt;C$195,0,IF((0.1233*LN('Indicator Data'!BB102)-0.4559)&lt;C$194,10,(C$195-(0.1233*LN('Indicator Data'!BB102)-0.4559))/(C$195-C$194)*10)),IF('Indicator Data'!Q102&gt;C$195,0,IF('Indicator Data'!Q102&lt;C$194,10,(C$195-'Indicator Data'!Q102)/(C$195-C$194)*10))),1)</f>
        <v>7.9</v>
      </c>
      <c r="D99" s="73">
        <f>IF('Indicator Data'!R102="No data","x",ROUND((IF(LOG('Indicator Data'!R102*1000)&gt;D$195,10,IF(LOG('Indicator Data'!R102*1000)&lt;D$194,0,10-(D$195-LOG('Indicator Data'!R102*1000))/(D$195-D$194)*10))),1))</f>
        <v>9.5</v>
      </c>
      <c r="E99" s="74">
        <f t="shared" si="19"/>
        <v>8.8000000000000007</v>
      </c>
      <c r="F99" s="73">
        <f>IF('Indicator Data'!AF102="No data","x",ROUND(IF('Indicator Data'!AF102&gt;F$195,10,IF('Indicator Data'!AF102&lt;F$194,0,10-(F$195-'Indicator Data'!AF102)/(F$195-F$194)*10)),1))</f>
        <v>8.6999999999999993</v>
      </c>
      <c r="G99" s="73">
        <f>IF('Indicator Data'!AG102="No data","x",ROUND(IF('Indicator Data'!AG102&gt;G$195,10,IF('Indicator Data'!AG102&lt;G$194,0,10-(G$195-'Indicator Data'!AG102)/(G$195-G$194)*10)),1))</f>
        <v>2.9</v>
      </c>
      <c r="H99" s="74">
        <f t="shared" si="20"/>
        <v>5.8</v>
      </c>
      <c r="I99" s="75">
        <f>SUM(IF('Indicator Data'!S102=0,0,'Indicator Data'!S102/1000000),SUM('Indicator Data'!T102:U102))</f>
        <v>945.53172599999994</v>
      </c>
      <c r="J99" s="75">
        <f>I99/'Indicator Data'!BC102*1000000</f>
        <v>199.82047952769983</v>
      </c>
      <c r="K99" s="73">
        <f t="shared" si="21"/>
        <v>4</v>
      </c>
      <c r="L99" s="73">
        <f>IF('Indicator Data'!V102="No data","x",ROUND(IF('Indicator Data'!V102&gt;L$195,10,IF('Indicator Data'!V102&lt;L$194,0,10-(L$195-'Indicator Data'!V102)/(L$195-L$194)*10)),1))</f>
        <v>10</v>
      </c>
      <c r="M99" s="74">
        <f t="shared" si="22"/>
        <v>7</v>
      </c>
      <c r="N99" s="76">
        <f t="shared" si="23"/>
        <v>7.6</v>
      </c>
      <c r="O99" s="88">
        <f>IF(AND('Indicator Data'!AK102="No data",'Indicator Data'!AL102="No data"),0,SUM('Indicator Data'!AK102:AM102)/1000)</f>
        <v>9.16</v>
      </c>
      <c r="P99" s="73">
        <f t="shared" si="24"/>
        <v>3.2</v>
      </c>
      <c r="Q99" s="77">
        <f>O99*1000/'Indicator Data'!BC102</f>
        <v>1.9357950052262239E-3</v>
      </c>
      <c r="R99" s="73">
        <f t="shared" si="25"/>
        <v>3.8</v>
      </c>
      <c r="S99" s="78">
        <f t="shared" si="26"/>
        <v>3.5</v>
      </c>
      <c r="T99" s="73">
        <f>IF('Indicator Data'!AB102="No data","x",ROUND(IF('Indicator Data'!AB102&gt;T$195,10,IF('Indicator Data'!AB102&lt;T$194,0,10-(T$195-'Indicator Data'!AB102)/(T$195-T$194)*10)),1))</f>
        <v>3.2</v>
      </c>
      <c r="U99" s="73">
        <f>IF('Indicator Data'!AA102="No data","x",ROUND(IF('Indicator Data'!AA102&gt;U$195,10,IF('Indicator Data'!AA102&lt;U$194,0,10-(U$195-'Indicator Data'!AA102)/(U$195-U$194)*10)),1))</f>
        <v>5.6</v>
      </c>
      <c r="V99" s="73">
        <f>IF('Indicator Data'!AE102="No data","x",ROUND(IF('Indicator Data'!AE102&gt;V$195,10,IF('Indicator Data'!AE102&lt;V$194,0,10-(V$195-'Indicator Data'!AE102)/(V$195-V$194)*10)),1))</f>
        <v>5.8</v>
      </c>
      <c r="W99" s="74">
        <f t="shared" ref="W99:W130" si="32">IF(AND(T99="x",U99="x",V99="x"),"x",ROUND(AVERAGE(T99,U99,V99),1))</f>
        <v>4.9000000000000004</v>
      </c>
      <c r="X99" s="73">
        <f>IF('Indicator Data'!W102="No data","x",ROUND(IF('Indicator Data'!W102&gt;X$195,10,IF('Indicator Data'!W102&lt;X$194,0,10-(X$195-'Indicator Data'!W102)/(X$195-X$194)*10)),1))</f>
        <v>5.7</v>
      </c>
      <c r="Y99" s="73">
        <f>IF('Indicator Data'!X102="No data","x",ROUND(IF('Indicator Data'!X102&gt;Y$195,10,IF('Indicator Data'!X102&lt;Y$194,0,10-(Y$195-'Indicator Data'!X102)/(Y$195-Y$194)*10)),1))</f>
        <v>3.4</v>
      </c>
      <c r="Z99" s="74">
        <f t="shared" si="27"/>
        <v>4.5999999999999996</v>
      </c>
      <c r="AA99" s="88">
        <f>('Indicator Data'!AJ102+'Indicator Data'!AI102*0.5+'Indicator Data'!AH102*0.25)/1000</f>
        <v>3.8577499999999998</v>
      </c>
      <c r="AB99" s="79">
        <f>AA99*1000/'Indicator Data'!BC102</f>
        <v>8.1526344775234333E-4</v>
      </c>
      <c r="AC99" s="74">
        <f t="shared" si="28"/>
        <v>0.1</v>
      </c>
      <c r="AD99" s="73">
        <f>IF('Indicator Data'!AN102="No data","x",ROUND(IF('Indicator Data'!AN102&lt;$AD$194,10,IF('Indicator Data'!AN102&gt;$AD$195,0,($AD$195-'Indicator Data'!AN102)/($AD$195-$AD$194)*10)),1))</f>
        <v>7.2</v>
      </c>
      <c r="AE99" s="73">
        <f>IF('Indicator Data'!AO102="No data","x",ROUND(IF('Indicator Data'!AO102&gt;$AE$195,10,IF('Indicator Data'!AO102&lt;$AE$194,0,10-($AE$195-'Indicator Data'!AO102)/($AE$195-$AE$194)*10)),1))</f>
        <v>10</v>
      </c>
      <c r="AF99" s="80" t="str">
        <f>IF('Indicator Data'!AP102="No data","x",ROUND(IF('Indicator Data'!AP102&gt;$AF$195,10,IF('Indicator Data'!AP102&lt;$AF$194,0,10-($AF$195-'Indicator Data'!AP102)/($AF$195-$AF$194)*10)),1))</f>
        <v>x</v>
      </c>
      <c r="AG99" s="80" t="str">
        <f>IF('Indicator Data'!AQ102="No data","x",ROUND(IF('Indicator Data'!AQ102&gt;$AG$195,10,IF('Indicator Data'!AQ102&lt;$AG$194,0,10-($AG$195-'Indicator Data'!AQ102)/($AG$195-$AG$194)*10)),1))</f>
        <v>x</v>
      </c>
      <c r="AH99" s="73" t="str">
        <f t="shared" si="29"/>
        <v>x</v>
      </c>
      <c r="AI99" s="74">
        <f t="shared" si="30"/>
        <v>8.6</v>
      </c>
      <c r="AJ99" s="81">
        <f t="shared" si="31"/>
        <v>5.3</v>
      </c>
      <c r="AK99" s="82">
        <f t="shared" ref="AK99:AK130" si="33">ROUND((10-GEOMEAN(((10-S99)/10*9+1),((10-AJ99)/10*9+1)))/9*10,1)</f>
        <v>4.5</v>
      </c>
    </row>
    <row r="100" spans="1:37" s="4" customFormat="1" x14ac:dyDescent="0.25">
      <c r="A100" s="126" t="str">
        <f>'Indicator Data'!A103</f>
        <v>Libya</v>
      </c>
      <c r="B100" s="59" t="str">
        <f>'Indicator Data'!B103</f>
        <v>LBY</v>
      </c>
      <c r="C100" s="73">
        <f>ROUND(IF('Indicator Data'!Q103="No data",IF((0.1233*LN('Indicator Data'!BB103)-0.4559)&gt;C$195,0,IF((0.1233*LN('Indicator Data'!BB103)-0.4559)&lt;C$194,10,(C$195-(0.1233*LN('Indicator Data'!BB103)-0.4559))/(C$195-C$194)*10)),IF('Indicator Data'!Q103&gt;C$195,0,IF('Indicator Data'!Q103&lt;C$194,10,(C$195-'Indicator Data'!Q103)/(C$195-C$194)*10))),1)</f>
        <v>3.8</v>
      </c>
      <c r="D100" s="73">
        <f>IF('Indicator Data'!R103="No data","x",ROUND((IF(LOG('Indicator Data'!R103*1000)&gt;D$195,10,IF(LOG('Indicator Data'!R103*1000)&lt;D$194,0,10-(D$195-LOG('Indicator Data'!R103*1000))/(D$195-D$194)*10))),1))</f>
        <v>2.6</v>
      </c>
      <c r="E100" s="74">
        <f t="shared" si="19"/>
        <v>3.2</v>
      </c>
      <c r="F100" s="73">
        <f>IF('Indicator Data'!AF103="No data","x",ROUND(IF('Indicator Data'!AF103&gt;F$195,10,IF('Indicator Data'!AF103&lt;F$194,0,10-(F$195-'Indicator Data'!AF103)/(F$195-F$194)*10)),1))</f>
        <v>2.2999999999999998</v>
      </c>
      <c r="G100" s="73" t="str">
        <f>IF('Indicator Data'!AG103="No data","x",ROUND(IF('Indicator Data'!AG103&gt;G$195,10,IF('Indicator Data'!AG103&lt;G$194,0,10-(G$195-'Indicator Data'!AG103)/(G$195-G$194)*10)),1))</f>
        <v>x</v>
      </c>
      <c r="H100" s="74">
        <f t="shared" si="20"/>
        <v>2.2999999999999998</v>
      </c>
      <c r="I100" s="75">
        <f>SUM(IF('Indicator Data'!S103=0,0,'Indicator Data'!S103/1000000),SUM('Indicator Data'!T103:U103))</f>
        <v>737.08262799999989</v>
      </c>
      <c r="J100" s="75">
        <f>I100/'Indicator Data'!BC103*1000000</f>
        <v>115.62776926484668</v>
      </c>
      <c r="K100" s="73">
        <f t="shared" si="21"/>
        <v>2.2999999999999998</v>
      </c>
      <c r="L100" s="73">
        <f>IF('Indicator Data'!V103="No data","x",ROUND(IF('Indicator Data'!V103&gt;L$195,10,IF('Indicator Data'!V103&lt;L$194,0,10-(L$195-'Indicator Data'!V103)/(L$195-L$194)*10)),1))</f>
        <v>0.7</v>
      </c>
      <c r="M100" s="74">
        <f t="shared" si="22"/>
        <v>1.5</v>
      </c>
      <c r="N100" s="76">
        <f t="shared" si="23"/>
        <v>2.6</v>
      </c>
      <c r="O100" s="88">
        <f>IF(AND('Indicator Data'!AK103="No data",'Indicator Data'!AL103="No data"),0,SUM('Indicator Data'!AK103:AM103)/1000)</f>
        <v>202.91800000000001</v>
      </c>
      <c r="P100" s="73">
        <f t="shared" si="24"/>
        <v>7.7</v>
      </c>
      <c r="Q100" s="77">
        <f>O100*1000/'Indicator Data'!BC103</f>
        <v>3.1832191931247311E-2</v>
      </c>
      <c r="R100" s="73">
        <f t="shared" si="25"/>
        <v>7.5</v>
      </c>
      <c r="S100" s="78">
        <f t="shared" si="26"/>
        <v>7.6</v>
      </c>
      <c r="T100" s="73" t="str">
        <f>IF('Indicator Data'!AB103="No data","x",ROUND(IF('Indicator Data'!AB103&gt;T$195,10,IF('Indicator Data'!AB103&lt;T$194,0,10-(T$195-'Indicator Data'!AB103)/(T$195-T$194)*10)),1))</f>
        <v>x</v>
      </c>
      <c r="U100" s="73">
        <f>IF('Indicator Data'!AA103="No data","x",ROUND(IF('Indicator Data'!AA103&gt;U$195,10,IF('Indicator Data'!AA103&lt;U$194,0,10-(U$195-'Indicator Data'!AA103)/(U$195-U$194)*10)),1))</f>
        <v>0.7</v>
      </c>
      <c r="V100" s="73" t="str">
        <f>IF('Indicator Data'!AE103="No data","x",ROUND(IF('Indicator Data'!AE103&gt;V$195,10,IF('Indicator Data'!AE103&lt;V$194,0,10-(V$195-'Indicator Data'!AE103)/(V$195-V$194)*10)),1))</f>
        <v>x</v>
      </c>
      <c r="W100" s="74">
        <f t="shared" si="32"/>
        <v>0.7</v>
      </c>
      <c r="X100" s="73">
        <f>IF('Indicator Data'!W103="No data","x",ROUND(IF('Indicator Data'!W103&gt;X$195,10,IF('Indicator Data'!W103&lt;X$194,0,10-(X$195-'Indicator Data'!W103)/(X$195-X$194)*10)),1))</f>
        <v>1</v>
      </c>
      <c r="Y100" s="73">
        <f>IF('Indicator Data'!X103="No data","x",ROUND(IF('Indicator Data'!X103&gt;Y$195,10,IF('Indicator Data'!X103&lt;Y$194,0,10-(Y$195-'Indicator Data'!X103)/(Y$195-Y$194)*10)),1))</f>
        <v>1.2</v>
      </c>
      <c r="Z100" s="74">
        <f t="shared" si="27"/>
        <v>1.1000000000000001</v>
      </c>
      <c r="AA100" s="88">
        <f>('Indicator Data'!AJ103+'Indicator Data'!AI103*0.5+'Indicator Data'!AH103*0.25)/1000</f>
        <v>0</v>
      </c>
      <c r="AB100" s="79">
        <f>AA100*1000/'Indicator Data'!BC103</f>
        <v>0</v>
      </c>
      <c r="AC100" s="74">
        <f t="shared" si="28"/>
        <v>0</v>
      </c>
      <c r="AD100" s="73">
        <f>IF('Indicator Data'!AN103="No data","x",ROUND(IF('Indicator Data'!AN103&lt;$AD$194,10,IF('Indicator Data'!AN103&gt;$AD$195,0,($AD$195-'Indicator Data'!AN103)/($AD$195-$AD$194)*10)),1))</f>
        <v>2.2999999999999998</v>
      </c>
      <c r="AE100" s="73">
        <f>IF('Indicator Data'!AO103="No data","x",ROUND(IF('Indicator Data'!AO103&gt;$AE$195,10,IF('Indicator Data'!AO103&lt;$AE$194,0,10-($AE$195-'Indicator Data'!AO103)/($AE$195-$AE$194)*10)),1))</f>
        <v>0.1</v>
      </c>
      <c r="AF100" s="80" t="str">
        <f>IF('Indicator Data'!AP103="No data","x",ROUND(IF('Indicator Data'!AP103&gt;$AF$195,10,IF('Indicator Data'!AP103&lt;$AF$194,0,10-($AF$195-'Indicator Data'!AP103)/($AF$195-$AF$194)*10)),1))</f>
        <v>x</v>
      </c>
      <c r="AG100" s="80" t="str">
        <f>IF('Indicator Data'!AQ103="No data","x",ROUND(IF('Indicator Data'!AQ103&gt;$AG$195,10,IF('Indicator Data'!AQ103&lt;$AG$194,0,10-($AG$195-'Indicator Data'!AQ103)/($AG$195-$AG$194)*10)),1))</f>
        <v>x</v>
      </c>
      <c r="AH100" s="73" t="str">
        <f t="shared" si="29"/>
        <v>x</v>
      </c>
      <c r="AI100" s="74">
        <f t="shared" si="30"/>
        <v>1.2</v>
      </c>
      <c r="AJ100" s="81">
        <f t="shared" si="31"/>
        <v>0.8</v>
      </c>
      <c r="AK100" s="82">
        <f t="shared" si="33"/>
        <v>5.0999999999999996</v>
      </c>
    </row>
    <row r="101" spans="1:37" s="4" customFormat="1" x14ac:dyDescent="0.25">
      <c r="A101" s="126" t="str">
        <f>'Indicator Data'!A104</f>
        <v>Liechtenstein</v>
      </c>
      <c r="B101" s="59" t="str">
        <f>'Indicator Data'!B104</f>
        <v>LIE</v>
      </c>
      <c r="C101" s="73">
        <f>ROUND(IF('Indicator Data'!Q104="No data",IF((0.1233*LN('Indicator Data'!BB104)-0.4559)&gt;C$195,0,IF((0.1233*LN('Indicator Data'!BB104)-0.4559)&lt;C$194,10,(C$195-(0.1233*LN('Indicator Data'!BB104)-0.4559))/(C$195-C$194)*10)),IF('Indicator Data'!Q104&gt;C$195,0,IF('Indicator Data'!Q104&lt;C$194,10,(C$195-'Indicator Data'!Q104)/(C$195-C$194)*10))),1)</f>
        <v>0.5</v>
      </c>
      <c r="D101" s="73" t="str">
        <f>IF('Indicator Data'!R104="No data","x",ROUND((IF(LOG('Indicator Data'!R104*1000)&gt;D$195,10,IF(LOG('Indicator Data'!R104*1000)&lt;D$194,0,10-(D$195-LOG('Indicator Data'!R104*1000))/(D$195-D$194)*10))),1))</f>
        <v>x</v>
      </c>
      <c r="E101" s="74">
        <f t="shared" si="19"/>
        <v>0.5</v>
      </c>
      <c r="F101" s="73" t="str">
        <f>IF('Indicator Data'!AF104="No data","x",ROUND(IF('Indicator Data'!AF104&gt;F$195,10,IF('Indicator Data'!AF104&lt;F$194,0,10-(F$195-'Indicator Data'!AF104)/(F$195-F$194)*10)),1))</f>
        <v>x</v>
      </c>
      <c r="G101" s="73" t="str">
        <f>IF('Indicator Data'!AG104="No data","x",ROUND(IF('Indicator Data'!AG104&gt;G$195,10,IF('Indicator Data'!AG104&lt;G$194,0,10-(G$195-'Indicator Data'!AG104)/(G$195-G$194)*10)),1))</f>
        <v>x</v>
      </c>
      <c r="H101" s="74" t="str">
        <f t="shared" si="20"/>
        <v>x</v>
      </c>
      <c r="I101" s="75">
        <f>SUM(IF('Indicator Data'!S104=0,0,'Indicator Data'!S104/1000000),SUM('Indicator Data'!T104:U104))</f>
        <v>0</v>
      </c>
      <c r="J101" s="75">
        <f>I101/'Indicator Data'!BC104*1000000</f>
        <v>0</v>
      </c>
      <c r="K101" s="73">
        <f t="shared" si="21"/>
        <v>0</v>
      </c>
      <c r="L101" s="73" t="str">
        <f>IF('Indicator Data'!V104="No data","x",ROUND(IF('Indicator Data'!V104&gt;L$195,10,IF('Indicator Data'!V104&lt;L$194,0,10-(L$195-'Indicator Data'!V104)/(L$195-L$194)*10)),1))</f>
        <v>x</v>
      </c>
      <c r="M101" s="74">
        <f t="shared" si="22"/>
        <v>0</v>
      </c>
      <c r="N101" s="76">
        <f t="shared" si="23"/>
        <v>0.3</v>
      </c>
      <c r="O101" s="88">
        <f>IF(AND('Indicator Data'!AK104="No data",'Indicator Data'!AL104="No data"),0,SUM('Indicator Data'!AK104:AM104)/1000)</f>
        <v>0.16900000000000001</v>
      </c>
      <c r="P101" s="73">
        <f t="shared" si="24"/>
        <v>0</v>
      </c>
      <c r="Q101" s="77">
        <f>O101*1000/'Indicator Data'!BC104</f>
        <v>4.4565160065397399E-3</v>
      </c>
      <c r="R101" s="73">
        <f t="shared" si="25"/>
        <v>4.5999999999999996</v>
      </c>
      <c r="S101" s="78">
        <f t="shared" si="26"/>
        <v>2.2999999999999998</v>
      </c>
      <c r="T101" s="73" t="str">
        <f>IF('Indicator Data'!AB104="No data","x",ROUND(IF('Indicator Data'!AB104&gt;T$195,10,IF('Indicator Data'!AB104&lt;T$194,0,10-(T$195-'Indicator Data'!AB104)/(T$195-T$194)*10)),1))</f>
        <v>x</v>
      </c>
      <c r="U101" s="73" t="str">
        <f>IF('Indicator Data'!AA104="No data","x",ROUND(IF('Indicator Data'!AA104&gt;U$195,10,IF('Indicator Data'!AA104&lt;U$194,0,10-(U$195-'Indicator Data'!AA104)/(U$195-U$194)*10)),1))</f>
        <v>x</v>
      </c>
      <c r="V101" s="73" t="str">
        <f>IF('Indicator Data'!AE104="No data","x",ROUND(IF('Indicator Data'!AE104&gt;V$195,10,IF('Indicator Data'!AE104&lt;V$194,0,10-(V$195-'Indicator Data'!AE104)/(V$195-V$194)*10)),1))</f>
        <v>x</v>
      </c>
      <c r="W101" s="74" t="str">
        <f t="shared" si="32"/>
        <v>x</v>
      </c>
      <c r="X101" s="73" t="str">
        <f>IF('Indicator Data'!W104="No data","x",ROUND(IF('Indicator Data'!W104&gt;X$195,10,IF('Indicator Data'!W104&lt;X$194,0,10-(X$195-'Indicator Data'!W104)/(X$195-X$194)*10)),1))</f>
        <v>x</v>
      </c>
      <c r="Y101" s="73" t="str">
        <f>IF('Indicator Data'!X104="No data","x",ROUND(IF('Indicator Data'!X104&gt;Y$195,10,IF('Indicator Data'!X104&lt;Y$194,0,10-(Y$195-'Indicator Data'!X104)/(Y$195-Y$194)*10)),1))</f>
        <v>x</v>
      </c>
      <c r="Z101" s="74" t="str">
        <f t="shared" si="27"/>
        <v>x</v>
      </c>
      <c r="AA101" s="88">
        <f>('Indicator Data'!AJ104+'Indicator Data'!AI104*0.5+'Indicator Data'!AH104*0.25)/1000</f>
        <v>0</v>
      </c>
      <c r="AB101" s="79">
        <f>AA101*1000/'Indicator Data'!BC104</f>
        <v>0</v>
      </c>
      <c r="AC101" s="74">
        <f t="shared" si="28"/>
        <v>0</v>
      </c>
      <c r="AD101" s="73" t="str">
        <f>IF('Indicator Data'!AN104="No data","x",ROUND(IF('Indicator Data'!AN104&lt;$AD$194,10,IF('Indicator Data'!AN104&gt;$AD$195,0,($AD$195-'Indicator Data'!AN104)/($AD$195-$AD$194)*10)),1))</f>
        <v>x</v>
      </c>
      <c r="AE101" s="73">
        <f>IF('Indicator Data'!AO104="No data","x",ROUND(IF('Indicator Data'!AO104&gt;$AE$195,10,IF('Indicator Data'!AO104&lt;$AE$194,0,10-($AE$195-'Indicator Data'!AO104)/($AE$195-$AE$194)*10)),1))</f>
        <v>0</v>
      </c>
      <c r="AF101" s="80" t="str">
        <f>IF('Indicator Data'!AP104="No data","x",ROUND(IF('Indicator Data'!AP104&gt;$AF$195,10,IF('Indicator Data'!AP104&lt;$AF$194,0,10-($AF$195-'Indicator Data'!AP104)/($AF$195-$AF$194)*10)),1))</f>
        <v>x</v>
      </c>
      <c r="AG101" s="80" t="str">
        <f>IF('Indicator Data'!AQ104="No data","x",ROUND(IF('Indicator Data'!AQ104&gt;$AG$195,10,IF('Indicator Data'!AQ104&lt;$AG$194,0,10-($AG$195-'Indicator Data'!AQ104)/($AG$195-$AG$194)*10)),1))</f>
        <v>x</v>
      </c>
      <c r="AH101" s="73" t="str">
        <f t="shared" si="29"/>
        <v>x</v>
      </c>
      <c r="AI101" s="74">
        <f t="shared" si="30"/>
        <v>0</v>
      </c>
      <c r="AJ101" s="81">
        <f t="shared" si="31"/>
        <v>0</v>
      </c>
      <c r="AK101" s="82">
        <f t="shared" si="33"/>
        <v>1.2</v>
      </c>
    </row>
    <row r="102" spans="1:37" s="4" customFormat="1" x14ac:dyDescent="0.25">
      <c r="A102" s="126" t="str">
        <f>'Indicator Data'!A105</f>
        <v>Lithuania</v>
      </c>
      <c r="B102" s="59" t="str">
        <f>'Indicator Data'!B105</f>
        <v>LTU</v>
      </c>
      <c r="C102" s="73">
        <f>ROUND(IF('Indicator Data'!Q105="No data",IF((0.1233*LN('Indicator Data'!BB105)-0.4559)&gt;C$195,0,IF((0.1233*LN('Indicator Data'!BB105)-0.4559)&lt;C$194,10,(C$195-(0.1233*LN('Indicator Data'!BB105)-0.4559))/(C$195-C$194)*10)),IF('Indicator Data'!Q105&gt;C$195,0,IF('Indicator Data'!Q105&lt;C$194,10,(C$195-'Indicator Data'!Q105)/(C$195-C$194)*10))),1)</f>
        <v>1.4</v>
      </c>
      <c r="D102" s="73" t="str">
        <f>IF('Indicator Data'!R105="No data","x",ROUND((IF(LOG('Indicator Data'!R105*1000)&gt;D$195,10,IF(LOG('Indicator Data'!R105*1000)&lt;D$194,0,10-(D$195-LOG('Indicator Data'!R105*1000))/(D$195-D$194)*10))),1))</f>
        <v>x</v>
      </c>
      <c r="E102" s="74">
        <f t="shared" si="19"/>
        <v>1.4</v>
      </c>
      <c r="F102" s="73">
        <f>IF('Indicator Data'!AF105="No data","x",ROUND(IF('Indicator Data'!AF105&gt;F$195,10,IF('Indicator Data'!AF105&lt;F$194,0,10-(F$195-'Indicator Data'!AF105)/(F$195-F$194)*10)),1))</f>
        <v>1.6</v>
      </c>
      <c r="G102" s="73">
        <f>IF('Indicator Data'!AG105="No data","x",ROUND(IF('Indicator Data'!AG105&gt;G$195,10,IF('Indicator Data'!AG105&lt;G$194,0,10-(G$195-'Indicator Data'!AG105)/(G$195-G$194)*10)),1))</f>
        <v>2.5</v>
      </c>
      <c r="H102" s="74">
        <f t="shared" si="20"/>
        <v>2.1</v>
      </c>
      <c r="I102" s="75">
        <f>SUM(IF('Indicator Data'!S105=0,0,'Indicator Data'!S105/1000000),SUM('Indicator Data'!T105:U105))</f>
        <v>0</v>
      </c>
      <c r="J102" s="75">
        <f>I102/'Indicator Data'!BC105*1000000</f>
        <v>0</v>
      </c>
      <c r="K102" s="73">
        <f t="shared" si="21"/>
        <v>0</v>
      </c>
      <c r="L102" s="73" t="str">
        <f>IF('Indicator Data'!V105="No data","x",ROUND(IF('Indicator Data'!V105&gt;L$195,10,IF('Indicator Data'!V105&lt;L$194,0,10-(L$195-'Indicator Data'!V105)/(L$195-L$194)*10)),1))</f>
        <v>x</v>
      </c>
      <c r="M102" s="74">
        <f t="shared" si="22"/>
        <v>0</v>
      </c>
      <c r="N102" s="76">
        <f t="shared" si="23"/>
        <v>1.2</v>
      </c>
      <c r="O102" s="88">
        <f>IF(AND('Indicator Data'!AK105="No data",'Indicator Data'!AL105="No data"),0,SUM('Indicator Data'!AK105:AM105)/1000)</f>
        <v>1.6739999999999999</v>
      </c>
      <c r="P102" s="73">
        <f t="shared" si="24"/>
        <v>0.7</v>
      </c>
      <c r="Q102" s="77">
        <f>O102*1000/'Indicator Data'!BC105</f>
        <v>5.9199616935334148E-4</v>
      </c>
      <c r="R102" s="73">
        <f t="shared" si="25"/>
        <v>2.8</v>
      </c>
      <c r="S102" s="78">
        <f t="shared" si="26"/>
        <v>1.8</v>
      </c>
      <c r="T102" s="73">
        <f>IF('Indicator Data'!AB105="No data","x",ROUND(IF('Indicator Data'!AB105&gt;T$195,10,IF('Indicator Data'!AB105&lt;T$194,0,10-(T$195-'Indicator Data'!AB105)/(T$195-T$194)*10)),1))</f>
        <v>0.4</v>
      </c>
      <c r="U102" s="73">
        <f>IF('Indicator Data'!AA105="No data","x",ROUND(IF('Indicator Data'!AA105&gt;U$195,10,IF('Indicator Data'!AA105&lt;U$194,0,10-(U$195-'Indicator Data'!AA105)/(U$195-U$194)*10)),1))</f>
        <v>0.9</v>
      </c>
      <c r="V102" s="73" t="str">
        <f>IF('Indicator Data'!AE105="No data","x",ROUND(IF('Indicator Data'!AE105&gt;V$195,10,IF('Indicator Data'!AE105&lt;V$194,0,10-(V$195-'Indicator Data'!AE105)/(V$195-V$194)*10)),1))</f>
        <v>x</v>
      </c>
      <c r="W102" s="74">
        <f t="shared" si="32"/>
        <v>0.7</v>
      </c>
      <c r="X102" s="73">
        <f>IF('Indicator Data'!W105="No data","x",ROUND(IF('Indicator Data'!W105&gt;X$195,10,IF('Indicator Data'!W105&lt;X$194,0,10-(X$195-'Indicator Data'!W105)/(X$195-X$194)*10)),1))</f>
        <v>0.3</v>
      </c>
      <c r="Y102" s="73" t="str">
        <f>IF('Indicator Data'!X105="No data","x",ROUND(IF('Indicator Data'!X105&gt;Y$195,10,IF('Indicator Data'!X105&lt;Y$194,0,10-(Y$195-'Indicator Data'!X105)/(Y$195-Y$194)*10)),1))</f>
        <v>x</v>
      </c>
      <c r="Z102" s="74">
        <f t="shared" si="27"/>
        <v>0.3</v>
      </c>
      <c r="AA102" s="88">
        <f>('Indicator Data'!AJ105+'Indicator Data'!AI105*0.5+'Indicator Data'!AH105*0.25)/1000</f>
        <v>0</v>
      </c>
      <c r="AB102" s="79">
        <f>AA102*1000/'Indicator Data'!BC105</f>
        <v>0</v>
      </c>
      <c r="AC102" s="74">
        <f t="shared" si="28"/>
        <v>0</v>
      </c>
      <c r="AD102" s="73">
        <f>IF('Indicator Data'!AN105="No data","x",ROUND(IF('Indicator Data'!AN105&lt;$AD$194,10,IF('Indicator Data'!AN105&gt;$AD$195,0,($AD$195-'Indicator Data'!AN105)/($AD$195-$AD$194)*10)),1))</f>
        <v>1.2</v>
      </c>
      <c r="AE102" s="73">
        <f>IF('Indicator Data'!AO105="No data","x",ROUND(IF('Indicator Data'!AO105&gt;$AE$195,10,IF('Indicator Data'!AO105&lt;$AE$194,0,10-($AE$195-'Indicator Data'!AO105)/($AE$195-$AE$194)*10)),1))</f>
        <v>0</v>
      </c>
      <c r="AF102" s="80">
        <f>IF('Indicator Data'!AP105="No data","x",ROUND(IF('Indicator Data'!AP105&gt;$AF$195,10,IF('Indicator Data'!AP105&lt;$AF$194,0,10-($AF$195-'Indicator Data'!AP105)/($AF$195-$AF$194)*10)),1))</f>
        <v>2.8</v>
      </c>
      <c r="AG102" s="80">
        <f>IF('Indicator Data'!AQ105="No data","x",ROUND(IF('Indicator Data'!AQ105&gt;$AG$195,10,IF('Indicator Data'!AQ105&lt;$AG$194,0,10-($AG$195-'Indicator Data'!AQ105)/($AG$195-$AG$194)*10)),1))</f>
        <v>2.8</v>
      </c>
      <c r="AH102" s="73">
        <f t="shared" si="29"/>
        <v>2.8</v>
      </c>
      <c r="AI102" s="74">
        <f t="shared" si="30"/>
        <v>1.3</v>
      </c>
      <c r="AJ102" s="81">
        <f t="shared" si="31"/>
        <v>0.6</v>
      </c>
      <c r="AK102" s="82">
        <f t="shared" si="33"/>
        <v>1.2</v>
      </c>
    </row>
    <row r="103" spans="1:37" s="4" customFormat="1" x14ac:dyDescent="0.25">
      <c r="A103" s="126" t="str">
        <f>'Indicator Data'!A106</f>
        <v>Luxembourg</v>
      </c>
      <c r="B103" s="59" t="str">
        <f>'Indicator Data'!B106</f>
        <v>LUX</v>
      </c>
      <c r="C103" s="73">
        <f>ROUND(IF('Indicator Data'!Q106="No data",IF((0.1233*LN('Indicator Data'!BB106)-0.4559)&gt;C$195,0,IF((0.1233*LN('Indicator Data'!BB106)-0.4559)&lt;C$194,10,(C$195-(0.1233*LN('Indicator Data'!BB106)-0.4559))/(C$195-C$194)*10)),IF('Indicator Data'!Q106&gt;C$195,0,IF('Indicator Data'!Q106&lt;C$194,10,(C$195-'Indicator Data'!Q106)/(C$195-C$194)*10))),1)</f>
        <v>0.7</v>
      </c>
      <c r="D103" s="73" t="str">
        <f>IF('Indicator Data'!R106="No data","x",ROUND((IF(LOG('Indicator Data'!R106*1000)&gt;D$195,10,IF(LOG('Indicator Data'!R106*1000)&lt;D$194,0,10-(D$195-LOG('Indicator Data'!R106*1000))/(D$195-D$194)*10))),1))</f>
        <v>x</v>
      </c>
      <c r="E103" s="74">
        <f t="shared" si="19"/>
        <v>0.7</v>
      </c>
      <c r="F103" s="73">
        <f>IF('Indicator Data'!AF106="No data","x",ROUND(IF('Indicator Data'!AF106&gt;F$195,10,IF('Indicator Data'!AF106&lt;F$194,0,10-(F$195-'Indicator Data'!AF106)/(F$195-F$194)*10)),1))</f>
        <v>0.9</v>
      </c>
      <c r="G103" s="73">
        <f>IF('Indicator Data'!AG106="No data","x",ROUND(IF('Indicator Data'!AG106&gt;G$195,10,IF('Indicator Data'!AG106&lt;G$194,0,10-(G$195-'Indicator Data'!AG106)/(G$195-G$194)*10)),1))</f>
        <v>2.4</v>
      </c>
      <c r="H103" s="74">
        <f t="shared" si="20"/>
        <v>1.7</v>
      </c>
      <c r="I103" s="75">
        <f>SUM(IF('Indicator Data'!S106=0,0,'Indicator Data'!S106/1000000),SUM('Indicator Data'!T106:U106))</f>
        <v>0</v>
      </c>
      <c r="J103" s="75">
        <f>I103/'Indicator Data'!BC106*1000000</f>
        <v>0</v>
      </c>
      <c r="K103" s="73">
        <f t="shared" si="21"/>
        <v>0</v>
      </c>
      <c r="L103" s="73" t="str">
        <f>IF('Indicator Data'!V106="No data","x",ROUND(IF('Indicator Data'!V106&gt;L$195,10,IF('Indicator Data'!V106&lt;L$194,0,10-(L$195-'Indicator Data'!V106)/(L$195-L$194)*10)),1))</f>
        <v>x</v>
      </c>
      <c r="M103" s="74">
        <f t="shared" si="22"/>
        <v>0</v>
      </c>
      <c r="N103" s="76">
        <f t="shared" si="23"/>
        <v>0.8</v>
      </c>
      <c r="O103" s="88">
        <f>IF(AND('Indicator Data'!AK106="No data",'Indicator Data'!AL106="No data"),0,SUM('Indicator Data'!AK106:AM106)/1000)</f>
        <v>2.0459999999999998</v>
      </c>
      <c r="P103" s="73">
        <f t="shared" si="24"/>
        <v>1</v>
      </c>
      <c r="Q103" s="77">
        <f>O103*1000/'Indicator Data'!BC106</f>
        <v>3.4131343950861539E-3</v>
      </c>
      <c r="R103" s="73">
        <f t="shared" si="25"/>
        <v>4.3</v>
      </c>
      <c r="S103" s="78">
        <f t="shared" si="26"/>
        <v>2.7</v>
      </c>
      <c r="T103" s="73" t="str">
        <f>IF('Indicator Data'!AB106="No data","x",ROUND(IF('Indicator Data'!AB106&gt;T$195,10,IF('Indicator Data'!AB106&lt;T$194,0,10-(T$195-'Indicator Data'!AB106)/(T$195-T$194)*10)),1))</f>
        <v>x</v>
      </c>
      <c r="U103" s="73">
        <f>IF('Indicator Data'!AA106="No data","x",ROUND(IF('Indicator Data'!AA106&gt;U$195,10,IF('Indicator Data'!AA106&lt;U$194,0,10-(U$195-'Indicator Data'!AA106)/(U$195-U$194)*10)),1))</f>
        <v>0.1</v>
      </c>
      <c r="V103" s="73" t="str">
        <f>IF('Indicator Data'!AE106="No data","x",ROUND(IF('Indicator Data'!AE106&gt;V$195,10,IF('Indicator Data'!AE106&lt;V$194,0,10-(V$195-'Indicator Data'!AE106)/(V$195-V$194)*10)),1))</f>
        <v>x</v>
      </c>
      <c r="W103" s="74">
        <f t="shared" si="32"/>
        <v>0.1</v>
      </c>
      <c r="X103" s="73">
        <f>IF('Indicator Data'!W106="No data","x",ROUND(IF('Indicator Data'!W106&gt;X$195,10,IF('Indicator Data'!W106&lt;X$194,0,10-(X$195-'Indicator Data'!W106)/(X$195-X$194)*10)),1))</f>
        <v>0.2</v>
      </c>
      <c r="Y103" s="73" t="str">
        <f>IF('Indicator Data'!X106="No data","x",ROUND(IF('Indicator Data'!X106&gt;Y$195,10,IF('Indicator Data'!X106&lt;Y$194,0,10-(Y$195-'Indicator Data'!X106)/(Y$195-Y$194)*10)),1))</f>
        <v>x</v>
      </c>
      <c r="Z103" s="74">
        <f t="shared" si="27"/>
        <v>0.2</v>
      </c>
      <c r="AA103" s="88">
        <f>('Indicator Data'!AJ106+'Indicator Data'!AI106*0.5+'Indicator Data'!AH106*0.25)/1000</f>
        <v>0</v>
      </c>
      <c r="AB103" s="79">
        <f>AA103*1000/'Indicator Data'!BC106</f>
        <v>0</v>
      </c>
      <c r="AC103" s="74">
        <f t="shared" si="28"/>
        <v>0</v>
      </c>
      <c r="AD103" s="73">
        <f>IF('Indicator Data'!AN106="No data","x",ROUND(IF('Indicator Data'!AN106&lt;$AD$194,10,IF('Indicator Data'!AN106&gt;$AD$195,0,($AD$195-'Indicator Data'!AN106)/($AD$195-$AD$194)*10)),1))</f>
        <v>1.6</v>
      </c>
      <c r="AE103" s="73">
        <f>IF('Indicator Data'!AO106="No data","x",ROUND(IF('Indicator Data'!AO106&gt;$AE$195,10,IF('Indicator Data'!AO106&lt;$AE$194,0,10-($AE$195-'Indicator Data'!AO106)/($AE$195-$AE$194)*10)),1))</f>
        <v>0</v>
      </c>
      <c r="AF103" s="80">
        <f>IF('Indicator Data'!AP106="No data","x",ROUND(IF('Indicator Data'!AP106&gt;$AF$195,10,IF('Indicator Data'!AP106&lt;$AF$194,0,10-($AF$195-'Indicator Data'!AP106)/($AF$195-$AF$194)*10)),1))</f>
        <v>0.3</v>
      </c>
      <c r="AG103" s="80">
        <f>IF('Indicator Data'!AQ106="No data","x",ROUND(IF('Indicator Data'!AQ106&gt;$AG$195,10,IF('Indicator Data'!AQ106&lt;$AG$194,0,10-($AG$195-'Indicator Data'!AQ106)/($AG$195-$AG$194)*10)),1))</f>
        <v>4.5</v>
      </c>
      <c r="AH103" s="73">
        <f t="shared" si="29"/>
        <v>1.1000000000000001</v>
      </c>
      <c r="AI103" s="74">
        <f t="shared" si="30"/>
        <v>0.9</v>
      </c>
      <c r="AJ103" s="81">
        <f t="shared" si="31"/>
        <v>0.3</v>
      </c>
      <c r="AK103" s="82">
        <f t="shared" si="33"/>
        <v>1.6</v>
      </c>
    </row>
    <row r="104" spans="1:37" s="4" customFormat="1" x14ac:dyDescent="0.25">
      <c r="A104" s="126" t="str">
        <f>'Indicator Data'!A107</f>
        <v>Madagascar</v>
      </c>
      <c r="B104" s="59" t="str">
        <f>'Indicator Data'!B107</f>
        <v>MDG</v>
      </c>
      <c r="C104" s="73">
        <f>ROUND(IF('Indicator Data'!Q107="No data",IF((0.1233*LN('Indicator Data'!BB107)-0.4559)&gt;C$195,0,IF((0.1233*LN('Indicator Data'!BB107)-0.4559)&lt;C$194,10,(C$195-(0.1233*LN('Indicator Data'!BB107)-0.4559))/(C$195-C$194)*10)),IF('Indicator Data'!Q107&gt;C$195,0,IF('Indicator Data'!Q107&lt;C$194,10,(C$195-'Indicator Data'!Q107)/(C$195-C$194)*10))),1)</f>
        <v>6.6</v>
      </c>
      <c r="D104" s="73">
        <f>IF('Indicator Data'!R107="No data","x",ROUND((IF(LOG('Indicator Data'!R107*1000)&gt;D$195,10,IF(LOG('Indicator Data'!R107*1000)&lt;D$194,0,10-(D$195-LOG('Indicator Data'!R107*1000))/(D$195-D$194)*10))),1))</f>
        <v>9.6999999999999993</v>
      </c>
      <c r="E104" s="74">
        <f t="shared" si="19"/>
        <v>8.6</v>
      </c>
      <c r="F104" s="73" t="str">
        <f>IF('Indicator Data'!AF107="No data","x",ROUND(IF('Indicator Data'!AF107&gt;F$195,10,IF('Indicator Data'!AF107&lt;F$194,0,10-(F$195-'Indicator Data'!AF107)/(F$195-F$194)*10)),1))</f>
        <v>x</v>
      </c>
      <c r="G104" s="73">
        <f>IF('Indicator Data'!AG107="No data","x",ROUND(IF('Indicator Data'!AG107&gt;G$195,10,IF('Indicator Data'!AG107&lt;G$194,0,10-(G$195-'Indicator Data'!AG107)/(G$195-G$194)*10)),1))</f>
        <v>3.9</v>
      </c>
      <c r="H104" s="74">
        <f t="shared" si="20"/>
        <v>3.9</v>
      </c>
      <c r="I104" s="75">
        <f>SUM(IF('Indicator Data'!S107=0,0,'Indicator Data'!S107/1000000),SUM('Indicator Data'!T107:U107))</f>
        <v>629.34432500000003</v>
      </c>
      <c r="J104" s="75">
        <f>I104/'Indicator Data'!BC107*1000000</f>
        <v>24.61174317082984</v>
      </c>
      <c r="K104" s="73">
        <f t="shared" si="21"/>
        <v>0.5</v>
      </c>
      <c r="L104" s="73">
        <f>IF('Indicator Data'!V107="No data","x",ROUND(IF('Indicator Data'!V107&gt;L$195,10,IF('Indicator Data'!V107&lt;L$194,0,10-(L$195-'Indicator Data'!V107)/(L$195-L$194)*10)),1))</f>
        <v>4.7</v>
      </c>
      <c r="M104" s="74">
        <f t="shared" si="22"/>
        <v>2.6</v>
      </c>
      <c r="N104" s="76">
        <f t="shared" si="23"/>
        <v>5.9</v>
      </c>
      <c r="O104" s="88">
        <f>IF(AND('Indicator Data'!AK107="No data",'Indicator Data'!AL107="No data"),0,SUM('Indicator Data'!AK107:AM107)/1000)</f>
        <v>4.3999999999999997E-2</v>
      </c>
      <c r="P104" s="73">
        <f t="shared" si="24"/>
        <v>0</v>
      </c>
      <c r="Q104" s="77">
        <f>O104*1000/'Indicator Data'!BC107</f>
        <v>1.7207062278928358E-6</v>
      </c>
      <c r="R104" s="73">
        <f t="shared" si="25"/>
        <v>0</v>
      </c>
      <c r="S104" s="78">
        <f t="shared" si="26"/>
        <v>0</v>
      </c>
      <c r="T104" s="73">
        <f>IF('Indicator Data'!AB107="No data","x",ROUND(IF('Indicator Data'!AB107&gt;T$195,10,IF('Indicator Data'!AB107&lt;T$194,0,10-(T$195-'Indicator Data'!AB107)/(T$195-T$194)*10)),1))</f>
        <v>0.4</v>
      </c>
      <c r="U104" s="73">
        <f>IF('Indicator Data'!AA107="No data","x",ROUND(IF('Indicator Data'!AA107&gt;U$195,10,IF('Indicator Data'!AA107&lt;U$194,0,10-(U$195-'Indicator Data'!AA107)/(U$195-U$194)*10)),1))</f>
        <v>4.3</v>
      </c>
      <c r="V104" s="73">
        <f>IF('Indicator Data'!AE107="No data","x",ROUND(IF('Indicator Data'!AE107&gt;V$195,10,IF('Indicator Data'!AE107&lt;V$194,0,10-(V$195-'Indicator Data'!AE107)/(V$195-V$194)*10)),1))</f>
        <v>3.4</v>
      </c>
      <c r="W104" s="74">
        <f t="shared" si="32"/>
        <v>2.7</v>
      </c>
      <c r="X104" s="73">
        <f>IF('Indicator Data'!W107="No data","x",ROUND(IF('Indicator Data'!W107&gt;X$195,10,IF('Indicator Data'!W107&lt;X$194,0,10-(X$195-'Indicator Data'!W107)/(X$195-X$194)*10)),1))</f>
        <v>3.4</v>
      </c>
      <c r="Y104" s="73" t="str">
        <f>IF('Indicator Data'!X107="No data","x",ROUND(IF('Indicator Data'!X107&gt;Y$195,10,IF('Indicator Data'!X107&lt;Y$194,0,10-(Y$195-'Indicator Data'!X107)/(Y$195-Y$194)*10)),1))</f>
        <v>x</v>
      </c>
      <c r="Z104" s="74">
        <f t="shared" si="27"/>
        <v>3.4</v>
      </c>
      <c r="AA104" s="88">
        <f>('Indicator Data'!AJ107+'Indicator Data'!AI107*0.5+'Indicator Data'!AH107*0.25)/1000</f>
        <v>1978.7474999999999</v>
      </c>
      <c r="AB104" s="79">
        <f>AA104*1000/'Indicator Data'!BC107</f>
        <v>7.7382798788122251E-2</v>
      </c>
      <c r="AC104" s="74">
        <f t="shared" si="28"/>
        <v>7.7</v>
      </c>
      <c r="AD104" s="73">
        <f>IF('Indicator Data'!AN107="No data","x",ROUND(IF('Indicator Data'!AN107&lt;$AD$194,10,IF('Indicator Data'!AN107&gt;$AD$195,0,($AD$195-'Indicator Data'!AN107)/($AD$195-$AD$194)*10)),1))</f>
        <v>8</v>
      </c>
      <c r="AE104" s="73">
        <f>IF('Indicator Data'!AO107="No data","x",ROUND(IF('Indicator Data'!AO107&gt;$AE$195,10,IF('Indicator Data'!AO107&lt;$AE$194,0,10-($AE$195-'Indicator Data'!AO107)/($AE$195-$AE$194)*10)),1))</f>
        <v>10</v>
      </c>
      <c r="AF104" s="80">
        <f>IF('Indicator Data'!AP107="No data","x",ROUND(IF('Indicator Data'!AP107&gt;$AF$195,10,IF('Indicator Data'!AP107&lt;$AF$194,0,10-($AF$195-'Indicator Data'!AP107)/($AF$195-$AF$194)*10)),1))</f>
        <v>6.7</v>
      </c>
      <c r="AG104" s="80">
        <f>IF('Indicator Data'!AQ107="No data","x",ROUND(IF('Indicator Data'!AQ107&gt;$AG$195,10,IF('Indicator Data'!AQ107&lt;$AG$194,0,10-($AG$195-'Indicator Data'!AQ107)/($AG$195-$AG$194)*10)),1))</f>
        <v>1.8</v>
      </c>
      <c r="AH104" s="73">
        <f t="shared" si="29"/>
        <v>5.7</v>
      </c>
      <c r="AI104" s="74">
        <f t="shared" si="30"/>
        <v>7.9</v>
      </c>
      <c r="AJ104" s="81">
        <f t="shared" si="31"/>
        <v>5.9</v>
      </c>
      <c r="AK104" s="82">
        <f t="shared" si="33"/>
        <v>3.5</v>
      </c>
    </row>
    <row r="105" spans="1:37" s="4" customFormat="1" x14ac:dyDescent="0.25">
      <c r="A105" s="126" t="str">
        <f>'Indicator Data'!A108</f>
        <v>Malawi</v>
      </c>
      <c r="B105" s="59" t="str">
        <f>'Indicator Data'!B108</f>
        <v>MWI</v>
      </c>
      <c r="C105" s="73">
        <f>ROUND(IF('Indicator Data'!Q108="No data",IF((0.1233*LN('Indicator Data'!BB108)-0.4559)&gt;C$195,0,IF((0.1233*LN('Indicator Data'!BB108)-0.4559)&lt;C$194,10,(C$195-(0.1233*LN('Indicator Data'!BB108)-0.4559))/(C$195-C$194)*10)),IF('Indicator Data'!Q108&gt;C$195,0,IF('Indicator Data'!Q108&lt;C$194,10,(C$195-'Indicator Data'!Q108)/(C$195-C$194)*10))),1)</f>
        <v>7.3</v>
      </c>
      <c r="D105" s="73">
        <f>IF('Indicator Data'!R108="No data","x",ROUND((IF(LOG('Indicator Data'!R108*1000)&gt;D$195,10,IF(LOG('Indicator Data'!R108*1000)&lt;D$194,0,10-(D$195-LOG('Indicator Data'!R108*1000))/(D$195-D$194)*10))),1))</f>
        <v>8.8000000000000007</v>
      </c>
      <c r="E105" s="74">
        <f t="shared" si="19"/>
        <v>8.1</v>
      </c>
      <c r="F105" s="73">
        <f>IF('Indicator Data'!AF108="No data","x",ROUND(IF('Indicator Data'!AF108&gt;F$195,10,IF('Indicator Data'!AF108&lt;F$194,0,10-(F$195-'Indicator Data'!AF108)/(F$195-F$194)*10)),1))</f>
        <v>8.3000000000000007</v>
      </c>
      <c r="G105" s="73">
        <f>IF('Indicator Data'!AG108="No data","x",ROUND(IF('Indicator Data'!AG108&gt;G$195,10,IF('Indicator Data'!AG108&lt;G$194,0,10-(G$195-'Indicator Data'!AG108)/(G$195-G$194)*10)),1))</f>
        <v>5.3</v>
      </c>
      <c r="H105" s="74">
        <f t="shared" si="20"/>
        <v>6.8</v>
      </c>
      <c r="I105" s="75">
        <f>SUM(IF('Indicator Data'!S108=0,0,'Indicator Data'!S108/1000000),SUM('Indicator Data'!T108:U108))</f>
        <v>1595.4087420000001</v>
      </c>
      <c r="J105" s="75">
        <f>I105/'Indicator Data'!BC108*1000000</f>
        <v>85.672851037670085</v>
      </c>
      <c r="K105" s="73">
        <f t="shared" si="21"/>
        <v>1.7</v>
      </c>
      <c r="L105" s="73">
        <f>IF('Indicator Data'!V108="No data","x",ROUND(IF('Indicator Data'!V108&gt;L$195,10,IF('Indicator Data'!V108&lt;L$194,0,10-(L$195-'Indicator Data'!V108)/(L$195-L$194)*10)),1))</f>
        <v>10</v>
      </c>
      <c r="M105" s="74">
        <f t="shared" si="22"/>
        <v>5.9</v>
      </c>
      <c r="N105" s="76">
        <f t="shared" si="23"/>
        <v>7.2</v>
      </c>
      <c r="O105" s="88">
        <f>IF(AND('Indicator Data'!AK108="No data",'Indicator Data'!AL108="No data"),0,SUM('Indicator Data'!AK108:AM108)/1000)</f>
        <v>27.795000000000002</v>
      </c>
      <c r="P105" s="73">
        <f t="shared" si="24"/>
        <v>4.8</v>
      </c>
      <c r="Q105" s="77">
        <f>O105*1000/'Indicator Data'!BC108</f>
        <v>1.4925810746197099E-3</v>
      </c>
      <c r="R105" s="73">
        <f t="shared" si="25"/>
        <v>3.5</v>
      </c>
      <c r="S105" s="78">
        <f t="shared" si="26"/>
        <v>4.2</v>
      </c>
      <c r="T105" s="73">
        <f>IF('Indicator Data'!AB108="No data","x",ROUND(IF('Indicator Data'!AB108&gt;T$195,10,IF('Indicator Data'!AB108&lt;T$194,0,10-(T$195-'Indicator Data'!AB108)/(T$195-T$194)*10)),1))</f>
        <v>10</v>
      </c>
      <c r="U105" s="73">
        <f>IF('Indicator Data'!AA108="No data","x",ROUND(IF('Indicator Data'!AA108&gt;U$195,10,IF('Indicator Data'!AA108&lt;U$194,0,10-(U$195-'Indicator Data'!AA108)/(U$195-U$194)*10)),1))</f>
        <v>2.4</v>
      </c>
      <c r="V105" s="73">
        <f>IF('Indicator Data'!AE108="No data","x",ROUND(IF('Indicator Data'!AE108&gt;V$195,10,IF('Indicator Data'!AE108&lt;V$194,0,10-(V$195-'Indicator Data'!AE108)/(V$195-V$194)*10)),1))</f>
        <v>5.3</v>
      </c>
      <c r="W105" s="74">
        <f t="shared" si="32"/>
        <v>5.9</v>
      </c>
      <c r="X105" s="73">
        <f>IF('Indicator Data'!W108="No data","x",ROUND(IF('Indicator Data'!W108&gt;X$195,10,IF('Indicator Data'!W108&lt;X$194,0,10-(X$195-'Indicator Data'!W108)/(X$195-X$194)*10)),1))</f>
        <v>4.3</v>
      </c>
      <c r="Y105" s="73">
        <f>IF('Indicator Data'!X108="No data","x",ROUND(IF('Indicator Data'!X108&gt;Y$195,10,IF('Indicator Data'!X108&lt;Y$194,0,10-(Y$195-'Indicator Data'!X108)/(Y$195-Y$194)*10)),1))</f>
        <v>3.7</v>
      </c>
      <c r="Z105" s="74">
        <f t="shared" si="27"/>
        <v>4</v>
      </c>
      <c r="AA105" s="88">
        <f>('Indicator Data'!AJ108+'Indicator Data'!AI108*0.5+'Indicator Data'!AH108*0.25)/1000</f>
        <v>29.3855</v>
      </c>
      <c r="AB105" s="79">
        <f>AA105*1000/'Indicator Data'!BC108</f>
        <v>1.5779903280531565E-3</v>
      </c>
      <c r="AC105" s="74">
        <f t="shared" si="28"/>
        <v>0.2</v>
      </c>
      <c r="AD105" s="73">
        <f>IF('Indicator Data'!AN108="No data","x",ROUND(IF('Indicator Data'!AN108&lt;$AD$194,10,IF('Indicator Data'!AN108&gt;$AD$195,0,($AD$195-'Indicator Data'!AN108)/($AD$195-$AD$194)*10)),1))</f>
        <v>6</v>
      </c>
      <c r="AE105" s="73">
        <f>IF('Indicator Data'!AO108="No data","x",ROUND(IF('Indicator Data'!AO108&gt;$AE$195,10,IF('Indicator Data'!AO108&lt;$AE$194,0,10-($AE$195-'Indicator Data'!AO108)/($AE$195-$AE$194)*10)),1))</f>
        <v>7</v>
      </c>
      <c r="AF105" s="80">
        <f>IF('Indicator Data'!AP108="No data","x",ROUND(IF('Indicator Data'!AP108&gt;$AF$195,10,IF('Indicator Data'!AP108&lt;$AF$194,0,10-($AF$195-'Indicator Data'!AP108)/($AF$195-$AF$194)*10)),1))</f>
        <v>7.4</v>
      </c>
      <c r="AG105" s="80">
        <f>IF('Indicator Data'!AQ108="No data","x",ROUND(IF('Indicator Data'!AQ108&gt;$AG$195,10,IF('Indicator Data'!AQ108&lt;$AG$194,0,10-($AG$195-'Indicator Data'!AQ108)/($AG$195-$AG$194)*10)),1))</f>
        <v>10</v>
      </c>
      <c r="AH105" s="73">
        <f t="shared" si="29"/>
        <v>7.9</v>
      </c>
      <c r="AI105" s="74">
        <f t="shared" si="30"/>
        <v>7</v>
      </c>
      <c r="AJ105" s="81">
        <f t="shared" si="31"/>
        <v>4.7</v>
      </c>
      <c r="AK105" s="82">
        <f t="shared" si="33"/>
        <v>4.5</v>
      </c>
    </row>
    <row r="106" spans="1:37" s="4" customFormat="1" x14ac:dyDescent="0.25">
      <c r="A106" s="126" t="str">
        <f>'Indicator Data'!A109</f>
        <v>Malaysia</v>
      </c>
      <c r="B106" s="59" t="str">
        <f>'Indicator Data'!B109</f>
        <v>MYS</v>
      </c>
      <c r="C106" s="73">
        <f>ROUND(IF('Indicator Data'!Q109="No data",IF((0.1233*LN('Indicator Data'!BB109)-0.4559)&gt;C$195,0,IF((0.1233*LN('Indicator Data'!BB109)-0.4559)&lt;C$194,10,(C$195-(0.1233*LN('Indicator Data'!BB109)-0.4559))/(C$195-C$194)*10)),IF('Indicator Data'!Q109&gt;C$195,0,IF('Indicator Data'!Q109&lt;C$194,10,(C$195-'Indicator Data'!Q109)/(C$195-C$194)*10))),1)</f>
        <v>2.2999999999999998</v>
      </c>
      <c r="D106" s="73" t="str">
        <f>IF('Indicator Data'!R109="No data","x",ROUND((IF(LOG('Indicator Data'!R109*1000)&gt;D$195,10,IF(LOG('Indicator Data'!R109*1000)&lt;D$194,0,10-(D$195-LOG('Indicator Data'!R109*1000))/(D$195-D$194)*10))),1))</f>
        <v>x</v>
      </c>
      <c r="E106" s="74">
        <f t="shared" si="19"/>
        <v>2.2999999999999998</v>
      </c>
      <c r="F106" s="73">
        <f>IF('Indicator Data'!AF109="No data","x",ROUND(IF('Indicator Data'!AF109&gt;F$195,10,IF('Indicator Data'!AF109&lt;F$194,0,10-(F$195-'Indicator Data'!AF109)/(F$195-F$194)*10)),1))</f>
        <v>3.8</v>
      </c>
      <c r="G106" s="73">
        <f>IF('Indicator Data'!AG109="No data","x",ROUND(IF('Indicator Data'!AG109&gt;G$195,10,IF('Indicator Data'!AG109&lt;G$194,0,10-(G$195-'Indicator Data'!AG109)/(G$195-G$194)*10)),1))</f>
        <v>5.3</v>
      </c>
      <c r="H106" s="74">
        <f t="shared" si="20"/>
        <v>4.5999999999999996</v>
      </c>
      <c r="I106" s="75">
        <f>SUM(IF('Indicator Data'!S109=0,0,'Indicator Data'!S109/1000000),SUM('Indicator Data'!T109:U109))</f>
        <v>-110.512371</v>
      </c>
      <c r="J106" s="75">
        <f>I106/'Indicator Data'!BC109*1000000</f>
        <v>-3.4945436516720201</v>
      </c>
      <c r="K106" s="73">
        <f t="shared" si="21"/>
        <v>0</v>
      </c>
      <c r="L106" s="73">
        <f>IF('Indicator Data'!V109="No data","x",ROUND(IF('Indicator Data'!V109&gt;L$195,10,IF('Indicator Data'!V109&lt;L$194,0,10-(L$195-'Indicator Data'!V109)/(L$195-L$194)*10)),1))</f>
        <v>0</v>
      </c>
      <c r="M106" s="74">
        <f t="shared" si="22"/>
        <v>0</v>
      </c>
      <c r="N106" s="76">
        <f t="shared" si="23"/>
        <v>2.2999999999999998</v>
      </c>
      <c r="O106" s="88">
        <f>IF(AND('Indicator Data'!AK109="No data",'Indicator Data'!AL109="No data"),0,SUM('Indicator Data'!AK109:AM109)/1000)</f>
        <v>112.654</v>
      </c>
      <c r="P106" s="73">
        <f t="shared" si="24"/>
        <v>6.8</v>
      </c>
      <c r="Q106" s="77">
        <f>O106*1000/'Indicator Data'!BC109</f>
        <v>3.5622647217971619E-3</v>
      </c>
      <c r="R106" s="73">
        <f t="shared" si="25"/>
        <v>4.4000000000000004</v>
      </c>
      <c r="S106" s="78">
        <f t="shared" si="26"/>
        <v>5.6</v>
      </c>
      <c r="T106" s="73">
        <f>IF('Indicator Data'!AB109="No data","x",ROUND(IF('Indicator Data'!AB109&gt;T$195,10,IF('Indicator Data'!AB109&lt;T$194,0,10-(T$195-'Indicator Data'!AB109)/(T$195-T$194)*10)),1))</f>
        <v>0.8</v>
      </c>
      <c r="U106" s="73">
        <f>IF('Indicator Data'!AA109="No data","x",ROUND(IF('Indicator Data'!AA109&gt;U$195,10,IF('Indicator Data'!AA109&lt;U$194,0,10-(U$195-'Indicator Data'!AA109)/(U$195-U$194)*10)),1))</f>
        <v>1.7</v>
      </c>
      <c r="V106" s="73">
        <f>IF('Indicator Data'!AE109="No data","x",ROUND(IF('Indicator Data'!AE109&gt;V$195,10,IF('Indicator Data'!AE109&lt;V$194,0,10-(V$195-'Indicator Data'!AE109)/(V$195-V$194)*10)),1))</f>
        <v>0.1</v>
      </c>
      <c r="W106" s="74">
        <f t="shared" si="32"/>
        <v>0.9</v>
      </c>
      <c r="X106" s="73">
        <f>IF('Indicator Data'!W109="No data","x",ROUND(IF('Indicator Data'!W109&gt;X$195,10,IF('Indicator Data'!W109&lt;X$194,0,10-(X$195-'Indicator Data'!W109)/(X$195-X$194)*10)),1))</f>
        <v>0.6</v>
      </c>
      <c r="Y106" s="73">
        <f>IF('Indicator Data'!X109="No data","x",ROUND(IF('Indicator Data'!X109&gt;Y$195,10,IF('Indicator Data'!X109&lt;Y$194,0,10-(Y$195-'Indicator Data'!X109)/(Y$195-Y$194)*10)),1))</f>
        <v>3</v>
      </c>
      <c r="Z106" s="74">
        <f t="shared" si="27"/>
        <v>1.8</v>
      </c>
      <c r="AA106" s="88">
        <f>('Indicator Data'!AJ109+'Indicator Data'!AI109*0.5+'Indicator Data'!AH109*0.25)/1000</f>
        <v>36.063749999999999</v>
      </c>
      <c r="AB106" s="79">
        <f>AA106*1000/'Indicator Data'!BC109</f>
        <v>1.1403822710308769E-3</v>
      </c>
      <c r="AC106" s="74">
        <f t="shared" si="28"/>
        <v>0.1</v>
      </c>
      <c r="AD106" s="73">
        <f>IF('Indicator Data'!AN109="No data","x",ROUND(IF('Indicator Data'!AN109&lt;$AD$194,10,IF('Indicator Data'!AN109&gt;$AD$195,0,($AD$195-'Indicator Data'!AN109)/($AD$195-$AD$194)*10)),1))</f>
        <v>3.1</v>
      </c>
      <c r="AE106" s="73">
        <f>IF('Indicator Data'!AO109="No data","x",ROUND(IF('Indicator Data'!AO109&gt;$AE$195,10,IF('Indicator Data'!AO109&lt;$AE$194,0,10-($AE$195-'Indicator Data'!AO109)/($AE$195-$AE$194)*10)),1))</f>
        <v>0</v>
      </c>
      <c r="AF106" s="80">
        <f>IF('Indicator Data'!AP109="No data","x",ROUND(IF('Indicator Data'!AP109&gt;$AF$195,10,IF('Indicator Data'!AP109&lt;$AF$194,0,10-($AF$195-'Indicator Data'!AP109)/($AF$195-$AF$194)*10)),1))</f>
        <v>2.1</v>
      </c>
      <c r="AG106" s="80">
        <f>IF('Indicator Data'!AQ109="No data","x",ROUND(IF('Indicator Data'!AQ109&gt;$AG$195,10,IF('Indicator Data'!AQ109&lt;$AG$194,0,10-($AG$195-'Indicator Data'!AQ109)/($AG$195-$AG$194)*10)),1))</f>
        <v>2.2000000000000002</v>
      </c>
      <c r="AH106" s="73">
        <f t="shared" si="29"/>
        <v>2.1</v>
      </c>
      <c r="AI106" s="74">
        <f t="shared" si="30"/>
        <v>1.7</v>
      </c>
      <c r="AJ106" s="81">
        <f t="shared" si="31"/>
        <v>1.1000000000000001</v>
      </c>
      <c r="AK106" s="82">
        <f t="shared" si="33"/>
        <v>3.7</v>
      </c>
    </row>
    <row r="107" spans="1:37" s="4" customFormat="1" x14ac:dyDescent="0.25">
      <c r="A107" s="126" t="str">
        <f>'Indicator Data'!A110</f>
        <v>Maldives</v>
      </c>
      <c r="B107" s="59" t="str">
        <f>'Indicator Data'!B110</f>
        <v>MDV</v>
      </c>
      <c r="C107" s="73">
        <f>ROUND(IF('Indicator Data'!Q110="No data",IF((0.1233*LN('Indicator Data'!BB110)-0.4559)&gt;C$195,0,IF((0.1233*LN('Indicator Data'!BB110)-0.4559)&lt;C$194,10,(C$195-(0.1233*LN('Indicator Data'!BB110)-0.4559))/(C$195-C$194)*10)),IF('Indicator Data'!Q110&gt;C$195,0,IF('Indicator Data'!Q110&lt;C$194,10,(C$195-'Indicator Data'!Q110)/(C$195-C$194)*10))),1)</f>
        <v>3.6</v>
      </c>
      <c r="D107" s="73">
        <f>IF('Indicator Data'!R110="No data","x",ROUND((IF(LOG('Indicator Data'!R110*1000)&gt;D$195,10,IF(LOG('Indicator Data'!R110*1000)&lt;D$194,0,10-(D$195-LOG('Indicator Data'!R110*1000))/(D$195-D$194)*10))),1))</f>
        <v>3.2</v>
      </c>
      <c r="E107" s="74">
        <f t="shared" si="19"/>
        <v>3.4</v>
      </c>
      <c r="F107" s="73">
        <f>IF('Indicator Data'!AF110="No data","x",ROUND(IF('Indicator Data'!AF110&gt;F$195,10,IF('Indicator Data'!AF110&lt;F$194,0,10-(F$195-'Indicator Data'!AF110)/(F$195-F$194)*10)),1))</f>
        <v>4.5999999999999996</v>
      </c>
      <c r="G107" s="73">
        <f>IF('Indicator Data'!AG110="No data","x",ROUND(IF('Indicator Data'!AG110&gt;G$195,10,IF('Indicator Data'!AG110&lt;G$194,0,10-(G$195-'Indicator Data'!AG110)/(G$195-G$194)*10)),1))</f>
        <v>2.9</v>
      </c>
      <c r="H107" s="74">
        <f t="shared" si="20"/>
        <v>3.8</v>
      </c>
      <c r="I107" s="75">
        <f>SUM(IF('Indicator Data'!S110=0,0,'Indicator Data'!S110/1000000),SUM('Indicator Data'!T110:U110))</f>
        <v>21.665124000000002</v>
      </c>
      <c r="J107" s="75">
        <f>I107/'Indicator Data'!BC110*1000000</f>
        <v>49.653069924139992</v>
      </c>
      <c r="K107" s="73">
        <f t="shared" si="21"/>
        <v>1</v>
      </c>
      <c r="L107" s="73">
        <f>IF('Indicator Data'!V110="No data","x",ROUND(IF('Indicator Data'!V110&gt;L$195,10,IF('Indicator Data'!V110&lt;L$194,0,10-(L$195-'Indicator Data'!V110)/(L$195-L$194)*10)),1))</f>
        <v>0.6</v>
      </c>
      <c r="M107" s="74">
        <f t="shared" si="22"/>
        <v>0.8</v>
      </c>
      <c r="N107" s="76">
        <f t="shared" si="23"/>
        <v>2.9</v>
      </c>
      <c r="O107" s="88">
        <f>IF(AND('Indicator Data'!AK110="No data",'Indicator Data'!AL110="No data"),0,SUM('Indicator Data'!AK110:AM110)/1000)</f>
        <v>0</v>
      </c>
      <c r="P107" s="73">
        <f t="shared" si="24"/>
        <v>0</v>
      </c>
      <c r="Q107" s="77">
        <f>O107*1000/'Indicator Data'!BC110</f>
        <v>0</v>
      </c>
      <c r="R107" s="73">
        <f t="shared" si="25"/>
        <v>0</v>
      </c>
      <c r="S107" s="78">
        <f t="shared" si="26"/>
        <v>0</v>
      </c>
      <c r="T107" s="73">
        <f>IF('Indicator Data'!AB110="No data","x",ROUND(IF('Indicator Data'!AB110&gt;T$195,10,IF('Indicator Data'!AB110&lt;T$194,0,10-(T$195-'Indicator Data'!AB110)/(T$195-T$194)*10)),1))</f>
        <v>0.2</v>
      </c>
      <c r="U107" s="73">
        <f>IF('Indicator Data'!AA110="No data","x",ROUND(IF('Indicator Data'!AA110&gt;U$195,10,IF('Indicator Data'!AA110&lt;U$194,0,10-(U$195-'Indicator Data'!AA110)/(U$195-U$194)*10)),1))</f>
        <v>0.7</v>
      </c>
      <c r="V107" s="73" t="str">
        <f>IF('Indicator Data'!AE110="No data","x",ROUND(IF('Indicator Data'!AE110&gt;V$195,10,IF('Indicator Data'!AE110&lt;V$194,0,10-(V$195-'Indicator Data'!AE110)/(V$195-V$194)*10)),1))</f>
        <v>x</v>
      </c>
      <c r="W107" s="74">
        <f t="shared" si="32"/>
        <v>0.5</v>
      </c>
      <c r="X107" s="73">
        <f>IF('Indicator Data'!W110="No data","x",ROUND(IF('Indicator Data'!W110&gt;X$195,10,IF('Indicator Data'!W110&lt;X$194,0,10-(X$195-'Indicator Data'!W110)/(X$195-X$194)*10)),1))</f>
        <v>0.6</v>
      </c>
      <c r="Y107" s="73">
        <f>IF('Indicator Data'!X110="No data","x",ROUND(IF('Indicator Data'!X110&gt;Y$195,10,IF('Indicator Data'!X110&lt;Y$194,0,10-(Y$195-'Indicator Data'!X110)/(Y$195-Y$194)*10)),1))</f>
        <v>4</v>
      </c>
      <c r="Z107" s="74">
        <f t="shared" si="27"/>
        <v>2.2999999999999998</v>
      </c>
      <c r="AA107" s="88">
        <f>('Indicator Data'!AJ110+'Indicator Data'!AI110*0.5+'Indicator Data'!AH110*0.25)/1000</f>
        <v>0</v>
      </c>
      <c r="AB107" s="79">
        <f>AA107*1000/'Indicator Data'!BC110</f>
        <v>0</v>
      </c>
      <c r="AC107" s="74">
        <f t="shared" si="28"/>
        <v>0</v>
      </c>
      <c r="AD107" s="73">
        <f>IF('Indicator Data'!AN110="No data","x",ROUND(IF('Indicator Data'!AN110&lt;$AD$194,10,IF('Indicator Data'!AN110&gt;$AD$195,0,($AD$195-'Indicator Data'!AN110)/($AD$195-$AD$194)*10)),1))</f>
        <v>4</v>
      </c>
      <c r="AE107" s="73">
        <f>IF('Indicator Data'!AO110="No data","x",ROUND(IF('Indicator Data'!AO110&gt;$AE$195,10,IF('Indicator Data'!AO110&lt;$AE$194,0,10-($AE$195-'Indicator Data'!AO110)/($AE$195-$AE$194)*10)),1))</f>
        <v>1.2</v>
      </c>
      <c r="AF107" s="80">
        <f>IF('Indicator Data'!AP110="No data","x",ROUND(IF('Indicator Data'!AP110&gt;$AF$195,10,IF('Indicator Data'!AP110&lt;$AF$194,0,10-($AF$195-'Indicator Data'!AP110)/($AF$195-$AF$194)*10)),1))</f>
        <v>2.8</v>
      </c>
      <c r="AG107" s="80">
        <f>IF('Indicator Data'!AQ110="No data","x",ROUND(IF('Indicator Data'!AQ110&gt;$AG$195,10,IF('Indicator Data'!AQ110&lt;$AG$194,0,10-($AG$195-'Indicator Data'!AQ110)/($AG$195-$AG$194)*10)),1))</f>
        <v>7.1</v>
      </c>
      <c r="AH107" s="73">
        <f t="shared" si="29"/>
        <v>3.7</v>
      </c>
      <c r="AI107" s="74">
        <f t="shared" si="30"/>
        <v>3</v>
      </c>
      <c r="AJ107" s="81">
        <f t="shared" si="31"/>
        <v>1.5</v>
      </c>
      <c r="AK107" s="82">
        <f t="shared" si="33"/>
        <v>0.8</v>
      </c>
    </row>
    <row r="108" spans="1:37" s="4" customFormat="1" x14ac:dyDescent="0.25">
      <c r="A108" s="126" t="str">
        <f>'Indicator Data'!A111</f>
        <v>Mali</v>
      </c>
      <c r="B108" s="59" t="str">
        <f>'Indicator Data'!B111</f>
        <v>MLI</v>
      </c>
      <c r="C108" s="73">
        <f>ROUND(IF('Indicator Data'!Q111="No data",IF((0.1233*LN('Indicator Data'!BB111)-0.4559)&gt;C$195,0,IF((0.1233*LN('Indicator Data'!BB111)-0.4559)&lt;C$194,10,(C$195-(0.1233*LN('Indicator Data'!BB111)-0.4559))/(C$195-C$194)*10)),IF('Indicator Data'!Q111&gt;C$195,0,IF('Indicator Data'!Q111&lt;C$194,10,(C$195-'Indicator Data'!Q111)/(C$195-C$194)*10))),1)</f>
        <v>8</v>
      </c>
      <c r="D108" s="73">
        <f>IF('Indicator Data'!R111="No data","x",ROUND((IF(LOG('Indicator Data'!R111*1000)&gt;D$195,10,IF(LOG('Indicator Data'!R111*1000)&lt;D$194,0,10-(D$195-LOG('Indicator Data'!R111*1000))/(D$195-D$194)*10))),1))</f>
        <v>9.9</v>
      </c>
      <c r="E108" s="74">
        <f t="shared" si="19"/>
        <v>9.1999999999999993</v>
      </c>
      <c r="F108" s="73">
        <f>IF('Indicator Data'!AF111="No data","x",ROUND(IF('Indicator Data'!AF111&gt;F$195,10,IF('Indicator Data'!AF111&lt;F$194,0,10-(F$195-'Indicator Data'!AF111)/(F$195-F$194)*10)),1))</f>
        <v>9</v>
      </c>
      <c r="G108" s="73">
        <f>IF('Indicator Data'!AG111="No data","x",ROUND(IF('Indicator Data'!AG111&gt;G$195,10,IF('Indicator Data'!AG111&lt;G$194,0,10-(G$195-'Indicator Data'!AG111)/(G$195-G$194)*10)),1))</f>
        <v>2</v>
      </c>
      <c r="H108" s="74">
        <f t="shared" si="20"/>
        <v>5.5</v>
      </c>
      <c r="I108" s="75">
        <f>SUM(IF('Indicator Data'!S111=0,0,'Indicator Data'!S111/1000000),SUM('Indicator Data'!T111:U111))</f>
        <v>1880.31367</v>
      </c>
      <c r="J108" s="75">
        <f>I108/'Indicator Data'!BC111*1000000</f>
        <v>101.40846177161231</v>
      </c>
      <c r="K108" s="73">
        <f t="shared" si="21"/>
        <v>2</v>
      </c>
      <c r="L108" s="73">
        <f>IF('Indicator Data'!V111="No data","x",ROUND(IF('Indicator Data'!V111&gt;L$195,10,IF('Indicator Data'!V111&lt;L$194,0,10-(L$195-'Indicator Data'!V111)/(L$195-L$194)*10)),1))</f>
        <v>6</v>
      </c>
      <c r="M108" s="74">
        <f t="shared" si="22"/>
        <v>4</v>
      </c>
      <c r="N108" s="76">
        <f t="shared" si="23"/>
        <v>7</v>
      </c>
      <c r="O108" s="88">
        <f>IF(AND('Indicator Data'!AK111="No data",'Indicator Data'!AL111="No data"),0,SUM('Indicator Data'!AK111:AM111)/1000)</f>
        <v>89.337999999999994</v>
      </c>
      <c r="P108" s="73">
        <f t="shared" si="24"/>
        <v>6.5</v>
      </c>
      <c r="Q108" s="77">
        <f>O108*1000/'Indicator Data'!BC111</f>
        <v>4.8181477921991067E-3</v>
      </c>
      <c r="R108" s="73">
        <f t="shared" si="25"/>
        <v>4.7</v>
      </c>
      <c r="S108" s="78">
        <f t="shared" si="26"/>
        <v>5.6</v>
      </c>
      <c r="T108" s="73">
        <f>IF('Indicator Data'!AB111="No data","x",ROUND(IF('Indicator Data'!AB111&gt;T$195,10,IF('Indicator Data'!AB111&lt;T$194,0,10-(T$195-'Indicator Data'!AB111)/(T$195-T$194)*10)),1))</f>
        <v>2</v>
      </c>
      <c r="U108" s="73">
        <f>IF('Indicator Data'!AA111="No data","x",ROUND(IF('Indicator Data'!AA111&gt;U$195,10,IF('Indicator Data'!AA111&lt;U$194,0,10-(U$195-'Indicator Data'!AA111)/(U$195-U$194)*10)),1))</f>
        <v>1</v>
      </c>
      <c r="V108" s="73">
        <f>IF('Indicator Data'!AE111="No data","x",ROUND(IF('Indicator Data'!AE111&gt;V$195,10,IF('Indicator Data'!AE111&lt;V$194,0,10-(V$195-'Indicator Data'!AE111)/(V$195-V$194)*10)),1))</f>
        <v>7.7</v>
      </c>
      <c r="W108" s="74">
        <f t="shared" si="32"/>
        <v>3.6</v>
      </c>
      <c r="X108" s="73">
        <f>IF('Indicator Data'!W111="No data","x",ROUND(IF('Indicator Data'!W111&gt;X$195,10,IF('Indicator Data'!W111&lt;X$194,0,10-(X$195-'Indicator Data'!W111)/(X$195-X$194)*10)),1))</f>
        <v>8.1999999999999993</v>
      </c>
      <c r="Y108" s="73">
        <f>IF('Indicator Data'!X111="No data","x",ROUND(IF('Indicator Data'!X111&gt;Y$195,10,IF('Indicator Data'!X111&lt;Y$194,0,10-(Y$195-'Indicator Data'!X111)/(Y$195-Y$194)*10)),1))</f>
        <v>6.2</v>
      </c>
      <c r="Z108" s="74">
        <f t="shared" si="27"/>
        <v>7.2</v>
      </c>
      <c r="AA108" s="88">
        <f>('Indicator Data'!AJ111+'Indicator Data'!AI111*0.5+'Indicator Data'!AH111*0.25)/1000</f>
        <v>15.525</v>
      </c>
      <c r="AB108" s="79">
        <f>AA108*1000/'Indicator Data'!BC111</f>
        <v>8.3728922153944723E-4</v>
      </c>
      <c r="AC108" s="74">
        <f t="shared" si="28"/>
        <v>0.1</v>
      </c>
      <c r="AD108" s="73">
        <f>IF('Indicator Data'!AN111="No data","x",ROUND(IF('Indicator Data'!AN111&lt;$AD$194,10,IF('Indicator Data'!AN111&gt;$AD$195,0,($AD$195-'Indicator Data'!AN111)/($AD$195-$AD$194)*10)),1))</f>
        <v>0.4</v>
      </c>
      <c r="AE108" s="73">
        <f>IF('Indicator Data'!AO111="No data","x",ROUND(IF('Indicator Data'!AO111&gt;$AE$195,10,IF('Indicator Data'!AO111&lt;$AE$194,0,10-($AE$195-'Indicator Data'!AO111)/($AE$195-$AE$194)*10)),1))</f>
        <v>0</v>
      </c>
      <c r="AF108" s="80">
        <f>IF('Indicator Data'!AP111="No data","x",ROUND(IF('Indicator Data'!AP111&gt;$AF$195,10,IF('Indicator Data'!AP111&lt;$AF$194,0,10-($AF$195-'Indicator Data'!AP111)/($AF$195-$AF$194)*10)),1))</f>
        <v>7.4</v>
      </c>
      <c r="AG108" s="80">
        <f>IF('Indicator Data'!AQ111="No data","x",ROUND(IF('Indicator Data'!AQ111&gt;$AG$195,10,IF('Indicator Data'!AQ111&lt;$AG$194,0,10-($AG$195-'Indicator Data'!AQ111)/($AG$195-$AG$194)*10)),1))</f>
        <v>4.7</v>
      </c>
      <c r="AH108" s="73">
        <f t="shared" si="29"/>
        <v>6.9</v>
      </c>
      <c r="AI108" s="74">
        <f t="shared" si="30"/>
        <v>2.4</v>
      </c>
      <c r="AJ108" s="81">
        <f t="shared" si="31"/>
        <v>3.8</v>
      </c>
      <c r="AK108" s="82">
        <f t="shared" si="33"/>
        <v>4.8</v>
      </c>
    </row>
    <row r="109" spans="1:37" s="4" customFormat="1" x14ac:dyDescent="0.25">
      <c r="A109" s="126" t="str">
        <f>'Indicator Data'!A112</f>
        <v>Malta</v>
      </c>
      <c r="B109" s="59" t="str">
        <f>'Indicator Data'!B112</f>
        <v>MLT</v>
      </c>
      <c r="C109" s="73">
        <f>ROUND(IF('Indicator Data'!Q112="No data",IF((0.1233*LN('Indicator Data'!BB112)-0.4559)&gt;C$195,0,IF((0.1233*LN('Indicator Data'!BB112)-0.4559)&lt;C$194,10,(C$195-(0.1233*LN('Indicator Data'!BB112)-0.4559))/(C$195-C$194)*10)),IF('Indicator Data'!Q112&gt;C$195,0,IF('Indicator Data'!Q112&lt;C$194,10,(C$195-'Indicator Data'!Q112)/(C$195-C$194)*10))),1)</f>
        <v>1.1000000000000001</v>
      </c>
      <c r="D109" s="73" t="str">
        <f>IF('Indicator Data'!R112="No data","x",ROUND((IF(LOG('Indicator Data'!R112*1000)&gt;D$195,10,IF(LOG('Indicator Data'!R112*1000)&lt;D$194,0,10-(D$195-LOG('Indicator Data'!R112*1000))/(D$195-D$194)*10))),1))</f>
        <v>x</v>
      </c>
      <c r="E109" s="74">
        <f t="shared" si="19"/>
        <v>1.1000000000000001</v>
      </c>
      <c r="F109" s="73">
        <f>IF('Indicator Data'!AF112="No data","x",ROUND(IF('Indicator Data'!AF112&gt;F$195,10,IF('Indicator Data'!AF112&lt;F$194,0,10-(F$195-'Indicator Data'!AF112)/(F$195-F$194)*10)),1))</f>
        <v>2.9</v>
      </c>
      <c r="G109" s="73" t="str">
        <f>IF('Indicator Data'!AG112="No data","x",ROUND(IF('Indicator Data'!AG112&gt;G$195,10,IF('Indicator Data'!AG112&lt;G$194,0,10-(G$195-'Indicator Data'!AG112)/(G$195-G$194)*10)),1))</f>
        <v>x</v>
      </c>
      <c r="H109" s="74">
        <f t="shared" si="20"/>
        <v>2.9</v>
      </c>
      <c r="I109" s="75">
        <f>SUM(IF('Indicator Data'!S112=0,0,'Indicator Data'!S112/1000000),SUM('Indicator Data'!T112:U112))</f>
        <v>0</v>
      </c>
      <c r="J109" s="75">
        <f>I109/'Indicator Data'!BC112*1000000</f>
        <v>0</v>
      </c>
      <c r="K109" s="73">
        <f t="shared" si="21"/>
        <v>0</v>
      </c>
      <c r="L109" s="73" t="str">
        <f>IF('Indicator Data'!V112="No data","x",ROUND(IF('Indicator Data'!V112&gt;L$195,10,IF('Indicator Data'!V112&lt;L$194,0,10-(L$195-'Indicator Data'!V112)/(L$195-L$194)*10)),1))</f>
        <v>x</v>
      </c>
      <c r="M109" s="74">
        <f t="shared" si="22"/>
        <v>0</v>
      </c>
      <c r="N109" s="76">
        <f t="shared" si="23"/>
        <v>1.3</v>
      </c>
      <c r="O109" s="88">
        <f>IF(AND('Indicator Data'!AK112="No data",'Indicator Data'!AL112="No data"),0,SUM('Indicator Data'!AK112:AM112)/1000)</f>
        <v>8.218</v>
      </c>
      <c r="P109" s="73">
        <f t="shared" si="24"/>
        <v>3</v>
      </c>
      <c r="Q109" s="77">
        <f>O109*1000/'Indicator Data'!BC112</f>
        <v>1.7662027286091314E-2</v>
      </c>
      <c r="R109" s="73">
        <f t="shared" si="25"/>
        <v>6.5</v>
      </c>
      <c r="S109" s="78">
        <f t="shared" si="26"/>
        <v>4.8</v>
      </c>
      <c r="T109" s="73">
        <f>IF('Indicator Data'!AB112="No data","x",ROUND(IF('Indicator Data'!AB112&gt;T$195,10,IF('Indicator Data'!AB112&lt;T$194,0,10-(T$195-'Indicator Data'!AB112)/(T$195-T$194)*10)),1))</f>
        <v>0.2</v>
      </c>
      <c r="U109" s="73">
        <f>IF('Indicator Data'!AA112="No data","x",ROUND(IF('Indicator Data'!AA112&gt;U$195,10,IF('Indicator Data'!AA112&lt;U$194,0,10-(U$195-'Indicator Data'!AA112)/(U$195-U$194)*10)),1))</f>
        <v>0.2</v>
      </c>
      <c r="V109" s="73" t="str">
        <f>IF('Indicator Data'!AE112="No data","x",ROUND(IF('Indicator Data'!AE112&gt;V$195,10,IF('Indicator Data'!AE112&lt;V$194,0,10-(V$195-'Indicator Data'!AE112)/(V$195-V$194)*10)),1))</f>
        <v>x</v>
      </c>
      <c r="W109" s="74">
        <f t="shared" si="32"/>
        <v>0.2</v>
      </c>
      <c r="X109" s="73">
        <f>IF('Indicator Data'!W112="No data","x",ROUND(IF('Indicator Data'!W112&gt;X$195,10,IF('Indicator Data'!W112&lt;X$194,0,10-(X$195-'Indicator Data'!W112)/(X$195-X$194)*10)),1))</f>
        <v>0.5</v>
      </c>
      <c r="Y109" s="73" t="str">
        <f>IF('Indicator Data'!X112="No data","x",ROUND(IF('Indicator Data'!X112&gt;Y$195,10,IF('Indicator Data'!X112&lt;Y$194,0,10-(Y$195-'Indicator Data'!X112)/(Y$195-Y$194)*10)),1))</f>
        <v>x</v>
      </c>
      <c r="Z109" s="74">
        <f t="shared" si="27"/>
        <v>0.5</v>
      </c>
      <c r="AA109" s="88">
        <f>('Indicator Data'!AJ112+'Indicator Data'!AI112*0.5+'Indicator Data'!AH112*0.25)/1000</f>
        <v>0</v>
      </c>
      <c r="AB109" s="79">
        <f>AA109*1000/'Indicator Data'!BC112</f>
        <v>0</v>
      </c>
      <c r="AC109" s="74">
        <f t="shared" si="28"/>
        <v>0</v>
      </c>
      <c r="AD109" s="73">
        <f>IF('Indicator Data'!AN112="No data","x",ROUND(IF('Indicator Data'!AN112&lt;$AD$194,10,IF('Indicator Data'!AN112&gt;$AD$195,0,($AD$195-'Indicator Data'!AN112)/($AD$195-$AD$194)*10)),1))</f>
        <v>2.2999999999999998</v>
      </c>
      <c r="AE109" s="73">
        <f>IF('Indicator Data'!AO112="No data","x",ROUND(IF('Indicator Data'!AO112&gt;$AE$195,10,IF('Indicator Data'!AO112&lt;$AE$194,0,10-($AE$195-'Indicator Data'!AO112)/($AE$195-$AE$194)*10)),1))</f>
        <v>0</v>
      </c>
      <c r="AF109" s="80">
        <f>IF('Indicator Data'!AP112="No data","x",ROUND(IF('Indicator Data'!AP112&gt;$AF$195,10,IF('Indicator Data'!AP112&lt;$AF$194,0,10-($AF$195-'Indicator Data'!AP112)/($AF$195-$AF$194)*10)),1))</f>
        <v>1.8</v>
      </c>
      <c r="AG109" s="80">
        <f>IF('Indicator Data'!AQ112="No data","x",ROUND(IF('Indicator Data'!AQ112&gt;$AG$195,10,IF('Indicator Data'!AQ112&lt;$AG$194,0,10-($AG$195-'Indicator Data'!AQ112)/($AG$195-$AG$194)*10)),1))</f>
        <v>4.3</v>
      </c>
      <c r="AH109" s="73">
        <f t="shared" si="29"/>
        <v>2.2999999999999998</v>
      </c>
      <c r="AI109" s="74">
        <f t="shared" si="30"/>
        <v>1.5</v>
      </c>
      <c r="AJ109" s="81">
        <f t="shared" si="31"/>
        <v>0.6</v>
      </c>
      <c r="AK109" s="82">
        <f t="shared" si="33"/>
        <v>3</v>
      </c>
    </row>
    <row r="110" spans="1:37" s="4" customFormat="1" x14ac:dyDescent="0.25">
      <c r="A110" s="126" t="str">
        <f>'Indicator Data'!A113</f>
        <v>Marshall Islands</v>
      </c>
      <c r="B110" s="59" t="str">
        <f>'Indicator Data'!B113</f>
        <v>MHL</v>
      </c>
      <c r="C110" s="73">
        <f>ROUND(IF('Indicator Data'!Q113="No data",IF((0.1233*LN('Indicator Data'!BB113)-0.4559)&gt;C$195,0,IF((0.1233*LN('Indicator Data'!BB113)-0.4559)&lt;C$194,10,(C$195-(0.1233*LN('Indicator Data'!BB113)-0.4559))/(C$195-C$194)*10)),IF('Indicator Data'!Q113&gt;C$195,0,IF('Indicator Data'!Q113&lt;C$194,10,(C$195-'Indicator Data'!Q113)/(C$195-C$194)*10))),1)</f>
        <v>3.7</v>
      </c>
      <c r="D110" s="73" t="str">
        <f>IF('Indicator Data'!R113="No data","x",ROUND((IF(LOG('Indicator Data'!R113*1000)&gt;D$195,10,IF(LOG('Indicator Data'!R113*1000)&lt;D$194,0,10-(D$195-LOG('Indicator Data'!R113*1000))/(D$195-D$194)*10))),1))</f>
        <v>x</v>
      </c>
      <c r="E110" s="74">
        <f t="shared" si="19"/>
        <v>3.7</v>
      </c>
      <c r="F110" s="73" t="str">
        <f>IF('Indicator Data'!AF113="No data","x",ROUND(IF('Indicator Data'!AF113&gt;F$195,10,IF('Indicator Data'!AF113&lt;F$194,0,10-(F$195-'Indicator Data'!AF113)/(F$195-F$194)*10)),1))</f>
        <v>x</v>
      </c>
      <c r="G110" s="73" t="str">
        <f>IF('Indicator Data'!AG113="No data","x",ROUND(IF('Indicator Data'!AG113&gt;G$195,10,IF('Indicator Data'!AG113&lt;G$194,0,10-(G$195-'Indicator Data'!AG113)/(G$195-G$194)*10)),1))</f>
        <v>x</v>
      </c>
      <c r="H110" s="74" t="str">
        <f t="shared" si="20"/>
        <v>x</v>
      </c>
      <c r="I110" s="75">
        <f>SUM(IF('Indicator Data'!S113=0,0,'Indicator Data'!S113/1000000),SUM('Indicator Data'!T113:U113))</f>
        <v>84.72</v>
      </c>
      <c r="J110" s="75">
        <f>I110/'Indicator Data'!BC113*1000000</f>
        <v>1594.6693771528601</v>
      </c>
      <c r="K110" s="73">
        <f t="shared" si="21"/>
        <v>10</v>
      </c>
      <c r="L110" s="73">
        <f>IF('Indicator Data'!V113="No data","x",ROUND(IF('Indicator Data'!V113&gt;L$195,10,IF('Indicator Data'!V113&lt;L$194,0,10-(L$195-'Indicator Data'!V113)/(L$195-L$194)*10)),1))</f>
        <v>10</v>
      </c>
      <c r="M110" s="74">
        <f t="shared" si="22"/>
        <v>10</v>
      </c>
      <c r="N110" s="76">
        <f t="shared" si="23"/>
        <v>5.8</v>
      </c>
      <c r="O110" s="88">
        <f>IF(AND('Indicator Data'!AK113="No data",'Indicator Data'!AL113="No data"),0,SUM('Indicator Data'!AK113:AM113)/1000)</f>
        <v>0</v>
      </c>
      <c r="P110" s="73">
        <f t="shared" si="24"/>
        <v>0</v>
      </c>
      <c r="Q110" s="77">
        <f>O110*1000/'Indicator Data'!BC113</f>
        <v>0</v>
      </c>
      <c r="R110" s="73">
        <f t="shared" si="25"/>
        <v>0</v>
      </c>
      <c r="S110" s="78">
        <f t="shared" si="26"/>
        <v>0</v>
      </c>
      <c r="T110" s="73" t="str">
        <f>IF('Indicator Data'!AB113="No data","x",ROUND(IF('Indicator Data'!AB113&gt;T$195,10,IF('Indicator Data'!AB113&lt;T$194,0,10-(T$195-'Indicator Data'!AB113)/(T$195-T$194)*10)),1))</f>
        <v>x</v>
      </c>
      <c r="U110" s="73">
        <f>IF('Indicator Data'!AA113="No data","x",ROUND(IF('Indicator Data'!AA113&gt;U$195,10,IF('Indicator Data'!AA113&lt;U$194,0,10-(U$195-'Indicator Data'!AA113)/(U$195-U$194)*10)),1))</f>
        <v>8.6999999999999993</v>
      </c>
      <c r="V110" s="73" t="str">
        <f>IF('Indicator Data'!AE113="No data","x",ROUND(IF('Indicator Data'!AE113&gt;V$195,10,IF('Indicator Data'!AE113&lt;V$194,0,10-(V$195-'Indicator Data'!AE113)/(V$195-V$194)*10)),1))</f>
        <v>x</v>
      </c>
      <c r="W110" s="74">
        <f t="shared" si="32"/>
        <v>8.6999999999999993</v>
      </c>
      <c r="X110" s="73">
        <f>IF('Indicator Data'!W113="No data","x",ROUND(IF('Indicator Data'!W113&gt;X$195,10,IF('Indicator Data'!W113&lt;X$194,0,10-(X$195-'Indicator Data'!W113)/(X$195-X$194)*10)),1))</f>
        <v>2.6</v>
      </c>
      <c r="Y110" s="73">
        <f>IF('Indicator Data'!X113="No data","x",ROUND(IF('Indicator Data'!X113&gt;Y$195,10,IF('Indicator Data'!X113&lt;Y$194,0,10-(Y$195-'Indicator Data'!X113)/(Y$195-Y$194)*10)),1))</f>
        <v>2.9</v>
      </c>
      <c r="Z110" s="74">
        <f t="shared" si="27"/>
        <v>2.8</v>
      </c>
      <c r="AA110" s="88">
        <f>('Indicator Data'!AJ113+'Indicator Data'!AI113*0.5+'Indicator Data'!AH113*0.25)/1000</f>
        <v>5.25</v>
      </c>
      <c r="AB110" s="79">
        <f>AA110*1000/'Indicator Data'!BC113</f>
        <v>9.8819809136597214E-2</v>
      </c>
      <c r="AC110" s="74">
        <f t="shared" si="28"/>
        <v>9.9</v>
      </c>
      <c r="AD110" s="73">
        <f>IF('Indicator Data'!AN113="No data","x",ROUND(IF('Indicator Data'!AN113&lt;$AD$194,10,IF('Indicator Data'!AN113&gt;$AD$195,0,($AD$195-'Indicator Data'!AN113)/($AD$195-$AD$194)*10)),1))</f>
        <v>10</v>
      </c>
      <c r="AE110" s="73">
        <f>IF('Indicator Data'!AO113="No data","x",ROUND(IF('Indicator Data'!AO113&gt;$AE$195,10,IF('Indicator Data'!AO113&lt;$AE$194,0,10-($AE$195-'Indicator Data'!AO113)/($AE$195-$AE$194)*10)),1))</f>
        <v>0</v>
      </c>
      <c r="AF110" s="80" t="str">
        <f>IF('Indicator Data'!AP113="No data","x",ROUND(IF('Indicator Data'!AP113&gt;$AF$195,10,IF('Indicator Data'!AP113&lt;$AF$194,0,10-($AF$195-'Indicator Data'!AP113)/($AF$195-$AF$194)*10)),1))</f>
        <v>x</v>
      </c>
      <c r="AG110" s="80" t="str">
        <f>IF('Indicator Data'!AQ113="No data","x",ROUND(IF('Indicator Data'!AQ113&gt;$AG$195,10,IF('Indicator Data'!AQ113&lt;$AG$194,0,10-($AG$195-'Indicator Data'!AQ113)/($AG$195-$AG$194)*10)),1))</f>
        <v>x</v>
      </c>
      <c r="AH110" s="73" t="str">
        <f t="shared" si="29"/>
        <v>x</v>
      </c>
      <c r="AI110" s="74">
        <f t="shared" si="30"/>
        <v>5</v>
      </c>
      <c r="AJ110" s="81">
        <f t="shared" si="31"/>
        <v>7.6</v>
      </c>
      <c r="AK110" s="82">
        <f t="shared" si="33"/>
        <v>4.9000000000000004</v>
      </c>
    </row>
    <row r="111" spans="1:37" s="4" customFormat="1" x14ac:dyDescent="0.25">
      <c r="A111" s="126" t="str">
        <f>'Indicator Data'!A114</f>
        <v>Mauritania</v>
      </c>
      <c r="B111" s="59" t="str">
        <f>'Indicator Data'!B114</f>
        <v>MRT</v>
      </c>
      <c r="C111" s="73">
        <f>ROUND(IF('Indicator Data'!Q114="No data",IF((0.1233*LN('Indicator Data'!BB114)-0.4559)&gt;C$195,0,IF((0.1233*LN('Indicator Data'!BB114)-0.4559)&lt;C$194,10,(C$195-(0.1233*LN('Indicator Data'!BB114)-0.4559))/(C$195-C$194)*10)),IF('Indicator Data'!Q114&gt;C$195,0,IF('Indicator Data'!Q114&lt;C$194,10,(C$195-'Indicator Data'!Q114)/(C$195-C$194)*10))),1)</f>
        <v>6.6</v>
      </c>
      <c r="D111" s="73">
        <f>IF('Indicator Data'!R114="No data","x",ROUND((IF(LOG('Indicator Data'!R114*1000)&gt;D$195,10,IF(LOG('Indicator Data'!R114*1000)&lt;D$194,0,10-(D$195-LOG('Indicator Data'!R114*1000))/(D$195-D$194)*10))),1))</f>
        <v>9</v>
      </c>
      <c r="E111" s="74">
        <f t="shared" si="19"/>
        <v>8</v>
      </c>
      <c r="F111" s="73">
        <f>IF('Indicator Data'!AF114="No data","x",ROUND(IF('Indicator Data'!AF114&gt;F$195,10,IF('Indicator Data'!AF114&lt;F$194,0,10-(F$195-'Indicator Data'!AF114)/(F$195-F$194)*10)),1))</f>
        <v>8.1999999999999993</v>
      </c>
      <c r="G111" s="73">
        <f>IF('Indicator Data'!AG114="No data","x",ROUND(IF('Indicator Data'!AG114&gt;G$195,10,IF('Indicator Data'!AG114&lt;G$194,0,10-(G$195-'Indicator Data'!AG114)/(G$195-G$194)*10)),1))</f>
        <v>1.9</v>
      </c>
      <c r="H111" s="74">
        <f t="shared" si="20"/>
        <v>5.0999999999999996</v>
      </c>
      <c r="I111" s="75">
        <f>SUM(IF('Indicator Data'!S114=0,0,'Indicator Data'!S114/1000000),SUM('Indicator Data'!T114:U114))</f>
        <v>263.28747099999998</v>
      </c>
      <c r="J111" s="75">
        <f>I111/'Indicator Data'!BC114*1000000</f>
        <v>59.564821509692806</v>
      </c>
      <c r="K111" s="73">
        <f t="shared" si="21"/>
        <v>1.2</v>
      </c>
      <c r="L111" s="73">
        <f>IF('Indicator Data'!V114="No data","x",ROUND(IF('Indicator Data'!V114&gt;L$195,10,IF('Indicator Data'!V114&lt;L$194,0,10-(L$195-'Indicator Data'!V114)/(L$195-L$194)*10)),1))</f>
        <v>3.8</v>
      </c>
      <c r="M111" s="74">
        <f t="shared" si="22"/>
        <v>2.5</v>
      </c>
      <c r="N111" s="76">
        <f t="shared" si="23"/>
        <v>5.9</v>
      </c>
      <c r="O111" s="88">
        <f>IF(AND('Indicator Data'!AK114="No data",'Indicator Data'!AL114="No data"),0,SUM('Indicator Data'!AK114:AM114)/1000)</f>
        <v>84.174999999999997</v>
      </c>
      <c r="P111" s="73">
        <f t="shared" si="24"/>
        <v>6.4</v>
      </c>
      <c r="Q111" s="77">
        <f>O111*1000/'Indicator Data'!BC114</f>
        <v>1.904332489326236E-2</v>
      </c>
      <c r="R111" s="73">
        <f t="shared" si="25"/>
        <v>6.6</v>
      </c>
      <c r="S111" s="78">
        <f t="shared" si="26"/>
        <v>6.5</v>
      </c>
      <c r="T111" s="73">
        <f>IF('Indicator Data'!AB114="No data","x",ROUND(IF('Indicator Data'!AB114&gt;T$195,10,IF('Indicator Data'!AB114&lt;T$194,0,10-(T$195-'Indicator Data'!AB114)/(T$195-T$194)*10)),1))</f>
        <v>1</v>
      </c>
      <c r="U111" s="73">
        <f>IF('Indicator Data'!AA114="No data","x",ROUND(IF('Indicator Data'!AA114&gt;U$195,10,IF('Indicator Data'!AA114&lt;U$194,0,10-(U$195-'Indicator Data'!AA114)/(U$195-U$194)*10)),1))</f>
        <v>1.8</v>
      </c>
      <c r="V111" s="73">
        <f>IF('Indicator Data'!AE114="No data","x",ROUND(IF('Indicator Data'!AE114&gt;V$195,10,IF('Indicator Data'!AE114&lt;V$194,0,10-(V$195-'Indicator Data'!AE114)/(V$195-V$194)*10)),1))</f>
        <v>5.6</v>
      </c>
      <c r="W111" s="74">
        <f t="shared" si="32"/>
        <v>2.8</v>
      </c>
      <c r="X111" s="73">
        <f>IF('Indicator Data'!W114="No data","x",ROUND(IF('Indicator Data'!W114&gt;X$195,10,IF('Indicator Data'!W114&lt;X$194,0,10-(X$195-'Indicator Data'!W114)/(X$195-X$194)*10)),1))</f>
        <v>6.1</v>
      </c>
      <c r="Y111" s="73">
        <f>IF('Indicator Data'!X114="No data","x",ROUND(IF('Indicator Data'!X114&gt;Y$195,10,IF('Indicator Data'!X114&lt;Y$194,0,10-(Y$195-'Indicator Data'!X114)/(Y$195-Y$194)*10)),1))</f>
        <v>4.3</v>
      </c>
      <c r="Z111" s="74">
        <f t="shared" si="27"/>
        <v>5.2</v>
      </c>
      <c r="AA111" s="88">
        <f>('Indicator Data'!AJ114+'Indicator Data'!AI114*0.5+'Indicator Data'!AH114*0.25)/1000</f>
        <v>2298.5070000000001</v>
      </c>
      <c r="AB111" s="79">
        <f>AA111*1000/'Indicator Data'!BC114</f>
        <v>0.52000256097936193</v>
      </c>
      <c r="AC111" s="74">
        <f t="shared" si="28"/>
        <v>10</v>
      </c>
      <c r="AD111" s="73">
        <f>IF('Indicator Data'!AN114="No data","x",ROUND(IF('Indicator Data'!AN114&lt;$AD$194,10,IF('Indicator Data'!AN114&gt;$AD$195,0,($AD$195-'Indicator Data'!AN114)/($AD$195-$AD$194)*10)),1))</f>
        <v>2.2999999999999998</v>
      </c>
      <c r="AE111" s="73">
        <f>IF('Indicator Data'!AO114="No data","x",ROUND(IF('Indicator Data'!AO114&gt;$AE$195,10,IF('Indicator Data'!AO114&lt;$AE$194,0,10-($AE$195-'Indicator Data'!AO114)/($AE$195-$AE$194)*10)),1))</f>
        <v>0.1</v>
      </c>
      <c r="AF111" s="80">
        <f>IF('Indicator Data'!AP114="No data","x",ROUND(IF('Indicator Data'!AP114&gt;$AF$195,10,IF('Indicator Data'!AP114&lt;$AF$194,0,10-($AF$195-'Indicator Data'!AP114)/($AF$195-$AF$194)*10)),1))</f>
        <v>10</v>
      </c>
      <c r="AG111" s="80">
        <f>IF('Indicator Data'!AQ114="No data","x",ROUND(IF('Indicator Data'!AQ114&gt;$AG$195,10,IF('Indicator Data'!AQ114&lt;$AG$194,0,10-($AG$195-'Indicator Data'!AQ114)/($AG$195-$AG$194)*10)),1))</f>
        <v>1.6</v>
      </c>
      <c r="AH111" s="73">
        <f t="shared" si="29"/>
        <v>8.3000000000000007</v>
      </c>
      <c r="AI111" s="74">
        <f t="shared" si="30"/>
        <v>3.6</v>
      </c>
      <c r="AJ111" s="81">
        <f t="shared" si="31"/>
        <v>6.6</v>
      </c>
      <c r="AK111" s="82">
        <f t="shared" si="33"/>
        <v>6.6</v>
      </c>
    </row>
    <row r="112" spans="1:37" s="4" customFormat="1" x14ac:dyDescent="0.25">
      <c r="A112" s="126" t="str">
        <f>'Indicator Data'!A115</f>
        <v>Mauritius</v>
      </c>
      <c r="B112" s="59" t="str">
        <f>'Indicator Data'!B115</f>
        <v>MUS</v>
      </c>
      <c r="C112" s="73">
        <f>ROUND(IF('Indicator Data'!Q115="No data",IF((0.1233*LN('Indicator Data'!BB115)-0.4559)&gt;C$195,0,IF((0.1233*LN('Indicator Data'!BB115)-0.4559)&lt;C$194,10,(C$195-(0.1233*LN('Indicator Data'!BB115)-0.4559))/(C$195-C$194)*10)),IF('Indicator Data'!Q115&gt;C$195,0,IF('Indicator Data'!Q115&lt;C$194,10,(C$195-'Indicator Data'!Q115)/(C$195-C$194)*10))),1)</f>
        <v>2.5</v>
      </c>
      <c r="D112" s="73" t="str">
        <f>IF('Indicator Data'!R115="No data","x",ROUND((IF(LOG('Indicator Data'!R115*1000)&gt;D$195,10,IF(LOG('Indicator Data'!R115*1000)&lt;D$194,0,10-(D$195-LOG('Indicator Data'!R115*1000))/(D$195-D$194)*10))),1))</f>
        <v>x</v>
      </c>
      <c r="E112" s="74">
        <f t="shared" si="19"/>
        <v>2.5</v>
      </c>
      <c r="F112" s="73">
        <f>IF('Indicator Data'!AF115="No data","x",ROUND(IF('Indicator Data'!AF115&gt;F$195,10,IF('Indicator Data'!AF115&lt;F$194,0,10-(F$195-'Indicator Data'!AF115)/(F$195-F$194)*10)),1))</f>
        <v>5</v>
      </c>
      <c r="G112" s="73">
        <f>IF('Indicator Data'!AG115="No data","x",ROUND(IF('Indicator Data'!AG115&gt;G$195,10,IF('Indicator Data'!AG115&lt;G$194,0,10-(G$195-'Indicator Data'!AG115)/(G$195-G$194)*10)),1))</f>
        <v>2.7</v>
      </c>
      <c r="H112" s="74">
        <f t="shared" si="20"/>
        <v>3.9</v>
      </c>
      <c r="I112" s="75">
        <f>SUM(IF('Indicator Data'!S115=0,0,'Indicator Data'!S115/1000000),SUM('Indicator Data'!T115:U115))</f>
        <v>15.57</v>
      </c>
      <c r="J112" s="75">
        <f>I112/'Indicator Data'!BC115*1000000</f>
        <v>12.312067011805192</v>
      </c>
      <c r="K112" s="73">
        <f t="shared" si="21"/>
        <v>0.2</v>
      </c>
      <c r="L112" s="73">
        <f>IF('Indicator Data'!V115="No data","x",ROUND(IF('Indicator Data'!V115&gt;L$195,10,IF('Indicator Data'!V115&lt;L$194,0,10-(L$195-'Indicator Data'!V115)/(L$195-L$194)*10)),1))</f>
        <v>0.1</v>
      </c>
      <c r="M112" s="74">
        <f t="shared" si="22"/>
        <v>0.2</v>
      </c>
      <c r="N112" s="76">
        <f t="shared" si="23"/>
        <v>2.2999999999999998</v>
      </c>
      <c r="O112" s="88">
        <f>IF(AND('Indicator Data'!AK115="No data",'Indicator Data'!AL115="No data"),0,SUM('Indicator Data'!AK115:AM115)/1000)</f>
        <v>4.0000000000000001E-3</v>
      </c>
      <c r="P112" s="73">
        <f t="shared" si="24"/>
        <v>0</v>
      </c>
      <c r="Q112" s="77">
        <f>O112*1000/'Indicator Data'!BC115</f>
        <v>3.1630229959679364E-6</v>
      </c>
      <c r="R112" s="73">
        <f t="shared" si="25"/>
        <v>0</v>
      </c>
      <c r="S112" s="78">
        <f t="shared" si="26"/>
        <v>0</v>
      </c>
      <c r="T112" s="73">
        <f>IF('Indicator Data'!AB115="No data","x",ROUND(IF('Indicator Data'!AB115&gt;T$195,10,IF('Indicator Data'!AB115&lt;T$194,0,10-(T$195-'Indicator Data'!AB115)/(T$195-T$194)*10)),1))</f>
        <v>1.8</v>
      </c>
      <c r="U112" s="73">
        <f>IF('Indicator Data'!AA115="No data","x",ROUND(IF('Indicator Data'!AA115&gt;U$195,10,IF('Indicator Data'!AA115&lt;U$194,0,10-(U$195-'Indicator Data'!AA115)/(U$195-U$194)*10)),1))</f>
        <v>0.2</v>
      </c>
      <c r="V112" s="73" t="str">
        <f>IF('Indicator Data'!AE115="No data","x",ROUND(IF('Indicator Data'!AE115&gt;V$195,10,IF('Indicator Data'!AE115&lt;V$194,0,10-(V$195-'Indicator Data'!AE115)/(V$195-V$194)*10)),1))</f>
        <v>x</v>
      </c>
      <c r="W112" s="74">
        <f t="shared" si="32"/>
        <v>1</v>
      </c>
      <c r="X112" s="73">
        <f>IF('Indicator Data'!W115="No data","x",ROUND(IF('Indicator Data'!W115&gt;X$195,10,IF('Indicator Data'!W115&lt;X$194,0,10-(X$195-'Indicator Data'!W115)/(X$195-X$194)*10)),1))</f>
        <v>1</v>
      </c>
      <c r="Y112" s="73" t="str">
        <f>IF('Indicator Data'!X115="No data","x",ROUND(IF('Indicator Data'!X115&gt;Y$195,10,IF('Indicator Data'!X115&lt;Y$194,0,10-(Y$195-'Indicator Data'!X115)/(Y$195-Y$194)*10)),1))</f>
        <v>x</v>
      </c>
      <c r="Z112" s="74">
        <f t="shared" si="27"/>
        <v>1</v>
      </c>
      <c r="AA112" s="88">
        <f>('Indicator Data'!AJ115+'Indicator Data'!AI115*0.5+'Indicator Data'!AH115*0.25)/1000</f>
        <v>30</v>
      </c>
      <c r="AB112" s="79">
        <f>AA112*1000/'Indicator Data'!BC115</f>
        <v>2.3722672469759523E-2</v>
      </c>
      <c r="AC112" s="74">
        <f t="shared" si="28"/>
        <v>2.4</v>
      </c>
      <c r="AD112" s="73">
        <f>IF('Indicator Data'!AN115="No data","x",ROUND(IF('Indicator Data'!AN115&lt;$AD$194,10,IF('Indicator Data'!AN115&gt;$AD$195,0,($AD$195-'Indicator Data'!AN115)/($AD$195-$AD$194)*10)),1))</f>
        <v>3.1</v>
      </c>
      <c r="AE112" s="73">
        <f>IF('Indicator Data'!AO115="No data","x",ROUND(IF('Indicator Data'!AO115&gt;$AE$195,10,IF('Indicator Data'!AO115&lt;$AE$194,0,10-($AE$195-'Indicator Data'!AO115)/($AE$195-$AE$194)*10)),1))</f>
        <v>0.1</v>
      </c>
      <c r="AF112" s="80">
        <f>IF('Indicator Data'!AP115="No data","x",ROUND(IF('Indicator Data'!AP115&gt;$AF$195,10,IF('Indicator Data'!AP115&lt;$AF$194,0,10-($AF$195-'Indicator Data'!AP115)/($AF$195-$AF$194)*10)),1))</f>
        <v>4.3</v>
      </c>
      <c r="AG112" s="80">
        <f>IF('Indicator Data'!AQ115="No data","x",ROUND(IF('Indicator Data'!AQ115&gt;$AG$195,10,IF('Indicator Data'!AQ115&lt;$AG$194,0,10-($AG$195-'Indicator Data'!AQ115)/($AG$195-$AG$194)*10)),1))</f>
        <v>5.9</v>
      </c>
      <c r="AH112" s="73">
        <f t="shared" si="29"/>
        <v>4.5999999999999996</v>
      </c>
      <c r="AI112" s="74">
        <f t="shared" si="30"/>
        <v>2.6</v>
      </c>
      <c r="AJ112" s="81">
        <f t="shared" si="31"/>
        <v>1.8</v>
      </c>
      <c r="AK112" s="82">
        <f t="shared" si="33"/>
        <v>0.9</v>
      </c>
    </row>
    <row r="113" spans="1:37" s="4" customFormat="1" x14ac:dyDescent="0.25">
      <c r="A113" s="126" t="str">
        <f>'Indicator Data'!A116</f>
        <v>Mexico</v>
      </c>
      <c r="B113" s="59" t="str">
        <f>'Indicator Data'!B116</f>
        <v>MEX</v>
      </c>
      <c r="C113" s="73">
        <f>ROUND(IF('Indicator Data'!Q116="No data",IF((0.1233*LN('Indicator Data'!BB116)-0.4559)&gt;C$195,0,IF((0.1233*LN('Indicator Data'!BB116)-0.4559)&lt;C$194,10,(C$195-(0.1233*LN('Indicator Data'!BB116)-0.4559))/(C$195-C$194)*10)),IF('Indicator Data'!Q116&gt;C$195,0,IF('Indicator Data'!Q116&lt;C$194,10,(C$195-'Indicator Data'!Q116)/(C$195-C$194)*10))),1)</f>
        <v>2.7</v>
      </c>
      <c r="D113" s="73">
        <f>IF('Indicator Data'!R116="No data","x",ROUND((IF(LOG('Indicator Data'!R116*1000)&gt;D$195,10,IF(LOG('Indicator Data'!R116*1000)&lt;D$194,0,10-(D$195-LOG('Indicator Data'!R116*1000))/(D$195-D$194)*10))),1))</f>
        <v>5.2</v>
      </c>
      <c r="E113" s="74">
        <f t="shared" si="19"/>
        <v>4.0999999999999996</v>
      </c>
      <c r="F113" s="73">
        <f>IF('Indicator Data'!AF116="No data","x",ROUND(IF('Indicator Data'!AF116&gt;F$195,10,IF('Indicator Data'!AF116&lt;F$194,0,10-(F$195-'Indicator Data'!AF116)/(F$195-F$194)*10)),1))</f>
        <v>4.5999999999999996</v>
      </c>
      <c r="G113" s="73">
        <f>IF('Indicator Data'!AG116="No data","x",ROUND(IF('Indicator Data'!AG116&gt;G$195,10,IF('Indicator Data'!AG116&lt;G$194,0,10-(G$195-'Indicator Data'!AG116)/(G$195-G$194)*10)),1))</f>
        <v>4.5999999999999996</v>
      </c>
      <c r="H113" s="74">
        <f t="shared" si="20"/>
        <v>4.5999999999999996</v>
      </c>
      <c r="I113" s="75">
        <f>SUM(IF('Indicator Data'!S116=0,0,'Indicator Data'!S116/1000000),SUM('Indicator Data'!T116:U116))</f>
        <v>1354.95018</v>
      </c>
      <c r="J113" s="75">
        <f>I113/'Indicator Data'!BC116*1000000</f>
        <v>10.490211924008124</v>
      </c>
      <c r="K113" s="73">
        <f t="shared" si="21"/>
        <v>0.2</v>
      </c>
      <c r="L113" s="73">
        <f>IF('Indicator Data'!V116="No data","x",ROUND(IF('Indicator Data'!V116&gt;L$195,10,IF('Indicator Data'!V116&lt;L$194,0,10-(L$195-'Indicator Data'!V116)/(L$195-L$194)*10)),1))</f>
        <v>0</v>
      </c>
      <c r="M113" s="74">
        <f t="shared" si="22"/>
        <v>0.1</v>
      </c>
      <c r="N113" s="76">
        <f t="shared" si="23"/>
        <v>3.2</v>
      </c>
      <c r="O113" s="88">
        <f>IF(AND('Indicator Data'!AK116="No data",'Indicator Data'!AL116="No data"),0,SUM('Indicator Data'!AK116:AM116)/1000)</f>
        <v>339.06</v>
      </c>
      <c r="P113" s="73">
        <f t="shared" si="24"/>
        <v>8.4</v>
      </c>
      <c r="Q113" s="77">
        <f>O113*1000/'Indicator Data'!BC116</f>
        <v>2.625049472264873E-3</v>
      </c>
      <c r="R113" s="73">
        <f t="shared" si="25"/>
        <v>4</v>
      </c>
      <c r="S113" s="78">
        <f t="shared" si="26"/>
        <v>6.2</v>
      </c>
      <c r="T113" s="73">
        <f>IF('Indicator Data'!AB116="No data","x",ROUND(IF('Indicator Data'!AB116&gt;T$195,10,IF('Indicator Data'!AB116&lt;T$194,0,10-(T$195-'Indicator Data'!AB116)/(T$195-T$194)*10)),1))</f>
        <v>0.6</v>
      </c>
      <c r="U113" s="73">
        <f>IF('Indicator Data'!AA116="No data","x",ROUND(IF('Indicator Data'!AA116&gt;U$195,10,IF('Indicator Data'!AA116&lt;U$194,0,10-(U$195-'Indicator Data'!AA116)/(U$195-U$194)*10)),1))</f>
        <v>0.4</v>
      </c>
      <c r="V113" s="73">
        <f>IF('Indicator Data'!AE116="No data","x",ROUND(IF('Indicator Data'!AE116&gt;V$195,10,IF('Indicator Data'!AE116&lt;V$194,0,10-(V$195-'Indicator Data'!AE116)/(V$195-V$194)*10)),1))</f>
        <v>0</v>
      </c>
      <c r="W113" s="74">
        <f t="shared" si="32"/>
        <v>0.3</v>
      </c>
      <c r="X113" s="73">
        <f>IF('Indicator Data'!W116="No data","x",ROUND(IF('Indicator Data'!W116&gt;X$195,10,IF('Indicator Data'!W116&lt;X$194,0,10-(X$195-'Indicator Data'!W116)/(X$195-X$194)*10)),1))</f>
        <v>1</v>
      </c>
      <c r="Y113" s="73">
        <f>IF('Indicator Data'!X116="No data","x",ROUND(IF('Indicator Data'!X116&gt;Y$195,10,IF('Indicator Data'!X116&lt;Y$194,0,10-(Y$195-'Indicator Data'!X116)/(Y$195-Y$194)*10)),1))</f>
        <v>0.6</v>
      </c>
      <c r="Z113" s="74">
        <f t="shared" si="27"/>
        <v>0.8</v>
      </c>
      <c r="AA113" s="88">
        <f>('Indicator Data'!AJ116+'Indicator Data'!AI116*0.5+'Indicator Data'!AH116*0.25)/1000</f>
        <v>751.779</v>
      </c>
      <c r="AB113" s="79">
        <f>AA113*1000/'Indicator Data'!BC116</f>
        <v>5.8203771226621069E-3</v>
      </c>
      <c r="AC113" s="74">
        <f t="shared" si="28"/>
        <v>0.6</v>
      </c>
      <c r="AD113" s="73">
        <f>IF('Indicator Data'!AN116="No data","x",ROUND(IF('Indicator Data'!AN116&lt;$AD$194,10,IF('Indicator Data'!AN116&gt;$AD$195,0,($AD$195-'Indicator Data'!AN116)/($AD$195-$AD$194)*10)),1))</f>
        <v>2.7</v>
      </c>
      <c r="AE113" s="73">
        <f>IF('Indicator Data'!AO116="No data","x",ROUND(IF('Indicator Data'!AO116&gt;$AE$195,10,IF('Indicator Data'!AO116&lt;$AE$194,0,10-($AE$195-'Indicator Data'!AO116)/($AE$195-$AE$194)*10)),1))</f>
        <v>0</v>
      </c>
      <c r="AF113" s="80">
        <f>IF('Indicator Data'!AP116="No data","x",ROUND(IF('Indicator Data'!AP116&gt;$AF$195,10,IF('Indicator Data'!AP116&lt;$AF$194,0,10-($AF$195-'Indicator Data'!AP116)/($AF$195-$AF$194)*10)),1))</f>
        <v>3</v>
      </c>
      <c r="AG113" s="80">
        <f>IF('Indicator Data'!AQ116="No data","x",ROUND(IF('Indicator Data'!AQ116&gt;$AG$195,10,IF('Indicator Data'!AQ116&lt;$AG$194,0,10-($AG$195-'Indicator Data'!AQ116)/($AG$195-$AG$194)*10)),1))</f>
        <v>2.4</v>
      </c>
      <c r="AH113" s="73">
        <f t="shared" si="29"/>
        <v>2.9</v>
      </c>
      <c r="AI113" s="74">
        <f t="shared" si="30"/>
        <v>1.9</v>
      </c>
      <c r="AJ113" s="81">
        <f t="shared" si="31"/>
        <v>0.9</v>
      </c>
      <c r="AK113" s="82">
        <f t="shared" si="33"/>
        <v>4</v>
      </c>
    </row>
    <row r="114" spans="1:37" s="4" customFormat="1" x14ac:dyDescent="0.25">
      <c r="A114" s="126" t="str">
        <f>'Indicator Data'!A117</f>
        <v>Micronesia</v>
      </c>
      <c r="B114" s="59" t="str">
        <f>'Indicator Data'!B117</f>
        <v>FSM</v>
      </c>
      <c r="C114" s="73">
        <f>ROUND(IF('Indicator Data'!Q117="No data",IF((0.1233*LN('Indicator Data'!BB117)-0.4559)&gt;C$195,0,IF((0.1233*LN('Indicator Data'!BB117)-0.4559)&lt;C$194,10,(C$195-(0.1233*LN('Indicator Data'!BB117)-0.4559))/(C$195-C$194)*10)),IF('Indicator Data'!Q117&gt;C$195,0,IF('Indicator Data'!Q117&lt;C$194,10,(C$195-'Indicator Data'!Q117)/(C$195-C$194)*10))),1)</f>
        <v>5</v>
      </c>
      <c r="D114" s="73" t="str">
        <f>IF('Indicator Data'!R117="No data","x",ROUND((IF(LOG('Indicator Data'!R117*1000)&gt;D$195,10,IF(LOG('Indicator Data'!R117*1000)&lt;D$194,0,10-(D$195-LOG('Indicator Data'!R117*1000))/(D$195-D$194)*10))),1))</f>
        <v>x</v>
      </c>
      <c r="E114" s="74">
        <f t="shared" si="19"/>
        <v>5</v>
      </c>
      <c r="F114" s="73" t="str">
        <f>IF('Indicator Data'!AF117="No data","x",ROUND(IF('Indicator Data'!AF117&gt;F$195,10,IF('Indicator Data'!AF117&lt;F$194,0,10-(F$195-'Indicator Data'!AF117)/(F$195-F$194)*10)),1))</f>
        <v>x</v>
      </c>
      <c r="G114" s="73" t="str">
        <f>IF('Indicator Data'!AG117="No data","x",ROUND(IF('Indicator Data'!AG117&gt;G$195,10,IF('Indicator Data'!AG117&lt;G$194,0,10-(G$195-'Indicator Data'!AG117)/(G$195-G$194)*10)),1))</f>
        <v>x</v>
      </c>
      <c r="H114" s="74" t="str">
        <f t="shared" si="20"/>
        <v>x</v>
      </c>
      <c r="I114" s="75">
        <f>SUM(IF('Indicator Data'!S117=0,0,'Indicator Data'!S117/1000000),SUM('Indicator Data'!T117:U117))</f>
        <v>145.47453100000001</v>
      </c>
      <c r="J114" s="75">
        <f>I114/'Indicator Data'!BC117*1000000</f>
        <v>1378.330658303646</v>
      </c>
      <c r="K114" s="73">
        <f t="shared" si="21"/>
        <v>10</v>
      </c>
      <c r="L114" s="73">
        <f>IF('Indicator Data'!V117="No data","x",ROUND(IF('Indicator Data'!V117&gt;L$195,10,IF('Indicator Data'!V117&lt;L$194,0,10-(L$195-'Indicator Data'!V117)/(L$195-L$194)*10)),1))</f>
        <v>10</v>
      </c>
      <c r="M114" s="74">
        <f t="shared" si="22"/>
        <v>10</v>
      </c>
      <c r="N114" s="76">
        <f t="shared" si="23"/>
        <v>6.7</v>
      </c>
      <c r="O114" s="88">
        <f>IF(AND('Indicator Data'!AK117="No data",'Indicator Data'!AL117="No data"),0,SUM('Indicator Data'!AK117:AM117)/1000)</f>
        <v>0</v>
      </c>
      <c r="P114" s="73">
        <f t="shared" si="24"/>
        <v>0</v>
      </c>
      <c r="Q114" s="77">
        <f>O114*1000/'Indicator Data'!BC117</f>
        <v>0</v>
      </c>
      <c r="R114" s="73">
        <f t="shared" si="25"/>
        <v>0</v>
      </c>
      <c r="S114" s="78">
        <f t="shared" si="26"/>
        <v>0</v>
      </c>
      <c r="T114" s="73" t="str">
        <f>IF('Indicator Data'!AB117="No data","x",ROUND(IF('Indicator Data'!AB117&gt;T$195,10,IF('Indicator Data'!AB117&lt;T$194,0,10-(T$195-'Indicator Data'!AB117)/(T$195-T$194)*10)),1))</f>
        <v>x</v>
      </c>
      <c r="U114" s="73">
        <f>IF('Indicator Data'!AA117="No data","x",ROUND(IF('Indicator Data'!AA117&gt;U$195,10,IF('Indicator Data'!AA117&lt;U$194,0,10-(U$195-'Indicator Data'!AA117)/(U$195-U$194)*10)),1))</f>
        <v>3</v>
      </c>
      <c r="V114" s="73" t="str">
        <f>IF('Indicator Data'!AE117="No data","x",ROUND(IF('Indicator Data'!AE117&gt;V$195,10,IF('Indicator Data'!AE117&lt;V$194,0,10-(V$195-'Indicator Data'!AE117)/(V$195-V$194)*10)),1))</f>
        <v>x</v>
      </c>
      <c r="W114" s="74">
        <f t="shared" si="32"/>
        <v>3</v>
      </c>
      <c r="X114" s="73">
        <f>IF('Indicator Data'!W117="No data","x",ROUND(IF('Indicator Data'!W117&gt;X$195,10,IF('Indicator Data'!W117&lt;X$194,0,10-(X$195-'Indicator Data'!W117)/(X$195-X$194)*10)),1))</f>
        <v>2.5</v>
      </c>
      <c r="Y114" s="73" t="str">
        <f>IF('Indicator Data'!X117="No data","x",ROUND(IF('Indicator Data'!X117&gt;Y$195,10,IF('Indicator Data'!X117&lt;Y$194,0,10-(Y$195-'Indicator Data'!X117)/(Y$195-Y$194)*10)),1))</f>
        <v>x</v>
      </c>
      <c r="Z114" s="74">
        <f t="shared" si="27"/>
        <v>2.5</v>
      </c>
      <c r="AA114" s="88">
        <f>('Indicator Data'!AJ117+'Indicator Data'!AI117*0.5+'Indicator Data'!AH117*0.25)/1000</f>
        <v>25</v>
      </c>
      <c r="AB114" s="79">
        <f>AA114*1000/'Indicator Data'!BC117</f>
        <v>0.23686803607973925</v>
      </c>
      <c r="AC114" s="74">
        <f t="shared" si="28"/>
        <v>10</v>
      </c>
      <c r="AD114" s="73">
        <f>IF('Indicator Data'!AN117="No data","x",ROUND(IF('Indicator Data'!AN117&lt;$AD$194,10,IF('Indicator Data'!AN117&gt;$AD$195,0,($AD$195-'Indicator Data'!AN117)/($AD$195-$AD$194)*10)),1))</f>
        <v>10</v>
      </c>
      <c r="AE114" s="73">
        <f>IF('Indicator Data'!AO117="No data","x",ROUND(IF('Indicator Data'!AO117&gt;$AE$195,10,IF('Indicator Data'!AO117&lt;$AE$194,0,10-($AE$195-'Indicator Data'!AO117)/($AE$195-$AE$194)*10)),1))</f>
        <v>0</v>
      </c>
      <c r="AF114" s="80" t="str">
        <f>IF('Indicator Data'!AP117="No data","x",ROUND(IF('Indicator Data'!AP117&gt;$AF$195,10,IF('Indicator Data'!AP117&lt;$AF$194,0,10-($AF$195-'Indicator Data'!AP117)/($AF$195-$AF$194)*10)),1))</f>
        <v>x</v>
      </c>
      <c r="AG114" s="80" t="str">
        <f>IF('Indicator Data'!AQ117="No data","x",ROUND(IF('Indicator Data'!AQ117&gt;$AG$195,10,IF('Indicator Data'!AQ117&lt;$AG$194,0,10-($AG$195-'Indicator Data'!AQ117)/($AG$195-$AG$194)*10)),1))</f>
        <v>x</v>
      </c>
      <c r="AH114" s="73" t="str">
        <f t="shared" si="29"/>
        <v>x</v>
      </c>
      <c r="AI114" s="74">
        <f t="shared" si="30"/>
        <v>5</v>
      </c>
      <c r="AJ114" s="81">
        <f t="shared" si="31"/>
        <v>6.4</v>
      </c>
      <c r="AK114" s="82">
        <f t="shared" si="33"/>
        <v>3.9</v>
      </c>
    </row>
    <row r="115" spans="1:37" s="4" customFormat="1" x14ac:dyDescent="0.25">
      <c r="A115" s="126" t="str">
        <f>'Indicator Data'!A118</f>
        <v>Moldova Republic of</v>
      </c>
      <c r="B115" s="59" t="str">
        <f>'Indicator Data'!B118</f>
        <v>MDA</v>
      </c>
      <c r="C115" s="73">
        <f>ROUND(IF('Indicator Data'!Q118="No data",IF((0.1233*LN('Indicator Data'!BB118)-0.4559)&gt;C$195,0,IF((0.1233*LN('Indicator Data'!BB118)-0.4559)&lt;C$194,10,(C$195-(0.1233*LN('Indicator Data'!BB118)-0.4559))/(C$195-C$194)*10)),IF('Indicator Data'!Q118&gt;C$195,0,IF('Indicator Data'!Q118&lt;C$194,10,(C$195-'Indicator Data'!Q118)/(C$195-C$194)*10))),1)</f>
        <v>3.8</v>
      </c>
      <c r="D115" s="73">
        <f>IF('Indicator Data'!R118="No data","x",ROUND((IF(LOG('Indicator Data'!R118*1000)&gt;D$195,10,IF(LOG('Indicator Data'!R118*1000)&lt;D$194,0,10-(D$195-LOG('Indicator Data'!R118*1000))/(D$195-D$194)*10))),1))</f>
        <v>2.2999999999999998</v>
      </c>
      <c r="E115" s="74">
        <f t="shared" si="19"/>
        <v>3.1</v>
      </c>
      <c r="F115" s="73">
        <f>IF('Indicator Data'!AF118="No data","x",ROUND(IF('Indicator Data'!AF118&gt;F$195,10,IF('Indicator Data'!AF118&lt;F$194,0,10-(F$195-'Indicator Data'!AF118)/(F$195-F$194)*10)),1))</f>
        <v>3</v>
      </c>
      <c r="G115" s="73">
        <f>IF('Indicator Data'!AG118="No data","x",ROUND(IF('Indicator Data'!AG118&gt;G$195,10,IF('Indicator Data'!AG118&lt;G$194,0,10-(G$195-'Indicator Data'!AG118)/(G$195-G$194)*10)),1))</f>
        <v>0.3</v>
      </c>
      <c r="H115" s="74">
        <f t="shared" si="20"/>
        <v>1.7</v>
      </c>
      <c r="I115" s="75">
        <f>SUM(IF('Indicator Data'!S118=0,0,'Indicator Data'!S118/1000000),SUM('Indicator Data'!T118:U118))</f>
        <v>188.34353100000001</v>
      </c>
      <c r="J115" s="75">
        <f>I115/'Indicator Data'!BC118*1000000</f>
        <v>53.058252271286712</v>
      </c>
      <c r="K115" s="73">
        <f t="shared" si="21"/>
        <v>1.1000000000000001</v>
      </c>
      <c r="L115" s="73">
        <f>IF('Indicator Data'!V118="No data","x",ROUND(IF('Indicator Data'!V118&gt;L$195,10,IF('Indicator Data'!V118&lt;L$194,0,10-(L$195-'Indicator Data'!V118)/(L$195-L$194)*10)),1))</f>
        <v>1.9</v>
      </c>
      <c r="M115" s="74">
        <f t="shared" si="22"/>
        <v>1.5</v>
      </c>
      <c r="N115" s="76">
        <f t="shared" si="23"/>
        <v>2.4</v>
      </c>
      <c r="O115" s="88">
        <f>IF(AND('Indicator Data'!AK118="No data",'Indicator Data'!AL118="No data"),0,SUM('Indicator Data'!AK118:AM118)/1000)</f>
        <v>0.40400000000000003</v>
      </c>
      <c r="P115" s="73">
        <f t="shared" si="24"/>
        <v>0</v>
      </c>
      <c r="Q115" s="77">
        <f>O115*1000/'Indicator Data'!BC118</f>
        <v>1.138108317487147E-4</v>
      </c>
      <c r="R115" s="73">
        <f t="shared" si="25"/>
        <v>1.9</v>
      </c>
      <c r="S115" s="78">
        <f t="shared" si="26"/>
        <v>1</v>
      </c>
      <c r="T115" s="73">
        <f>IF('Indicator Data'!AB118="No data","x",ROUND(IF('Indicator Data'!AB118&gt;T$195,10,IF('Indicator Data'!AB118&lt;T$194,0,10-(T$195-'Indicator Data'!AB118)/(T$195-T$194)*10)),1))</f>
        <v>1.2</v>
      </c>
      <c r="U115" s="73">
        <f>IF('Indicator Data'!AA118="No data","x",ROUND(IF('Indicator Data'!AA118&gt;U$195,10,IF('Indicator Data'!AA118&lt;U$194,0,10-(U$195-'Indicator Data'!AA118)/(U$195-U$194)*10)),1))</f>
        <v>1.7</v>
      </c>
      <c r="V115" s="73" t="str">
        <f>IF('Indicator Data'!AE118="No data","x",ROUND(IF('Indicator Data'!AE118&gt;V$195,10,IF('Indicator Data'!AE118&lt;V$194,0,10-(V$195-'Indicator Data'!AE118)/(V$195-V$194)*10)),1))</f>
        <v>x</v>
      </c>
      <c r="W115" s="74">
        <f t="shared" si="32"/>
        <v>1.5</v>
      </c>
      <c r="X115" s="73">
        <f>IF('Indicator Data'!W118="No data","x",ROUND(IF('Indicator Data'!W118&gt;X$195,10,IF('Indicator Data'!W118&lt;X$194,0,10-(X$195-'Indicator Data'!W118)/(X$195-X$194)*10)),1))</f>
        <v>1.2</v>
      </c>
      <c r="Y115" s="73">
        <f>IF('Indicator Data'!X118="No data","x",ROUND(IF('Indicator Data'!X118&gt;Y$195,10,IF('Indicator Data'!X118&lt;Y$194,0,10-(Y$195-'Indicator Data'!X118)/(Y$195-Y$194)*10)),1))</f>
        <v>0.5</v>
      </c>
      <c r="Z115" s="74">
        <f t="shared" si="27"/>
        <v>0.9</v>
      </c>
      <c r="AA115" s="88">
        <f>('Indicator Data'!AJ118+'Indicator Data'!AI118*0.5+'Indicator Data'!AH118*0.25)/1000</f>
        <v>0</v>
      </c>
      <c r="AB115" s="79">
        <f>AA115*1000/'Indicator Data'!BC118</f>
        <v>0</v>
      </c>
      <c r="AC115" s="74">
        <f t="shared" si="28"/>
        <v>0</v>
      </c>
      <c r="AD115" s="73">
        <f>IF('Indicator Data'!AN118="No data","x",ROUND(IF('Indicator Data'!AN118&lt;$AD$194,10,IF('Indicator Data'!AN118&gt;$AD$195,0,($AD$195-'Indicator Data'!AN118)/($AD$195-$AD$194)*10)),1))</f>
        <v>6</v>
      </c>
      <c r="AE115" s="73">
        <f>IF('Indicator Data'!AO118="No data","x",ROUND(IF('Indicator Data'!AO118&gt;$AE$195,10,IF('Indicator Data'!AO118&lt;$AE$194,0,10-($AE$195-'Indicator Data'!AO118)/($AE$195-$AE$194)*10)),1))</f>
        <v>1.2</v>
      </c>
      <c r="AF115" s="80">
        <f>IF('Indicator Data'!AP118="No data","x",ROUND(IF('Indicator Data'!AP118&gt;$AF$195,10,IF('Indicator Data'!AP118&lt;$AF$194,0,10-($AF$195-'Indicator Data'!AP118)/($AF$195-$AF$194)*10)),1))</f>
        <v>4.2</v>
      </c>
      <c r="AG115" s="80">
        <f>IF('Indicator Data'!AQ118="No data","x",ROUND(IF('Indicator Data'!AQ118&gt;$AG$195,10,IF('Indicator Data'!AQ118&lt;$AG$194,0,10-($AG$195-'Indicator Data'!AQ118)/($AG$195-$AG$194)*10)),1))</f>
        <v>2.9</v>
      </c>
      <c r="AH115" s="73">
        <f t="shared" si="29"/>
        <v>3.9</v>
      </c>
      <c r="AI115" s="74">
        <f t="shared" si="30"/>
        <v>3.7</v>
      </c>
      <c r="AJ115" s="81">
        <f t="shared" si="31"/>
        <v>1.6</v>
      </c>
      <c r="AK115" s="82">
        <f t="shared" si="33"/>
        <v>1.3</v>
      </c>
    </row>
    <row r="116" spans="1:37" s="4" customFormat="1" x14ac:dyDescent="0.25">
      <c r="A116" s="126" t="str">
        <f>'Indicator Data'!A119</f>
        <v>Mongolia</v>
      </c>
      <c r="B116" s="59" t="str">
        <f>'Indicator Data'!B119</f>
        <v>MNG</v>
      </c>
      <c r="C116" s="73">
        <f>ROUND(IF('Indicator Data'!Q119="No data",IF((0.1233*LN('Indicator Data'!BB119)-0.4559)&gt;C$195,0,IF((0.1233*LN('Indicator Data'!BB119)-0.4559)&lt;C$194,10,(C$195-(0.1233*LN('Indicator Data'!BB119)-0.4559))/(C$195-C$194)*10)),IF('Indicator Data'!Q119&gt;C$195,0,IF('Indicator Data'!Q119&lt;C$194,10,(C$195-'Indicator Data'!Q119)/(C$195-C$194)*10))),1)</f>
        <v>3.2</v>
      </c>
      <c r="D116" s="73">
        <f>IF('Indicator Data'!R119="No data","x",ROUND((IF(LOG('Indicator Data'!R119*1000)&gt;D$195,10,IF(LOG('Indicator Data'!R119*1000)&lt;D$194,0,10-(D$195-LOG('Indicator Data'!R119*1000))/(D$195-D$194)*10))),1))</f>
        <v>6.2</v>
      </c>
      <c r="E116" s="74">
        <f t="shared" si="19"/>
        <v>4.9000000000000004</v>
      </c>
      <c r="F116" s="73">
        <f>IF('Indicator Data'!AF119="No data","x",ROUND(IF('Indicator Data'!AF119&gt;F$195,10,IF('Indicator Data'!AF119&lt;F$194,0,10-(F$195-'Indicator Data'!AF119)/(F$195-F$194)*10)),1))</f>
        <v>4</v>
      </c>
      <c r="G116" s="73">
        <f>IF('Indicator Data'!AG119="No data","x",ROUND(IF('Indicator Data'!AG119&gt;G$195,10,IF('Indicator Data'!AG119&lt;G$194,0,10-(G$195-'Indicator Data'!AG119)/(G$195-G$194)*10)),1))</f>
        <v>1.8</v>
      </c>
      <c r="H116" s="74">
        <f t="shared" si="20"/>
        <v>2.9</v>
      </c>
      <c r="I116" s="75">
        <f>SUM(IF('Indicator Data'!S119=0,0,'Indicator Data'!S119/1000000),SUM('Indicator Data'!T119:U119))</f>
        <v>884.82950200000005</v>
      </c>
      <c r="J116" s="75">
        <f>I116/'Indicator Data'!BC119*1000000</f>
        <v>287.68889992902308</v>
      </c>
      <c r="K116" s="73">
        <f t="shared" si="21"/>
        <v>5.8</v>
      </c>
      <c r="L116" s="73">
        <f>IF('Indicator Data'!V119="No data","x",ROUND(IF('Indicator Data'!V119&gt;L$195,10,IF('Indicator Data'!V119&lt;L$194,0,10-(L$195-'Indicator Data'!V119)/(L$195-L$194)*10)),1))</f>
        <v>5.2</v>
      </c>
      <c r="M116" s="74">
        <f t="shared" si="22"/>
        <v>5.5</v>
      </c>
      <c r="N116" s="76">
        <f t="shared" si="23"/>
        <v>4.5999999999999996</v>
      </c>
      <c r="O116" s="88">
        <f>IF(AND('Indicator Data'!AK119="No data",'Indicator Data'!AL119="No data"),0,SUM('Indicator Data'!AK119:AM119)/1000)</f>
        <v>7.0000000000000001E-3</v>
      </c>
      <c r="P116" s="73">
        <f t="shared" si="24"/>
        <v>0</v>
      </c>
      <c r="Q116" s="77">
        <f>O116*1000/'Indicator Data'!BC119</f>
        <v>2.2759438908301243E-6</v>
      </c>
      <c r="R116" s="73">
        <f t="shared" si="25"/>
        <v>0</v>
      </c>
      <c r="S116" s="78">
        <f t="shared" si="26"/>
        <v>0</v>
      </c>
      <c r="T116" s="73">
        <f>IF('Indicator Data'!AB119="No data","x",ROUND(IF('Indicator Data'!AB119&gt;T$195,10,IF('Indicator Data'!AB119&lt;T$194,0,10-(T$195-'Indicator Data'!AB119)/(T$195-T$194)*10)),1))</f>
        <v>0.2</v>
      </c>
      <c r="U116" s="73">
        <f>IF('Indicator Data'!AA119="No data","x",ROUND(IF('Indicator Data'!AA119&gt;U$195,10,IF('Indicator Data'!AA119&lt;U$194,0,10-(U$195-'Indicator Data'!AA119)/(U$195-U$194)*10)),1))</f>
        <v>7.8</v>
      </c>
      <c r="V116" s="73" t="str">
        <f>IF('Indicator Data'!AE119="No data","x",ROUND(IF('Indicator Data'!AE119&gt;V$195,10,IF('Indicator Data'!AE119&lt;V$194,0,10-(V$195-'Indicator Data'!AE119)/(V$195-V$194)*10)),1))</f>
        <v>x</v>
      </c>
      <c r="W116" s="74">
        <f t="shared" si="32"/>
        <v>4</v>
      </c>
      <c r="X116" s="73">
        <f>IF('Indicator Data'!W119="No data","x",ROUND(IF('Indicator Data'!W119&gt;X$195,10,IF('Indicator Data'!W119&lt;X$194,0,10-(X$195-'Indicator Data'!W119)/(X$195-X$194)*10)),1))</f>
        <v>1.3</v>
      </c>
      <c r="Y116" s="73">
        <f>IF('Indicator Data'!X119="No data","x",ROUND(IF('Indicator Data'!X119&gt;Y$195,10,IF('Indicator Data'!X119&lt;Y$194,0,10-(Y$195-'Indicator Data'!X119)/(Y$195-Y$194)*10)),1))</f>
        <v>0.4</v>
      </c>
      <c r="Z116" s="74">
        <f t="shared" si="27"/>
        <v>0.9</v>
      </c>
      <c r="AA116" s="88">
        <f>('Indicator Data'!AJ119+'Indicator Data'!AI119*0.5+'Indicator Data'!AH119*0.25)/1000</f>
        <v>383.55099999999999</v>
      </c>
      <c r="AB116" s="79">
        <f>AA116*1000/'Indicator Data'!BC119</f>
        <v>0.12470579361025501</v>
      </c>
      <c r="AC116" s="74">
        <f t="shared" si="28"/>
        <v>10</v>
      </c>
      <c r="AD116" s="73">
        <f>IF('Indicator Data'!AN119="No data","x",ROUND(IF('Indicator Data'!AN119&lt;$AD$194,10,IF('Indicator Data'!AN119&gt;$AD$195,0,($AD$195-'Indicator Data'!AN119)/($AD$195-$AD$194)*10)),1))</f>
        <v>5.9</v>
      </c>
      <c r="AE116" s="73">
        <f>IF('Indicator Data'!AO119="No data","x",ROUND(IF('Indicator Data'!AO119&gt;$AE$195,10,IF('Indicator Data'!AO119&lt;$AE$194,0,10-($AE$195-'Indicator Data'!AO119)/($AE$195-$AE$194)*10)),1))</f>
        <v>4.9000000000000004</v>
      </c>
      <c r="AF116" s="80">
        <f>IF('Indicator Data'!AP119="No data","x",ROUND(IF('Indicator Data'!AP119&gt;$AF$195,10,IF('Indicator Data'!AP119&lt;$AF$194,0,10-($AF$195-'Indicator Data'!AP119)/($AF$195-$AF$194)*10)),1))</f>
        <v>4.2</v>
      </c>
      <c r="AG116" s="80">
        <f>IF('Indicator Data'!AQ119="No data","x",ROUND(IF('Indicator Data'!AQ119&gt;$AG$195,10,IF('Indicator Data'!AQ119&lt;$AG$194,0,10-($AG$195-'Indicator Data'!AQ119)/($AG$195-$AG$194)*10)),1))</f>
        <v>8.4</v>
      </c>
      <c r="AH116" s="73">
        <f t="shared" si="29"/>
        <v>5</v>
      </c>
      <c r="AI116" s="74">
        <f t="shared" si="30"/>
        <v>5.3</v>
      </c>
      <c r="AJ116" s="81">
        <f t="shared" si="31"/>
        <v>6.5</v>
      </c>
      <c r="AK116" s="82">
        <f t="shared" si="33"/>
        <v>4</v>
      </c>
    </row>
    <row r="117" spans="1:37" s="4" customFormat="1" x14ac:dyDescent="0.25">
      <c r="A117" s="126" t="str">
        <f>'Indicator Data'!A120</f>
        <v>Montenegro</v>
      </c>
      <c r="B117" s="59" t="str">
        <f>'Indicator Data'!B120</f>
        <v>MNE</v>
      </c>
      <c r="C117" s="73">
        <f>ROUND(IF('Indicator Data'!Q120="No data",IF((0.1233*LN('Indicator Data'!BB120)-0.4559)&gt;C$195,0,IF((0.1233*LN('Indicator Data'!BB120)-0.4559)&lt;C$194,10,(C$195-(0.1233*LN('Indicator Data'!BB120)-0.4559))/(C$195-C$194)*10)),IF('Indicator Data'!Q120&gt;C$195,0,IF('Indicator Data'!Q120&lt;C$194,10,(C$195-'Indicator Data'!Q120)/(C$195-C$194)*10))),1)</f>
        <v>2.1</v>
      </c>
      <c r="D117" s="73">
        <f>IF('Indicator Data'!R120="No data","x",ROUND((IF(LOG('Indicator Data'!R120*1000)&gt;D$195,10,IF(LOG('Indicator Data'!R120*1000)&lt;D$194,0,10-(D$195-LOG('Indicator Data'!R120*1000))/(D$195-D$194)*10))),1))</f>
        <v>1</v>
      </c>
      <c r="E117" s="74">
        <f t="shared" si="19"/>
        <v>1.6</v>
      </c>
      <c r="F117" s="73">
        <f>IF('Indicator Data'!AF120="No data","x",ROUND(IF('Indicator Data'!AF120&gt;F$195,10,IF('Indicator Data'!AF120&lt;F$194,0,10-(F$195-'Indicator Data'!AF120)/(F$195-F$194)*10)),1))</f>
        <v>1.8</v>
      </c>
      <c r="G117" s="73">
        <f>IF('Indicator Data'!AG120="No data","x",ROUND(IF('Indicator Data'!AG120&gt;G$195,10,IF('Indicator Data'!AG120&lt;G$194,0,10-(G$195-'Indicator Data'!AG120)/(G$195-G$194)*10)),1))</f>
        <v>1.7</v>
      </c>
      <c r="H117" s="74">
        <f t="shared" si="20"/>
        <v>1.8</v>
      </c>
      <c r="I117" s="75">
        <f>SUM(IF('Indicator Data'!S120=0,0,'Indicator Data'!S120/1000000),SUM('Indicator Data'!T120:U120))</f>
        <v>24.23799</v>
      </c>
      <c r="J117" s="75">
        <f>I117/'Indicator Data'!BC120*1000000</f>
        <v>38.938344115629484</v>
      </c>
      <c r="K117" s="73">
        <f t="shared" si="21"/>
        <v>0.8</v>
      </c>
      <c r="L117" s="73">
        <f>IF('Indicator Data'!V120="No data","x",ROUND(IF('Indicator Data'!V120&gt;L$195,10,IF('Indicator Data'!V120&lt;L$194,0,10-(L$195-'Indicator Data'!V120)/(L$195-L$194)*10)),1))</f>
        <v>1.6</v>
      </c>
      <c r="M117" s="74">
        <f t="shared" si="22"/>
        <v>1.2</v>
      </c>
      <c r="N117" s="76">
        <f t="shared" si="23"/>
        <v>1.6</v>
      </c>
      <c r="O117" s="88">
        <f>IF(AND('Indicator Data'!AK120="No data",'Indicator Data'!AL120="No data"),0,SUM('Indicator Data'!AK120:AM120)/1000)</f>
        <v>0.83499999999999996</v>
      </c>
      <c r="P117" s="73">
        <f t="shared" si="24"/>
        <v>0</v>
      </c>
      <c r="Q117" s="77">
        <f>O117*1000/'Indicator Data'!BC120</f>
        <v>1.3414279540733625E-3</v>
      </c>
      <c r="R117" s="73">
        <f t="shared" si="25"/>
        <v>3.4</v>
      </c>
      <c r="S117" s="78">
        <f t="shared" si="26"/>
        <v>1.7</v>
      </c>
      <c r="T117" s="73">
        <f>IF('Indicator Data'!AB120="No data","x",ROUND(IF('Indicator Data'!AB120&gt;T$195,10,IF('Indicator Data'!AB120&lt;T$194,0,10-(T$195-'Indicator Data'!AB120)/(T$195-T$194)*10)),1))</f>
        <v>0.2</v>
      </c>
      <c r="U117" s="73">
        <f>IF('Indicator Data'!AA120="No data","x",ROUND(IF('Indicator Data'!AA120&gt;U$195,10,IF('Indicator Data'!AA120&lt;U$194,0,10-(U$195-'Indicator Data'!AA120)/(U$195-U$194)*10)),1))</f>
        <v>0.3</v>
      </c>
      <c r="V117" s="73" t="str">
        <f>IF('Indicator Data'!AE120="No data","x",ROUND(IF('Indicator Data'!AE120&gt;V$195,10,IF('Indicator Data'!AE120&lt;V$194,0,10-(V$195-'Indicator Data'!AE120)/(V$195-V$194)*10)),1))</f>
        <v>x</v>
      </c>
      <c r="W117" s="74">
        <f t="shared" si="32"/>
        <v>0.3</v>
      </c>
      <c r="X117" s="73">
        <f>IF('Indicator Data'!W120="No data","x",ROUND(IF('Indicator Data'!W120&gt;X$195,10,IF('Indicator Data'!W120&lt;X$194,0,10-(X$195-'Indicator Data'!W120)/(X$195-X$194)*10)),1))</f>
        <v>0.3</v>
      </c>
      <c r="Y117" s="73">
        <f>IF('Indicator Data'!X120="No data","x",ROUND(IF('Indicator Data'!X120&gt;Y$195,10,IF('Indicator Data'!X120&lt;Y$194,0,10-(Y$195-'Indicator Data'!X120)/(Y$195-Y$194)*10)),1))</f>
        <v>0.2</v>
      </c>
      <c r="Z117" s="74">
        <f t="shared" si="27"/>
        <v>0.3</v>
      </c>
      <c r="AA117" s="88">
        <f>('Indicator Data'!AJ120+'Indicator Data'!AI120*0.5+'Indicator Data'!AH120*0.25)/1000</f>
        <v>0.1</v>
      </c>
      <c r="AB117" s="79">
        <f>AA117*1000/'Indicator Data'!BC120</f>
        <v>1.6065005438004341E-4</v>
      </c>
      <c r="AC117" s="74">
        <f t="shared" si="28"/>
        <v>0</v>
      </c>
      <c r="AD117" s="73">
        <f>IF('Indicator Data'!AN120="No data","x",ROUND(IF('Indicator Data'!AN120&lt;$AD$194,10,IF('Indicator Data'!AN120&gt;$AD$195,0,($AD$195-'Indicator Data'!AN120)/($AD$195-$AD$194)*10)),1))</f>
        <v>0.1</v>
      </c>
      <c r="AE117" s="73">
        <f>IF('Indicator Data'!AO120="No data","x",ROUND(IF('Indicator Data'!AO120&gt;$AE$195,10,IF('Indicator Data'!AO120&lt;$AE$194,0,10-($AE$195-'Indicator Data'!AO120)/($AE$195-$AE$194)*10)),1))</f>
        <v>0</v>
      </c>
      <c r="AF117" s="80">
        <f>IF('Indicator Data'!AP120="No data","x",ROUND(IF('Indicator Data'!AP120&gt;$AF$195,10,IF('Indicator Data'!AP120&lt;$AF$194,0,10-($AF$195-'Indicator Data'!AP120)/($AF$195-$AF$194)*10)),1))</f>
        <v>5.0999999999999996</v>
      </c>
      <c r="AG117" s="80" t="str">
        <f>IF('Indicator Data'!AQ120="No data","x",ROUND(IF('Indicator Data'!AQ120&gt;$AG$195,10,IF('Indicator Data'!AQ120&lt;$AG$194,0,10-($AG$195-'Indicator Data'!AQ120)/($AG$195-$AG$194)*10)),1))</f>
        <v>x</v>
      </c>
      <c r="AH117" s="73">
        <f t="shared" si="29"/>
        <v>5.0999999999999996</v>
      </c>
      <c r="AI117" s="74">
        <f t="shared" si="30"/>
        <v>1.7</v>
      </c>
      <c r="AJ117" s="81">
        <f t="shared" si="31"/>
        <v>0.6</v>
      </c>
      <c r="AK117" s="82">
        <f t="shared" si="33"/>
        <v>1.2</v>
      </c>
    </row>
    <row r="118" spans="1:37" s="4" customFormat="1" x14ac:dyDescent="0.25">
      <c r="A118" s="126" t="str">
        <f>'Indicator Data'!A121</f>
        <v>Morocco</v>
      </c>
      <c r="B118" s="59" t="str">
        <f>'Indicator Data'!B121</f>
        <v>MAR</v>
      </c>
      <c r="C118" s="73">
        <f>ROUND(IF('Indicator Data'!Q121="No data",IF((0.1233*LN('Indicator Data'!BB121)-0.4559)&gt;C$195,0,IF((0.1233*LN('Indicator Data'!BB121)-0.4559)&lt;C$194,10,(C$195-(0.1233*LN('Indicator Data'!BB121)-0.4559))/(C$195-C$194)*10)),IF('Indicator Data'!Q121&gt;C$195,0,IF('Indicator Data'!Q121&lt;C$194,10,(C$195-'Indicator Data'!Q121)/(C$195-C$194)*10))),1)</f>
        <v>4.4000000000000004</v>
      </c>
      <c r="D118" s="73">
        <f>IF('Indicator Data'!R121="No data","x",ROUND((IF(LOG('Indicator Data'!R121*1000)&gt;D$195,10,IF(LOG('Indicator Data'!R121*1000)&lt;D$194,0,10-(D$195-LOG('Indicator Data'!R121*1000))/(D$195-D$194)*10))),1))</f>
        <v>6.8</v>
      </c>
      <c r="E118" s="74">
        <f t="shared" si="19"/>
        <v>5.7</v>
      </c>
      <c r="F118" s="73">
        <f>IF('Indicator Data'!AF121="No data","x",ROUND(IF('Indicator Data'!AF121&gt;F$195,10,IF('Indicator Data'!AF121&lt;F$194,0,10-(F$195-'Indicator Data'!AF121)/(F$195-F$194)*10)),1))</f>
        <v>6.4</v>
      </c>
      <c r="G118" s="73">
        <f>IF('Indicator Data'!AG121="No data","x",ROUND(IF('Indicator Data'!AG121&gt;G$195,10,IF('Indicator Data'!AG121&lt;G$194,0,10-(G$195-'Indicator Data'!AG121)/(G$195-G$194)*10)),1))</f>
        <v>3.9</v>
      </c>
      <c r="H118" s="74">
        <f t="shared" si="20"/>
        <v>5.2</v>
      </c>
      <c r="I118" s="75">
        <f>SUM(IF('Indicator Data'!S121=0,0,'Indicator Data'!S121/1000000),SUM('Indicator Data'!T121:U121))</f>
        <v>1815.3561649999999</v>
      </c>
      <c r="J118" s="75">
        <f>I118/'Indicator Data'!BC121*1000000</f>
        <v>50.793998278659117</v>
      </c>
      <c r="K118" s="73">
        <f t="shared" si="21"/>
        <v>1</v>
      </c>
      <c r="L118" s="73">
        <f>IF('Indicator Data'!V121="No data","x",ROUND(IF('Indicator Data'!V121&gt;L$195,10,IF('Indicator Data'!V121&lt;L$194,0,10-(L$195-'Indicator Data'!V121)/(L$195-L$194)*10)),1))</f>
        <v>1.2</v>
      </c>
      <c r="M118" s="74">
        <f t="shared" si="22"/>
        <v>1.1000000000000001</v>
      </c>
      <c r="N118" s="76">
        <f t="shared" si="23"/>
        <v>4.4000000000000004</v>
      </c>
      <c r="O118" s="88">
        <f>IF(AND('Indicator Data'!AK121="No data",'Indicator Data'!AL121="No data"),0,SUM('Indicator Data'!AK121:AM121)/1000)</f>
        <v>5.069</v>
      </c>
      <c r="P118" s="73">
        <f t="shared" si="24"/>
        <v>2.2999999999999998</v>
      </c>
      <c r="Q118" s="77">
        <f>O118*1000/'Indicator Data'!BC121</f>
        <v>1.4183154922357789E-4</v>
      </c>
      <c r="R118" s="73">
        <f t="shared" si="25"/>
        <v>2</v>
      </c>
      <c r="S118" s="78">
        <f t="shared" si="26"/>
        <v>2.2000000000000002</v>
      </c>
      <c r="T118" s="73">
        <f>IF('Indicator Data'!AB121="No data","x",ROUND(IF('Indicator Data'!AB121&gt;T$195,10,IF('Indicator Data'!AB121&lt;T$194,0,10-(T$195-'Indicator Data'!AB121)/(T$195-T$194)*10)),1))</f>
        <v>0.2</v>
      </c>
      <c r="U118" s="73">
        <f>IF('Indicator Data'!AA121="No data","x",ROUND(IF('Indicator Data'!AA121&gt;U$195,10,IF('Indicator Data'!AA121&lt;U$194,0,10-(U$195-'Indicator Data'!AA121)/(U$195-U$194)*10)),1))</f>
        <v>1.8</v>
      </c>
      <c r="V118" s="73" t="str">
        <f>IF('Indicator Data'!AE121="No data","x",ROUND(IF('Indicator Data'!AE121&gt;V$195,10,IF('Indicator Data'!AE121&lt;V$194,0,10-(V$195-'Indicator Data'!AE121)/(V$195-V$194)*10)),1))</f>
        <v>x</v>
      </c>
      <c r="W118" s="74">
        <f t="shared" si="32"/>
        <v>1</v>
      </c>
      <c r="X118" s="73">
        <f>IF('Indicator Data'!W121="No data","x",ROUND(IF('Indicator Data'!W121&gt;X$195,10,IF('Indicator Data'!W121&lt;X$194,0,10-(X$195-'Indicator Data'!W121)/(X$195-X$194)*10)),1))</f>
        <v>1.8</v>
      </c>
      <c r="Y118" s="73">
        <f>IF('Indicator Data'!X121="No data","x",ROUND(IF('Indicator Data'!X121&gt;Y$195,10,IF('Indicator Data'!X121&lt;Y$194,0,10-(Y$195-'Indicator Data'!X121)/(Y$195-Y$194)*10)),1))</f>
        <v>0.7</v>
      </c>
      <c r="Z118" s="74">
        <f t="shared" si="27"/>
        <v>1.3</v>
      </c>
      <c r="AA118" s="88">
        <f>('Indicator Data'!AJ121+'Indicator Data'!AI121*0.5+'Indicator Data'!AH121*0.25)/1000</f>
        <v>1082.5</v>
      </c>
      <c r="AB118" s="79">
        <f>AA118*1000/'Indicator Data'!BC121</f>
        <v>3.0288548438453949E-2</v>
      </c>
      <c r="AC118" s="74">
        <f t="shared" si="28"/>
        <v>3</v>
      </c>
      <c r="AD118" s="73">
        <f>IF('Indicator Data'!AN121="No data","x",ROUND(IF('Indicator Data'!AN121&lt;$AD$194,10,IF('Indicator Data'!AN121&gt;$AD$195,0,($AD$195-'Indicator Data'!AN121)/($AD$195-$AD$194)*10)),1))</f>
        <v>0.7</v>
      </c>
      <c r="AE118" s="73">
        <f>IF('Indicator Data'!AO121="No data","x",ROUND(IF('Indicator Data'!AO121&gt;$AE$195,10,IF('Indicator Data'!AO121&lt;$AE$194,0,10-($AE$195-'Indicator Data'!AO121)/($AE$195-$AE$194)*10)),1))</f>
        <v>0</v>
      </c>
      <c r="AF118" s="80">
        <f>IF('Indicator Data'!AP121="No data","x",ROUND(IF('Indicator Data'!AP121&gt;$AF$195,10,IF('Indicator Data'!AP121&lt;$AF$194,0,10-($AF$195-'Indicator Data'!AP121)/($AF$195-$AF$194)*10)),1))</f>
        <v>5.2</v>
      </c>
      <c r="AG118" s="80">
        <f>IF('Indicator Data'!AQ121="No data","x",ROUND(IF('Indicator Data'!AQ121&gt;$AG$195,10,IF('Indicator Data'!AQ121&lt;$AG$194,0,10-($AG$195-'Indicator Data'!AQ121)/($AG$195-$AG$194)*10)),1))</f>
        <v>2.5</v>
      </c>
      <c r="AH118" s="73">
        <f t="shared" si="29"/>
        <v>4.7</v>
      </c>
      <c r="AI118" s="74">
        <f t="shared" si="30"/>
        <v>1.8</v>
      </c>
      <c r="AJ118" s="81">
        <f t="shared" si="31"/>
        <v>1.8</v>
      </c>
      <c r="AK118" s="82">
        <f t="shared" si="33"/>
        <v>2</v>
      </c>
    </row>
    <row r="119" spans="1:37" s="4" customFormat="1" x14ac:dyDescent="0.25">
      <c r="A119" s="126" t="str">
        <f>'Indicator Data'!A122</f>
        <v>Mozambique</v>
      </c>
      <c r="B119" s="59" t="str">
        <f>'Indicator Data'!B122</f>
        <v>MOZ</v>
      </c>
      <c r="C119" s="73">
        <f>ROUND(IF('Indicator Data'!Q122="No data",IF((0.1233*LN('Indicator Data'!BB122)-0.4559)&gt;C$195,0,IF((0.1233*LN('Indicator Data'!BB122)-0.4559)&lt;C$194,10,(C$195-(0.1233*LN('Indicator Data'!BB122)-0.4559))/(C$195-C$194)*10)),IF('Indicator Data'!Q122&gt;C$195,0,IF('Indicator Data'!Q122&lt;C$194,10,(C$195-'Indicator Data'!Q122)/(C$195-C$194)*10))),1)</f>
        <v>7.9</v>
      </c>
      <c r="D119" s="73">
        <f>IF('Indicator Data'!R122="No data","x",ROUND((IF(LOG('Indicator Data'!R122*1000)&gt;D$195,10,IF(LOG('Indicator Data'!R122*1000)&lt;D$194,0,10-(D$195-LOG('Indicator Data'!R122*1000))/(D$195-D$194)*10))),1))</f>
        <v>9.6</v>
      </c>
      <c r="E119" s="74">
        <f t="shared" si="19"/>
        <v>8.9</v>
      </c>
      <c r="F119" s="73">
        <f>IF('Indicator Data'!AF122="No data","x",ROUND(IF('Indicator Data'!AF122&gt;F$195,10,IF('Indicator Data'!AF122&lt;F$194,0,10-(F$195-'Indicator Data'!AF122)/(F$195-F$194)*10)),1))</f>
        <v>7.4</v>
      </c>
      <c r="G119" s="73">
        <f>IF('Indicator Data'!AG122="No data","x",ROUND(IF('Indicator Data'!AG122&gt;G$195,10,IF('Indicator Data'!AG122&lt;G$194,0,10-(G$195-'Indicator Data'!AG122)/(G$195-G$194)*10)),1))</f>
        <v>5.0999999999999996</v>
      </c>
      <c r="H119" s="74">
        <f t="shared" si="20"/>
        <v>6.3</v>
      </c>
      <c r="I119" s="75">
        <f>SUM(IF('Indicator Data'!S122=0,0,'Indicator Data'!S122/1000000),SUM('Indicator Data'!T122:U122))</f>
        <v>2331.4780499999997</v>
      </c>
      <c r="J119" s="75">
        <f>I119/'Indicator Data'!BC122*1000000</f>
        <v>78.583406749318144</v>
      </c>
      <c r="K119" s="73">
        <f t="shared" si="21"/>
        <v>1.6</v>
      </c>
      <c r="L119" s="73">
        <f>IF('Indicator Data'!V122="No data","x",ROUND(IF('Indicator Data'!V122&gt;L$195,10,IF('Indicator Data'!V122&lt;L$194,0,10-(L$195-'Indicator Data'!V122)/(L$195-L$194)*10)),1))</f>
        <v>9.6999999999999993</v>
      </c>
      <c r="M119" s="74">
        <f t="shared" si="22"/>
        <v>5.7</v>
      </c>
      <c r="N119" s="76">
        <f t="shared" si="23"/>
        <v>7.5</v>
      </c>
      <c r="O119" s="88">
        <f>IF(AND('Indicator Data'!AK122="No data",'Indicator Data'!AL122="No data"),0,SUM('Indicator Data'!AK122:AM122)/1000)</f>
        <v>20.936</v>
      </c>
      <c r="P119" s="73">
        <f t="shared" si="24"/>
        <v>4.4000000000000004</v>
      </c>
      <c r="Q119" s="77">
        <f>O119*1000/'Indicator Data'!BC122</f>
        <v>7.0565631261410543E-4</v>
      </c>
      <c r="R119" s="73">
        <f t="shared" si="25"/>
        <v>2.9</v>
      </c>
      <c r="S119" s="78">
        <f t="shared" si="26"/>
        <v>3.7</v>
      </c>
      <c r="T119" s="73">
        <f>IF('Indicator Data'!AB122="No data","x",ROUND(IF('Indicator Data'!AB122&gt;T$195,10,IF('Indicator Data'!AB122&lt;T$194,0,10-(T$195-'Indicator Data'!AB122)/(T$195-T$194)*10)),1))</f>
        <v>10</v>
      </c>
      <c r="U119" s="73">
        <f>IF('Indicator Data'!AA122="No data","x",ROUND(IF('Indicator Data'!AA122&gt;U$195,10,IF('Indicator Data'!AA122&lt;U$194,0,10-(U$195-'Indicator Data'!AA122)/(U$195-U$194)*10)),1))</f>
        <v>10</v>
      </c>
      <c r="V119" s="73">
        <f>IF('Indicator Data'!AE122="No data","x",ROUND(IF('Indicator Data'!AE122&gt;V$195,10,IF('Indicator Data'!AE122&lt;V$194,0,10-(V$195-'Indicator Data'!AE122)/(V$195-V$194)*10)),1))</f>
        <v>5.9</v>
      </c>
      <c r="W119" s="74">
        <f t="shared" si="32"/>
        <v>8.6</v>
      </c>
      <c r="X119" s="73">
        <f>IF('Indicator Data'!W122="No data","x",ROUND(IF('Indicator Data'!W122&gt;X$195,10,IF('Indicator Data'!W122&lt;X$194,0,10-(X$195-'Indicator Data'!W122)/(X$195-X$194)*10)),1))</f>
        <v>5.6</v>
      </c>
      <c r="Y119" s="73">
        <f>IF('Indicator Data'!X122="No data","x",ROUND(IF('Indicator Data'!X122&gt;Y$195,10,IF('Indicator Data'!X122&lt;Y$194,0,10-(Y$195-'Indicator Data'!X122)/(Y$195-Y$194)*10)),1))</f>
        <v>3.5</v>
      </c>
      <c r="Z119" s="74">
        <f t="shared" si="27"/>
        <v>4.5999999999999996</v>
      </c>
      <c r="AA119" s="88">
        <f>('Indicator Data'!AJ122+'Indicator Data'!AI122*0.5+'Indicator Data'!AH122*0.25)/1000</f>
        <v>1071.7255</v>
      </c>
      <c r="AB119" s="79">
        <f>AA119*1000/'Indicator Data'!BC122</f>
        <v>3.6122939647712481E-2</v>
      </c>
      <c r="AC119" s="74">
        <f t="shared" si="28"/>
        <v>3.6</v>
      </c>
      <c r="AD119" s="73">
        <f>IF('Indicator Data'!AN122="No data","x",ROUND(IF('Indicator Data'!AN122&lt;$AD$194,10,IF('Indicator Data'!AN122&gt;$AD$195,0,($AD$195-'Indicator Data'!AN122)/($AD$195-$AD$194)*10)),1))</f>
        <v>5.5</v>
      </c>
      <c r="AE119" s="73">
        <f>IF('Indicator Data'!AO122="No data","x",ROUND(IF('Indicator Data'!AO122&gt;$AE$195,10,IF('Indicator Data'!AO122&lt;$AE$194,0,10-($AE$195-'Indicator Data'!AO122)/($AE$195-$AE$194)*10)),1))</f>
        <v>7.2</v>
      </c>
      <c r="AF119" s="80">
        <f>IF('Indicator Data'!AP122="No data","x",ROUND(IF('Indicator Data'!AP122&gt;$AF$195,10,IF('Indicator Data'!AP122&lt;$AF$194,0,10-($AF$195-'Indicator Data'!AP122)/($AF$195-$AF$194)*10)),1))</f>
        <v>8.5</v>
      </c>
      <c r="AG119" s="80">
        <f>IF('Indicator Data'!AQ122="No data","x",ROUND(IF('Indicator Data'!AQ122&gt;$AG$195,10,IF('Indicator Data'!AQ122&lt;$AG$194,0,10-($AG$195-'Indicator Data'!AQ122)/($AG$195-$AG$194)*10)),1))</f>
        <v>3.4</v>
      </c>
      <c r="AH119" s="73">
        <f t="shared" si="29"/>
        <v>7.5</v>
      </c>
      <c r="AI119" s="74">
        <f t="shared" si="30"/>
        <v>6.7</v>
      </c>
      <c r="AJ119" s="81">
        <f t="shared" si="31"/>
        <v>6.3</v>
      </c>
      <c r="AK119" s="82">
        <f t="shared" si="33"/>
        <v>5.0999999999999996</v>
      </c>
    </row>
    <row r="120" spans="1:37" s="4" customFormat="1" x14ac:dyDescent="0.25">
      <c r="A120" s="126" t="str">
        <f>'Indicator Data'!A123</f>
        <v>Myanmar</v>
      </c>
      <c r="B120" s="59" t="str">
        <f>'Indicator Data'!B123</f>
        <v>MMR</v>
      </c>
      <c r="C120" s="73">
        <f>ROUND(IF('Indicator Data'!Q123="No data",IF((0.1233*LN('Indicator Data'!BB123)-0.4559)&gt;C$195,0,IF((0.1233*LN('Indicator Data'!BB123)-0.4559)&lt;C$194,10,(C$195-(0.1233*LN('Indicator Data'!BB123)-0.4559))/(C$195-C$194)*10)),IF('Indicator Data'!Q123&gt;C$195,0,IF('Indicator Data'!Q123&lt;C$194,10,(C$195-'Indicator Data'!Q123)/(C$195-C$194)*10))),1)</f>
        <v>5.7</v>
      </c>
      <c r="D120" s="73">
        <f>IF('Indicator Data'!R123="No data","x",ROUND((IF(LOG('Indicator Data'!R123*1000)&gt;D$195,10,IF(LOG('Indicator Data'!R123*1000)&lt;D$194,0,10-(D$195-LOG('Indicator Data'!R123*1000))/(D$195-D$194)*10))),1))</f>
        <v>8.3000000000000007</v>
      </c>
      <c r="E120" s="74">
        <f t="shared" si="19"/>
        <v>7.2</v>
      </c>
      <c r="F120" s="73">
        <f>IF('Indicator Data'!AF123="No data","x",ROUND(IF('Indicator Data'!AF123&gt;F$195,10,IF('Indicator Data'!AF123&lt;F$194,0,10-(F$195-'Indicator Data'!AF123)/(F$195-F$194)*10)),1))</f>
        <v>6.1</v>
      </c>
      <c r="G120" s="73" t="str">
        <f>IF('Indicator Data'!AG123="No data","x",ROUND(IF('Indicator Data'!AG123&gt;G$195,10,IF('Indicator Data'!AG123&lt;G$194,0,10-(G$195-'Indicator Data'!AG123)/(G$195-G$194)*10)),1))</f>
        <v>x</v>
      </c>
      <c r="H120" s="74">
        <f t="shared" si="20"/>
        <v>6.1</v>
      </c>
      <c r="I120" s="75">
        <f>SUM(IF('Indicator Data'!S123=0,0,'Indicator Data'!S123/1000000),SUM('Indicator Data'!T123:U123))</f>
        <v>2505.5133289999999</v>
      </c>
      <c r="J120" s="75">
        <f>I120/'Indicator Data'!BC123*1000000</f>
        <v>46.945564663606604</v>
      </c>
      <c r="K120" s="73">
        <f t="shared" si="21"/>
        <v>0.9</v>
      </c>
      <c r="L120" s="73">
        <f>IF('Indicator Data'!V123="No data","x",ROUND(IF('Indicator Data'!V123&gt;L$195,10,IF('Indicator Data'!V123&lt;L$194,0,10-(L$195-'Indicator Data'!V123)/(L$195-L$194)*10)),1))</f>
        <v>1.6</v>
      </c>
      <c r="M120" s="74">
        <f t="shared" si="22"/>
        <v>1.3</v>
      </c>
      <c r="N120" s="76">
        <f t="shared" si="23"/>
        <v>5.5</v>
      </c>
      <c r="O120" s="88">
        <f>IF(AND('Indicator Data'!AK123="No data",'Indicator Data'!AL123="No data"),0,SUM('Indicator Data'!AK123:AM123)/1000)</f>
        <v>255.67400000000001</v>
      </c>
      <c r="P120" s="73">
        <f t="shared" si="24"/>
        <v>8</v>
      </c>
      <c r="Q120" s="77">
        <f>O120*1000/'Indicator Data'!BC123</f>
        <v>4.7905393920189181E-3</v>
      </c>
      <c r="R120" s="73">
        <f t="shared" si="25"/>
        <v>4.7</v>
      </c>
      <c r="S120" s="78">
        <f t="shared" si="26"/>
        <v>6.4</v>
      </c>
      <c r="T120" s="73">
        <f>IF('Indicator Data'!AB123="No data","x",ROUND(IF('Indicator Data'!AB123&gt;T$195,10,IF('Indicator Data'!AB123&lt;T$194,0,10-(T$195-'Indicator Data'!AB123)/(T$195-T$194)*10)),1))</f>
        <v>1.6</v>
      </c>
      <c r="U120" s="73">
        <f>IF('Indicator Data'!AA123="No data","x",ROUND(IF('Indicator Data'!AA123&gt;U$195,10,IF('Indicator Data'!AA123&lt;U$194,0,10-(U$195-'Indicator Data'!AA123)/(U$195-U$194)*10)),1))</f>
        <v>6.5</v>
      </c>
      <c r="V120" s="73">
        <f>IF('Indicator Data'!AE123="No data","x",ROUND(IF('Indicator Data'!AE123&gt;V$195,10,IF('Indicator Data'!AE123&lt;V$194,0,10-(V$195-'Indicator Data'!AE123)/(V$195-V$194)*10)),1))</f>
        <v>0.9</v>
      </c>
      <c r="W120" s="74">
        <f t="shared" si="32"/>
        <v>3</v>
      </c>
      <c r="X120" s="73">
        <f>IF('Indicator Data'!W123="No data","x",ROUND(IF('Indicator Data'!W123&gt;X$195,10,IF('Indicator Data'!W123&lt;X$194,0,10-(X$195-'Indicator Data'!W123)/(X$195-X$194)*10)),1))</f>
        <v>3.7</v>
      </c>
      <c r="Y120" s="73">
        <f>IF('Indicator Data'!X123="No data","x",ROUND(IF('Indicator Data'!X123&gt;Y$195,10,IF('Indicator Data'!X123&lt;Y$194,0,10-(Y$195-'Indicator Data'!X123)/(Y$195-Y$194)*10)),1))</f>
        <v>4.2</v>
      </c>
      <c r="Z120" s="74">
        <f t="shared" si="27"/>
        <v>4</v>
      </c>
      <c r="AA120" s="88">
        <f>('Indicator Data'!AJ123+'Indicator Data'!AI123*0.5+'Indicator Data'!AH123*0.25)/1000</f>
        <v>447.79250000000002</v>
      </c>
      <c r="AB120" s="79">
        <f>AA120*1000/'Indicator Data'!BC123</f>
        <v>8.3902454324672488E-3</v>
      </c>
      <c r="AC120" s="74">
        <f t="shared" si="28"/>
        <v>0.8</v>
      </c>
      <c r="AD120" s="73">
        <f>IF('Indicator Data'!AN123="No data","x",ROUND(IF('Indicator Data'!AN123&lt;$AD$194,10,IF('Indicator Data'!AN123&gt;$AD$195,0,($AD$195-'Indicator Data'!AN123)/($AD$195-$AD$194)*10)),1))</f>
        <v>5.0999999999999996</v>
      </c>
      <c r="AE120" s="73">
        <f>IF('Indicator Data'!AO123="No data","x",ROUND(IF('Indicator Data'!AO123&gt;$AE$195,10,IF('Indicator Data'!AO123&lt;$AE$194,0,10-($AE$195-'Indicator Data'!AO123)/($AE$195-$AE$194)*10)),1))</f>
        <v>4</v>
      </c>
      <c r="AF120" s="80">
        <f>IF('Indicator Data'!AP123="No data","x",ROUND(IF('Indicator Data'!AP123&gt;$AF$195,10,IF('Indicator Data'!AP123&lt;$AF$194,0,10-($AF$195-'Indicator Data'!AP123)/($AF$195-$AF$194)*10)),1))</f>
        <v>8.3000000000000007</v>
      </c>
      <c r="AG120" s="80">
        <f>IF('Indicator Data'!AQ123="No data","x",ROUND(IF('Indicator Data'!AQ123&gt;$AG$195,10,IF('Indicator Data'!AQ123&lt;$AG$194,0,10-($AG$195-'Indicator Data'!AQ123)/($AG$195-$AG$194)*10)),1))</f>
        <v>4.0999999999999996</v>
      </c>
      <c r="AH120" s="73">
        <f t="shared" si="29"/>
        <v>7.5</v>
      </c>
      <c r="AI120" s="74">
        <f t="shared" si="30"/>
        <v>5.5</v>
      </c>
      <c r="AJ120" s="81">
        <f t="shared" si="31"/>
        <v>3.5</v>
      </c>
      <c r="AK120" s="82">
        <f t="shared" si="33"/>
        <v>5.0999999999999996</v>
      </c>
    </row>
    <row r="121" spans="1:37" s="4" customFormat="1" x14ac:dyDescent="0.25">
      <c r="A121" s="126" t="str">
        <f>'Indicator Data'!A124</f>
        <v>Namibia</v>
      </c>
      <c r="B121" s="59" t="str">
        <f>'Indicator Data'!B124</f>
        <v>NAM</v>
      </c>
      <c r="C121" s="73">
        <f>ROUND(IF('Indicator Data'!Q124="No data",IF((0.1233*LN('Indicator Data'!BB124)-0.4559)&gt;C$195,0,IF((0.1233*LN('Indicator Data'!BB124)-0.4559)&lt;C$194,10,(C$195-(0.1233*LN('Indicator Data'!BB124)-0.4559))/(C$195-C$194)*10)),IF('Indicator Data'!Q124&gt;C$195,0,IF('Indicator Data'!Q124&lt;C$194,10,(C$195-'Indicator Data'!Q124)/(C$195-C$194)*10))),1)</f>
        <v>4.7</v>
      </c>
      <c r="D121" s="73">
        <f>IF('Indicator Data'!R124="No data","x",ROUND((IF(LOG('Indicator Data'!R124*1000)&gt;D$195,10,IF(LOG('Indicator Data'!R124*1000)&lt;D$194,0,10-(D$195-LOG('Indicator Data'!R124*1000))/(D$195-D$194)*10))),1))</f>
        <v>8.6</v>
      </c>
      <c r="E121" s="74">
        <f t="shared" si="19"/>
        <v>7.1</v>
      </c>
      <c r="F121" s="73">
        <f>IF('Indicator Data'!AF124="No data","x",ROUND(IF('Indicator Data'!AF124&gt;F$195,10,IF('Indicator Data'!AF124&lt;F$194,0,10-(F$195-'Indicator Data'!AF124)/(F$195-F$194)*10)),1))</f>
        <v>6.3</v>
      </c>
      <c r="G121" s="73">
        <f>IF('Indicator Data'!AG124="No data","x",ROUND(IF('Indicator Data'!AG124&gt;G$195,10,IF('Indicator Data'!AG124&lt;G$194,0,10-(G$195-'Indicator Data'!AG124)/(G$195-G$194)*10)),1))</f>
        <v>9</v>
      </c>
      <c r="H121" s="74">
        <f t="shared" si="20"/>
        <v>7.7</v>
      </c>
      <c r="I121" s="75">
        <f>SUM(IF('Indicator Data'!S124=0,0,'Indicator Data'!S124/1000000),SUM('Indicator Data'!T124:U124))</f>
        <v>258.95000000000005</v>
      </c>
      <c r="J121" s="75">
        <f>I121/'Indicator Data'!BC124*1000000</f>
        <v>102.1985212688956</v>
      </c>
      <c r="K121" s="73">
        <f t="shared" si="21"/>
        <v>2</v>
      </c>
      <c r="L121" s="73">
        <f>IF('Indicator Data'!V124="No data","x",ROUND(IF('Indicator Data'!V124&gt;L$195,10,IF('Indicator Data'!V124&lt;L$194,0,10-(L$195-'Indicator Data'!V124)/(L$195-L$194)*10)),1))</f>
        <v>1</v>
      </c>
      <c r="M121" s="74">
        <f t="shared" si="22"/>
        <v>1.5</v>
      </c>
      <c r="N121" s="76">
        <f t="shared" si="23"/>
        <v>5.9</v>
      </c>
      <c r="O121" s="88">
        <f>IF(AND('Indicator Data'!AK124="No data",'Indicator Data'!AL124="No data"),0,SUM('Indicator Data'!AK124:AM124)/1000)</f>
        <v>2.2120000000000002</v>
      </c>
      <c r="P121" s="73">
        <f t="shared" si="24"/>
        <v>1.1000000000000001</v>
      </c>
      <c r="Q121" s="77">
        <f>O121*1000/'Indicator Data'!BC124</f>
        <v>8.7299914673410702E-4</v>
      </c>
      <c r="R121" s="73">
        <f t="shared" si="25"/>
        <v>3.1</v>
      </c>
      <c r="S121" s="78">
        <f t="shared" si="26"/>
        <v>2.1</v>
      </c>
      <c r="T121" s="73">
        <f>IF('Indicator Data'!AB124="No data","x",ROUND(IF('Indicator Data'!AB124&gt;T$195,10,IF('Indicator Data'!AB124&lt;T$194,0,10-(T$195-'Indicator Data'!AB124)/(T$195-T$194)*10)),1))</f>
        <v>10</v>
      </c>
      <c r="U121" s="73">
        <f>IF('Indicator Data'!AA124="No data","x",ROUND(IF('Indicator Data'!AA124&gt;U$195,10,IF('Indicator Data'!AA124&lt;U$194,0,10-(U$195-'Indicator Data'!AA124)/(U$195-U$194)*10)),1))</f>
        <v>7.7</v>
      </c>
      <c r="V121" s="73">
        <f>IF('Indicator Data'!AE124="No data","x",ROUND(IF('Indicator Data'!AE124&gt;V$195,10,IF('Indicator Data'!AE124&lt;V$194,0,10-(V$195-'Indicator Data'!AE124)/(V$195-V$194)*10)),1))</f>
        <v>0</v>
      </c>
      <c r="W121" s="74">
        <f t="shared" si="32"/>
        <v>5.9</v>
      </c>
      <c r="X121" s="73">
        <f>IF('Indicator Data'!W124="No data","x",ROUND(IF('Indicator Data'!W124&gt;X$195,10,IF('Indicator Data'!W124&lt;X$194,0,10-(X$195-'Indicator Data'!W124)/(X$195-X$194)*10)),1))</f>
        <v>3.4</v>
      </c>
      <c r="Y121" s="73">
        <f>IF('Indicator Data'!X124="No data","x",ROUND(IF('Indicator Data'!X124&gt;Y$195,10,IF('Indicator Data'!X124&lt;Y$194,0,10-(Y$195-'Indicator Data'!X124)/(Y$195-Y$194)*10)),1))</f>
        <v>2.9</v>
      </c>
      <c r="Z121" s="74">
        <f t="shared" si="27"/>
        <v>3.2</v>
      </c>
      <c r="AA121" s="88">
        <f>('Indicator Data'!AJ124+'Indicator Data'!AI124*0.5+'Indicator Data'!AH124*0.25)/1000</f>
        <v>1.2509999999999999</v>
      </c>
      <c r="AB121" s="79">
        <f>AA121*1000/'Indicator Data'!BC124</f>
        <v>4.9372600929673048E-4</v>
      </c>
      <c r="AC121" s="74">
        <f t="shared" si="28"/>
        <v>0</v>
      </c>
      <c r="AD121" s="73">
        <f>IF('Indicator Data'!AN124="No data","x",ROUND(IF('Indicator Data'!AN124&lt;$AD$194,10,IF('Indicator Data'!AN124&gt;$AD$195,0,($AD$195-'Indicator Data'!AN124)/($AD$195-$AD$194)*10)),1))</f>
        <v>7.2</v>
      </c>
      <c r="AE121" s="73">
        <f>IF('Indicator Data'!AO124="No data","x",ROUND(IF('Indicator Data'!AO124&gt;$AE$195,10,IF('Indicator Data'!AO124&lt;$AE$194,0,10-($AE$195-'Indicator Data'!AO124)/($AE$195-$AE$194)*10)),1))</f>
        <v>7.9</v>
      </c>
      <c r="AF121" s="80">
        <f>IF('Indicator Data'!AP124="No data","x",ROUND(IF('Indicator Data'!AP124&gt;$AF$195,10,IF('Indicator Data'!AP124&lt;$AF$194,0,10-($AF$195-'Indicator Data'!AP124)/($AF$195-$AF$194)*10)),1))</f>
        <v>2.7</v>
      </c>
      <c r="AG121" s="80">
        <f>IF('Indicator Data'!AQ124="No data","x",ROUND(IF('Indicator Data'!AQ124&gt;$AG$195,10,IF('Indicator Data'!AQ124&lt;$AG$194,0,10-($AG$195-'Indicator Data'!AQ124)/($AG$195-$AG$194)*10)),1))</f>
        <v>3.6</v>
      </c>
      <c r="AH121" s="73">
        <f t="shared" si="29"/>
        <v>2.9</v>
      </c>
      <c r="AI121" s="74">
        <f t="shared" si="30"/>
        <v>6</v>
      </c>
      <c r="AJ121" s="81">
        <f t="shared" si="31"/>
        <v>4.2</v>
      </c>
      <c r="AK121" s="82">
        <f t="shared" si="33"/>
        <v>3.2</v>
      </c>
    </row>
    <row r="122" spans="1:37" s="4" customFormat="1" x14ac:dyDescent="0.25">
      <c r="A122" s="126" t="str">
        <f>'Indicator Data'!A125</f>
        <v>Nauru</v>
      </c>
      <c r="B122" s="59" t="str">
        <f>'Indicator Data'!B125</f>
        <v>NRU</v>
      </c>
      <c r="C122" s="73">
        <f>ROUND(IF('Indicator Data'!Q125="No data",IF((0.1233*LN('Indicator Data'!BB125)-0.4559)&gt;C$195,0,IF((0.1233*LN('Indicator Data'!BB125)-0.4559)&lt;C$194,10,(C$195-(0.1233*LN('Indicator Data'!BB125)-0.4559))/(C$195-C$194)*10)),IF('Indicator Data'!Q125&gt;C$195,0,IF('Indicator Data'!Q125&lt;C$194,10,(C$195-'Indicator Data'!Q125)/(C$195-C$194)*10))),1)</f>
        <v>3.5</v>
      </c>
      <c r="D122" s="73" t="str">
        <f>IF('Indicator Data'!R125="No data","x",ROUND((IF(LOG('Indicator Data'!R125*1000)&gt;D$195,10,IF(LOG('Indicator Data'!R125*1000)&lt;D$194,0,10-(D$195-LOG('Indicator Data'!R125*1000))/(D$195-D$194)*10))),1))</f>
        <v>x</v>
      </c>
      <c r="E122" s="74">
        <f t="shared" si="19"/>
        <v>3.5</v>
      </c>
      <c r="F122" s="73" t="str">
        <f>IF('Indicator Data'!AF125="No data","x",ROUND(IF('Indicator Data'!AF125&gt;F$195,10,IF('Indicator Data'!AF125&lt;F$194,0,10-(F$195-'Indicator Data'!AF125)/(F$195-F$194)*10)),1))</f>
        <v>x</v>
      </c>
      <c r="G122" s="73" t="str">
        <f>IF('Indicator Data'!AG125="No data","x",ROUND(IF('Indicator Data'!AG125&gt;G$195,10,IF('Indicator Data'!AG125&lt;G$194,0,10-(G$195-'Indicator Data'!AG125)/(G$195-G$194)*10)),1))</f>
        <v>x</v>
      </c>
      <c r="H122" s="74" t="str">
        <f t="shared" si="20"/>
        <v>x</v>
      </c>
      <c r="I122" s="75">
        <f>SUM(IF('Indicator Data'!S125=0,0,'Indicator Data'!S125/1000000),SUM('Indicator Data'!T125:U125))</f>
        <v>42.26</v>
      </c>
      <c r="J122" s="75">
        <f>I122/'Indicator Data'!BC125*1000000</f>
        <v>3096.1975236281046</v>
      </c>
      <c r="K122" s="73">
        <f t="shared" si="21"/>
        <v>10</v>
      </c>
      <c r="L122" s="73">
        <f>IF('Indicator Data'!V125="No data","x",ROUND(IF('Indicator Data'!V125&gt;L$195,10,IF('Indicator Data'!V125&lt;L$194,0,10-(L$195-'Indicator Data'!V125)/(L$195-L$194)*10)),1))</f>
        <v>10</v>
      </c>
      <c r="M122" s="74">
        <f t="shared" si="22"/>
        <v>10</v>
      </c>
      <c r="N122" s="76">
        <f t="shared" si="23"/>
        <v>5.7</v>
      </c>
      <c r="O122" s="88">
        <f>IF(AND('Indicator Data'!AK125="No data",'Indicator Data'!AL125="No data"),0,SUM('Indicator Data'!AK125:AM125)/1000)</f>
        <v>0.68700000000000006</v>
      </c>
      <c r="P122" s="73">
        <f t="shared" si="24"/>
        <v>0</v>
      </c>
      <c r="Q122" s="77">
        <f>O122*1000/'Indicator Data'!BC125</f>
        <v>5.0333357755146899E-2</v>
      </c>
      <c r="R122" s="73">
        <f t="shared" si="25"/>
        <v>8.4</v>
      </c>
      <c r="S122" s="78">
        <f t="shared" si="26"/>
        <v>4.2</v>
      </c>
      <c r="T122" s="73" t="str">
        <f>IF('Indicator Data'!AB125="No data","x",ROUND(IF('Indicator Data'!AB125&gt;T$195,10,IF('Indicator Data'!AB125&lt;T$194,0,10-(T$195-'Indicator Data'!AB125)/(T$195-T$194)*10)),1))</f>
        <v>x</v>
      </c>
      <c r="U122" s="73">
        <f>IF('Indicator Data'!AA125="No data","x",ROUND(IF('Indicator Data'!AA125&gt;U$195,10,IF('Indicator Data'!AA125&lt;U$194,0,10-(U$195-'Indicator Data'!AA125)/(U$195-U$194)*10)),1))</f>
        <v>1.7</v>
      </c>
      <c r="V122" s="73" t="str">
        <f>IF('Indicator Data'!AE125="No data","x",ROUND(IF('Indicator Data'!AE125&gt;V$195,10,IF('Indicator Data'!AE125&lt;V$194,0,10-(V$195-'Indicator Data'!AE125)/(V$195-V$194)*10)),1))</f>
        <v>x</v>
      </c>
      <c r="W122" s="74">
        <f t="shared" si="32"/>
        <v>1.7</v>
      </c>
      <c r="X122" s="73">
        <f>IF('Indicator Data'!W125="No data","x",ROUND(IF('Indicator Data'!W125&gt;X$195,10,IF('Indicator Data'!W125&lt;X$194,0,10-(X$195-'Indicator Data'!W125)/(X$195-X$194)*10)),1))</f>
        <v>2.5</v>
      </c>
      <c r="Y122" s="73">
        <f>IF('Indicator Data'!X125="No data","x",ROUND(IF('Indicator Data'!X125&gt;Y$195,10,IF('Indicator Data'!X125&lt;Y$194,0,10-(Y$195-'Indicator Data'!X125)/(Y$195-Y$194)*10)),1))</f>
        <v>1.1000000000000001</v>
      </c>
      <c r="Z122" s="74">
        <f t="shared" si="27"/>
        <v>1.8</v>
      </c>
      <c r="AA122" s="88">
        <f>('Indicator Data'!AJ125+'Indicator Data'!AI125*0.5+'Indicator Data'!AH125*0.25)/1000</f>
        <v>0</v>
      </c>
      <c r="AB122" s="79">
        <f>AA122*1000/'Indicator Data'!BC125</f>
        <v>0</v>
      </c>
      <c r="AC122" s="74">
        <f t="shared" si="28"/>
        <v>0</v>
      </c>
      <c r="AD122" s="73">
        <f>IF('Indicator Data'!AN125="No data","x",ROUND(IF('Indicator Data'!AN125&lt;$AD$194,10,IF('Indicator Data'!AN125&gt;$AD$195,0,($AD$195-'Indicator Data'!AN125)/($AD$195-$AD$194)*10)),1))</f>
        <v>10</v>
      </c>
      <c r="AE122" s="73">
        <f>IF('Indicator Data'!AO125="No data","x",ROUND(IF('Indicator Data'!AO125&gt;$AE$195,10,IF('Indicator Data'!AO125&lt;$AE$194,0,10-($AE$195-'Indicator Data'!AO125)/($AE$195-$AE$194)*10)),1))</f>
        <v>0</v>
      </c>
      <c r="AF122" s="80" t="str">
        <f>IF('Indicator Data'!AP125="No data","x",ROUND(IF('Indicator Data'!AP125&gt;$AF$195,10,IF('Indicator Data'!AP125&lt;$AF$194,0,10-($AF$195-'Indicator Data'!AP125)/($AF$195-$AF$194)*10)),1))</f>
        <v>x</v>
      </c>
      <c r="AG122" s="80" t="str">
        <f>IF('Indicator Data'!AQ125="No data","x",ROUND(IF('Indicator Data'!AQ125&gt;$AG$195,10,IF('Indicator Data'!AQ125&lt;$AG$194,0,10-($AG$195-'Indicator Data'!AQ125)/($AG$195-$AG$194)*10)),1))</f>
        <v>x</v>
      </c>
      <c r="AH122" s="73" t="str">
        <f t="shared" si="29"/>
        <v>x</v>
      </c>
      <c r="AI122" s="74">
        <f t="shared" si="30"/>
        <v>5</v>
      </c>
      <c r="AJ122" s="81">
        <f t="shared" si="31"/>
        <v>2.2999999999999998</v>
      </c>
      <c r="AK122" s="82">
        <f t="shared" si="33"/>
        <v>3.3</v>
      </c>
    </row>
    <row r="123" spans="1:37" s="4" customFormat="1" x14ac:dyDescent="0.25">
      <c r="A123" s="126" t="str">
        <f>'Indicator Data'!A126</f>
        <v>Nepal</v>
      </c>
      <c r="B123" s="59" t="str">
        <f>'Indicator Data'!B126</f>
        <v>NPL</v>
      </c>
      <c r="C123" s="73">
        <f>ROUND(IF('Indicator Data'!Q126="No data",IF((0.1233*LN('Indicator Data'!BB126)-0.4559)&gt;C$195,0,IF((0.1233*LN('Indicator Data'!BB126)-0.4559)&lt;C$194,10,(C$195-(0.1233*LN('Indicator Data'!BB126)-0.4559))/(C$195-C$194)*10)),IF('Indicator Data'!Q126&gt;C$195,0,IF('Indicator Data'!Q126&lt;C$194,10,(C$195-'Indicator Data'!Q126)/(C$195-C$194)*10))),1)</f>
        <v>5.8</v>
      </c>
      <c r="D123" s="73">
        <f>IF('Indicator Data'!R126="No data","x",ROUND((IF(LOG('Indicator Data'!R126*1000)&gt;D$195,10,IF(LOG('Indicator Data'!R126*1000)&lt;D$194,0,10-(D$195-LOG('Indicator Data'!R126*1000))/(D$195-D$194)*10))),1))</f>
        <v>8.1</v>
      </c>
      <c r="E123" s="74">
        <f t="shared" si="19"/>
        <v>7.1</v>
      </c>
      <c r="F123" s="73">
        <f>IF('Indicator Data'!AF126="No data","x",ROUND(IF('Indicator Data'!AF126&gt;F$195,10,IF('Indicator Data'!AF126&lt;F$194,0,10-(F$195-'Indicator Data'!AF126)/(F$195-F$194)*10)),1))</f>
        <v>6.4</v>
      </c>
      <c r="G123" s="73">
        <f>IF('Indicator Data'!AG126="No data","x",ROUND(IF('Indicator Data'!AG126&gt;G$195,10,IF('Indicator Data'!AG126&lt;G$194,0,10-(G$195-'Indicator Data'!AG126)/(G$195-G$194)*10)),1))</f>
        <v>1.9</v>
      </c>
      <c r="H123" s="74">
        <f t="shared" si="20"/>
        <v>4.2</v>
      </c>
      <c r="I123" s="75">
        <f>SUM(IF('Indicator Data'!S126=0,0,'Indicator Data'!S126/1000000),SUM('Indicator Data'!T126:U126))</f>
        <v>1241.322956</v>
      </c>
      <c r="J123" s="75">
        <f>I123/'Indicator Data'!BC126*1000000</f>
        <v>42.358745631035362</v>
      </c>
      <c r="K123" s="73">
        <f t="shared" si="21"/>
        <v>0.8</v>
      </c>
      <c r="L123" s="73">
        <f>IF('Indicator Data'!V126="No data","x",ROUND(IF('Indicator Data'!V126&gt;L$195,10,IF('Indicator Data'!V126&lt;L$194,0,10-(L$195-'Indicator Data'!V126)/(L$195-L$194)*10)),1))</f>
        <v>3.3</v>
      </c>
      <c r="M123" s="74">
        <f t="shared" si="22"/>
        <v>2.1</v>
      </c>
      <c r="N123" s="76">
        <f t="shared" si="23"/>
        <v>5.0999999999999996</v>
      </c>
      <c r="O123" s="88">
        <f>IF(AND('Indicator Data'!AK126="No data",'Indicator Data'!AL126="No data"),0,SUM('Indicator Data'!AK126:AM126)/1000)</f>
        <v>20.951000000000001</v>
      </c>
      <c r="P123" s="73">
        <f t="shared" si="24"/>
        <v>4.4000000000000004</v>
      </c>
      <c r="Q123" s="77">
        <f>O123*1000/'Indicator Data'!BC126</f>
        <v>7.1492924176278731E-4</v>
      </c>
      <c r="R123" s="73">
        <f t="shared" si="25"/>
        <v>2.9</v>
      </c>
      <c r="S123" s="78">
        <f t="shared" si="26"/>
        <v>3.7</v>
      </c>
      <c r="T123" s="73">
        <f>IF('Indicator Data'!AB126="No data","x",ROUND(IF('Indicator Data'!AB126&gt;T$195,10,IF('Indicator Data'!AB126&lt;T$194,0,10-(T$195-'Indicator Data'!AB126)/(T$195-T$194)*10)),1))</f>
        <v>0.4</v>
      </c>
      <c r="U123" s="73">
        <f>IF('Indicator Data'!AA126="No data","x",ROUND(IF('Indicator Data'!AA126&gt;U$195,10,IF('Indicator Data'!AA126&lt;U$194,0,10-(U$195-'Indicator Data'!AA126)/(U$195-U$194)*10)),1))</f>
        <v>2.8</v>
      </c>
      <c r="V123" s="73">
        <f>IF('Indicator Data'!AE126="No data","x",ROUND(IF('Indicator Data'!AE126&gt;V$195,10,IF('Indicator Data'!AE126&lt;V$194,0,10-(V$195-'Indicator Data'!AE126)/(V$195-V$194)*10)),1))</f>
        <v>0</v>
      </c>
      <c r="W123" s="74">
        <f t="shared" si="32"/>
        <v>1.1000000000000001</v>
      </c>
      <c r="X123" s="73">
        <f>IF('Indicator Data'!W126="No data","x",ROUND(IF('Indicator Data'!W126&gt;X$195,10,IF('Indicator Data'!W126&lt;X$194,0,10-(X$195-'Indicator Data'!W126)/(X$195-X$194)*10)),1))</f>
        <v>2.6</v>
      </c>
      <c r="Y123" s="73">
        <f>IF('Indicator Data'!X126="No data","x",ROUND(IF('Indicator Data'!X126&gt;Y$195,10,IF('Indicator Data'!X126&lt;Y$194,0,10-(Y$195-'Indicator Data'!X126)/(Y$195-Y$194)*10)),1))</f>
        <v>6</v>
      </c>
      <c r="Z123" s="74">
        <f t="shared" si="27"/>
        <v>4.3</v>
      </c>
      <c r="AA123" s="88">
        <f>('Indicator Data'!AJ126+'Indicator Data'!AI126*0.5+'Indicator Data'!AH126*0.25)/1000</f>
        <v>863.36649999999997</v>
      </c>
      <c r="AB123" s="79">
        <f>AA123*1000/'Indicator Data'!BC126</f>
        <v>2.9461407914103937E-2</v>
      </c>
      <c r="AC123" s="74">
        <f t="shared" si="28"/>
        <v>2.9</v>
      </c>
      <c r="AD123" s="73">
        <f>IF('Indicator Data'!AN126="No data","x",ROUND(IF('Indicator Data'!AN126&lt;$AD$194,10,IF('Indicator Data'!AN126&gt;$AD$195,0,($AD$195-'Indicator Data'!AN126)/($AD$195-$AD$194)*10)),1))</f>
        <v>3.9</v>
      </c>
      <c r="AE123" s="73">
        <f>IF('Indicator Data'!AO126="No data","x",ROUND(IF('Indicator Data'!AO126&gt;$AE$195,10,IF('Indicator Data'!AO126&lt;$AE$194,0,10-($AE$195-'Indicator Data'!AO126)/($AE$195-$AE$194)*10)),1))</f>
        <v>1</v>
      </c>
      <c r="AF123" s="80">
        <f>IF('Indicator Data'!AP126="No data","x",ROUND(IF('Indicator Data'!AP126&gt;$AF$195,10,IF('Indicator Data'!AP126&lt;$AF$194,0,10-($AF$195-'Indicator Data'!AP126)/($AF$195-$AF$194)*10)),1))</f>
        <v>9.4</v>
      </c>
      <c r="AG123" s="80">
        <f>IF('Indicator Data'!AQ126="No data","x",ROUND(IF('Indicator Data'!AQ126&gt;$AG$195,10,IF('Indicator Data'!AQ126&lt;$AG$194,0,10-($AG$195-'Indicator Data'!AQ126)/($AG$195-$AG$194)*10)),1))</f>
        <v>5.0999999999999996</v>
      </c>
      <c r="AH123" s="73">
        <f t="shared" si="29"/>
        <v>8.5</v>
      </c>
      <c r="AI123" s="74">
        <f t="shared" si="30"/>
        <v>4.5</v>
      </c>
      <c r="AJ123" s="81">
        <f t="shared" si="31"/>
        <v>3.3</v>
      </c>
      <c r="AK123" s="82">
        <f t="shared" si="33"/>
        <v>3.5</v>
      </c>
    </row>
    <row r="124" spans="1:37" s="4" customFormat="1" x14ac:dyDescent="0.25">
      <c r="A124" s="126" t="str">
        <f>'Indicator Data'!A127</f>
        <v>Netherlands</v>
      </c>
      <c r="B124" s="59" t="str">
        <f>'Indicator Data'!B127</f>
        <v>NLD</v>
      </c>
      <c r="C124" s="73">
        <f>ROUND(IF('Indicator Data'!Q127="No data",IF((0.1233*LN('Indicator Data'!BB127)-0.4559)&gt;C$195,0,IF((0.1233*LN('Indicator Data'!BB127)-0.4559)&lt;C$194,10,(C$195-(0.1233*LN('Indicator Data'!BB127)-0.4559))/(C$195-C$194)*10)),IF('Indicator Data'!Q127&gt;C$195,0,IF('Indicator Data'!Q127&lt;C$194,10,(C$195-'Indicator Data'!Q127)/(C$195-C$194)*10))),1)</f>
        <v>0.3</v>
      </c>
      <c r="D124" s="73" t="str">
        <f>IF('Indicator Data'!R127="No data","x",ROUND((IF(LOG('Indicator Data'!R127*1000)&gt;D$195,10,IF(LOG('Indicator Data'!R127*1000)&lt;D$194,0,10-(D$195-LOG('Indicator Data'!R127*1000))/(D$195-D$194)*10))),1))</f>
        <v>x</v>
      </c>
      <c r="E124" s="74">
        <f t="shared" si="19"/>
        <v>0.3</v>
      </c>
      <c r="F124" s="73">
        <f>IF('Indicator Data'!AF127="No data","x",ROUND(IF('Indicator Data'!AF127&gt;F$195,10,IF('Indicator Data'!AF127&lt;F$194,0,10-(F$195-'Indicator Data'!AF127)/(F$195-F$194)*10)),1))</f>
        <v>0.6</v>
      </c>
      <c r="G124" s="73">
        <f>IF('Indicator Data'!AG127="No data","x",ROUND(IF('Indicator Data'!AG127&gt;G$195,10,IF('Indicator Data'!AG127&lt;G$194,0,10-(G$195-'Indicator Data'!AG127)/(G$195-G$194)*10)),1))</f>
        <v>0.7</v>
      </c>
      <c r="H124" s="74">
        <f t="shared" si="20"/>
        <v>0.7</v>
      </c>
      <c r="I124" s="75">
        <f>SUM(IF('Indicator Data'!S127=0,0,'Indicator Data'!S127/1000000),SUM('Indicator Data'!T127:U127))</f>
        <v>0</v>
      </c>
      <c r="J124" s="75">
        <f>I124/'Indicator Data'!BC127*1000000</f>
        <v>0</v>
      </c>
      <c r="K124" s="73">
        <f t="shared" si="21"/>
        <v>0</v>
      </c>
      <c r="L124" s="73" t="str">
        <f>IF('Indicator Data'!V127="No data","x",ROUND(IF('Indicator Data'!V127&gt;L$195,10,IF('Indicator Data'!V127&lt;L$194,0,10-(L$195-'Indicator Data'!V127)/(L$195-L$194)*10)),1))</f>
        <v>x</v>
      </c>
      <c r="M124" s="74">
        <f t="shared" si="22"/>
        <v>0</v>
      </c>
      <c r="N124" s="76">
        <f t="shared" si="23"/>
        <v>0.3</v>
      </c>
      <c r="O124" s="88">
        <f>IF(AND('Indicator Data'!AK127="No data",'Indicator Data'!AL127="No data"),0,SUM('Indicator Data'!AK127:AM127)/1000)</f>
        <v>102.899</v>
      </c>
      <c r="P124" s="73">
        <f t="shared" si="24"/>
        <v>6.7</v>
      </c>
      <c r="Q124" s="77">
        <f>O124*1000/'Indicator Data'!BC127</f>
        <v>6.0059462363947066E-3</v>
      </c>
      <c r="R124" s="73">
        <f t="shared" si="25"/>
        <v>5</v>
      </c>
      <c r="S124" s="78">
        <f t="shared" si="26"/>
        <v>5.9</v>
      </c>
      <c r="T124" s="73">
        <f>IF('Indicator Data'!AB127="No data","x",ROUND(IF('Indicator Data'!AB127&gt;T$195,10,IF('Indicator Data'!AB127&lt;T$194,0,10-(T$195-'Indicator Data'!AB127)/(T$195-T$194)*10)),1))</f>
        <v>0.4</v>
      </c>
      <c r="U124" s="73">
        <f>IF('Indicator Data'!AA127="No data","x",ROUND(IF('Indicator Data'!AA127&gt;U$195,10,IF('Indicator Data'!AA127&lt;U$194,0,10-(U$195-'Indicator Data'!AA127)/(U$195-U$194)*10)),1))</f>
        <v>0.1</v>
      </c>
      <c r="V124" s="73" t="str">
        <f>IF('Indicator Data'!AE127="No data","x",ROUND(IF('Indicator Data'!AE127&gt;V$195,10,IF('Indicator Data'!AE127&lt;V$194,0,10-(V$195-'Indicator Data'!AE127)/(V$195-V$194)*10)),1))</f>
        <v>x</v>
      </c>
      <c r="W124" s="74">
        <f t="shared" si="32"/>
        <v>0.3</v>
      </c>
      <c r="X124" s="73">
        <f>IF('Indicator Data'!W127="No data","x",ROUND(IF('Indicator Data'!W127&gt;X$195,10,IF('Indicator Data'!W127&lt;X$194,0,10-(X$195-'Indicator Data'!W127)/(X$195-X$194)*10)),1))</f>
        <v>0.3</v>
      </c>
      <c r="Y124" s="73" t="str">
        <f>IF('Indicator Data'!X127="No data","x",ROUND(IF('Indicator Data'!X127&gt;Y$195,10,IF('Indicator Data'!X127&lt;Y$194,0,10-(Y$195-'Indicator Data'!X127)/(Y$195-Y$194)*10)),1))</f>
        <v>x</v>
      </c>
      <c r="Z124" s="74">
        <f t="shared" si="27"/>
        <v>0.3</v>
      </c>
      <c r="AA124" s="88">
        <f>('Indicator Data'!AJ127+'Indicator Data'!AI127*0.5+'Indicator Data'!AH127*0.25)/1000</f>
        <v>0</v>
      </c>
      <c r="AB124" s="79">
        <f>AA124*1000/'Indicator Data'!BC127</f>
        <v>0</v>
      </c>
      <c r="AC124" s="74">
        <f t="shared" si="28"/>
        <v>0</v>
      </c>
      <c r="AD124" s="73">
        <f>IF('Indicator Data'!AN127="No data","x",ROUND(IF('Indicator Data'!AN127&lt;$AD$194,10,IF('Indicator Data'!AN127&gt;$AD$195,0,($AD$195-'Indicator Data'!AN127)/($AD$195-$AD$194)*10)),1))</f>
        <v>3.2</v>
      </c>
      <c r="AE124" s="73">
        <f>IF('Indicator Data'!AO127="No data","x",ROUND(IF('Indicator Data'!AO127&gt;$AE$195,10,IF('Indicator Data'!AO127&lt;$AE$194,0,10-($AE$195-'Indicator Data'!AO127)/($AE$195-$AE$194)*10)),1))</f>
        <v>0</v>
      </c>
      <c r="AF124" s="80">
        <f>IF('Indicator Data'!AP127="No data","x",ROUND(IF('Indicator Data'!AP127&gt;$AF$195,10,IF('Indicator Data'!AP127&lt;$AF$194,0,10-($AF$195-'Indicator Data'!AP127)/($AF$195-$AF$194)*10)),1))</f>
        <v>0.4</v>
      </c>
      <c r="AG124" s="80">
        <f>IF('Indicator Data'!AQ127="No data","x",ROUND(IF('Indicator Data'!AQ127&gt;$AG$195,10,IF('Indicator Data'!AQ127&lt;$AG$194,0,10-($AG$195-'Indicator Data'!AQ127)/($AG$195-$AG$194)*10)),1))</f>
        <v>2.8</v>
      </c>
      <c r="AH124" s="73">
        <f t="shared" si="29"/>
        <v>0.9</v>
      </c>
      <c r="AI124" s="74">
        <f t="shared" si="30"/>
        <v>1.4</v>
      </c>
      <c r="AJ124" s="81">
        <f t="shared" si="31"/>
        <v>0.5</v>
      </c>
      <c r="AK124" s="82">
        <f t="shared" si="33"/>
        <v>3.7</v>
      </c>
    </row>
    <row r="125" spans="1:37" s="4" customFormat="1" x14ac:dyDescent="0.25">
      <c r="A125" s="126" t="str">
        <f>'Indicator Data'!A128</f>
        <v>New Zealand</v>
      </c>
      <c r="B125" s="59" t="str">
        <f>'Indicator Data'!B128</f>
        <v>NZL</v>
      </c>
      <c r="C125" s="73">
        <f>ROUND(IF('Indicator Data'!Q128="No data",IF((0.1233*LN('Indicator Data'!BB128)-0.4559)&gt;C$195,0,IF((0.1233*LN('Indicator Data'!BB128)-0.4559)&lt;C$194,10,(C$195-(0.1233*LN('Indicator Data'!BB128)-0.4559))/(C$195-C$194)*10)),IF('Indicator Data'!Q128&gt;C$195,0,IF('Indicator Data'!Q128&lt;C$194,10,(C$195-'Indicator Data'!Q128)/(C$195-C$194)*10))),1)</f>
        <v>0.5</v>
      </c>
      <c r="D125" s="73" t="str">
        <f>IF('Indicator Data'!R128="No data","x",ROUND((IF(LOG('Indicator Data'!R128*1000)&gt;D$195,10,IF(LOG('Indicator Data'!R128*1000)&lt;D$194,0,10-(D$195-LOG('Indicator Data'!R128*1000))/(D$195-D$194)*10))),1))</f>
        <v>x</v>
      </c>
      <c r="E125" s="74">
        <f t="shared" si="19"/>
        <v>0.5</v>
      </c>
      <c r="F125" s="73">
        <f>IF('Indicator Data'!AF128="No data","x",ROUND(IF('Indicator Data'!AF128&gt;F$195,10,IF('Indicator Data'!AF128&lt;F$194,0,10-(F$195-'Indicator Data'!AF128)/(F$195-F$194)*10)),1))</f>
        <v>1.8</v>
      </c>
      <c r="G125" s="73" t="str">
        <f>IF('Indicator Data'!AG128="No data","x",ROUND(IF('Indicator Data'!AG128&gt;G$195,10,IF('Indicator Data'!AG128&lt;G$194,0,10-(G$195-'Indicator Data'!AG128)/(G$195-G$194)*10)),1))</f>
        <v>x</v>
      </c>
      <c r="H125" s="74">
        <f t="shared" si="20"/>
        <v>1.8</v>
      </c>
      <c r="I125" s="75">
        <f>SUM(IF('Indicator Data'!S128=0,0,'Indicator Data'!S128/1000000),SUM('Indicator Data'!T128:U128))</f>
        <v>-1.1745E-2</v>
      </c>
      <c r="J125" s="75">
        <f>I125/'Indicator Data'!BC128*1000000</f>
        <v>-2.4499885270865057E-3</v>
      </c>
      <c r="K125" s="73">
        <f t="shared" si="21"/>
        <v>0</v>
      </c>
      <c r="L125" s="73" t="str">
        <f>IF('Indicator Data'!V128="No data","x",ROUND(IF('Indicator Data'!V128&gt;L$195,10,IF('Indicator Data'!V128&lt;L$194,0,10-(L$195-'Indicator Data'!V128)/(L$195-L$194)*10)),1))</f>
        <v>x</v>
      </c>
      <c r="M125" s="74">
        <f t="shared" si="22"/>
        <v>0</v>
      </c>
      <c r="N125" s="76">
        <f t="shared" si="23"/>
        <v>0.7</v>
      </c>
      <c r="O125" s="88">
        <f>IF(AND('Indicator Data'!AK128="No data",'Indicator Data'!AL128="No data"),0,SUM('Indicator Data'!AK128:AM128)/1000)</f>
        <v>1.55</v>
      </c>
      <c r="P125" s="73">
        <f t="shared" si="24"/>
        <v>0.6</v>
      </c>
      <c r="Q125" s="77">
        <f>O125*1000/'Indicator Data'!BC128</f>
        <v>3.2332756211018169E-4</v>
      </c>
      <c r="R125" s="73">
        <f t="shared" si="25"/>
        <v>2.4</v>
      </c>
      <c r="S125" s="78">
        <f t="shared" si="26"/>
        <v>1.5</v>
      </c>
      <c r="T125" s="73">
        <f>IF('Indicator Data'!AB128="No data","x",ROUND(IF('Indicator Data'!AB128&gt;T$195,10,IF('Indicator Data'!AB128&lt;T$194,0,10-(T$195-'Indicator Data'!AB128)/(T$195-T$194)*10)),1))</f>
        <v>0.2</v>
      </c>
      <c r="U125" s="73">
        <f>IF('Indicator Data'!AA128="No data","x",ROUND(IF('Indicator Data'!AA128&gt;U$195,10,IF('Indicator Data'!AA128&lt;U$194,0,10-(U$195-'Indicator Data'!AA128)/(U$195-U$194)*10)),1))</f>
        <v>0.1</v>
      </c>
      <c r="V125" s="73" t="str">
        <f>IF('Indicator Data'!AE128="No data","x",ROUND(IF('Indicator Data'!AE128&gt;V$195,10,IF('Indicator Data'!AE128&lt;V$194,0,10-(V$195-'Indicator Data'!AE128)/(V$195-V$194)*10)),1))</f>
        <v>x</v>
      </c>
      <c r="W125" s="74">
        <f t="shared" si="32"/>
        <v>0.2</v>
      </c>
      <c r="X125" s="73">
        <f>IF('Indicator Data'!W128="No data","x",ROUND(IF('Indicator Data'!W128&gt;X$195,10,IF('Indicator Data'!W128&lt;X$194,0,10-(X$195-'Indicator Data'!W128)/(X$195-X$194)*10)),1))</f>
        <v>0.4</v>
      </c>
      <c r="Y125" s="73" t="str">
        <f>IF('Indicator Data'!X128="No data","x",ROUND(IF('Indicator Data'!X128&gt;Y$195,10,IF('Indicator Data'!X128&lt;Y$194,0,10-(Y$195-'Indicator Data'!X128)/(Y$195-Y$194)*10)),1))</f>
        <v>x</v>
      </c>
      <c r="Z125" s="74">
        <f t="shared" si="27"/>
        <v>0.4</v>
      </c>
      <c r="AA125" s="88">
        <f>('Indicator Data'!AJ128+'Indicator Data'!AI128*0.5+'Indicator Data'!AH128*0.25)/1000</f>
        <v>1.2789999999999999</v>
      </c>
      <c r="AB125" s="79">
        <f>AA125*1000/'Indicator Data'!BC128</f>
        <v>2.6679738834769188E-4</v>
      </c>
      <c r="AC125" s="74">
        <f t="shared" si="28"/>
        <v>0</v>
      </c>
      <c r="AD125" s="73">
        <f>IF('Indicator Data'!AN128="No data","x",ROUND(IF('Indicator Data'!AN128&lt;$AD$194,10,IF('Indicator Data'!AN128&gt;$AD$195,0,($AD$195-'Indicator Data'!AN128)/($AD$195-$AD$194)*10)),1))</f>
        <v>3.9</v>
      </c>
      <c r="AE125" s="73">
        <f>IF('Indicator Data'!AO128="No data","x",ROUND(IF('Indicator Data'!AO128&gt;$AE$195,10,IF('Indicator Data'!AO128&lt;$AE$194,0,10-($AE$195-'Indicator Data'!AO128)/($AE$195-$AE$194)*10)),1))</f>
        <v>0</v>
      </c>
      <c r="AF125" s="80">
        <f>IF('Indicator Data'!AP128="No data","x",ROUND(IF('Indicator Data'!AP128&gt;$AF$195,10,IF('Indicator Data'!AP128&lt;$AF$194,0,10-($AF$195-'Indicator Data'!AP128)/($AF$195-$AF$194)*10)),1))</f>
        <v>1.1000000000000001</v>
      </c>
      <c r="AG125" s="80" t="str">
        <f>IF('Indicator Data'!AQ128="No data","x",ROUND(IF('Indicator Data'!AQ128&gt;$AG$195,10,IF('Indicator Data'!AQ128&lt;$AG$194,0,10-($AG$195-'Indicator Data'!AQ128)/($AG$195-$AG$194)*10)),1))</f>
        <v>x</v>
      </c>
      <c r="AH125" s="73">
        <f t="shared" si="29"/>
        <v>1.1000000000000001</v>
      </c>
      <c r="AI125" s="74">
        <f t="shared" si="30"/>
        <v>1.7</v>
      </c>
      <c r="AJ125" s="81">
        <f t="shared" si="31"/>
        <v>0.6</v>
      </c>
      <c r="AK125" s="82">
        <f t="shared" si="33"/>
        <v>1.1000000000000001</v>
      </c>
    </row>
    <row r="126" spans="1:37" s="4" customFormat="1" x14ac:dyDescent="0.25">
      <c r="A126" s="126" t="str">
        <f>'Indicator Data'!A129</f>
        <v>Nicaragua</v>
      </c>
      <c r="B126" s="59" t="str">
        <f>'Indicator Data'!B129</f>
        <v>NIC</v>
      </c>
      <c r="C126" s="73">
        <f>ROUND(IF('Indicator Data'!Q129="No data",IF((0.1233*LN('Indicator Data'!BB129)-0.4559)&gt;C$195,0,IF((0.1233*LN('Indicator Data'!BB129)-0.4559)&lt;C$194,10,(C$195-(0.1233*LN('Indicator Data'!BB129)-0.4559))/(C$195-C$194)*10)),IF('Indicator Data'!Q129&gt;C$195,0,IF('Indicator Data'!Q129&lt;C$194,10,(C$195-'Indicator Data'!Q129)/(C$195-C$194)*10))),1)</f>
        <v>4.5</v>
      </c>
      <c r="D126" s="73">
        <f>IF('Indicator Data'!R129="No data","x",ROUND((IF(LOG('Indicator Data'!R129*1000)&gt;D$195,10,IF(LOG('Indicator Data'!R129*1000)&lt;D$194,0,10-(D$195-LOG('Indicator Data'!R129*1000))/(D$195-D$194)*10))),1))</f>
        <v>7.2</v>
      </c>
      <c r="E126" s="74">
        <f t="shared" si="19"/>
        <v>6</v>
      </c>
      <c r="F126" s="73">
        <f>IF('Indicator Data'!AF129="No data","x",ROUND(IF('Indicator Data'!AF129&gt;F$195,10,IF('Indicator Data'!AF129&lt;F$194,0,10-(F$195-'Indicator Data'!AF129)/(F$195-F$194)*10)),1))</f>
        <v>6.1</v>
      </c>
      <c r="G126" s="73">
        <f>IF('Indicator Data'!AG129="No data","x",ROUND(IF('Indicator Data'!AG129&gt;G$195,10,IF('Indicator Data'!AG129&lt;G$194,0,10-(G$195-'Indicator Data'!AG129)/(G$195-G$194)*10)),1))</f>
        <v>5.5</v>
      </c>
      <c r="H126" s="74">
        <f t="shared" si="20"/>
        <v>5.8</v>
      </c>
      <c r="I126" s="75">
        <f>SUM(IF('Indicator Data'!S129=0,0,'Indicator Data'!S129/1000000),SUM('Indicator Data'!T129:U129))</f>
        <v>364.80266600000004</v>
      </c>
      <c r="J126" s="75">
        <f>I126/'Indicator Data'!BC129*1000000</f>
        <v>58.672764536561736</v>
      </c>
      <c r="K126" s="73">
        <f t="shared" si="21"/>
        <v>1.2</v>
      </c>
      <c r="L126" s="73">
        <f>IF('Indicator Data'!V129="No data","x",ROUND(IF('Indicator Data'!V129&gt;L$195,10,IF('Indicator Data'!V129&lt;L$194,0,10-(L$195-'Indicator Data'!V129)/(L$195-L$194)*10)),1))</f>
        <v>2.8</v>
      </c>
      <c r="M126" s="74">
        <f t="shared" si="22"/>
        <v>2</v>
      </c>
      <c r="N126" s="76">
        <f t="shared" si="23"/>
        <v>5</v>
      </c>
      <c r="O126" s="88">
        <f>IF(AND('Indicator Data'!AK129="No data",'Indicator Data'!AL129="No data"),0,SUM('Indicator Data'!AK129:AM129)/1000)</f>
        <v>0.32800000000000001</v>
      </c>
      <c r="P126" s="73">
        <f t="shared" si="24"/>
        <v>0</v>
      </c>
      <c r="Q126" s="77">
        <f>O126*1000/'Indicator Data'!BC129</f>
        <v>5.2753635216010855E-5</v>
      </c>
      <c r="R126" s="73">
        <f t="shared" si="25"/>
        <v>1.5</v>
      </c>
      <c r="S126" s="78">
        <f t="shared" si="26"/>
        <v>0.8</v>
      </c>
      <c r="T126" s="73">
        <f>IF('Indicator Data'!AB129="No data","x",ROUND(IF('Indicator Data'!AB129&gt;T$195,10,IF('Indicator Data'!AB129&lt;T$194,0,10-(T$195-'Indicator Data'!AB129)/(T$195-T$194)*10)),1))</f>
        <v>0.4</v>
      </c>
      <c r="U126" s="73">
        <f>IF('Indicator Data'!AA129="No data","x",ROUND(IF('Indicator Data'!AA129&gt;U$195,10,IF('Indicator Data'!AA129&lt;U$194,0,10-(U$195-'Indicator Data'!AA129)/(U$195-U$194)*10)),1))</f>
        <v>0.8</v>
      </c>
      <c r="V126" s="73">
        <f>IF('Indicator Data'!AE129="No data","x",ROUND(IF('Indicator Data'!AE129&gt;V$195,10,IF('Indicator Data'!AE129&lt;V$194,0,10-(V$195-'Indicator Data'!AE129)/(V$195-V$194)*10)),1))</f>
        <v>0</v>
      </c>
      <c r="W126" s="74">
        <f t="shared" si="32"/>
        <v>0.4</v>
      </c>
      <c r="X126" s="73">
        <f>IF('Indicator Data'!W129="No data","x",ROUND(IF('Indicator Data'!W129&gt;X$195,10,IF('Indicator Data'!W129&lt;X$194,0,10-(X$195-'Indicator Data'!W129)/(X$195-X$194)*10)),1))</f>
        <v>1.3</v>
      </c>
      <c r="Y126" s="73">
        <f>IF('Indicator Data'!X129="No data","x",ROUND(IF('Indicator Data'!X129&gt;Y$195,10,IF('Indicator Data'!X129&lt;Y$194,0,10-(Y$195-'Indicator Data'!X129)/(Y$195-Y$194)*10)),1))</f>
        <v>1.3</v>
      </c>
      <c r="Z126" s="74">
        <f t="shared" si="27"/>
        <v>1.3</v>
      </c>
      <c r="AA126" s="88">
        <f>('Indicator Data'!AJ129+'Indicator Data'!AI129*0.5+'Indicator Data'!AH129*0.25)/1000</f>
        <v>342.1</v>
      </c>
      <c r="AB126" s="79">
        <f>AA126*1000/'Indicator Data'!BC129</f>
        <v>5.5021398193284492E-2</v>
      </c>
      <c r="AC126" s="74">
        <f t="shared" si="28"/>
        <v>5.5</v>
      </c>
      <c r="AD126" s="73">
        <f>IF('Indicator Data'!AN129="No data","x",ROUND(IF('Indicator Data'!AN129&lt;$AD$194,10,IF('Indicator Data'!AN129&gt;$AD$195,0,($AD$195-'Indicator Data'!AN129)/($AD$195-$AD$194)*10)),1))</f>
        <v>4.5</v>
      </c>
      <c r="AE126" s="73">
        <f>IF('Indicator Data'!AO129="No data","x",ROUND(IF('Indicator Data'!AO129&gt;$AE$195,10,IF('Indicator Data'!AO129&lt;$AE$194,0,10-($AE$195-'Indicator Data'!AO129)/($AE$195-$AE$194)*10)),1))</f>
        <v>4</v>
      </c>
      <c r="AF126" s="80">
        <f>IF('Indicator Data'!AP129="No data","x",ROUND(IF('Indicator Data'!AP129&gt;$AF$195,10,IF('Indicator Data'!AP129&lt;$AF$194,0,10-($AF$195-'Indicator Data'!AP129)/($AF$195-$AF$194)*10)),1))</f>
        <v>3.9</v>
      </c>
      <c r="AG126" s="80">
        <f>IF('Indicator Data'!AQ129="No data","x",ROUND(IF('Indicator Data'!AQ129&gt;$AG$195,10,IF('Indicator Data'!AQ129&lt;$AG$194,0,10-($AG$195-'Indicator Data'!AQ129)/($AG$195-$AG$194)*10)),1))</f>
        <v>3.2</v>
      </c>
      <c r="AH126" s="73">
        <f t="shared" si="29"/>
        <v>3.8</v>
      </c>
      <c r="AI126" s="74">
        <f t="shared" si="30"/>
        <v>4.0999999999999996</v>
      </c>
      <c r="AJ126" s="81">
        <f t="shared" si="31"/>
        <v>3.1</v>
      </c>
      <c r="AK126" s="82">
        <f t="shared" si="33"/>
        <v>2</v>
      </c>
    </row>
    <row r="127" spans="1:37" s="4" customFormat="1" x14ac:dyDescent="0.25">
      <c r="A127" s="126" t="str">
        <f>'Indicator Data'!A130</f>
        <v>Niger</v>
      </c>
      <c r="B127" s="59" t="str">
        <f>'Indicator Data'!B130</f>
        <v>NER</v>
      </c>
      <c r="C127" s="73">
        <f>ROUND(IF('Indicator Data'!Q130="No data",IF((0.1233*LN('Indicator Data'!BB130)-0.4559)&gt;C$195,0,IF((0.1233*LN('Indicator Data'!BB130)-0.4559)&lt;C$194,10,(C$195-(0.1233*LN('Indicator Data'!BB130)-0.4559))/(C$195-C$194)*10)),IF('Indicator Data'!Q130&gt;C$195,0,IF('Indicator Data'!Q130&lt;C$194,10,(C$195-'Indicator Data'!Q130)/(C$195-C$194)*10))),1)</f>
        <v>9.1999999999999993</v>
      </c>
      <c r="D127" s="73">
        <f>IF('Indicator Data'!R130="No data","x",ROUND((IF(LOG('Indicator Data'!R130*1000)&gt;D$195,10,IF(LOG('Indicator Data'!R130*1000)&lt;D$194,0,10-(D$195-LOG('Indicator Data'!R130*1000))/(D$195-D$194)*10))),1))</f>
        <v>10</v>
      </c>
      <c r="E127" s="74">
        <f t="shared" si="19"/>
        <v>9.6999999999999993</v>
      </c>
      <c r="F127" s="73">
        <f>IF('Indicator Data'!AF130="No data","x",ROUND(IF('Indicator Data'!AF130&gt;F$195,10,IF('Indicator Data'!AF130&lt;F$194,0,10-(F$195-'Indicator Data'!AF130)/(F$195-F$194)*10)),1))</f>
        <v>8.6999999999999993</v>
      </c>
      <c r="G127" s="73">
        <f>IF('Indicator Data'!AG130="No data","x",ROUND(IF('Indicator Data'!AG130&gt;G$195,10,IF('Indicator Data'!AG130&lt;G$194,0,10-(G$195-'Indicator Data'!AG130)/(G$195-G$194)*10)),1))</f>
        <v>2.2000000000000002</v>
      </c>
      <c r="H127" s="74">
        <f t="shared" si="20"/>
        <v>5.5</v>
      </c>
      <c r="I127" s="75">
        <f>SUM(IF('Indicator Data'!S130=0,0,'Indicator Data'!S130/1000000),SUM('Indicator Data'!T130:U130))</f>
        <v>1432.0791570000001</v>
      </c>
      <c r="J127" s="75">
        <f>I127/'Indicator Data'!BC130*1000000</f>
        <v>66.678584199501742</v>
      </c>
      <c r="K127" s="73">
        <f t="shared" si="21"/>
        <v>1.3</v>
      </c>
      <c r="L127" s="73">
        <f>IF('Indicator Data'!V130="No data","x",ROUND(IF('Indicator Data'!V130&gt;L$195,10,IF('Indicator Data'!V130&lt;L$194,0,10-(L$195-'Indicator Data'!V130)/(L$195-L$194)*10)),1))</f>
        <v>10</v>
      </c>
      <c r="M127" s="74">
        <f t="shared" si="22"/>
        <v>5.7</v>
      </c>
      <c r="N127" s="76">
        <f t="shared" si="23"/>
        <v>7.7</v>
      </c>
      <c r="O127" s="88">
        <f>IF(AND('Indicator Data'!AK130="No data",'Indicator Data'!AL130="No data"),0,SUM('Indicator Data'!AK130:AM130)/1000)</f>
        <v>318.32499999999999</v>
      </c>
      <c r="P127" s="73">
        <f t="shared" si="24"/>
        <v>8.3000000000000007</v>
      </c>
      <c r="Q127" s="77">
        <f>O127*1000/'Indicator Data'!BC130</f>
        <v>1.482142953589987E-2</v>
      </c>
      <c r="R127" s="73">
        <f t="shared" si="25"/>
        <v>6.2</v>
      </c>
      <c r="S127" s="78">
        <f t="shared" si="26"/>
        <v>7.3</v>
      </c>
      <c r="T127" s="73">
        <f>IF('Indicator Data'!AB130="No data","x",ROUND(IF('Indicator Data'!AB130&gt;T$195,10,IF('Indicator Data'!AB130&lt;T$194,0,10-(T$195-'Indicator Data'!AB130)/(T$195-T$194)*10)),1))</f>
        <v>0.8</v>
      </c>
      <c r="U127" s="73">
        <f>IF('Indicator Data'!AA130="No data","x",ROUND(IF('Indicator Data'!AA130&gt;U$195,10,IF('Indicator Data'!AA130&lt;U$194,0,10-(U$195-'Indicator Data'!AA130)/(U$195-U$194)*10)),1))</f>
        <v>1.6</v>
      </c>
      <c r="V127" s="73">
        <f>IF('Indicator Data'!AE130="No data","x",ROUND(IF('Indicator Data'!AE130&gt;V$195,10,IF('Indicator Data'!AE130&lt;V$194,0,10-(V$195-'Indicator Data'!AE130)/(V$195-V$194)*10)),1))</f>
        <v>10</v>
      </c>
      <c r="W127" s="74">
        <f t="shared" si="32"/>
        <v>4.0999999999999996</v>
      </c>
      <c r="X127" s="73">
        <f>IF('Indicator Data'!W130="No data","x",ROUND(IF('Indicator Data'!W130&gt;X$195,10,IF('Indicator Data'!W130&lt;X$194,0,10-(X$195-'Indicator Data'!W130)/(X$195-X$194)*10)),1))</f>
        <v>6.5</v>
      </c>
      <c r="Y127" s="73">
        <f>IF('Indicator Data'!X130="No data","x",ROUND(IF('Indicator Data'!X130&gt;Y$195,10,IF('Indicator Data'!X130&lt;Y$194,0,10-(Y$195-'Indicator Data'!X130)/(Y$195-Y$194)*10)),1))</f>
        <v>7</v>
      </c>
      <c r="Z127" s="74">
        <f t="shared" si="27"/>
        <v>6.8</v>
      </c>
      <c r="AA127" s="88">
        <f>('Indicator Data'!AJ130+'Indicator Data'!AI130*0.5+'Indicator Data'!AH130*0.25)/1000</f>
        <v>837.34749999999997</v>
      </c>
      <c r="AB127" s="79">
        <f>AA127*1000/'Indicator Data'!BC130</f>
        <v>3.8987471823802453E-2</v>
      </c>
      <c r="AC127" s="74">
        <f t="shared" si="28"/>
        <v>3.9</v>
      </c>
      <c r="AD127" s="73">
        <f>IF('Indicator Data'!AN130="No data","x",ROUND(IF('Indicator Data'!AN130&lt;$AD$194,10,IF('Indicator Data'!AN130&gt;$AD$195,0,($AD$195-'Indicator Data'!AN130)/($AD$195-$AD$194)*10)),1))</f>
        <v>3.6</v>
      </c>
      <c r="AE127" s="73">
        <f>IF('Indicator Data'!AO130="No data","x",ROUND(IF('Indicator Data'!AO130&gt;$AE$195,10,IF('Indicator Data'!AO130&lt;$AE$194,0,10-($AE$195-'Indicator Data'!AO130)/($AE$195-$AE$194)*10)),1))</f>
        <v>2.1</v>
      </c>
      <c r="AF127" s="80">
        <f>IF('Indicator Data'!AP130="No data","x",ROUND(IF('Indicator Data'!AP130&gt;$AF$195,10,IF('Indicator Data'!AP130&lt;$AF$194,0,10-($AF$195-'Indicator Data'!AP130)/($AF$195-$AF$194)*10)),1))</f>
        <v>6.9</v>
      </c>
      <c r="AG127" s="80">
        <f>IF('Indicator Data'!AQ130="No data","x",ROUND(IF('Indicator Data'!AQ130&gt;$AG$195,10,IF('Indicator Data'!AQ130&lt;$AG$194,0,10-($AG$195-'Indicator Data'!AQ130)/($AG$195-$AG$194)*10)),1))</f>
        <v>4.7</v>
      </c>
      <c r="AH127" s="73">
        <f t="shared" si="29"/>
        <v>6.5</v>
      </c>
      <c r="AI127" s="74">
        <f t="shared" si="30"/>
        <v>4.0999999999999996</v>
      </c>
      <c r="AJ127" s="81">
        <f t="shared" si="31"/>
        <v>4.9000000000000004</v>
      </c>
      <c r="AK127" s="82">
        <f t="shared" si="33"/>
        <v>6.2</v>
      </c>
    </row>
    <row r="128" spans="1:37" s="4" customFormat="1" x14ac:dyDescent="0.25">
      <c r="A128" s="126" t="str">
        <f>'Indicator Data'!A131</f>
        <v>Nigeria</v>
      </c>
      <c r="B128" s="59" t="str">
        <f>'Indicator Data'!B131</f>
        <v>NGA</v>
      </c>
      <c r="C128" s="73">
        <f>ROUND(IF('Indicator Data'!Q131="No data",IF((0.1233*LN('Indicator Data'!BB131)-0.4559)&gt;C$195,0,IF((0.1233*LN('Indicator Data'!BB131)-0.4559)&lt;C$194,10,(C$195-(0.1233*LN('Indicator Data'!BB131)-0.4559))/(C$195-C$194)*10)),IF('Indicator Data'!Q131&gt;C$195,0,IF('Indicator Data'!Q131&lt;C$194,10,(C$195-'Indicator Data'!Q131)/(C$195-C$194)*10))),1)</f>
        <v>6.4</v>
      </c>
      <c r="D128" s="73">
        <f>IF('Indicator Data'!R131="No data","x",ROUND((IF(LOG('Indicator Data'!R131*1000)&gt;D$195,10,IF(LOG('Indicator Data'!R131*1000)&lt;D$194,0,10-(D$195-LOG('Indicator Data'!R131*1000))/(D$195-D$194)*10))),1))</f>
        <v>9.1</v>
      </c>
      <c r="E128" s="74">
        <f t="shared" si="19"/>
        <v>8</v>
      </c>
      <c r="F128" s="73" t="str">
        <f>IF('Indicator Data'!AF131="No data","x",ROUND(IF('Indicator Data'!AF131&gt;F$195,10,IF('Indicator Data'!AF131&lt;F$194,0,10-(F$195-'Indicator Data'!AF131)/(F$195-F$194)*10)),1))</f>
        <v>x</v>
      </c>
      <c r="G128" s="73">
        <f>IF('Indicator Data'!AG131="No data","x",ROUND(IF('Indicator Data'!AG131&gt;G$195,10,IF('Indicator Data'!AG131&lt;G$194,0,10-(G$195-'Indicator Data'!AG131)/(G$195-G$194)*10)),1))</f>
        <v>4.5</v>
      </c>
      <c r="H128" s="74">
        <f t="shared" si="20"/>
        <v>4.5</v>
      </c>
      <c r="I128" s="75">
        <f>SUM(IF('Indicator Data'!S131=0,0,'Indicator Data'!S131/1000000),SUM('Indicator Data'!T131:U131))</f>
        <v>4967.5504129999999</v>
      </c>
      <c r="J128" s="75">
        <f>I128/'Indicator Data'!BC131*1000000</f>
        <v>26.023608341224939</v>
      </c>
      <c r="K128" s="73">
        <f t="shared" si="21"/>
        <v>0.5</v>
      </c>
      <c r="L128" s="73">
        <f>IF('Indicator Data'!V131="No data","x",ROUND(IF('Indicator Data'!V131&gt;L$195,10,IF('Indicator Data'!V131&lt;L$194,0,10-(L$195-'Indicator Data'!V131)/(L$195-L$194)*10)),1))</f>
        <v>0.6</v>
      </c>
      <c r="M128" s="74">
        <f t="shared" si="22"/>
        <v>0.6</v>
      </c>
      <c r="N128" s="76">
        <f t="shared" si="23"/>
        <v>5.3</v>
      </c>
      <c r="O128" s="88">
        <f>IF(AND('Indicator Data'!AK131="No data",'Indicator Data'!AL131="No data"),0,SUM('Indicator Data'!AK131:AM131)/1000)</f>
        <v>1265.7550000000001</v>
      </c>
      <c r="P128" s="73">
        <f t="shared" si="24"/>
        <v>10</v>
      </c>
      <c r="Q128" s="77">
        <f>O128*1000/'Indicator Data'!BC131</f>
        <v>6.6309367067005501E-3</v>
      </c>
      <c r="R128" s="73">
        <f t="shared" si="25"/>
        <v>5.0999999999999996</v>
      </c>
      <c r="S128" s="78">
        <f t="shared" si="26"/>
        <v>7.6</v>
      </c>
      <c r="T128" s="73">
        <f>IF('Indicator Data'!AB131="No data","x",ROUND(IF('Indicator Data'!AB131&gt;T$195,10,IF('Indicator Data'!AB131&lt;T$194,0,10-(T$195-'Indicator Data'!AB131)/(T$195-T$194)*10)),1))</f>
        <v>5.8</v>
      </c>
      <c r="U128" s="73">
        <f>IF('Indicator Data'!AA131="No data","x",ROUND(IF('Indicator Data'!AA131&gt;U$195,10,IF('Indicator Data'!AA131&lt;U$194,0,10-(U$195-'Indicator Data'!AA131)/(U$195-U$194)*10)),1))</f>
        <v>4</v>
      </c>
      <c r="V128" s="73">
        <f>IF('Indicator Data'!AE131="No data","x",ROUND(IF('Indicator Data'!AE131&gt;V$195,10,IF('Indicator Data'!AE131&lt;V$194,0,10-(V$195-'Indicator Data'!AE131)/(V$195-V$194)*10)),1))</f>
        <v>8.9</v>
      </c>
      <c r="W128" s="74">
        <f t="shared" si="32"/>
        <v>6.2</v>
      </c>
      <c r="X128" s="73">
        <f>IF('Indicator Data'!W131="No data","x",ROUND(IF('Indicator Data'!W131&gt;X$195,10,IF('Indicator Data'!W131&lt;X$194,0,10-(X$195-'Indicator Data'!W131)/(X$195-X$194)*10)),1))</f>
        <v>7.7</v>
      </c>
      <c r="Y128" s="73">
        <f>IF('Indicator Data'!X131="No data","x",ROUND(IF('Indicator Data'!X131&gt;Y$195,10,IF('Indicator Data'!X131&lt;Y$194,0,10-(Y$195-'Indicator Data'!X131)/(Y$195-Y$194)*10)),1))</f>
        <v>7</v>
      </c>
      <c r="Z128" s="74">
        <f t="shared" si="27"/>
        <v>7.4</v>
      </c>
      <c r="AA128" s="88">
        <f>('Indicator Data'!AJ131+'Indicator Data'!AI131*0.5+'Indicator Data'!AH131*0.25)/1000</f>
        <v>3949.70075</v>
      </c>
      <c r="AB128" s="79">
        <f>AA128*1000/'Indicator Data'!BC131</f>
        <v>2.0691378413403613E-2</v>
      </c>
      <c r="AC128" s="74">
        <f t="shared" si="28"/>
        <v>2.1</v>
      </c>
      <c r="AD128" s="73">
        <f>IF('Indicator Data'!AN131="No data","x",ROUND(IF('Indicator Data'!AN131&lt;$AD$194,10,IF('Indicator Data'!AN131&gt;$AD$195,0,($AD$195-'Indicator Data'!AN131)/($AD$195-$AD$194)*10)),1))</f>
        <v>3.9</v>
      </c>
      <c r="AE128" s="73">
        <f>IF('Indicator Data'!AO131="No data","x",ROUND(IF('Indicator Data'!AO131&gt;$AE$195,10,IF('Indicator Data'!AO131&lt;$AE$194,0,10-($AE$195-'Indicator Data'!AO131)/($AE$195-$AE$194)*10)),1))</f>
        <v>1</v>
      </c>
      <c r="AF128" s="80">
        <f>IF('Indicator Data'!AP131="No data","x",ROUND(IF('Indicator Data'!AP131&gt;$AF$195,10,IF('Indicator Data'!AP131&lt;$AF$194,0,10-($AF$195-'Indicator Data'!AP131)/($AF$195-$AF$194)*10)),1))</f>
        <v>5.9</v>
      </c>
      <c r="AG128" s="80">
        <f>IF('Indicator Data'!AQ131="No data","x",ROUND(IF('Indicator Data'!AQ131&gt;$AG$195,10,IF('Indicator Data'!AQ131&lt;$AG$194,0,10-($AG$195-'Indicator Data'!AQ131)/($AG$195-$AG$194)*10)),1))</f>
        <v>2</v>
      </c>
      <c r="AH128" s="73">
        <f t="shared" si="29"/>
        <v>5.0999999999999996</v>
      </c>
      <c r="AI128" s="74">
        <f t="shared" si="30"/>
        <v>3.3</v>
      </c>
      <c r="AJ128" s="81">
        <f t="shared" si="31"/>
        <v>5.0999999999999996</v>
      </c>
      <c r="AK128" s="82">
        <f t="shared" si="33"/>
        <v>6.5</v>
      </c>
    </row>
    <row r="129" spans="1:37" s="4" customFormat="1" x14ac:dyDescent="0.25">
      <c r="A129" s="126" t="str">
        <f>'Indicator Data'!A132</f>
        <v>North Macedonia</v>
      </c>
      <c r="B129" s="59" t="str">
        <f>'Indicator Data'!B132</f>
        <v>MKD</v>
      </c>
      <c r="C129" s="73">
        <f>ROUND(IF('Indicator Data'!Q132="No data",IF((0.1233*LN('Indicator Data'!BB132)-0.4559)&gt;C$195,0,IF((0.1233*LN('Indicator Data'!BB132)-0.4559)&lt;C$194,10,(C$195-(0.1233*LN('Indicator Data'!BB132)-0.4559))/(C$195-C$194)*10)),IF('Indicator Data'!Q132&gt;C$195,0,IF('Indicator Data'!Q132&lt;C$194,10,(C$195-'Indicator Data'!Q132)/(C$195-C$194)*10))),1)</f>
        <v>3</v>
      </c>
      <c r="D129" s="73">
        <f>IF('Indicator Data'!R132="No data","x",ROUND((IF(LOG('Indicator Data'!R132*1000)&gt;D$195,10,IF(LOG('Indicator Data'!R132*1000)&lt;D$194,0,10-(D$195-LOG('Indicator Data'!R132*1000))/(D$195-D$194)*10))),1))</f>
        <v>3</v>
      </c>
      <c r="E129" s="74">
        <f t="shared" si="19"/>
        <v>3</v>
      </c>
      <c r="F129" s="73">
        <f>IF('Indicator Data'!AF132="No data","x",ROUND(IF('Indicator Data'!AF132&gt;F$195,10,IF('Indicator Data'!AF132&lt;F$194,0,10-(F$195-'Indicator Data'!AF132)/(F$195-F$194)*10)),1))</f>
        <v>2</v>
      </c>
      <c r="G129" s="73">
        <f>IF('Indicator Data'!AG132="No data","x",ROUND(IF('Indicator Data'!AG132&gt;G$195,10,IF('Indicator Data'!AG132&lt;G$194,0,10-(G$195-'Indicator Data'!AG132)/(G$195-G$194)*10)),1))</f>
        <v>4.8</v>
      </c>
      <c r="H129" s="74">
        <f t="shared" si="20"/>
        <v>3.4</v>
      </c>
      <c r="I129" s="75">
        <f>SUM(IF('Indicator Data'!S132=0,0,'Indicator Data'!S132/1000000),SUM('Indicator Data'!T132:U132))</f>
        <v>105.851557</v>
      </c>
      <c r="J129" s="75">
        <f>I129/'Indicator Data'!BC132*1000000</f>
        <v>50.812974999519959</v>
      </c>
      <c r="K129" s="73">
        <f t="shared" si="21"/>
        <v>1</v>
      </c>
      <c r="L129" s="73">
        <f>IF('Indicator Data'!V132="No data","x",ROUND(IF('Indicator Data'!V132&gt;L$195,10,IF('Indicator Data'!V132&lt;L$194,0,10-(L$195-'Indicator Data'!V132)/(L$195-L$194)*10)),1))</f>
        <v>0.9</v>
      </c>
      <c r="M129" s="74">
        <f t="shared" si="22"/>
        <v>1</v>
      </c>
      <c r="N129" s="76">
        <f t="shared" si="23"/>
        <v>2.6</v>
      </c>
      <c r="O129" s="88">
        <f>IF(AND('Indicator Data'!AK132="No data",'Indicator Data'!AL132="No data"),0,SUM('Indicator Data'!AK132:AM132)/1000)</f>
        <v>0.56100000000000005</v>
      </c>
      <c r="P129" s="73">
        <f t="shared" si="24"/>
        <v>0</v>
      </c>
      <c r="Q129" s="77">
        <f>O129*1000/'Indicator Data'!BC132</f>
        <v>2.6930240596017587E-4</v>
      </c>
      <c r="R129" s="73">
        <f t="shared" si="25"/>
        <v>2.2999999999999998</v>
      </c>
      <c r="S129" s="78">
        <f t="shared" si="26"/>
        <v>1.2</v>
      </c>
      <c r="T129" s="73">
        <f>IF('Indicator Data'!AB132="No data","x",ROUND(IF('Indicator Data'!AB132&gt;T$195,10,IF('Indicator Data'!AB132&lt;T$194,0,10-(T$195-'Indicator Data'!AB132)/(T$195-T$194)*10)),1))</f>
        <v>0.2</v>
      </c>
      <c r="U129" s="73">
        <f>IF('Indicator Data'!AA132="No data","x",ROUND(IF('Indicator Data'!AA132&gt;U$195,10,IF('Indicator Data'!AA132&lt;U$194,0,10-(U$195-'Indicator Data'!AA132)/(U$195-U$194)*10)),1))</f>
        <v>0.2</v>
      </c>
      <c r="V129" s="73" t="str">
        <f>IF('Indicator Data'!AE132="No data","x",ROUND(IF('Indicator Data'!AE132&gt;V$195,10,IF('Indicator Data'!AE132&lt;V$194,0,10-(V$195-'Indicator Data'!AE132)/(V$195-V$194)*10)),1))</f>
        <v>x</v>
      </c>
      <c r="W129" s="74">
        <f t="shared" si="32"/>
        <v>0.2</v>
      </c>
      <c r="X129" s="73">
        <f>IF('Indicator Data'!W132="No data","x",ROUND(IF('Indicator Data'!W132&gt;X$195,10,IF('Indicator Data'!W132&lt;X$194,0,10-(X$195-'Indicator Data'!W132)/(X$195-X$194)*10)),1))</f>
        <v>1.1000000000000001</v>
      </c>
      <c r="Y129" s="73">
        <f>IF('Indicator Data'!X132="No data","x",ROUND(IF('Indicator Data'!X132&gt;Y$195,10,IF('Indicator Data'!X132&lt;Y$194,0,10-(Y$195-'Indicator Data'!X132)/(Y$195-Y$194)*10)),1))</f>
        <v>0.3</v>
      </c>
      <c r="Z129" s="74">
        <f t="shared" si="27"/>
        <v>0.7</v>
      </c>
      <c r="AA129" s="88">
        <f>('Indicator Data'!AJ132+'Indicator Data'!AI132*0.5+'Indicator Data'!AH132*0.25)/1000</f>
        <v>9.5305</v>
      </c>
      <c r="AB129" s="79">
        <f>AA129*1000/'Indicator Data'!BC132</f>
        <v>4.575020641717391E-3</v>
      </c>
      <c r="AC129" s="74">
        <f t="shared" si="28"/>
        <v>0.5</v>
      </c>
      <c r="AD129" s="73">
        <f>IF('Indicator Data'!AN132="No data","x",ROUND(IF('Indicator Data'!AN132&lt;$AD$194,10,IF('Indicator Data'!AN132&gt;$AD$195,0,($AD$195-'Indicator Data'!AN132)/($AD$195-$AD$194)*10)),1))</f>
        <v>4.3</v>
      </c>
      <c r="AE129" s="73">
        <f>IF('Indicator Data'!AO132="No data","x",ROUND(IF('Indicator Data'!AO132&gt;$AE$195,10,IF('Indicator Data'!AO132&lt;$AE$194,0,10-($AE$195-'Indicator Data'!AO132)/($AE$195-$AE$194)*10)),1))</f>
        <v>0</v>
      </c>
      <c r="AF129" s="80">
        <f>IF('Indicator Data'!AP132="No data","x",ROUND(IF('Indicator Data'!AP132&gt;$AF$195,10,IF('Indicator Data'!AP132&lt;$AF$194,0,10-($AF$195-'Indicator Data'!AP132)/($AF$195-$AF$194)*10)),1))</f>
        <v>4.5</v>
      </c>
      <c r="AG129" s="80">
        <f>IF('Indicator Data'!AQ132="No data","x",ROUND(IF('Indicator Data'!AQ132&gt;$AG$195,10,IF('Indicator Data'!AQ132&lt;$AG$194,0,10-($AG$195-'Indicator Data'!AQ132)/($AG$195-$AG$194)*10)),1))</f>
        <v>4</v>
      </c>
      <c r="AH129" s="73">
        <f t="shared" si="29"/>
        <v>4.4000000000000004</v>
      </c>
      <c r="AI129" s="74">
        <f t="shared" si="30"/>
        <v>2.9</v>
      </c>
      <c r="AJ129" s="81">
        <f t="shared" si="31"/>
        <v>1.1000000000000001</v>
      </c>
      <c r="AK129" s="82">
        <f t="shared" si="33"/>
        <v>1.2</v>
      </c>
    </row>
    <row r="130" spans="1:37" s="4" customFormat="1" x14ac:dyDescent="0.25">
      <c r="A130" s="126" t="str">
        <f>'Indicator Data'!A133</f>
        <v>Norway</v>
      </c>
      <c r="B130" s="59" t="str">
        <f>'Indicator Data'!B133</f>
        <v>NOR</v>
      </c>
      <c r="C130" s="73">
        <f>ROUND(IF('Indicator Data'!Q133="No data",IF((0.1233*LN('Indicator Data'!BB133)-0.4559)&gt;C$195,0,IF((0.1233*LN('Indicator Data'!BB133)-0.4559)&lt;C$194,10,(C$195-(0.1233*LN('Indicator Data'!BB133)-0.4559))/(C$195-C$194)*10)),IF('Indicator Data'!Q133&gt;C$195,0,IF('Indicator Data'!Q133&lt;C$194,10,(C$195-'Indicator Data'!Q133)/(C$195-C$194)*10))),1)</f>
        <v>0</v>
      </c>
      <c r="D130" s="73" t="str">
        <f>IF('Indicator Data'!R133="No data","x",ROUND((IF(LOG('Indicator Data'!R133*1000)&gt;D$195,10,IF(LOG('Indicator Data'!R133*1000)&lt;D$194,0,10-(D$195-LOG('Indicator Data'!R133*1000))/(D$195-D$194)*10))),1))</f>
        <v>x</v>
      </c>
      <c r="E130" s="74">
        <f t="shared" si="19"/>
        <v>0</v>
      </c>
      <c r="F130" s="73">
        <f>IF('Indicator Data'!AF133="No data","x",ROUND(IF('Indicator Data'!AF133&gt;F$195,10,IF('Indicator Data'!AF133&lt;F$194,0,10-(F$195-'Indicator Data'!AF133)/(F$195-F$194)*10)),1))</f>
        <v>0.6</v>
      </c>
      <c r="G130" s="73">
        <f>IF('Indicator Data'!AG133="No data","x",ROUND(IF('Indicator Data'!AG133&gt;G$195,10,IF('Indicator Data'!AG133&lt;G$194,0,10-(G$195-'Indicator Data'!AG133)/(G$195-G$194)*10)),1))</f>
        <v>0.2</v>
      </c>
      <c r="H130" s="74">
        <f t="shared" si="20"/>
        <v>0.4</v>
      </c>
      <c r="I130" s="75">
        <f>SUM(IF('Indicator Data'!S133=0,0,'Indicator Data'!S133/1000000),SUM('Indicator Data'!T133:U133))</f>
        <v>0</v>
      </c>
      <c r="J130" s="75">
        <f>I130/'Indicator Data'!BC133*1000000</f>
        <v>0</v>
      </c>
      <c r="K130" s="73">
        <f t="shared" si="21"/>
        <v>0</v>
      </c>
      <c r="L130" s="73" t="str">
        <f>IF('Indicator Data'!V133="No data","x",ROUND(IF('Indicator Data'!V133&gt;L$195,10,IF('Indicator Data'!V133&lt;L$194,0,10-(L$195-'Indicator Data'!V133)/(L$195-L$194)*10)),1))</f>
        <v>x</v>
      </c>
      <c r="M130" s="74">
        <f t="shared" si="22"/>
        <v>0</v>
      </c>
      <c r="N130" s="76">
        <f t="shared" si="23"/>
        <v>0.1</v>
      </c>
      <c r="O130" s="88">
        <f>IF(AND('Indicator Data'!AK133="No data",'Indicator Data'!AL133="No data"),0,SUM('Indicator Data'!AK133:AM133)/1000)</f>
        <v>58.106999999999999</v>
      </c>
      <c r="P130" s="73">
        <f t="shared" si="24"/>
        <v>5.9</v>
      </c>
      <c r="Q130" s="77">
        <f>O130*1000/'Indicator Data'!BC133</f>
        <v>1.1000482183353486E-2</v>
      </c>
      <c r="R130" s="73">
        <f t="shared" si="25"/>
        <v>5.8</v>
      </c>
      <c r="S130" s="78">
        <f t="shared" si="26"/>
        <v>5.9</v>
      </c>
      <c r="T130" s="73">
        <f>IF('Indicator Data'!AB133="No data","x",ROUND(IF('Indicator Data'!AB133&gt;T$195,10,IF('Indicator Data'!AB133&lt;T$194,0,10-(T$195-'Indicator Data'!AB133)/(T$195-T$194)*10)),1))</f>
        <v>0.4</v>
      </c>
      <c r="U130" s="73">
        <f>IF('Indicator Data'!AA133="No data","x",ROUND(IF('Indicator Data'!AA133&gt;U$195,10,IF('Indicator Data'!AA133&lt;U$194,0,10-(U$195-'Indicator Data'!AA133)/(U$195-U$194)*10)),1))</f>
        <v>0.1</v>
      </c>
      <c r="V130" s="73" t="str">
        <f>IF('Indicator Data'!AE133="No data","x",ROUND(IF('Indicator Data'!AE133&gt;V$195,10,IF('Indicator Data'!AE133&lt;V$194,0,10-(V$195-'Indicator Data'!AE133)/(V$195-V$194)*10)),1))</f>
        <v>x</v>
      </c>
      <c r="W130" s="74">
        <f t="shared" si="32"/>
        <v>0.3</v>
      </c>
      <c r="X130" s="73">
        <f>IF('Indicator Data'!W133="No data","x",ROUND(IF('Indicator Data'!W133&gt;X$195,10,IF('Indicator Data'!W133&lt;X$194,0,10-(X$195-'Indicator Data'!W133)/(X$195-X$194)*10)),1))</f>
        <v>0.2</v>
      </c>
      <c r="Y130" s="73" t="str">
        <f>IF('Indicator Data'!X133="No data","x",ROUND(IF('Indicator Data'!X133&gt;Y$195,10,IF('Indicator Data'!X133&lt;Y$194,0,10-(Y$195-'Indicator Data'!X133)/(Y$195-Y$194)*10)),1))</f>
        <v>x</v>
      </c>
      <c r="Z130" s="74">
        <f t="shared" si="27"/>
        <v>0.2</v>
      </c>
      <c r="AA130" s="88">
        <f>('Indicator Data'!AJ133+'Indicator Data'!AI133*0.5+'Indicator Data'!AH133*0.25)/1000</f>
        <v>0</v>
      </c>
      <c r="AB130" s="79">
        <f>AA130*1000/'Indicator Data'!BC133</f>
        <v>0</v>
      </c>
      <c r="AC130" s="74">
        <f t="shared" si="28"/>
        <v>0</v>
      </c>
      <c r="AD130" s="73">
        <f>IF('Indicator Data'!AN133="No data","x",ROUND(IF('Indicator Data'!AN133&lt;$AD$194,10,IF('Indicator Data'!AN133&gt;$AD$195,0,($AD$195-'Indicator Data'!AN133)/($AD$195-$AD$194)*10)),1))</f>
        <v>1.9</v>
      </c>
      <c r="AE130" s="73">
        <f>IF('Indicator Data'!AO133="No data","x",ROUND(IF('Indicator Data'!AO133&gt;$AE$195,10,IF('Indicator Data'!AO133&lt;$AE$194,0,10-($AE$195-'Indicator Data'!AO133)/($AE$195-$AE$194)*10)),1))</f>
        <v>0</v>
      </c>
      <c r="AF130" s="80">
        <f>IF('Indicator Data'!AP133="No data","x",ROUND(IF('Indicator Data'!AP133&gt;$AF$195,10,IF('Indicator Data'!AP133&lt;$AF$194,0,10-($AF$195-'Indicator Data'!AP133)/($AF$195-$AF$194)*10)),1))</f>
        <v>0.6</v>
      </c>
      <c r="AG130" s="80">
        <f>IF('Indicator Data'!AQ133="No data","x",ROUND(IF('Indicator Data'!AQ133&gt;$AG$195,10,IF('Indicator Data'!AQ133&lt;$AG$194,0,10-($AG$195-'Indicator Data'!AQ133)/($AG$195-$AG$194)*10)),1))</f>
        <v>5.7</v>
      </c>
      <c r="AH130" s="73">
        <f t="shared" si="29"/>
        <v>1.6</v>
      </c>
      <c r="AI130" s="74">
        <f t="shared" si="30"/>
        <v>1.2</v>
      </c>
      <c r="AJ130" s="81">
        <f t="shared" si="31"/>
        <v>0.4</v>
      </c>
      <c r="AK130" s="82">
        <f t="shared" si="33"/>
        <v>3.6</v>
      </c>
    </row>
    <row r="131" spans="1:37" s="4" customFormat="1" x14ac:dyDescent="0.25">
      <c r="A131" s="126" t="str">
        <f>'Indicator Data'!A134</f>
        <v>Oman</v>
      </c>
      <c r="B131" s="59" t="str">
        <f>'Indicator Data'!B134</f>
        <v>OMN</v>
      </c>
      <c r="C131" s="73">
        <f>ROUND(IF('Indicator Data'!Q134="No data",IF((0.1233*LN('Indicator Data'!BB134)-0.4559)&gt;C$195,0,IF((0.1233*LN('Indicator Data'!BB134)-0.4559)&lt;C$194,10,(C$195-(0.1233*LN('Indicator Data'!BB134)-0.4559))/(C$195-C$194)*10)),IF('Indicator Data'!Q134&gt;C$195,0,IF('Indicator Data'!Q134&lt;C$194,10,(C$195-'Indicator Data'!Q134)/(C$195-C$194)*10))),1)</f>
        <v>2</v>
      </c>
      <c r="D131" s="73" t="str">
        <f>IF('Indicator Data'!R134="No data","x",ROUND((IF(LOG('Indicator Data'!R134*1000)&gt;D$195,10,IF(LOG('Indicator Data'!R134*1000)&lt;D$194,0,10-(D$195-LOG('Indicator Data'!R134*1000))/(D$195-D$194)*10))),1))</f>
        <v>x</v>
      </c>
      <c r="E131" s="74">
        <f t="shared" si="19"/>
        <v>2</v>
      </c>
      <c r="F131" s="73">
        <f>IF('Indicator Data'!AF134="No data","x",ROUND(IF('Indicator Data'!AF134&gt;F$195,10,IF('Indicator Data'!AF134&lt;F$194,0,10-(F$195-'Indicator Data'!AF134)/(F$195-F$194)*10)),1))</f>
        <v>3.5</v>
      </c>
      <c r="G131" s="73" t="str">
        <f>IF('Indicator Data'!AG134="No data","x",ROUND(IF('Indicator Data'!AG134&gt;G$195,10,IF('Indicator Data'!AG134&lt;G$194,0,10-(G$195-'Indicator Data'!AG134)/(G$195-G$194)*10)),1))</f>
        <v>x</v>
      </c>
      <c r="H131" s="74">
        <f t="shared" si="20"/>
        <v>3.5</v>
      </c>
      <c r="I131" s="75">
        <f>SUM(IF('Indicator Data'!S134=0,0,'Indicator Data'!S134/1000000),SUM('Indicator Data'!T134:U134))</f>
        <v>0</v>
      </c>
      <c r="J131" s="75">
        <f>I131/'Indicator Data'!BC134*1000000</f>
        <v>0</v>
      </c>
      <c r="K131" s="73">
        <f t="shared" si="21"/>
        <v>0</v>
      </c>
      <c r="L131" s="73" t="str">
        <f>IF('Indicator Data'!V134="No data","x",ROUND(IF('Indicator Data'!V134&gt;L$195,10,IF('Indicator Data'!V134&lt;L$194,0,10-(L$195-'Indicator Data'!V134)/(L$195-L$194)*10)),1))</f>
        <v>x</v>
      </c>
      <c r="M131" s="74">
        <f t="shared" si="22"/>
        <v>0</v>
      </c>
      <c r="N131" s="76">
        <f t="shared" si="23"/>
        <v>1.9</v>
      </c>
      <c r="O131" s="88">
        <f>IF(AND('Indicator Data'!AK134="No data",'Indicator Data'!AL134="No data"),0,SUM('Indicator Data'!AK134:AM134)/1000)</f>
        <v>0.309</v>
      </c>
      <c r="P131" s="73">
        <f t="shared" si="24"/>
        <v>0</v>
      </c>
      <c r="Q131" s="77">
        <f>O131*1000/'Indicator Data'!BC134</f>
        <v>6.6648519863631516E-5</v>
      </c>
      <c r="R131" s="73">
        <f t="shared" si="25"/>
        <v>1.6</v>
      </c>
      <c r="S131" s="78">
        <f t="shared" si="26"/>
        <v>0.8</v>
      </c>
      <c r="T131" s="73">
        <f>IF('Indicator Data'!AB134="No data","x",ROUND(IF('Indicator Data'!AB134&gt;T$195,10,IF('Indicator Data'!AB134&lt;T$194,0,10-(T$195-'Indicator Data'!AB134)/(T$195-T$194)*10)),1))</f>
        <v>0.4</v>
      </c>
      <c r="U131" s="73">
        <f>IF('Indicator Data'!AA134="No data","x",ROUND(IF('Indicator Data'!AA134&gt;U$195,10,IF('Indicator Data'!AA134&lt;U$194,0,10-(U$195-'Indicator Data'!AA134)/(U$195-U$194)*10)),1))</f>
        <v>0.1</v>
      </c>
      <c r="V131" s="73" t="str">
        <f>IF('Indicator Data'!AE134="No data","x",ROUND(IF('Indicator Data'!AE134&gt;V$195,10,IF('Indicator Data'!AE134&lt;V$194,0,10-(V$195-'Indicator Data'!AE134)/(V$195-V$194)*10)),1))</f>
        <v>x</v>
      </c>
      <c r="W131" s="74">
        <f t="shared" ref="W131:W162" si="34">IF(AND(T131="x",U131="x",V131="x"),"x",ROUND(AVERAGE(T131,U131,V131),1))</f>
        <v>0.3</v>
      </c>
      <c r="X131" s="73">
        <f>IF('Indicator Data'!W134="No data","x",ROUND(IF('Indicator Data'!W134&gt;X$195,10,IF('Indicator Data'!W134&lt;X$194,0,10-(X$195-'Indicator Data'!W134)/(X$195-X$194)*10)),1))</f>
        <v>0.9</v>
      </c>
      <c r="Y131" s="73">
        <f>IF('Indicator Data'!X134="No data","x",ROUND(IF('Indicator Data'!X134&gt;Y$195,10,IF('Indicator Data'!X134&lt;Y$194,0,10-(Y$195-'Indicator Data'!X134)/(Y$195-Y$194)*10)),1))</f>
        <v>1.9</v>
      </c>
      <c r="Z131" s="74">
        <f t="shared" si="27"/>
        <v>1.4</v>
      </c>
      <c r="AA131" s="88">
        <f>('Indicator Data'!AJ134+'Indicator Data'!AI134*0.5+'Indicator Data'!AH134*0.25)/1000</f>
        <v>0.1</v>
      </c>
      <c r="AB131" s="79">
        <f>AA131*1000/'Indicator Data'!BC134</f>
        <v>2.1569100279492402E-5</v>
      </c>
      <c r="AC131" s="74">
        <f t="shared" si="28"/>
        <v>0</v>
      </c>
      <c r="AD131" s="73">
        <f>IF('Indicator Data'!AN134="No data","x",ROUND(IF('Indicator Data'!AN134&lt;$AD$194,10,IF('Indicator Data'!AN134&gt;$AD$195,0,($AD$195-'Indicator Data'!AN134)/($AD$195-$AD$194)*10)),1))</f>
        <v>3.6</v>
      </c>
      <c r="AE131" s="73">
        <f>IF('Indicator Data'!AO134="No data","x",ROUND(IF('Indicator Data'!AO134&gt;$AE$195,10,IF('Indicator Data'!AO134&lt;$AE$194,0,10-($AE$195-'Indicator Data'!AO134)/($AE$195-$AE$194)*10)),1))</f>
        <v>0.4</v>
      </c>
      <c r="AF131" s="80">
        <f>IF('Indicator Data'!AP134="No data","x",ROUND(IF('Indicator Data'!AP134&gt;$AF$195,10,IF('Indicator Data'!AP134&lt;$AF$194,0,10-($AF$195-'Indicator Data'!AP134)/($AF$195-$AF$194)*10)),1))</f>
        <v>2.5</v>
      </c>
      <c r="AG131" s="80">
        <f>IF('Indicator Data'!AQ134="No data","x",ROUND(IF('Indicator Data'!AQ134&gt;$AG$195,10,IF('Indicator Data'!AQ134&lt;$AG$194,0,10-($AG$195-'Indicator Data'!AQ134)/($AG$195-$AG$194)*10)),1))</f>
        <v>4.5999999999999996</v>
      </c>
      <c r="AH131" s="73">
        <f t="shared" si="29"/>
        <v>2.9</v>
      </c>
      <c r="AI131" s="74">
        <f t="shared" si="30"/>
        <v>2.2999999999999998</v>
      </c>
      <c r="AJ131" s="81">
        <f t="shared" si="31"/>
        <v>1</v>
      </c>
      <c r="AK131" s="82">
        <f t="shared" ref="AK131:AK162" si="35">ROUND((10-GEOMEAN(((10-S131)/10*9+1),((10-AJ131)/10*9+1)))/9*10,1)</f>
        <v>0.9</v>
      </c>
    </row>
    <row r="132" spans="1:37" s="4" customFormat="1" x14ac:dyDescent="0.25">
      <c r="A132" s="126" t="str">
        <f>'Indicator Data'!A135</f>
        <v>Pakistan</v>
      </c>
      <c r="B132" s="59" t="str">
        <f>'Indicator Data'!B135</f>
        <v>PAK</v>
      </c>
      <c r="C132" s="73">
        <f>ROUND(IF('Indicator Data'!Q135="No data",IF((0.1233*LN('Indicator Data'!BB135)-0.4559)&gt;C$195,0,IF((0.1233*LN('Indicator Data'!BB135)-0.4559)&lt;C$194,10,(C$195-(0.1233*LN('Indicator Data'!BB135)-0.4559))/(C$195-C$194)*10)),IF('Indicator Data'!Q135&gt;C$195,0,IF('Indicator Data'!Q135&lt;C$194,10,(C$195-'Indicator Data'!Q135)/(C$195-C$194)*10))),1)</f>
        <v>6</v>
      </c>
      <c r="D132" s="73">
        <f>IF('Indicator Data'!R135="No data","x",ROUND((IF(LOG('Indicator Data'!R135*1000)&gt;D$195,10,IF(LOG('Indicator Data'!R135*1000)&lt;D$194,0,10-(D$195-LOG('Indicator Data'!R135*1000))/(D$195-D$194)*10))),1))</f>
        <v>8.8000000000000007</v>
      </c>
      <c r="E132" s="74">
        <f t="shared" ref="E132:E193" si="36">ROUND(IF(D132="x",C132,(10-GEOMEAN(((10-C132)/10*9+1),((10-D132)/10*9+1)))/9*10),1)</f>
        <v>7.7</v>
      </c>
      <c r="F132" s="73">
        <f>IF('Indicator Data'!AF135="No data","x",ROUND(IF('Indicator Data'!AF135&gt;F$195,10,IF('Indicator Data'!AF135&lt;F$194,0,10-(F$195-'Indicator Data'!AF135)/(F$195-F$194)*10)),1))</f>
        <v>7.2</v>
      </c>
      <c r="G132" s="73">
        <f>IF('Indicator Data'!AG135="No data","x",ROUND(IF('Indicator Data'!AG135&gt;G$195,10,IF('Indicator Data'!AG135&lt;G$194,0,10-(G$195-'Indicator Data'!AG135)/(G$195-G$194)*10)),1))</f>
        <v>1.1000000000000001</v>
      </c>
      <c r="H132" s="74">
        <f t="shared" ref="H132:H193" si="37">IF(AND(F132="x",G132="x"),"x",ROUND(AVERAGE(F132,G132),1))</f>
        <v>4.2</v>
      </c>
      <c r="I132" s="75">
        <f>SUM(IF('Indicator Data'!S135=0,0,'Indicator Data'!S135/1000000),SUM('Indicator Data'!T135:U135))</f>
        <v>3300.1851700000002</v>
      </c>
      <c r="J132" s="75">
        <f>I132/'Indicator Data'!BC135*1000000</f>
        <v>16.750852590860259</v>
      </c>
      <c r="K132" s="73">
        <f t="shared" ref="K132:K193" si="38">IF(J132="x","x",ROUND(IF(J132&gt;K$195,10,IF(J132&lt;K$194,0,10-(K$195-J132)/(K$195-K$194)*10)),1))</f>
        <v>0.3</v>
      </c>
      <c r="L132" s="73">
        <f>IF('Indicator Data'!V135="No data","x",ROUND(IF('Indicator Data'!V135&gt;L$195,10,IF('Indicator Data'!V135&lt;L$194,0,10-(L$195-'Indicator Data'!V135)/(L$195-L$194)*10)),1))</f>
        <v>0.5</v>
      </c>
      <c r="M132" s="74">
        <f t="shared" ref="M132:M193" si="39">ROUND(AVERAGE(K132,L132),1)</f>
        <v>0.4</v>
      </c>
      <c r="N132" s="76">
        <f t="shared" ref="N132:N193" si="40">ROUND(AVERAGE(E132,E132,H132,M132),1)</f>
        <v>5</v>
      </c>
      <c r="O132" s="88">
        <f>IF(AND('Indicator Data'!AK135="No data",'Indicator Data'!AL135="No data"),0,SUM('Indicator Data'!AK135:AM135)/1000)</f>
        <v>1574.193</v>
      </c>
      <c r="P132" s="73">
        <f t="shared" ref="P132:P193" si="41">ROUND(IF(O132=0,0,IF(LOG(O132*1000)&gt;$P$195,10,IF(LOG(O132*1000)&lt;P$194,0,10-(P$195-LOG(O132*1000))/(P$195-P$194)*10))),1)</f>
        <v>10</v>
      </c>
      <c r="Q132" s="77">
        <f>O132*1000/'Indicator Data'!BC135</f>
        <v>7.9901804093508132E-3</v>
      </c>
      <c r="R132" s="73">
        <f t="shared" ref="R132:R193" si="42">IF(Q132="x","x",ROUND(IF(Q132&gt;$R$195,10,IF(Q132&lt;$R$194,0,((Q132*100)/0.0052)^(1/4.0545)/6.5*10)),1))</f>
        <v>5.3</v>
      </c>
      <c r="S132" s="78">
        <f t="shared" ref="S132:S193" si="43">ROUND(AVERAGE(P132,R132),1)</f>
        <v>7.7</v>
      </c>
      <c r="T132" s="73">
        <f>IF('Indicator Data'!AB135="No data","x",ROUND(IF('Indicator Data'!AB135&gt;T$195,10,IF('Indicator Data'!AB135&lt;T$194,0,10-(T$195-'Indicator Data'!AB135)/(T$195-T$194)*10)),1))</f>
        <v>0.2</v>
      </c>
      <c r="U132" s="73">
        <f>IF('Indicator Data'!AA135="No data","x",ROUND(IF('Indicator Data'!AA135&gt;U$195,10,IF('Indicator Data'!AA135&lt;U$194,0,10-(U$195-'Indicator Data'!AA135)/(U$195-U$194)*10)),1))</f>
        <v>4.9000000000000004</v>
      </c>
      <c r="V132" s="73">
        <f>IF('Indicator Data'!AE135="No data","x",ROUND(IF('Indicator Data'!AE135&gt;V$195,10,IF('Indicator Data'!AE135&lt;V$194,0,10-(V$195-'Indicator Data'!AE135)/(V$195-V$194)*10)),1))</f>
        <v>0.2</v>
      </c>
      <c r="W132" s="74">
        <f t="shared" si="34"/>
        <v>1.8</v>
      </c>
      <c r="X132" s="73">
        <f>IF('Indicator Data'!W135="No data","x",ROUND(IF('Indicator Data'!W135&gt;X$195,10,IF('Indicator Data'!W135&lt;X$194,0,10-(X$195-'Indicator Data'!W135)/(X$195-X$194)*10)),1))</f>
        <v>5.8</v>
      </c>
      <c r="Y132" s="73">
        <f>IF('Indicator Data'!X135="No data","x",ROUND(IF('Indicator Data'!X135&gt;Y$195,10,IF('Indicator Data'!X135&lt;Y$194,0,10-(Y$195-'Indicator Data'!X135)/(Y$195-Y$194)*10)),1))</f>
        <v>7</v>
      </c>
      <c r="Z132" s="74">
        <f t="shared" ref="Z132:Z193" si="44">IF(AND(X132="x",Y132="x"),"x",ROUND(AVERAGE(Y132,X132),1))</f>
        <v>6.4</v>
      </c>
      <c r="AA132" s="88">
        <f>('Indicator Data'!AJ135+'Indicator Data'!AI135*0.5+'Indicator Data'!AH135*0.25)/1000</f>
        <v>35.641249999999999</v>
      </c>
      <c r="AB132" s="79">
        <f>AA132*1000/'Indicator Data'!BC135</f>
        <v>1.8090540201536574E-4</v>
      </c>
      <c r="AC132" s="74">
        <f t="shared" ref="AC132:AC193" si="45">IF(AB132="x","x",ROUND(IF(AB132&gt;AC$195,10,IF(AB132&lt;AC$194,0,10-(AC$195-AB132)/(AC$195-AC$194)*10)),1))</f>
        <v>0</v>
      </c>
      <c r="AD132" s="73">
        <f>IF('Indicator Data'!AN135="No data","x",ROUND(IF('Indicator Data'!AN135&lt;$AD$194,10,IF('Indicator Data'!AN135&gt;$AD$195,0,($AD$195-'Indicator Data'!AN135)/($AD$195-$AD$194)*10)),1))</f>
        <v>5.3</v>
      </c>
      <c r="AE132" s="73">
        <f>IF('Indicator Data'!AO135="No data","x",ROUND(IF('Indicator Data'!AO135&gt;$AE$195,10,IF('Indicator Data'!AO135&lt;$AE$194,0,10-($AE$195-'Indicator Data'!AO135)/($AE$195-$AE$194)*10)),1))</f>
        <v>5</v>
      </c>
      <c r="AF132" s="80">
        <f>IF('Indicator Data'!AP135="No data","x",ROUND(IF('Indicator Data'!AP135&gt;$AF$195,10,IF('Indicator Data'!AP135&lt;$AF$194,0,10-($AF$195-'Indicator Data'!AP135)/($AF$195-$AF$194)*10)),1))</f>
        <v>6.8</v>
      </c>
      <c r="AG132" s="80">
        <f>IF('Indicator Data'!AQ135="No data","x",ROUND(IF('Indicator Data'!AQ135&gt;$AG$195,10,IF('Indicator Data'!AQ135&lt;$AG$194,0,10-($AG$195-'Indicator Data'!AQ135)/($AG$195-$AG$194)*10)),1))</f>
        <v>6.6</v>
      </c>
      <c r="AH132" s="73">
        <f t="shared" ref="AH132:AH193" si="46">IF(AF132="x","x",ROUND(IF(AG132="x",AF132,SUM(AF132*0.8,AG132*0.2)),1))</f>
        <v>6.8</v>
      </c>
      <c r="AI132" s="74">
        <f t="shared" ref="AI132:AI193" si="47">ROUND(AVERAGE(AE132,AH132,AD132),1)</f>
        <v>5.7</v>
      </c>
      <c r="AJ132" s="81">
        <f t="shared" ref="AJ132:AJ193" si="48">ROUND(IF(AND(W132="x",Z132="x",AI132="x"),AC132,IF(AND(W132="x",Z132="x"),(10-GEOMEAN(((10-AI132)/10*9+1),((10-AC132)/10*9+1)))/9*10,IF(AI132="x",(10-GEOMEAN(((10-W132)/10*9+1),((10-Z132)/10*9+1),((10-AC132)/10*9+1)))/9*10,IF(W132="x",(10-GEOMEAN(((10-AI132)/10*9+1),((10-Z132)/10*9+1),((10-AC132)/10*9+1)))/9*10,(10-GEOMEAN(((10-W132)/10*9+1),((10-Z132)/10*9+1),((10-AC132)/10*9+1),((10-AI132)/10*9+1)))/9*10)))),1)</f>
        <v>3.9</v>
      </c>
      <c r="AK132" s="82">
        <f t="shared" si="35"/>
        <v>6.2</v>
      </c>
    </row>
    <row r="133" spans="1:37" s="4" customFormat="1" x14ac:dyDescent="0.25">
      <c r="A133" s="126" t="str">
        <f>'Indicator Data'!A136</f>
        <v>Palau</v>
      </c>
      <c r="B133" s="59" t="str">
        <f>'Indicator Data'!B136</f>
        <v>PLW</v>
      </c>
      <c r="C133" s="73">
        <f>ROUND(IF('Indicator Data'!Q136="No data",IF((0.1233*LN('Indicator Data'!BB136)-0.4559)&gt;C$195,0,IF((0.1233*LN('Indicator Data'!BB136)-0.4559)&lt;C$194,10,(C$195-(0.1233*LN('Indicator Data'!BB136)-0.4559))/(C$195-C$194)*10)),IF('Indicator Data'!Q136&gt;C$195,0,IF('Indicator Data'!Q136&lt;C$194,10,(C$195-'Indicator Data'!Q136)/(C$195-C$194)*10))),1)</f>
        <v>2.2999999999999998</v>
      </c>
      <c r="D133" s="73" t="str">
        <f>IF('Indicator Data'!R136="No data","x",ROUND((IF(LOG('Indicator Data'!R136*1000)&gt;D$195,10,IF(LOG('Indicator Data'!R136*1000)&lt;D$194,0,10-(D$195-LOG('Indicator Data'!R136*1000))/(D$195-D$194)*10))),1))</f>
        <v>x</v>
      </c>
      <c r="E133" s="74">
        <f t="shared" si="36"/>
        <v>2.2999999999999998</v>
      </c>
      <c r="F133" s="73" t="str">
        <f>IF('Indicator Data'!AF136="No data","x",ROUND(IF('Indicator Data'!AF136&gt;F$195,10,IF('Indicator Data'!AF136&lt;F$194,0,10-(F$195-'Indicator Data'!AF136)/(F$195-F$194)*10)),1))</f>
        <v>x</v>
      </c>
      <c r="G133" s="73" t="str">
        <f>IF('Indicator Data'!AG136="No data","x",ROUND(IF('Indicator Data'!AG136&gt;G$195,10,IF('Indicator Data'!AG136&lt;G$194,0,10-(G$195-'Indicator Data'!AG136)/(G$195-G$194)*10)),1))</f>
        <v>x</v>
      </c>
      <c r="H133" s="74" t="str">
        <f t="shared" si="37"/>
        <v>x</v>
      </c>
      <c r="I133" s="75">
        <f>SUM(IF('Indicator Data'!S136=0,0,'Indicator Data'!S136/1000000),SUM('Indicator Data'!T136:U136))</f>
        <v>31.27</v>
      </c>
      <c r="J133" s="75">
        <f>I133/'Indicator Data'!BC136*1000000</f>
        <v>1439.0906162271617</v>
      </c>
      <c r="K133" s="73">
        <f t="shared" si="38"/>
        <v>10</v>
      </c>
      <c r="L133" s="73">
        <f>IF('Indicator Data'!V136="No data","x",ROUND(IF('Indicator Data'!V136&gt;L$195,10,IF('Indicator Data'!V136&lt;L$194,0,10-(L$195-'Indicator Data'!V136)/(L$195-L$194)*10)),1))</f>
        <v>5.2</v>
      </c>
      <c r="M133" s="74">
        <f t="shared" si="39"/>
        <v>7.6</v>
      </c>
      <c r="N133" s="76">
        <f t="shared" si="40"/>
        <v>4.0999999999999996</v>
      </c>
      <c r="O133" s="88">
        <f>IF(AND('Indicator Data'!AK136="No data",'Indicator Data'!AL136="No data"),0,SUM('Indicator Data'!AK136:AM136)/1000)</f>
        <v>0</v>
      </c>
      <c r="P133" s="73">
        <f t="shared" si="41"/>
        <v>0</v>
      </c>
      <c r="Q133" s="77">
        <f>O133*1000/'Indicator Data'!BC136</f>
        <v>0</v>
      </c>
      <c r="R133" s="73">
        <f t="shared" si="42"/>
        <v>0</v>
      </c>
      <c r="S133" s="78">
        <f t="shared" si="43"/>
        <v>0</v>
      </c>
      <c r="T133" s="73" t="str">
        <f>IF('Indicator Data'!AB136="No data","x",ROUND(IF('Indicator Data'!AB136&gt;T$195,10,IF('Indicator Data'!AB136&lt;T$194,0,10-(T$195-'Indicator Data'!AB136)/(T$195-T$194)*10)),1))</f>
        <v>x</v>
      </c>
      <c r="U133" s="73">
        <f>IF('Indicator Data'!AA136="No data","x",ROUND(IF('Indicator Data'!AA136&gt;U$195,10,IF('Indicator Data'!AA136&lt;U$194,0,10-(U$195-'Indicator Data'!AA136)/(U$195-U$194)*10)),1))</f>
        <v>1.9</v>
      </c>
      <c r="V133" s="73" t="str">
        <f>IF('Indicator Data'!AE136="No data","x",ROUND(IF('Indicator Data'!AE136&gt;V$195,10,IF('Indicator Data'!AE136&lt;V$194,0,10-(V$195-'Indicator Data'!AE136)/(V$195-V$194)*10)),1))</f>
        <v>x</v>
      </c>
      <c r="W133" s="74">
        <f t="shared" si="34"/>
        <v>1.9</v>
      </c>
      <c r="X133" s="73">
        <f>IF('Indicator Data'!W136="No data","x",ROUND(IF('Indicator Data'!W136&gt;X$195,10,IF('Indicator Data'!W136&lt;X$194,0,10-(X$195-'Indicator Data'!W136)/(X$195-X$194)*10)),1))</f>
        <v>1.2</v>
      </c>
      <c r="Y133" s="73">
        <f>IF('Indicator Data'!X136="No data","x",ROUND(IF('Indicator Data'!X136&gt;Y$195,10,IF('Indicator Data'!X136&lt;Y$194,0,10-(Y$195-'Indicator Data'!X136)/(Y$195-Y$194)*10)),1))</f>
        <v>0.5</v>
      </c>
      <c r="Z133" s="74">
        <f t="shared" si="44"/>
        <v>0.9</v>
      </c>
      <c r="AA133" s="88">
        <f>('Indicator Data'!AJ136+'Indicator Data'!AI136*0.5+'Indicator Data'!AH136*0.25)/1000</f>
        <v>0</v>
      </c>
      <c r="AB133" s="79">
        <f>AA133*1000/'Indicator Data'!BC136</f>
        <v>0</v>
      </c>
      <c r="AC133" s="74">
        <f t="shared" si="45"/>
        <v>0</v>
      </c>
      <c r="AD133" s="73">
        <f>IF('Indicator Data'!AN136="No data","x",ROUND(IF('Indicator Data'!AN136&lt;$AD$194,10,IF('Indicator Data'!AN136&gt;$AD$195,0,($AD$195-'Indicator Data'!AN136)/($AD$195-$AD$194)*10)),1))</f>
        <v>10</v>
      </c>
      <c r="AE133" s="73">
        <f>IF('Indicator Data'!AO136="No data","x",ROUND(IF('Indicator Data'!AO136&gt;$AE$195,10,IF('Indicator Data'!AO136&lt;$AE$194,0,10-($AE$195-'Indicator Data'!AO136)/($AE$195-$AE$194)*10)),1))</f>
        <v>0</v>
      </c>
      <c r="AF133" s="80" t="str">
        <f>IF('Indicator Data'!AP136="No data","x",ROUND(IF('Indicator Data'!AP136&gt;$AF$195,10,IF('Indicator Data'!AP136&lt;$AF$194,0,10-($AF$195-'Indicator Data'!AP136)/($AF$195-$AF$194)*10)),1))</f>
        <v>x</v>
      </c>
      <c r="AG133" s="80" t="str">
        <f>IF('Indicator Data'!AQ136="No data","x",ROUND(IF('Indicator Data'!AQ136&gt;$AG$195,10,IF('Indicator Data'!AQ136&lt;$AG$194,0,10-($AG$195-'Indicator Data'!AQ136)/($AG$195-$AG$194)*10)),1))</f>
        <v>x</v>
      </c>
      <c r="AH133" s="73" t="str">
        <f t="shared" si="46"/>
        <v>x</v>
      </c>
      <c r="AI133" s="74">
        <f t="shared" si="47"/>
        <v>5</v>
      </c>
      <c r="AJ133" s="81">
        <f t="shared" si="48"/>
        <v>2.2000000000000002</v>
      </c>
      <c r="AK133" s="82">
        <f t="shared" si="35"/>
        <v>1.2</v>
      </c>
    </row>
    <row r="134" spans="1:37" s="4" customFormat="1" x14ac:dyDescent="0.25">
      <c r="A134" s="126" t="str">
        <f>'Indicator Data'!A137</f>
        <v>Palestine</v>
      </c>
      <c r="B134" s="59" t="str">
        <f>'Indicator Data'!B137</f>
        <v>PSE</v>
      </c>
      <c r="C134" s="73">
        <f>ROUND(IF('Indicator Data'!Q137="No data",IF((0.1233*LN('Indicator Data'!BB137)-0.4559)&gt;C$195,0,IF((0.1233*LN('Indicator Data'!BB137)-0.4559)&lt;C$194,10,(C$195-(0.1233*LN('Indicator Data'!BB137)-0.4559))/(C$195-C$194)*10)),IF('Indicator Data'!Q137&gt;C$195,0,IF('Indicator Data'!Q137&lt;C$194,10,(C$195-'Indicator Data'!Q137)/(C$195-C$194)*10))),1)</f>
        <v>4.0999999999999996</v>
      </c>
      <c r="D134" s="73">
        <f>IF('Indicator Data'!R137="No data","x",ROUND((IF(LOG('Indicator Data'!R137*1000)&gt;D$195,10,IF(LOG('Indicator Data'!R137*1000)&lt;D$194,0,10-(D$195-LOG('Indicator Data'!R137*1000))/(D$195-D$194)*10))),1))</f>
        <v>2.7</v>
      </c>
      <c r="E134" s="74">
        <f t="shared" si="36"/>
        <v>3.4</v>
      </c>
      <c r="F134" s="73" t="str">
        <f>IF('Indicator Data'!AF137="No data","x",ROUND(IF('Indicator Data'!AF137&gt;F$195,10,IF('Indicator Data'!AF137&lt;F$194,0,10-(F$195-'Indicator Data'!AF137)/(F$195-F$194)*10)),1))</f>
        <v>x</v>
      </c>
      <c r="G134" s="73">
        <f>IF('Indicator Data'!AG137="No data","x",ROUND(IF('Indicator Data'!AG137&gt;G$195,10,IF('Indicator Data'!AG137&lt;G$194,0,10-(G$195-'Indicator Data'!AG137)/(G$195-G$194)*10)),1))</f>
        <v>2.4</v>
      </c>
      <c r="H134" s="74">
        <f t="shared" si="37"/>
        <v>2.4</v>
      </c>
      <c r="I134" s="75">
        <f>SUM(IF('Indicator Data'!S137=0,0,'Indicator Data'!S137/1000000),SUM('Indicator Data'!T137:U137))</f>
        <v>3066.3652120000002</v>
      </c>
      <c r="J134" s="75">
        <f>I134/'Indicator Data'!BC137*1000000</f>
        <v>654.53813746097205</v>
      </c>
      <c r="K134" s="73">
        <f t="shared" si="38"/>
        <v>10</v>
      </c>
      <c r="L134" s="73">
        <f>IF('Indicator Data'!V137="No data","x",ROUND(IF('Indicator Data'!V137&gt;L$195,10,IF('Indicator Data'!V137&lt;L$194,0,10-(L$195-'Indicator Data'!V137)/(L$195-L$194)*10)),1))</f>
        <v>8.5</v>
      </c>
      <c r="M134" s="74">
        <f t="shared" si="39"/>
        <v>9.3000000000000007</v>
      </c>
      <c r="N134" s="76">
        <f t="shared" si="40"/>
        <v>4.5999999999999996</v>
      </c>
      <c r="O134" s="88">
        <f>IF(AND('Indicator Data'!AK137="No data",'Indicator Data'!AL137="No data"),0,SUM('Indicator Data'!AK137:AM137)/1000)</f>
        <v>2763.7730000000001</v>
      </c>
      <c r="P134" s="73">
        <f t="shared" si="41"/>
        <v>10</v>
      </c>
      <c r="Q134" s="77">
        <f>O134*1000/'Indicator Data'!BC137</f>
        <v>0.58994761116697769</v>
      </c>
      <c r="R134" s="73">
        <f t="shared" si="42"/>
        <v>10</v>
      </c>
      <c r="S134" s="78">
        <f t="shared" si="43"/>
        <v>10</v>
      </c>
      <c r="T134" s="73" t="str">
        <f>IF('Indicator Data'!AB137="No data","x",ROUND(IF('Indicator Data'!AB137&gt;T$195,10,IF('Indicator Data'!AB137&lt;T$194,0,10-(T$195-'Indicator Data'!AB137)/(T$195-T$194)*10)),1))</f>
        <v>x</v>
      </c>
      <c r="U134" s="73">
        <f>IF('Indicator Data'!AA137="No data","x",ROUND(IF('Indicator Data'!AA137&gt;U$195,10,IF('Indicator Data'!AA137&lt;U$194,0,10-(U$195-'Indicator Data'!AA137)/(U$195-U$194)*10)),1))</f>
        <v>0</v>
      </c>
      <c r="V134" s="73" t="str">
        <f>IF('Indicator Data'!AE137="No data","x",ROUND(IF('Indicator Data'!AE137&gt;V$195,10,IF('Indicator Data'!AE137&lt;V$194,0,10-(V$195-'Indicator Data'!AE137)/(V$195-V$194)*10)),1))</f>
        <v>x</v>
      </c>
      <c r="W134" s="74">
        <f t="shared" si="34"/>
        <v>0</v>
      </c>
      <c r="X134" s="73">
        <f>IF('Indicator Data'!W137="No data","x",ROUND(IF('Indicator Data'!W137&gt;X$195,10,IF('Indicator Data'!W137&lt;X$194,0,10-(X$195-'Indicator Data'!W137)/(X$195-X$194)*10)),1))</f>
        <v>1.6</v>
      </c>
      <c r="Y134" s="73">
        <f>IF('Indicator Data'!X137="No data","x",ROUND(IF('Indicator Data'!X137&gt;Y$195,10,IF('Indicator Data'!X137&lt;Y$194,0,10-(Y$195-'Indicator Data'!X137)/(Y$195-Y$194)*10)),1))</f>
        <v>0.3</v>
      </c>
      <c r="Z134" s="74">
        <f t="shared" si="44"/>
        <v>1</v>
      </c>
      <c r="AA134" s="88">
        <f>('Indicator Data'!AJ137+'Indicator Data'!AI137*0.5+'Indicator Data'!AH137*0.25)/1000</f>
        <v>0</v>
      </c>
      <c r="AB134" s="79">
        <f>AA134*1000/'Indicator Data'!BC137</f>
        <v>0</v>
      </c>
      <c r="AC134" s="74">
        <f t="shared" si="45"/>
        <v>0</v>
      </c>
      <c r="AD134" s="73">
        <f>IF('Indicator Data'!AN137="No data","x",ROUND(IF('Indicator Data'!AN137&lt;$AD$194,10,IF('Indicator Data'!AN137&gt;$AD$195,0,($AD$195-'Indicator Data'!AN137)/($AD$195-$AD$194)*10)),1))</f>
        <v>3.9</v>
      </c>
      <c r="AE134" s="73">
        <f>IF('Indicator Data'!AO137="No data","x",ROUND(IF('Indicator Data'!AO137&gt;$AE$195,10,IF('Indicator Data'!AO137&lt;$AE$194,0,10-($AE$195-'Indicator Data'!AO137)/($AE$195-$AE$194)*10)),1))</f>
        <v>1.5</v>
      </c>
      <c r="AF134" s="80" t="str">
        <f>IF('Indicator Data'!AP137="No data","x",ROUND(IF('Indicator Data'!AP137&gt;$AF$195,10,IF('Indicator Data'!AP137&lt;$AF$194,0,10-($AF$195-'Indicator Data'!AP137)/($AF$195-$AF$194)*10)),1))</f>
        <v>x</v>
      </c>
      <c r="AG134" s="80" t="str">
        <f>IF('Indicator Data'!AQ137="No data","x",ROUND(IF('Indicator Data'!AQ137&gt;$AG$195,10,IF('Indicator Data'!AQ137&lt;$AG$194,0,10-($AG$195-'Indicator Data'!AQ137)/($AG$195-$AG$194)*10)),1))</f>
        <v>x</v>
      </c>
      <c r="AH134" s="73" t="str">
        <f t="shared" si="46"/>
        <v>x</v>
      </c>
      <c r="AI134" s="74">
        <f t="shared" si="47"/>
        <v>2.7</v>
      </c>
      <c r="AJ134" s="81">
        <f t="shared" si="48"/>
        <v>1</v>
      </c>
      <c r="AK134" s="82">
        <f t="shared" si="35"/>
        <v>7.8</v>
      </c>
    </row>
    <row r="135" spans="1:37" s="4" customFormat="1" x14ac:dyDescent="0.25">
      <c r="A135" s="126" t="str">
        <f>'Indicator Data'!A138</f>
        <v>Panama</v>
      </c>
      <c r="B135" s="59" t="str">
        <f>'Indicator Data'!B138</f>
        <v>PAN</v>
      </c>
      <c r="C135" s="73">
        <f>ROUND(IF('Indicator Data'!Q138="No data",IF((0.1233*LN('Indicator Data'!BB138)-0.4559)&gt;C$195,0,IF((0.1233*LN('Indicator Data'!BB138)-0.4559)&lt;C$194,10,(C$195-(0.1233*LN('Indicator Data'!BB138)-0.4559))/(C$195-C$194)*10)),IF('Indicator Data'!Q138&gt;C$195,0,IF('Indicator Data'!Q138&lt;C$194,10,(C$195-'Indicator Data'!Q138)/(C$195-C$194)*10))),1)</f>
        <v>2.5</v>
      </c>
      <c r="D135" s="73" t="str">
        <f>IF('Indicator Data'!R138="No data","x",ROUND((IF(LOG('Indicator Data'!R138*1000)&gt;D$195,10,IF(LOG('Indicator Data'!R138*1000)&lt;D$194,0,10-(D$195-LOG('Indicator Data'!R138*1000))/(D$195-D$194)*10))),1))</f>
        <v>x</v>
      </c>
      <c r="E135" s="74">
        <f t="shared" si="36"/>
        <v>2.5</v>
      </c>
      <c r="F135" s="73">
        <f>IF('Indicator Data'!AF138="No data","x",ROUND(IF('Indicator Data'!AF138&gt;F$195,10,IF('Indicator Data'!AF138&lt;F$194,0,10-(F$195-'Indicator Data'!AF138)/(F$195-F$194)*10)),1))</f>
        <v>6.1</v>
      </c>
      <c r="G135" s="73">
        <f>IF('Indicator Data'!AG138="No data","x",ROUND(IF('Indicator Data'!AG138&gt;G$195,10,IF('Indicator Data'!AG138&lt;G$194,0,10-(G$195-'Indicator Data'!AG138)/(G$195-G$194)*10)),1))</f>
        <v>6.4</v>
      </c>
      <c r="H135" s="74">
        <f t="shared" si="37"/>
        <v>6.3</v>
      </c>
      <c r="I135" s="75">
        <f>SUM(IF('Indicator Data'!S138=0,0,'Indicator Data'!S138/1000000),SUM('Indicator Data'!T138:U138))</f>
        <v>18.353369999999998</v>
      </c>
      <c r="J135" s="75">
        <f>I135/'Indicator Data'!BC138*1000000</f>
        <v>4.4779749703983347</v>
      </c>
      <c r="K135" s="73">
        <f t="shared" si="38"/>
        <v>0.1</v>
      </c>
      <c r="L135" s="73">
        <f>IF('Indicator Data'!V138="No data","x",ROUND(IF('Indicator Data'!V138&gt;L$195,10,IF('Indicator Data'!V138&lt;L$194,0,10-(L$195-'Indicator Data'!V138)/(L$195-L$194)*10)),1))</f>
        <v>0</v>
      </c>
      <c r="M135" s="74">
        <f t="shared" si="39"/>
        <v>0.1</v>
      </c>
      <c r="N135" s="76">
        <f t="shared" si="40"/>
        <v>2.9</v>
      </c>
      <c r="O135" s="88">
        <f>IF(AND('Indicator Data'!AK138="No data",'Indicator Data'!AL138="No data"),0,SUM('Indicator Data'!AK138:AM138)/1000)</f>
        <v>2.4670000000000001</v>
      </c>
      <c r="P135" s="73">
        <f t="shared" si="41"/>
        <v>1.3</v>
      </c>
      <c r="Q135" s="77">
        <f>O135*1000/'Indicator Data'!BC138</f>
        <v>6.0191475745177551E-4</v>
      </c>
      <c r="R135" s="73">
        <f t="shared" si="42"/>
        <v>2.8</v>
      </c>
      <c r="S135" s="78">
        <f t="shared" si="43"/>
        <v>2.1</v>
      </c>
      <c r="T135" s="73">
        <f>IF('Indicator Data'!AB138="No data","x",ROUND(IF('Indicator Data'!AB138&gt;T$195,10,IF('Indicator Data'!AB138&lt;T$194,0,10-(T$195-'Indicator Data'!AB138)/(T$195-T$194)*10)),1))</f>
        <v>1.6</v>
      </c>
      <c r="U135" s="73">
        <f>IF('Indicator Data'!AA138="No data","x",ROUND(IF('Indicator Data'!AA138&gt;U$195,10,IF('Indicator Data'!AA138&lt;U$194,0,10-(U$195-'Indicator Data'!AA138)/(U$195-U$194)*10)),1))</f>
        <v>1</v>
      </c>
      <c r="V135" s="73">
        <f>IF('Indicator Data'!AE138="No data","x",ROUND(IF('Indicator Data'!AE138&gt;V$195,10,IF('Indicator Data'!AE138&lt;V$194,0,10-(V$195-'Indicator Data'!AE138)/(V$195-V$194)*10)),1))</f>
        <v>0</v>
      </c>
      <c r="W135" s="74">
        <f t="shared" si="34"/>
        <v>0.9</v>
      </c>
      <c r="X135" s="73">
        <f>IF('Indicator Data'!W138="No data","x",ROUND(IF('Indicator Data'!W138&gt;X$195,10,IF('Indicator Data'!W138&lt;X$194,0,10-(X$195-'Indicator Data'!W138)/(X$195-X$194)*10)),1))</f>
        <v>1.2</v>
      </c>
      <c r="Y135" s="73">
        <f>IF('Indicator Data'!X138="No data","x",ROUND(IF('Indicator Data'!X138&gt;Y$195,10,IF('Indicator Data'!X138&lt;Y$194,0,10-(Y$195-'Indicator Data'!X138)/(Y$195-Y$194)*10)),1))</f>
        <v>0.9</v>
      </c>
      <c r="Z135" s="74">
        <f t="shared" si="44"/>
        <v>1.1000000000000001</v>
      </c>
      <c r="AA135" s="88">
        <f>('Indicator Data'!AJ138+'Indicator Data'!AI138*0.5+'Indicator Data'!AH138*0.25)/1000</f>
        <v>9</v>
      </c>
      <c r="AB135" s="79">
        <f>AA135*1000/'Indicator Data'!BC138</f>
        <v>2.1958787260097199E-3</v>
      </c>
      <c r="AC135" s="74">
        <f t="shared" si="45"/>
        <v>0.2</v>
      </c>
      <c r="AD135" s="73">
        <f>IF('Indicator Data'!AN138="No data","x",ROUND(IF('Indicator Data'!AN138&lt;$AD$194,10,IF('Indicator Data'!AN138&gt;$AD$195,0,($AD$195-'Indicator Data'!AN138)/($AD$195-$AD$194)*10)),1))</f>
        <v>4</v>
      </c>
      <c r="AE135" s="73">
        <f>IF('Indicator Data'!AO138="No data","x",ROUND(IF('Indicator Data'!AO138&gt;$AE$195,10,IF('Indicator Data'!AO138&lt;$AE$194,0,10-($AE$195-'Indicator Data'!AO138)/($AE$195-$AE$194)*10)),1))</f>
        <v>1.4</v>
      </c>
      <c r="AF135" s="80">
        <f>IF('Indicator Data'!AP138="No data","x",ROUND(IF('Indicator Data'!AP138&gt;$AF$195,10,IF('Indicator Data'!AP138&lt;$AF$194,0,10-($AF$195-'Indicator Data'!AP138)/($AF$195-$AF$194)*10)),1))</f>
        <v>2.2000000000000002</v>
      </c>
      <c r="AG135" s="80">
        <f>IF('Indicator Data'!AQ138="No data","x",ROUND(IF('Indicator Data'!AQ138&gt;$AG$195,10,IF('Indicator Data'!AQ138&lt;$AG$194,0,10-($AG$195-'Indicator Data'!AQ138)/($AG$195-$AG$194)*10)),1))</f>
        <v>1.1000000000000001</v>
      </c>
      <c r="AH135" s="73">
        <f t="shared" si="46"/>
        <v>2</v>
      </c>
      <c r="AI135" s="74">
        <f t="shared" si="47"/>
        <v>2.5</v>
      </c>
      <c r="AJ135" s="81">
        <f t="shared" si="48"/>
        <v>1.2</v>
      </c>
      <c r="AK135" s="82">
        <f t="shared" si="35"/>
        <v>1.7</v>
      </c>
    </row>
    <row r="136" spans="1:37" s="4" customFormat="1" x14ac:dyDescent="0.25">
      <c r="A136" s="126" t="str">
        <f>'Indicator Data'!A139</f>
        <v>Papua New Guinea</v>
      </c>
      <c r="B136" s="59" t="str">
        <f>'Indicator Data'!B139</f>
        <v>PNG</v>
      </c>
      <c r="C136" s="73">
        <f>ROUND(IF('Indicator Data'!Q139="No data",IF((0.1233*LN('Indicator Data'!BB139)-0.4559)&gt;C$195,0,IF((0.1233*LN('Indicator Data'!BB139)-0.4559)&lt;C$194,10,(C$195-(0.1233*LN('Indicator Data'!BB139)-0.4559))/(C$195-C$194)*10)),IF('Indicator Data'!Q139&gt;C$195,0,IF('Indicator Data'!Q139&lt;C$194,10,(C$195-'Indicator Data'!Q139)/(C$195-C$194)*10))),1)</f>
        <v>6.2</v>
      </c>
      <c r="D136" s="73" t="str">
        <f>IF('Indicator Data'!R139="No data","x",ROUND((IF(LOG('Indicator Data'!R139*1000)&gt;D$195,10,IF(LOG('Indicator Data'!R139*1000)&lt;D$194,0,10-(D$195-LOG('Indicator Data'!R139*1000))/(D$195-D$194)*10))),1))</f>
        <v>x</v>
      </c>
      <c r="E136" s="74">
        <f t="shared" si="36"/>
        <v>6.2</v>
      </c>
      <c r="F136" s="73">
        <f>IF('Indicator Data'!AF139="No data","x",ROUND(IF('Indicator Data'!AF139&gt;F$195,10,IF('Indicator Data'!AF139&lt;F$194,0,10-(F$195-'Indicator Data'!AF139)/(F$195-F$194)*10)),1))</f>
        <v>9.9</v>
      </c>
      <c r="G136" s="73">
        <f>IF('Indicator Data'!AG139="No data","x",ROUND(IF('Indicator Data'!AG139&gt;G$195,10,IF('Indicator Data'!AG139&lt;G$194,0,10-(G$195-'Indicator Data'!AG139)/(G$195-G$194)*10)),1))</f>
        <v>4.7</v>
      </c>
      <c r="H136" s="74">
        <f t="shared" si="37"/>
        <v>7.3</v>
      </c>
      <c r="I136" s="75">
        <f>SUM(IF('Indicator Data'!S139=0,0,'Indicator Data'!S139/1000000),SUM('Indicator Data'!T139:U139))</f>
        <v>887.84702299999992</v>
      </c>
      <c r="J136" s="75">
        <f>I136/'Indicator Data'!BC139*1000000</f>
        <v>107.60266529732417</v>
      </c>
      <c r="K136" s="73">
        <f t="shared" si="38"/>
        <v>2.2000000000000002</v>
      </c>
      <c r="L136" s="73">
        <f>IF('Indicator Data'!V139="No data","x",ROUND(IF('Indicator Data'!V139&gt;L$195,10,IF('Indicator Data'!V139&lt;L$194,0,10-(L$195-'Indicator Data'!V139)/(L$195-L$194)*10)),1))</f>
        <v>1.8</v>
      </c>
      <c r="M136" s="74">
        <f t="shared" si="39"/>
        <v>2</v>
      </c>
      <c r="N136" s="76">
        <f t="shared" si="40"/>
        <v>5.4</v>
      </c>
      <c r="O136" s="88">
        <f>IF(AND('Indicator Data'!AK139="No data",'Indicator Data'!AL139="No data"),0,SUM('Indicator Data'!AK139:AM139)/1000)</f>
        <v>22.303000000000001</v>
      </c>
      <c r="P136" s="73">
        <f t="shared" si="41"/>
        <v>4.5</v>
      </c>
      <c r="Q136" s="77">
        <f>O136*1000/'Indicator Data'!BC139</f>
        <v>2.7030132240768029E-3</v>
      </c>
      <c r="R136" s="73">
        <f t="shared" si="42"/>
        <v>4.0999999999999996</v>
      </c>
      <c r="S136" s="78">
        <f t="shared" si="43"/>
        <v>4.3</v>
      </c>
      <c r="T136" s="73">
        <f>IF('Indicator Data'!AB139="No data","x",ROUND(IF('Indicator Data'!AB139&gt;T$195,10,IF('Indicator Data'!AB139&lt;T$194,0,10-(T$195-'Indicator Data'!AB139)/(T$195-T$194)*10)),1))</f>
        <v>1.8</v>
      </c>
      <c r="U136" s="73">
        <f>IF('Indicator Data'!AA139="No data","x",ROUND(IF('Indicator Data'!AA139&gt;U$195,10,IF('Indicator Data'!AA139&lt;U$194,0,10-(U$195-'Indicator Data'!AA139)/(U$195-U$194)*10)),1))</f>
        <v>7.9</v>
      </c>
      <c r="V136" s="73">
        <f>IF('Indicator Data'!AE139="No data","x",ROUND(IF('Indicator Data'!AE139&gt;V$195,10,IF('Indicator Data'!AE139&lt;V$194,0,10-(V$195-'Indicator Data'!AE139)/(V$195-V$194)*10)),1))</f>
        <v>3.3</v>
      </c>
      <c r="W136" s="74">
        <f t="shared" si="34"/>
        <v>4.3</v>
      </c>
      <c r="X136" s="73">
        <f>IF('Indicator Data'!W139="No data","x",ROUND(IF('Indicator Data'!W139&gt;X$195,10,IF('Indicator Data'!W139&lt;X$194,0,10-(X$195-'Indicator Data'!W139)/(X$195-X$194)*10)),1))</f>
        <v>4.0999999999999996</v>
      </c>
      <c r="Y136" s="73">
        <f>IF('Indicator Data'!X139="No data","x",ROUND(IF('Indicator Data'!X139&gt;Y$195,10,IF('Indicator Data'!X139&lt;Y$194,0,10-(Y$195-'Indicator Data'!X139)/(Y$195-Y$194)*10)),1))</f>
        <v>6.2</v>
      </c>
      <c r="Z136" s="74">
        <f t="shared" si="44"/>
        <v>5.2</v>
      </c>
      <c r="AA136" s="88">
        <f>('Indicator Data'!AJ139+'Indicator Data'!AI139*0.5+'Indicator Data'!AH139*0.25)/1000</f>
        <v>545.03599999999994</v>
      </c>
      <c r="AB136" s="79">
        <f>AA136*1000/'Indicator Data'!BC139</f>
        <v>6.6055665856518148E-2</v>
      </c>
      <c r="AC136" s="74">
        <f t="shared" si="45"/>
        <v>6.6</v>
      </c>
      <c r="AD136" s="73">
        <f>IF('Indicator Data'!AN139="No data","x",ROUND(IF('Indicator Data'!AN139&lt;$AD$194,10,IF('Indicator Data'!AN139&gt;$AD$195,0,($AD$195-'Indicator Data'!AN139)/($AD$195-$AD$194)*10)),1))</f>
        <v>6.5</v>
      </c>
      <c r="AE136" s="73">
        <f>IF('Indicator Data'!AO139="No data","x",ROUND(IF('Indicator Data'!AO139&gt;$AE$195,10,IF('Indicator Data'!AO139&lt;$AE$194,0,10-($AE$195-'Indicator Data'!AO139)/($AE$195-$AE$194)*10)),1))</f>
        <v>3</v>
      </c>
      <c r="AF136" s="80" t="str">
        <f>IF('Indicator Data'!AP139="No data","x",ROUND(IF('Indicator Data'!AP139&gt;$AF$195,10,IF('Indicator Data'!AP139&lt;$AF$194,0,10-($AF$195-'Indicator Data'!AP139)/($AF$195-$AF$194)*10)),1))</f>
        <v>x</v>
      </c>
      <c r="AG136" s="80" t="str">
        <f>IF('Indicator Data'!AQ139="No data","x",ROUND(IF('Indicator Data'!AQ139&gt;$AG$195,10,IF('Indicator Data'!AQ139&lt;$AG$194,0,10-($AG$195-'Indicator Data'!AQ139)/($AG$195-$AG$194)*10)),1))</f>
        <v>x</v>
      </c>
      <c r="AH136" s="73" t="str">
        <f t="shared" si="46"/>
        <v>x</v>
      </c>
      <c r="AI136" s="74">
        <f t="shared" si="47"/>
        <v>4.8</v>
      </c>
      <c r="AJ136" s="81">
        <f t="shared" si="48"/>
        <v>5.3</v>
      </c>
      <c r="AK136" s="82">
        <f t="shared" si="35"/>
        <v>4.8</v>
      </c>
    </row>
    <row r="137" spans="1:37" s="4" customFormat="1" x14ac:dyDescent="0.25">
      <c r="A137" s="126" t="str">
        <f>'Indicator Data'!A140</f>
        <v>Paraguay</v>
      </c>
      <c r="B137" s="59" t="str">
        <f>'Indicator Data'!B140</f>
        <v>PRY</v>
      </c>
      <c r="C137" s="73">
        <f>ROUND(IF('Indicator Data'!Q140="No data",IF((0.1233*LN('Indicator Data'!BB140)-0.4559)&gt;C$195,0,IF((0.1233*LN('Indicator Data'!BB140)-0.4559)&lt;C$194,10,(C$195-(0.1233*LN('Indicator Data'!BB140)-0.4559))/(C$195-C$194)*10)),IF('Indicator Data'!Q140&gt;C$195,0,IF('Indicator Data'!Q140&lt;C$194,10,(C$195-'Indicator Data'!Q140)/(C$195-C$194)*10))),1)</f>
        <v>3.8</v>
      </c>
      <c r="D137" s="73">
        <f>IF('Indicator Data'!R140="No data","x",ROUND((IF(LOG('Indicator Data'!R140*1000)&gt;D$195,10,IF(LOG('Indicator Data'!R140*1000)&lt;D$194,0,10-(D$195-LOG('Indicator Data'!R140*1000))/(D$195-D$194)*10))),1))</f>
        <v>4.8</v>
      </c>
      <c r="E137" s="74">
        <f t="shared" si="36"/>
        <v>4.3</v>
      </c>
      <c r="F137" s="73">
        <f>IF('Indicator Data'!AF140="No data","x",ROUND(IF('Indicator Data'!AF140&gt;F$195,10,IF('Indicator Data'!AF140&lt;F$194,0,10-(F$195-'Indicator Data'!AF140)/(F$195-F$194)*10)),1))</f>
        <v>6.2</v>
      </c>
      <c r="G137" s="73">
        <f>IF('Indicator Data'!AG140="No data","x",ROUND(IF('Indicator Data'!AG140&gt;G$195,10,IF('Indicator Data'!AG140&lt;G$194,0,10-(G$195-'Indicator Data'!AG140)/(G$195-G$194)*10)),1))</f>
        <v>5.7</v>
      </c>
      <c r="H137" s="74">
        <f t="shared" si="37"/>
        <v>6</v>
      </c>
      <c r="I137" s="75">
        <f>SUM(IF('Indicator Data'!S140=0,0,'Indicator Data'!S140/1000000),SUM('Indicator Data'!T140:U140))</f>
        <v>73.177199999999999</v>
      </c>
      <c r="J137" s="75">
        <f>I137/'Indicator Data'!BC140*1000000</f>
        <v>10.743504504355045</v>
      </c>
      <c r="K137" s="73">
        <f t="shared" si="38"/>
        <v>0.2</v>
      </c>
      <c r="L137" s="73">
        <f>IF('Indicator Data'!V140="No data","x",ROUND(IF('Indicator Data'!V140&gt;L$195,10,IF('Indicator Data'!V140&lt;L$194,0,10-(L$195-'Indicator Data'!V140)/(L$195-L$194)*10)),1))</f>
        <v>0.2</v>
      </c>
      <c r="M137" s="74">
        <f t="shared" si="39"/>
        <v>0.2</v>
      </c>
      <c r="N137" s="76">
        <f t="shared" si="40"/>
        <v>3.7</v>
      </c>
      <c r="O137" s="88">
        <f>IF(AND('Indicator Data'!AK140="No data",'Indicator Data'!AL140="No data"),0,SUM('Indicator Data'!AK140:AM140)/1000)</f>
        <v>0.217</v>
      </c>
      <c r="P137" s="73">
        <f t="shared" si="41"/>
        <v>0</v>
      </c>
      <c r="Q137" s="77">
        <f>O137*1000/'Indicator Data'!BC140</f>
        <v>3.1858836870569586E-5</v>
      </c>
      <c r="R137" s="73">
        <f t="shared" si="42"/>
        <v>0</v>
      </c>
      <c r="S137" s="78">
        <f t="shared" si="43"/>
        <v>0</v>
      </c>
      <c r="T137" s="73">
        <f>IF('Indicator Data'!AB140="No data","x",ROUND(IF('Indicator Data'!AB140&gt;T$195,10,IF('Indicator Data'!AB140&lt;T$194,0,10-(T$195-'Indicator Data'!AB140)/(T$195-T$194)*10)),1))</f>
        <v>1</v>
      </c>
      <c r="U137" s="73">
        <f>IF('Indicator Data'!AA140="No data","x",ROUND(IF('Indicator Data'!AA140&gt;U$195,10,IF('Indicator Data'!AA140&lt;U$194,0,10-(U$195-'Indicator Data'!AA140)/(U$195-U$194)*10)),1))</f>
        <v>0.8</v>
      </c>
      <c r="V137" s="73">
        <f>IF('Indicator Data'!AE140="No data","x",ROUND(IF('Indicator Data'!AE140&gt;V$195,10,IF('Indicator Data'!AE140&lt;V$194,0,10-(V$195-'Indicator Data'!AE140)/(V$195-V$194)*10)),1))</f>
        <v>0</v>
      </c>
      <c r="W137" s="74">
        <f t="shared" si="34"/>
        <v>0.6</v>
      </c>
      <c r="X137" s="73">
        <f>IF('Indicator Data'!W140="No data","x",ROUND(IF('Indicator Data'!W140&gt;X$195,10,IF('Indicator Data'!W140&lt;X$194,0,10-(X$195-'Indicator Data'!W140)/(X$195-X$194)*10)),1))</f>
        <v>1.6</v>
      </c>
      <c r="Y137" s="73">
        <f>IF('Indicator Data'!X140="No data","x",ROUND(IF('Indicator Data'!X140&gt;Y$195,10,IF('Indicator Data'!X140&lt;Y$194,0,10-(Y$195-'Indicator Data'!X140)/(Y$195-Y$194)*10)),1))</f>
        <v>0.3</v>
      </c>
      <c r="Z137" s="74">
        <f t="shared" si="44"/>
        <v>1</v>
      </c>
      <c r="AA137" s="88">
        <f>('Indicator Data'!AJ140+'Indicator Data'!AI140*0.5+'Indicator Data'!AH140*0.25)/1000</f>
        <v>35.225000000000001</v>
      </c>
      <c r="AB137" s="79">
        <f>AA137*1000/'Indicator Data'!BC140</f>
        <v>5.1715554321005233E-3</v>
      </c>
      <c r="AC137" s="74">
        <f t="shared" si="45"/>
        <v>0.5</v>
      </c>
      <c r="AD137" s="73">
        <f>IF('Indicator Data'!AN140="No data","x",ROUND(IF('Indicator Data'!AN140&lt;$AD$194,10,IF('Indicator Data'!AN140&gt;$AD$195,0,($AD$195-'Indicator Data'!AN140)/($AD$195-$AD$194)*10)),1))</f>
        <v>5.3</v>
      </c>
      <c r="AE137" s="73">
        <f>IF('Indicator Data'!AO140="No data","x",ROUND(IF('Indicator Data'!AO140&gt;$AE$195,10,IF('Indicator Data'!AO140&lt;$AE$194,0,10-($AE$195-'Indicator Data'!AO140)/($AE$195-$AE$194)*10)),1))</f>
        <v>2.2999999999999998</v>
      </c>
      <c r="AF137" s="80">
        <f>IF('Indicator Data'!AP140="No data","x",ROUND(IF('Indicator Data'!AP140&gt;$AF$195,10,IF('Indicator Data'!AP140&lt;$AF$194,0,10-($AF$195-'Indicator Data'!AP140)/($AF$195-$AF$194)*10)),1))</f>
        <v>3.7</v>
      </c>
      <c r="AG137" s="80">
        <f>IF('Indicator Data'!AQ140="No data","x",ROUND(IF('Indicator Data'!AQ140&gt;$AG$195,10,IF('Indicator Data'!AQ140&lt;$AG$194,0,10-($AG$195-'Indicator Data'!AQ140)/($AG$195-$AG$194)*10)),1))</f>
        <v>5.6</v>
      </c>
      <c r="AH137" s="73">
        <f t="shared" si="46"/>
        <v>4.0999999999999996</v>
      </c>
      <c r="AI137" s="74">
        <f t="shared" si="47"/>
        <v>3.9</v>
      </c>
      <c r="AJ137" s="81">
        <f t="shared" si="48"/>
        <v>1.6</v>
      </c>
      <c r="AK137" s="82">
        <f t="shared" si="35"/>
        <v>0.8</v>
      </c>
    </row>
    <row r="138" spans="1:37" s="4" customFormat="1" x14ac:dyDescent="0.25">
      <c r="A138" s="126" t="str">
        <f>'Indicator Data'!A141</f>
        <v>Peru</v>
      </c>
      <c r="B138" s="59" t="str">
        <f>'Indicator Data'!B141</f>
        <v>PER</v>
      </c>
      <c r="C138" s="73">
        <f>ROUND(IF('Indicator Data'!Q141="No data",IF((0.1233*LN('Indicator Data'!BB141)-0.4559)&gt;C$195,0,IF((0.1233*LN('Indicator Data'!BB141)-0.4559)&lt;C$194,10,(C$195-(0.1233*LN('Indicator Data'!BB141)-0.4559))/(C$195-C$194)*10)),IF('Indicator Data'!Q141&gt;C$195,0,IF('Indicator Data'!Q141&lt;C$194,10,(C$195-'Indicator Data'!Q141)/(C$195-C$194)*10))),1)</f>
        <v>3.1</v>
      </c>
      <c r="D138" s="73">
        <f>IF('Indicator Data'!R141="No data","x",ROUND((IF(LOG('Indicator Data'!R141*1000)&gt;D$195,10,IF(LOG('Indicator Data'!R141*1000)&lt;D$194,0,10-(D$195-LOG('Indicator Data'!R141*1000))/(D$195-D$194)*10))),1))</f>
        <v>6.1</v>
      </c>
      <c r="E138" s="74">
        <f t="shared" si="36"/>
        <v>4.8</v>
      </c>
      <c r="F138" s="73">
        <f>IF('Indicator Data'!AF141="No data","x",ROUND(IF('Indicator Data'!AF141&gt;F$195,10,IF('Indicator Data'!AF141&lt;F$194,0,10-(F$195-'Indicator Data'!AF141)/(F$195-F$194)*10)),1))</f>
        <v>4.9000000000000004</v>
      </c>
      <c r="G138" s="73">
        <f>IF('Indicator Data'!AG141="No data","x",ROUND(IF('Indicator Data'!AG141&gt;G$195,10,IF('Indicator Data'!AG141&lt;G$194,0,10-(G$195-'Indicator Data'!AG141)/(G$195-G$194)*10)),1))</f>
        <v>4.7</v>
      </c>
      <c r="H138" s="74">
        <f t="shared" si="37"/>
        <v>4.8</v>
      </c>
      <c r="I138" s="75">
        <f>SUM(IF('Indicator Data'!S141=0,0,'Indicator Data'!S141/1000000),SUM('Indicator Data'!T141:U141))</f>
        <v>133.95122700000002</v>
      </c>
      <c r="J138" s="75">
        <f>I138/'Indicator Data'!BC141*1000000</f>
        <v>4.1644399630361546</v>
      </c>
      <c r="K138" s="73">
        <f t="shared" si="38"/>
        <v>0.1</v>
      </c>
      <c r="L138" s="73">
        <f>IF('Indicator Data'!V141="No data","x",ROUND(IF('Indicator Data'!V141&gt;L$195,10,IF('Indicator Data'!V141&lt;L$194,0,10-(L$195-'Indicator Data'!V141)/(L$195-L$194)*10)),1))</f>
        <v>0</v>
      </c>
      <c r="M138" s="74">
        <f t="shared" si="39"/>
        <v>0.1</v>
      </c>
      <c r="N138" s="76">
        <f t="shared" si="40"/>
        <v>3.6</v>
      </c>
      <c r="O138" s="88">
        <f>IF(AND('Indicator Data'!AK141="No data",'Indicator Data'!AL141="No data"),0,SUM('Indicator Data'!AK141:AM141)/1000)</f>
        <v>61.28</v>
      </c>
      <c r="P138" s="73">
        <f t="shared" si="41"/>
        <v>6</v>
      </c>
      <c r="Q138" s="77">
        <f>O138*1000/'Indicator Data'!BC141</f>
        <v>1.9051477664691755E-3</v>
      </c>
      <c r="R138" s="73">
        <f t="shared" si="42"/>
        <v>3.7</v>
      </c>
      <c r="S138" s="78">
        <f t="shared" si="43"/>
        <v>4.9000000000000004</v>
      </c>
      <c r="T138" s="73">
        <f>IF('Indicator Data'!AB141="No data","x",ROUND(IF('Indicator Data'!AB141&gt;T$195,10,IF('Indicator Data'!AB141&lt;T$194,0,10-(T$195-'Indicator Data'!AB141)/(T$195-T$194)*10)),1))</f>
        <v>0.6</v>
      </c>
      <c r="U138" s="73">
        <f>IF('Indicator Data'!AA141="No data","x",ROUND(IF('Indicator Data'!AA141&gt;U$195,10,IF('Indicator Data'!AA141&lt;U$194,0,10-(U$195-'Indicator Data'!AA141)/(U$195-U$194)*10)),1))</f>
        <v>2.1</v>
      </c>
      <c r="V138" s="73">
        <f>IF('Indicator Data'!AE141="No data","x",ROUND(IF('Indicator Data'!AE141&gt;V$195,10,IF('Indicator Data'!AE141&lt;V$194,0,10-(V$195-'Indicator Data'!AE141)/(V$195-V$194)*10)),1))</f>
        <v>0.1</v>
      </c>
      <c r="W138" s="74">
        <f t="shared" si="34"/>
        <v>0.9</v>
      </c>
      <c r="X138" s="73">
        <f>IF('Indicator Data'!W141="No data","x",ROUND(IF('Indicator Data'!W141&gt;X$195,10,IF('Indicator Data'!W141&lt;X$194,0,10-(X$195-'Indicator Data'!W141)/(X$195-X$194)*10)),1))</f>
        <v>1.2</v>
      </c>
      <c r="Y138" s="73">
        <f>IF('Indicator Data'!X141="No data","x",ROUND(IF('Indicator Data'!X141&gt;Y$195,10,IF('Indicator Data'!X141&lt;Y$194,0,10-(Y$195-'Indicator Data'!X141)/(Y$195-Y$194)*10)),1))</f>
        <v>0.7</v>
      </c>
      <c r="Z138" s="74">
        <f t="shared" si="44"/>
        <v>1</v>
      </c>
      <c r="AA138" s="88">
        <f>('Indicator Data'!AJ141+'Indicator Data'!AI141*0.5+'Indicator Data'!AH141*0.25)/1000</f>
        <v>1108.9447500000001</v>
      </c>
      <c r="AB138" s="79">
        <f>AA138*1000/'Indicator Data'!BC141</f>
        <v>3.4476233903397817E-2</v>
      </c>
      <c r="AC138" s="74">
        <f t="shared" si="45"/>
        <v>3.4</v>
      </c>
      <c r="AD138" s="73">
        <f>IF('Indicator Data'!AN141="No data","x",ROUND(IF('Indicator Data'!AN141&lt;$AD$194,10,IF('Indicator Data'!AN141&gt;$AD$195,0,($AD$195-'Indicator Data'!AN141)/($AD$195-$AD$194)*10)),1))</f>
        <v>3.9</v>
      </c>
      <c r="AE138" s="73">
        <f>IF('Indicator Data'!AO141="No data","x",ROUND(IF('Indicator Data'!AO141&gt;$AE$195,10,IF('Indicator Data'!AO141&lt;$AE$194,0,10-($AE$195-'Indicator Data'!AO141)/($AE$195-$AE$194)*10)),1))</f>
        <v>1</v>
      </c>
      <c r="AF138" s="80">
        <f>IF('Indicator Data'!AP141="No data","x",ROUND(IF('Indicator Data'!AP141&gt;$AF$195,10,IF('Indicator Data'!AP141&lt;$AF$194,0,10-($AF$195-'Indicator Data'!AP141)/($AF$195-$AF$194)*10)),1))</f>
        <v>3.2</v>
      </c>
      <c r="AG138" s="80">
        <f>IF('Indicator Data'!AQ141="No data","x",ROUND(IF('Indicator Data'!AQ141&gt;$AG$195,10,IF('Indicator Data'!AQ141&lt;$AG$194,0,10-($AG$195-'Indicator Data'!AQ141)/($AG$195-$AG$194)*10)),1))</f>
        <v>1.7</v>
      </c>
      <c r="AH138" s="73">
        <f t="shared" si="46"/>
        <v>2.9</v>
      </c>
      <c r="AI138" s="74">
        <f t="shared" si="47"/>
        <v>2.6</v>
      </c>
      <c r="AJ138" s="81">
        <f t="shared" si="48"/>
        <v>2</v>
      </c>
      <c r="AK138" s="82">
        <f t="shared" si="35"/>
        <v>3.6</v>
      </c>
    </row>
    <row r="139" spans="1:37" s="4" customFormat="1" x14ac:dyDescent="0.25">
      <c r="A139" s="126" t="str">
        <f>'Indicator Data'!A142</f>
        <v>Philippines</v>
      </c>
      <c r="B139" s="59" t="str">
        <f>'Indicator Data'!B142</f>
        <v>PHL</v>
      </c>
      <c r="C139" s="73">
        <f>ROUND(IF('Indicator Data'!Q142="No data",IF((0.1233*LN('Indicator Data'!BB142)-0.4559)&gt;C$195,0,IF((0.1233*LN('Indicator Data'!BB142)-0.4559)&lt;C$194,10,(C$195-(0.1233*LN('Indicator Data'!BB142)-0.4559))/(C$195-C$194)*10)),IF('Indicator Data'!Q142&gt;C$195,0,IF('Indicator Data'!Q142&lt;C$194,10,(C$195-'Indicator Data'!Q142)/(C$195-C$194)*10))),1)</f>
        <v>3.9</v>
      </c>
      <c r="D139" s="73">
        <f>IF('Indicator Data'!R142="No data","x",ROUND((IF(LOG('Indicator Data'!R142*1000)&gt;D$195,10,IF(LOG('Indicator Data'!R142*1000)&lt;D$194,0,10-(D$195-LOG('Indicator Data'!R142*1000))/(D$195-D$194)*10))),1))</f>
        <v>5.6</v>
      </c>
      <c r="E139" s="74">
        <f t="shared" si="36"/>
        <v>4.8</v>
      </c>
      <c r="F139" s="73">
        <f>IF('Indicator Data'!AF142="No data","x",ROUND(IF('Indicator Data'!AF142&gt;F$195,10,IF('Indicator Data'!AF142&lt;F$194,0,10-(F$195-'Indicator Data'!AF142)/(F$195-F$194)*10)),1))</f>
        <v>5.7</v>
      </c>
      <c r="G139" s="73">
        <f>IF('Indicator Data'!AG142="No data","x",ROUND(IF('Indicator Data'!AG142&gt;G$195,10,IF('Indicator Data'!AG142&lt;G$194,0,10-(G$195-'Indicator Data'!AG142)/(G$195-G$194)*10)),1))</f>
        <v>4.5</v>
      </c>
      <c r="H139" s="74">
        <f t="shared" si="37"/>
        <v>5.0999999999999996</v>
      </c>
      <c r="I139" s="75">
        <f>SUM(IF('Indicator Data'!S142=0,0,'Indicator Data'!S142/1000000),SUM('Indicator Data'!T142:U142))</f>
        <v>527.95492899999999</v>
      </c>
      <c r="J139" s="75">
        <f>I139/'Indicator Data'!BC142*1000000</f>
        <v>5.0320677689055859</v>
      </c>
      <c r="K139" s="73">
        <f t="shared" si="38"/>
        <v>0.1</v>
      </c>
      <c r="L139" s="73">
        <f>IF('Indicator Data'!V142="No data","x",ROUND(IF('Indicator Data'!V142&gt;L$195,10,IF('Indicator Data'!V142&lt;L$194,0,10-(L$195-'Indicator Data'!V142)/(L$195-L$194)*10)),1))</f>
        <v>0</v>
      </c>
      <c r="M139" s="74">
        <f t="shared" si="39"/>
        <v>0.1</v>
      </c>
      <c r="N139" s="76">
        <f t="shared" si="40"/>
        <v>3.7</v>
      </c>
      <c r="O139" s="88">
        <f>IF(AND('Indicator Data'!AK142="No data",'Indicator Data'!AL142="No data"),0,SUM('Indicator Data'!AK142:AM142)/1000)</f>
        <v>287.86200000000002</v>
      </c>
      <c r="P139" s="73">
        <f t="shared" si="41"/>
        <v>8.1999999999999993</v>
      </c>
      <c r="Q139" s="77">
        <f>O139*1000/'Indicator Data'!BC142</f>
        <v>2.7436832436366931E-3</v>
      </c>
      <c r="R139" s="73">
        <f t="shared" si="42"/>
        <v>4.0999999999999996</v>
      </c>
      <c r="S139" s="78">
        <f t="shared" si="43"/>
        <v>6.2</v>
      </c>
      <c r="T139" s="73">
        <f>IF('Indicator Data'!AB142="No data","x",ROUND(IF('Indicator Data'!AB142&gt;T$195,10,IF('Indicator Data'!AB142&lt;T$194,0,10-(T$195-'Indicator Data'!AB142)/(T$195-T$194)*10)),1))</f>
        <v>0.2</v>
      </c>
      <c r="U139" s="73">
        <f>IF('Indicator Data'!AA142="No data","x",ROUND(IF('Indicator Data'!AA142&gt;U$195,10,IF('Indicator Data'!AA142&lt;U$194,0,10-(U$195-'Indicator Data'!AA142)/(U$195-U$194)*10)),1))</f>
        <v>10</v>
      </c>
      <c r="V139" s="73">
        <f>IF('Indicator Data'!AE142="No data","x",ROUND(IF('Indicator Data'!AE142&gt;V$195,10,IF('Indicator Data'!AE142&lt;V$194,0,10-(V$195-'Indicator Data'!AE142)/(V$195-V$194)*10)),1))</f>
        <v>0</v>
      </c>
      <c r="W139" s="74">
        <f t="shared" si="34"/>
        <v>3.4</v>
      </c>
      <c r="X139" s="73">
        <f>IF('Indicator Data'!W142="No data","x",ROUND(IF('Indicator Data'!W142&gt;X$195,10,IF('Indicator Data'!W142&lt;X$194,0,10-(X$195-'Indicator Data'!W142)/(X$195-X$194)*10)),1))</f>
        <v>2.2000000000000002</v>
      </c>
      <c r="Y139" s="73">
        <f>IF('Indicator Data'!X142="No data","x",ROUND(IF('Indicator Data'!X142&gt;Y$195,10,IF('Indicator Data'!X142&lt;Y$194,0,10-(Y$195-'Indicator Data'!X142)/(Y$195-Y$194)*10)),1))</f>
        <v>4.5</v>
      </c>
      <c r="Z139" s="74">
        <f t="shared" si="44"/>
        <v>3.4</v>
      </c>
      <c r="AA139" s="88">
        <f>('Indicator Data'!AJ142+'Indicator Data'!AI142*0.5+'Indicator Data'!AH142*0.25)/1000</f>
        <v>11105.1085</v>
      </c>
      <c r="AB139" s="79">
        <f>AA139*1000/'Indicator Data'!BC142</f>
        <v>0.10584550968942552</v>
      </c>
      <c r="AC139" s="74">
        <f t="shared" si="45"/>
        <v>10</v>
      </c>
      <c r="AD139" s="73">
        <f>IF('Indicator Data'!AN142="No data","x",ROUND(IF('Indicator Data'!AN142&lt;$AD$194,10,IF('Indicator Data'!AN142&gt;$AD$195,0,($AD$195-'Indicator Data'!AN142)/($AD$195-$AD$194)*10)),1))</f>
        <v>4.4000000000000004</v>
      </c>
      <c r="AE139" s="73">
        <f>IF('Indicator Data'!AO142="No data","x",ROUND(IF('Indicator Data'!AO142&gt;$AE$195,10,IF('Indicator Data'!AO142&lt;$AE$194,0,10-($AE$195-'Indicator Data'!AO142)/($AE$195-$AE$194)*10)),1))</f>
        <v>2.9</v>
      </c>
      <c r="AF139" s="80">
        <f>IF('Indicator Data'!AP142="No data","x",ROUND(IF('Indicator Data'!AP142&gt;$AF$195,10,IF('Indicator Data'!AP142&lt;$AF$194,0,10-($AF$195-'Indicator Data'!AP142)/($AF$195-$AF$194)*10)),1))</f>
        <v>6.5</v>
      </c>
      <c r="AG139" s="80">
        <f>IF('Indicator Data'!AQ142="No data","x",ROUND(IF('Indicator Data'!AQ142&gt;$AG$195,10,IF('Indicator Data'!AQ142&lt;$AG$194,0,10-($AG$195-'Indicator Data'!AQ142)/($AG$195-$AG$194)*10)),1))</f>
        <v>1.3</v>
      </c>
      <c r="AH139" s="73">
        <f t="shared" si="46"/>
        <v>5.5</v>
      </c>
      <c r="AI139" s="74">
        <f t="shared" si="47"/>
        <v>4.3</v>
      </c>
      <c r="AJ139" s="81">
        <f t="shared" si="48"/>
        <v>6.5</v>
      </c>
      <c r="AK139" s="82">
        <f t="shared" si="35"/>
        <v>6.4</v>
      </c>
    </row>
    <row r="140" spans="1:37" s="4" customFormat="1" x14ac:dyDescent="0.25">
      <c r="A140" s="126" t="str">
        <f>'Indicator Data'!A143</f>
        <v>Poland</v>
      </c>
      <c r="B140" s="59" t="str">
        <f>'Indicator Data'!B143</f>
        <v>POL</v>
      </c>
      <c r="C140" s="73">
        <f>ROUND(IF('Indicator Data'!Q143="No data",IF((0.1233*LN('Indicator Data'!BB143)-0.4559)&gt;C$195,0,IF((0.1233*LN('Indicator Data'!BB143)-0.4559)&lt;C$194,10,(C$195-(0.1233*LN('Indicator Data'!BB143)-0.4559))/(C$195-C$194)*10)),IF('Indicator Data'!Q143&gt;C$195,0,IF('Indicator Data'!Q143&lt;C$194,10,(C$195-'Indicator Data'!Q143)/(C$195-C$194)*10))),1)</f>
        <v>1.3</v>
      </c>
      <c r="D140" s="73" t="str">
        <f>IF('Indicator Data'!R143="No data","x",ROUND((IF(LOG('Indicator Data'!R143*1000)&gt;D$195,10,IF(LOG('Indicator Data'!R143*1000)&lt;D$194,0,10-(D$195-LOG('Indicator Data'!R143*1000))/(D$195-D$194)*10))),1))</f>
        <v>x</v>
      </c>
      <c r="E140" s="74">
        <f t="shared" si="36"/>
        <v>1.3</v>
      </c>
      <c r="F140" s="73">
        <f>IF('Indicator Data'!AF143="No data","x",ROUND(IF('Indicator Data'!AF143&gt;F$195,10,IF('Indicator Data'!AF143&lt;F$194,0,10-(F$195-'Indicator Data'!AF143)/(F$195-F$194)*10)),1))</f>
        <v>1.8</v>
      </c>
      <c r="G140" s="73">
        <f>IF('Indicator Data'!AG143="No data","x",ROUND(IF('Indicator Data'!AG143&gt;G$195,10,IF('Indicator Data'!AG143&lt;G$194,0,10-(G$195-'Indicator Data'!AG143)/(G$195-G$194)*10)),1))</f>
        <v>1.8</v>
      </c>
      <c r="H140" s="74">
        <f t="shared" si="37"/>
        <v>1.8</v>
      </c>
      <c r="I140" s="75">
        <f>SUM(IF('Indicator Data'!S143=0,0,'Indicator Data'!S143/1000000),SUM('Indicator Data'!T143:U143))</f>
        <v>0.1</v>
      </c>
      <c r="J140" s="75">
        <f>I140/'Indicator Data'!BC143*1000000</f>
        <v>2.6332531419976492E-3</v>
      </c>
      <c r="K140" s="73">
        <f t="shared" si="38"/>
        <v>0</v>
      </c>
      <c r="L140" s="73" t="str">
        <f>IF('Indicator Data'!V143="No data","x",ROUND(IF('Indicator Data'!V143&gt;L$195,10,IF('Indicator Data'!V143&lt;L$194,0,10-(L$195-'Indicator Data'!V143)/(L$195-L$194)*10)),1))</f>
        <v>x</v>
      </c>
      <c r="M140" s="74">
        <f t="shared" si="39"/>
        <v>0</v>
      </c>
      <c r="N140" s="76">
        <f t="shared" si="40"/>
        <v>1.1000000000000001</v>
      </c>
      <c r="O140" s="88">
        <f>IF(AND('Indicator Data'!AK143="No data",'Indicator Data'!AL143="No data"),0,SUM('Indicator Data'!AK143:AM143)/1000)</f>
        <v>12.381</v>
      </c>
      <c r="P140" s="73">
        <f t="shared" si="41"/>
        <v>3.6</v>
      </c>
      <c r="Q140" s="77">
        <f>O140*1000/'Indicator Data'!BC143</f>
        <v>3.2602307151072892E-4</v>
      </c>
      <c r="R140" s="73">
        <f t="shared" si="42"/>
        <v>2.4</v>
      </c>
      <c r="S140" s="78">
        <f t="shared" si="43"/>
        <v>3</v>
      </c>
      <c r="T140" s="73">
        <f>IF('Indicator Data'!AB143="No data","x",ROUND(IF('Indicator Data'!AB143&gt;T$195,10,IF('Indicator Data'!AB143&lt;T$194,0,10-(T$195-'Indicator Data'!AB143)/(T$195-T$194)*10)),1))</f>
        <v>0.2</v>
      </c>
      <c r="U140" s="73">
        <f>IF('Indicator Data'!AA143="No data","x",ROUND(IF('Indicator Data'!AA143&gt;U$195,10,IF('Indicator Data'!AA143&lt;U$194,0,10-(U$195-'Indicator Data'!AA143)/(U$195-U$194)*10)),1))</f>
        <v>0.3</v>
      </c>
      <c r="V140" s="73" t="str">
        <f>IF('Indicator Data'!AE143="No data","x",ROUND(IF('Indicator Data'!AE143&gt;V$195,10,IF('Indicator Data'!AE143&lt;V$194,0,10-(V$195-'Indicator Data'!AE143)/(V$195-V$194)*10)),1))</f>
        <v>x</v>
      </c>
      <c r="W140" s="74">
        <f t="shared" si="34"/>
        <v>0.3</v>
      </c>
      <c r="X140" s="73">
        <f>IF('Indicator Data'!W143="No data","x",ROUND(IF('Indicator Data'!W143&gt;X$195,10,IF('Indicator Data'!W143&lt;X$194,0,10-(X$195-'Indicator Data'!W143)/(X$195-X$194)*10)),1))</f>
        <v>0.4</v>
      </c>
      <c r="Y140" s="73" t="str">
        <f>IF('Indicator Data'!X143="No data","x",ROUND(IF('Indicator Data'!X143&gt;Y$195,10,IF('Indicator Data'!X143&lt;Y$194,0,10-(Y$195-'Indicator Data'!X143)/(Y$195-Y$194)*10)),1))</f>
        <v>x</v>
      </c>
      <c r="Z140" s="74">
        <f t="shared" si="44"/>
        <v>0.4</v>
      </c>
      <c r="AA140" s="88">
        <f>('Indicator Data'!AJ143+'Indicator Data'!AI143*0.5+'Indicator Data'!AH143*0.25)/1000</f>
        <v>2.9227500000000002</v>
      </c>
      <c r="AB140" s="79">
        <f>AA140*1000/'Indicator Data'!BC143</f>
        <v>7.6963406207736286E-5</v>
      </c>
      <c r="AC140" s="74">
        <f t="shared" si="45"/>
        <v>0</v>
      </c>
      <c r="AD140" s="73">
        <f>IF('Indicator Data'!AN143="No data","x",ROUND(IF('Indicator Data'!AN143&lt;$AD$194,10,IF('Indicator Data'!AN143&gt;$AD$195,0,($AD$195-'Indicator Data'!AN143)/($AD$195-$AD$194)*10)),1))</f>
        <v>1.6</v>
      </c>
      <c r="AE140" s="73">
        <f>IF('Indicator Data'!AO143="No data","x",ROUND(IF('Indicator Data'!AO143&gt;$AE$195,10,IF('Indicator Data'!AO143&lt;$AE$194,0,10-($AE$195-'Indicator Data'!AO143)/($AE$195-$AE$194)*10)),1))</f>
        <v>0</v>
      </c>
      <c r="AF140" s="80">
        <f>IF('Indicator Data'!AP143="No data","x",ROUND(IF('Indicator Data'!AP143&gt;$AF$195,10,IF('Indicator Data'!AP143&lt;$AF$194,0,10-($AF$195-'Indicator Data'!AP143)/($AF$195-$AF$194)*10)),1))</f>
        <v>1.8</v>
      </c>
      <c r="AG140" s="80">
        <f>IF('Indicator Data'!AQ143="No data","x",ROUND(IF('Indicator Data'!AQ143&gt;$AG$195,10,IF('Indicator Data'!AQ143&lt;$AG$194,0,10-($AG$195-'Indicator Data'!AQ143)/($AG$195-$AG$194)*10)),1))</f>
        <v>3.5</v>
      </c>
      <c r="AH140" s="73">
        <f t="shared" si="46"/>
        <v>2.1</v>
      </c>
      <c r="AI140" s="74">
        <f t="shared" si="47"/>
        <v>1.2</v>
      </c>
      <c r="AJ140" s="81">
        <f t="shared" si="48"/>
        <v>0.5</v>
      </c>
      <c r="AK140" s="82">
        <f t="shared" si="35"/>
        <v>1.8</v>
      </c>
    </row>
    <row r="141" spans="1:37" s="4" customFormat="1" x14ac:dyDescent="0.25">
      <c r="A141" s="126" t="str">
        <f>'Indicator Data'!A144</f>
        <v>Portugal</v>
      </c>
      <c r="B141" s="59" t="str">
        <f>'Indicator Data'!B144</f>
        <v>PRT</v>
      </c>
      <c r="C141" s="73">
        <f>ROUND(IF('Indicator Data'!Q144="No data",IF((0.1233*LN('Indicator Data'!BB144)-0.4559)&gt;C$195,0,IF((0.1233*LN('Indicator Data'!BB144)-0.4559)&lt;C$194,10,(C$195-(0.1233*LN('Indicator Data'!BB144)-0.4559))/(C$195-C$194)*10)),IF('Indicator Data'!Q144&gt;C$195,0,IF('Indicator Data'!Q144&lt;C$194,10,(C$195-'Indicator Data'!Q144)/(C$195-C$194)*10))),1)</f>
        <v>1.6</v>
      </c>
      <c r="D141" s="73" t="str">
        <f>IF('Indicator Data'!R144="No data","x",ROUND((IF(LOG('Indicator Data'!R144*1000)&gt;D$195,10,IF(LOG('Indicator Data'!R144*1000)&lt;D$194,0,10-(D$195-LOG('Indicator Data'!R144*1000))/(D$195-D$194)*10))),1))</f>
        <v>x</v>
      </c>
      <c r="E141" s="74">
        <f t="shared" si="36"/>
        <v>1.6</v>
      </c>
      <c r="F141" s="73">
        <f>IF('Indicator Data'!AF144="No data","x",ROUND(IF('Indicator Data'!AF144&gt;F$195,10,IF('Indicator Data'!AF144&lt;F$194,0,10-(F$195-'Indicator Data'!AF144)/(F$195-F$194)*10)),1))</f>
        <v>1.2</v>
      </c>
      <c r="G141" s="73">
        <f>IF('Indicator Data'!AG144="No data","x",ROUND(IF('Indicator Data'!AG144&gt;G$195,10,IF('Indicator Data'!AG144&lt;G$194,0,10-(G$195-'Indicator Data'!AG144)/(G$195-G$194)*10)),1))</f>
        <v>2.8</v>
      </c>
      <c r="H141" s="74">
        <f t="shared" si="37"/>
        <v>2</v>
      </c>
      <c r="I141" s="75">
        <f>SUM(IF('Indicator Data'!S144=0,0,'Indicator Data'!S144/1000000),SUM('Indicator Data'!T144:U144))</f>
        <v>0.21287700000000001</v>
      </c>
      <c r="J141" s="75">
        <f>I141/'Indicator Data'!BC144*1000000</f>
        <v>2.0680282867667446E-2</v>
      </c>
      <c r="K141" s="73">
        <f t="shared" si="38"/>
        <v>0</v>
      </c>
      <c r="L141" s="73" t="str">
        <f>IF('Indicator Data'!V144="No data","x",ROUND(IF('Indicator Data'!V144&gt;L$195,10,IF('Indicator Data'!V144&lt;L$194,0,10-(L$195-'Indicator Data'!V144)/(L$195-L$194)*10)),1))</f>
        <v>x</v>
      </c>
      <c r="M141" s="74">
        <f t="shared" si="39"/>
        <v>0</v>
      </c>
      <c r="N141" s="76">
        <f t="shared" si="40"/>
        <v>1.3</v>
      </c>
      <c r="O141" s="88">
        <f>IF(AND('Indicator Data'!AK144="No data",'Indicator Data'!AL144="No data"),0,SUM('Indicator Data'!AK144:AM144)/1000)</f>
        <v>1.835</v>
      </c>
      <c r="P141" s="73">
        <f t="shared" si="41"/>
        <v>0.9</v>
      </c>
      <c r="Q141" s="77">
        <f>O141*1000/'Indicator Data'!BC144</f>
        <v>1.7826406357741682E-4</v>
      </c>
      <c r="R141" s="73">
        <f t="shared" si="42"/>
        <v>2.1</v>
      </c>
      <c r="S141" s="78">
        <f t="shared" si="43"/>
        <v>1.5</v>
      </c>
      <c r="T141" s="73" t="str">
        <f>IF('Indicator Data'!AB144="No data","x",ROUND(IF('Indicator Data'!AB144&gt;T$195,10,IF('Indicator Data'!AB144&lt;T$194,0,10-(T$195-'Indicator Data'!AB144)/(T$195-T$194)*10)),1))</f>
        <v>x</v>
      </c>
      <c r="U141" s="73">
        <f>IF('Indicator Data'!AA144="No data","x",ROUND(IF('Indicator Data'!AA144&gt;U$195,10,IF('Indicator Data'!AA144&lt;U$194,0,10-(U$195-'Indicator Data'!AA144)/(U$195-U$194)*10)),1))</f>
        <v>0.4</v>
      </c>
      <c r="V141" s="73" t="str">
        <f>IF('Indicator Data'!AE144="No data","x",ROUND(IF('Indicator Data'!AE144&gt;V$195,10,IF('Indicator Data'!AE144&lt;V$194,0,10-(V$195-'Indicator Data'!AE144)/(V$195-V$194)*10)),1))</f>
        <v>x</v>
      </c>
      <c r="W141" s="74">
        <f t="shared" si="34"/>
        <v>0.4</v>
      </c>
      <c r="X141" s="73">
        <f>IF('Indicator Data'!W144="No data","x",ROUND(IF('Indicator Data'!W144&gt;X$195,10,IF('Indicator Data'!W144&lt;X$194,0,10-(X$195-'Indicator Data'!W144)/(X$195-X$194)*10)),1))</f>
        <v>0.3</v>
      </c>
      <c r="Y141" s="73" t="str">
        <f>IF('Indicator Data'!X144="No data","x",ROUND(IF('Indicator Data'!X144&gt;Y$195,10,IF('Indicator Data'!X144&lt;Y$194,0,10-(Y$195-'Indicator Data'!X144)/(Y$195-Y$194)*10)),1))</f>
        <v>x</v>
      </c>
      <c r="Z141" s="74">
        <f t="shared" si="44"/>
        <v>0.3</v>
      </c>
      <c r="AA141" s="88">
        <f>('Indicator Data'!AJ144+'Indicator Data'!AI144*0.5+'Indicator Data'!AH144*0.25)/1000</f>
        <v>2.44475</v>
      </c>
      <c r="AB141" s="79">
        <f>AA141*1000/'Indicator Data'!BC144</f>
        <v>2.3749922039830506E-4</v>
      </c>
      <c r="AC141" s="74">
        <f t="shared" si="45"/>
        <v>0</v>
      </c>
      <c r="AD141" s="73">
        <f>IF('Indicator Data'!AN144="No data","x",ROUND(IF('Indicator Data'!AN144&lt;$AD$194,10,IF('Indicator Data'!AN144&gt;$AD$195,0,($AD$195-'Indicator Data'!AN144)/($AD$195-$AD$194)*10)),1))</f>
        <v>1.3</v>
      </c>
      <c r="AE141" s="73">
        <f>IF('Indicator Data'!AO144="No data","x",ROUND(IF('Indicator Data'!AO144&gt;$AE$195,10,IF('Indicator Data'!AO144&lt;$AE$194,0,10-($AE$195-'Indicator Data'!AO144)/($AE$195-$AE$194)*10)),1))</f>
        <v>0</v>
      </c>
      <c r="AF141" s="80">
        <f>IF('Indicator Data'!AP144="No data","x",ROUND(IF('Indicator Data'!AP144&gt;$AF$195,10,IF('Indicator Data'!AP144&lt;$AF$194,0,10-($AF$195-'Indicator Data'!AP144)/($AF$195-$AF$194)*10)),1))</f>
        <v>1.6</v>
      </c>
      <c r="AG141" s="80">
        <f>IF('Indicator Data'!AQ144="No data","x",ROUND(IF('Indicator Data'!AQ144&gt;$AG$195,10,IF('Indicator Data'!AQ144&lt;$AG$194,0,10-($AG$195-'Indicator Data'!AQ144)/($AG$195-$AG$194)*10)),1))</f>
        <v>4.5</v>
      </c>
      <c r="AH141" s="73">
        <f t="shared" si="46"/>
        <v>2.2000000000000002</v>
      </c>
      <c r="AI141" s="74">
        <f t="shared" si="47"/>
        <v>1.2</v>
      </c>
      <c r="AJ141" s="81">
        <f t="shared" si="48"/>
        <v>0.5</v>
      </c>
      <c r="AK141" s="82">
        <f t="shared" si="35"/>
        <v>1</v>
      </c>
    </row>
    <row r="142" spans="1:37" s="4" customFormat="1" x14ac:dyDescent="0.25">
      <c r="A142" s="126" t="str">
        <f>'Indicator Data'!A145</f>
        <v>Qatar</v>
      </c>
      <c r="B142" s="59" t="str">
        <f>'Indicator Data'!B145</f>
        <v>QAT</v>
      </c>
      <c r="C142" s="73">
        <f>ROUND(IF('Indicator Data'!Q145="No data",IF((0.1233*LN('Indicator Data'!BB145)-0.4559)&gt;C$195,0,IF((0.1233*LN('Indicator Data'!BB145)-0.4559)&lt;C$194,10,(C$195-(0.1233*LN('Indicator Data'!BB145)-0.4559))/(C$195-C$194)*10)),IF('Indicator Data'!Q145&gt;C$195,0,IF('Indicator Data'!Q145&lt;C$194,10,(C$195-'Indicator Data'!Q145)/(C$195-C$194)*10))),1)</f>
        <v>1.4</v>
      </c>
      <c r="D142" s="73" t="str">
        <f>IF('Indicator Data'!R145="No data","x",ROUND((IF(LOG('Indicator Data'!R145*1000)&gt;D$195,10,IF(LOG('Indicator Data'!R145*1000)&lt;D$194,0,10-(D$195-LOG('Indicator Data'!R145*1000))/(D$195-D$194)*10))),1))</f>
        <v>x</v>
      </c>
      <c r="E142" s="74">
        <f t="shared" si="36"/>
        <v>1.4</v>
      </c>
      <c r="F142" s="73">
        <f>IF('Indicator Data'!AF145="No data","x",ROUND(IF('Indicator Data'!AF145&gt;F$195,10,IF('Indicator Data'!AF145&lt;F$194,0,10-(F$195-'Indicator Data'!AF145)/(F$195-F$194)*10)),1))</f>
        <v>2.7</v>
      </c>
      <c r="G142" s="73" t="str">
        <f>IF('Indicator Data'!AG145="No data","x",ROUND(IF('Indicator Data'!AG145&gt;G$195,10,IF('Indicator Data'!AG145&lt;G$194,0,10-(G$195-'Indicator Data'!AG145)/(G$195-G$194)*10)),1))</f>
        <v>x</v>
      </c>
      <c r="H142" s="74">
        <f t="shared" si="37"/>
        <v>2.7</v>
      </c>
      <c r="I142" s="75">
        <f>SUM(IF('Indicator Data'!S145=0,0,'Indicator Data'!S145/1000000),SUM('Indicator Data'!T145:U145))</f>
        <v>3.5</v>
      </c>
      <c r="J142" s="75">
        <f>I142/'Indicator Data'!BC145*1000000</f>
        <v>1.3261539149389723</v>
      </c>
      <c r="K142" s="73">
        <f t="shared" si="38"/>
        <v>0</v>
      </c>
      <c r="L142" s="73" t="str">
        <f>IF('Indicator Data'!V145="No data","x",ROUND(IF('Indicator Data'!V145&gt;L$195,10,IF('Indicator Data'!V145&lt;L$194,0,10-(L$195-'Indicator Data'!V145)/(L$195-L$194)*10)),1))</f>
        <v>x</v>
      </c>
      <c r="M142" s="74">
        <f t="shared" si="39"/>
        <v>0</v>
      </c>
      <c r="N142" s="76">
        <f t="shared" si="40"/>
        <v>1.4</v>
      </c>
      <c r="O142" s="88">
        <f>IF(AND('Indicator Data'!AK145="No data",'Indicator Data'!AL145="No data"),0,SUM('Indicator Data'!AK145:AM145)/1000)</f>
        <v>0.189</v>
      </c>
      <c r="P142" s="73">
        <f t="shared" si="41"/>
        <v>0</v>
      </c>
      <c r="Q142" s="77">
        <f>O142*1000/'Indicator Data'!BC145</f>
        <v>7.1612311406704505E-5</v>
      </c>
      <c r="R142" s="73">
        <f t="shared" si="42"/>
        <v>1.7</v>
      </c>
      <c r="S142" s="78">
        <f t="shared" si="43"/>
        <v>0.9</v>
      </c>
      <c r="T142" s="73">
        <f>IF('Indicator Data'!AB145="No data","x",ROUND(IF('Indicator Data'!AB145&gt;T$195,10,IF('Indicator Data'!AB145&lt;T$194,0,10-(T$195-'Indicator Data'!AB145)/(T$195-T$194)*10)),1))</f>
        <v>0.2</v>
      </c>
      <c r="U142" s="73">
        <f>IF('Indicator Data'!AA145="No data","x",ROUND(IF('Indicator Data'!AA145&gt;U$195,10,IF('Indicator Data'!AA145&lt;U$194,0,10-(U$195-'Indicator Data'!AA145)/(U$195-U$194)*10)),1))</f>
        <v>0.5</v>
      </c>
      <c r="V142" s="73" t="str">
        <f>IF('Indicator Data'!AE145="No data","x",ROUND(IF('Indicator Data'!AE145&gt;V$195,10,IF('Indicator Data'!AE145&lt;V$194,0,10-(V$195-'Indicator Data'!AE145)/(V$195-V$194)*10)),1))</f>
        <v>x</v>
      </c>
      <c r="W142" s="74">
        <f t="shared" si="34"/>
        <v>0.4</v>
      </c>
      <c r="X142" s="73">
        <f>IF('Indicator Data'!W145="No data","x",ROUND(IF('Indicator Data'!W145&gt;X$195,10,IF('Indicator Data'!W145&lt;X$194,0,10-(X$195-'Indicator Data'!W145)/(X$195-X$194)*10)),1))</f>
        <v>0.6</v>
      </c>
      <c r="Y142" s="73" t="str">
        <f>IF('Indicator Data'!X145="No data","x",ROUND(IF('Indicator Data'!X145&gt;Y$195,10,IF('Indicator Data'!X145&lt;Y$194,0,10-(Y$195-'Indicator Data'!X145)/(Y$195-Y$194)*10)),1))</f>
        <v>x</v>
      </c>
      <c r="Z142" s="74">
        <f t="shared" si="44"/>
        <v>0.6</v>
      </c>
      <c r="AA142" s="88">
        <f>('Indicator Data'!AJ145+'Indicator Data'!AI145*0.5+'Indicator Data'!AH145*0.25)/1000</f>
        <v>1.5</v>
      </c>
      <c r="AB142" s="79">
        <f>AA142*1000/'Indicator Data'!BC145</f>
        <v>5.683516778309881E-4</v>
      </c>
      <c r="AC142" s="74">
        <f t="shared" si="45"/>
        <v>0.1</v>
      </c>
      <c r="AD142" s="73">
        <f>IF('Indicator Data'!AN145="No data","x",ROUND(IF('Indicator Data'!AN145&lt;$AD$194,10,IF('Indicator Data'!AN145&gt;$AD$195,0,($AD$195-'Indicator Data'!AN145)/($AD$195-$AD$194)*10)),1))</f>
        <v>1.3</v>
      </c>
      <c r="AE142" s="73">
        <f>IF('Indicator Data'!AO145="No data","x",ROUND(IF('Indicator Data'!AO145&gt;$AE$195,10,IF('Indicator Data'!AO145&lt;$AE$194,0,10-($AE$195-'Indicator Data'!AO145)/($AE$195-$AE$194)*10)),1))</f>
        <v>0</v>
      </c>
      <c r="AF142" s="80">
        <f>IF('Indicator Data'!AP145="No data","x",ROUND(IF('Indicator Data'!AP145&gt;$AF$195,10,IF('Indicator Data'!AP145&lt;$AF$194,0,10-($AF$195-'Indicator Data'!AP145)/($AF$195-$AF$194)*10)),1))</f>
        <v>0.8</v>
      </c>
      <c r="AG142" s="80">
        <f>IF('Indicator Data'!AQ145="No data","x",ROUND(IF('Indicator Data'!AQ145&gt;$AG$195,10,IF('Indicator Data'!AQ145&lt;$AG$194,0,10-($AG$195-'Indicator Data'!AQ145)/($AG$195-$AG$194)*10)),1))</f>
        <v>3.2</v>
      </c>
      <c r="AH142" s="73">
        <f t="shared" si="46"/>
        <v>1.3</v>
      </c>
      <c r="AI142" s="74">
        <f t="shared" si="47"/>
        <v>0.9</v>
      </c>
      <c r="AJ142" s="81">
        <f t="shared" si="48"/>
        <v>0.5</v>
      </c>
      <c r="AK142" s="82">
        <f t="shared" si="35"/>
        <v>0.7</v>
      </c>
    </row>
    <row r="143" spans="1:37" s="4" customFormat="1" x14ac:dyDescent="0.25">
      <c r="A143" s="126" t="str">
        <f>'Indicator Data'!A146</f>
        <v>Romania</v>
      </c>
      <c r="B143" s="59" t="str">
        <f>'Indicator Data'!B146</f>
        <v>ROU</v>
      </c>
      <c r="C143" s="73">
        <f>ROUND(IF('Indicator Data'!Q146="No data",IF((0.1233*LN('Indicator Data'!BB146)-0.4559)&gt;C$195,0,IF((0.1233*LN('Indicator Data'!BB146)-0.4559)&lt;C$194,10,(C$195-(0.1233*LN('Indicator Data'!BB146)-0.4559))/(C$195-C$194)*10)),IF('Indicator Data'!Q146&gt;C$195,0,IF('Indicator Data'!Q146&lt;C$194,10,(C$195-'Indicator Data'!Q146)/(C$195-C$194)*10))),1)</f>
        <v>2.1</v>
      </c>
      <c r="D143" s="73" t="str">
        <f>IF('Indicator Data'!R146="No data","x",ROUND((IF(LOG('Indicator Data'!R146*1000)&gt;D$195,10,IF(LOG('Indicator Data'!R146*1000)&lt;D$194,0,10-(D$195-LOG('Indicator Data'!R146*1000))/(D$195-D$194)*10))),1))</f>
        <v>x</v>
      </c>
      <c r="E143" s="74">
        <f t="shared" si="36"/>
        <v>2.1</v>
      </c>
      <c r="F143" s="73">
        <f>IF('Indicator Data'!AF146="No data","x",ROUND(IF('Indicator Data'!AF146&gt;F$195,10,IF('Indicator Data'!AF146&lt;F$194,0,10-(F$195-'Indicator Data'!AF146)/(F$195-F$194)*10)),1))</f>
        <v>4.0999999999999996</v>
      </c>
      <c r="G143" s="73">
        <f>IF('Indicator Data'!AG146="No data","x",ROUND(IF('Indicator Data'!AG146&gt;G$195,10,IF('Indicator Data'!AG146&lt;G$194,0,10-(G$195-'Indicator Data'!AG146)/(G$195-G$194)*10)),1))</f>
        <v>0.8</v>
      </c>
      <c r="H143" s="74">
        <f t="shared" si="37"/>
        <v>2.5</v>
      </c>
      <c r="I143" s="75">
        <f>SUM(IF('Indicator Data'!S146=0,0,'Indicator Data'!S146/1000000),SUM('Indicator Data'!T146:U146))</f>
        <v>0</v>
      </c>
      <c r="J143" s="75">
        <f>I143/'Indicator Data'!BC146*1000000</f>
        <v>0</v>
      </c>
      <c r="K143" s="73">
        <f t="shared" si="38"/>
        <v>0</v>
      </c>
      <c r="L143" s="73" t="str">
        <f>IF('Indicator Data'!V146="No data","x",ROUND(IF('Indicator Data'!V146&gt;L$195,10,IF('Indicator Data'!V146&lt;L$194,0,10-(L$195-'Indicator Data'!V146)/(L$195-L$194)*10)),1))</f>
        <v>x</v>
      </c>
      <c r="M143" s="74">
        <f t="shared" si="39"/>
        <v>0</v>
      </c>
      <c r="N143" s="76">
        <f t="shared" si="40"/>
        <v>1.7</v>
      </c>
      <c r="O143" s="88">
        <f>IF(AND('Indicator Data'!AK146="No data",'Indicator Data'!AL146="No data"),0,SUM('Indicator Data'!AK146:AM146)/1000)</f>
        <v>4.0720000000000001</v>
      </c>
      <c r="P143" s="73">
        <f t="shared" si="41"/>
        <v>2</v>
      </c>
      <c r="Q143" s="77">
        <f>O143*1000/'Indicator Data'!BC146</f>
        <v>2.078978727227984E-4</v>
      </c>
      <c r="R143" s="73">
        <f t="shared" si="42"/>
        <v>2.2000000000000002</v>
      </c>
      <c r="S143" s="78">
        <f t="shared" si="43"/>
        <v>2.1</v>
      </c>
      <c r="T143" s="73">
        <f>IF('Indicator Data'!AB146="No data","x",ROUND(IF('Indicator Data'!AB146&gt;T$195,10,IF('Indicator Data'!AB146&lt;T$194,0,10-(T$195-'Indicator Data'!AB146)/(T$195-T$194)*10)),1))</f>
        <v>0.2</v>
      </c>
      <c r="U143" s="73">
        <f>IF('Indicator Data'!AA146="No data","x",ROUND(IF('Indicator Data'!AA146&gt;U$195,10,IF('Indicator Data'!AA146&lt;U$194,0,10-(U$195-'Indicator Data'!AA146)/(U$195-U$194)*10)),1))</f>
        <v>1.3</v>
      </c>
      <c r="V143" s="73" t="str">
        <f>IF('Indicator Data'!AE146="No data","x",ROUND(IF('Indicator Data'!AE146&gt;V$195,10,IF('Indicator Data'!AE146&lt;V$194,0,10-(V$195-'Indicator Data'!AE146)/(V$195-V$194)*10)),1))</f>
        <v>x</v>
      </c>
      <c r="W143" s="74">
        <f t="shared" si="34"/>
        <v>0.8</v>
      </c>
      <c r="X143" s="73">
        <f>IF('Indicator Data'!W146="No data","x",ROUND(IF('Indicator Data'!W146&gt;X$195,10,IF('Indicator Data'!W146&lt;X$194,0,10-(X$195-'Indicator Data'!W146)/(X$195-X$194)*10)),1))</f>
        <v>0.6</v>
      </c>
      <c r="Y143" s="73" t="str">
        <f>IF('Indicator Data'!X146="No data","x",ROUND(IF('Indicator Data'!X146&gt;Y$195,10,IF('Indicator Data'!X146&lt;Y$194,0,10-(Y$195-'Indicator Data'!X146)/(Y$195-Y$194)*10)),1))</f>
        <v>x</v>
      </c>
      <c r="Z143" s="74">
        <f t="shared" si="44"/>
        <v>0.6</v>
      </c>
      <c r="AA143" s="88">
        <f>('Indicator Data'!AJ146+'Indicator Data'!AI146*0.5+'Indicator Data'!AH146*0.25)/1000</f>
        <v>1.3434999999999999</v>
      </c>
      <c r="AB143" s="79">
        <f>AA143*1000/'Indicator Data'!BC146</f>
        <v>6.8593023576394809E-5</v>
      </c>
      <c r="AC143" s="74">
        <f t="shared" si="45"/>
        <v>0</v>
      </c>
      <c r="AD143" s="73">
        <f>IF('Indicator Data'!AN146="No data","x",ROUND(IF('Indicator Data'!AN146&lt;$AD$194,10,IF('Indicator Data'!AN146&gt;$AD$195,0,($AD$195-'Indicator Data'!AN146)/($AD$195-$AD$194)*10)),1))</f>
        <v>2</v>
      </c>
      <c r="AE143" s="73">
        <f>IF('Indicator Data'!AO146="No data","x",ROUND(IF('Indicator Data'!AO146&gt;$AE$195,10,IF('Indicator Data'!AO146&lt;$AE$194,0,10-($AE$195-'Indicator Data'!AO146)/($AE$195-$AE$194)*10)),1))</f>
        <v>0</v>
      </c>
      <c r="AF143" s="80">
        <f>IF('Indicator Data'!AP146="No data","x",ROUND(IF('Indicator Data'!AP146&gt;$AF$195,10,IF('Indicator Data'!AP146&lt;$AF$194,0,10-($AF$195-'Indicator Data'!AP146)/($AF$195-$AF$194)*10)),1))</f>
        <v>3</v>
      </c>
      <c r="AG143" s="80">
        <f>IF('Indicator Data'!AQ146="No data","x",ROUND(IF('Indicator Data'!AQ146&gt;$AG$195,10,IF('Indicator Data'!AQ146&lt;$AG$194,0,10-($AG$195-'Indicator Data'!AQ146)/($AG$195-$AG$194)*10)),1))</f>
        <v>2.2000000000000002</v>
      </c>
      <c r="AH143" s="73">
        <f t="shared" si="46"/>
        <v>2.8</v>
      </c>
      <c r="AI143" s="74">
        <f t="shared" si="47"/>
        <v>1.6</v>
      </c>
      <c r="AJ143" s="81">
        <f t="shared" si="48"/>
        <v>0.8</v>
      </c>
      <c r="AK143" s="82">
        <f t="shared" si="35"/>
        <v>1.5</v>
      </c>
    </row>
    <row r="144" spans="1:37" s="4" customFormat="1" x14ac:dyDescent="0.25">
      <c r="A144" s="126" t="str">
        <f>'Indicator Data'!A147</f>
        <v>Russian Federation</v>
      </c>
      <c r="B144" s="59" t="str">
        <f>'Indicator Data'!B147</f>
        <v>RUS</v>
      </c>
      <c r="C144" s="73">
        <f>ROUND(IF('Indicator Data'!Q147="No data",IF((0.1233*LN('Indicator Data'!BB147)-0.4559)&gt;C$195,0,IF((0.1233*LN('Indicator Data'!BB147)-0.4559)&lt;C$194,10,(C$195-(0.1233*LN('Indicator Data'!BB147)-0.4559))/(C$195-C$194)*10)),IF('Indicator Data'!Q147&gt;C$195,0,IF('Indicator Data'!Q147&lt;C$194,10,(C$195-'Indicator Data'!Q147)/(C$195-C$194)*10))),1)</f>
        <v>2.1</v>
      </c>
      <c r="D144" s="73" t="str">
        <f>IF('Indicator Data'!R147="No data","x",ROUND((IF(LOG('Indicator Data'!R147*1000)&gt;D$195,10,IF(LOG('Indicator Data'!R147*1000)&lt;D$194,0,10-(D$195-LOG('Indicator Data'!R147*1000))/(D$195-D$194)*10))),1))</f>
        <v>x</v>
      </c>
      <c r="E144" s="74">
        <f t="shared" si="36"/>
        <v>2.1</v>
      </c>
      <c r="F144" s="73">
        <f>IF('Indicator Data'!AF147="No data","x",ROUND(IF('Indicator Data'!AF147&gt;F$195,10,IF('Indicator Data'!AF147&lt;F$194,0,10-(F$195-'Indicator Data'!AF147)/(F$195-F$194)*10)),1))</f>
        <v>3.4</v>
      </c>
      <c r="G144" s="73">
        <f>IF('Indicator Data'!AG147="No data","x",ROUND(IF('Indicator Data'!AG147&gt;G$195,10,IF('Indicator Data'!AG147&lt;G$194,0,10-(G$195-'Indicator Data'!AG147)/(G$195-G$194)*10)),1))</f>
        <v>4.0999999999999996</v>
      </c>
      <c r="H144" s="74">
        <f t="shared" si="37"/>
        <v>3.8</v>
      </c>
      <c r="I144" s="75">
        <f>SUM(IF('Indicator Data'!S147=0,0,'Indicator Data'!S147/1000000),SUM('Indicator Data'!T147:U147))</f>
        <v>0.66247400000000001</v>
      </c>
      <c r="J144" s="75">
        <f>I144/'Indicator Data'!BC147*1000000</f>
        <v>4.5847525285296993E-3</v>
      </c>
      <c r="K144" s="73">
        <f t="shared" si="38"/>
        <v>0</v>
      </c>
      <c r="L144" s="73" t="str">
        <f>IF('Indicator Data'!V147="No data","x",ROUND(IF('Indicator Data'!V147&gt;L$195,10,IF('Indicator Data'!V147&lt;L$194,0,10-(L$195-'Indicator Data'!V147)/(L$195-L$194)*10)),1))</f>
        <v>x</v>
      </c>
      <c r="M144" s="74">
        <f t="shared" si="39"/>
        <v>0</v>
      </c>
      <c r="N144" s="76">
        <f t="shared" si="40"/>
        <v>2</v>
      </c>
      <c r="O144" s="88">
        <f>IF(AND('Indicator Data'!AK147="No data",'Indicator Data'!AL147="No data"),0,SUM('Indicator Data'!AK147:AM147)/1000)</f>
        <v>123.98399999999999</v>
      </c>
      <c r="P144" s="73">
        <f t="shared" si="41"/>
        <v>7</v>
      </c>
      <c r="Q144" s="77">
        <f>O144*1000/'Indicator Data'!BC147</f>
        <v>8.5805021404194916E-4</v>
      </c>
      <c r="R144" s="73">
        <f t="shared" si="42"/>
        <v>3.1</v>
      </c>
      <c r="S144" s="78">
        <f t="shared" si="43"/>
        <v>5.0999999999999996</v>
      </c>
      <c r="T144" s="73" t="str">
        <f>IF('Indicator Data'!AB147="No data","x",ROUND(IF('Indicator Data'!AB147&gt;T$195,10,IF('Indicator Data'!AB147&lt;T$194,0,10-(T$195-'Indicator Data'!AB147)/(T$195-T$194)*10)),1))</f>
        <v>x</v>
      </c>
      <c r="U144" s="73">
        <f>IF('Indicator Data'!AA147="No data","x",ROUND(IF('Indicator Data'!AA147&gt;U$195,10,IF('Indicator Data'!AA147&lt;U$194,0,10-(U$195-'Indicator Data'!AA147)/(U$195-U$194)*10)),1))</f>
        <v>1.1000000000000001</v>
      </c>
      <c r="V144" s="73" t="str">
        <f>IF('Indicator Data'!AE147="No data","x",ROUND(IF('Indicator Data'!AE147&gt;V$195,10,IF('Indicator Data'!AE147&lt;V$194,0,10-(V$195-'Indicator Data'!AE147)/(V$195-V$194)*10)),1))</f>
        <v>x</v>
      </c>
      <c r="W144" s="74">
        <f t="shared" si="34"/>
        <v>1.1000000000000001</v>
      </c>
      <c r="X144" s="73">
        <f>IF('Indicator Data'!W147="No data","x",ROUND(IF('Indicator Data'!W147&gt;X$195,10,IF('Indicator Data'!W147&lt;X$194,0,10-(X$195-'Indicator Data'!W147)/(X$195-X$194)*10)),1))</f>
        <v>0.6</v>
      </c>
      <c r="Y144" s="73" t="str">
        <f>IF('Indicator Data'!X147="No data","x",ROUND(IF('Indicator Data'!X147&gt;Y$195,10,IF('Indicator Data'!X147&lt;Y$194,0,10-(Y$195-'Indicator Data'!X147)/(Y$195-Y$194)*10)),1))</f>
        <v>x</v>
      </c>
      <c r="Z144" s="74">
        <f t="shared" si="44"/>
        <v>0.6</v>
      </c>
      <c r="AA144" s="88">
        <f>('Indicator Data'!AJ147+'Indicator Data'!AI147*0.5+'Indicator Data'!AH147*0.25)/1000</f>
        <v>25.86</v>
      </c>
      <c r="AB144" s="79">
        <f>AA144*1000/'Indicator Data'!BC147</f>
        <v>1.7896808084208289E-4</v>
      </c>
      <c r="AC144" s="74">
        <f t="shared" si="45"/>
        <v>0</v>
      </c>
      <c r="AD144" s="73">
        <f>IF('Indicator Data'!AN147="No data","x",ROUND(IF('Indicator Data'!AN147&lt;$AD$194,10,IF('Indicator Data'!AN147&gt;$AD$195,0,($AD$195-'Indicator Data'!AN147)/($AD$195-$AD$194)*10)),1))</f>
        <v>1.9</v>
      </c>
      <c r="AE144" s="73">
        <f>IF('Indicator Data'!AO147="No data","x",ROUND(IF('Indicator Data'!AO147&gt;$AE$195,10,IF('Indicator Data'!AO147&lt;$AE$194,0,10-($AE$195-'Indicator Data'!AO147)/($AE$195-$AE$194)*10)),1))</f>
        <v>0</v>
      </c>
      <c r="AF144" s="80">
        <f>IF('Indicator Data'!AP147="No data","x",ROUND(IF('Indicator Data'!AP147&gt;$AF$195,10,IF('Indicator Data'!AP147&lt;$AF$194,0,10-($AF$195-'Indicator Data'!AP147)/($AF$195-$AF$194)*10)),1))</f>
        <v>3.7</v>
      </c>
      <c r="AG144" s="80">
        <f>IF('Indicator Data'!AQ147="No data","x",ROUND(IF('Indicator Data'!AQ147&gt;$AG$195,10,IF('Indicator Data'!AQ147&lt;$AG$194,0,10-($AG$195-'Indicator Data'!AQ147)/($AG$195-$AG$194)*10)),1))</f>
        <v>2.6</v>
      </c>
      <c r="AH144" s="73">
        <f t="shared" si="46"/>
        <v>3.5</v>
      </c>
      <c r="AI144" s="74">
        <f t="shared" si="47"/>
        <v>1.8</v>
      </c>
      <c r="AJ144" s="81">
        <f t="shared" si="48"/>
        <v>0.9</v>
      </c>
      <c r="AK144" s="82">
        <f t="shared" si="35"/>
        <v>3.3</v>
      </c>
    </row>
    <row r="145" spans="1:37" s="4" customFormat="1" x14ac:dyDescent="0.25">
      <c r="A145" s="126" t="str">
        <f>'Indicator Data'!A148</f>
        <v>Rwanda</v>
      </c>
      <c r="B145" s="59" t="str">
        <f>'Indicator Data'!B148</f>
        <v>RWA</v>
      </c>
      <c r="C145" s="73">
        <f>ROUND(IF('Indicator Data'!Q148="No data",IF((0.1233*LN('Indicator Data'!BB148)-0.4559)&gt;C$195,0,IF((0.1233*LN('Indicator Data'!BB148)-0.4559)&lt;C$194,10,(C$195-(0.1233*LN('Indicator Data'!BB148)-0.4559))/(C$195-C$194)*10)),IF('Indicator Data'!Q148&gt;C$195,0,IF('Indicator Data'!Q148&lt;C$194,10,(C$195-'Indicator Data'!Q148)/(C$195-C$194)*10))),1)</f>
        <v>6.6</v>
      </c>
      <c r="D145" s="73">
        <f>IF('Indicator Data'!R148="No data","x",ROUND((IF(LOG('Indicator Data'!R148*1000)&gt;D$195,10,IF(LOG('Indicator Data'!R148*1000)&lt;D$194,0,10-(D$195-LOG('Indicator Data'!R148*1000))/(D$195-D$194)*10))),1))</f>
        <v>9</v>
      </c>
      <c r="E145" s="74">
        <f t="shared" si="36"/>
        <v>8</v>
      </c>
      <c r="F145" s="73">
        <f>IF('Indicator Data'!AF148="No data","x",ROUND(IF('Indicator Data'!AF148&gt;F$195,10,IF('Indicator Data'!AF148&lt;F$194,0,10-(F$195-'Indicator Data'!AF148)/(F$195-F$194)*10)),1))</f>
        <v>5.0999999999999996</v>
      </c>
      <c r="G145" s="73">
        <f>IF('Indicator Data'!AG148="No data","x",ROUND(IF('Indicator Data'!AG148&gt;G$195,10,IF('Indicator Data'!AG148&lt;G$194,0,10-(G$195-'Indicator Data'!AG148)/(G$195-G$194)*10)),1))</f>
        <v>6.6</v>
      </c>
      <c r="H145" s="74">
        <f t="shared" si="37"/>
        <v>5.9</v>
      </c>
      <c r="I145" s="75">
        <f>SUM(IF('Indicator Data'!S148=0,0,'Indicator Data'!S148/1000000),SUM('Indicator Data'!T148:U148))</f>
        <v>1046.687594</v>
      </c>
      <c r="J145" s="75">
        <f>I145/'Indicator Data'!BC148*1000000</f>
        <v>85.734985244184614</v>
      </c>
      <c r="K145" s="73">
        <f t="shared" si="38"/>
        <v>1.7</v>
      </c>
      <c r="L145" s="73">
        <f>IF('Indicator Data'!V148="No data","x",ROUND(IF('Indicator Data'!V148&gt;L$195,10,IF('Indicator Data'!V148&lt;L$194,0,10-(L$195-'Indicator Data'!V148)/(L$195-L$194)*10)),1))</f>
        <v>9.1</v>
      </c>
      <c r="M145" s="74">
        <f t="shared" si="39"/>
        <v>5.4</v>
      </c>
      <c r="N145" s="76">
        <f t="shared" si="40"/>
        <v>6.8</v>
      </c>
      <c r="O145" s="88">
        <f>IF(AND('Indicator Data'!AK148="No data",'Indicator Data'!AL148="No data"),0,SUM('Indicator Data'!AK148:AM148)/1000)</f>
        <v>150.61199999999999</v>
      </c>
      <c r="P145" s="73">
        <f t="shared" si="41"/>
        <v>7.3</v>
      </c>
      <c r="Q145" s="77">
        <f>O145*1000/'Indicator Data'!BC148</f>
        <v>1.2336744671110653E-2</v>
      </c>
      <c r="R145" s="73">
        <f t="shared" si="42"/>
        <v>5.9</v>
      </c>
      <c r="S145" s="78">
        <f t="shared" si="43"/>
        <v>6.6</v>
      </c>
      <c r="T145" s="73">
        <f>IF('Indicator Data'!AB148="No data","x",ROUND(IF('Indicator Data'!AB148&gt;T$195,10,IF('Indicator Data'!AB148&lt;T$194,0,10-(T$195-'Indicator Data'!AB148)/(T$195-T$194)*10)),1))</f>
        <v>6.2</v>
      </c>
      <c r="U145" s="73">
        <f>IF('Indicator Data'!AA148="No data","x",ROUND(IF('Indicator Data'!AA148&gt;U$195,10,IF('Indicator Data'!AA148&lt;U$194,0,10-(U$195-'Indicator Data'!AA148)/(U$195-U$194)*10)),1))</f>
        <v>1</v>
      </c>
      <c r="V145" s="73">
        <f>IF('Indicator Data'!AE148="No data","x",ROUND(IF('Indicator Data'!AE148&gt;V$195,10,IF('Indicator Data'!AE148&lt;V$194,0,10-(V$195-'Indicator Data'!AE148)/(V$195-V$194)*10)),1))</f>
        <v>2.8</v>
      </c>
      <c r="W145" s="74">
        <f t="shared" si="34"/>
        <v>3.3</v>
      </c>
      <c r="X145" s="73">
        <f>IF('Indicator Data'!W148="No data","x",ROUND(IF('Indicator Data'!W148&gt;X$195,10,IF('Indicator Data'!W148&lt;X$194,0,10-(X$195-'Indicator Data'!W148)/(X$195-X$194)*10)),1))</f>
        <v>2.9</v>
      </c>
      <c r="Y145" s="73">
        <f>IF('Indicator Data'!X148="No data","x",ROUND(IF('Indicator Data'!X148&gt;Y$195,10,IF('Indicator Data'!X148&lt;Y$194,0,10-(Y$195-'Indicator Data'!X148)/(Y$195-Y$194)*10)),1))</f>
        <v>2.6</v>
      </c>
      <c r="Z145" s="74">
        <f t="shared" si="44"/>
        <v>2.8</v>
      </c>
      <c r="AA145" s="88">
        <f>('Indicator Data'!AJ148+'Indicator Data'!AI148*0.5+'Indicator Data'!AH148*0.25)/1000</f>
        <v>30.6995</v>
      </c>
      <c r="AB145" s="79">
        <f>AA145*1000/'Indicator Data'!BC148</f>
        <v>2.514619638745661E-3</v>
      </c>
      <c r="AC145" s="74">
        <f t="shared" si="45"/>
        <v>0.3</v>
      </c>
      <c r="AD145" s="73">
        <f>IF('Indicator Data'!AN148="No data","x",ROUND(IF('Indicator Data'!AN148&lt;$AD$194,10,IF('Indicator Data'!AN148&gt;$AD$195,0,($AD$195-'Indicator Data'!AN148)/($AD$195-$AD$194)*10)),1))</f>
        <v>7.2</v>
      </c>
      <c r="AE145" s="73">
        <f>IF('Indicator Data'!AO148="No data","x",ROUND(IF('Indicator Data'!AO148&gt;$AE$195,10,IF('Indicator Data'!AO148&lt;$AE$194,0,10-($AE$195-'Indicator Data'!AO148)/($AE$195-$AE$194)*10)),1))</f>
        <v>10</v>
      </c>
      <c r="AF145" s="80">
        <f>IF('Indicator Data'!AP148="No data","x",ROUND(IF('Indicator Data'!AP148&gt;$AF$195,10,IF('Indicator Data'!AP148&lt;$AF$194,0,10-($AF$195-'Indicator Data'!AP148)/($AF$195-$AF$194)*10)),1))</f>
        <v>8.5</v>
      </c>
      <c r="AG145" s="80">
        <f>IF('Indicator Data'!AQ148="No data","x",ROUND(IF('Indicator Data'!AQ148&gt;$AG$195,10,IF('Indicator Data'!AQ148&lt;$AG$194,0,10-($AG$195-'Indicator Data'!AQ148)/($AG$195-$AG$194)*10)),1))</f>
        <v>5.3</v>
      </c>
      <c r="AH145" s="73">
        <f t="shared" si="46"/>
        <v>7.9</v>
      </c>
      <c r="AI145" s="74">
        <f t="shared" si="47"/>
        <v>8.4</v>
      </c>
      <c r="AJ145" s="81">
        <f t="shared" si="48"/>
        <v>4.5</v>
      </c>
      <c r="AK145" s="82">
        <f t="shared" si="35"/>
        <v>5.7</v>
      </c>
    </row>
    <row r="146" spans="1:37" s="4" customFormat="1" x14ac:dyDescent="0.25">
      <c r="A146" s="126" t="str">
        <f>'Indicator Data'!A149</f>
        <v>Saint Kitts and Nevis</v>
      </c>
      <c r="B146" s="59" t="str">
        <f>'Indicator Data'!B149</f>
        <v>KNA</v>
      </c>
      <c r="C146" s="73">
        <f>ROUND(IF('Indicator Data'!Q149="No data",IF((0.1233*LN('Indicator Data'!BB149)-0.4559)&gt;C$195,0,IF((0.1233*LN('Indicator Data'!BB149)-0.4559)&lt;C$194,10,(C$195-(0.1233*LN('Indicator Data'!BB149)-0.4559))/(C$195-C$194)*10)),IF('Indicator Data'!Q149&gt;C$195,0,IF('Indicator Data'!Q149&lt;C$194,10,(C$195-'Indicator Data'!Q149)/(C$195-C$194)*10))),1)</f>
        <v>2.6</v>
      </c>
      <c r="D146" s="73" t="str">
        <f>IF('Indicator Data'!R149="No data","x",ROUND((IF(LOG('Indicator Data'!R149*1000)&gt;D$195,10,IF(LOG('Indicator Data'!R149*1000)&lt;D$194,0,10-(D$195-LOG('Indicator Data'!R149*1000))/(D$195-D$194)*10))),1))</f>
        <v>x</v>
      </c>
      <c r="E146" s="74">
        <f t="shared" si="36"/>
        <v>2.6</v>
      </c>
      <c r="F146" s="73" t="str">
        <f>IF('Indicator Data'!AF149="No data","x",ROUND(IF('Indicator Data'!AF149&gt;F$195,10,IF('Indicator Data'!AF149&lt;F$194,0,10-(F$195-'Indicator Data'!AF149)/(F$195-F$194)*10)),1))</f>
        <v>x</v>
      </c>
      <c r="G146" s="73">
        <f>IF('Indicator Data'!AG149="No data","x",ROUND(IF('Indicator Data'!AG149&gt;G$195,10,IF('Indicator Data'!AG149&lt;G$194,0,10-(G$195-'Indicator Data'!AG149)/(G$195-G$194)*10)),1))</f>
        <v>3.3</v>
      </c>
      <c r="H146" s="74">
        <f t="shared" si="37"/>
        <v>3.3</v>
      </c>
      <c r="I146" s="75">
        <f>SUM(IF('Indicator Data'!S149=0,0,'Indicator Data'!S149/1000000),SUM('Indicator Data'!T149:U149))</f>
        <v>0.73351699999999997</v>
      </c>
      <c r="J146" s="75">
        <f>I146/'Indicator Data'!BC149*1000000</f>
        <v>13.253536904869454</v>
      </c>
      <c r="K146" s="73">
        <f t="shared" si="38"/>
        <v>0.3</v>
      </c>
      <c r="L146" s="73" t="str">
        <f>IF('Indicator Data'!V149="No data","x",ROUND(IF('Indicator Data'!V149&gt;L$195,10,IF('Indicator Data'!V149&lt;L$194,0,10-(L$195-'Indicator Data'!V149)/(L$195-L$194)*10)),1))</f>
        <v>x</v>
      </c>
      <c r="M146" s="74">
        <f t="shared" si="39"/>
        <v>0.3</v>
      </c>
      <c r="N146" s="76">
        <f t="shared" si="40"/>
        <v>2.2000000000000002</v>
      </c>
      <c r="O146" s="88">
        <f>IF(AND('Indicator Data'!AK149="No data",'Indicator Data'!AL149="No data"),0,SUM('Indicator Data'!AK149:AM149)/1000)</f>
        <v>0</v>
      </c>
      <c r="P146" s="73">
        <f t="shared" si="41"/>
        <v>0</v>
      </c>
      <c r="Q146" s="77">
        <f>O146*1000/'Indicator Data'!BC149</f>
        <v>0</v>
      </c>
      <c r="R146" s="73">
        <f t="shared" si="42"/>
        <v>0</v>
      </c>
      <c r="S146" s="78">
        <f t="shared" si="43"/>
        <v>0</v>
      </c>
      <c r="T146" s="73" t="str">
        <f>IF('Indicator Data'!AB149="No data","x",ROUND(IF('Indicator Data'!AB149&gt;T$195,10,IF('Indicator Data'!AB149&lt;T$194,0,10-(T$195-'Indicator Data'!AB149)/(T$195-T$194)*10)),1))</f>
        <v>x</v>
      </c>
      <c r="U146" s="73">
        <f>IF('Indicator Data'!AA149="No data","x",ROUND(IF('Indicator Data'!AA149&gt;U$195,10,IF('Indicator Data'!AA149&lt;U$194,0,10-(U$195-'Indicator Data'!AA149)/(U$195-U$194)*10)),1))</f>
        <v>0</v>
      </c>
      <c r="V146" s="73" t="str">
        <f>IF('Indicator Data'!AE149="No data","x",ROUND(IF('Indicator Data'!AE149&gt;V$195,10,IF('Indicator Data'!AE149&lt;V$194,0,10-(V$195-'Indicator Data'!AE149)/(V$195-V$194)*10)),1))</f>
        <v>x</v>
      </c>
      <c r="W146" s="74">
        <f t="shared" si="34"/>
        <v>0</v>
      </c>
      <c r="X146" s="73">
        <f>IF('Indicator Data'!W149="No data","x",ROUND(IF('Indicator Data'!W149&gt;X$195,10,IF('Indicator Data'!W149&lt;X$194,0,10-(X$195-'Indicator Data'!W149)/(X$195-X$194)*10)),1))</f>
        <v>1.1000000000000001</v>
      </c>
      <c r="Y146" s="73" t="str">
        <f>IF('Indicator Data'!X149="No data","x",ROUND(IF('Indicator Data'!X149&gt;Y$195,10,IF('Indicator Data'!X149&lt;Y$194,0,10-(Y$195-'Indicator Data'!X149)/(Y$195-Y$194)*10)),1))</f>
        <v>x</v>
      </c>
      <c r="Z146" s="74">
        <f t="shared" si="44"/>
        <v>1.1000000000000001</v>
      </c>
      <c r="AA146" s="88">
        <f>('Indicator Data'!AJ149+'Indicator Data'!AI149*0.5+'Indicator Data'!AH149*0.25)/1000</f>
        <v>0</v>
      </c>
      <c r="AB146" s="79">
        <f>AA146*1000/'Indicator Data'!BC149</f>
        <v>0</v>
      </c>
      <c r="AC146" s="74">
        <f t="shared" si="45"/>
        <v>0</v>
      </c>
      <c r="AD146" s="73">
        <f>IF('Indicator Data'!AN149="No data","x",ROUND(IF('Indicator Data'!AN149&lt;$AD$194,10,IF('Indicator Data'!AN149&gt;$AD$195,0,($AD$195-'Indicator Data'!AN149)/($AD$195-$AD$194)*10)),1))</f>
        <v>6.5</v>
      </c>
      <c r="AE146" s="73">
        <f>IF('Indicator Data'!AO149="No data","x",ROUND(IF('Indicator Data'!AO149&gt;$AE$195,10,IF('Indicator Data'!AO149&lt;$AE$194,0,10-($AE$195-'Indicator Data'!AO149)/($AE$195-$AE$194)*10)),1))</f>
        <v>0.3</v>
      </c>
      <c r="AF146" s="80">
        <f>IF('Indicator Data'!AP149="No data","x",ROUND(IF('Indicator Data'!AP149&gt;$AF$195,10,IF('Indicator Data'!AP149&lt;$AF$194,0,10-($AF$195-'Indicator Data'!AP149)/($AF$195-$AF$194)*10)),1))</f>
        <v>2.1</v>
      </c>
      <c r="AG146" s="80" t="str">
        <f>IF('Indicator Data'!AQ149="No data","x",ROUND(IF('Indicator Data'!AQ149&gt;$AG$195,10,IF('Indicator Data'!AQ149&lt;$AG$194,0,10-($AG$195-'Indicator Data'!AQ149)/($AG$195-$AG$194)*10)),1))</f>
        <v>x</v>
      </c>
      <c r="AH146" s="73">
        <f t="shared" si="46"/>
        <v>2.1</v>
      </c>
      <c r="AI146" s="74">
        <f t="shared" si="47"/>
        <v>3</v>
      </c>
      <c r="AJ146" s="81">
        <f t="shared" si="48"/>
        <v>1.1000000000000001</v>
      </c>
      <c r="AK146" s="82">
        <f t="shared" si="35"/>
        <v>0.6</v>
      </c>
    </row>
    <row r="147" spans="1:37" s="4" customFormat="1" x14ac:dyDescent="0.25">
      <c r="A147" s="126" t="str">
        <f>'Indicator Data'!A150</f>
        <v>Saint Lucia</v>
      </c>
      <c r="B147" s="59" t="str">
        <f>'Indicator Data'!B150</f>
        <v>LCA</v>
      </c>
      <c r="C147" s="73">
        <f>ROUND(IF('Indicator Data'!Q150="No data",IF((0.1233*LN('Indicator Data'!BB150)-0.4559)&gt;C$195,0,IF((0.1233*LN('Indicator Data'!BB150)-0.4559)&lt;C$194,10,(C$195-(0.1233*LN('Indicator Data'!BB150)-0.4559))/(C$195-C$194)*10)),IF('Indicator Data'!Q150&gt;C$195,0,IF('Indicator Data'!Q150&lt;C$194,10,(C$195-'Indicator Data'!Q150)/(C$195-C$194)*10))),1)</f>
        <v>3.1</v>
      </c>
      <c r="D147" s="73">
        <f>IF('Indicator Data'!R150="No data","x",ROUND((IF(LOG('Indicator Data'!R150*1000)&gt;D$195,10,IF(LOG('Indicator Data'!R150*1000)&lt;D$194,0,10-(D$195-LOG('Indicator Data'!R150*1000))/(D$195-D$194)*10))),1))</f>
        <v>1.7</v>
      </c>
      <c r="E147" s="74">
        <f t="shared" si="36"/>
        <v>2.4</v>
      </c>
      <c r="F147" s="73">
        <f>IF('Indicator Data'!AF150="No data","x",ROUND(IF('Indicator Data'!AF150&gt;F$195,10,IF('Indicator Data'!AF150&lt;F$194,0,10-(F$195-'Indicator Data'!AF150)/(F$195-F$194)*10)),1))</f>
        <v>4.4000000000000004</v>
      </c>
      <c r="G147" s="73">
        <f>IF('Indicator Data'!AG150="No data","x",ROUND(IF('Indicator Data'!AG150&gt;G$195,10,IF('Indicator Data'!AG150&lt;G$194,0,10-(G$195-'Indicator Data'!AG150)/(G$195-G$194)*10)),1))</f>
        <v>4.3</v>
      </c>
      <c r="H147" s="74">
        <f t="shared" si="37"/>
        <v>4.4000000000000004</v>
      </c>
      <c r="I147" s="75">
        <f>SUM(IF('Indicator Data'!S150=0,0,'Indicator Data'!S150/1000000),SUM('Indicator Data'!T150:U150))</f>
        <v>10.780000000000001</v>
      </c>
      <c r="J147" s="75">
        <f>I147/'Indicator Data'!BC150*1000000</f>
        <v>60.275994721656872</v>
      </c>
      <c r="K147" s="73">
        <f t="shared" si="38"/>
        <v>1.2</v>
      </c>
      <c r="L147" s="73">
        <f>IF('Indicator Data'!V150="No data","x",ROUND(IF('Indicator Data'!V150&gt;L$195,10,IF('Indicator Data'!V150&lt;L$194,0,10-(L$195-'Indicator Data'!V150)/(L$195-L$194)*10)),1))</f>
        <v>0.5</v>
      </c>
      <c r="M147" s="74">
        <f t="shared" si="39"/>
        <v>0.9</v>
      </c>
      <c r="N147" s="76">
        <f t="shared" si="40"/>
        <v>2.5</v>
      </c>
      <c r="O147" s="88">
        <f>IF(AND('Indicator Data'!AK150="No data",'Indicator Data'!AL150="No data"),0,SUM('Indicator Data'!AK150:AM150)/1000)</f>
        <v>2E-3</v>
      </c>
      <c r="P147" s="73">
        <f t="shared" si="41"/>
        <v>0</v>
      </c>
      <c r="Q147" s="77">
        <f>O147*1000/'Indicator Data'!BC150</f>
        <v>1.1182930375075484E-5</v>
      </c>
      <c r="R147" s="73">
        <f t="shared" si="42"/>
        <v>0</v>
      </c>
      <c r="S147" s="78">
        <f t="shared" si="43"/>
        <v>0</v>
      </c>
      <c r="T147" s="73" t="str">
        <f>IF('Indicator Data'!AB150="No data","x",ROUND(IF('Indicator Data'!AB150&gt;T$195,10,IF('Indicator Data'!AB150&lt;T$194,0,10-(T$195-'Indicator Data'!AB150)/(T$195-T$194)*10)),1))</f>
        <v>x</v>
      </c>
      <c r="U147" s="73">
        <f>IF('Indicator Data'!AA150="No data","x",ROUND(IF('Indicator Data'!AA150&gt;U$195,10,IF('Indicator Data'!AA150&lt;U$194,0,10-(U$195-'Indicator Data'!AA150)/(U$195-U$194)*10)),1))</f>
        <v>0.1</v>
      </c>
      <c r="V147" s="73" t="str">
        <f>IF('Indicator Data'!AE150="No data","x",ROUND(IF('Indicator Data'!AE150&gt;V$195,10,IF('Indicator Data'!AE150&lt;V$194,0,10-(V$195-'Indicator Data'!AE150)/(V$195-V$194)*10)),1))</f>
        <v>x</v>
      </c>
      <c r="W147" s="74">
        <f t="shared" si="34"/>
        <v>0.1</v>
      </c>
      <c r="X147" s="73">
        <f>IF('Indicator Data'!W150="No data","x",ROUND(IF('Indicator Data'!W150&gt;X$195,10,IF('Indicator Data'!W150&lt;X$194,0,10-(X$195-'Indicator Data'!W150)/(X$195-X$194)*10)),1))</f>
        <v>1.3</v>
      </c>
      <c r="Y147" s="73">
        <f>IF('Indicator Data'!X150="No data","x",ROUND(IF('Indicator Data'!X150&gt;Y$195,10,IF('Indicator Data'!X150&lt;Y$194,0,10-(Y$195-'Indicator Data'!X150)/(Y$195-Y$194)*10)),1))</f>
        <v>0.6</v>
      </c>
      <c r="Z147" s="74">
        <f t="shared" si="44"/>
        <v>1</v>
      </c>
      <c r="AA147" s="88">
        <f>('Indicator Data'!AJ150+'Indicator Data'!AI150*0.5+'Indicator Data'!AH150*0.25)/1000</f>
        <v>0.3125</v>
      </c>
      <c r="AB147" s="79">
        <f>AA147*1000/'Indicator Data'!BC150</f>
        <v>1.7473328711055446E-3</v>
      </c>
      <c r="AC147" s="74">
        <f t="shared" si="45"/>
        <v>0.2</v>
      </c>
      <c r="AD147" s="73">
        <f>IF('Indicator Data'!AN150="No data","x",ROUND(IF('Indicator Data'!AN150&lt;$AD$194,10,IF('Indicator Data'!AN150&gt;$AD$195,0,($AD$195-'Indicator Data'!AN150)/($AD$195-$AD$194)*10)),1))</f>
        <v>5.9</v>
      </c>
      <c r="AE147" s="73">
        <f>IF('Indicator Data'!AO150="No data","x",ROUND(IF('Indicator Data'!AO150&gt;$AE$195,10,IF('Indicator Data'!AO150&lt;$AE$194,0,10-($AE$195-'Indicator Data'!AO150)/($AE$195-$AE$194)*10)),1))</f>
        <v>4</v>
      </c>
      <c r="AF147" s="80">
        <f>IF('Indicator Data'!AP150="No data","x",ROUND(IF('Indicator Data'!AP150&gt;$AF$195,10,IF('Indicator Data'!AP150&lt;$AF$194,0,10-($AF$195-'Indicator Data'!AP150)/($AF$195-$AF$194)*10)),1))</f>
        <v>2.7</v>
      </c>
      <c r="AG147" s="80">
        <f>IF('Indicator Data'!AQ150="No data","x",ROUND(IF('Indicator Data'!AQ150&gt;$AG$195,10,IF('Indicator Data'!AQ150&lt;$AG$194,0,10-($AG$195-'Indicator Data'!AQ150)/($AG$195-$AG$194)*10)),1))</f>
        <v>6.2</v>
      </c>
      <c r="AH147" s="73">
        <f t="shared" si="46"/>
        <v>3.4</v>
      </c>
      <c r="AI147" s="74">
        <f t="shared" si="47"/>
        <v>4.4000000000000004</v>
      </c>
      <c r="AJ147" s="81">
        <f t="shared" si="48"/>
        <v>1.6</v>
      </c>
      <c r="AK147" s="82">
        <f t="shared" si="35"/>
        <v>0.8</v>
      </c>
    </row>
    <row r="148" spans="1:37" s="4" customFormat="1" x14ac:dyDescent="0.25">
      <c r="A148" s="126" t="str">
        <f>'Indicator Data'!A151</f>
        <v>Saint Vincent and the Grenadines</v>
      </c>
      <c r="B148" s="59" t="str">
        <f>'Indicator Data'!B151</f>
        <v>VCT</v>
      </c>
      <c r="C148" s="73">
        <f>ROUND(IF('Indicator Data'!Q151="No data",IF((0.1233*LN('Indicator Data'!BB151)-0.4559)&gt;C$195,0,IF((0.1233*LN('Indicator Data'!BB151)-0.4559)&lt;C$194,10,(C$195-(0.1233*LN('Indicator Data'!BB151)-0.4559))/(C$195-C$194)*10)),IF('Indicator Data'!Q151&gt;C$195,0,IF('Indicator Data'!Q151&lt;C$194,10,(C$195-'Indicator Data'!Q151)/(C$195-C$194)*10))),1)</f>
        <v>3.5</v>
      </c>
      <c r="D148" s="73" t="str">
        <f>IF('Indicator Data'!R151="No data","x",ROUND((IF(LOG('Indicator Data'!R151*1000)&gt;D$195,10,IF(LOG('Indicator Data'!R151*1000)&lt;D$194,0,10-(D$195-LOG('Indicator Data'!R151*1000))/(D$195-D$194)*10))),1))</f>
        <v>x</v>
      </c>
      <c r="E148" s="74">
        <f t="shared" si="36"/>
        <v>3.5</v>
      </c>
      <c r="F148" s="73" t="str">
        <f>IF('Indicator Data'!AF151="No data","x",ROUND(IF('Indicator Data'!AF151&gt;F$195,10,IF('Indicator Data'!AF151&lt;F$194,0,10-(F$195-'Indicator Data'!AF151)/(F$195-F$194)*10)),1))</f>
        <v>x</v>
      </c>
      <c r="G148" s="73">
        <f>IF('Indicator Data'!AG151="No data","x",ROUND(IF('Indicator Data'!AG151&gt;G$195,10,IF('Indicator Data'!AG151&lt;G$194,0,10-(G$195-'Indicator Data'!AG151)/(G$195-G$194)*10)),1))</f>
        <v>3.8</v>
      </c>
      <c r="H148" s="74">
        <f t="shared" si="37"/>
        <v>3.8</v>
      </c>
      <c r="I148" s="75">
        <f>SUM(IF('Indicator Data'!S151=0,0,'Indicator Data'!S151/1000000),SUM('Indicator Data'!T151:U151))</f>
        <v>7.3699999999999992</v>
      </c>
      <c r="J148" s="75">
        <f>I148/'Indicator Data'!BC151*1000000</f>
        <v>67.062795162743285</v>
      </c>
      <c r="K148" s="73">
        <f t="shared" si="38"/>
        <v>1.3</v>
      </c>
      <c r="L148" s="73">
        <f>IF('Indicator Data'!V151="No data","x",ROUND(IF('Indicator Data'!V151&gt;L$195,10,IF('Indicator Data'!V151&lt;L$194,0,10-(L$195-'Indicator Data'!V151)/(L$195-L$194)*10)),1))</f>
        <v>0.6</v>
      </c>
      <c r="M148" s="74">
        <f t="shared" si="39"/>
        <v>1</v>
      </c>
      <c r="N148" s="76">
        <f t="shared" si="40"/>
        <v>3</v>
      </c>
      <c r="O148" s="88">
        <f>IF(AND('Indicator Data'!AK151="No data",'Indicator Data'!AL151="No data"),0,SUM('Indicator Data'!AK151:AM151)/1000)</f>
        <v>0</v>
      </c>
      <c r="P148" s="73">
        <f t="shared" si="41"/>
        <v>0</v>
      </c>
      <c r="Q148" s="77">
        <f>O148*1000/'Indicator Data'!BC151</f>
        <v>0</v>
      </c>
      <c r="R148" s="73">
        <f t="shared" si="42"/>
        <v>0</v>
      </c>
      <c r="S148" s="78">
        <f t="shared" si="43"/>
        <v>0</v>
      </c>
      <c r="T148" s="73" t="str">
        <f>IF('Indicator Data'!AB151="No data","x",ROUND(IF('Indicator Data'!AB151&gt;T$195,10,IF('Indicator Data'!AB151&lt;T$194,0,10-(T$195-'Indicator Data'!AB151)/(T$195-T$194)*10)),1))</f>
        <v>x</v>
      </c>
      <c r="U148" s="73">
        <f>IF('Indicator Data'!AA151="No data","x",ROUND(IF('Indicator Data'!AA151&gt;U$195,10,IF('Indicator Data'!AA151&lt;U$194,0,10-(U$195-'Indicator Data'!AA151)/(U$195-U$194)*10)),1))</f>
        <v>0</v>
      </c>
      <c r="V148" s="73" t="str">
        <f>IF('Indicator Data'!AE151="No data","x",ROUND(IF('Indicator Data'!AE151&gt;V$195,10,IF('Indicator Data'!AE151&lt;V$194,0,10-(V$195-'Indicator Data'!AE151)/(V$195-V$194)*10)),1))</f>
        <v>x</v>
      </c>
      <c r="W148" s="74">
        <f t="shared" si="34"/>
        <v>0</v>
      </c>
      <c r="X148" s="73">
        <f>IF('Indicator Data'!W151="No data","x",ROUND(IF('Indicator Data'!W151&gt;X$195,10,IF('Indicator Data'!W151&lt;X$194,0,10-(X$195-'Indicator Data'!W151)/(X$195-X$194)*10)),1))</f>
        <v>1.2</v>
      </c>
      <c r="Y148" s="73" t="str">
        <f>IF('Indicator Data'!X151="No data","x",ROUND(IF('Indicator Data'!X151&gt;Y$195,10,IF('Indicator Data'!X151&lt;Y$194,0,10-(Y$195-'Indicator Data'!X151)/(Y$195-Y$194)*10)),1))</f>
        <v>x</v>
      </c>
      <c r="Z148" s="74">
        <f t="shared" si="44"/>
        <v>1.2</v>
      </c>
      <c r="AA148" s="88">
        <f>('Indicator Data'!AJ151+'Indicator Data'!AI151*0.5+'Indicator Data'!AH151*0.25)/1000</f>
        <v>6.25</v>
      </c>
      <c r="AB148" s="79">
        <f>AA148*1000/'Indicator Data'!BC151</f>
        <v>5.6871434161078101E-2</v>
      </c>
      <c r="AC148" s="74">
        <f t="shared" si="45"/>
        <v>5.7</v>
      </c>
      <c r="AD148" s="73">
        <f>IF('Indicator Data'!AN151="No data","x",ROUND(IF('Indicator Data'!AN151&lt;$AD$194,10,IF('Indicator Data'!AN151&gt;$AD$195,0,($AD$195-'Indicator Data'!AN151)/($AD$195-$AD$194)*10)),1))</f>
        <v>3.9</v>
      </c>
      <c r="AE148" s="73">
        <f>IF('Indicator Data'!AO151="No data","x",ROUND(IF('Indicator Data'!AO151&gt;$AE$195,10,IF('Indicator Data'!AO151&lt;$AE$194,0,10-($AE$195-'Indicator Data'!AO151)/($AE$195-$AE$194)*10)),1))</f>
        <v>0.3</v>
      </c>
      <c r="AF148" s="80">
        <f>IF('Indicator Data'!AP151="No data","x",ROUND(IF('Indicator Data'!AP151&gt;$AF$195,10,IF('Indicator Data'!AP151&lt;$AF$194,0,10-($AF$195-'Indicator Data'!AP151)/($AF$195-$AF$194)*10)),1))</f>
        <v>2.7</v>
      </c>
      <c r="AG148" s="80">
        <f>IF('Indicator Data'!AQ151="No data","x",ROUND(IF('Indicator Data'!AQ151&gt;$AG$195,10,IF('Indicator Data'!AQ151&lt;$AG$194,0,10-($AG$195-'Indicator Data'!AQ151)/($AG$195-$AG$194)*10)),1))</f>
        <v>2.4</v>
      </c>
      <c r="AH148" s="73">
        <f t="shared" si="46"/>
        <v>2.6</v>
      </c>
      <c r="AI148" s="74">
        <f t="shared" si="47"/>
        <v>2.2999999999999998</v>
      </c>
      <c r="AJ148" s="81">
        <f t="shared" si="48"/>
        <v>2.6</v>
      </c>
      <c r="AK148" s="82">
        <f t="shared" si="35"/>
        <v>1.4</v>
      </c>
    </row>
    <row r="149" spans="1:37" s="4" customFormat="1" x14ac:dyDescent="0.25">
      <c r="A149" s="126" t="str">
        <f>'Indicator Data'!A152</f>
        <v>Samoa</v>
      </c>
      <c r="B149" s="59" t="str">
        <f>'Indicator Data'!B152</f>
        <v>WSM</v>
      </c>
      <c r="C149" s="73">
        <f>ROUND(IF('Indicator Data'!Q152="No data",IF((0.1233*LN('Indicator Data'!BB152)-0.4559)&gt;C$195,0,IF((0.1233*LN('Indicator Data'!BB152)-0.4559)&lt;C$194,10,(C$195-(0.1233*LN('Indicator Data'!BB152)-0.4559))/(C$195-C$194)*10)),IF('Indicator Data'!Q152&gt;C$195,0,IF('Indicator Data'!Q152&lt;C$194,10,(C$195-'Indicator Data'!Q152)/(C$195-C$194)*10))),1)</f>
        <v>3.6</v>
      </c>
      <c r="D149" s="73" t="str">
        <f>IF('Indicator Data'!R152="No data","x",ROUND((IF(LOG('Indicator Data'!R152*1000)&gt;D$195,10,IF(LOG('Indicator Data'!R152*1000)&lt;D$194,0,10-(D$195-LOG('Indicator Data'!R152*1000))/(D$195-D$194)*10))),1))</f>
        <v>x</v>
      </c>
      <c r="E149" s="74">
        <f t="shared" si="36"/>
        <v>3.6</v>
      </c>
      <c r="F149" s="73">
        <f>IF('Indicator Data'!AF152="No data","x",ROUND(IF('Indicator Data'!AF152&gt;F$195,10,IF('Indicator Data'!AF152&lt;F$194,0,10-(F$195-'Indicator Data'!AF152)/(F$195-F$194)*10)),1))</f>
        <v>4.9000000000000004</v>
      </c>
      <c r="G149" s="73">
        <f>IF('Indicator Data'!AG152="No data","x",ROUND(IF('Indicator Data'!AG152&gt;G$195,10,IF('Indicator Data'!AG152&lt;G$194,0,10-(G$195-'Indicator Data'!AG152)/(G$195-G$194)*10)),1))</f>
        <v>4.4000000000000004</v>
      </c>
      <c r="H149" s="74">
        <f t="shared" si="37"/>
        <v>4.7</v>
      </c>
      <c r="I149" s="75">
        <f>SUM(IF('Indicator Data'!S152=0,0,'Indicator Data'!S152/1000000),SUM('Indicator Data'!T152:U152))</f>
        <v>135.09718300000003</v>
      </c>
      <c r="J149" s="75">
        <f>I149/'Indicator Data'!BC152*1000000</f>
        <v>687.72746385664846</v>
      </c>
      <c r="K149" s="73">
        <f t="shared" si="38"/>
        <v>10</v>
      </c>
      <c r="L149" s="73">
        <f>IF('Indicator Data'!V152="No data","x",ROUND(IF('Indicator Data'!V152&gt;L$195,10,IF('Indicator Data'!V152&lt;L$194,0,10-(L$195-'Indicator Data'!V152)/(L$195-L$194)*10)),1))</f>
        <v>10</v>
      </c>
      <c r="M149" s="74">
        <f t="shared" si="39"/>
        <v>10</v>
      </c>
      <c r="N149" s="76">
        <f t="shared" si="40"/>
        <v>5.5</v>
      </c>
      <c r="O149" s="88">
        <f>IF(AND('Indicator Data'!AK152="No data",'Indicator Data'!AL152="No data"),0,SUM('Indicator Data'!AK152:AM152)/1000)</f>
        <v>0</v>
      </c>
      <c r="P149" s="73">
        <f t="shared" si="41"/>
        <v>0</v>
      </c>
      <c r="Q149" s="77">
        <f>O149*1000/'Indicator Data'!BC152</f>
        <v>0</v>
      </c>
      <c r="R149" s="73">
        <f t="shared" si="42"/>
        <v>0</v>
      </c>
      <c r="S149" s="78">
        <f t="shared" si="43"/>
        <v>0</v>
      </c>
      <c r="T149" s="73" t="str">
        <f>IF('Indicator Data'!AB152="No data","x",ROUND(IF('Indicator Data'!AB152&gt;T$195,10,IF('Indicator Data'!AB152&lt;T$194,0,10-(T$195-'Indicator Data'!AB152)/(T$195-T$194)*10)),1))</f>
        <v>x</v>
      </c>
      <c r="U149" s="73">
        <f>IF('Indicator Data'!AA152="No data","x",ROUND(IF('Indicator Data'!AA152&gt;U$195,10,IF('Indicator Data'!AA152&lt;U$194,0,10-(U$195-'Indicator Data'!AA152)/(U$195-U$194)*10)),1))</f>
        <v>0.3</v>
      </c>
      <c r="V149" s="73" t="str">
        <f>IF('Indicator Data'!AE152="No data","x",ROUND(IF('Indicator Data'!AE152&gt;V$195,10,IF('Indicator Data'!AE152&lt;V$194,0,10-(V$195-'Indicator Data'!AE152)/(V$195-V$194)*10)),1))</f>
        <v>x</v>
      </c>
      <c r="W149" s="74">
        <f t="shared" si="34"/>
        <v>0.3</v>
      </c>
      <c r="X149" s="73">
        <f>IF('Indicator Data'!W152="No data","x",ROUND(IF('Indicator Data'!W152&gt;X$195,10,IF('Indicator Data'!W152&lt;X$194,0,10-(X$195-'Indicator Data'!W152)/(X$195-X$194)*10)),1))</f>
        <v>1.3</v>
      </c>
      <c r="Y149" s="73">
        <f>IF('Indicator Data'!X152="No data","x",ROUND(IF('Indicator Data'!X152&gt;Y$195,10,IF('Indicator Data'!X152&lt;Y$194,0,10-(Y$195-'Indicator Data'!X152)/(Y$195-Y$194)*10)),1))</f>
        <v>0.6</v>
      </c>
      <c r="Z149" s="74">
        <f t="shared" si="44"/>
        <v>1</v>
      </c>
      <c r="AA149" s="88">
        <f>('Indicator Data'!AJ152+'Indicator Data'!AI152*0.5+'Indicator Data'!AH152*0.25)/1000</f>
        <v>0</v>
      </c>
      <c r="AB149" s="79">
        <f>AA149*1000/'Indicator Data'!BC152</f>
        <v>0</v>
      </c>
      <c r="AC149" s="74">
        <f t="shared" si="45"/>
        <v>0</v>
      </c>
      <c r="AD149" s="73">
        <f>IF('Indicator Data'!AN152="No data","x",ROUND(IF('Indicator Data'!AN152&lt;$AD$194,10,IF('Indicator Data'!AN152&gt;$AD$195,0,($AD$195-'Indicator Data'!AN152)/($AD$195-$AD$194)*10)),1))</f>
        <v>2.8</v>
      </c>
      <c r="AE149" s="73">
        <f>IF('Indicator Data'!AO152="No data","x",ROUND(IF('Indicator Data'!AO152&gt;$AE$195,10,IF('Indicator Data'!AO152&lt;$AE$194,0,10-($AE$195-'Indicator Data'!AO152)/($AE$195-$AE$194)*10)),1))</f>
        <v>0</v>
      </c>
      <c r="AF149" s="80" t="str">
        <f>IF('Indicator Data'!AP152="No data","x",ROUND(IF('Indicator Data'!AP152&gt;$AF$195,10,IF('Indicator Data'!AP152&lt;$AF$194,0,10-($AF$195-'Indicator Data'!AP152)/($AF$195-$AF$194)*10)),1))</f>
        <v>x</v>
      </c>
      <c r="AG149" s="80" t="str">
        <f>IF('Indicator Data'!AQ152="No data","x",ROUND(IF('Indicator Data'!AQ152&gt;$AG$195,10,IF('Indicator Data'!AQ152&lt;$AG$194,0,10-($AG$195-'Indicator Data'!AQ152)/($AG$195-$AG$194)*10)),1))</f>
        <v>x</v>
      </c>
      <c r="AH149" s="73" t="str">
        <f t="shared" si="46"/>
        <v>x</v>
      </c>
      <c r="AI149" s="74">
        <f t="shared" si="47"/>
        <v>1.4</v>
      </c>
      <c r="AJ149" s="81">
        <f t="shared" si="48"/>
        <v>0.7</v>
      </c>
      <c r="AK149" s="82">
        <f t="shared" si="35"/>
        <v>0.4</v>
      </c>
    </row>
    <row r="150" spans="1:37" s="4" customFormat="1" x14ac:dyDescent="0.25">
      <c r="A150" s="126" t="str">
        <f>'Indicator Data'!A153</f>
        <v>Sao Tome and Principe</v>
      </c>
      <c r="B150" s="59" t="str">
        <f>'Indicator Data'!B153</f>
        <v>STP</v>
      </c>
      <c r="C150" s="73">
        <f>ROUND(IF('Indicator Data'!Q153="No data",IF((0.1233*LN('Indicator Data'!BB153)-0.4559)&gt;C$195,0,IF((0.1233*LN('Indicator Data'!BB153)-0.4559)&lt;C$194,10,(C$195-(0.1233*LN('Indicator Data'!BB153)-0.4559))/(C$195-C$194)*10)),IF('Indicator Data'!Q153&gt;C$195,0,IF('Indicator Data'!Q153&lt;C$194,10,(C$195-'Indicator Data'!Q153)/(C$195-C$194)*10))),1)</f>
        <v>5.6</v>
      </c>
      <c r="D150" s="73">
        <f>IF('Indicator Data'!R153="No data","x",ROUND((IF(LOG('Indicator Data'!R153*1000)&gt;D$195,10,IF(LOG('Indicator Data'!R153*1000)&lt;D$194,0,10-(D$195-LOG('Indicator Data'!R153*1000))/(D$195-D$194)*10))),1))</f>
        <v>8.6999999999999993</v>
      </c>
      <c r="E150" s="74">
        <f t="shared" si="36"/>
        <v>7.5</v>
      </c>
      <c r="F150" s="73">
        <f>IF('Indicator Data'!AF153="No data","x",ROUND(IF('Indicator Data'!AF153&gt;F$195,10,IF('Indicator Data'!AF153&lt;F$194,0,10-(F$195-'Indicator Data'!AF153)/(F$195-F$194)*10)),1))</f>
        <v>7.2</v>
      </c>
      <c r="G150" s="73">
        <f>IF('Indicator Data'!AG153="No data","x",ROUND(IF('Indicator Data'!AG153&gt;G$195,10,IF('Indicator Data'!AG153&lt;G$194,0,10-(G$195-'Indicator Data'!AG153)/(G$195-G$194)*10)),1))</f>
        <v>1.5</v>
      </c>
      <c r="H150" s="74">
        <f t="shared" si="37"/>
        <v>4.4000000000000004</v>
      </c>
      <c r="I150" s="75">
        <f>SUM(IF('Indicator Data'!S153=0,0,'Indicator Data'!S153/1000000),SUM('Indicator Data'!T153:U153))</f>
        <v>33.200000000000003</v>
      </c>
      <c r="J150" s="75">
        <f>I150/'Indicator Data'!BC153*1000000</f>
        <v>162.48464471166318</v>
      </c>
      <c r="K150" s="73">
        <f t="shared" si="38"/>
        <v>3.2</v>
      </c>
      <c r="L150" s="73">
        <f>IF('Indicator Data'!V153="No data","x",ROUND(IF('Indicator Data'!V153&gt;L$195,10,IF('Indicator Data'!V153&lt;L$194,0,10-(L$195-'Indicator Data'!V153)/(L$195-L$194)*10)),1))</f>
        <v>6.8</v>
      </c>
      <c r="M150" s="74">
        <f t="shared" si="39"/>
        <v>5</v>
      </c>
      <c r="N150" s="76">
        <f t="shared" si="40"/>
        <v>6.1</v>
      </c>
      <c r="O150" s="88">
        <f>IF(AND('Indicator Data'!AK153="No data",'Indicator Data'!AL153="No data"),0,SUM('Indicator Data'!AK153:AM153)/1000)</f>
        <v>0</v>
      </c>
      <c r="P150" s="73">
        <f t="shared" si="41"/>
        <v>0</v>
      </c>
      <c r="Q150" s="77">
        <f>O150*1000/'Indicator Data'!BC153</f>
        <v>0</v>
      </c>
      <c r="R150" s="73">
        <f t="shared" si="42"/>
        <v>0</v>
      </c>
      <c r="S150" s="78">
        <f t="shared" si="43"/>
        <v>0</v>
      </c>
      <c r="T150" s="73">
        <f>IF('Indicator Data'!AB153="No data","x",ROUND(IF('Indicator Data'!AB153&gt;T$195,10,IF('Indicator Data'!AB153&lt;T$194,0,10-(T$195-'Indicator Data'!AB153)/(T$195-T$194)*10)),1))</f>
        <v>1.6</v>
      </c>
      <c r="U150" s="73">
        <f>IF('Indicator Data'!AA153="No data","x",ROUND(IF('Indicator Data'!AA153&gt;U$195,10,IF('Indicator Data'!AA153&lt;U$194,0,10-(U$195-'Indicator Data'!AA153)/(U$195-U$194)*10)),1))</f>
        <v>2.1</v>
      </c>
      <c r="V150" s="73">
        <f>IF('Indicator Data'!AE153="No data","x",ROUND(IF('Indicator Data'!AE153&gt;V$195,10,IF('Indicator Data'!AE153&lt;V$194,0,10-(V$195-'Indicator Data'!AE153)/(V$195-V$194)*10)),1))</f>
        <v>3.6</v>
      </c>
      <c r="W150" s="74">
        <f t="shared" si="34"/>
        <v>2.4</v>
      </c>
      <c r="X150" s="73">
        <f>IF('Indicator Data'!W153="No data","x",ROUND(IF('Indicator Data'!W153&gt;X$195,10,IF('Indicator Data'!W153&lt;X$194,0,10-(X$195-'Indicator Data'!W153)/(X$195-X$194)*10)),1))</f>
        <v>2.5</v>
      </c>
      <c r="Y150" s="73">
        <f>IF('Indicator Data'!X153="No data","x",ROUND(IF('Indicator Data'!X153&gt;Y$195,10,IF('Indicator Data'!X153&lt;Y$194,0,10-(Y$195-'Indicator Data'!X153)/(Y$195-Y$194)*10)),1))</f>
        <v>3.2</v>
      </c>
      <c r="Z150" s="74">
        <f t="shared" si="44"/>
        <v>2.9</v>
      </c>
      <c r="AA150" s="88">
        <f>('Indicator Data'!AJ153+'Indicator Data'!AI153*0.5+'Indicator Data'!AH153*0.25)/1000</f>
        <v>0</v>
      </c>
      <c r="AB150" s="79">
        <f>AA150*1000/'Indicator Data'!BC153</f>
        <v>0</v>
      </c>
      <c r="AC150" s="74">
        <f t="shared" si="45"/>
        <v>0</v>
      </c>
      <c r="AD150" s="73">
        <f>IF('Indicator Data'!AN153="No data","x",ROUND(IF('Indicator Data'!AN153&lt;$AD$194,10,IF('Indicator Data'!AN153&gt;$AD$195,0,($AD$195-'Indicator Data'!AN153)/($AD$195-$AD$194)*10)),1))</f>
        <v>5.3</v>
      </c>
      <c r="AE150" s="73">
        <f>IF('Indicator Data'!AO153="No data","x",ROUND(IF('Indicator Data'!AO153&gt;$AE$195,10,IF('Indicator Data'!AO153&lt;$AE$194,0,10-($AE$195-'Indicator Data'!AO153)/($AE$195-$AE$194)*10)),1))</f>
        <v>2.8</v>
      </c>
      <c r="AF150" s="80">
        <f>IF('Indicator Data'!AP153="No data","x",ROUND(IF('Indicator Data'!AP153&gt;$AF$195,10,IF('Indicator Data'!AP153&lt;$AF$194,0,10-($AF$195-'Indicator Data'!AP153)/($AF$195-$AF$194)*10)),1))</f>
        <v>9</v>
      </c>
      <c r="AG150" s="80" t="str">
        <f>IF('Indicator Data'!AQ153="No data","x",ROUND(IF('Indicator Data'!AQ153&gt;$AG$195,10,IF('Indicator Data'!AQ153&lt;$AG$194,0,10-($AG$195-'Indicator Data'!AQ153)/($AG$195-$AG$194)*10)),1))</f>
        <v>x</v>
      </c>
      <c r="AH150" s="73">
        <f t="shared" si="46"/>
        <v>9</v>
      </c>
      <c r="AI150" s="74">
        <f t="shared" si="47"/>
        <v>5.7</v>
      </c>
      <c r="AJ150" s="81">
        <f t="shared" si="48"/>
        <v>3</v>
      </c>
      <c r="AK150" s="82">
        <f t="shared" si="35"/>
        <v>1.6</v>
      </c>
    </row>
    <row r="151" spans="1:37" s="4" customFormat="1" x14ac:dyDescent="0.25">
      <c r="A151" s="126" t="str">
        <f>'Indicator Data'!A154</f>
        <v>Saudi Arabia</v>
      </c>
      <c r="B151" s="59" t="str">
        <f>'Indicator Data'!B154</f>
        <v>SAU</v>
      </c>
      <c r="C151" s="73">
        <f>ROUND(IF('Indicator Data'!Q154="No data",IF((0.1233*LN('Indicator Data'!BB154)-0.4559)&gt;C$195,0,IF((0.1233*LN('Indicator Data'!BB154)-0.4559)&lt;C$194,10,(C$195-(0.1233*LN('Indicator Data'!BB154)-0.4559))/(C$195-C$194)*10)),IF('Indicator Data'!Q154&gt;C$195,0,IF('Indicator Data'!Q154&lt;C$194,10,(C$195-'Indicator Data'!Q154)/(C$195-C$194)*10))),1)</f>
        <v>1.5</v>
      </c>
      <c r="D151" s="73" t="str">
        <f>IF('Indicator Data'!R154="No data","x",ROUND((IF(LOG('Indicator Data'!R154*1000)&gt;D$195,10,IF(LOG('Indicator Data'!R154*1000)&lt;D$194,0,10-(D$195-LOG('Indicator Data'!R154*1000))/(D$195-D$194)*10))),1))</f>
        <v>x</v>
      </c>
      <c r="E151" s="74">
        <f t="shared" si="36"/>
        <v>1.5</v>
      </c>
      <c r="F151" s="73">
        <f>IF('Indicator Data'!AF154="No data","x",ROUND(IF('Indicator Data'!AF154&gt;F$195,10,IF('Indicator Data'!AF154&lt;F$194,0,10-(F$195-'Indicator Data'!AF154)/(F$195-F$194)*10)),1))</f>
        <v>3.1</v>
      </c>
      <c r="G151" s="73" t="str">
        <f>IF('Indicator Data'!AG154="No data","x",ROUND(IF('Indicator Data'!AG154&gt;G$195,10,IF('Indicator Data'!AG154&lt;G$194,0,10-(G$195-'Indicator Data'!AG154)/(G$195-G$194)*10)),1))</f>
        <v>x</v>
      </c>
      <c r="H151" s="74">
        <f t="shared" si="37"/>
        <v>3.1</v>
      </c>
      <c r="I151" s="75">
        <f>SUM(IF('Indicator Data'!S154=0,0,'Indicator Data'!S154/1000000),SUM('Indicator Data'!T154:U154))</f>
        <v>0</v>
      </c>
      <c r="J151" s="75">
        <f>I151/'Indicator Data'!BC154*1000000</f>
        <v>0</v>
      </c>
      <c r="K151" s="73">
        <f t="shared" si="38"/>
        <v>0</v>
      </c>
      <c r="L151" s="73" t="str">
        <f>IF('Indicator Data'!V154="No data","x",ROUND(IF('Indicator Data'!V154&gt;L$195,10,IF('Indicator Data'!V154&lt;L$194,0,10-(L$195-'Indicator Data'!V154)/(L$195-L$194)*10)),1))</f>
        <v>x</v>
      </c>
      <c r="M151" s="74">
        <f t="shared" si="39"/>
        <v>0</v>
      </c>
      <c r="N151" s="76">
        <f t="shared" si="40"/>
        <v>1.5</v>
      </c>
      <c r="O151" s="88">
        <f>IF(AND('Indicator Data'!AK154="No data",'Indicator Data'!AL154="No data"),0,SUM('Indicator Data'!AK154:AM154)/1000)</f>
        <v>30.149000000000001</v>
      </c>
      <c r="P151" s="73">
        <f t="shared" si="41"/>
        <v>4.9000000000000004</v>
      </c>
      <c r="Q151" s="77">
        <f>O151*1000/'Indicator Data'!BC154</f>
        <v>9.1531987225050343E-4</v>
      </c>
      <c r="R151" s="73">
        <f t="shared" si="42"/>
        <v>3.1</v>
      </c>
      <c r="S151" s="78">
        <f t="shared" si="43"/>
        <v>4</v>
      </c>
      <c r="T151" s="73">
        <f>IF('Indicator Data'!AB154="No data","x",ROUND(IF('Indicator Data'!AB154&gt;T$195,10,IF('Indicator Data'!AB154&lt;T$194,0,10-(T$195-'Indicator Data'!AB154)/(T$195-T$194)*10)),1))</f>
        <v>0.2</v>
      </c>
      <c r="U151" s="73">
        <f>IF('Indicator Data'!AA154="No data","x",ROUND(IF('Indicator Data'!AA154&gt;U$195,10,IF('Indicator Data'!AA154&lt;U$194,0,10-(U$195-'Indicator Data'!AA154)/(U$195-U$194)*10)),1))</f>
        <v>0.2</v>
      </c>
      <c r="V151" s="73">
        <f>IF('Indicator Data'!AE154="No data","x",ROUND(IF('Indicator Data'!AE154&gt;V$195,10,IF('Indicator Data'!AE154&lt;V$194,0,10-(V$195-'Indicator Data'!AE154)/(V$195-V$194)*10)),1))</f>
        <v>0</v>
      </c>
      <c r="W151" s="74">
        <f t="shared" si="34"/>
        <v>0.1</v>
      </c>
      <c r="X151" s="73">
        <f>IF('Indicator Data'!W154="No data","x",ROUND(IF('Indicator Data'!W154&gt;X$195,10,IF('Indicator Data'!W154&lt;X$194,0,10-(X$195-'Indicator Data'!W154)/(X$195-X$194)*10)),1))</f>
        <v>0.6</v>
      </c>
      <c r="Y151" s="73" t="str">
        <f>IF('Indicator Data'!X154="No data","x",ROUND(IF('Indicator Data'!X154&gt;Y$195,10,IF('Indicator Data'!X154&lt;Y$194,0,10-(Y$195-'Indicator Data'!X154)/(Y$195-Y$194)*10)),1))</f>
        <v>x</v>
      </c>
      <c r="Z151" s="74">
        <f t="shared" si="44"/>
        <v>0.6</v>
      </c>
      <c r="AA151" s="88">
        <f>('Indicator Data'!AJ154+'Indicator Data'!AI154*0.5+'Indicator Data'!AH154*0.25)/1000</f>
        <v>0.49975000000000003</v>
      </c>
      <c r="AB151" s="79">
        <f>AA151*1000/'Indicator Data'!BC154</f>
        <v>1.5172347545762351E-5</v>
      </c>
      <c r="AC151" s="74">
        <f t="shared" si="45"/>
        <v>0</v>
      </c>
      <c r="AD151" s="73">
        <f>IF('Indicator Data'!AN154="No data","x",ROUND(IF('Indicator Data'!AN154&lt;$AD$194,10,IF('Indicator Data'!AN154&gt;$AD$195,0,($AD$195-'Indicator Data'!AN154)/($AD$195-$AD$194)*10)),1))</f>
        <v>1.5</v>
      </c>
      <c r="AE151" s="73">
        <f>IF('Indicator Data'!AO154="No data","x",ROUND(IF('Indicator Data'!AO154&gt;$AE$195,10,IF('Indicator Data'!AO154&lt;$AE$194,0,10-($AE$195-'Indicator Data'!AO154)/($AE$195-$AE$194)*10)),1))</f>
        <v>0</v>
      </c>
      <c r="AF151" s="80">
        <f>IF('Indicator Data'!AP154="No data","x",ROUND(IF('Indicator Data'!AP154&gt;$AF$195,10,IF('Indicator Data'!AP154&lt;$AF$194,0,10-($AF$195-'Indicator Data'!AP154)/($AF$195-$AF$194)*10)),1))</f>
        <v>2.1</v>
      </c>
      <c r="AG151" s="80">
        <f>IF('Indicator Data'!AQ154="No data","x",ROUND(IF('Indicator Data'!AQ154&gt;$AG$195,10,IF('Indicator Data'!AQ154&lt;$AG$194,0,10-($AG$195-'Indicator Data'!AQ154)/($AG$195-$AG$194)*10)),1))</f>
        <v>1.9</v>
      </c>
      <c r="AH151" s="73">
        <f t="shared" si="46"/>
        <v>2.1</v>
      </c>
      <c r="AI151" s="74">
        <f t="shared" si="47"/>
        <v>1.2</v>
      </c>
      <c r="AJ151" s="81">
        <f t="shared" si="48"/>
        <v>0.5</v>
      </c>
      <c r="AK151" s="82">
        <f t="shared" si="35"/>
        <v>2.4</v>
      </c>
    </row>
    <row r="152" spans="1:37" s="4" customFormat="1" x14ac:dyDescent="0.25">
      <c r="A152" s="126" t="str">
        <f>'Indicator Data'!A155</f>
        <v>Senegal</v>
      </c>
      <c r="B152" s="59" t="str">
        <f>'Indicator Data'!B155</f>
        <v>SEN</v>
      </c>
      <c r="C152" s="73">
        <f>ROUND(IF('Indicator Data'!Q155="No data",IF((0.1233*LN('Indicator Data'!BB155)-0.4559)&gt;C$195,0,IF((0.1233*LN('Indicator Data'!BB155)-0.4559)&lt;C$194,10,(C$195-(0.1233*LN('Indicator Data'!BB155)-0.4559))/(C$195-C$194)*10)),IF('Indicator Data'!Q155&gt;C$195,0,IF('Indicator Data'!Q155&lt;C$194,10,(C$195-'Indicator Data'!Q155)/(C$195-C$194)*10))),1)</f>
        <v>6.8</v>
      </c>
      <c r="D152" s="73">
        <f>IF('Indicator Data'!R155="No data","x",ROUND((IF(LOG('Indicator Data'!R155*1000)&gt;D$195,10,IF(LOG('Indicator Data'!R155*1000)&lt;D$194,0,10-(D$195-LOG('Indicator Data'!R155*1000))/(D$195-D$194)*10))),1))</f>
        <v>9.1</v>
      </c>
      <c r="E152" s="74">
        <f t="shared" si="36"/>
        <v>8.1999999999999993</v>
      </c>
      <c r="F152" s="73">
        <f>IF('Indicator Data'!AF155="No data","x",ROUND(IF('Indicator Data'!AF155&gt;F$195,10,IF('Indicator Data'!AF155&lt;F$194,0,10-(F$195-'Indicator Data'!AF155)/(F$195-F$194)*10)),1))</f>
        <v>6.9</v>
      </c>
      <c r="G152" s="73">
        <f>IF('Indicator Data'!AG155="No data","x",ROUND(IF('Indicator Data'!AG155&gt;G$195,10,IF('Indicator Data'!AG155&lt;G$194,0,10-(G$195-'Indicator Data'!AG155)/(G$195-G$194)*10)),1))</f>
        <v>3.8</v>
      </c>
      <c r="H152" s="74">
        <f t="shared" si="37"/>
        <v>5.4</v>
      </c>
      <c r="I152" s="75">
        <f>SUM(IF('Indicator Data'!S155=0,0,'Indicator Data'!S155/1000000),SUM('Indicator Data'!T155:U155))</f>
        <v>977.52798400000006</v>
      </c>
      <c r="J152" s="75">
        <f>I152/'Indicator Data'!BC155*1000000</f>
        <v>61.671483676262184</v>
      </c>
      <c r="K152" s="73">
        <f t="shared" si="38"/>
        <v>1.2</v>
      </c>
      <c r="L152" s="73">
        <f>IF('Indicator Data'!V155="No data","x",ROUND(IF('Indicator Data'!V155&gt;L$195,10,IF('Indicator Data'!V155&lt;L$194,0,10-(L$195-'Indicator Data'!V155)/(L$195-L$194)*10)),1))</f>
        <v>3</v>
      </c>
      <c r="M152" s="74">
        <f t="shared" si="39"/>
        <v>2.1</v>
      </c>
      <c r="N152" s="76">
        <f t="shared" si="40"/>
        <v>6</v>
      </c>
      <c r="O152" s="88">
        <f>IF(AND('Indicator Data'!AK155="No data",'Indicator Data'!AL155="No data"),0,SUM('Indicator Data'!AK155:AM155)/1000)</f>
        <v>36.225999999999999</v>
      </c>
      <c r="P152" s="73">
        <f t="shared" si="41"/>
        <v>5.2</v>
      </c>
      <c r="Q152" s="77">
        <f>O152*1000/'Indicator Data'!BC155</f>
        <v>2.2854702926400046E-3</v>
      </c>
      <c r="R152" s="73">
        <f t="shared" si="42"/>
        <v>3.9</v>
      </c>
      <c r="S152" s="78">
        <f t="shared" si="43"/>
        <v>4.5999999999999996</v>
      </c>
      <c r="T152" s="73">
        <f>IF('Indicator Data'!AB155="No data","x",ROUND(IF('Indicator Data'!AB155&gt;T$195,10,IF('Indicator Data'!AB155&lt;T$194,0,10-(T$195-'Indicator Data'!AB155)/(T$195-T$194)*10)),1))</f>
        <v>0.8</v>
      </c>
      <c r="U152" s="73">
        <f>IF('Indicator Data'!AA155="No data","x",ROUND(IF('Indicator Data'!AA155&gt;U$195,10,IF('Indicator Data'!AA155&lt;U$194,0,10-(U$195-'Indicator Data'!AA155)/(U$195-U$194)*10)),1))</f>
        <v>2.2000000000000002</v>
      </c>
      <c r="V152" s="73">
        <f>IF('Indicator Data'!AE155="No data","x",ROUND(IF('Indicator Data'!AE155&gt;V$195,10,IF('Indicator Data'!AE155&lt;V$194,0,10-(V$195-'Indicator Data'!AE155)/(V$195-V$194)*10)),1))</f>
        <v>4.9000000000000004</v>
      </c>
      <c r="W152" s="74">
        <f t="shared" si="34"/>
        <v>2.6</v>
      </c>
      <c r="X152" s="73">
        <f>IF('Indicator Data'!W155="No data","x",ROUND(IF('Indicator Data'!W155&gt;X$195,10,IF('Indicator Data'!W155&lt;X$194,0,10-(X$195-'Indicator Data'!W155)/(X$195-X$194)*10)),1))</f>
        <v>3.5</v>
      </c>
      <c r="Y152" s="73">
        <f>IF('Indicator Data'!X155="No data","x",ROUND(IF('Indicator Data'!X155&gt;Y$195,10,IF('Indicator Data'!X155&lt;Y$194,0,10-(Y$195-'Indicator Data'!X155)/(Y$195-Y$194)*10)),1))</f>
        <v>3</v>
      </c>
      <c r="Z152" s="74">
        <f t="shared" si="44"/>
        <v>3.3</v>
      </c>
      <c r="AA152" s="88">
        <f>('Indicator Data'!AJ155+'Indicator Data'!AI155*0.5+'Indicator Data'!AH155*0.25)/1000</f>
        <v>2.6615000000000002</v>
      </c>
      <c r="AB152" s="79">
        <f>AA152*1000/'Indicator Data'!BC155</f>
        <v>1.6791197437921306E-4</v>
      </c>
      <c r="AC152" s="74">
        <f t="shared" si="45"/>
        <v>0</v>
      </c>
      <c r="AD152" s="73">
        <f>IF('Indicator Data'!AN155="No data","x",ROUND(IF('Indicator Data'!AN155&lt;$AD$194,10,IF('Indicator Data'!AN155&gt;$AD$195,0,($AD$195-'Indicator Data'!AN155)/($AD$195-$AD$194)*10)),1))</f>
        <v>5.0999999999999996</v>
      </c>
      <c r="AE152" s="73">
        <f>IF('Indicator Data'!AO155="No data","x",ROUND(IF('Indicator Data'!AO155&gt;$AE$195,10,IF('Indicator Data'!AO155&lt;$AE$194,0,10-($AE$195-'Indicator Data'!AO155)/($AE$195-$AE$194)*10)),1))</f>
        <v>2.1</v>
      </c>
      <c r="AF152" s="80">
        <f>IF('Indicator Data'!AP155="No data","x",ROUND(IF('Indicator Data'!AP155&gt;$AF$195,10,IF('Indicator Data'!AP155&lt;$AF$194,0,10-($AF$195-'Indicator Data'!AP155)/($AF$195-$AF$194)*10)),1))</f>
        <v>8.1999999999999993</v>
      </c>
      <c r="AG152" s="80">
        <f>IF('Indicator Data'!AQ155="No data","x",ROUND(IF('Indicator Data'!AQ155&gt;$AG$195,10,IF('Indicator Data'!AQ155&lt;$AG$194,0,10-($AG$195-'Indicator Data'!AQ155)/($AG$195-$AG$194)*10)),1))</f>
        <v>4.4000000000000004</v>
      </c>
      <c r="AH152" s="73">
        <f t="shared" si="46"/>
        <v>7.4</v>
      </c>
      <c r="AI152" s="74">
        <f t="shared" si="47"/>
        <v>4.9000000000000004</v>
      </c>
      <c r="AJ152" s="81">
        <f t="shared" si="48"/>
        <v>2.9</v>
      </c>
      <c r="AK152" s="82">
        <f t="shared" si="35"/>
        <v>3.8</v>
      </c>
    </row>
    <row r="153" spans="1:37" s="4" customFormat="1" x14ac:dyDescent="0.25">
      <c r="A153" s="126" t="str">
        <f>'Indicator Data'!A156</f>
        <v>Serbia</v>
      </c>
      <c r="B153" s="59" t="str">
        <f>'Indicator Data'!B156</f>
        <v>SRB</v>
      </c>
      <c r="C153" s="73">
        <f>ROUND(IF('Indicator Data'!Q156="No data",IF((0.1233*LN('Indicator Data'!BB156)-0.4559)&gt;C$195,0,IF((0.1233*LN('Indicator Data'!BB156)-0.4559)&lt;C$194,10,(C$195-(0.1233*LN('Indicator Data'!BB156)-0.4559))/(C$195-C$194)*10)),IF('Indicator Data'!Q156&gt;C$195,0,IF('Indicator Data'!Q156&lt;C$194,10,(C$195-'Indicator Data'!Q156)/(C$195-C$194)*10))),1)</f>
        <v>2.5</v>
      </c>
      <c r="D153" s="73">
        <f>IF('Indicator Data'!R156="No data","x",ROUND((IF(LOG('Indicator Data'!R156*1000)&gt;D$195,10,IF(LOG('Indicator Data'!R156*1000)&lt;D$194,0,10-(D$195-LOG('Indicator Data'!R156*1000))/(D$195-D$194)*10))),1))</f>
        <v>0.9</v>
      </c>
      <c r="E153" s="74">
        <f t="shared" si="36"/>
        <v>1.7</v>
      </c>
      <c r="F153" s="73">
        <f>IF('Indicator Data'!AF156="No data","x",ROUND(IF('Indicator Data'!AF156&gt;F$195,10,IF('Indicator Data'!AF156&lt;F$194,0,10-(F$195-'Indicator Data'!AF156)/(F$195-F$194)*10)),1))</f>
        <v>2.4</v>
      </c>
      <c r="G153" s="73">
        <f>IF('Indicator Data'!AG156="No data","x",ROUND(IF('Indicator Data'!AG156&gt;G$195,10,IF('Indicator Data'!AG156&lt;G$194,0,10-(G$195-'Indicator Data'!AG156)/(G$195-G$194)*10)),1))</f>
        <v>1.2</v>
      </c>
      <c r="H153" s="74">
        <f t="shared" si="37"/>
        <v>1.8</v>
      </c>
      <c r="I153" s="75">
        <f>SUM(IF('Indicator Data'!S156=0,0,'Indicator Data'!S156/1000000),SUM('Indicator Data'!T156:U156))</f>
        <v>451.37373700000001</v>
      </c>
      <c r="J153" s="75">
        <f>I153/'Indicator Data'!BC156*1000000</f>
        <v>64.27748656132178</v>
      </c>
      <c r="K153" s="73">
        <f t="shared" si="38"/>
        <v>1.3</v>
      </c>
      <c r="L153" s="73">
        <f>IF('Indicator Data'!V156="No data","x",ROUND(IF('Indicator Data'!V156&gt;L$195,10,IF('Indicator Data'!V156&lt;L$194,0,10-(L$195-'Indicator Data'!V156)/(L$195-L$194)*10)),1))</f>
        <v>2.9</v>
      </c>
      <c r="M153" s="74">
        <f t="shared" si="39"/>
        <v>2.1</v>
      </c>
      <c r="N153" s="76">
        <f t="shared" si="40"/>
        <v>1.8</v>
      </c>
      <c r="O153" s="88">
        <f>IF(AND('Indicator Data'!AK156="No data",'Indicator Data'!AL156="No data"),0,SUM('Indicator Data'!AK156:AM156)/1000)</f>
        <v>30.934999999999999</v>
      </c>
      <c r="P153" s="73">
        <f t="shared" si="41"/>
        <v>5</v>
      </c>
      <c r="Q153" s="77">
        <f>O153*1000/'Indicator Data'!BC156</f>
        <v>4.4052719149995411E-3</v>
      </c>
      <c r="R153" s="73">
        <f t="shared" si="42"/>
        <v>4.5999999999999996</v>
      </c>
      <c r="S153" s="78">
        <f t="shared" si="43"/>
        <v>4.8</v>
      </c>
      <c r="T153" s="73">
        <f>IF('Indicator Data'!AB156="No data","x",ROUND(IF('Indicator Data'!AB156&gt;T$195,10,IF('Indicator Data'!AB156&lt;T$194,0,10-(T$195-'Indicator Data'!AB156)/(T$195-T$194)*10)),1))</f>
        <v>0.2</v>
      </c>
      <c r="U153" s="73">
        <f>IF('Indicator Data'!AA156="No data","x",ROUND(IF('Indicator Data'!AA156&gt;U$195,10,IF('Indicator Data'!AA156&lt;U$194,0,10-(U$195-'Indicator Data'!AA156)/(U$195-U$194)*10)),1))</f>
        <v>0.3</v>
      </c>
      <c r="V153" s="73" t="str">
        <f>IF('Indicator Data'!AE156="No data","x",ROUND(IF('Indicator Data'!AE156&gt;V$195,10,IF('Indicator Data'!AE156&lt;V$194,0,10-(V$195-'Indicator Data'!AE156)/(V$195-V$194)*10)),1))</f>
        <v>x</v>
      </c>
      <c r="W153" s="74">
        <f t="shared" si="34"/>
        <v>0.3</v>
      </c>
      <c r="X153" s="73">
        <f>IF('Indicator Data'!W156="No data","x",ROUND(IF('Indicator Data'!W156&gt;X$195,10,IF('Indicator Data'!W156&lt;X$194,0,10-(X$195-'Indicator Data'!W156)/(X$195-X$194)*10)),1))</f>
        <v>0.4</v>
      </c>
      <c r="Y153" s="73">
        <f>IF('Indicator Data'!X156="No data","x",ROUND(IF('Indicator Data'!X156&gt;Y$195,10,IF('Indicator Data'!X156&lt;Y$194,0,10-(Y$195-'Indicator Data'!X156)/(Y$195-Y$194)*10)),1))</f>
        <v>0.4</v>
      </c>
      <c r="Z153" s="74">
        <f t="shared" si="44"/>
        <v>0.4</v>
      </c>
      <c r="AA153" s="88">
        <f>('Indicator Data'!AJ156+'Indicator Data'!AI156*0.5+'Indicator Data'!AH156*0.25)/1000</f>
        <v>2.3362500000000002</v>
      </c>
      <c r="AB153" s="79">
        <f>AA153*1000/'Indicator Data'!BC156</f>
        <v>3.3269166030120182E-4</v>
      </c>
      <c r="AC153" s="74">
        <f t="shared" si="45"/>
        <v>0</v>
      </c>
      <c r="AD153" s="73">
        <f>IF('Indicator Data'!AN156="No data","x",ROUND(IF('Indicator Data'!AN156&lt;$AD$194,10,IF('Indicator Data'!AN156&gt;$AD$195,0,($AD$195-'Indicator Data'!AN156)/($AD$195-$AD$194)*10)),1))</f>
        <v>5.3</v>
      </c>
      <c r="AE153" s="73">
        <f>IF('Indicator Data'!AO156="No data","x",ROUND(IF('Indicator Data'!AO156&gt;$AE$195,10,IF('Indicator Data'!AO156&lt;$AE$194,0,10-($AE$195-'Indicator Data'!AO156)/($AE$195-$AE$194)*10)),1))</f>
        <v>0.2</v>
      </c>
      <c r="AF153" s="80">
        <f>IF('Indicator Data'!AP156="No data","x",ROUND(IF('Indicator Data'!AP156&gt;$AF$195,10,IF('Indicator Data'!AP156&lt;$AF$194,0,10-($AF$195-'Indicator Data'!AP156)/($AF$195-$AF$194)*10)),1))</f>
        <v>3.3</v>
      </c>
      <c r="AG153" s="80">
        <f>IF('Indicator Data'!AQ156="No data","x",ROUND(IF('Indicator Data'!AQ156&gt;$AG$195,10,IF('Indicator Data'!AQ156&lt;$AG$194,0,10-($AG$195-'Indicator Data'!AQ156)/($AG$195-$AG$194)*10)),1))</f>
        <v>4.3</v>
      </c>
      <c r="AH153" s="73">
        <f t="shared" si="46"/>
        <v>3.5</v>
      </c>
      <c r="AI153" s="74">
        <f t="shared" si="47"/>
        <v>3</v>
      </c>
      <c r="AJ153" s="81">
        <f t="shared" si="48"/>
        <v>1</v>
      </c>
      <c r="AK153" s="82">
        <f t="shared" si="35"/>
        <v>3.1</v>
      </c>
    </row>
    <row r="154" spans="1:37" s="4" customFormat="1" x14ac:dyDescent="0.25">
      <c r="A154" s="126" t="str">
        <f>'Indicator Data'!A157</f>
        <v>Seychelles</v>
      </c>
      <c r="B154" s="59" t="str">
        <f>'Indicator Data'!B157</f>
        <v>SYC</v>
      </c>
      <c r="C154" s="73">
        <f>ROUND(IF('Indicator Data'!Q157="No data",IF((0.1233*LN('Indicator Data'!BB157)-0.4559)&gt;C$195,0,IF((0.1233*LN('Indicator Data'!BB157)-0.4559)&lt;C$194,10,(C$195-(0.1233*LN('Indicator Data'!BB157)-0.4559))/(C$195-C$194)*10)),IF('Indicator Data'!Q157&gt;C$195,0,IF('Indicator Data'!Q157&lt;C$194,10,(C$195-'Indicator Data'!Q157)/(C$195-C$194)*10))),1)</f>
        <v>2.4</v>
      </c>
      <c r="D154" s="73" t="str">
        <f>IF('Indicator Data'!R157="No data","x",ROUND((IF(LOG('Indicator Data'!R157*1000)&gt;D$195,10,IF(LOG('Indicator Data'!R157*1000)&lt;D$194,0,10-(D$195-LOG('Indicator Data'!R157*1000))/(D$195-D$194)*10))),1))</f>
        <v>x</v>
      </c>
      <c r="E154" s="74">
        <f t="shared" si="36"/>
        <v>2.4</v>
      </c>
      <c r="F154" s="73" t="str">
        <f>IF('Indicator Data'!AF157="No data","x",ROUND(IF('Indicator Data'!AF157&gt;F$195,10,IF('Indicator Data'!AF157&lt;F$194,0,10-(F$195-'Indicator Data'!AF157)/(F$195-F$194)*10)),1))</f>
        <v>x</v>
      </c>
      <c r="G154" s="73">
        <f>IF('Indicator Data'!AG157="No data","x",ROUND(IF('Indicator Data'!AG157&gt;G$195,10,IF('Indicator Data'!AG157&lt;G$194,0,10-(G$195-'Indicator Data'!AG157)/(G$195-G$194)*10)),1))</f>
        <v>4.4000000000000004</v>
      </c>
      <c r="H154" s="74">
        <f t="shared" si="37"/>
        <v>4.4000000000000004</v>
      </c>
      <c r="I154" s="75">
        <f>SUM(IF('Indicator Data'!S157=0,0,'Indicator Data'!S157/1000000),SUM('Indicator Data'!T157:U157))</f>
        <v>0.67999999999999972</v>
      </c>
      <c r="J154" s="75">
        <f>I154/'Indicator Data'!BC157*1000000</f>
        <v>7.094936510751956</v>
      </c>
      <c r="K154" s="73">
        <f t="shared" si="38"/>
        <v>0.1</v>
      </c>
      <c r="L154" s="73">
        <f>IF('Indicator Data'!V157="No data","x",ROUND(IF('Indicator Data'!V157&gt;L$195,10,IF('Indicator Data'!V157&lt;L$194,0,10-(L$195-'Indicator Data'!V157)/(L$195-L$194)*10)),1))</f>
        <v>0.9</v>
      </c>
      <c r="M154" s="74">
        <f t="shared" si="39"/>
        <v>0.5</v>
      </c>
      <c r="N154" s="76">
        <f t="shared" si="40"/>
        <v>2.4</v>
      </c>
      <c r="O154" s="88">
        <f>IF(AND('Indicator Data'!AK157="No data",'Indicator Data'!AL157="No data"),0,SUM('Indicator Data'!AK157:AM157)/1000)</f>
        <v>0</v>
      </c>
      <c r="P154" s="73">
        <f t="shared" si="41"/>
        <v>0</v>
      </c>
      <c r="Q154" s="77">
        <f>O154*1000/'Indicator Data'!BC157</f>
        <v>0</v>
      </c>
      <c r="R154" s="73">
        <f t="shared" si="42"/>
        <v>0</v>
      </c>
      <c r="S154" s="78">
        <f t="shared" si="43"/>
        <v>0</v>
      </c>
      <c r="T154" s="73" t="str">
        <f>IF('Indicator Data'!AB157="No data","x",ROUND(IF('Indicator Data'!AB157&gt;T$195,10,IF('Indicator Data'!AB157&lt;T$194,0,10-(T$195-'Indicator Data'!AB157)/(T$195-T$194)*10)),1))</f>
        <v>x</v>
      </c>
      <c r="U154" s="73">
        <f>IF('Indicator Data'!AA157="No data","x",ROUND(IF('Indicator Data'!AA157&gt;U$195,10,IF('Indicator Data'!AA157&lt;U$194,0,10-(U$195-'Indicator Data'!AA157)/(U$195-U$194)*10)),1))</f>
        <v>0.3</v>
      </c>
      <c r="V154" s="73" t="str">
        <f>IF('Indicator Data'!AE157="No data","x",ROUND(IF('Indicator Data'!AE157&gt;V$195,10,IF('Indicator Data'!AE157&lt;V$194,0,10-(V$195-'Indicator Data'!AE157)/(V$195-V$194)*10)),1))</f>
        <v>x</v>
      </c>
      <c r="W154" s="74">
        <f t="shared" si="34"/>
        <v>0.3</v>
      </c>
      <c r="X154" s="73">
        <f>IF('Indicator Data'!W157="No data","x",ROUND(IF('Indicator Data'!W157&gt;X$195,10,IF('Indicator Data'!W157&lt;X$194,0,10-(X$195-'Indicator Data'!W157)/(X$195-X$194)*10)),1))</f>
        <v>1.1000000000000001</v>
      </c>
      <c r="Y154" s="73">
        <f>IF('Indicator Data'!X157="No data","x",ROUND(IF('Indicator Data'!X157&gt;Y$195,10,IF('Indicator Data'!X157&lt;Y$194,0,10-(Y$195-'Indicator Data'!X157)/(Y$195-Y$194)*10)),1))</f>
        <v>0.8</v>
      </c>
      <c r="Z154" s="74">
        <f t="shared" si="44"/>
        <v>1</v>
      </c>
      <c r="AA154" s="88">
        <f>('Indicator Data'!AJ157+'Indicator Data'!AI157*0.5+'Indicator Data'!AH157*0.25)/1000</f>
        <v>6.3250000000000001E-2</v>
      </c>
      <c r="AB154" s="79">
        <f>AA154*1000/'Indicator Data'!BC157</f>
        <v>6.5993343280156089E-4</v>
      </c>
      <c r="AC154" s="74">
        <f t="shared" si="45"/>
        <v>0.1</v>
      </c>
      <c r="AD154" s="73">
        <f>IF('Indicator Data'!AN157="No data","x",ROUND(IF('Indicator Data'!AN157&lt;$AD$194,10,IF('Indicator Data'!AN157&gt;$AD$195,0,($AD$195-'Indicator Data'!AN157)/($AD$195-$AD$194)*10)),1))</f>
        <v>6.7</v>
      </c>
      <c r="AE154" s="73">
        <f>IF('Indicator Data'!AO157="No data","x",ROUND(IF('Indicator Data'!AO157&gt;$AE$195,10,IF('Indicator Data'!AO157&lt;$AE$194,0,10-($AE$195-'Indicator Data'!AO157)/($AE$195-$AE$194)*10)),1))</f>
        <v>0.1</v>
      </c>
      <c r="AF154" s="80">
        <f>IF('Indicator Data'!AP157="No data","x",ROUND(IF('Indicator Data'!AP157&gt;$AF$195,10,IF('Indicator Data'!AP157&lt;$AF$194,0,10-($AF$195-'Indicator Data'!AP157)/($AF$195-$AF$194)*10)),1))</f>
        <v>6.3</v>
      </c>
      <c r="AG154" s="80">
        <f>IF('Indicator Data'!AQ157="No data","x",ROUND(IF('Indicator Data'!AQ157&gt;$AG$195,10,IF('Indicator Data'!AQ157&lt;$AG$194,0,10-($AG$195-'Indicator Data'!AQ157)/($AG$195-$AG$194)*10)),1))</f>
        <v>3.6</v>
      </c>
      <c r="AH154" s="73">
        <f t="shared" si="46"/>
        <v>5.8</v>
      </c>
      <c r="AI154" s="74">
        <f t="shared" si="47"/>
        <v>4.2</v>
      </c>
      <c r="AJ154" s="81">
        <f t="shared" si="48"/>
        <v>1.6</v>
      </c>
      <c r="AK154" s="82">
        <f t="shared" si="35"/>
        <v>0.8</v>
      </c>
    </row>
    <row r="155" spans="1:37" s="4" customFormat="1" x14ac:dyDescent="0.25">
      <c r="A155" s="126" t="str">
        <f>'Indicator Data'!A158</f>
        <v>Sierra Leone</v>
      </c>
      <c r="B155" s="59" t="str">
        <f>'Indicator Data'!B158</f>
        <v>SLE</v>
      </c>
      <c r="C155" s="73">
        <f>ROUND(IF('Indicator Data'!Q158="No data",IF((0.1233*LN('Indicator Data'!BB158)-0.4559)&gt;C$195,0,IF((0.1233*LN('Indicator Data'!BB158)-0.4559)&lt;C$194,10,(C$195-(0.1233*LN('Indicator Data'!BB158)-0.4559))/(C$195-C$194)*10)),IF('Indicator Data'!Q158&gt;C$195,0,IF('Indicator Data'!Q158&lt;C$194,10,(C$195-'Indicator Data'!Q158)/(C$195-C$194)*10))),1)</f>
        <v>8.1999999999999993</v>
      </c>
      <c r="D155" s="73">
        <f>IF('Indicator Data'!R158="No data","x",ROUND((IF(LOG('Indicator Data'!R158*1000)&gt;D$195,10,IF(LOG('Indicator Data'!R158*1000)&lt;D$194,0,10-(D$195-LOG('Indicator Data'!R158*1000))/(D$195-D$194)*10))),1))</f>
        <v>9.6999999999999993</v>
      </c>
      <c r="E155" s="74">
        <f t="shared" si="36"/>
        <v>9.1</v>
      </c>
      <c r="F155" s="73">
        <f>IF('Indicator Data'!AF158="No data","x",ROUND(IF('Indicator Data'!AF158&gt;F$195,10,IF('Indicator Data'!AF158&lt;F$194,0,10-(F$195-'Indicator Data'!AF158)/(F$195-F$194)*10)),1))</f>
        <v>8.6</v>
      </c>
      <c r="G155" s="73">
        <f>IF('Indicator Data'!AG158="No data","x",ROUND(IF('Indicator Data'!AG158&gt;G$195,10,IF('Indicator Data'!AG158&lt;G$194,0,10-(G$195-'Indicator Data'!AG158)/(G$195-G$194)*10)),1))</f>
        <v>2.2000000000000002</v>
      </c>
      <c r="H155" s="74">
        <f t="shared" si="37"/>
        <v>5.4</v>
      </c>
      <c r="I155" s="75">
        <f>SUM(IF('Indicator Data'!S158=0,0,'Indicator Data'!S158/1000000),SUM('Indicator Data'!T158:U158))</f>
        <v>698.74025099999994</v>
      </c>
      <c r="J155" s="75">
        <f>I155/'Indicator Data'!BC158*1000000</f>
        <v>92.460056830481918</v>
      </c>
      <c r="K155" s="73">
        <f t="shared" si="38"/>
        <v>1.8</v>
      </c>
      <c r="L155" s="73">
        <f>IF('Indicator Data'!V158="No data","x",ROUND(IF('Indicator Data'!V158&gt;L$195,10,IF('Indicator Data'!V158&lt;L$194,0,10-(L$195-'Indicator Data'!V158)/(L$195-L$194)*10)),1))</f>
        <v>9.6</v>
      </c>
      <c r="M155" s="74">
        <f t="shared" si="39"/>
        <v>5.7</v>
      </c>
      <c r="N155" s="76">
        <f t="shared" si="40"/>
        <v>7.3</v>
      </c>
      <c r="O155" s="88">
        <f>IF(AND('Indicator Data'!AK158="No data",'Indicator Data'!AL158="No data"),0,SUM('Indicator Data'!AK158:AM158)/1000)</f>
        <v>0.68600000000000005</v>
      </c>
      <c r="P155" s="73">
        <f t="shared" si="41"/>
        <v>0</v>
      </c>
      <c r="Q155" s="77">
        <f>O155*1000/'Indicator Data'!BC158</f>
        <v>9.0774216734954631E-5</v>
      </c>
      <c r="R155" s="73">
        <f t="shared" si="42"/>
        <v>1.8</v>
      </c>
      <c r="S155" s="78">
        <f t="shared" si="43"/>
        <v>0.9</v>
      </c>
      <c r="T155" s="73">
        <f>IF('Indicator Data'!AB158="No data","x",ROUND(IF('Indicator Data'!AB158&gt;T$195,10,IF('Indicator Data'!AB158&lt;T$194,0,10-(T$195-'Indicator Data'!AB158)/(T$195-T$194)*10)),1))</f>
        <v>3.4</v>
      </c>
      <c r="U155" s="73">
        <f>IF('Indicator Data'!AA158="No data","x",ROUND(IF('Indicator Data'!AA158&gt;U$195,10,IF('Indicator Data'!AA158&lt;U$194,0,10-(U$195-'Indicator Data'!AA158)/(U$195-U$194)*10)),1))</f>
        <v>5.5</v>
      </c>
      <c r="V155" s="73">
        <f>IF('Indicator Data'!AE158="No data","x",ROUND(IF('Indicator Data'!AE158&gt;V$195,10,IF('Indicator Data'!AE158&lt;V$194,0,10-(V$195-'Indicator Data'!AE158)/(V$195-V$194)*10)),1))</f>
        <v>9.1</v>
      </c>
      <c r="W155" s="74">
        <f t="shared" si="34"/>
        <v>6</v>
      </c>
      <c r="X155" s="73">
        <f>IF('Indicator Data'!W158="No data","x",ROUND(IF('Indicator Data'!W158&gt;X$195,10,IF('Indicator Data'!W158&lt;X$194,0,10-(X$195-'Indicator Data'!W158)/(X$195-X$194)*10)),1))</f>
        <v>8.5</v>
      </c>
      <c r="Y155" s="73">
        <f>IF('Indicator Data'!X158="No data","x",ROUND(IF('Indicator Data'!X158&gt;Y$195,10,IF('Indicator Data'!X158&lt;Y$194,0,10-(Y$195-'Indicator Data'!X158)/(Y$195-Y$194)*10)),1))</f>
        <v>4</v>
      </c>
      <c r="Z155" s="74">
        <f t="shared" si="44"/>
        <v>6.3</v>
      </c>
      <c r="AA155" s="88">
        <f>('Indicator Data'!AJ158+'Indicator Data'!AI158*0.5+'Indicator Data'!AH158*0.25)/1000</f>
        <v>5.9580000000000002</v>
      </c>
      <c r="AB155" s="79">
        <f>AA155*1000/'Indicator Data'!BC158</f>
        <v>7.8838598149688003E-4</v>
      </c>
      <c r="AC155" s="74">
        <f t="shared" si="45"/>
        <v>0.1</v>
      </c>
      <c r="AD155" s="73">
        <f>IF('Indicator Data'!AN158="No data","x",ROUND(IF('Indicator Data'!AN158&lt;$AD$194,10,IF('Indicator Data'!AN158&gt;$AD$195,0,($AD$195-'Indicator Data'!AN158)/($AD$195-$AD$194)*10)),1))</f>
        <v>6</v>
      </c>
      <c r="AE155" s="73">
        <f>IF('Indicator Data'!AO158="No data","x",ROUND(IF('Indicator Data'!AO158&gt;$AE$195,10,IF('Indicator Data'!AO158&lt;$AE$194,0,10-($AE$195-'Indicator Data'!AO158)/($AE$195-$AE$194)*10)),1))</f>
        <v>8.6</v>
      </c>
      <c r="AF155" s="80">
        <f>IF('Indicator Data'!AP158="No data","x",ROUND(IF('Indicator Data'!AP158&gt;$AF$195,10,IF('Indicator Data'!AP158&lt;$AF$194,0,10-($AF$195-'Indicator Data'!AP158)/($AF$195-$AF$194)*10)),1))</f>
        <v>6.5</v>
      </c>
      <c r="AG155" s="80">
        <f>IF('Indicator Data'!AQ158="No data","x",ROUND(IF('Indicator Data'!AQ158&gt;$AG$195,10,IF('Indicator Data'!AQ158&lt;$AG$194,0,10-($AG$195-'Indicator Data'!AQ158)/($AG$195-$AG$194)*10)),1))</f>
        <v>1.7</v>
      </c>
      <c r="AH155" s="73">
        <f t="shared" si="46"/>
        <v>5.5</v>
      </c>
      <c r="AI155" s="74">
        <f t="shared" si="47"/>
        <v>6.7</v>
      </c>
      <c r="AJ155" s="81">
        <f t="shared" si="48"/>
        <v>5.2</v>
      </c>
      <c r="AK155" s="82">
        <f t="shared" si="35"/>
        <v>3.3</v>
      </c>
    </row>
    <row r="156" spans="1:37" s="4" customFormat="1" x14ac:dyDescent="0.25">
      <c r="A156" s="126" t="str">
        <f>'Indicator Data'!A159</f>
        <v>Singapore</v>
      </c>
      <c r="B156" s="59" t="str">
        <f>'Indicator Data'!B159</f>
        <v>SGP</v>
      </c>
      <c r="C156" s="73">
        <f>ROUND(IF('Indicator Data'!Q159="No data",IF((0.1233*LN('Indicator Data'!BB159)-0.4559)&gt;C$195,0,IF((0.1233*LN('Indicator Data'!BB159)-0.4559)&lt;C$194,10,(C$195-(0.1233*LN('Indicator Data'!BB159)-0.4559))/(C$195-C$194)*10)),IF('Indicator Data'!Q159&gt;C$195,0,IF('Indicator Data'!Q159&lt;C$194,10,(C$195-'Indicator Data'!Q159)/(C$195-C$194)*10))),1)</f>
        <v>0.3</v>
      </c>
      <c r="D156" s="73" t="str">
        <f>IF('Indicator Data'!R159="No data","x",ROUND((IF(LOG('Indicator Data'!R159*1000)&gt;D$195,10,IF(LOG('Indicator Data'!R159*1000)&lt;D$194,0,10-(D$195-LOG('Indicator Data'!R159*1000))/(D$195-D$194)*10))),1))</f>
        <v>x</v>
      </c>
      <c r="E156" s="74">
        <f t="shared" si="36"/>
        <v>0.3</v>
      </c>
      <c r="F156" s="73">
        <f>IF('Indicator Data'!AF159="No data","x",ROUND(IF('Indicator Data'!AF159&gt;F$195,10,IF('Indicator Data'!AF159&lt;F$194,0,10-(F$195-'Indicator Data'!AF159)/(F$195-F$194)*10)),1))</f>
        <v>0.9</v>
      </c>
      <c r="G156" s="73" t="str">
        <f>IF('Indicator Data'!AG159="No data","x",ROUND(IF('Indicator Data'!AG159&gt;G$195,10,IF('Indicator Data'!AG159&lt;G$194,0,10-(G$195-'Indicator Data'!AG159)/(G$195-G$194)*10)),1))</f>
        <v>x</v>
      </c>
      <c r="H156" s="74">
        <f t="shared" si="37"/>
        <v>0.9</v>
      </c>
      <c r="I156" s="75">
        <f>SUM(IF('Indicator Data'!S159=0,0,'Indicator Data'!S159/1000000),SUM('Indicator Data'!T159:U159))</f>
        <v>-0.05</v>
      </c>
      <c r="J156" s="75">
        <f>I156/'Indicator Data'!BC159*1000000</f>
        <v>-8.9090780476218743E-3</v>
      </c>
      <c r="K156" s="73">
        <f t="shared" si="38"/>
        <v>0</v>
      </c>
      <c r="L156" s="73" t="str">
        <f>IF('Indicator Data'!V159="No data","x",ROUND(IF('Indicator Data'!V159&gt;L$195,10,IF('Indicator Data'!V159&lt;L$194,0,10-(L$195-'Indicator Data'!V159)/(L$195-L$194)*10)),1))</f>
        <v>x</v>
      </c>
      <c r="M156" s="74">
        <f t="shared" si="39"/>
        <v>0</v>
      </c>
      <c r="N156" s="76">
        <f t="shared" si="40"/>
        <v>0.4</v>
      </c>
      <c r="O156" s="88">
        <f>IF(AND('Indicator Data'!AK159="No data",'Indicator Data'!AL159="No data"),0,SUM('Indicator Data'!AK159:AM159)/1000)</f>
        <v>0</v>
      </c>
      <c r="P156" s="73">
        <f t="shared" si="41"/>
        <v>0</v>
      </c>
      <c r="Q156" s="77">
        <f>O156*1000/'Indicator Data'!BC159</f>
        <v>0</v>
      </c>
      <c r="R156" s="73">
        <f t="shared" si="42"/>
        <v>0</v>
      </c>
      <c r="S156" s="78">
        <f t="shared" si="43"/>
        <v>0</v>
      </c>
      <c r="T156" s="73">
        <f>IF('Indicator Data'!AB159="No data","x",ROUND(IF('Indicator Data'!AB159&gt;T$195,10,IF('Indicator Data'!AB159&lt;T$194,0,10-(T$195-'Indicator Data'!AB159)/(T$195-T$194)*10)),1))</f>
        <v>0.3</v>
      </c>
      <c r="U156" s="73">
        <f>IF('Indicator Data'!AA159="No data","x",ROUND(IF('Indicator Data'!AA159&gt;U$195,10,IF('Indicator Data'!AA159&lt;U$194,0,10-(U$195-'Indicator Data'!AA159)/(U$195-U$194)*10)),1))</f>
        <v>0.9</v>
      </c>
      <c r="V156" s="73" t="str">
        <f>IF('Indicator Data'!AE159="No data","x",ROUND(IF('Indicator Data'!AE159&gt;V$195,10,IF('Indicator Data'!AE159&lt;V$194,0,10-(V$195-'Indicator Data'!AE159)/(V$195-V$194)*10)),1))</f>
        <v>x</v>
      </c>
      <c r="W156" s="74">
        <f t="shared" si="34"/>
        <v>0.6</v>
      </c>
      <c r="X156" s="73">
        <f>IF('Indicator Data'!W159="No data","x",ROUND(IF('Indicator Data'!W159&gt;X$195,10,IF('Indicator Data'!W159&lt;X$194,0,10-(X$195-'Indicator Data'!W159)/(X$195-X$194)*10)),1))</f>
        <v>0.2</v>
      </c>
      <c r="Y156" s="73" t="str">
        <f>IF('Indicator Data'!X159="No data","x",ROUND(IF('Indicator Data'!X159&gt;Y$195,10,IF('Indicator Data'!X159&lt;Y$194,0,10-(Y$195-'Indicator Data'!X159)/(Y$195-Y$194)*10)),1))</f>
        <v>x</v>
      </c>
      <c r="Z156" s="74">
        <f t="shared" si="44"/>
        <v>0.2</v>
      </c>
      <c r="AA156" s="88">
        <f>('Indicator Data'!AJ159+'Indicator Data'!AI159*0.5+'Indicator Data'!AH159*0.25)/1000</f>
        <v>3.26275</v>
      </c>
      <c r="AB156" s="79">
        <f>AA156*1000/'Indicator Data'!BC159</f>
        <v>5.8136188799756531E-4</v>
      </c>
      <c r="AC156" s="74">
        <f t="shared" si="45"/>
        <v>0.1</v>
      </c>
      <c r="AD156" s="73">
        <f>IF('Indicator Data'!AN159="No data","x",ROUND(IF('Indicator Data'!AN159&lt;$AD$194,10,IF('Indicator Data'!AN159&gt;$AD$195,0,($AD$195-'Indicator Data'!AN159)/($AD$195-$AD$194)*10)),1))</f>
        <v>3.1</v>
      </c>
      <c r="AE156" s="73">
        <f>IF('Indicator Data'!AO159="No data","x",ROUND(IF('Indicator Data'!AO159&gt;$AE$195,10,IF('Indicator Data'!AO159&lt;$AE$194,0,10-($AE$195-'Indicator Data'!AO159)/($AE$195-$AE$194)*10)),1))</f>
        <v>0</v>
      </c>
      <c r="AF156" s="80">
        <f>IF('Indicator Data'!AP159="No data","x",ROUND(IF('Indicator Data'!AP159&gt;$AF$195,10,IF('Indicator Data'!AP159&lt;$AF$194,0,10-($AF$195-'Indicator Data'!AP159)/($AF$195-$AF$194)*10)),1))</f>
        <v>0</v>
      </c>
      <c r="AG156" s="80">
        <f>IF('Indicator Data'!AQ159="No data","x",ROUND(IF('Indicator Data'!AQ159&gt;$AG$195,10,IF('Indicator Data'!AQ159&lt;$AG$194,0,10-($AG$195-'Indicator Data'!AQ159)/($AG$195-$AG$194)*10)),1))</f>
        <v>2</v>
      </c>
      <c r="AH156" s="73">
        <f t="shared" si="46"/>
        <v>0.4</v>
      </c>
      <c r="AI156" s="74">
        <f t="shared" si="47"/>
        <v>1.2</v>
      </c>
      <c r="AJ156" s="81">
        <f t="shared" si="48"/>
        <v>0.5</v>
      </c>
      <c r="AK156" s="82">
        <f t="shared" si="35"/>
        <v>0.3</v>
      </c>
    </row>
    <row r="157" spans="1:37" s="4" customFormat="1" x14ac:dyDescent="0.25">
      <c r="A157" s="126" t="str">
        <f>'Indicator Data'!A160</f>
        <v>Slovakia</v>
      </c>
      <c r="B157" s="59" t="str">
        <f>'Indicator Data'!B160</f>
        <v>SVK</v>
      </c>
      <c r="C157" s="73">
        <f>ROUND(IF('Indicator Data'!Q160="No data",IF((0.1233*LN('Indicator Data'!BB160)-0.4559)&gt;C$195,0,IF((0.1233*LN('Indicator Data'!BB160)-0.4559)&lt;C$194,10,(C$195-(0.1233*LN('Indicator Data'!BB160)-0.4559))/(C$195-C$194)*10)),IF('Indicator Data'!Q160&gt;C$195,0,IF('Indicator Data'!Q160&lt;C$194,10,(C$195-'Indicator Data'!Q160)/(C$195-C$194)*10))),1)</f>
        <v>1.5</v>
      </c>
      <c r="D157" s="73" t="str">
        <f>IF('Indicator Data'!R160="No data","x",ROUND((IF(LOG('Indicator Data'!R160*1000)&gt;D$195,10,IF(LOG('Indicator Data'!R160*1000)&lt;D$194,0,10-(D$195-LOG('Indicator Data'!R160*1000))/(D$195-D$194)*10))),1))</f>
        <v>x</v>
      </c>
      <c r="E157" s="74">
        <f t="shared" si="36"/>
        <v>1.5</v>
      </c>
      <c r="F157" s="73">
        <f>IF('Indicator Data'!AF160="No data","x",ROUND(IF('Indicator Data'!AF160&gt;F$195,10,IF('Indicator Data'!AF160&lt;F$194,0,10-(F$195-'Indicator Data'!AF160)/(F$195-F$194)*10)),1))</f>
        <v>2.4</v>
      </c>
      <c r="G157" s="73">
        <f>IF('Indicator Data'!AG160="No data","x",ROUND(IF('Indicator Data'!AG160&gt;G$195,10,IF('Indicator Data'!AG160&lt;G$194,0,10-(G$195-'Indicator Data'!AG160)/(G$195-G$194)*10)),1))</f>
        <v>0.3</v>
      </c>
      <c r="H157" s="74">
        <f t="shared" si="37"/>
        <v>1.4</v>
      </c>
      <c r="I157" s="75">
        <f>SUM(IF('Indicator Data'!S160=0,0,'Indicator Data'!S160/1000000),SUM('Indicator Data'!T160:U160))</f>
        <v>0</v>
      </c>
      <c r="J157" s="75">
        <f>I157/'Indicator Data'!BC160*1000000</f>
        <v>0</v>
      </c>
      <c r="K157" s="73">
        <f t="shared" si="38"/>
        <v>0</v>
      </c>
      <c r="L157" s="73" t="str">
        <f>IF('Indicator Data'!V160="No data","x",ROUND(IF('Indicator Data'!V160&gt;L$195,10,IF('Indicator Data'!V160&lt;L$194,0,10-(L$195-'Indicator Data'!V160)/(L$195-L$194)*10)),1))</f>
        <v>x</v>
      </c>
      <c r="M157" s="74">
        <f t="shared" si="39"/>
        <v>0</v>
      </c>
      <c r="N157" s="76">
        <f t="shared" si="40"/>
        <v>1.1000000000000001</v>
      </c>
      <c r="O157" s="88">
        <f>IF(AND('Indicator Data'!AK160="No data",'Indicator Data'!AL160="No data"),0,SUM('Indicator Data'!AK160:AM160)/1000)</f>
        <v>0.93400000000000005</v>
      </c>
      <c r="P157" s="73">
        <f t="shared" si="41"/>
        <v>0</v>
      </c>
      <c r="Q157" s="77">
        <f>O157*1000/'Indicator Data'!BC160</f>
        <v>1.7169458511308679E-4</v>
      </c>
      <c r="R157" s="73">
        <f t="shared" si="42"/>
        <v>2.1</v>
      </c>
      <c r="S157" s="78">
        <f t="shared" si="43"/>
        <v>1.1000000000000001</v>
      </c>
      <c r="T157" s="73">
        <f>IF('Indicator Data'!AB160="No data","x",ROUND(IF('Indicator Data'!AB160&gt;T$195,10,IF('Indicator Data'!AB160&lt;T$194,0,10-(T$195-'Indicator Data'!AB160)/(T$195-T$194)*10)),1))</f>
        <v>0.2</v>
      </c>
      <c r="U157" s="73">
        <f>IF('Indicator Data'!AA160="No data","x",ROUND(IF('Indicator Data'!AA160&gt;U$195,10,IF('Indicator Data'!AA160&lt;U$194,0,10-(U$195-'Indicator Data'!AA160)/(U$195-U$194)*10)),1))</f>
        <v>0.1</v>
      </c>
      <c r="V157" s="73" t="str">
        <f>IF('Indicator Data'!AE160="No data","x",ROUND(IF('Indicator Data'!AE160&gt;V$195,10,IF('Indicator Data'!AE160&lt;V$194,0,10-(V$195-'Indicator Data'!AE160)/(V$195-V$194)*10)),1))</f>
        <v>x</v>
      </c>
      <c r="W157" s="74">
        <f t="shared" si="34"/>
        <v>0.2</v>
      </c>
      <c r="X157" s="73">
        <f>IF('Indicator Data'!W160="No data","x",ROUND(IF('Indicator Data'!W160&gt;X$195,10,IF('Indicator Data'!W160&lt;X$194,0,10-(X$195-'Indicator Data'!W160)/(X$195-X$194)*10)),1))</f>
        <v>0.4</v>
      </c>
      <c r="Y157" s="73" t="str">
        <f>IF('Indicator Data'!X160="No data","x",ROUND(IF('Indicator Data'!X160&gt;Y$195,10,IF('Indicator Data'!X160&lt;Y$194,0,10-(Y$195-'Indicator Data'!X160)/(Y$195-Y$194)*10)),1))</f>
        <v>x</v>
      </c>
      <c r="Z157" s="74">
        <f t="shared" si="44"/>
        <v>0.4</v>
      </c>
      <c r="AA157" s="88">
        <f>('Indicator Data'!AJ160+'Indicator Data'!AI160*0.5+'Indicator Data'!AH160*0.25)/1000</f>
        <v>0</v>
      </c>
      <c r="AB157" s="79">
        <f>AA157*1000/'Indicator Data'!BC160</f>
        <v>0</v>
      </c>
      <c r="AC157" s="74">
        <f t="shared" si="45"/>
        <v>0</v>
      </c>
      <c r="AD157" s="73">
        <f>IF('Indicator Data'!AN160="No data","x",ROUND(IF('Indicator Data'!AN160&lt;$AD$194,10,IF('Indicator Data'!AN160&gt;$AD$195,0,($AD$195-'Indicator Data'!AN160)/($AD$195-$AD$194)*10)),1))</f>
        <v>4.3</v>
      </c>
      <c r="AE157" s="73">
        <f>IF('Indicator Data'!AO160="No data","x",ROUND(IF('Indicator Data'!AO160&gt;$AE$195,10,IF('Indicator Data'!AO160&lt;$AE$194,0,10-($AE$195-'Indicator Data'!AO160)/($AE$195-$AE$194)*10)),1))</f>
        <v>0</v>
      </c>
      <c r="AF157" s="80">
        <f>IF('Indicator Data'!AP160="No data","x",ROUND(IF('Indicator Data'!AP160&gt;$AF$195,10,IF('Indicator Data'!AP160&lt;$AF$194,0,10-($AF$195-'Indicator Data'!AP160)/($AF$195-$AF$194)*10)),1))</f>
        <v>1.8</v>
      </c>
      <c r="AG157" s="80">
        <f>IF('Indicator Data'!AQ160="No data","x",ROUND(IF('Indicator Data'!AQ160&gt;$AG$195,10,IF('Indicator Data'!AQ160&lt;$AG$194,0,10-($AG$195-'Indicator Data'!AQ160)/($AG$195-$AG$194)*10)),1))</f>
        <v>4.5999999999999996</v>
      </c>
      <c r="AH157" s="73">
        <f t="shared" si="46"/>
        <v>2.4</v>
      </c>
      <c r="AI157" s="74">
        <f t="shared" si="47"/>
        <v>2.2000000000000002</v>
      </c>
      <c r="AJ157" s="81">
        <f t="shared" si="48"/>
        <v>0.7</v>
      </c>
      <c r="AK157" s="82">
        <f t="shared" si="35"/>
        <v>0.9</v>
      </c>
    </row>
    <row r="158" spans="1:37" s="4" customFormat="1" x14ac:dyDescent="0.25">
      <c r="A158" s="126" t="str">
        <f>'Indicator Data'!A161</f>
        <v>Slovenia</v>
      </c>
      <c r="B158" s="59" t="str">
        <f>'Indicator Data'!B161</f>
        <v>SVN</v>
      </c>
      <c r="C158" s="73">
        <f>ROUND(IF('Indicator Data'!Q161="No data",IF((0.1233*LN('Indicator Data'!BB161)-0.4559)&gt;C$195,0,IF((0.1233*LN('Indicator Data'!BB161)-0.4559)&lt;C$194,10,(C$195-(0.1233*LN('Indicator Data'!BB161)-0.4559))/(C$195-C$194)*10)),IF('Indicator Data'!Q161&gt;C$195,0,IF('Indicator Data'!Q161&lt;C$194,10,(C$195-'Indicator Data'!Q161)/(C$195-C$194)*10))),1)</f>
        <v>0.8</v>
      </c>
      <c r="D158" s="73" t="str">
        <f>IF('Indicator Data'!R161="No data","x",ROUND((IF(LOG('Indicator Data'!R161*1000)&gt;D$195,10,IF(LOG('Indicator Data'!R161*1000)&lt;D$194,0,10-(D$195-LOG('Indicator Data'!R161*1000))/(D$195-D$194)*10))),1))</f>
        <v>x</v>
      </c>
      <c r="E158" s="74">
        <f t="shared" si="36"/>
        <v>0.8</v>
      </c>
      <c r="F158" s="73">
        <f>IF('Indicator Data'!AF161="No data","x",ROUND(IF('Indicator Data'!AF161&gt;F$195,10,IF('Indicator Data'!AF161&lt;F$194,0,10-(F$195-'Indicator Data'!AF161)/(F$195-F$194)*10)),1))</f>
        <v>0.7</v>
      </c>
      <c r="G158" s="73">
        <f>IF('Indicator Data'!AG161="No data","x",ROUND(IF('Indicator Data'!AG161&gt;G$195,10,IF('Indicator Data'!AG161&lt;G$194,0,10-(G$195-'Indicator Data'!AG161)/(G$195-G$194)*10)),1))</f>
        <v>0.1</v>
      </c>
      <c r="H158" s="74">
        <f t="shared" si="37"/>
        <v>0.4</v>
      </c>
      <c r="I158" s="75">
        <f>SUM(IF('Indicator Data'!S161=0,0,'Indicator Data'!S161/1000000),SUM('Indicator Data'!T161:U161))</f>
        <v>0</v>
      </c>
      <c r="J158" s="75">
        <f>I158/'Indicator Data'!BC161*1000000</f>
        <v>0</v>
      </c>
      <c r="K158" s="73">
        <f t="shared" si="38"/>
        <v>0</v>
      </c>
      <c r="L158" s="73" t="str">
        <f>IF('Indicator Data'!V161="No data","x",ROUND(IF('Indicator Data'!V161&gt;L$195,10,IF('Indicator Data'!V161&lt;L$194,0,10-(L$195-'Indicator Data'!V161)/(L$195-L$194)*10)),1))</f>
        <v>x</v>
      </c>
      <c r="M158" s="74">
        <f t="shared" si="39"/>
        <v>0</v>
      </c>
      <c r="N158" s="76">
        <f t="shared" si="40"/>
        <v>0.5</v>
      </c>
      <c r="O158" s="88">
        <f>IF(AND('Indicator Data'!AK161="No data",'Indicator Data'!AL161="No data"),0,SUM('Indicator Data'!AK161:AM161)/1000)</f>
        <v>0.66600000000000004</v>
      </c>
      <c r="P158" s="73">
        <f t="shared" si="41"/>
        <v>0</v>
      </c>
      <c r="Q158" s="77">
        <f>O158*1000/'Indicator Data'!BC161</f>
        <v>3.2224538260107184E-4</v>
      </c>
      <c r="R158" s="73">
        <f t="shared" si="42"/>
        <v>2.4</v>
      </c>
      <c r="S158" s="78">
        <f t="shared" si="43"/>
        <v>1.2</v>
      </c>
      <c r="T158" s="73">
        <f>IF('Indicator Data'!AB161="No data","x",ROUND(IF('Indicator Data'!AB161&gt;T$195,10,IF('Indicator Data'!AB161&lt;T$194,0,10-(T$195-'Indicator Data'!AB161)/(T$195-T$194)*10)),1))</f>
        <v>0.2</v>
      </c>
      <c r="U158" s="73">
        <f>IF('Indicator Data'!AA161="No data","x",ROUND(IF('Indicator Data'!AA161&gt;U$195,10,IF('Indicator Data'!AA161&lt;U$194,0,10-(U$195-'Indicator Data'!AA161)/(U$195-U$194)*10)),1))</f>
        <v>0.1</v>
      </c>
      <c r="V158" s="73" t="str">
        <f>IF('Indicator Data'!AE161="No data","x",ROUND(IF('Indicator Data'!AE161&gt;V$195,10,IF('Indicator Data'!AE161&lt;V$194,0,10-(V$195-'Indicator Data'!AE161)/(V$195-V$194)*10)),1))</f>
        <v>x</v>
      </c>
      <c r="W158" s="74">
        <f t="shared" si="34"/>
        <v>0.2</v>
      </c>
      <c r="X158" s="73">
        <f>IF('Indicator Data'!W161="No data","x",ROUND(IF('Indicator Data'!W161&gt;X$195,10,IF('Indicator Data'!W161&lt;X$194,0,10-(X$195-'Indicator Data'!W161)/(X$195-X$194)*10)),1))</f>
        <v>0.2</v>
      </c>
      <c r="Y158" s="73" t="str">
        <f>IF('Indicator Data'!X161="No data","x",ROUND(IF('Indicator Data'!X161&gt;Y$195,10,IF('Indicator Data'!X161&lt;Y$194,0,10-(Y$195-'Indicator Data'!X161)/(Y$195-Y$194)*10)),1))</f>
        <v>x</v>
      </c>
      <c r="Z158" s="74">
        <f t="shared" si="44"/>
        <v>0.2</v>
      </c>
      <c r="AA158" s="88">
        <f>('Indicator Data'!AJ161+'Indicator Data'!AI161*0.5+'Indicator Data'!AH161*0.25)/1000</f>
        <v>0</v>
      </c>
      <c r="AB158" s="79">
        <f>AA158*1000/'Indicator Data'!BC161</f>
        <v>0</v>
      </c>
      <c r="AC158" s="74">
        <f t="shared" si="45"/>
        <v>0</v>
      </c>
      <c r="AD158" s="73">
        <f>IF('Indicator Data'!AN161="No data","x",ROUND(IF('Indicator Data'!AN161&lt;$AD$194,10,IF('Indicator Data'!AN161&gt;$AD$195,0,($AD$195-'Indicator Data'!AN161)/($AD$195-$AD$194)*10)),1))</f>
        <v>3.1</v>
      </c>
      <c r="AE158" s="73">
        <f>IF('Indicator Data'!AO161="No data","x",ROUND(IF('Indicator Data'!AO161&gt;$AE$195,10,IF('Indicator Data'!AO161&lt;$AE$194,0,10-($AE$195-'Indicator Data'!AO161)/($AE$195-$AE$194)*10)),1))</f>
        <v>0</v>
      </c>
      <c r="AF158" s="80">
        <f>IF('Indicator Data'!AP161="No data","x",ROUND(IF('Indicator Data'!AP161&gt;$AF$195,10,IF('Indicator Data'!AP161&lt;$AF$194,0,10-($AF$195-'Indicator Data'!AP161)/($AF$195-$AF$194)*10)),1))</f>
        <v>1.3</v>
      </c>
      <c r="AG158" s="80">
        <f>IF('Indicator Data'!AQ161="No data","x",ROUND(IF('Indicator Data'!AQ161&gt;$AG$195,10,IF('Indicator Data'!AQ161&lt;$AG$194,0,10-($AG$195-'Indicator Data'!AQ161)/($AG$195-$AG$194)*10)),1))</f>
        <v>4.7</v>
      </c>
      <c r="AH158" s="73">
        <f t="shared" si="46"/>
        <v>2</v>
      </c>
      <c r="AI158" s="74">
        <f t="shared" si="47"/>
        <v>1.7</v>
      </c>
      <c r="AJ158" s="81">
        <f t="shared" si="48"/>
        <v>0.5</v>
      </c>
      <c r="AK158" s="82">
        <f t="shared" si="35"/>
        <v>0.9</v>
      </c>
    </row>
    <row r="159" spans="1:37" s="4" customFormat="1" x14ac:dyDescent="0.25">
      <c r="A159" s="126" t="str">
        <f>'Indicator Data'!A162</f>
        <v>Solomon Islands</v>
      </c>
      <c r="B159" s="59" t="str">
        <f>'Indicator Data'!B162</f>
        <v>SLB</v>
      </c>
      <c r="C159" s="73">
        <f>ROUND(IF('Indicator Data'!Q162="No data",IF((0.1233*LN('Indicator Data'!BB162)-0.4559)&gt;C$195,0,IF((0.1233*LN('Indicator Data'!BB162)-0.4559)&lt;C$194,10,(C$195-(0.1233*LN('Indicator Data'!BB162)-0.4559))/(C$195-C$194)*10)),IF('Indicator Data'!Q162&gt;C$195,0,IF('Indicator Data'!Q162&lt;C$194,10,(C$195-'Indicator Data'!Q162)/(C$195-C$194)*10))),1)</f>
        <v>6.2</v>
      </c>
      <c r="D159" s="73" t="str">
        <f>IF('Indicator Data'!R162="No data","x",ROUND((IF(LOG('Indicator Data'!R162*1000)&gt;D$195,10,IF(LOG('Indicator Data'!R162*1000)&lt;D$194,0,10-(D$195-LOG('Indicator Data'!R162*1000))/(D$195-D$194)*10))),1))</f>
        <v>x</v>
      </c>
      <c r="E159" s="74">
        <f t="shared" si="36"/>
        <v>6.2</v>
      </c>
      <c r="F159" s="73" t="str">
        <f>IF('Indicator Data'!AF162="No data","x",ROUND(IF('Indicator Data'!AF162&gt;F$195,10,IF('Indicator Data'!AF162&lt;F$194,0,10-(F$195-'Indicator Data'!AF162)/(F$195-F$194)*10)),1))</f>
        <v>x</v>
      </c>
      <c r="G159" s="73">
        <f>IF('Indicator Data'!AG162="No data","x",ROUND(IF('Indicator Data'!AG162&gt;G$195,10,IF('Indicator Data'!AG162&lt;G$194,0,10-(G$195-'Indicator Data'!AG162)/(G$195-G$194)*10)),1))</f>
        <v>5.3</v>
      </c>
      <c r="H159" s="74">
        <f t="shared" si="37"/>
        <v>5.3</v>
      </c>
      <c r="I159" s="75">
        <f>SUM(IF('Indicator Data'!S162=0,0,'Indicator Data'!S162/1000000),SUM('Indicator Data'!T162:U162))</f>
        <v>309.65167900000006</v>
      </c>
      <c r="J159" s="75">
        <f>I159/'Indicator Data'!BC162*1000000</f>
        <v>506.51054972413203</v>
      </c>
      <c r="K159" s="73">
        <f t="shared" si="38"/>
        <v>10</v>
      </c>
      <c r="L159" s="73">
        <f>IF('Indicator Data'!V162="No data","x",ROUND(IF('Indicator Data'!V162&gt;L$195,10,IF('Indicator Data'!V162&lt;L$194,0,10-(L$195-'Indicator Data'!V162)/(L$195-L$194)*10)),1))</f>
        <v>10</v>
      </c>
      <c r="M159" s="74">
        <f t="shared" si="39"/>
        <v>10</v>
      </c>
      <c r="N159" s="76">
        <f t="shared" si="40"/>
        <v>6.9</v>
      </c>
      <c r="O159" s="88">
        <f>IF(AND('Indicator Data'!AK162="No data",'Indicator Data'!AL162="No data"),0,SUM('Indicator Data'!AK162:AM162)/1000)</f>
        <v>0</v>
      </c>
      <c r="P159" s="73">
        <f t="shared" si="41"/>
        <v>0</v>
      </c>
      <c r="Q159" s="77">
        <f>O159*1000/'Indicator Data'!BC162</f>
        <v>0</v>
      </c>
      <c r="R159" s="73">
        <f t="shared" si="42"/>
        <v>0</v>
      </c>
      <c r="S159" s="78">
        <f t="shared" si="43"/>
        <v>0</v>
      </c>
      <c r="T159" s="73" t="str">
        <f>IF('Indicator Data'!AB162="No data","x",ROUND(IF('Indicator Data'!AB162&gt;T$195,10,IF('Indicator Data'!AB162&lt;T$194,0,10-(T$195-'Indicator Data'!AB162)/(T$195-T$194)*10)),1))</f>
        <v>x</v>
      </c>
      <c r="U159" s="73">
        <f>IF('Indicator Data'!AA162="No data","x",ROUND(IF('Indicator Data'!AA162&gt;U$195,10,IF('Indicator Data'!AA162&lt;U$194,0,10-(U$195-'Indicator Data'!AA162)/(U$195-U$194)*10)),1))</f>
        <v>1.4</v>
      </c>
      <c r="V159" s="73">
        <f>IF('Indicator Data'!AE162="No data","x",ROUND(IF('Indicator Data'!AE162&gt;V$195,10,IF('Indicator Data'!AE162&lt;V$194,0,10-(V$195-'Indicator Data'!AE162)/(V$195-V$194)*10)),1))</f>
        <v>0.5</v>
      </c>
      <c r="W159" s="74">
        <f t="shared" si="34"/>
        <v>1</v>
      </c>
      <c r="X159" s="73">
        <f>IF('Indicator Data'!W162="No data","x",ROUND(IF('Indicator Data'!W162&gt;X$195,10,IF('Indicator Data'!W162&lt;X$194,0,10-(X$195-'Indicator Data'!W162)/(X$195-X$194)*10)),1))</f>
        <v>1.6</v>
      </c>
      <c r="Y159" s="73">
        <f>IF('Indicator Data'!X162="No data","x",ROUND(IF('Indicator Data'!X162&gt;Y$195,10,IF('Indicator Data'!X162&lt;Y$194,0,10-(Y$195-'Indicator Data'!X162)/(Y$195-Y$194)*10)),1))</f>
        <v>2.6</v>
      </c>
      <c r="Z159" s="74">
        <f t="shared" si="44"/>
        <v>2.1</v>
      </c>
      <c r="AA159" s="88">
        <f>('Indicator Data'!AJ162+'Indicator Data'!AI162*0.5+'Indicator Data'!AH162*0.25)/1000</f>
        <v>3.7454999999999998</v>
      </c>
      <c r="AB159" s="79">
        <f>AA159*1000/'Indicator Data'!BC162</f>
        <v>6.1266752052448461E-3</v>
      </c>
      <c r="AC159" s="74">
        <f t="shared" si="45"/>
        <v>0.6</v>
      </c>
      <c r="AD159" s="73">
        <f>IF('Indicator Data'!AN162="No data","x",ROUND(IF('Indicator Data'!AN162&lt;$AD$194,10,IF('Indicator Data'!AN162&gt;$AD$195,0,($AD$195-'Indicator Data'!AN162)/($AD$195-$AD$194)*10)),1))</f>
        <v>5.2</v>
      </c>
      <c r="AE159" s="73">
        <f>IF('Indicator Data'!AO162="No data","x",ROUND(IF('Indicator Data'!AO162&gt;$AE$195,10,IF('Indicator Data'!AO162&lt;$AE$194,0,10-($AE$195-'Indicator Data'!AO162)/($AE$195-$AE$194)*10)),1))</f>
        <v>3</v>
      </c>
      <c r="AF159" s="80" t="str">
        <f>IF('Indicator Data'!AP162="No data","x",ROUND(IF('Indicator Data'!AP162&gt;$AF$195,10,IF('Indicator Data'!AP162&lt;$AF$194,0,10-($AF$195-'Indicator Data'!AP162)/($AF$195-$AF$194)*10)),1))</f>
        <v>x</v>
      </c>
      <c r="AG159" s="80" t="str">
        <f>IF('Indicator Data'!AQ162="No data","x",ROUND(IF('Indicator Data'!AQ162&gt;$AG$195,10,IF('Indicator Data'!AQ162&lt;$AG$194,0,10-($AG$195-'Indicator Data'!AQ162)/($AG$195-$AG$194)*10)),1))</f>
        <v>x</v>
      </c>
      <c r="AH159" s="73" t="str">
        <f t="shared" si="46"/>
        <v>x</v>
      </c>
      <c r="AI159" s="74">
        <f t="shared" si="47"/>
        <v>4.0999999999999996</v>
      </c>
      <c r="AJ159" s="81">
        <f t="shared" si="48"/>
        <v>2.1</v>
      </c>
      <c r="AK159" s="82">
        <f t="shared" si="35"/>
        <v>1.1000000000000001</v>
      </c>
    </row>
    <row r="160" spans="1:37" s="4" customFormat="1" x14ac:dyDescent="0.25">
      <c r="A160" s="126" t="str">
        <f>'Indicator Data'!A163</f>
        <v>Somalia</v>
      </c>
      <c r="B160" s="59" t="str">
        <f>'Indicator Data'!B163</f>
        <v>SOM</v>
      </c>
      <c r="C160" s="73">
        <f>ROUND(IF('Indicator Data'!Q163="No data",IF((0.1233*LN('Indicator Data'!BB163)-0.4559)&gt;C$195,0,IF((0.1233*LN('Indicator Data'!BB163)-0.4559)&lt;C$194,10,(C$195-(0.1233*LN('Indicator Data'!BB163)-0.4559))/(C$195-C$194)*10)),IF('Indicator Data'!Q163&gt;C$195,0,IF('Indicator Data'!Q163&lt;C$194,10,(C$195-'Indicator Data'!Q163)/(C$195-C$194)*10))),1)</f>
        <v>10</v>
      </c>
      <c r="D160" s="73" t="str">
        <f>IF('Indicator Data'!R163="No data","x",ROUND((IF(LOG('Indicator Data'!R163*1000)&gt;D$195,10,IF(LOG('Indicator Data'!R163*1000)&lt;D$194,0,10-(D$195-LOG('Indicator Data'!R163*1000))/(D$195-D$194)*10))),1))</f>
        <v>x</v>
      </c>
      <c r="E160" s="74">
        <f t="shared" si="36"/>
        <v>10</v>
      </c>
      <c r="F160" s="73">
        <f>IF('Indicator Data'!AF163="No data","x",ROUND(IF('Indicator Data'!AF163&gt;F$195,10,IF('Indicator Data'!AF163&lt;F$194,0,10-(F$195-'Indicator Data'!AF163)/(F$195-F$194)*10)),1))</f>
        <v>10</v>
      </c>
      <c r="G160" s="73" t="str">
        <f>IF('Indicator Data'!AG163="No data","x",ROUND(IF('Indicator Data'!AG163&gt;G$195,10,IF('Indicator Data'!AG163&lt;G$194,0,10-(G$195-'Indicator Data'!AG163)/(G$195-G$194)*10)),1))</f>
        <v>x</v>
      </c>
      <c r="H160" s="74">
        <f t="shared" si="37"/>
        <v>10</v>
      </c>
      <c r="I160" s="75">
        <f>SUM(IF('Indicator Data'!S163=0,0,'Indicator Data'!S163/1000000),SUM('Indicator Data'!T163:U163))</f>
        <v>4645.790019</v>
      </c>
      <c r="J160" s="75">
        <f>I160/'Indicator Data'!BC163*1000000</f>
        <v>315.12855832071619</v>
      </c>
      <c r="K160" s="73">
        <f t="shared" si="38"/>
        <v>6.3</v>
      </c>
      <c r="L160" s="73">
        <f>IF('Indicator Data'!V163="No data","x",ROUND(IF('Indicator Data'!V163&gt;L$195,10,IF('Indicator Data'!V163&lt;L$194,0,10-(L$195-'Indicator Data'!V163)/(L$195-L$194)*10)),1))</f>
        <v>10</v>
      </c>
      <c r="M160" s="74">
        <f t="shared" si="39"/>
        <v>8.1999999999999993</v>
      </c>
      <c r="N160" s="76">
        <f t="shared" si="40"/>
        <v>9.6</v>
      </c>
      <c r="O160" s="88">
        <f>IF(AND('Indicator Data'!AK163="No data",'Indicator Data'!AL163="No data"),0,SUM('Indicator Data'!AK163:AM163)/1000)</f>
        <v>1567.97</v>
      </c>
      <c r="P160" s="73">
        <f t="shared" si="41"/>
        <v>10</v>
      </c>
      <c r="Q160" s="77">
        <f>O160*1000/'Indicator Data'!BC163</f>
        <v>0.1063569648153169</v>
      </c>
      <c r="R160" s="73">
        <f t="shared" si="42"/>
        <v>10</v>
      </c>
      <c r="S160" s="78">
        <f t="shared" si="43"/>
        <v>10</v>
      </c>
      <c r="T160" s="73">
        <f>IF('Indicator Data'!AB163="No data","x",ROUND(IF('Indicator Data'!AB163&gt;T$195,10,IF('Indicator Data'!AB163&lt;T$194,0,10-(T$195-'Indicator Data'!AB163)/(T$195-T$194)*10)),1))</f>
        <v>0.8</v>
      </c>
      <c r="U160" s="73">
        <f>IF('Indicator Data'!AA163="No data","x",ROUND(IF('Indicator Data'!AA163&gt;U$195,10,IF('Indicator Data'!AA163&lt;U$194,0,10-(U$195-'Indicator Data'!AA163)/(U$195-U$194)*10)),1))</f>
        <v>4.8</v>
      </c>
      <c r="V160" s="73">
        <f>IF('Indicator Data'!AE163="No data","x",ROUND(IF('Indicator Data'!AE163&gt;V$195,10,IF('Indicator Data'!AE163&lt;V$194,0,10-(V$195-'Indicator Data'!AE163)/(V$195-V$194)*10)),1))</f>
        <v>2.8</v>
      </c>
      <c r="W160" s="74">
        <f t="shared" si="34"/>
        <v>2.8</v>
      </c>
      <c r="X160" s="73">
        <f>IF('Indicator Data'!W163="No data","x",ROUND(IF('Indicator Data'!W163&gt;X$195,10,IF('Indicator Data'!W163&lt;X$194,0,10-(X$195-'Indicator Data'!W163)/(X$195-X$194)*10)),1))</f>
        <v>9.8000000000000007</v>
      </c>
      <c r="Y160" s="73">
        <f>IF('Indicator Data'!X163="No data","x",ROUND(IF('Indicator Data'!X163&gt;Y$195,10,IF('Indicator Data'!X163&lt;Y$194,0,10-(Y$195-'Indicator Data'!X163)/(Y$195-Y$194)*10)),1))</f>
        <v>5.0999999999999996</v>
      </c>
      <c r="Z160" s="74">
        <f t="shared" si="44"/>
        <v>7.5</v>
      </c>
      <c r="AA160" s="88">
        <f>('Indicator Data'!AJ163+'Indicator Data'!AI163*0.5+'Indicator Data'!AH163*0.25)/1000</f>
        <v>938.10424999999998</v>
      </c>
      <c r="AB160" s="79">
        <f>AA160*1000/'Indicator Data'!BC163</f>
        <v>6.3632544443037328E-2</v>
      </c>
      <c r="AC160" s="74">
        <f t="shared" si="45"/>
        <v>6.4</v>
      </c>
      <c r="AD160" s="73">
        <f>IF('Indicator Data'!AN163="No data","x",ROUND(IF('Indicator Data'!AN163&lt;$AD$194,10,IF('Indicator Data'!AN163&gt;$AD$195,0,($AD$195-'Indicator Data'!AN163)/($AD$195-$AD$194)*10)),1))</f>
        <v>8.3000000000000007</v>
      </c>
      <c r="AE160" s="73">
        <f>IF('Indicator Data'!AO163="No data","x",ROUND(IF('Indicator Data'!AO163&gt;$AE$195,10,IF('Indicator Data'!AO163&lt;$AE$194,0,10-($AE$195-'Indicator Data'!AO163)/($AE$195-$AE$194)*10)),1))</f>
        <v>7.9</v>
      </c>
      <c r="AF160" s="80" t="str">
        <f>IF('Indicator Data'!AP163="No data","x",ROUND(IF('Indicator Data'!AP163&gt;$AF$195,10,IF('Indicator Data'!AP163&lt;$AF$194,0,10-($AF$195-'Indicator Data'!AP163)/($AF$195-$AF$194)*10)),1))</f>
        <v>x</v>
      </c>
      <c r="AG160" s="80" t="str">
        <f>IF('Indicator Data'!AQ163="No data","x",ROUND(IF('Indicator Data'!AQ163&gt;$AG$195,10,IF('Indicator Data'!AQ163&lt;$AG$194,0,10-($AG$195-'Indicator Data'!AQ163)/($AG$195-$AG$194)*10)),1))</f>
        <v>x</v>
      </c>
      <c r="AH160" s="73" t="str">
        <f t="shared" si="46"/>
        <v>x</v>
      </c>
      <c r="AI160" s="74">
        <f t="shared" si="47"/>
        <v>8.1</v>
      </c>
      <c r="AJ160" s="81">
        <f t="shared" si="48"/>
        <v>6.6</v>
      </c>
      <c r="AK160" s="82">
        <f t="shared" si="35"/>
        <v>8.9</v>
      </c>
    </row>
    <row r="161" spans="1:37" s="4" customFormat="1" x14ac:dyDescent="0.25">
      <c r="A161" s="126" t="str">
        <f>'Indicator Data'!A164</f>
        <v>South Africa</v>
      </c>
      <c r="B161" s="59" t="str">
        <f>'Indicator Data'!B164</f>
        <v>ZAF</v>
      </c>
      <c r="C161" s="73">
        <f>ROUND(IF('Indicator Data'!Q164="No data",IF((0.1233*LN('Indicator Data'!BB164)-0.4559)&gt;C$195,0,IF((0.1233*LN('Indicator Data'!BB164)-0.4559)&lt;C$194,10,(C$195-(0.1233*LN('Indicator Data'!BB164)-0.4559))/(C$195-C$194)*10)),IF('Indicator Data'!Q164&gt;C$195,0,IF('Indicator Data'!Q164&lt;C$194,10,(C$195-'Indicator Data'!Q164)/(C$195-C$194)*10))),1)</f>
        <v>3.9</v>
      </c>
      <c r="D161" s="73">
        <f>IF('Indicator Data'!R164="No data","x",ROUND((IF(LOG('Indicator Data'!R164*1000)&gt;D$195,10,IF(LOG('Indicator Data'!R164*1000)&lt;D$194,0,10-(D$195-LOG('Indicator Data'!R164*1000))/(D$195-D$194)*10))),1))</f>
        <v>5</v>
      </c>
      <c r="E161" s="74">
        <f t="shared" si="36"/>
        <v>4.5</v>
      </c>
      <c r="F161" s="73">
        <f>IF('Indicator Data'!AF164="No data","x",ROUND(IF('Indicator Data'!AF164&gt;F$195,10,IF('Indicator Data'!AF164&lt;F$194,0,10-(F$195-'Indicator Data'!AF164)/(F$195-F$194)*10)),1))</f>
        <v>5.2</v>
      </c>
      <c r="G161" s="73">
        <f>IF('Indicator Data'!AG164="No data","x",ROUND(IF('Indicator Data'!AG164&gt;G$195,10,IF('Indicator Data'!AG164&lt;G$194,0,10-(G$195-'Indicator Data'!AG164)/(G$195-G$194)*10)),1))</f>
        <v>9.6</v>
      </c>
      <c r="H161" s="74">
        <f t="shared" si="37"/>
        <v>7.4</v>
      </c>
      <c r="I161" s="75">
        <f>SUM(IF('Indicator Data'!S164=0,0,'Indicator Data'!S164/1000000),SUM('Indicator Data'!T164:U164))</f>
        <v>1753.268047</v>
      </c>
      <c r="J161" s="75">
        <f>I161/'Indicator Data'!BC164*1000000</f>
        <v>30.912481701303925</v>
      </c>
      <c r="K161" s="73">
        <f t="shared" si="38"/>
        <v>0.6</v>
      </c>
      <c r="L161" s="73">
        <f>IF('Indicator Data'!V164="No data","x",ROUND(IF('Indicator Data'!V164&gt;L$195,10,IF('Indicator Data'!V164&lt;L$194,0,10-(L$195-'Indicator Data'!V164)/(L$195-L$194)*10)),1))</f>
        <v>0.2</v>
      </c>
      <c r="M161" s="74">
        <f t="shared" si="39"/>
        <v>0.4</v>
      </c>
      <c r="N161" s="76">
        <f t="shared" si="40"/>
        <v>4.2</v>
      </c>
      <c r="O161" s="88">
        <f>IF(AND('Indicator Data'!AK164="No data",'Indicator Data'!AL164="No data"),0,SUM('Indicator Data'!AK164:AM164)/1000)</f>
        <v>89.573999999999998</v>
      </c>
      <c r="P161" s="73">
        <f t="shared" si="41"/>
        <v>6.5</v>
      </c>
      <c r="Q161" s="77">
        <f>O161*1000/'Indicator Data'!BC164</f>
        <v>1.5793104999834618E-3</v>
      </c>
      <c r="R161" s="73">
        <f t="shared" si="42"/>
        <v>3.6</v>
      </c>
      <c r="S161" s="78">
        <f t="shared" si="43"/>
        <v>5.0999999999999996</v>
      </c>
      <c r="T161" s="73">
        <f>IF('Indicator Data'!AB164="No data","x",ROUND(IF('Indicator Data'!AB164&gt;T$195,10,IF('Indicator Data'!AB164&lt;T$194,0,10-(T$195-'Indicator Data'!AB164)/(T$195-T$194)*10)),1))</f>
        <v>10</v>
      </c>
      <c r="U161" s="73">
        <f>IF('Indicator Data'!AA164="No data","x",ROUND(IF('Indicator Data'!AA164&gt;U$195,10,IF('Indicator Data'!AA164&lt;U$194,0,10-(U$195-'Indicator Data'!AA164)/(U$195-U$194)*10)),1))</f>
        <v>10</v>
      </c>
      <c r="V161" s="73">
        <f>IF('Indicator Data'!AE164="No data","x",ROUND(IF('Indicator Data'!AE164&gt;V$195,10,IF('Indicator Data'!AE164&lt;V$194,0,10-(V$195-'Indicator Data'!AE164)/(V$195-V$194)*10)),1))</f>
        <v>0.2</v>
      </c>
      <c r="W161" s="74">
        <f t="shared" si="34"/>
        <v>6.7</v>
      </c>
      <c r="X161" s="73">
        <f>IF('Indicator Data'!W164="No data","x",ROUND(IF('Indicator Data'!W164&gt;X$195,10,IF('Indicator Data'!W164&lt;X$194,0,10-(X$195-'Indicator Data'!W164)/(X$195-X$194)*10)),1))</f>
        <v>2.9</v>
      </c>
      <c r="Y161" s="73">
        <f>IF('Indicator Data'!X164="No data","x",ROUND(IF('Indicator Data'!X164&gt;Y$195,10,IF('Indicator Data'!X164&lt;Y$194,0,10-(Y$195-'Indicator Data'!X164)/(Y$195-Y$194)*10)),1))</f>
        <v>1.3</v>
      </c>
      <c r="Z161" s="74">
        <f t="shared" si="44"/>
        <v>2.1</v>
      </c>
      <c r="AA161" s="88">
        <f>('Indicator Data'!AJ164+'Indicator Data'!AI164*0.5+'Indicator Data'!AH164*0.25)/1000</f>
        <v>8.4480000000000004</v>
      </c>
      <c r="AB161" s="79">
        <f>AA161*1000/'Indicator Data'!BC164</f>
        <v>1.4894964056378284E-4</v>
      </c>
      <c r="AC161" s="74">
        <f t="shared" si="45"/>
        <v>0</v>
      </c>
      <c r="AD161" s="73">
        <f>IF('Indicator Data'!AN164="No data","x",ROUND(IF('Indicator Data'!AN164&lt;$AD$194,10,IF('Indicator Data'!AN164&gt;$AD$195,0,($AD$195-'Indicator Data'!AN164)/($AD$195-$AD$194)*10)),1))</f>
        <v>3.6</v>
      </c>
      <c r="AE161" s="73">
        <f>IF('Indicator Data'!AO164="No data","x",ROUND(IF('Indicator Data'!AO164&gt;$AE$195,10,IF('Indicator Data'!AO164&lt;$AE$194,0,10-($AE$195-'Indicator Data'!AO164)/($AE$195-$AE$194)*10)),1))</f>
        <v>0</v>
      </c>
      <c r="AF161" s="80">
        <f>IF('Indicator Data'!AP164="No data","x",ROUND(IF('Indicator Data'!AP164&gt;$AF$195,10,IF('Indicator Data'!AP164&lt;$AF$194,0,10-($AF$195-'Indicator Data'!AP164)/($AF$195-$AF$194)*10)),1))</f>
        <v>2.2999999999999998</v>
      </c>
      <c r="AG161" s="80">
        <f>IF('Indicator Data'!AQ164="No data","x",ROUND(IF('Indicator Data'!AQ164&gt;$AG$195,10,IF('Indicator Data'!AQ164&lt;$AG$194,0,10-($AG$195-'Indicator Data'!AQ164)/($AG$195-$AG$194)*10)),1))</f>
        <v>3.1</v>
      </c>
      <c r="AH161" s="73">
        <f t="shared" si="46"/>
        <v>2.5</v>
      </c>
      <c r="AI161" s="74">
        <f t="shared" si="47"/>
        <v>2</v>
      </c>
      <c r="AJ161" s="81">
        <f t="shared" si="48"/>
        <v>3.1</v>
      </c>
      <c r="AK161" s="82">
        <f t="shared" si="35"/>
        <v>4.2</v>
      </c>
    </row>
    <row r="162" spans="1:37" s="4" customFormat="1" x14ac:dyDescent="0.25">
      <c r="A162" s="126" t="str">
        <f>'Indicator Data'!A165</f>
        <v>South Sudan</v>
      </c>
      <c r="B162" s="59" t="str">
        <f>'Indicator Data'!B165</f>
        <v>SSD</v>
      </c>
      <c r="C162" s="73">
        <f>ROUND(IF('Indicator Data'!Q165="No data",IF((0.1233*LN('Indicator Data'!BB165)-0.4559)&gt;C$195,0,IF((0.1233*LN('Indicator Data'!BB165)-0.4559)&lt;C$194,10,(C$195-(0.1233*LN('Indicator Data'!BB165)-0.4559))/(C$195-C$194)*10)),IF('Indicator Data'!Q165&gt;C$195,0,IF('Indicator Data'!Q165&lt;C$194,10,(C$195-'Indicator Data'!Q165)/(C$195-C$194)*10))),1)</f>
        <v>8.6</v>
      </c>
      <c r="D162" s="73">
        <f>IF('Indicator Data'!R165="No data","x",ROUND((IF(LOG('Indicator Data'!R165*1000)&gt;D$195,10,IF(LOG('Indicator Data'!R165*1000)&lt;D$194,0,10-(D$195-LOG('Indicator Data'!R165*1000))/(D$195-D$194)*10))),1))</f>
        <v>10</v>
      </c>
      <c r="E162" s="74">
        <f t="shared" si="36"/>
        <v>9.4</v>
      </c>
      <c r="F162" s="73" t="str">
        <f>IF('Indicator Data'!AF165="No data","x",ROUND(IF('Indicator Data'!AF165&gt;F$195,10,IF('Indicator Data'!AF165&lt;F$194,0,10-(F$195-'Indicator Data'!AF165)/(F$195-F$194)*10)),1))</f>
        <v>x</v>
      </c>
      <c r="G162" s="73" t="str">
        <f>IF('Indicator Data'!AG165="No data","x",ROUND(IF('Indicator Data'!AG165&gt;G$195,10,IF('Indicator Data'!AG165&lt;G$194,0,10-(G$195-'Indicator Data'!AG165)/(G$195-G$194)*10)),1))</f>
        <v>x</v>
      </c>
      <c r="H162" s="74" t="str">
        <f t="shared" si="37"/>
        <v>x</v>
      </c>
      <c r="I162" s="75">
        <f>SUM(IF('Indicator Data'!S165=0,0,'Indicator Data'!S165/1000000),SUM('Indicator Data'!T165:U165))</f>
        <v>5964.4419680000001</v>
      </c>
      <c r="J162" s="75">
        <f>I162/'Indicator Data'!BC165*1000000</f>
        <v>474.28257099358331</v>
      </c>
      <c r="K162" s="73">
        <f t="shared" si="38"/>
        <v>9.5</v>
      </c>
      <c r="L162" s="73" t="str">
        <f>IF('Indicator Data'!V165="No data","x",ROUND(IF('Indicator Data'!V165&gt;L$195,10,IF('Indicator Data'!V165&lt;L$194,0,10-(L$195-'Indicator Data'!V165)/(L$195-L$194)*10)),1))</f>
        <v>x</v>
      </c>
      <c r="M162" s="74">
        <f t="shared" si="39"/>
        <v>9.5</v>
      </c>
      <c r="N162" s="76">
        <f t="shared" si="40"/>
        <v>9.4</v>
      </c>
      <c r="O162" s="88">
        <f>IF(AND('Indicator Data'!AK165="No data",'Indicator Data'!AL165="No data"),0,SUM('Indicator Data'!AK165:AM165)/1000)</f>
        <v>2137.692</v>
      </c>
      <c r="P162" s="73">
        <f t="shared" si="41"/>
        <v>10</v>
      </c>
      <c r="Q162" s="77">
        <f>O162*1000/'Indicator Data'!BC165</f>
        <v>0.16998573599876715</v>
      </c>
      <c r="R162" s="73">
        <f t="shared" si="42"/>
        <v>10</v>
      </c>
      <c r="S162" s="78">
        <f t="shared" si="43"/>
        <v>10</v>
      </c>
      <c r="T162" s="73">
        <f>IF('Indicator Data'!AB165="No data","x",ROUND(IF('Indicator Data'!AB165&gt;T$195,10,IF('Indicator Data'!AB165&lt;T$194,0,10-(T$195-'Indicator Data'!AB165)/(T$195-T$194)*10)),1))</f>
        <v>5.4</v>
      </c>
      <c r="U162" s="73">
        <f>IF('Indicator Data'!AA165="No data","x",ROUND(IF('Indicator Data'!AA165&gt;U$195,10,IF('Indicator Data'!AA165&lt;U$194,0,10-(U$195-'Indicator Data'!AA165)/(U$195-U$194)*10)),1))</f>
        <v>2.7</v>
      </c>
      <c r="V162" s="73">
        <f>IF('Indicator Data'!AE165="No data","x",ROUND(IF('Indicator Data'!AE165&gt;V$195,10,IF('Indicator Data'!AE165&lt;V$194,0,10-(V$195-'Indicator Data'!AE165)/(V$195-V$194)*10)),1))</f>
        <v>4.5999999999999996</v>
      </c>
      <c r="W162" s="74">
        <f t="shared" si="34"/>
        <v>4.2</v>
      </c>
      <c r="X162" s="73">
        <f>IF('Indicator Data'!W165="No data","x",ROUND(IF('Indicator Data'!W165&gt;X$195,10,IF('Indicator Data'!W165&lt;X$194,0,10-(X$195-'Indicator Data'!W165)/(X$195-X$194)*10)),1))</f>
        <v>7.4</v>
      </c>
      <c r="Y162" s="73">
        <f>IF('Indicator Data'!X165="No data","x",ROUND(IF('Indicator Data'!X165&gt;Y$195,10,IF('Indicator Data'!X165&lt;Y$194,0,10-(Y$195-'Indicator Data'!X165)/(Y$195-Y$194)*10)),1))</f>
        <v>6.1</v>
      </c>
      <c r="Z162" s="74">
        <f t="shared" si="44"/>
        <v>6.8</v>
      </c>
      <c r="AA162" s="88">
        <f>('Indicator Data'!AJ165+'Indicator Data'!AI165*0.5+'Indicator Data'!AH165*0.25)/1000</f>
        <v>906.45650000000001</v>
      </c>
      <c r="AB162" s="79">
        <f>AA162*1000/'Indicator Data'!BC165</f>
        <v>7.2079923255252143E-2</v>
      </c>
      <c r="AC162" s="74">
        <f t="shared" si="45"/>
        <v>7.2</v>
      </c>
      <c r="AD162" s="73">
        <f>IF('Indicator Data'!AN165="No data","x",ROUND(IF('Indicator Data'!AN165&lt;$AD$194,10,IF('Indicator Data'!AN165&gt;$AD$195,0,($AD$195-'Indicator Data'!AN165)/($AD$195-$AD$194)*10)),1))</f>
        <v>7.7</v>
      </c>
      <c r="AE162" s="73">
        <f>IF('Indicator Data'!AO165="No data","x",ROUND(IF('Indicator Data'!AO165&gt;$AE$195,10,IF('Indicator Data'!AO165&lt;$AE$194,0,10-($AE$195-'Indicator Data'!AO165)/($AE$195-$AE$194)*10)),1))</f>
        <v>9</v>
      </c>
      <c r="AF162" s="80" t="str">
        <f>IF('Indicator Data'!AP165="No data","x",ROUND(IF('Indicator Data'!AP165&gt;$AF$195,10,IF('Indicator Data'!AP165&lt;$AF$194,0,10-($AF$195-'Indicator Data'!AP165)/($AF$195-$AF$194)*10)),1))</f>
        <v>x</v>
      </c>
      <c r="AG162" s="80" t="str">
        <f>IF('Indicator Data'!AQ165="No data","x",ROUND(IF('Indicator Data'!AQ165&gt;$AG$195,10,IF('Indicator Data'!AQ165&lt;$AG$194,0,10-($AG$195-'Indicator Data'!AQ165)/($AG$195-$AG$194)*10)),1))</f>
        <v>x</v>
      </c>
      <c r="AH162" s="73" t="str">
        <f t="shared" si="46"/>
        <v>x</v>
      </c>
      <c r="AI162" s="74">
        <f t="shared" si="47"/>
        <v>8.4</v>
      </c>
      <c r="AJ162" s="81">
        <f t="shared" si="48"/>
        <v>6.9</v>
      </c>
      <c r="AK162" s="82">
        <f t="shared" si="35"/>
        <v>8.9</v>
      </c>
    </row>
    <row r="163" spans="1:37" s="4" customFormat="1" x14ac:dyDescent="0.25">
      <c r="A163" s="126" t="str">
        <f>'Indicator Data'!A166</f>
        <v>Spain</v>
      </c>
      <c r="B163" s="59" t="str">
        <f>'Indicator Data'!B166</f>
        <v>ESP</v>
      </c>
      <c r="C163" s="73">
        <f>ROUND(IF('Indicator Data'!Q166="No data",IF((0.1233*LN('Indicator Data'!BB166)-0.4559)&gt;C$195,0,IF((0.1233*LN('Indicator Data'!BB166)-0.4559)&lt;C$194,10,(C$195-(0.1233*LN('Indicator Data'!BB166)-0.4559))/(C$195-C$194)*10)),IF('Indicator Data'!Q166&gt;C$195,0,IF('Indicator Data'!Q166&lt;C$194,10,(C$195-'Indicator Data'!Q166)/(C$195-C$194)*10))),1)</f>
        <v>0.9</v>
      </c>
      <c r="D163" s="73" t="str">
        <f>IF('Indicator Data'!R166="No data","x",ROUND((IF(LOG('Indicator Data'!R166*1000)&gt;D$195,10,IF(LOG('Indicator Data'!R166*1000)&lt;D$194,0,10-(D$195-LOG('Indicator Data'!R166*1000))/(D$195-D$194)*10))),1))</f>
        <v>x</v>
      </c>
      <c r="E163" s="74">
        <f t="shared" si="36"/>
        <v>0.9</v>
      </c>
      <c r="F163" s="73">
        <f>IF('Indicator Data'!AF166="No data","x",ROUND(IF('Indicator Data'!AF166&gt;F$195,10,IF('Indicator Data'!AF166&lt;F$194,0,10-(F$195-'Indicator Data'!AF166)/(F$195-F$194)*10)),1))</f>
        <v>1.1000000000000001</v>
      </c>
      <c r="G163" s="73">
        <f>IF('Indicator Data'!AG166="No data","x",ROUND(IF('Indicator Data'!AG166&gt;G$195,10,IF('Indicator Data'!AG166&lt;G$194,0,10-(G$195-'Indicator Data'!AG166)/(G$195-G$194)*10)),1))</f>
        <v>2.7</v>
      </c>
      <c r="H163" s="74">
        <f t="shared" si="37"/>
        <v>1.9</v>
      </c>
      <c r="I163" s="75">
        <f>SUM(IF('Indicator Data'!S166=0,0,'Indicator Data'!S166/1000000),SUM('Indicator Data'!T166:U166))</f>
        <v>-4.6837999999999998E-2</v>
      </c>
      <c r="J163" s="75">
        <f>I163/'Indicator Data'!BC166*1000000</f>
        <v>-1.0057109817077324E-3</v>
      </c>
      <c r="K163" s="73">
        <f t="shared" si="38"/>
        <v>0</v>
      </c>
      <c r="L163" s="73" t="str">
        <f>IF('Indicator Data'!V166="No data","x",ROUND(IF('Indicator Data'!V166&gt;L$195,10,IF('Indicator Data'!V166&lt;L$194,0,10-(L$195-'Indicator Data'!V166)/(L$195-L$194)*10)),1))</f>
        <v>x</v>
      </c>
      <c r="M163" s="74">
        <f t="shared" si="39"/>
        <v>0</v>
      </c>
      <c r="N163" s="76">
        <f t="shared" si="40"/>
        <v>0.9</v>
      </c>
      <c r="O163" s="88">
        <f>IF(AND('Indicator Data'!AK166="No data",'Indicator Data'!AL166="No data"),0,SUM('Indicator Data'!AK166:AM166)/1000)</f>
        <v>18.631</v>
      </c>
      <c r="P163" s="73">
        <f t="shared" si="41"/>
        <v>4.2</v>
      </c>
      <c r="Q163" s="77">
        <f>O163*1000/'Indicator Data'!BC166</f>
        <v>4.0004699816808496E-4</v>
      </c>
      <c r="R163" s="73">
        <f t="shared" si="42"/>
        <v>2.5</v>
      </c>
      <c r="S163" s="78">
        <f t="shared" si="43"/>
        <v>3.4</v>
      </c>
      <c r="T163" s="73">
        <f>IF('Indicator Data'!AB166="No data","x",ROUND(IF('Indicator Data'!AB166&gt;T$195,10,IF('Indicator Data'!AB166&lt;T$194,0,10-(T$195-'Indicator Data'!AB166)/(T$195-T$194)*10)),1))</f>
        <v>0.8</v>
      </c>
      <c r="U163" s="73">
        <f>IF('Indicator Data'!AA166="No data","x",ROUND(IF('Indicator Data'!AA166&gt;U$195,10,IF('Indicator Data'!AA166&lt;U$194,0,10-(U$195-'Indicator Data'!AA166)/(U$195-U$194)*10)),1))</f>
        <v>0.2</v>
      </c>
      <c r="V163" s="73" t="str">
        <f>IF('Indicator Data'!AE166="No data","x",ROUND(IF('Indicator Data'!AE166&gt;V$195,10,IF('Indicator Data'!AE166&lt;V$194,0,10-(V$195-'Indicator Data'!AE166)/(V$195-V$194)*10)),1))</f>
        <v>x</v>
      </c>
      <c r="W163" s="74">
        <f t="shared" ref="W163:W193" si="49">IF(AND(T163="x",U163="x",V163="x"),"x",ROUND(AVERAGE(T163,U163,V163),1))</f>
        <v>0.5</v>
      </c>
      <c r="X163" s="73">
        <f>IF('Indicator Data'!W166="No data","x",ROUND(IF('Indicator Data'!W166&gt;X$195,10,IF('Indicator Data'!W166&lt;X$194,0,10-(X$195-'Indicator Data'!W166)/(X$195-X$194)*10)),1))</f>
        <v>0.2</v>
      </c>
      <c r="Y163" s="73" t="str">
        <f>IF('Indicator Data'!X166="No data","x",ROUND(IF('Indicator Data'!X166&gt;Y$195,10,IF('Indicator Data'!X166&lt;Y$194,0,10-(Y$195-'Indicator Data'!X166)/(Y$195-Y$194)*10)),1))</f>
        <v>x</v>
      </c>
      <c r="Z163" s="74">
        <f t="shared" si="44"/>
        <v>0.2</v>
      </c>
      <c r="AA163" s="88">
        <f>('Indicator Data'!AJ166+'Indicator Data'!AI166*0.5+'Indicator Data'!AH166*0.25)/1000</f>
        <v>0.78749999999999998</v>
      </c>
      <c r="AB163" s="79">
        <f>AA163*1000/'Indicator Data'!BC166</f>
        <v>1.690929156016139E-5</v>
      </c>
      <c r="AC163" s="74">
        <f t="shared" si="45"/>
        <v>0</v>
      </c>
      <c r="AD163" s="73">
        <f>IF('Indicator Data'!AN166="No data","x",ROUND(IF('Indicator Data'!AN166&lt;$AD$194,10,IF('Indicator Data'!AN166&gt;$AD$195,0,($AD$195-'Indicator Data'!AN166)/($AD$195-$AD$194)*10)),1))</f>
        <v>3.2</v>
      </c>
      <c r="AE163" s="73">
        <f>IF('Indicator Data'!AO166="No data","x",ROUND(IF('Indicator Data'!AO166&gt;$AE$195,10,IF('Indicator Data'!AO166&lt;$AE$194,0,10-($AE$195-'Indicator Data'!AO166)/($AE$195-$AE$194)*10)),1))</f>
        <v>0</v>
      </c>
      <c r="AF163" s="80">
        <f>IF('Indicator Data'!AP166="No data","x",ROUND(IF('Indicator Data'!AP166&gt;$AF$195,10,IF('Indicator Data'!AP166&lt;$AF$194,0,10-($AF$195-'Indicator Data'!AP166)/($AF$195-$AF$194)*10)),1))</f>
        <v>1.1000000000000001</v>
      </c>
      <c r="AG163" s="80">
        <f>IF('Indicator Data'!AQ166="No data","x",ROUND(IF('Indicator Data'!AQ166&gt;$AG$195,10,IF('Indicator Data'!AQ166&lt;$AG$194,0,10-($AG$195-'Indicator Data'!AQ166)/($AG$195-$AG$194)*10)),1))</f>
        <v>4.2</v>
      </c>
      <c r="AH163" s="73">
        <f t="shared" si="46"/>
        <v>1.7</v>
      </c>
      <c r="AI163" s="74">
        <f t="shared" si="47"/>
        <v>1.6</v>
      </c>
      <c r="AJ163" s="81">
        <f t="shared" si="48"/>
        <v>0.6</v>
      </c>
      <c r="AK163" s="82">
        <f t="shared" ref="AK163:AK193" si="50">ROUND((10-GEOMEAN(((10-S163)/10*9+1),((10-AJ163)/10*9+1)))/9*10,1)</f>
        <v>2.1</v>
      </c>
    </row>
    <row r="164" spans="1:37" s="4" customFormat="1" x14ac:dyDescent="0.25">
      <c r="A164" s="126" t="str">
        <f>'Indicator Data'!A167</f>
        <v>Sri Lanka</v>
      </c>
      <c r="B164" s="59" t="str">
        <f>'Indicator Data'!B167</f>
        <v>LKA</v>
      </c>
      <c r="C164" s="73">
        <f>ROUND(IF('Indicator Data'!Q167="No data",IF((0.1233*LN('Indicator Data'!BB167)-0.4559)&gt;C$195,0,IF((0.1233*LN('Indicator Data'!BB167)-0.4559)&lt;C$194,10,(C$195-(0.1233*LN('Indicator Data'!BB167)-0.4559))/(C$195-C$194)*10)),IF('Indicator Data'!Q167&gt;C$195,0,IF('Indicator Data'!Q167&lt;C$194,10,(C$195-'Indicator Data'!Q167)/(C$195-C$194)*10))),1)</f>
        <v>2.8</v>
      </c>
      <c r="D164" s="73" t="str">
        <f>IF('Indicator Data'!R167="No data","x",ROUND((IF(LOG('Indicator Data'!R167*1000)&gt;D$195,10,IF(LOG('Indicator Data'!R167*1000)&lt;D$194,0,10-(D$195-LOG('Indicator Data'!R167*1000))/(D$195-D$194)*10))),1))</f>
        <v>x</v>
      </c>
      <c r="E164" s="74">
        <f t="shared" si="36"/>
        <v>2.8</v>
      </c>
      <c r="F164" s="73">
        <f>IF('Indicator Data'!AF167="No data","x",ROUND(IF('Indicator Data'!AF167&gt;F$195,10,IF('Indicator Data'!AF167&lt;F$194,0,10-(F$195-'Indicator Data'!AF167)/(F$195-F$194)*10)),1))</f>
        <v>4.7</v>
      </c>
      <c r="G164" s="73">
        <f>IF('Indicator Data'!AG167="No data","x",ROUND(IF('Indicator Data'!AG167&gt;G$195,10,IF('Indicator Data'!AG167&lt;G$194,0,10-(G$195-'Indicator Data'!AG167)/(G$195-G$194)*10)),1))</f>
        <v>3.7</v>
      </c>
      <c r="H164" s="74">
        <f t="shared" si="37"/>
        <v>4.2</v>
      </c>
      <c r="I164" s="75">
        <f>SUM(IF('Indicator Data'!S167=0,0,'Indicator Data'!S167/1000000),SUM('Indicator Data'!T167:U167))</f>
        <v>206.07092</v>
      </c>
      <c r="J164" s="75">
        <f>I164/'Indicator Data'!BC167*1000000</f>
        <v>9.6097239321022201</v>
      </c>
      <c r="K164" s="73">
        <f t="shared" si="38"/>
        <v>0.2</v>
      </c>
      <c r="L164" s="73">
        <f>IF('Indicator Data'!V167="No data","x",ROUND(IF('Indicator Data'!V167&gt;L$195,10,IF('Indicator Data'!V167&lt;L$194,0,10-(L$195-'Indicator Data'!V167)/(L$195-L$194)*10)),1))</f>
        <v>0.2</v>
      </c>
      <c r="M164" s="74">
        <f t="shared" si="39"/>
        <v>0.2</v>
      </c>
      <c r="N164" s="76">
        <f t="shared" si="40"/>
        <v>2.5</v>
      </c>
      <c r="O164" s="88">
        <f>IF(AND('Indicator Data'!AK167="No data",'Indicator Data'!AL167="No data"),0,SUM('Indicator Data'!AK167:AM167)/1000)</f>
        <v>43.968000000000004</v>
      </c>
      <c r="P164" s="73">
        <f t="shared" si="41"/>
        <v>5.5</v>
      </c>
      <c r="Q164" s="77">
        <f>O164*1000/'Indicator Data'!BC167</f>
        <v>2.050363738108562E-3</v>
      </c>
      <c r="R164" s="73">
        <f t="shared" si="42"/>
        <v>3.8</v>
      </c>
      <c r="S164" s="78">
        <f t="shared" si="43"/>
        <v>4.7</v>
      </c>
      <c r="T164" s="73">
        <f>IF('Indicator Data'!AB167="No data","x",ROUND(IF('Indicator Data'!AB167&gt;T$195,10,IF('Indicator Data'!AB167&lt;T$194,0,10-(T$195-'Indicator Data'!AB167)/(T$195-T$194)*10)),1))</f>
        <v>0.2</v>
      </c>
      <c r="U164" s="73">
        <f>IF('Indicator Data'!AA167="No data","x",ROUND(IF('Indicator Data'!AA167&gt;U$195,10,IF('Indicator Data'!AA167&lt;U$194,0,10-(U$195-'Indicator Data'!AA167)/(U$195-U$194)*10)),1))</f>
        <v>1.2</v>
      </c>
      <c r="V164" s="73">
        <f>IF('Indicator Data'!AE167="No data","x",ROUND(IF('Indicator Data'!AE167&gt;V$195,10,IF('Indicator Data'!AE167&lt;V$194,0,10-(V$195-'Indicator Data'!AE167)/(V$195-V$194)*10)),1))</f>
        <v>0</v>
      </c>
      <c r="W164" s="74">
        <f t="shared" si="49"/>
        <v>0.5</v>
      </c>
      <c r="X164" s="73">
        <f>IF('Indicator Data'!W167="No data","x",ROUND(IF('Indicator Data'!W167&gt;X$195,10,IF('Indicator Data'!W167&lt;X$194,0,10-(X$195-'Indicator Data'!W167)/(X$195-X$194)*10)),1))</f>
        <v>0.7</v>
      </c>
      <c r="Y164" s="73">
        <f>IF('Indicator Data'!X167="No data","x",ROUND(IF('Indicator Data'!X167&gt;Y$195,10,IF('Indicator Data'!X167&lt;Y$194,0,10-(Y$195-'Indicator Data'!X167)/(Y$195-Y$194)*10)),1))</f>
        <v>4.5999999999999996</v>
      </c>
      <c r="Z164" s="74">
        <f t="shared" si="44"/>
        <v>2.7</v>
      </c>
      <c r="AA164" s="88">
        <f>('Indicator Data'!AJ167+'Indicator Data'!AI167*0.5+'Indicator Data'!AH167*0.25)/1000</f>
        <v>1143.5730000000001</v>
      </c>
      <c r="AB164" s="79">
        <f>AA164*1000/'Indicator Data'!BC167</f>
        <v>5.332834359261332E-2</v>
      </c>
      <c r="AC164" s="74">
        <f t="shared" si="45"/>
        <v>5.3</v>
      </c>
      <c r="AD164" s="73">
        <f>IF('Indicator Data'!AN167="No data","x",ROUND(IF('Indicator Data'!AN167&lt;$AD$194,10,IF('Indicator Data'!AN167&gt;$AD$195,0,($AD$195-'Indicator Data'!AN167)/($AD$195-$AD$194)*10)),1))</f>
        <v>4.9000000000000004</v>
      </c>
      <c r="AE164" s="73">
        <f>IF('Indicator Data'!AO167="No data","x",ROUND(IF('Indicator Data'!AO167&gt;$AE$195,10,IF('Indicator Data'!AO167&lt;$AE$194,0,10-($AE$195-'Indicator Data'!AO167)/($AE$195-$AE$194)*10)),1))</f>
        <v>5.7</v>
      </c>
      <c r="AF164" s="80">
        <f>IF('Indicator Data'!AP167="No data","x",ROUND(IF('Indicator Data'!AP167&gt;$AF$195,10,IF('Indicator Data'!AP167&lt;$AF$194,0,10-($AF$195-'Indicator Data'!AP167)/($AF$195-$AF$194)*10)),1))</f>
        <v>6.5</v>
      </c>
      <c r="AG164" s="80">
        <f>IF('Indicator Data'!AQ167="No data","x",ROUND(IF('Indicator Data'!AQ167&gt;$AG$195,10,IF('Indicator Data'!AQ167&lt;$AG$194,0,10-($AG$195-'Indicator Data'!AQ167)/($AG$195-$AG$194)*10)),1))</f>
        <v>4.2</v>
      </c>
      <c r="AH164" s="73">
        <f t="shared" si="46"/>
        <v>6</v>
      </c>
      <c r="AI164" s="74">
        <f t="shared" si="47"/>
        <v>5.5</v>
      </c>
      <c r="AJ164" s="81">
        <f t="shared" si="48"/>
        <v>3.8</v>
      </c>
      <c r="AK164" s="82">
        <f t="shared" si="50"/>
        <v>4.3</v>
      </c>
    </row>
    <row r="165" spans="1:37" s="4" customFormat="1" x14ac:dyDescent="0.25">
      <c r="A165" s="127" t="str">
        <f>'Indicator Data'!A168</f>
        <v>Sudan</v>
      </c>
      <c r="B165" s="59" t="str">
        <f>'Indicator Data'!B168</f>
        <v>SDN</v>
      </c>
      <c r="C165" s="73">
        <f>ROUND(IF('Indicator Data'!Q168="No data",IF((0.1233*LN('Indicator Data'!BB168)-0.4559)&gt;C$195,0,IF((0.1233*LN('Indicator Data'!BB168)-0.4559)&lt;C$194,10,(C$195-(0.1233*LN('Indicator Data'!BB168)-0.4559))/(C$195-C$194)*10)),IF('Indicator Data'!Q168&gt;C$195,0,IF('Indicator Data'!Q168&lt;C$194,10,(C$195-'Indicator Data'!Q168)/(C$195-C$194)*10))),1)</f>
        <v>6.9</v>
      </c>
      <c r="D165" s="73">
        <f>IF('Indicator Data'!R168="No data","x",ROUND((IF(LOG('Indicator Data'!R168*1000)&gt;D$195,10,IF(LOG('Indicator Data'!R168*1000)&lt;D$194,0,10-(D$195-LOG('Indicator Data'!R168*1000))/(D$195-D$194)*10))),1))</f>
        <v>9.1</v>
      </c>
      <c r="E165" s="74">
        <f t="shared" si="36"/>
        <v>8.1999999999999993</v>
      </c>
      <c r="F165" s="73">
        <f>IF('Indicator Data'!AF168="No data","x",ROUND(IF('Indicator Data'!AF168&gt;F$195,10,IF('Indicator Data'!AF168&lt;F$194,0,10-(F$195-'Indicator Data'!AF168)/(F$195-F$194)*10)),1))</f>
        <v>7.5</v>
      </c>
      <c r="G165" s="73">
        <f>IF('Indicator Data'!AG168="No data","x",ROUND(IF('Indicator Data'!AG168&gt;G$195,10,IF('Indicator Data'!AG168&lt;G$194,0,10-(G$195-'Indicator Data'!AG168)/(G$195-G$194)*10)),1))</f>
        <v>2.6</v>
      </c>
      <c r="H165" s="74">
        <f t="shared" si="37"/>
        <v>5.0999999999999996</v>
      </c>
      <c r="I165" s="75">
        <f>SUM(IF('Indicator Data'!S168=0,0,'Indicator Data'!S168/1000000),SUM('Indicator Data'!T168:U168))</f>
        <v>2053.1686979999999</v>
      </c>
      <c r="J165" s="75">
        <f>I165/'Indicator Data'!BC168*1000000</f>
        <v>50.653839674847326</v>
      </c>
      <c r="K165" s="73">
        <f t="shared" si="38"/>
        <v>1</v>
      </c>
      <c r="L165" s="73">
        <f>IF('Indicator Data'!V168="No data","x",ROUND(IF('Indicator Data'!V168&gt;L$195,10,IF('Indicator Data'!V168&lt;L$194,0,10-(L$195-'Indicator Data'!V168)/(L$195-L$194)*10)),1))</f>
        <v>0.5</v>
      </c>
      <c r="M165" s="74">
        <f t="shared" si="39"/>
        <v>0.8</v>
      </c>
      <c r="N165" s="76">
        <f t="shared" si="40"/>
        <v>5.6</v>
      </c>
      <c r="O165" s="88">
        <f>IF(AND('Indicator Data'!AK168="No data",'Indicator Data'!AL168="No data"),0,SUM('Indicator Data'!AK168:AM168)/1000)</f>
        <v>3013.0140000000001</v>
      </c>
      <c r="P165" s="73">
        <f t="shared" si="41"/>
        <v>10</v>
      </c>
      <c r="Q165" s="77">
        <f>O165*1000/'Indicator Data'!BC168</f>
        <v>7.4334236754504832E-2</v>
      </c>
      <c r="R165" s="73">
        <f t="shared" si="42"/>
        <v>9.1999999999999993</v>
      </c>
      <c r="S165" s="78">
        <f t="shared" si="43"/>
        <v>9.6</v>
      </c>
      <c r="T165" s="73">
        <f>IF('Indicator Data'!AB168="No data","x",ROUND(IF('Indicator Data'!AB168&gt;T$195,10,IF('Indicator Data'!AB168&lt;T$194,0,10-(T$195-'Indicator Data'!AB168)/(T$195-T$194)*10)),1))</f>
        <v>0.4</v>
      </c>
      <c r="U165" s="73">
        <f>IF('Indicator Data'!AA168="No data","x",ROUND(IF('Indicator Data'!AA168&gt;U$195,10,IF('Indicator Data'!AA168&lt;U$194,0,10-(U$195-'Indicator Data'!AA168)/(U$195-U$194)*10)),1))</f>
        <v>1.4</v>
      </c>
      <c r="V165" s="73">
        <f>IF('Indicator Data'!AE168="No data","x",ROUND(IF('Indicator Data'!AE168&gt;V$195,10,IF('Indicator Data'!AE168&lt;V$194,0,10-(V$195-'Indicator Data'!AE168)/(V$195-V$194)*10)),1))</f>
        <v>1.3</v>
      </c>
      <c r="W165" s="74">
        <f t="shared" si="49"/>
        <v>1</v>
      </c>
      <c r="X165" s="73">
        <f>IF('Indicator Data'!W168="No data","x",ROUND(IF('Indicator Data'!W168&gt;X$195,10,IF('Indicator Data'!W168&lt;X$194,0,10-(X$195-'Indicator Data'!W168)/(X$195-X$194)*10)),1))</f>
        <v>4.9000000000000004</v>
      </c>
      <c r="Y165" s="73">
        <f>IF('Indicator Data'!X168="No data","x",ROUND(IF('Indicator Data'!X168&gt;Y$195,10,IF('Indicator Data'!X168&lt;Y$194,0,10-(Y$195-'Indicator Data'!X168)/(Y$195-Y$194)*10)),1))</f>
        <v>7.3</v>
      </c>
      <c r="Z165" s="74">
        <f t="shared" si="44"/>
        <v>6.1</v>
      </c>
      <c r="AA165" s="88">
        <f>('Indicator Data'!AJ168+'Indicator Data'!AI168*0.5+'Indicator Data'!AH168*0.25)/1000</f>
        <v>218.0985</v>
      </c>
      <c r="AB165" s="79">
        <f>AA165*1000/'Indicator Data'!BC168</f>
        <v>5.3807202803579316E-3</v>
      </c>
      <c r="AC165" s="74">
        <f t="shared" si="45"/>
        <v>0.5</v>
      </c>
      <c r="AD165" s="73">
        <f>IF('Indicator Data'!AN168="No data","x",ROUND(IF('Indicator Data'!AN168&lt;$AD$194,10,IF('Indicator Data'!AN168&gt;$AD$195,0,($AD$195-'Indicator Data'!AN168)/($AD$195-$AD$194)*10)),1))</f>
        <v>6</v>
      </c>
      <c r="AE165" s="73">
        <f>IF('Indicator Data'!AO168="No data","x",ROUND(IF('Indicator Data'!AO168&gt;$AE$195,10,IF('Indicator Data'!AO168&lt;$AE$194,0,10-($AE$195-'Indicator Data'!AO168)/($AE$195-$AE$194)*10)),1))</f>
        <v>6.9</v>
      </c>
      <c r="AF165" s="80" t="str">
        <f>IF('Indicator Data'!AP168="No data","x",ROUND(IF('Indicator Data'!AP168&gt;$AF$195,10,IF('Indicator Data'!AP168&lt;$AF$194,0,10-($AF$195-'Indicator Data'!AP168)/($AF$195-$AF$194)*10)),1))</f>
        <v>x</v>
      </c>
      <c r="AG165" s="80" t="str">
        <f>IF('Indicator Data'!AQ168="No data","x",ROUND(IF('Indicator Data'!AQ168&gt;$AG$195,10,IF('Indicator Data'!AQ168&lt;$AG$194,0,10-($AG$195-'Indicator Data'!AQ168)/($AG$195-$AG$194)*10)),1))</f>
        <v>x</v>
      </c>
      <c r="AH165" s="73" t="str">
        <f t="shared" si="46"/>
        <v>x</v>
      </c>
      <c r="AI165" s="74">
        <f t="shared" si="47"/>
        <v>6.5</v>
      </c>
      <c r="AJ165" s="81">
        <f t="shared" si="48"/>
        <v>4.0999999999999996</v>
      </c>
      <c r="AK165" s="82">
        <f t="shared" si="50"/>
        <v>7.9</v>
      </c>
    </row>
    <row r="166" spans="1:37" s="4" customFormat="1" x14ac:dyDescent="0.25">
      <c r="A166" s="126" t="str">
        <f>'Indicator Data'!A169</f>
        <v>Suriname</v>
      </c>
      <c r="B166" s="59" t="str">
        <f>'Indicator Data'!B169</f>
        <v>SUR</v>
      </c>
      <c r="C166" s="73">
        <f>ROUND(IF('Indicator Data'!Q169="No data",IF((0.1233*LN('Indicator Data'!BB169)-0.4559)&gt;C$195,0,IF((0.1233*LN('Indicator Data'!BB169)-0.4559)&lt;C$194,10,(C$195-(0.1233*LN('Indicator Data'!BB169)-0.4559))/(C$195-C$194)*10)),IF('Indicator Data'!Q169&gt;C$195,0,IF('Indicator Data'!Q169&lt;C$194,10,(C$195-'Indicator Data'!Q169)/(C$195-C$194)*10))),1)</f>
        <v>3.5</v>
      </c>
      <c r="D166" s="73">
        <f>IF('Indicator Data'!R169="No data","x",ROUND((IF(LOG('Indicator Data'!R169*1000)&gt;D$195,10,IF(LOG('Indicator Data'!R169*1000)&lt;D$194,0,10-(D$195-LOG('Indicator Data'!R169*1000))/(D$195-D$194)*10))),1))</f>
        <v>5.6</v>
      </c>
      <c r="E166" s="74">
        <f t="shared" si="36"/>
        <v>4.5999999999999996</v>
      </c>
      <c r="F166" s="73">
        <f>IF('Indicator Data'!AF169="No data","x",ROUND(IF('Indicator Data'!AF169&gt;F$195,10,IF('Indicator Data'!AF169&lt;F$194,0,10-(F$195-'Indicator Data'!AF169)/(F$195-F$194)*10)),1))</f>
        <v>5.9</v>
      </c>
      <c r="G166" s="73" t="str">
        <f>IF('Indicator Data'!AG169="No data","x",ROUND(IF('Indicator Data'!AG169&gt;G$195,10,IF('Indicator Data'!AG169&lt;G$194,0,10-(G$195-'Indicator Data'!AG169)/(G$195-G$194)*10)),1))</f>
        <v>x</v>
      </c>
      <c r="H166" s="74">
        <f t="shared" si="37"/>
        <v>5.9</v>
      </c>
      <c r="I166" s="75">
        <f>SUM(IF('Indicator Data'!S169=0,0,'Indicator Data'!S169/1000000),SUM('Indicator Data'!T169:U169))</f>
        <v>11.01</v>
      </c>
      <c r="J166" s="75">
        <f>I166/'Indicator Data'!BC169*1000000</f>
        <v>19.54199665602891</v>
      </c>
      <c r="K166" s="73">
        <f t="shared" si="38"/>
        <v>0.4</v>
      </c>
      <c r="L166" s="73">
        <f>IF('Indicator Data'!V169="No data","x",ROUND(IF('Indicator Data'!V169&gt;L$195,10,IF('Indicator Data'!V169&lt;L$194,0,10-(L$195-'Indicator Data'!V169)/(L$195-L$194)*10)),1))</f>
        <v>0.5</v>
      </c>
      <c r="M166" s="74">
        <f t="shared" si="39"/>
        <v>0.5</v>
      </c>
      <c r="N166" s="76">
        <f t="shared" si="40"/>
        <v>3.9</v>
      </c>
      <c r="O166" s="88">
        <f>IF(AND('Indicator Data'!AK169="No data",'Indicator Data'!AL169="No data"),0,SUM('Indicator Data'!AK169:AM169)/1000)</f>
        <v>4.7E-2</v>
      </c>
      <c r="P166" s="73">
        <f t="shared" si="41"/>
        <v>0</v>
      </c>
      <c r="Q166" s="77">
        <f>O166*1000/'Indicator Data'!BC169</f>
        <v>8.3421784090223318E-5</v>
      </c>
      <c r="R166" s="73">
        <f t="shared" si="42"/>
        <v>1.7</v>
      </c>
      <c r="S166" s="78">
        <f t="shared" si="43"/>
        <v>0.9</v>
      </c>
      <c r="T166" s="73">
        <f>IF('Indicator Data'!AB169="No data","x",ROUND(IF('Indicator Data'!AB169&gt;T$195,10,IF('Indicator Data'!AB169&lt;T$194,0,10-(T$195-'Indicator Data'!AB169)/(T$195-T$194)*10)),1))</f>
        <v>2.8</v>
      </c>
      <c r="U166" s="73">
        <f>IF('Indicator Data'!AA169="No data","x",ROUND(IF('Indicator Data'!AA169&gt;U$195,10,IF('Indicator Data'!AA169&lt;U$194,0,10-(U$195-'Indicator Data'!AA169)/(U$195-U$194)*10)),1))</f>
        <v>0.5</v>
      </c>
      <c r="V166" s="73">
        <f>IF('Indicator Data'!AE169="No data","x",ROUND(IF('Indicator Data'!AE169&gt;V$195,10,IF('Indicator Data'!AE169&lt;V$194,0,10-(V$195-'Indicator Data'!AE169)/(V$195-V$194)*10)),1))</f>
        <v>0.1</v>
      </c>
      <c r="W166" s="74">
        <f t="shared" si="49"/>
        <v>1.1000000000000001</v>
      </c>
      <c r="X166" s="73">
        <f>IF('Indicator Data'!W169="No data","x",ROUND(IF('Indicator Data'!W169&gt;X$195,10,IF('Indicator Data'!W169&lt;X$194,0,10-(X$195-'Indicator Data'!W169)/(X$195-X$194)*10)),1))</f>
        <v>1.5</v>
      </c>
      <c r="Y166" s="73">
        <f>IF('Indicator Data'!X169="No data","x",ROUND(IF('Indicator Data'!X169&gt;Y$195,10,IF('Indicator Data'!X169&lt;Y$194,0,10-(Y$195-'Indicator Data'!X169)/(Y$195-Y$194)*10)),1))</f>
        <v>1.3</v>
      </c>
      <c r="Z166" s="74">
        <f t="shared" si="44"/>
        <v>1.4</v>
      </c>
      <c r="AA166" s="88">
        <f>('Indicator Data'!AJ169+'Indicator Data'!AI169*0.5+'Indicator Data'!AH169*0.25)/1000</f>
        <v>0</v>
      </c>
      <c r="AB166" s="79">
        <f>AA166*1000/'Indicator Data'!BC169</f>
        <v>0</v>
      </c>
      <c r="AC166" s="74">
        <f t="shared" si="45"/>
        <v>0</v>
      </c>
      <c r="AD166" s="73">
        <f>IF('Indicator Data'!AN169="No data","x",ROUND(IF('Indicator Data'!AN169&lt;$AD$194,10,IF('Indicator Data'!AN169&gt;$AD$195,0,($AD$195-'Indicator Data'!AN169)/($AD$195-$AD$194)*10)),1))</f>
        <v>4.4000000000000004</v>
      </c>
      <c r="AE166" s="73">
        <f>IF('Indicator Data'!AO169="No data","x",ROUND(IF('Indicator Data'!AO169&gt;$AE$195,10,IF('Indicator Data'!AO169&lt;$AE$194,0,10-($AE$195-'Indicator Data'!AO169)/($AE$195-$AE$194)*10)),1))</f>
        <v>1</v>
      </c>
      <c r="AF166" s="80">
        <f>IF('Indicator Data'!AP169="No data","x",ROUND(IF('Indicator Data'!AP169&gt;$AF$195,10,IF('Indicator Data'!AP169&lt;$AF$194,0,10-($AF$195-'Indicator Data'!AP169)/($AF$195-$AF$194)*10)),1))</f>
        <v>5.8</v>
      </c>
      <c r="AG166" s="80">
        <f>IF('Indicator Data'!AQ169="No data","x",ROUND(IF('Indicator Data'!AQ169&gt;$AG$195,10,IF('Indicator Data'!AQ169&lt;$AG$194,0,10-($AG$195-'Indicator Data'!AQ169)/($AG$195-$AG$194)*10)),1))</f>
        <v>4.9000000000000004</v>
      </c>
      <c r="AH166" s="73">
        <f t="shared" si="46"/>
        <v>5.6</v>
      </c>
      <c r="AI166" s="74">
        <f t="shared" si="47"/>
        <v>3.7</v>
      </c>
      <c r="AJ166" s="81">
        <f t="shared" si="48"/>
        <v>1.7</v>
      </c>
      <c r="AK166" s="82">
        <f t="shared" si="50"/>
        <v>1.3</v>
      </c>
    </row>
    <row r="167" spans="1:37" s="4" customFormat="1" x14ac:dyDescent="0.25">
      <c r="A167" s="126" t="str">
        <f>'Indicator Data'!A170</f>
        <v>Sweden</v>
      </c>
      <c r="B167" s="59" t="str">
        <f>'Indicator Data'!B170</f>
        <v>SWE</v>
      </c>
      <c r="C167" s="73">
        <f>ROUND(IF('Indicator Data'!Q170="No data",IF((0.1233*LN('Indicator Data'!BB170)-0.4559)&gt;C$195,0,IF((0.1233*LN('Indicator Data'!BB170)-0.4559)&lt;C$194,10,(C$195-(0.1233*LN('Indicator Data'!BB170)-0.4559))/(C$195-C$194)*10)),IF('Indicator Data'!Q170&gt;C$195,0,IF('Indicator Data'!Q170&lt;C$194,10,(C$195-'Indicator Data'!Q170)/(C$195-C$194)*10))),1)</f>
        <v>0.3</v>
      </c>
      <c r="D167" s="73" t="str">
        <f>IF('Indicator Data'!R170="No data","x",ROUND((IF(LOG('Indicator Data'!R170*1000)&gt;D$195,10,IF(LOG('Indicator Data'!R170*1000)&lt;D$194,0,10-(D$195-LOG('Indicator Data'!R170*1000))/(D$195-D$194)*10))),1))</f>
        <v>x</v>
      </c>
      <c r="E167" s="74">
        <f t="shared" si="36"/>
        <v>0.3</v>
      </c>
      <c r="F167" s="73">
        <f>IF('Indicator Data'!AF170="No data","x",ROUND(IF('Indicator Data'!AF170&gt;F$195,10,IF('Indicator Data'!AF170&lt;F$194,0,10-(F$195-'Indicator Data'!AF170)/(F$195-F$194)*10)),1))</f>
        <v>0.6</v>
      </c>
      <c r="G167" s="73">
        <f>IF('Indicator Data'!AG170="No data","x",ROUND(IF('Indicator Data'!AG170&gt;G$195,10,IF('Indicator Data'!AG170&lt;G$194,0,10-(G$195-'Indicator Data'!AG170)/(G$195-G$194)*10)),1))</f>
        <v>0.6</v>
      </c>
      <c r="H167" s="74">
        <f t="shared" si="37"/>
        <v>0.6</v>
      </c>
      <c r="I167" s="75">
        <f>SUM(IF('Indicator Data'!S170=0,0,'Indicator Data'!S170/1000000),SUM('Indicator Data'!T170:U170))</f>
        <v>0</v>
      </c>
      <c r="J167" s="75">
        <f>I167/'Indicator Data'!BC170*1000000</f>
        <v>0</v>
      </c>
      <c r="K167" s="73">
        <f t="shared" si="38"/>
        <v>0</v>
      </c>
      <c r="L167" s="73" t="str">
        <f>IF('Indicator Data'!V170="No data","x",ROUND(IF('Indicator Data'!V170&gt;L$195,10,IF('Indicator Data'!V170&lt;L$194,0,10-(L$195-'Indicator Data'!V170)/(L$195-L$194)*10)),1))</f>
        <v>x</v>
      </c>
      <c r="M167" s="74">
        <f t="shared" si="39"/>
        <v>0</v>
      </c>
      <c r="N167" s="76">
        <f t="shared" si="40"/>
        <v>0.3</v>
      </c>
      <c r="O167" s="88">
        <f>IF(AND('Indicator Data'!AK170="No data",'Indicator Data'!AL170="No data"),0,SUM('Indicator Data'!AK170:AM170)/1000)</f>
        <v>242.72499999999999</v>
      </c>
      <c r="P167" s="73">
        <f t="shared" si="41"/>
        <v>8</v>
      </c>
      <c r="Q167" s="77">
        <f>O167*1000/'Indicator Data'!BC170</f>
        <v>2.4109174806192925E-2</v>
      </c>
      <c r="R167" s="73">
        <f t="shared" si="42"/>
        <v>7</v>
      </c>
      <c r="S167" s="78">
        <f t="shared" si="43"/>
        <v>7.5</v>
      </c>
      <c r="T167" s="73">
        <f>IF('Indicator Data'!AB170="No data","x",ROUND(IF('Indicator Data'!AB170&gt;T$195,10,IF('Indicator Data'!AB170&lt;T$194,0,10-(T$195-'Indicator Data'!AB170)/(T$195-T$194)*10)),1))</f>
        <v>0.4</v>
      </c>
      <c r="U167" s="73">
        <f>IF('Indicator Data'!AA170="No data","x",ROUND(IF('Indicator Data'!AA170&gt;U$195,10,IF('Indicator Data'!AA170&lt;U$194,0,10-(U$195-'Indicator Data'!AA170)/(U$195-U$194)*10)),1))</f>
        <v>0.1</v>
      </c>
      <c r="V167" s="73" t="str">
        <f>IF('Indicator Data'!AE170="No data","x",ROUND(IF('Indicator Data'!AE170&gt;V$195,10,IF('Indicator Data'!AE170&lt;V$194,0,10-(V$195-'Indicator Data'!AE170)/(V$195-V$194)*10)),1))</f>
        <v>x</v>
      </c>
      <c r="W167" s="74">
        <f t="shared" si="49"/>
        <v>0.3</v>
      </c>
      <c r="X167" s="73">
        <f>IF('Indicator Data'!W170="No data","x",ROUND(IF('Indicator Data'!W170&gt;X$195,10,IF('Indicator Data'!W170&lt;X$194,0,10-(X$195-'Indicator Data'!W170)/(X$195-X$194)*10)),1))</f>
        <v>0.2</v>
      </c>
      <c r="Y167" s="73" t="str">
        <f>IF('Indicator Data'!X170="No data","x",ROUND(IF('Indicator Data'!X170&gt;Y$195,10,IF('Indicator Data'!X170&lt;Y$194,0,10-(Y$195-'Indicator Data'!X170)/(Y$195-Y$194)*10)),1))</f>
        <v>x</v>
      </c>
      <c r="Z167" s="74">
        <f t="shared" si="44"/>
        <v>0.2</v>
      </c>
      <c r="AA167" s="88">
        <f>('Indicator Data'!AJ170+'Indicator Data'!AI170*0.5+'Indicator Data'!AH170*0.25)/1000</f>
        <v>0</v>
      </c>
      <c r="AB167" s="79">
        <f>AA167*1000/'Indicator Data'!BC170</f>
        <v>0</v>
      </c>
      <c r="AC167" s="74">
        <f t="shared" si="45"/>
        <v>0</v>
      </c>
      <c r="AD167" s="73">
        <f>IF('Indicator Data'!AN170="No data","x",ROUND(IF('Indicator Data'!AN170&lt;$AD$194,10,IF('Indicator Data'!AN170&gt;$AD$195,0,($AD$195-'Indicator Data'!AN170)/($AD$195-$AD$194)*10)),1))</f>
        <v>3.2</v>
      </c>
      <c r="AE167" s="73">
        <f>IF('Indicator Data'!AO170="No data","x",ROUND(IF('Indicator Data'!AO170&gt;$AE$195,10,IF('Indicator Data'!AO170&lt;$AE$194,0,10-($AE$195-'Indicator Data'!AO170)/($AE$195-$AE$194)*10)),1))</f>
        <v>0</v>
      </c>
      <c r="AF167" s="80">
        <f>IF('Indicator Data'!AP170="No data","x",ROUND(IF('Indicator Data'!AP170&gt;$AF$195,10,IF('Indicator Data'!AP170&lt;$AF$194,0,10-($AF$195-'Indicator Data'!AP170)/($AF$195-$AF$194)*10)),1))</f>
        <v>0.5</v>
      </c>
      <c r="AG167" s="80">
        <f>IF('Indicator Data'!AQ170="No data","x",ROUND(IF('Indicator Data'!AQ170&gt;$AG$195,10,IF('Indicator Data'!AQ170&lt;$AG$194,0,10-($AG$195-'Indicator Data'!AQ170)/($AG$195-$AG$194)*10)),1))</f>
        <v>3.4</v>
      </c>
      <c r="AH167" s="73">
        <f t="shared" si="46"/>
        <v>1.1000000000000001</v>
      </c>
      <c r="AI167" s="74">
        <f t="shared" si="47"/>
        <v>1.4</v>
      </c>
      <c r="AJ167" s="81">
        <f t="shared" si="48"/>
        <v>0.5</v>
      </c>
      <c r="AK167" s="82">
        <f t="shared" si="50"/>
        <v>4.9000000000000004</v>
      </c>
    </row>
    <row r="168" spans="1:37" s="4" customFormat="1" x14ac:dyDescent="0.25">
      <c r="A168" s="126" t="str">
        <f>'Indicator Data'!A171</f>
        <v>Switzerland</v>
      </c>
      <c r="B168" s="59" t="str">
        <f>'Indicator Data'!B171</f>
        <v>CHE</v>
      </c>
      <c r="C168" s="73">
        <f>ROUND(IF('Indicator Data'!Q171="No data",IF((0.1233*LN('Indicator Data'!BB171)-0.4559)&gt;C$195,0,IF((0.1233*LN('Indicator Data'!BB171)-0.4559)&lt;C$194,10,(C$195-(0.1233*LN('Indicator Data'!BB171)-0.4559))/(C$195-C$194)*10)),IF('Indicator Data'!Q171&gt;C$195,0,IF('Indicator Data'!Q171&lt;C$194,10,(C$195-'Indicator Data'!Q171)/(C$195-C$194)*10))),1)</f>
        <v>0.1</v>
      </c>
      <c r="D168" s="73" t="str">
        <f>IF('Indicator Data'!R171="No data","x",ROUND((IF(LOG('Indicator Data'!R171*1000)&gt;D$195,10,IF(LOG('Indicator Data'!R171*1000)&lt;D$194,0,10-(D$195-LOG('Indicator Data'!R171*1000))/(D$195-D$194)*10))),1))</f>
        <v>x</v>
      </c>
      <c r="E168" s="74">
        <f t="shared" si="36"/>
        <v>0.1</v>
      </c>
      <c r="F168" s="73">
        <f>IF('Indicator Data'!AF171="No data","x",ROUND(IF('Indicator Data'!AF171&gt;F$195,10,IF('Indicator Data'!AF171&lt;F$194,0,10-(F$195-'Indicator Data'!AF171)/(F$195-F$194)*10)),1))</f>
        <v>0.5</v>
      </c>
      <c r="G168" s="73">
        <f>IF('Indicator Data'!AG171="No data","x",ROUND(IF('Indicator Data'!AG171&gt;G$195,10,IF('Indicator Data'!AG171&lt;G$194,0,10-(G$195-'Indicator Data'!AG171)/(G$195-G$194)*10)),1))</f>
        <v>1.7</v>
      </c>
      <c r="H168" s="74">
        <f t="shared" si="37"/>
        <v>1.1000000000000001</v>
      </c>
      <c r="I168" s="75">
        <f>SUM(IF('Indicator Data'!S171=0,0,'Indicator Data'!S171/1000000),SUM('Indicator Data'!T171:U171))</f>
        <v>4.2864570000000004</v>
      </c>
      <c r="J168" s="75">
        <f>I168/'Indicator Data'!BC171*1000000</f>
        <v>0.50631329939450864</v>
      </c>
      <c r="K168" s="73">
        <f t="shared" si="38"/>
        <v>0</v>
      </c>
      <c r="L168" s="73" t="str">
        <f>IF('Indicator Data'!V171="No data","x",ROUND(IF('Indicator Data'!V171&gt;L$195,10,IF('Indicator Data'!V171&lt;L$194,0,10-(L$195-'Indicator Data'!V171)/(L$195-L$194)*10)),1))</f>
        <v>x</v>
      </c>
      <c r="M168" s="74">
        <f t="shared" si="39"/>
        <v>0</v>
      </c>
      <c r="N168" s="76">
        <f t="shared" si="40"/>
        <v>0.3</v>
      </c>
      <c r="O168" s="88">
        <f>IF(AND('Indicator Data'!AK171="No data",'Indicator Data'!AL171="No data"),0,SUM('Indicator Data'!AK171:AM171)/1000)</f>
        <v>98.53</v>
      </c>
      <c r="P168" s="73">
        <f t="shared" si="41"/>
        <v>6.6</v>
      </c>
      <c r="Q168" s="77">
        <f>O168*1000/'Indicator Data'!BC171</f>
        <v>1.1638294607724033E-2</v>
      </c>
      <c r="R168" s="73">
        <f t="shared" si="42"/>
        <v>5.8</v>
      </c>
      <c r="S168" s="78">
        <f t="shared" si="43"/>
        <v>6.2</v>
      </c>
      <c r="T168" s="73">
        <f>IF('Indicator Data'!AB171="No data","x",ROUND(IF('Indicator Data'!AB171&gt;T$195,10,IF('Indicator Data'!AB171&lt;T$194,0,10-(T$195-'Indicator Data'!AB171)/(T$195-T$194)*10)),1))</f>
        <v>0.6</v>
      </c>
      <c r="U168" s="73">
        <f>IF('Indicator Data'!AA171="No data","x",ROUND(IF('Indicator Data'!AA171&gt;U$195,10,IF('Indicator Data'!AA171&lt;U$194,0,10-(U$195-'Indicator Data'!AA171)/(U$195-U$194)*10)),1))</f>
        <v>0.1</v>
      </c>
      <c r="V168" s="73" t="str">
        <f>IF('Indicator Data'!AE171="No data","x",ROUND(IF('Indicator Data'!AE171&gt;V$195,10,IF('Indicator Data'!AE171&lt;V$194,0,10-(V$195-'Indicator Data'!AE171)/(V$195-V$194)*10)),1))</f>
        <v>x</v>
      </c>
      <c r="W168" s="74">
        <f t="shared" si="49"/>
        <v>0.4</v>
      </c>
      <c r="X168" s="73">
        <f>IF('Indicator Data'!W171="No data","x",ROUND(IF('Indicator Data'!W171&gt;X$195,10,IF('Indicator Data'!W171&lt;X$194,0,10-(X$195-'Indicator Data'!W171)/(X$195-X$194)*10)),1))</f>
        <v>0.3</v>
      </c>
      <c r="Y168" s="73" t="str">
        <f>IF('Indicator Data'!X171="No data","x",ROUND(IF('Indicator Data'!X171&gt;Y$195,10,IF('Indicator Data'!X171&lt;Y$194,0,10-(Y$195-'Indicator Data'!X171)/(Y$195-Y$194)*10)),1))</f>
        <v>x</v>
      </c>
      <c r="Z168" s="74">
        <f t="shared" si="44"/>
        <v>0.3</v>
      </c>
      <c r="AA168" s="88">
        <f>('Indicator Data'!AJ171+'Indicator Data'!AI171*0.5+'Indicator Data'!AH171*0.25)/1000</f>
        <v>0.11600000000000001</v>
      </c>
      <c r="AB168" s="79">
        <f>AA168*1000/'Indicator Data'!BC171</f>
        <v>1.3701838774951669E-5</v>
      </c>
      <c r="AC168" s="74">
        <f t="shared" si="45"/>
        <v>0</v>
      </c>
      <c r="AD168" s="73">
        <f>IF('Indicator Data'!AN171="No data","x",ROUND(IF('Indicator Data'!AN171&lt;$AD$194,10,IF('Indicator Data'!AN171&gt;$AD$195,0,($AD$195-'Indicator Data'!AN171)/($AD$195-$AD$194)*10)),1))</f>
        <v>2.5</v>
      </c>
      <c r="AE168" s="73">
        <f>IF('Indicator Data'!AO171="No data","x",ROUND(IF('Indicator Data'!AO171&gt;$AE$195,10,IF('Indicator Data'!AO171&lt;$AE$194,0,10-($AE$195-'Indicator Data'!AO171)/($AE$195-$AE$194)*10)),1))</f>
        <v>0</v>
      </c>
      <c r="AF168" s="80">
        <f>IF('Indicator Data'!AP171="No data","x",ROUND(IF('Indicator Data'!AP171&gt;$AF$195,10,IF('Indicator Data'!AP171&lt;$AF$194,0,10-($AF$195-'Indicator Data'!AP171)/($AF$195-$AF$194)*10)),1))</f>
        <v>0.4</v>
      </c>
      <c r="AG168" s="80">
        <f>IF('Indicator Data'!AQ171="No data","x",ROUND(IF('Indicator Data'!AQ171&gt;$AG$195,10,IF('Indicator Data'!AQ171&lt;$AG$194,0,10-($AG$195-'Indicator Data'!AQ171)/($AG$195-$AG$194)*10)),1))</f>
        <v>3.3</v>
      </c>
      <c r="AH168" s="73">
        <f t="shared" si="46"/>
        <v>1</v>
      </c>
      <c r="AI168" s="74">
        <f t="shared" si="47"/>
        <v>1.2</v>
      </c>
      <c r="AJ168" s="81">
        <f t="shared" si="48"/>
        <v>0.5</v>
      </c>
      <c r="AK168" s="82">
        <f t="shared" si="50"/>
        <v>3.9</v>
      </c>
    </row>
    <row r="169" spans="1:37" s="4" customFormat="1" x14ac:dyDescent="0.25">
      <c r="A169" s="126" t="str">
        <f>'Indicator Data'!A172</f>
        <v>Syria</v>
      </c>
      <c r="B169" s="59" t="str">
        <f>'Indicator Data'!B172</f>
        <v>SYR</v>
      </c>
      <c r="C169" s="73">
        <f>ROUND(IF('Indicator Data'!Q172="No data",IF((0.1233*LN('Indicator Data'!BB172)-0.4559)&gt;C$195,0,IF((0.1233*LN('Indicator Data'!BB172)-0.4559)&lt;C$194,10,(C$195-(0.1233*LN('Indicator Data'!BB172)-0.4559))/(C$195-C$194)*10)),IF('Indicator Data'!Q172&gt;C$195,0,IF('Indicator Data'!Q172&lt;C$194,10,(C$195-'Indicator Data'!Q172)/(C$195-C$194)*10))),1)</f>
        <v>6.4</v>
      </c>
      <c r="D169" s="73">
        <f>IF('Indicator Data'!R172="No data","x",ROUND((IF(LOG('Indicator Data'!R172*1000)&gt;D$195,10,IF(LOG('Indicator Data'!R172*1000)&lt;D$194,0,10-(D$195-LOG('Indicator Data'!R172*1000))/(D$195-D$194)*10))),1))</f>
        <v>5.4</v>
      </c>
      <c r="E169" s="74">
        <f t="shared" si="36"/>
        <v>5.9</v>
      </c>
      <c r="F169" s="73">
        <f>IF('Indicator Data'!AF172="No data","x",ROUND(IF('Indicator Data'!AF172&gt;F$195,10,IF('Indicator Data'!AF172&lt;F$194,0,10-(F$195-'Indicator Data'!AF172)/(F$195-F$194)*10)),1))</f>
        <v>7.3</v>
      </c>
      <c r="G169" s="73" t="str">
        <f>IF('Indicator Data'!AG172="No data","x",ROUND(IF('Indicator Data'!AG172&gt;G$195,10,IF('Indicator Data'!AG172&lt;G$194,0,10-(G$195-'Indicator Data'!AG172)/(G$195-G$194)*10)),1))</f>
        <v>x</v>
      </c>
      <c r="H169" s="74">
        <f t="shared" si="37"/>
        <v>7.3</v>
      </c>
      <c r="I169" s="75">
        <f>SUM(IF('Indicator Data'!S172=0,0,'Indicator Data'!S172/1000000),SUM('Indicator Data'!T172:U172))</f>
        <v>10367.344827000001</v>
      </c>
      <c r="J169" s="75">
        <f>I169/'Indicator Data'!BC172*1000000</f>
        <v>567.45592398368728</v>
      </c>
      <c r="K169" s="73">
        <f t="shared" si="38"/>
        <v>10</v>
      </c>
      <c r="L169" s="73" t="str">
        <f>IF('Indicator Data'!V172="No data","x",ROUND(IF('Indicator Data'!V172&gt;L$195,10,IF('Indicator Data'!V172&lt;L$194,0,10-(L$195-'Indicator Data'!V172)/(L$195-L$194)*10)),1))</f>
        <v>x</v>
      </c>
      <c r="M169" s="74">
        <f t="shared" si="39"/>
        <v>10</v>
      </c>
      <c r="N169" s="76">
        <f t="shared" si="40"/>
        <v>7.3</v>
      </c>
      <c r="O169" s="88">
        <f>IF(AND('Indicator Data'!AK172="No data",'Indicator Data'!AL172="No data"),0,SUM('Indicator Data'!AK172:AM172)/1000)</f>
        <v>6698.4949999999999</v>
      </c>
      <c r="P169" s="73">
        <f t="shared" si="41"/>
        <v>10</v>
      </c>
      <c r="Q169" s="77">
        <f>O169*1000/'Indicator Data'!BC172</f>
        <v>0.36664167469628134</v>
      </c>
      <c r="R169" s="73">
        <f t="shared" si="42"/>
        <v>10</v>
      </c>
      <c r="S169" s="78">
        <f t="shared" si="43"/>
        <v>10</v>
      </c>
      <c r="T169" s="73">
        <f>IF('Indicator Data'!AB172="No data","x",ROUND(IF('Indicator Data'!AB172&gt;T$195,10,IF('Indicator Data'!AB172&lt;T$194,0,10-(T$195-'Indicator Data'!AB172)/(T$195-T$194)*10)),1))</f>
        <v>0.2</v>
      </c>
      <c r="U169" s="73">
        <f>IF('Indicator Data'!AA172="No data","x",ROUND(IF('Indicator Data'!AA172&gt;U$195,10,IF('Indicator Data'!AA172&lt;U$194,0,10-(U$195-'Indicator Data'!AA172)/(U$195-U$194)*10)),1))</f>
        <v>0.3</v>
      </c>
      <c r="V169" s="73" t="str">
        <f>IF('Indicator Data'!AE172="No data","x",ROUND(IF('Indicator Data'!AE172&gt;V$195,10,IF('Indicator Data'!AE172&lt;V$194,0,10-(V$195-'Indicator Data'!AE172)/(V$195-V$194)*10)),1))</f>
        <v>x</v>
      </c>
      <c r="W169" s="74">
        <f t="shared" si="49"/>
        <v>0.3</v>
      </c>
      <c r="X169" s="73">
        <f>IF('Indicator Data'!W172="No data","x",ROUND(IF('Indicator Data'!W172&gt;X$195,10,IF('Indicator Data'!W172&lt;X$194,0,10-(X$195-'Indicator Data'!W172)/(X$195-X$194)*10)),1))</f>
        <v>1.3</v>
      </c>
      <c r="Y169" s="73">
        <f>IF('Indicator Data'!X172="No data","x",ROUND(IF('Indicator Data'!X172&gt;Y$195,10,IF('Indicator Data'!X172&lt;Y$194,0,10-(Y$195-'Indicator Data'!X172)/(Y$195-Y$194)*10)),1))</f>
        <v>2.2000000000000002</v>
      </c>
      <c r="Z169" s="74">
        <f t="shared" si="44"/>
        <v>1.8</v>
      </c>
      <c r="AA169" s="88">
        <f>('Indicator Data'!AJ172+'Indicator Data'!AI172*0.5+'Indicator Data'!AH172*0.25)/1000</f>
        <v>0</v>
      </c>
      <c r="AB169" s="79">
        <f>AA169*1000/'Indicator Data'!BC172</f>
        <v>0</v>
      </c>
      <c r="AC169" s="74">
        <f t="shared" si="45"/>
        <v>0</v>
      </c>
      <c r="AD169" s="73">
        <f>IF('Indicator Data'!AN172="No data","x",ROUND(IF('Indicator Data'!AN172&lt;$AD$194,10,IF('Indicator Data'!AN172&gt;$AD$195,0,($AD$195-'Indicator Data'!AN172)/($AD$195-$AD$194)*10)),1))</f>
        <v>3.9</v>
      </c>
      <c r="AE169" s="73">
        <f>IF('Indicator Data'!AO172="No data","x",ROUND(IF('Indicator Data'!AO172&gt;$AE$195,10,IF('Indicator Data'!AO172&lt;$AE$194,0,10-($AE$195-'Indicator Data'!AO172)/($AE$195-$AE$194)*10)),1))</f>
        <v>7.6</v>
      </c>
      <c r="AF169" s="80" t="str">
        <f>IF('Indicator Data'!AP172="No data","x",ROUND(IF('Indicator Data'!AP172&gt;$AF$195,10,IF('Indicator Data'!AP172&lt;$AF$194,0,10-($AF$195-'Indicator Data'!AP172)/($AF$195-$AF$194)*10)),1))</f>
        <v>x</v>
      </c>
      <c r="AG169" s="80" t="str">
        <f>IF('Indicator Data'!AQ172="No data","x",ROUND(IF('Indicator Data'!AQ172&gt;$AG$195,10,IF('Indicator Data'!AQ172&lt;$AG$194,0,10-($AG$195-'Indicator Data'!AQ172)/($AG$195-$AG$194)*10)),1))</f>
        <v>x</v>
      </c>
      <c r="AH169" s="73" t="str">
        <f t="shared" si="46"/>
        <v>x</v>
      </c>
      <c r="AI169" s="74">
        <f t="shared" si="47"/>
        <v>5.8</v>
      </c>
      <c r="AJ169" s="81">
        <f t="shared" si="48"/>
        <v>2.2999999999999998</v>
      </c>
      <c r="AK169" s="82">
        <f t="shared" si="50"/>
        <v>8</v>
      </c>
    </row>
    <row r="170" spans="1:37" s="4" customFormat="1" x14ac:dyDescent="0.25">
      <c r="A170" s="126" t="str">
        <f>'Indicator Data'!A173</f>
        <v>Tajikistan</v>
      </c>
      <c r="B170" s="59" t="str">
        <f>'Indicator Data'!B173</f>
        <v>TJK</v>
      </c>
      <c r="C170" s="73">
        <f>ROUND(IF('Indicator Data'!Q173="No data",IF((0.1233*LN('Indicator Data'!BB173)-0.4559)&gt;C$195,0,IF((0.1233*LN('Indicator Data'!BB173)-0.4559)&lt;C$194,10,(C$195-(0.1233*LN('Indicator Data'!BB173)-0.4559))/(C$195-C$194)*10)),IF('Indicator Data'!Q173&gt;C$195,0,IF('Indicator Data'!Q173&lt;C$194,10,(C$195-'Indicator Data'!Q173)/(C$195-C$194)*10))),1)</f>
        <v>4.5999999999999996</v>
      </c>
      <c r="D170" s="73">
        <f>IF('Indicator Data'!R173="No data","x",ROUND((IF(LOG('Indicator Data'!R173*1000)&gt;D$195,10,IF(LOG('Indicator Data'!R173*1000)&lt;D$194,0,10-(D$195-LOG('Indicator Data'!R173*1000))/(D$195-D$194)*10))),1))</f>
        <v>5.5</v>
      </c>
      <c r="E170" s="74">
        <f t="shared" si="36"/>
        <v>5.0999999999999996</v>
      </c>
      <c r="F170" s="73">
        <f>IF('Indicator Data'!AF173="No data","x",ROUND(IF('Indicator Data'!AF173&gt;F$195,10,IF('Indicator Data'!AF173&lt;F$194,0,10-(F$195-'Indicator Data'!AF173)/(F$195-F$194)*10)),1))</f>
        <v>4.2</v>
      </c>
      <c r="G170" s="73">
        <f>IF('Indicator Data'!AG173="No data","x",ROUND(IF('Indicator Data'!AG173&gt;G$195,10,IF('Indicator Data'!AG173&lt;G$194,0,10-(G$195-'Indicator Data'!AG173)/(G$195-G$194)*10)),1))</f>
        <v>1.4</v>
      </c>
      <c r="H170" s="74">
        <f t="shared" si="37"/>
        <v>2.8</v>
      </c>
      <c r="I170" s="75">
        <f>SUM(IF('Indicator Data'!S173=0,0,'Indicator Data'!S173/1000000),SUM('Indicator Data'!T173:U173))</f>
        <v>237.876993</v>
      </c>
      <c r="J170" s="75">
        <f>I170/'Indicator Data'!BC173*1000000</f>
        <v>26.663809809801055</v>
      </c>
      <c r="K170" s="73">
        <f t="shared" si="38"/>
        <v>0.5</v>
      </c>
      <c r="L170" s="73">
        <f>IF('Indicator Data'!V173="No data","x",ROUND(IF('Indicator Data'!V173&gt;L$195,10,IF('Indicator Data'!V173&lt;L$194,0,10-(L$195-'Indicator Data'!V173)/(L$195-L$194)*10)),1))</f>
        <v>2.5</v>
      </c>
      <c r="M170" s="74">
        <f t="shared" si="39"/>
        <v>1.5</v>
      </c>
      <c r="N170" s="76">
        <f t="shared" si="40"/>
        <v>3.6</v>
      </c>
      <c r="O170" s="88">
        <f>IF(AND('Indicator Data'!AK173="No data",'Indicator Data'!AL173="No data"),0,SUM('Indicator Data'!AK173:AM173)/1000)</f>
        <v>2.6469999999999998</v>
      </c>
      <c r="P170" s="73">
        <f t="shared" si="41"/>
        <v>1.4</v>
      </c>
      <c r="Q170" s="77">
        <f>O170*1000/'Indicator Data'!BC173</f>
        <v>2.9670420697870263E-4</v>
      </c>
      <c r="R170" s="73">
        <f t="shared" si="42"/>
        <v>2.4</v>
      </c>
      <c r="S170" s="78">
        <f t="shared" si="43"/>
        <v>1.9</v>
      </c>
      <c r="T170" s="73">
        <f>IF('Indicator Data'!AB173="No data","x",ROUND(IF('Indicator Data'!AB173&gt;T$195,10,IF('Indicator Data'!AB173&lt;T$194,0,10-(T$195-'Indicator Data'!AB173)/(T$195-T$194)*10)),1))</f>
        <v>0.6</v>
      </c>
      <c r="U170" s="73">
        <f>IF('Indicator Data'!AA173="No data","x",ROUND(IF('Indicator Data'!AA173&gt;U$195,10,IF('Indicator Data'!AA173&lt;U$194,0,10-(U$195-'Indicator Data'!AA173)/(U$195-U$194)*10)),1))</f>
        <v>1.5</v>
      </c>
      <c r="V170" s="73">
        <f>IF('Indicator Data'!AE173="No data","x",ROUND(IF('Indicator Data'!AE173&gt;V$195,10,IF('Indicator Data'!AE173&lt;V$194,0,10-(V$195-'Indicator Data'!AE173)/(V$195-V$194)*10)),1))</f>
        <v>0</v>
      </c>
      <c r="W170" s="74">
        <f t="shared" si="49"/>
        <v>0.7</v>
      </c>
      <c r="X170" s="73">
        <f>IF('Indicator Data'!W173="No data","x",ROUND(IF('Indicator Data'!W173&gt;X$195,10,IF('Indicator Data'!W173&lt;X$194,0,10-(X$195-'Indicator Data'!W173)/(X$195-X$194)*10)),1))</f>
        <v>2.6</v>
      </c>
      <c r="Y170" s="73">
        <f>IF('Indicator Data'!X173="No data","x",ROUND(IF('Indicator Data'!X173&gt;Y$195,10,IF('Indicator Data'!X173&lt;Y$194,0,10-(Y$195-'Indicator Data'!X173)/(Y$195-Y$194)*10)),1))</f>
        <v>3</v>
      </c>
      <c r="Z170" s="74">
        <f t="shared" si="44"/>
        <v>2.8</v>
      </c>
      <c r="AA170" s="88">
        <f>('Indicator Data'!AJ173+'Indicator Data'!AI173*0.5+'Indicator Data'!AH173*0.25)/1000</f>
        <v>9.3012499999999996</v>
      </c>
      <c r="AB170" s="79">
        <f>AA170*1000/'Indicator Data'!BC173</f>
        <v>1.0425840593731234E-3</v>
      </c>
      <c r="AC170" s="74">
        <f t="shared" si="45"/>
        <v>0.1</v>
      </c>
      <c r="AD170" s="73">
        <f>IF('Indicator Data'!AN173="No data","x",ROUND(IF('Indicator Data'!AN173&lt;$AD$194,10,IF('Indicator Data'!AN173&gt;$AD$195,0,($AD$195-'Indicator Data'!AN173)/($AD$195-$AD$194)*10)),1))</f>
        <v>7.1</v>
      </c>
      <c r="AE170" s="73">
        <f>IF('Indicator Data'!AO173="No data","x",ROUND(IF('Indicator Data'!AO173&gt;$AE$195,10,IF('Indicator Data'!AO173&lt;$AE$194,0,10-($AE$195-'Indicator Data'!AO173)/($AE$195-$AE$194)*10)),1))</f>
        <v>8.4</v>
      </c>
      <c r="AF170" s="80" t="str">
        <f>IF('Indicator Data'!AP173="No data","x",ROUND(IF('Indicator Data'!AP173&gt;$AF$195,10,IF('Indicator Data'!AP173&lt;$AF$194,0,10-($AF$195-'Indicator Data'!AP173)/($AF$195-$AF$194)*10)),1))</f>
        <v>x</v>
      </c>
      <c r="AG170" s="80" t="str">
        <f>IF('Indicator Data'!AQ173="No data","x",ROUND(IF('Indicator Data'!AQ173&gt;$AG$195,10,IF('Indicator Data'!AQ173&lt;$AG$194,0,10-($AG$195-'Indicator Data'!AQ173)/($AG$195-$AG$194)*10)),1))</f>
        <v>x</v>
      </c>
      <c r="AH170" s="73" t="str">
        <f t="shared" si="46"/>
        <v>x</v>
      </c>
      <c r="AI170" s="74">
        <f t="shared" si="47"/>
        <v>7.8</v>
      </c>
      <c r="AJ170" s="81">
        <f t="shared" si="48"/>
        <v>3.6</v>
      </c>
      <c r="AK170" s="82">
        <f t="shared" si="50"/>
        <v>2.8</v>
      </c>
    </row>
    <row r="171" spans="1:37" s="4" customFormat="1" x14ac:dyDescent="0.25">
      <c r="A171" s="126" t="str">
        <f>'Indicator Data'!A174</f>
        <v>Tanzania</v>
      </c>
      <c r="B171" s="59" t="str">
        <f>'Indicator Data'!B174</f>
        <v>TZA</v>
      </c>
      <c r="C171" s="73">
        <f>ROUND(IF('Indicator Data'!Q174="No data",IF((0.1233*LN('Indicator Data'!BB174)-0.4559)&gt;C$195,0,IF((0.1233*LN('Indicator Data'!BB174)-0.4559)&lt;C$194,10,(C$195-(0.1233*LN('Indicator Data'!BB174)-0.4559))/(C$195-C$194)*10)),IF('Indicator Data'!Q174&gt;C$195,0,IF('Indicator Data'!Q174&lt;C$194,10,(C$195-'Indicator Data'!Q174)/(C$195-C$194)*10))),1)</f>
        <v>6.3</v>
      </c>
      <c r="D171" s="73">
        <f>IF('Indicator Data'!R174="No data","x",ROUND((IF(LOG('Indicator Data'!R174*1000)&gt;D$195,10,IF(LOG('Indicator Data'!R174*1000)&lt;D$194,0,10-(D$195-LOG('Indicator Data'!R174*1000))/(D$195-D$194)*10))),1))</f>
        <v>9</v>
      </c>
      <c r="E171" s="74">
        <f t="shared" si="36"/>
        <v>7.9</v>
      </c>
      <c r="F171" s="73">
        <f>IF('Indicator Data'!AF174="No data","x",ROUND(IF('Indicator Data'!AF174&gt;F$195,10,IF('Indicator Data'!AF174&lt;F$194,0,10-(F$195-'Indicator Data'!AF174)/(F$195-F$194)*10)),1))</f>
        <v>7.2</v>
      </c>
      <c r="G171" s="73">
        <f>IF('Indicator Data'!AG174="No data","x",ROUND(IF('Indicator Data'!AG174&gt;G$195,10,IF('Indicator Data'!AG174&lt;G$194,0,10-(G$195-'Indicator Data'!AG174)/(G$195-G$194)*10)),1))</f>
        <v>3.2</v>
      </c>
      <c r="H171" s="74">
        <f t="shared" si="37"/>
        <v>5.2</v>
      </c>
      <c r="I171" s="75">
        <f>SUM(IF('Indicator Data'!S174=0,0,'Indicator Data'!S174/1000000),SUM('Indicator Data'!T174:U174))</f>
        <v>3038.1513480000003</v>
      </c>
      <c r="J171" s="75">
        <f>I171/'Indicator Data'!BC174*1000000</f>
        <v>53.012568273401413</v>
      </c>
      <c r="K171" s="73">
        <f t="shared" si="38"/>
        <v>1.1000000000000001</v>
      </c>
      <c r="L171" s="73">
        <f>IF('Indicator Data'!V174="No data","x",ROUND(IF('Indicator Data'!V174&gt;L$195,10,IF('Indicator Data'!V174&lt;L$194,0,10-(L$195-'Indicator Data'!V174)/(L$195-L$194)*10)),1))</f>
        <v>3.3</v>
      </c>
      <c r="M171" s="74">
        <f t="shared" si="39"/>
        <v>2.2000000000000002</v>
      </c>
      <c r="N171" s="76">
        <f t="shared" si="40"/>
        <v>5.8</v>
      </c>
      <c r="O171" s="88">
        <f>IF(AND('Indicator Data'!AK174="No data",'Indicator Data'!AL174="No data"),0,SUM('Indicator Data'!AK174:AM174)/1000)</f>
        <v>261.76900000000001</v>
      </c>
      <c r="P171" s="73">
        <f t="shared" si="41"/>
        <v>8.1</v>
      </c>
      <c r="Q171" s="77">
        <f>O171*1000/'Indicator Data'!BC174</f>
        <v>4.5675956839659106E-3</v>
      </c>
      <c r="R171" s="73">
        <f t="shared" si="42"/>
        <v>4.5999999999999996</v>
      </c>
      <c r="S171" s="78">
        <f t="shared" si="43"/>
        <v>6.4</v>
      </c>
      <c r="T171" s="73">
        <f>IF('Indicator Data'!AB174="No data","x",ROUND(IF('Indicator Data'!AB174&gt;T$195,10,IF('Indicator Data'!AB174&lt;T$194,0,10-(T$195-'Indicator Data'!AB174)/(T$195-T$194)*10)),1))</f>
        <v>9.4</v>
      </c>
      <c r="U171" s="73">
        <f>IF('Indicator Data'!AA174="No data","x",ROUND(IF('Indicator Data'!AA174&gt;U$195,10,IF('Indicator Data'!AA174&lt;U$194,0,10-(U$195-'Indicator Data'!AA174)/(U$195-U$194)*10)),1))</f>
        <v>4.9000000000000004</v>
      </c>
      <c r="V171" s="73">
        <f>IF('Indicator Data'!AE174="No data","x",ROUND(IF('Indicator Data'!AE174&gt;V$195,10,IF('Indicator Data'!AE174&lt;V$194,0,10-(V$195-'Indicator Data'!AE174)/(V$195-V$194)*10)),1))</f>
        <v>4.2</v>
      </c>
      <c r="W171" s="74">
        <f t="shared" si="49"/>
        <v>6.2</v>
      </c>
      <c r="X171" s="73">
        <f>IF('Indicator Data'!W174="No data","x",ROUND(IF('Indicator Data'!W174&gt;X$195,10,IF('Indicator Data'!W174&lt;X$194,0,10-(X$195-'Indicator Data'!W174)/(X$195-X$194)*10)),1))</f>
        <v>4.2</v>
      </c>
      <c r="Y171" s="73">
        <f>IF('Indicator Data'!X174="No data","x",ROUND(IF('Indicator Data'!X174&gt;Y$195,10,IF('Indicator Data'!X174&lt;Y$194,0,10-(Y$195-'Indicator Data'!X174)/(Y$195-Y$194)*10)),1))</f>
        <v>3</v>
      </c>
      <c r="Z171" s="74">
        <f t="shared" si="44"/>
        <v>3.6</v>
      </c>
      <c r="AA171" s="88">
        <f>('Indicator Data'!AJ174+'Indicator Data'!AI174*0.5+'Indicator Data'!AH174*0.25)/1000</f>
        <v>85.841999999999999</v>
      </c>
      <c r="AB171" s="79">
        <f>AA171*1000/'Indicator Data'!BC174</f>
        <v>1.4978532549805427E-3</v>
      </c>
      <c r="AC171" s="74">
        <f t="shared" si="45"/>
        <v>0.1</v>
      </c>
      <c r="AD171" s="73">
        <f>IF('Indicator Data'!AN174="No data","x",ROUND(IF('Indicator Data'!AN174&lt;$AD$194,10,IF('Indicator Data'!AN174&gt;$AD$195,0,($AD$195-'Indicator Data'!AN174)/($AD$195-$AD$194)*10)),1))</f>
        <v>5.7</v>
      </c>
      <c r="AE171" s="73">
        <f>IF('Indicator Data'!AO174="No data","x",ROUND(IF('Indicator Data'!AO174&gt;$AE$195,10,IF('Indicator Data'!AO174&lt;$AE$194,0,10-($AE$195-'Indicator Data'!AO174)/($AE$195-$AE$194)*10)),1))</f>
        <v>9.1</v>
      </c>
      <c r="AF171" s="80">
        <f>IF('Indicator Data'!AP174="No data","x",ROUND(IF('Indicator Data'!AP174&gt;$AF$195,10,IF('Indicator Data'!AP174&lt;$AF$194,0,10-($AF$195-'Indicator Data'!AP174)/($AF$195-$AF$194)*10)),1))</f>
        <v>10</v>
      </c>
      <c r="AG171" s="80">
        <f>IF('Indicator Data'!AQ174="No data","x",ROUND(IF('Indicator Data'!AQ174&gt;$AG$195,10,IF('Indicator Data'!AQ174&lt;$AG$194,0,10-($AG$195-'Indicator Data'!AQ174)/($AG$195-$AG$194)*10)),1))</f>
        <v>2.4</v>
      </c>
      <c r="AH171" s="73">
        <f t="shared" si="46"/>
        <v>8.5</v>
      </c>
      <c r="AI171" s="74">
        <f t="shared" si="47"/>
        <v>7.8</v>
      </c>
      <c r="AJ171" s="81">
        <f t="shared" si="48"/>
        <v>5.0999999999999996</v>
      </c>
      <c r="AK171" s="82">
        <f t="shared" si="50"/>
        <v>5.8</v>
      </c>
    </row>
    <row r="172" spans="1:37" s="4" customFormat="1" x14ac:dyDescent="0.25">
      <c r="A172" s="126" t="str">
        <f>'Indicator Data'!A175</f>
        <v>Thailand</v>
      </c>
      <c r="B172" s="59" t="str">
        <f>'Indicator Data'!B175</f>
        <v>THA</v>
      </c>
      <c r="C172" s="73">
        <f>ROUND(IF('Indicator Data'!Q175="No data",IF((0.1233*LN('Indicator Data'!BB175)-0.4559)&gt;C$195,0,IF((0.1233*LN('Indicator Data'!BB175)-0.4559)&lt;C$194,10,(C$195-(0.1233*LN('Indicator Data'!BB175)-0.4559))/(C$195-C$194)*10)),IF('Indicator Data'!Q175&gt;C$195,0,IF('Indicator Data'!Q175&lt;C$194,10,(C$195-'Indicator Data'!Q175)/(C$195-C$194)*10))),1)</f>
        <v>3</v>
      </c>
      <c r="D172" s="73">
        <f>IF('Indicator Data'!R175="No data","x",ROUND((IF(LOG('Indicator Data'!R175*1000)&gt;D$195,10,IF(LOG('Indicator Data'!R175*1000)&lt;D$194,0,10-(D$195-LOG('Indicator Data'!R175*1000))/(D$195-D$194)*10))),1))</f>
        <v>1.8</v>
      </c>
      <c r="E172" s="74">
        <f t="shared" si="36"/>
        <v>2.4</v>
      </c>
      <c r="F172" s="73">
        <f>IF('Indicator Data'!AF175="No data","x",ROUND(IF('Indicator Data'!AF175&gt;F$195,10,IF('Indicator Data'!AF175&lt;F$194,0,10-(F$195-'Indicator Data'!AF175)/(F$195-F$194)*10)),1))</f>
        <v>5.2</v>
      </c>
      <c r="G172" s="73">
        <f>IF('Indicator Data'!AG175="No data","x",ROUND(IF('Indicator Data'!AG175&gt;G$195,10,IF('Indicator Data'!AG175&lt;G$194,0,10-(G$195-'Indicator Data'!AG175)/(G$195-G$194)*10)),1))</f>
        <v>3.6</v>
      </c>
      <c r="H172" s="74">
        <f t="shared" si="37"/>
        <v>4.4000000000000004</v>
      </c>
      <c r="I172" s="75">
        <f>SUM(IF('Indicator Data'!S175=0,0,'Indicator Data'!S175/1000000),SUM('Indicator Data'!T175:U175))</f>
        <v>367.86978899999997</v>
      </c>
      <c r="J172" s="75">
        <f>I172/'Indicator Data'!BC175*1000000</f>
        <v>5.3285493399588324</v>
      </c>
      <c r="K172" s="73">
        <f t="shared" si="38"/>
        <v>0.1</v>
      </c>
      <c r="L172" s="73">
        <f>IF('Indicator Data'!V175="No data","x",ROUND(IF('Indicator Data'!V175&gt;L$195,10,IF('Indicator Data'!V175&lt;L$194,0,10-(L$195-'Indicator Data'!V175)/(L$195-L$194)*10)),1))</f>
        <v>0</v>
      </c>
      <c r="M172" s="74">
        <f t="shared" si="39"/>
        <v>0.1</v>
      </c>
      <c r="N172" s="76">
        <f t="shared" si="40"/>
        <v>2.2999999999999998</v>
      </c>
      <c r="O172" s="88">
        <f>IF(AND('Indicator Data'!AK175="No data",'Indicator Data'!AL175="No data"),0,SUM('Indicator Data'!AK175:AM175)/1000)</f>
        <v>142.80699999999999</v>
      </c>
      <c r="P172" s="73">
        <f t="shared" si="41"/>
        <v>7.2</v>
      </c>
      <c r="Q172" s="77">
        <f>O172*1000/'Indicator Data'!BC175</f>
        <v>2.0685420992575749E-3</v>
      </c>
      <c r="R172" s="73">
        <f t="shared" si="42"/>
        <v>3.8</v>
      </c>
      <c r="S172" s="78">
        <f t="shared" si="43"/>
        <v>5.5</v>
      </c>
      <c r="T172" s="73">
        <f>IF('Indicator Data'!AB175="No data","x",ROUND(IF('Indicator Data'!AB175&gt;T$195,10,IF('Indicator Data'!AB175&lt;T$194,0,10-(T$195-'Indicator Data'!AB175)/(T$195-T$194)*10)),1))</f>
        <v>2.2000000000000002</v>
      </c>
      <c r="U172" s="73">
        <f>IF('Indicator Data'!AA175="No data","x",ROUND(IF('Indicator Data'!AA175&gt;U$195,10,IF('Indicator Data'!AA175&lt;U$194,0,10-(U$195-'Indicator Data'!AA175)/(U$195-U$194)*10)),1))</f>
        <v>2.8</v>
      </c>
      <c r="V172" s="73">
        <f>IF('Indicator Data'!AE175="No data","x",ROUND(IF('Indicator Data'!AE175&gt;V$195,10,IF('Indicator Data'!AE175&lt;V$194,0,10-(V$195-'Indicator Data'!AE175)/(V$195-V$194)*10)),1))</f>
        <v>0.1</v>
      </c>
      <c r="W172" s="74">
        <f t="shared" si="49"/>
        <v>1.7</v>
      </c>
      <c r="X172" s="73">
        <f>IF('Indicator Data'!W175="No data","x",ROUND(IF('Indicator Data'!W175&gt;X$195,10,IF('Indicator Data'!W175&lt;X$194,0,10-(X$195-'Indicator Data'!W175)/(X$195-X$194)*10)),1))</f>
        <v>0.7</v>
      </c>
      <c r="Y172" s="73">
        <f>IF('Indicator Data'!X175="No data","x",ROUND(IF('Indicator Data'!X175&gt;Y$195,10,IF('Indicator Data'!X175&lt;Y$194,0,10-(Y$195-'Indicator Data'!X175)/(Y$195-Y$194)*10)),1))</f>
        <v>1.5</v>
      </c>
      <c r="Z172" s="74">
        <f t="shared" si="44"/>
        <v>1.1000000000000001</v>
      </c>
      <c r="AA172" s="88">
        <f>('Indicator Data'!AJ175+'Indicator Data'!AI175*0.5+'Indicator Data'!AH175*0.25)/1000</f>
        <v>2832.6247499999999</v>
      </c>
      <c r="AB172" s="79">
        <f>AA172*1000/'Indicator Data'!BC175</f>
        <v>4.1030226436897091E-2</v>
      </c>
      <c r="AC172" s="74">
        <f t="shared" si="45"/>
        <v>4.0999999999999996</v>
      </c>
      <c r="AD172" s="73">
        <f>IF('Indicator Data'!AN175="No data","x",ROUND(IF('Indicator Data'!AN175&lt;$AD$194,10,IF('Indicator Data'!AN175&gt;$AD$195,0,($AD$195-'Indicator Data'!AN175)/($AD$195-$AD$194)*10)),1))</f>
        <v>4.9000000000000004</v>
      </c>
      <c r="AE172" s="73">
        <f>IF('Indicator Data'!AO175="No data","x",ROUND(IF('Indicator Data'!AO175&gt;$AE$195,10,IF('Indicator Data'!AO175&lt;$AE$194,0,10-($AE$195-'Indicator Data'!AO175)/($AE$195-$AE$194)*10)),1))</f>
        <v>1.5</v>
      </c>
      <c r="AF172" s="80">
        <f>IF('Indicator Data'!AP175="No data","x",ROUND(IF('Indicator Data'!AP175&gt;$AF$195,10,IF('Indicator Data'!AP175&lt;$AF$194,0,10-($AF$195-'Indicator Data'!AP175)/($AF$195-$AF$194)*10)),1))</f>
        <v>3.9</v>
      </c>
      <c r="AG172" s="80">
        <f>IF('Indicator Data'!AQ175="No data","x",ROUND(IF('Indicator Data'!AQ175&gt;$AG$195,10,IF('Indicator Data'!AQ175&lt;$AG$194,0,10-($AG$195-'Indicator Data'!AQ175)/($AG$195-$AG$194)*10)),1))</f>
        <v>1.4</v>
      </c>
      <c r="AH172" s="73">
        <f t="shared" si="46"/>
        <v>3.4</v>
      </c>
      <c r="AI172" s="74">
        <f t="shared" si="47"/>
        <v>3.3</v>
      </c>
      <c r="AJ172" s="81">
        <f t="shared" si="48"/>
        <v>2.6</v>
      </c>
      <c r="AK172" s="82">
        <f t="shared" si="50"/>
        <v>4.2</v>
      </c>
    </row>
    <row r="173" spans="1:37" s="4" customFormat="1" x14ac:dyDescent="0.25">
      <c r="A173" s="126" t="str">
        <f>'Indicator Data'!A176</f>
        <v>Timor-Leste</v>
      </c>
      <c r="B173" s="59" t="str">
        <f>'Indicator Data'!B176</f>
        <v>TLS</v>
      </c>
      <c r="C173" s="73">
        <f>ROUND(IF('Indicator Data'!Q176="No data",IF((0.1233*LN('Indicator Data'!BB176)-0.4559)&gt;C$195,0,IF((0.1233*LN('Indicator Data'!BB176)-0.4559)&lt;C$194,10,(C$195-(0.1233*LN('Indicator Data'!BB176)-0.4559))/(C$195-C$194)*10)),IF('Indicator Data'!Q176&gt;C$195,0,IF('Indicator Data'!Q176&lt;C$194,10,(C$195-'Indicator Data'!Q176)/(C$195-C$194)*10))),1)</f>
        <v>5</v>
      </c>
      <c r="D173" s="73">
        <f>IF('Indicator Data'!R176="No data","x",ROUND((IF(LOG('Indicator Data'!R176*1000)&gt;D$195,10,IF(LOG('Indicator Data'!R176*1000)&lt;D$194,0,10-(D$195-LOG('Indicator Data'!R176*1000))/(D$195-D$194)*10))),1))</f>
        <v>8.6</v>
      </c>
      <c r="E173" s="74">
        <f t="shared" si="36"/>
        <v>7.2</v>
      </c>
      <c r="F173" s="73" t="str">
        <f>IF('Indicator Data'!AF176="No data","x",ROUND(IF('Indicator Data'!AF176&gt;F$195,10,IF('Indicator Data'!AF176&lt;F$194,0,10-(F$195-'Indicator Data'!AF176)/(F$195-F$194)*10)),1))</f>
        <v>x</v>
      </c>
      <c r="G173" s="73">
        <f>IF('Indicator Data'!AG176="No data","x",ROUND(IF('Indicator Data'!AG176&gt;G$195,10,IF('Indicator Data'!AG176&lt;G$194,0,10-(G$195-'Indicator Data'!AG176)/(G$195-G$194)*10)),1))</f>
        <v>1.6</v>
      </c>
      <c r="H173" s="74">
        <f t="shared" si="37"/>
        <v>1.6</v>
      </c>
      <c r="I173" s="75">
        <f>SUM(IF('Indicator Data'!S176=0,0,'Indicator Data'!S176/1000000),SUM('Indicator Data'!T176:U176))</f>
        <v>336.11877300000003</v>
      </c>
      <c r="J173" s="75">
        <f>I173/'Indicator Data'!BC176*1000000</f>
        <v>259.28868381121509</v>
      </c>
      <c r="K173" s="73">
        <f t="shared" si="38"/>
        <v>5.2</v>
      </c>
      <c r="L173" s="73">
        <f>IF('Indicator Data'!V176="No data","x",ROUND(IF('Indicator Data'!V176&gt;L$195,10,IF('Indicator Data'!V176&lt;L$194,0,10-(L$195-'Indicator Data'!V176)/(L$195-L$194)*10)),1))</f>
        <v>6</v>
      </c>
      <c r="M173" s="74">
        <f t="shared" si="39"/>
        <v>5.6</v>
      </c>
      <c r="N173" s="76">
        <f t="shared" si="40"/>
        <v>5.4</v>
      </c>
      <c r="O173" s="88">
        <f>IF(AND('Indicator Data'!AK176="No data",'Indicator Data'!AL176="No data"),0,SUM('Indicator Data'!AK176:AM176)/1000)</f>
        <v>0</v>
      </c>
      <c r="P173" s="73">
        <f t="shared" si="41"/>
        <v>0</v>
      </c>
      <c r="Q173" s="77">
        <f>O173*1000/'Indicator Data'!BC176</f>
        <v>0</v>
      </c>
      <c r="R173" s="73">
        <f t="shared" si="42"/>
        <v>0</v>
      </c>
      <c r="S173" s="78">
        <f t="shared" si="43"/>
        <v>0</v>
      </c>
      <c r="T173" s="73" t="str">
        <f>IF('Indicator Data'!AB176="No data","x",ROUND(IF('Indicator Data'!AB176&gt;T$195,10,IF('Indicator Data'!AB176&lt;T$194,0,10-(T$195-'Indicator Data'!AB176)/(T$195-T$194)*10)),1))</f>
        <v>x</v>
      </c>
      <c r="U173" s="73">
        <f>IF('Indicator Data'!AA176="No data","x",ROUND(IF('Indicator Data'!AA176&gt;U$195,10,IF('Indicator Data'!AA176&lt;U$194,0,10-(U$195-'Indicator Data'!AA176)/(U$195-U$194)*10)),1))</f>
        <v>9.1</v>
      </c>
      <c r="V173" s="73">
        <f>IF('Indicator Data'!AE176="No data","x",ROUND(IF('Indicator Data'!AE176&gt;V$195,10,IF('Indicator Data'!AE176&lt;V$194,0,10-(V$195-'Indicator Data'!AE176)/(V$195-V$194)*10)),1))</f>
        <v>1.3</v>
      </c>
      <c r="W173" s="74">
        <f t="shared" si="49"/>
        <v>5.2</v>
      </c>
      <c r="X173" s="73">
        <f>IF('Indicator Data'!W176="No data","x",ROUND(IF('Indicator Data'!W176&gt;X$195,10,IF('Indicator Data'!W176&lt;X$194,0,10-(X$195-'Indicator Data'!W176)/(X$195-X$194)*10)),1))</f>
        <v>3.7</v>
      </c>
      <c r="Y173" s="73">
        <f>IF('Indicator Data'!X176="No data","x",ROUND(IF('Indicator Data'!X176&gt;Y$195,10,IF('Indicator Data'!X176&lt;Y$194,0,10-(Y$195-'Indicator Data'!X176)/(Y$195-Y$194)*10)),1))</f>
        <v>10</v>
      </c>
      <c r="Z173" s="74">
        <f t="shared" si="44"/>
        <v>6.9</v>
      </c>
      <c r="AA173" s="88">
        <f>('Indicator Data'!AJ176+'Indicator Data'!AI176*0.5+'Indicator Data'!AH176*0.25)/1000</f>
        <v>30</v>
      </c>
      <c r="AB173" s="79">
        <f>AA173*1000/'Indicator Data'!BC176</f>
        <v>2.314259463971223E-2</v>
      </c>
      <c r="AC173" s="74">
        <f t="shared" si="45"/>
        <v>2.2999999999999998</v>
      </c>
      <c r="AD173" s="73">
        <f>IF('Indicator Data'!AN176="No data","x",ROUND(IF('Indicator Data'!AN176&lt;$AD$194,10,IF('Indicator Data'!AN176&gt;$AD$195,0,($AD$195-'Indicator Data'!AN176)/($AD$195-$AD$194)*10)),1))</f>
        <v>6.4</v>
      </c>
      <c r="AE173" s="73">
        <f>IF('Indicator Data'!AO176="No data","x",ROUND(IF('Indicator Data'!AO176&gt;$AE$195,10,IF('Indicator Data'!AO176&lt;$AE$194,0,10-($AE$195-'Indicator Data'!AO176)/($AE$195-$AE$194)*10)),1))</f>
        <v>7.3</v>
      </c>
      <c r="AF173" s="80" t="str">
        <f>IF('Indicator Data'!AP176="No data","x",ROUND(IF('Indicator Data'!AP176&gt;$AF$195,10,IF('Indicator Data'!AP176&lt;$AF$194,0,10-($AF$195-'Indicator Data'!AP176)/($AF$195-$AF$194)*10)),1))</f>
        <v>x</v>
      </c>
      <c r="AG173" s="80" t="str">
        <f>IF('Indicator Data'!AQ176="No data","x",ROUND(IF('Indicator Data'!AQ176&gt;$AG$195,10,IF('Indicator Data'!AQ176&lt;$AG$194,0,10-($AG$195-'Indicator Data'!AQ176)/($AG$195-$AG$194)*10)),1))</f>
        <v>x</v>
      </c>
      <c r="AH173" s="73" t="str">
        <f t="shared" si="46"/>
        <v>x</v>
      </c>
      <c r="AI173" s="74">
        <f t="shared" si="47"/>
        <v>6.9</v>
      </c>
      <c r="AJ173" s="81">
        <f t="shared" si="48"/>
        <v>5.6</v>
      </c>
      <c r="AK173" s="82">
        <f t="shared" si="50"/>
        <v>3.3</v>
      </c>
    </row>
    <row r="174" spans="1:37" s="4" customFormat="1" x14ac:dyDescent="0.25">
      <c r="A174" s="126" t="str">
        <f>'Indicator Data'!A177</f>
        <v>Togo</v>
      </c>
      <c r="B174" s="59" t="str">
        <f>'Indicator Data'!B177</f>
        <v>TGO</v>
      </c>
      <c r="C174" s="73">
        <f>ROUND(IF('Indicator Data'!Q177="No data",IF((0.1233*LN('Indicator Data'!BB177)-0.4559)&gt;C$195,0,IF((0.1233*LN('Indicator Data'!BB177)-0.4559)&lt;C$194,10,(C$195-(0.1233*LN('Indicator Data'!BB177)-0.4559))/(C$195-C$194)*10)),IF('Indicator Data'!Q177&gt;C$195,0,IF('Indicator Data'!Q177&lt;C$194,10,(C$195-'Indicator Data'!Q177)/(C$195-C$194)*10))),1)</f>
        <v>6.9</v>
      </c>
      <c r="D174" s="73">
        <f>IF('Indicator Data'!R177="No data","x",ROUND((IF(LOG('Indicator Data'!R177*1000)&gt;D$195,10,IF(LOG('Indicator Data'!R177*1000)&lt;D$194,0,10-(D$195-LOG('Indicator Data'!R177*1000))/(D$195-D$194)*10))),1))</f>
        <v>8.8000000000000007</v>
      </c>
      <c r="E174" s="74">
        <f t="shared" si="36"/>
        <v>8</v>
      </c>
      <c r="F174" s="73">
        <f>IF('Indicator Data'!AF177="No data","x",ROUND(IF('Indicator Data'!AF177&gt;F$195,10,IF('Indicator Data'!AF177&lt;F$194,0,10-(F$195-'Indicator Data'!AF177)/(F$195-F$194)*10)),1))</f>
        <v>7.6</v>
      </c>
      <c r="G174" s="73">
        <f>IF('Indicator Data'!AG177="No data","x",ROUND(IF('Indicator Data'!AG177&gt;G$195,10,IF('Indicator Data'!AG177&lt;G$194,0,10-(G$195-'Indicator Data'!AG177)/(G$195-G$194)*10)),1))</f>
        <v>5.3</v>
      </c>
      <c r="H174" s="74">
        <f t="shared" si="37"/>
        <v>6.5</v>
      </c>
      <c r="I174" s="75">
        <f>SUM(IF('Indicator Data'!S177=0,0,'Indicator Data'!S177/1000000),SUM('Indicator Data'!T177:U177))</f>
        <v>142.00921099999999</v>
      </c>
      <c r="J174" s="75">
        <f>I174/'Indicator Data'!BC177*1000000</f>
        <v>18.211693226228164</v>
      </c>
      <c r="K174" s="73">
        <f t="shared" si="38"/>
        <v>0.4</v>
      </c>
      <c r="L174" s="73">
        <f>IF('Indicator Data'!V177="No data","x",ROUND(IF('Indicator Data'!V177&gt;L$195,10,IF('Indicator Data'!V177&lt;L$194,0,10-(L$195-'Indicator Data'!V177)/(L$195-L$194)*10)),1))</f>
        <v>4.7</v>
      </c>
      <c r="M174" s="74">
        <f t="shared" si="39"/>
        <v>2.6</v>
      </c>
      <c r="N174" s="76">
        <f t="shared" si="40"/>
        <v>6.3</v>
      </c>
      <c r="O174" s="88">
        <f>IF(AND('Indicator Data'!AK177="No data",'Indicator Data'!AL177="No data"),0,SUM('Indicator Data'!AK177:AM177)/1000)</f>
        <v>12.268000000000001</v>
      </c>
      <c r="P174" s="73">
        <f t="shared" si="41"/>
        <v>3.6</v>
      </c>
      <c r="Q174" s="77">
        <f>O174*1000/'Indicator Data'!BC177</f>
        <v>1.5732856406009265E-3</v>
      </c>
      <c r="R174" s="73">
        <f t="shared" si="42"/>
        <v>3.6</v>
      </c>
      <c r="S174" s="78">
        <f t="shared" si="43"/>
        <v>3.6</v>
      </c>
      <c r="T174" s="73">
        <f>IF('Indicator Data'!AB177="No data","x",ROUND(IF('Indicator Data'!AB177&gt;T$195,10,IF('Indicator Data'!AB177&lt;T$194,0,10-(T$195-'Indicator Data'!AB177)/(T$195-T$194)*10)),1))</f>
        <v>4.2</v>
      </c>
      <c r="U174" s="73">
        <f>IF('Indicator Data'!AA177="No data","x",ROUND(IF('Indicator Data'!AA177&gt;U$195,10,IF('Indicator Data'!AA177&lt;U$194,0,10-(U$195-'Indicator Data'!AA177)/(U$195-U$194)*10)),1))</f>
        <v>0.7</v>
      </c>
      <c r="V174" s="73">
        <f>IF('Indicator Data'!AE177="No data","x",ROUND(IF('Indicator Data'!AE177&gt;V$195,10,IF('Indicator Data'!AE177&lt;V$194,0,10-(V$195-'Indicator Data'!AE177)/(V$195-V$194)*10)),1))</f>
        <v>6.9</v>
      </c>
      <c r="W174" s="74">
        <f t="shared" si="49"/>
        <v>3.9</v>
      </c>
      <c r="X174" s="73">
        <f>IF('Indicator Data'!W177="No data","x",ROUND(IF('Indicator Data'!W177&gt;X$195,10,IF('Indicator Data'!W177&lt;X$194,0,10-(X$195-'Indicator Data'!W177)/(X$195-X$194)*10)),1))</f>
        <v>5.6</v>
      </c>
      <c r="Y174" s="73">
        <f>IF('Indicator Data'!X177="No data","x",ROUND(IF('Indicator Data'!X177&gt;Y$195,10,IF('Indicator Data'!X177&lt;Y$194,0,10-(Y$195-'Indicator Data'!X177)/(Y$195-Y$194)*10)),1))</f>
        <v>3.6</v>
      </c>
      <c r="Z174" s="74">
        <f t="shared" si="44"/>
        <v>4.5999999999999996</v>
      </c>
      <c r="AA174" s="88">
        <f>('Indicator Data'!AJ177+'Indicator Data'!AI177*0.5+'Indicator Data'!AH177*0.25)/1000</f>
        <v>1.806</v>
      </c>
      <c r="AB174" s="79">
        <f>AA174*1000/'Indicator Data'!BC177</f>
        <v>2.3160693404998965E-4</v>
      </c>
      <c r="AC174" s="74">
        <f t="shared" si="45"/>
        <v>0</v>
      </c>
      <c r="AD174" s="73">
        <f>IF('Indicator Data'!AN177="No data","x",ROUND(IF('Indicator Data'!AN177&lt;$AD$194,10,IF('Indicator Data'!AN177&gt;$AD$195,0,($AD$195-'Indicator Data'!AN177)/($AD$195-$AD$194)*10)),1))</f>
        <v>4</v>
      </c>
      <c r="AE174" s="73">
        <f>IF('Indicator Data'!AO177="No data","x",ROUND(IF('Indicator Data'!AO177&gt;$AE$195,10,IF('Indicator Data'!AO177&lt;$AE$194,0,10-($AE$195-'Indicator Data'!AO177)/($AE$195-$AE$194)*10)),1))</f>
        <v>2.2000000000000002</v>
      </c>
      <c r="AF174" s="80">
        <f>IF('Indicator Data'!AP177="No data","x",ROUND(IF('Indicator Data'!AP177&gt;$AF$195,10,IF('Indicator Data'!AP177&lt;$AF$194,0,10-($AF$195-'Indicator Data'!AP177)/($AF$195-$AF$194)*10)),1))</f>
        <v>6.5</v>
      </c>
      <c r="AG174" s="80">
        <f>IF('Indicator Data'!AQ177="No data","x",ROUND(IF('Indicator Data'!AQ177&gt;$AG$195,10,IF('Indicator Data'!AQ177&lt;$AG$194,0,10-($AG$195-'Indicator Data'!AQ177)/($AG$195-$AG$194)*10)),1))</f>
        <v>7.8</v>
      </c>
      <c r="AH174" s="73">
        <f t="shared" si="46"/>
        <v>6.8</v>
      </c>
      <c r="AI174" s="74">
        <f t="shared" si="47"/>
        <v>4.3</v>
      </c>
      <c r="AJ174" s="81">
        <f t="shared" si="48"/>
        <v>3.4</v>
      </c>
      <c r="AK174" s="82">
        <f t="shared" si="50"/>
        <v>3.5</v>
      </c>
    </row>
    <row r="175" spans="1:37" s="4" customFormat="1" x14ac:dyDescent="0.25">
      <c r="A175" s="126" t="str">
        <f>'Indicator Data'!A178</f>
        <v>Tonga</v>
      </c>
      <c r="B175" s="59" t="str">
        <f>'Indicator Data'!B178</f>
        <v>TON</v>
      </c>
      <c r="C175" s="73">
        <f>ROUND(IF('Indicator Data'!Q178="No data",IF((0.1233*LN('Indicator Data'!BB178)-0.4559)&gt;C$195,0,IF((0.1233*LN('Indicator Data'!BB178)-0.4559)&lt;C$194,10,(C$195-(0.1233*LN('Indicator Data'!BB178)-0.4559))/(C$195-C$194)*10)),IF('Indicator Data'!Q178&gt;C$195,0,IF('Indicator Data'!Q178&lt;C$194,10,(C$195-'Indicator Data'!Q178)/(C$195-C$194)*10))),1)</f>
        <v>3.4</v>
      </c>
      <c r="D175" s="73" t="str">
        <f>IF('Indicator Data'!R178="No data","x",ROUND((IF(LOG('Indicator Data'!R178*1000)&gt;D$195,10,IF(LOG('Indicator Data'!R178*1000)&lt;D$194,0,10-(D$195-LOG('Indicator Data'!R178*1000))/(D$195-D$194)*10))),1))</f>
        <v>x</v>
      </c>
      <c r="E175" s="74">
        <f t="shared" si="36"/>
        <v>3.4</v>
      </c>
      <c r="F175" s="73">
        <f>IF('Indicator Data'!AF178="No data","x",ROUND(IF('Indicator Data'!AF178&gt;F$195,10,IF('Indicator Data'!AF178&lt;F$194,0,10-(F$195-'Indicator Data'!AF178)/(F$195-F$194)*10)),1))</f>
        <v>5.5</v>
      </c>
      <c r="G175" s="73">
        <f>IF('Indicator Data'!AG178="No data","x",ROUND(IF('Indicator Data'!AG178&gt;G$195,10,IF('Indicator Data'!AG178&lt;G$194,0,10-(G$195-'Indicator Data'!AG178)/(G$195-G$194)*10)),1))</f>
        <v>3.3</v>
      </c>
      <c r="H175" s="74">
        <f t="shared" si="37"/>
        <v>4.4000000000000004</v>
      </c>
      <c r="I175" s="75">
        <f>SUM(IF('Indicator Data'!S178=0,0,'Indicator Data'!S178/1000000),SUM('Indicator Data'!T178:U178))</f>
        <v>118.86747799999999</v>
      </c>
      <c r="J175" s="75">
        <f>I175/'Indicator Data'!BC178*1000000</f>
        <v>1100.4210146269209</v>
      </c>
      <c r="K175" s="73">
        <f t="shared" si="38"/>
        <v>10</v>
      </c>
      <c r="L175" s="73">
        <f>IF('Indicator Data'!V178="No data","x",ROUND(IF('Indicator Data'!V178&gt;L$195,10,IF('Indicator Data'!V178&lt;L$194,0,10-(L$195-'Indicator Data'!V178)/(L$195-L$194)*10)),1))</f>
        <v>10</v>
      </c>
      <c r="M175" s="74">
        <f t="shared" si="39"/>
        <v>10</v>
      </c>
      <c r="N175" s="76">
        <f t="shared" si="40"/>
        <v>5.3</v>
      </c>
      <c r="O175" s="88">
        <f>IF(AND('Indicator Data'!AK178="No data",'Indicator Data'!AL178="No data"),0,SUM('Indicator Data'!AK178:AM178)/1000)</f>
        <v>0</v>
      </c>
      <c r="P175" s="73">
        <f t="shared" si="41"/>
        <v>0</v>
      </c>
      <c r="Q175" s="77">
        <f>O175*1000/'Indicator Data'!BC178</f>
        <v>0</v>
      </c>
      <c r="R175" s="73">
        <f t="shared" si="42"/>
        <v>0</v>
      </c>
      <c r="S175" s="78">
        <f t="shared" si="43"/>
        <v>0</v>
      </c>
      <c r="T175" s="73" t="str">
        <f>IF('Indicator Data'!AB178="No data","x",ROUND(IF('Indicator Data'!AB178&gt;T$195,10,IF('Indicator Data'!AB178&lt;T$194,0,10-(T$195-'Indicator Data'!AB178)/(T$195-T$194)*10)),1))</f>
        <v>x</v>
      </c>
      <c r="U175" s="73">
        <f>IF('Indicator Data'!AA178="No data","x",ROUND(IF('Indicator Data'!AA178&gt;U$195,10,IF('Indicator Data'!AA178&lt;U$194,0,10-(U$195-'Indicator Data'!AA178)/(U$195-U$194)*10)),1))</f>
        <v>0.2</v>
      </c>
      <c r="V175" s="73" t="str">
        <f>IF('Indicator Data'!AE178="No data","x",ROUND(IF('Indicator Data'!AE178&gt;V$195,10,IF('Indicator Data'!AE178&lt;V$194,0,10-(V$195-'Indicator Data'!AE178)/(V$195-V$194)*10)),1))</f>
        <v>x</v>
      </c>
      <c r="W175" s="74">
        <f t="shared" si="49"/>
        <v>0.2</v>
      </c>
      <c r="X175" s="73">
        <f>IF('Indicator Data'!W178="No data","x",ROUND(IF('Indicator Data'!W178&gt;X$195,10,IF('Indicator Data'!W178&lt;X$194,0,10-(X$195-'Indicator Data'!W178)/(X$195-X$194)*10)),1))</f>
        <v>1.2</v>
      </c>
      <c r="Y175" s="73">
        <f>IF('Indicator Data'!X178="No data","x",ROUND(IF('Indicator Data'!X178&gt;Y$195,10,IF('Indicator Data'!X178&lt;Y$194,0,10-(Y$195-'Indicator Data'!X178)/(Y$195-Y$194)*10)),1))</f>
        <v>0.4</v>
      </c>
      <c r="Z175" s="74">
        <f t="shared" si="44"/>
        <v>0.8</v>
      </c>
      <c r="AA175" s="88">
        <f>('Indicator Data'!AJ178+'Indicator Data'!AI178*0.5+'Indicator Data'!AH178*0.25)/1000</f>
        <v>87.097999999999999</v>
      </c>
      <c r="AB175" s="79">
        <f>AA175*1000/'Indicator Data'!BC178</f>
        <v>0.80631364562118124</v>
      </c>
      <c r="AC175" s="74">
        <f t="shared" si="45"/>
        <v>10</v>
      </c>
      <c r="AD175" s="73">
        <f>IF('Indicator Data'!AN178="No data","x",ROUND(IF('Indicator Data'!AN178&lt;$AD$194,10,IF('Indicator Data'!AN178&gt;$AD$195,0,($AD$195-'Indicator Data'!AN178)/($AD$195-$AD$194)*10)),1))</f>
        <v>8.6999999999999993</v>
      </c>
      <c r="AE175" s="73">
        <f>IF('Indicator Data'!AO178="No data","x",ROUND(IF('Indicator Data'!AO178&gt;$AE$195,10,IF('Indicator Data'!AO178&lt;$AE$194,0,10-($AE$195-'Indicator Data'!AO178)/($AE$195-$AE$194)*10)),1))</f>
        <v>0</v>
      </c>
      <c r="AF175" s="80" t="str">
        <f>IF('Indicator Data'!AP178="No data","x",ROUND(IF('Indicator Data'!AP178&gt;$AF$195,10,IF('Indicator Data'!AP178&lt;$AF$194,0,10-($AF$195-'Indicator Data'!AP178)/($AF$195-$AF$194)*10)),1))</f>
        <v>x</v>
      </c>
      <c r="AG175" s="80" t="str">
        <f>IF('Indicator Data'!AQ178="No data","x",ROUND(IF('Indicator Data'!AQ178&gt;$AG$195,10,IF('Indicator Data'!AQ178&lt;$AG$194,0,10-($AG$195-'Indicator Data'!AQ178)/($AG$195-$AG$194)*10)),1))</f>
        <v>x</v>
      </c>
      <c r="AH175" s="73" t="str">
        <f t="shared" si="46"/>
        <v>x</v>
      </c>
      <c r="AI175" s="74">
        <f t="shared" si="47"/>
        <v>4.4000000000000004</v>
      </c>
      <c r="AJ175" s="81">
        <f t="shared" si="48"/>
        <v>5.7</v>
      </c>
      <c r="AK175" s="82">
        <f t="shared" si="50"/>
        <v>3.4</v>
      </c>
    </row>
    <row r="176" spans="1:37" s="4" customFormat="1" x14ac:dyDescent="0.25">
      <c r="A176" s="126" t="str">
        <f>'Indicator Data'!A179</f>
        <v>Trinidad and Tobago</v>
      </c>
      <c r="B176" s="59" t="str">
        <f>'Indicator Data'!B179</f>
        <v>TTO</v>
      </c>
      <c r="C176" s="73">
        <f>ROUND(IF('Indicator Data'!Q179="No data",IF((0.1233*LN('Indicator Data'!BB179)-0.4559)&gt;C$195,0,IF((0.1233*LN('Indicator Data'!BB179)-0.4559)&lt;C$194,10,(C$195-(0.1233*LN('Indicator Data'!BB179)-0.4559))/(C$195-C$194)*10)),IF('Indicator Data'!Q179&gt;C$195,0,IF('Indicator Data'!Q179&lt;C$194,10,(C$195-'Indicator Data'!Q179)/(C$195-C$194)*10))),1)</f>
        <v>2.6</v>
      </c>
      <c r="D176" s="73" t="str">
        <f>IF('Indicator Data'!R179="No data","x",ROUND((IF(LOG('Indicator Data'!R179*1000)&gt;D$195,10,IF(LOG('Indicator Data'!R179*1000)&lt;D$194,0,10-(D$195-LOG('Indicator Data'!R179*1000))/(D$195-D$194)*10))),1))</f>
        <v>x</v>
      </c>
      <c r="E176" s="74">
        <f t="shared" si="36"/>
        <v>2.6</v>
      </c>
      <c r="F176" s="73">
        <f>IF('Indicator Data'!AF179="No data","x",ROUND(IF('Indicator Data'!AF179&gt;F$195,10,IF('Indicator Data'!AF179&lt;F$194,0,10-(F$195-'Indicator Data'!AF179)/(F$195-F$194)*10)),1))</f>
        <v>4.3</v>
      </c>
      <c r="G176" s="73">
        <f>IF('Indicator Data'!AG179="No data","x",ROUND(IF('Indicator Data'!AG179&gt;G$195,10,IF('Indicator Data'!AG179&lt;G$194,0,10-(G$195-'Indicator Data'!AG179)/(G$195-G$194)*10)),1))</f>
        <v>3.5</v>
      </c>
      <c r="H176" s="74">
        <f t="shared" si="37"/>
        <v>3.9</v>
      </c>
      <c r="I176" s="75">
        <f>SUM(IF('Indicator Data'!S179=0,0,'Indicator Data'!S179/1000000),SUM('Indicator Data'!T179:U179))</f>
        <v>2.5</v>
      </c>
      <c r="J176" s="75">
        <f>I176/'Indicator Data'!BC179*1000000</f>
        <v>1.825983748744636</v>
      </c>
      <c r="K176" s="73">
        <f t="shared" si="38"/>
        <v>0</v>
      </c>
      <c r="L176" s="73" t="str">
        <f>IF('Indicator Data'!V179="No data","x",ROUND(IF('Indicator Data'!V179&gt;L$195,10,IF('Indicator Data'!V179&lt;L$194,0,10-(L$195-'Indicator Data'!V179)/(L$195-L$194)*10)),1))</f>
        <v>x</v>
      </c>
      <c r="M176" s="74">
        <f t="shared" si="39"/>
        <v>0</v>
      </c>
      <c r="N176" s="76">
        <f t="shared" si="40"/>
        <v>2.2999999999999998</v>
      </c>
      <c r="O176" s="88">
        <f>IF(AND('Indicator Data'!AK179="No data",'Indicator Data'!AL179="No data"),0,SUM('Indicator Data'!AK179:AM179)/1000)</f>
        <v>0.311</v>
      </c>
      <c r="P176" s="73">
        <f t="shared" si="41"/>
        <v>0</v>
      </c>
      <c r="Q176" s="77">
        <f>O176*1000/'Indicator Data'!BC179</f>
        <v>2.2715237834383274E-4</v>
      </c>
      <c r="R176" s="73">
        <f t="shared" si="42"/>
        <v>2.2000000000000002</v>
      </c>
      <c r="S176" s="78">
        <f t="shared" si="43"/>
        <v>1.1000000000000001</v>
      </c>
      <c r="T176" s="73">
        <f>IF('Indicator Data'!AB179="No data","x",ROUND(IF('Indicator Data'!AB179&gt;T$195,10,IF('Indicator Data'!AB179&lt;T$194,0,10-(T$195-'Indicator Data'!AB179)/(T$195-T$194)*10)),1))</f>
        <v>2.4</v>
      </c>
      <c r="U176" s="73">
        <f>IF('Indicator Data'!AA179="No data","x",ROUND(IF('Indicator Data'!AA179&gt;U$195,10,IF('Indicator Data'!AA179&lt;U$194,0,10-(U$195-'Indicator Data'!AA179)/(U$195-U$194)*10)),1))</f>
        <v>0.3</v>
      </c>
      <c r="V176" s="73" t="str">
        <f>IF('Indicator Data'!AE179="No data","x",ROUND(IF('Indicator Data'!AE179&gt;V$195,10,IF('Indicator Data'!AE179&lt;V$194,0,10-(V$195-'Indicator Data'!AE179)/(V$195-V$194)*10)),1))</f>
        <v>x</v>
      </c>
      <c r="W176" s="74">
        <f t="shared" si="49"/>
        <v>1.4</v>
      </c>
      <c r="X176" s="73">
        <f>IF('Indicator Data'!W179="No data","x",ROUND(IF('Indicator Data'!W179&gt;X$195,10,IF('Indicator Data'!W179&lt;X$194,0,10-(X$195-'Indicator Data'!W179)/(X$195-X$194)*10)),1))</f>
        <v>2</v>
      </c>
      <c r="Y176" s="73" t="str">
        <f>IF('Indicator Data'!X179="No data","x",ROUND(IF('Indicator Data'!X179&gt;Y$195,10,IF('Indicator Data'!X179&lt;Y$194,0,10-(Y$195-'Indicator Data'!X179)/(Y$195-Y$194)*10)),1))</f>
        <v>x</v>
      </c>
      <c r="Z176" s="74">
        <f t="shared" si="44"/>
        <v>2</v>
      </c>
      <c r="AA176" s="88">
        <f>('Indicator Data'!AJ179+'Indicator Data'!AI179*0.5+'Indicator Data'!AH179*0.25)/1000</f>
        <v>150</v>
      </c>
      <c r="AB176" s="79">
        <f>AA176*1000/'Indicator Data'!BC179</f>
        <v>0.10955902492467817</v>
      </c>
      <c r="AC176" s="74">
        <f t="shared" si="45"/>
        <v>10</v>
      </c>
      <c r="AD176" s="73">
        <f>IF('Indicator Data'!AN179="No data","x",ROUND(IF('Indicator Data'!AN179&lt;$AD$194,10,IF('Indicator Data'!AN179&gt;$AD$195,0,($AD$195-'Indicator Data'!AN179)/($AD$195-$AD$194)*10)),1))</f>
        <v>2.8</v>
      </c>
      <c r="AE176" s="73">
        <f>IF('Indicator Data'!AO179="No data","x",ROUND(IF('Indicator Data'!AO179&gt;$AE$195,10,IF('Indicator Data'!AO179&lt;$AE$194,0,10-($AE$195-'Indicator Data'!AO179)/($AE$195-$AE$194)*10)),1))</f>
        <v>0</v>
      </c>
      <c r="AF176" s="80">
        <f>IF('Indicator Data'!AP179="No data","x",ROUND(IF('Indicator Data'!AP179&gt;$AF$195,10,IF('Indicator Data'!AP179&lt;$AF$194,0,10-($AF$195-'Indicator Data'!AP179)/($AF$195-$AF$194)*10)),1))</f>
        <v>3.4</v>
      </c>
      <c r="AG176" s="80">
        <f>IF('Indicator Data'!AQ179="No data","x",ROUND(IF('Indicator Data'!AQ179&gt;$AG$195,10,IF('Indicator Data'!AQ179&lt;$AG$194,0,10-($AG$195-'Indicator Data'!AQ179)/($AG$195-$AG$194)*10)),1))</f>
        <v>8.3000000000000007</v>
      </c>
      <c r="AH176" s="73">
        <f t="shared" si="46"/>
        <v>4.4000000000000004</v>
      </c>
      <c r="AI176" s="74">
        <f t="shared" si="47"/>
        <v>2.4</v>
      </c>
      <c r="AJ176" s="81">
        <f t="shared" si="48"/>
        <v>5.7</v>
      </c>
      <c r="AK176" s="82">
        <f t="shared" si="50"/>
        <v>3.8</v>
      </c>
    </row>
    <row r="177" spans="1:37" s="4" customFormat="1" x14ac:dyDescent="0.25">
      <c r="A177" s="126" t="str">
        <f>'Indicator Data'!A180</f>
        <v>Tunisia</v>
      </c>
      <c r="B177" s="59" t="str">
        <f>'Indicator Data'!B180</f>
        <v>TUN</v>
      </c>
      <c r="C177" s="73">
        <f>ROUND(IF('Indicator Data'!Q180="No data",IF((0.1233*LN('Indicator Data'!BB180)-0.4559)&gt;C$195,0,IF((0.1233*LN('Indicator Data'!BB180)-0.4559)&lt;C$194,10,(C$195-(0.1233*LN('Indicator Data'!BB180)-0.4559))/(C$195-C$194)*10)),IF('Indicator Data'!Q180&gt;C$195,0,IF('Indicator Data'!Q180&lt;C$194,10,(C$195-'Indicator Data'!Q180)/(C$195-C$194)*10))),1)</f>
        <v>3.3</v>
      </c>
      <c r="D177" s="73">
        <f>IF('Indicator Data'!R180="No data","x",ROUND((IF(LOG('Indicator Data'!R180*1000)&gt;D$195,10,IF(LOG('Indicator Data'!R180*1000)&lt;D$194,0,10-(D$195-LOG('Indicator Data'!R180*1000))/(D$195-D$194)*10))),1))</f>
        <v>2.8</v>
      </c>
      <c r="E177" s="74">
        <f t="shared" si="36"/>
        <v>3.1</v>
      </c>
      <c r="F177" s="73">
        <f>IF('Indicator Data'!AF180="No data","x",ROUND(IF('Indicator Data'!AF180&gt;F$195,10,IF('Indicator Data'!AF180&lt;F$194,0,10-(F$195-'Indicator Data'!AF180)/(F$195-F$194)*10)),1))</f>
        <v>4</v>
      </c>
      <c r="G177" s="73">
        <f>IF('Indicator Data'!AG180="No data","x",ROUND(IF('Indicator Data'!AG180&gt;G$195,10,IF('Indicator Data'!AG180&lt;G$194,0,10-(G$195-'Indicator Data'!AG180)/(G$195-G$194)*10)),1))</f>
        <v>2.7</v>
      </c>
      <c r="H177" s="74">
        <f t="shared" si="37"/>
        <v>3.4</v>
      </c>
      <c r="I177" s="75">
        <f>SUM(IF('Indicator Data'!S180=0,0,'Indicator Data'!S180/1000000),SUM('Indicator Data'!T180:U180))</f>
        <v>676.9549639999999</v>
      </c>
      <c r="J177" s="75">
        <f>I177/'Indicator Data'!BC180*1000000</f>
        <v>58.701657031699348</v>
      </c>
      <c r="K177" s="73">
        <f t="shared" si="38"/>
        <v>1.2</v>
      </c>
      <c r="L177" s="73">
        <f>IF('Indicator Data'!V180="No data","x",ROUND(IF('Indicator Data'!V180&gt;L$195,10,IF('Indicator Data'!V180&lt;L$194,0,10-(L$195-'Indicator Data'!V180)/(L$195-L$194)*10)),1))</f>
        <v>1.3</v>
      </c>
      <c r="M177" s="74">
        <f t="shared" si="39"/>
        <v>1.3</v>
      </c>
      <c r="N177" s="76">
        <f t="shared" si="40"/>
        <v>2.7</v>
      </c>
      <c r="O177" s="88">
        <f>IF(AND('Indicator Data'!AK180="No data",'Indicator Data'!AL180="No data"),0,SUM('Indicator Data'!AK180:AM180)/1000)</f>
        <v>0.877</v>
      </c>
      <c r="P177" s="73">
        <f t="shared" si="41"/>
        <v>0</v>
      </c>
      <c r="Q177" s="77">
        <f>O177*1000/'Indicator Data'!BC180</f>
        <v>7.6048416740467738E-5</v>
      </c>
      <c r="R177" s="73">
        <f t="shared" si="42"/>
        <v>1.7</v>
      </c>
      <c r="S177" s="78">
        <f t="shared" si="43"/>
        <v>0.9</v>
      </c>
      <c r="T177" s="73">
        <f>IF('Indicator Data'!AB180="No data","x",ROUND(IF('Indicator Data'!AB180&gt;T$195,10,IF('Indicator Data'!AB180&lt;T$194,0,10-(T$195-'Indicator Data'!AB180)/(T$195-T$194)*10)),1))</f>
        <v>0.2</v>
      </c>
      <c r="U177" s="73">
        <f>IF('Indicator Data'!AA180="No data","x",ROUND(IF('Indicator Data'!AA180&gt;U$195,10,IF('Indicator Data'!AA180&lt;U$194,0,10-(U$195-'Indicator Data'!AA180)/(U$195-U$194)*10)),1))</f>
        <v>0.6</v>
      </c>
      <c r="V177" s="73" t="str">
        <f>IF('Indicator Data'!AE180="No data","x",ROUND(IF('Indicator Data'!AE180&gt;V$195,10,IF('Indicator Data'!AE180&lt;V$194,0,10-(V$195-'Indicator Data'!AE180)/(V$195-V$194)*10)),1))</f>
        <v>x</v>
      </c>
      <c r="W177" s="74">
        <f t="shared" si="49"/>
        <v>0.4</v>
      </c>
      <c r="X177" s="73">
        <f>IF('Indicator Data'!W180="No data","x",ROUND(IF('Indicator Data'!W180&gt;X$195,10,IF('Indicator Data'!W180&lt;X$194,0,10-(X$195-'Indicator Data'!W180)/(X$195-X$194)*10)),1))</f>
        <v>1</v>
      </c>
      <c r="Y177" s="73">
        <f>IF('Indicator Data'!X180="No data","x",ROUND(IF('Indicator Data'!X180&gt;Y$195,10,IF('Indicator Data'!X180&lt;Y$194,0,10-(Y$195-'Indicator Data'!X180)/(Y$195-Y$194)*10)),1))</f>
        <v>0.5</v>
      </c>
      <c r="Z177" s="74">
        <f t="shared" si="44"/>
        <v>0.8</v>
      </c>
      <c r="AA177" s="88">
        <f>('Indicator Data'!AJ180+'Indicator Data'!AI180*0.5+'Indicator Data'!AH180*0.25)/1000</f>
        <v>31</v>
      </c>
      <c r="AB177" s="79">
        <f>AA177*1000/'Indicator Data'!BC180</f>
        <v>2.6881424389446976E-3</v>
      </c>
      <c r="AC177" s="74">
        <f t="shared" si="45"/>
        <v>0.3</v>
      </c>
      <c r="AD177" s="73">
        <f>IF('Indicator Data'!AN180="No data","x",ROUND(IF('Indicator Data'!AN180&lt;$AD$194,10,IF('Indicator Data'!AN180&gt;$AD$195,0,($AD$195-'Indicator Data'!AN180)/($AD$195-$AD$194)*10)),1))</f>
        <v>1.1000000000000001</v>
      </c>
      <c r="AE177" s="73">
        <f>IF('Indicator Data'!AO180="No data","x",ROUND(IF('Indicator Data'!AO180&gt;$AE$195,10,IF('Indicator Data'!AO180&lt;$AE$194,0,10-($AE$195-'Indicator Data'!AO180)/($AE$195-$AE$194)*10)),1))</f>
        <v>0</v>
      </c>
      <c r="AF177" s="80">
        <f>IF('Indicator Data'!AP180="No data","x",ROUND(IF('Indicator Data'!AP180&gt;$AF$195,10,IF('Indicator Data'!AP180&lt;$AF$194,0,10-($AF$195-'Indicator Data'!AP180)/($AF$195-$AF$194)*10)),1))</f>
        <v>3.2</v>
      </c>
      <c r="AG177" s="80">
        <f>IF('Indicator Data'!AQ180="No data","x",ROUND(IF('Indicator Data'!AQ180&gt;$AG$195,10,IF('Indicator Data'!AQ180&lt;$AG$194,0,10-($AG$195-'Indicator Data'!AQ180)/($AG$195-$AG$194)*10)),1))</f>
        <v>2.4</v>
      </c>
      <c r="AH177" s="73">
        <f t="shared" si="46"/>
        <v>3</v>
      </c>
      <c r="AI177" s="74">
        <f t="shared" si="47"/>
        <v>1.4</v>
      </c>
      <c r="AJ177" s="81">
        <f t="shared" si="48"/>
        <v>0.7</v>
      </c>
      <c r="AK177" s="82">
        <f t="shared" si="50"/>
        <v>0.8</v>
      </c>
    </row>
    <row r="178" spans="1:37" s="4" customFormat="1" x14ac:dyDescent="0.25">
      <c r="A178" s="126" t="str">
        <f>'Indicator Data'!A181</f>
        <v>Turkey</v>
      </c>
      <c r="B178" s="59" t="str">
        <f>'Indicator Data'!B181</f>
        <v>TUR</v>
      </c>
      <c r="C178" s="73">
        <f>ROUND(IF('Indicator Data'!Q181="No data",IF((0.1233*LN('Indicator Data'!BB181)-0.4559)&gt;C$195,0,IF((0.1233*LN('Indicator Data'!BB181)-0.4559)&lt;C$194,10,(C$195-(0.1233*LN('Indicator Data'!BB181)-0.4559))/(C$195-C$194)*10)),IF('Indicator Data'!Q181&gt;C$195,0,IF('Indicator Data'!Q181&lt;C$194,10,(C$195-'Indicator Data'!Q181)/(C$195-C$194)*10))),1)</f>
        <v>2.4</v>
      </c>
      <c r="D178" s="73" t="str">
        <f>IF('Indicator Data'!R181="No data","x",ROUND((IF(LOG('Indicator Data'!R181*1000)&gt;D$195,10,IF(LOG('Indicator Data'!R181*1000)&lt;D$194,0,10-(D$195-LOG('Indicator Data'!R181*1000))/(D$195-D$194)*10))),1))</f>
        <v>x</v>
      </c>
      <c r="E178" s="74">
        <f t="shared" si="36"/>
        <v>2.4</v>
      </c>
      <c r="F178" s="73">
        <f>IF('Indicator Data'!AF181="No data","x",ROUND(IF('Indicator Data'!AF181&gt;F$195,10,IF('Indicator Data'!AF181&lt;F$194,0,10-(F$195-'Indicator Data'!AF181)/(F$195-F$194)*10)),1))</f>
        <v>4.2</v>
      </c>
      <c r="G178" s="73">
        <f>IF('Indicator Data'!AG181="No data","x",ROUND(IF('Indicator Data'!AG181&gt;G$195,10,IF('Indicator Data'!AG181&lt;G$194,0,10-(G$195-'Indicator Data'!AG181)/(G$195-G$194)*10)),1))</f>
        <v>4.2</v>
      </c>
      <c r="H178" s="74">
        <f t="shared" si="37"/>
        <v>4.2</v>
      </c>
      <c r="I178" s="75">
        <f>SUM(IF('Indicator Data'!S181=0,0,'Indicator Data'!S181/1000000),SUM('Indicator Data'!T181:U181))</f>
        <v>4124.0152319999997</v>
      </c>
      <c r="J178" s="75">
        <f>I178/'Indicator Data'!BC181*1000000</f>
        <v>51.074543392296221</v>
      </c>
      <c r="K178" s="73">
        <f t="shared" si="38"/>
        <v>1</v>
      </c>
      <c r="L178" s="73">
        <f>IF('Indicator Data'!V181="No data","x",ROUND(IF('Indicator Data'!V181&gt;L$195,10,IF('Indicator Data'!V181&lt;L$194,0,10-(L$195-'Indicator Data'!V181)/(L$195-L$194)*10)),1))</f>
        <v>0.2</v>
      </c>
      <c r="M178" s="74">
        <f t="shared" si="39"/>
        <v>0.6</v>
      </c>
      <c r="N178" s="76">
        <f t="shared" si="40"/>
        <v>2.4</v>
      </c>
      <c r="O178" s="88">
        <f>IF(AND('Indicator Data'!AK181="No data",'Indicator Data'!AL181="No data"),0,SUM('Indicator Data'!AK181:AM181)/1000)</f>
        <v>4818.585</v>
      </c>
      <c r="P178" s="73">
        <f t="shared" si="41"/>
        <v>10</v>
      </c>
      <c r="Q178" s="77">
        <f>O178*1000/'Indicator Data'!BC181</f>
        <v>5.967655666310781E-2</v>
      </c>
      <c r="R178" s="73">
        <f t="shared" si="42"/>
        <v>8.6999999999999993</v>
      </c>
      <c r="S178" s="78">
        <f t="shared" si="43"/>
        <v>9.4</v>
      </c>
      <c r="T178" s="73" t="str">
        <f>IF('Indicator Data'!AB181="No data","x",ROUND(IF('Indicator Data'!AB181&gt;T$195,10,IF('Indicator Data'!AB181&lt;T$194,0,10-(T$195-'Indicator Data'!AB181)/(T$195-T$194)*10)),1))</f>
        <v>x</v>
      </c>
      <c r="U178" s="73">
        <f>IF('Indicator Data'!AA181="No data","x",ROUND(IF('Indicator Data'!AA181&gt;U$195,10,IF('Indicator Data'!AA181&lt;U$194,0,10-(U$195-'Indicator Data'!AA181)/(U$195-U$194)*10)),1))</f>
        <v>0.3</v>
      </c>
      <c r="V178" s="73">
        <f>IF('Indicator Data'!AE181="No data","x",ROUND(IF('Indicator Data'!AE181&gt;V$195,10,IF('Indicator Data'!AE181&lt;V$194,0,10-(V$195-'Indicator Data'!AE181)/(V$195-V$194)*10)),1))</f>
        <v>0</v>
      </c>
      <c r="W178" s="74">
        <f t="shared" si="49"/>
        <v>0.2</v>
      </c>
      <c r="X178" s="73">
        <f>IF('Indicator Data'!W181="No data","x",ROUND(IF('Indicator Data'!W181&gt;X$195,10,IF('Indicator Data'!W181&lt;X$194,0,10-(X$195-'Indicator Data'!W181)/(X$195-X$194)*10)),1))</f>
        <v>0.9</v>
      </c>
      <c r="Y178" s="73">
        <f>IF('Indicator Data'!X181="No data","x",ROUND(IF('Indicator Data'!X181&gt;Y$195,10,IF('Indicator Data'!X181&lt;Y$194,0,10-(Y$195-'Indicator Data'!X181)/(Y$195-Y$194)*10)),1))</f>
        <v>0.4</v>
      </c>
      <c r="Z178" s="74">
        <f t="shared" si="44"/>
        <v>0.7</v>
      </c>
      <c r="AA178" s="88">
        <f>('Indicator Data'!AJ181+'Indicator Data'!AI181*0.5+'Indicator Data'!AH181*0.25)/1000</f>
        <v>0.41499999999999998</v>
      </c>
      <c r="AB178" s="79">
        <f>AA178*1000/'Indicator Data'!BC181</f>
        <v>5.1396356015697014E-6</v>
      </c>
      <c r="AC178" s="74">
        <f t="shared" si="45"/>
        <v>0</v>
      </c>
      <c r="AD178" s="73">
        <f>IF('Indicator Data'!AN181="No data","x",ROUND(IF('Indicator Data'!AN181&lt;$AD$194,10,IF('Indicator Data'!AN181&gt;$AD$195,0,($AD$195-'Indicator Data'!AN181)/($AD$195-$AD$194)*10)),1))</f>
        <v>0</v>
      </c>
      <c r="AE178" s="73">
        <f>IF('Indicator Data'!AO181="No data","x",ROUND(IF('Indicator Data'!AO181&gt;$AE$195,10,IF('Indicator Data'!AO181&lt;$AE$194,0,10-($AE$195-'Indicator Data'!AO181)/($AE$195-$AE$194)*10)),1))</f>
        <v>0</v>
      </c>
      <c r="AF178" s="80">
        <f>IF('Indicator Data'!AP181="No data","x",ROUND(IF('Indicator Data'!AP181&gt;$AF$195,10,IF('Indicator Data'!AP181&lt;$AF$194,0,10-($AF$195-'Indicator Data'!AP181)/($AF$195-$AF$194)*10)),1))</f>
        <v>3.1</v>
      </c>
      <c r="AG178" s="80">
        <f>IF('Indicator Data'!AQ181="No data","x",ROUND(IF('Indicator Data'!AQ181&gt;$AG$195,10,IF('Indicator Data'!AQ181&lt;$AG$194,0,10-($AG$195-'Indicator Data'!AQ181)/($AG$195-$AG$194)*10)),1))</f>
        <v>6.5</v>
      </c>
      <c r="AH178" s="73">
        <f t="shared" si="46"/>
        <v>3.8</v>
      </c>
      <c r="AI178" s="74">
        <f t="shared" si="47"/>
        <v>1.3</v>
      </c>
      <c r="AJ178" s="81">
        <f t="shared" si="48"/>
        <v>0.6</v>
      </c>
      <c r="AK178" s="82">
        <f t="shared" si="50"/>
        <v>6.9</v>
      </c>
    </row>
    <row r="179" spans="1:37" s="4" customFormat="1" x14ac:dyDescent="0.25">
      <c r="A179" s="126" t="str">
        <f>'Indicator Data'!A182</f>
        <v>Turkmenistan</v>
      </c>
      <c r="B179" s="59" t="str">
        <f>'Indicator Data'!B182</f>
        <v>TKM</v>
      </c>
      <c r="C179" s="73">
        <f>ROUND(IF('Indicator Data'!Q182="No data",IF((0.1233*LN('Indicator Data'!BB182)-0.4559)&gt;C$195,0,IF((0.1233*LN('Indicator Data'!BB182)-0.4559)&lt;C$194,10,(C$195-(0.1233*LN('Indicator Data'!BB182)-0.4559))/(C$195-C$194)*10)),IF('Indicator Data'!Q182&gt;C$195,0,IF('Indicator Data'!Q182&lt;C$194,10,(C$195-'Indicator Data'!Q182)/(C$195-C$194)*10))),1)</f>
        <v>3.8</v>
      </c>
      <c r="D179" s="73">
        <f>IF('Indicator Data'!R182="No data","x",ROUND((IF(LOG('Indicator Data'!R182*1000)&gt;D$195,10,IF(LOG('Indicator Data'!R182*1000)&lt;D$194,0,10-(D$195-LOG('Indicator Data'!R182*1000))/(D$195-D$194)*10))),1))</f>
        <v>0.6</v>
      </c>
      <c r="E179" s="74">
        <f t="shared" si="36"/>
        <v>2.2999999999999998</v>
      </c>
      <c r="F179" s="73" t="str">
        <f>IF('Indicator Data'!AF182="No data","x",ROUND(IF('Indicator Data'!AF182&gt;F$195,10,IF('Indicator Data'!AF182&lt;F$194,0,10-(F$195-'Indicator Data'!AF182)/(F$195-F$194)*10)),1))</f>
        <v>x</v>
      </c>
      <c r="G179" s="73" t="str">
        <f>IF('Indicator Data'!AG182="No data","x",ROUND(IF('Indicator Data'!AG182&gt;G$195,10,IF('Indicator Data'!AG182&lt;G$194,0,10-(G$195-'Indicator Data'!AG182)/(G$195-G$194)*10)),1))</f>
        <v>x</v>
      </c>
      <c r="H179" s="74" t="str">
        <f t="shared" si="37"/>
        <v>x</v>
      </c>
      <c r="I179" s="75">
        <f>SUM(IF('Indicator Data'!S182=0,0,'Indicator Data'!S182/1000000),SUM('Indicator Data'!T182:U182))</f>
        <v>10.11</v>
      </c>
      <c r="J179" s="75">
        <f>I179/'Indicator Data'!BC182*1000000</f>
        <v>1.7557951225018777</v>
      </c>
      <c r="K179" s="73">
        <f t="shared" si="38"/>
        <v>0</v>
      </c>
      <c r="L179" s="73">
        <f>IF('Indicator Data'!V182="No data","x",ROUND(IF('Indicator Data'!V182&gt;L$195,10,IF('Indicator Data'!V182&lt;L$194,0,10-(L$195-'Indicator Data'!V182)/(L$195-L$194)*10)),1))</f>
        <v>0.1</v>
      </c>
      <c r="M179" s="74">
        <f t="shared" si="39"/>
        <v>0.1</v>
      </c>
      <c r="N179" s="76">
        <f t="shared" si="40"/>
        <v>1.6</v>
      </c>
      <c r="O179" s="88">
        <f>IF(AND('Indicator Data'!AK182="No data",'Indicator Data'!AL182="No data"),0,SUM('Indicator Data'!AK182:AM182)/1000)</f>
        <v>2.3E-2</v>
      </c>
      <c r="P179" s="73">
        <f t="shared" si="41"/>
        <v>0</v>
      </c>
      <c r="Q179" s="77">
        <f>O179*1000/'Indicator Data'!BC182</f>
        <v>3.9943904864038761E-6</v>
      </c>
      <c r="R179" s="73">
        <f t="shared" si="42"/>
        <v>0</v>
      </c>
      <c r="S179" s="78">
        <f t="shared" si="43"/>
        <v>0</v>
      </c>
      <c r="T179" s="73" t="str">
        <f>IF('Indicator Data'!AB182="No data","x",ROUND(IF('Indicator Data'!AB182&gt;T$195,10,IF('Indicator Data'!AB182&lt;T$194,0,10-(T$195-'Indicator Data'!AB182)/(T$195-T$194)*10)),1))</f>
        <v>x</v>
      </c>
      <c r="U179" s="73">
        <f>IF('Indicator Data'!AA182="No data","x",ROUND(IF('Indicator Data'!AA182&gt;U$195,10,IF('Indicator Data'!AA182&lt;U$194,0,10-(U$195-'Indicator Data'!AA182)/(U$195-U$194)*10)),1))</f>
        <v>0.8</v>
      </c>
      <c r="V179" s="73" t="str">
        <f>IF('Indicator Data'!AE182="No data","x",ROUND(IF('Indicator Data'!AE182&gt;V$195,10,IF('Indicator Data'!AE182&lt;V$194,0,10-(V$195-'Indicator Data'!AE182)/(V$195-V$194)*10)),1))</f>
        <v>x</v>
      </c>
      <c r="W179" s="74">
        <f t="shared" si="49"/>
        <v>0.8</v>
      </c>
      <c r="X179" s="73">
        <f>IF('Indicator Data'!W182="No data","x",ROUND(IF('Indicator Data'!W182&gt;X$195,10,IF('Indicator Data'!W182&lt;X$194,0,10-(X$195-'Indicator Data'!W182)/(X$195-X$194)*10)),1))</f>
        <v>3.6</v>
      </c>
      <c r="Y179" s="73" t="str">
        <f>IF('Indicator Data'!X182="No data","x",ROUND(IF('Indicator Data'!X182&gt;Y$195,10,IF('Indicator Data'!X182&lt;Y$194,0,10-(Y$195-'Indicator Data'!X182)/(Y$195-Y$194)*10)),1))</f>
        <v>x</v>
      </c>
      <c r="Z179" s="74">
        <f t="shared" si="44"/>
        <v>3.6</v>
      </c>
      <c r="AA179" s="88">
        <f>('Indicator Data'!AJ182+'Indicator Data'!AI182*0.5+'Indicator Data'!AH182*0.25)/1000</f>
        <v>0</v>
      </c>
      <c r="AB179" s="79">
        <f>AA179*1000/'Indicator Data'!BC182</f>
        <v>0</v>
      </c>
      <c r="AC179" s="74">
        <f t="shared" si="45"/>
        <v>0</v>
      </c>
      <c r="AD179" s="73">
        <f>IF('Indicator Data'!AN182="No data","x",ROUND(IF('Indicator Data'!AN182&lt;$AD$194,10,IF('Indicator Data'!AN182&gt;$AD$195,0,($AD$195-'Indicator Data'!AN182)/($AD$195-$AD$194)*10)),1))</f>
        <v>4</v>
      </c>
      <c r="AE179" s="73">
        <f>IF('Indicator Data'!AO182="No data","x",ROUND(IF('Indicator Data'!AO182&gt;$AE$195,10,IF('Indicator Data'!AO182&lt;$AE$194,0,10-($AE$195-'Indicator Data'!AO182)/($AE$195-$AE$194)*10)),1))</f>
        <v>0.2</v>
      </c>
      <c r="AF179" s="80" t="str">
        <f>IF('Indicator Data'!AP182="No data","x",ROUND(IF('Indicator Data'!AP182&gt;$AF$195,10,IF('Indicator Data'!AP182&lt;$AF$194,0,10-($AF$195-'Indicator Data'!AP182)/($AF$195-$AF$194)*10)),1))</f>
        <v>x</v>
      </c>
      <c r="AG179" s="80" t="str">
        <f>IF('Indicator Data'!AQ182="No data","x",ROUND(IF('Indicator Data'!AQ182&gt;$AG$195,10,IF('Indicator Data'!AQ182&lt;$AG$194,0,10-($AG$195-'Indicator Data'!AQ182)/($AG$195-$AG$194)*10)),1))</f>
        <v>x</v>
      </c>
      <c r="AH179" s="73" t="str">
        <f t="shared" si="46"/>
        <v>x</v>
      </c>
      <c r="AI179" s="74">
        <f t="shared" si="47"/>
        <v>2.1</v>
      </c>
      <c r="AJ179" s="81">
        <f t="shared" si="48"/>
        <v>1.7</v>
      </c>
      <c r="AK179" s="82">
        <f t="shared" si="50"/>
        <v>0.9</v>
      </c>
    </row>
    <row r="180" spans="1:37" s="4" customFormat="1" x14ac:dyDescent="0.25">
      <c r="A180" s="126" t="str">
        <f>'Indicator Data'!A183</f>
        <v>Tuvalu</v>
      </c>
      <c r="B180" s="59" t="str">
        <f>'Indicator Data'!B183</f>
        <v>TUV</v>
      </c>
      <c r="C180" s="73">
        <f>ROUND(IF('Indicator Data'!Q183="No data",IF((0.1233*LN('Indicator Data'!BB183)-0.4559)&gt;C$195,0,IF((0.1233*LN('Indicator Data'!BB183)-0.4559)&lt;C$194,10,(C$195-(0.1233*LN('Indicator Data'!BB183)-0.4559))/(C$195-C$194)*10)),IF('Indicator Data'!Q183&gt;C$195,0,IF('Indicator Data'!Q183&lt;C$194,10,(C$195-'Indicator Data'!Q183)/(C$195-C$194)*10))),1)</f>
        <v>5.9</v>
      </c>
      <c r="D180" s="73" t="str">
        <f>IF('Indicator Data'!R183="No data","x",ROUND((IF(LOG('Indicator Data'!R183*1000)&gt;D$195,10,IF(LOG('Indicator Data'!R183*1000)&lt;D$194,0,10-(D$195-LOG('Indicator Data'!R183*1000))/(D$195-D$194)*10))),1))</f>
        <v>x</v>
      </c>
      <c r="E180" s="74">
        <f t="shared" si="36"/>
        <v>5.9</v>
      </c>
      <c r="F180" s="73" t="str">
        <f>IF('Indicator Data'!AF183="No data","x",ROUND(IF('Indicator Data'!AF183&gt;F$195,10,IF('Indicator Data'!AF183&lt;F$194,0,10-(F$195-'Indicator Data'!AF183)/(F$195-F$194)*10)),1))</f>
        <v>x</v>
      </c>
      <c r="G180" s="73" t="str">
        <f>IF('Indicator Data'!AG183="No data","x",ROUND(IF('Indicator Data'!AG183&gt;G$195,10,IF('Indicator Data'!AG183&lt;G$194,0,10-(G$195-'Indicator Data'!AG183)/(G$195-G$194)*10)),1))</f>
        <v>x</v>
      </c>
      <c r="H180" s="74" t="str">
        <f t="shared" si="37"/>
        <v>x</v>
      </c>
      <c r="I180" s="75">
        <f>SUM(IF('Indicator Data'!S183=0,0,'Indicator Data'!S183/1000000),SUM('Indicator Data'!T183:U183))</f>
        <v>35.44</v>
      </c>
      <c r="J180" s="75">
        <f>I180/'Indicator Data'!BC183*1000000</f>
        <v>3166.5475339528234</v>
      </c>
      <c r="K180" s="73">
        <f t="shared" si="38"/>
        <v>10</v>
      </c>
      <c r="L180" s="73">
        <f>IF('Indicator Data'!V183="No data","x",ROUND(IF('Indicator Data'!V183&gt;L$195,10,IF('Indicator Data'!V183&lt;L$194,0,10-(L$195-'Indicator Data'!V183)/(L$195-L$194)*10)),1))</f>
        <v>10</v>
      </c>
      <c r="M180" s="74">
        <f t="shared" si="39"/>
        <v>10</v>
      </c>
      <c r="N180" s="76">
        <f t="shared" si="40"/>
        <v>7.3</v>
      </c>
      <c r="O180" s="88">
        <f>IF(AND('Indicator Data'!AK183="No data",'Indicator Data'!AL183="No data"),0,SUM('Indicator Data'!AK183:AM183)/1000)</f>
        <v>0</v>
      </c>
      <c r="P180" s="73">
        <f t="shared" si="41"/>
        <v>0</v>
      </c>
      <c r="Q180" s="77">
        <f>O180*1000/'Indicator Data'!BC183</f>
        <v>0</v>
      </c>
      <c r="R180" s="73">
        <f t="shared" si="42"/>
        <v>0</v>
      </c>
      <c r="S180" s="78">
        <f t="shared" si="43"/>
        <v>0</v>
      </c>
      <c r="T180" s="73" t="str">
        <f>IF('Indicator Data'!AB183="No data","x",ROUND(IF('Indicator Data'!AB183&gt;T$195,10,IF('Indicator Data'!AB183&lt;T$194,0,10-(T$195-'Indicator Data'!AB183)/(T$195-T$194)*10)),1))</f>
        <v>x</v>
      </c>
      <c r="U180" s="73">
        <f>IF('Indicator Data'!AA183="No data","x",ROUND(IF('Indicator Data'!AA183&gt;U$195,10,IF('Indicator Data'!AA183&lt;U$194,0,10-(U$195-'Indicator Data'!AA183)/(U$195-U$194)*10)),1))</f>
        <v>4.3</v>
      </c>
      <c r="V180" s="73" t="str">
        <f>IF('Indicator Data'!AE183="No data","x",ROUND(IF('Indicator Data'!AE183&gt;V$195,10,IF('Indicator Data'!AE183&lt;V$194,0,10-(V$195-'Indicator Data'!AE183)/(V$195-V$194)*10)),1))</f>
        <v>x</v>
      </c>
      <c r="W180" s="74">
        <f t="shared" si="49"/>
        <v>4.3</v>
      </c>
      <c r="X180" s="73">
        <f>IF('Indicator Data'!W183="No data","x",ROUND(IF('Indicator Data'!W183&gt;X$195,10,IF('Indicator Data'!W183&lt;X$194,0,10-(X$195-'Indicator Data'!W183)/(X$195-X$194)*10)),1))</f>
        <v>1.9</v>
      </c>
      <c r="Y180" s="73">
        <f>IF('Indicator Data'!X183="No data","x",ROUND(IF('Indicator Data'!X183&gt;Y$195,10,IF('Indicator Data'!X183&lt;Y$194,0,10-(Y$195-'Indicator Data'!X183)/(Y$195-Y$194)*10)),1))</f>
        <v>0.4</v>
      </c>
      <c r="Z180" s="74">
        <f t="shared" si="44"/>
        <v>1.2</v>
      </c>
      <c r="AA180" s="88">
        <f>('Indicator Data'!AJ183+'Indicator Data'!AI183*0.5+'Indicator Data'!AH183*0.25)/1000</f>
        <v>0</v>
      </c>
      <c r="AB180" s="79">
        <f>AA180*1000/'Indicator Data'!BC183</f>
        <v>0</v>
      </c>
      <c r="AC180" s="74">
        <f t="shared" si="45"/>
        <v>0</v>
      </c>
      <c r="AD180" s="73">
        <f>IF('Indicator Data'!AN183="No data","x",ROUND(IF('Indicator Data'!AN183&lt;$AD$194,10,IF('Indicator Data'!AN183&gt;$AD$195,0,($AD$195-'Indicator Data'!AN183)/($AD$195-$AD$194)*10)),1))</f>
        <v>8.6999999999999993</v>
      </c>
      <c r="AE180" s="73">
        <f>IF('Indicator Data'!AO183="No data","x",ROUND(IF('Indicator Data'!AO183&gt;$AE$195,10,IF('Indicator Data'!AO183&lt;$AE$194,0,10-($AE$195-'Indicator Data'!AO183)/($AE$195-$AE$194)*10)),1))</f>
        <v>0</v>
      </c>
      <c r="AF180" s="80" t="str">
        <f>IF('Indicator Data'!AP183="No data","x",ROUND(IF('Indicator Data'!AP183&gt;$AF$195,10,IF('Indicator Data'!AP183&lt;$AF$194,0,10-($AF$195-'Indicator Data'!AP183)/($AF$195-$AF$194)*10)),1))</f>
        <v>x</v>
      </c>
      <c r="AG180" s="80" t="str">
        <f>IF('Indicator Data'!AQ183="No data","x",ROUND(IF('Indicator Data'!AQ183&gt;$AG$195,10,IF('Indicator Data'!AQ183&lt;$AG$194,0,10-($AG$195-'Indicator Data'!AQ183)/($AG$195-$AG$194)*10)),1))</f>
        <v>x</v>
      </c>
      <c r="AH180" s="73" t="str">
        <f t="shared" si="46"/>
        <v>x</v>
      </c>
      <c r="AI180" s="74">
        <f t="shared" si="47"/>
        <v>4.4000000000000004</v>
      </c>
      <c r="AJ180" s="81">
        <f t="shared" si="48"/>
        <v>2.7</v>
      </c>
      <c r="AK180" s="82">
        <f t="shared" si="50"/>
        <v>1.4</v>
      </c>
    </row>
    <row r="181" spans="1:37" s="4" customFormat="1" x14ac:dyDescent="0.25">
      <c r="A181" s="126" t="str">
        <f>'Indicator Data'!A184</f>
        <v>Uganda</v>
      </c>
      <c r="B181" s="59" t="str">
        <f>'Indicator Data'!B184</f>
        <v>UGA</v>
      </c>
      <c r="C181" s="73">
        <f>ROUND(IF('Indicator Data'!Q184="No data",IF((0.1233*LN('Indicator Data'!BB184)-0.4559)&gt;C$195,0,IF((0.1233*LN('Indicator Data'!BB184)-0.4559)&lt;C$194,10,(C$195-(0.1233*LN('Indicator Data'!BB184)-0.4559))/(C$195-C$194)*10)),IF('Indicator Data'!Q184&gt;C$195,0,IF('Indicator Data'!Q184&lt;C$194,10,(C$195-'Indicator Data'!Q184)/(C$195-C$194)*10))),1)</f>
        <v>6.7</v>
      </c>
      <c r="D181" s="73">
        <f>IF('Indicator Data'!R184="No data","x",ROUND((IF(LOG('Indicator Data'!R184*1000)&gt;D$195,10,IF(LOG('Indicator Data'!R184*1000)&lt;D$194,0,10-(D$195-LOG('Indicator Data'!R184*1000))/(D$195-D$194)*10))),1))</f>
        <v>9.1</v>
      </c>
      <c r="E181" s="74">
        <f t="shared" si="36"/>
        <v>8.1</v>
      </c>
      <c r="F181" s="73">
        <f>IF('Indicator Data'!AF184="No data","x",ROUND(IF('Indicator Data'!AF184&gt;F$195,10,IF('Indicator Data'!AF184&lt;F$194,0,10-(F$195-'Indicator Data'!AF184)/(F$195-F$194)*10)),1))</f>
        <v>7</v>
      </c>
      <c r="G181" s="73">
        <f>IF('Indicator Data'!AG184="No data","x",ROUND(IF('Indicator Data'!AG184&gt;G$195,10,IF('Indicator Data'!AG184&lt;G$194,0,10-(G$195-'Indicator Data'!AG184)/(G$195-G$194)*10)),1))</f>
        <v>4.3</v>
      </c>
      <c r="H181" s="74">
        <f t="shared" si="37"/>
        <v>5.7</v>
      </c>
      <c r="I181" s="75">
        <f>SUM(IF('Indicator Data'!S184=0,0,'Indicator Data'!S184/1000000),SUM('Indicator Data'!T184:U184))</f>
        <v>3059.307992</v>
      </c>
      <c r="J181" s="75">
        <f>I181/'Indicator Data'!BC184*1000000</f>
        <v>71.374165293297523</v>
      </c>
      <c r="K181" s="73">
        <f t="shared" si="38"/>
        <v>1.4</v>
      </c>
      <c r="L181" s="73">
        <f>IF('Indicator Data'!V184="No data","x",ROUND(IF('Indicator Data'!V184&gt;L$195,10,IF('Indicator Data'!V184&lt;L$194,0,10-(L$195-'Indicator Data'!V184)/(L$195-L$194)*10)),1))</f>
        <v>5.3</v>
      </c>
      <c r="M181" s="74">
        <f t="shared" si="39"/>
        <v>3.4</v>
      </c>
      <c r="N181" s="76">
        <f t="shared" si="40"/>
        <v>6.3</v>
      </c>
      <c r="O181" s="88">
        <f>IF(AND('Indicator Data'!AK184="No data",'Indicator Data'!AL184="No data"),0,SUM('Indicator Data'!AK184:AM184)/1000)</f>
        <v>1218.7260000000001</v>
      </c>
      <c r="P181" s="73">
        <f t="shared" si="41"/>
        <v>10</v>
      </c>
      <c r="Q181" s="77">
        <f>O181*1000/'Indicator Data'!BC184</f>
        <v>2.8433080683181938E-2</v>
      </c>
      <c r="R181" s="73">
        <f t="shared" si="42"/>
        <v>7.3</v>
      </c>
      <c r="S181" s="78">
        <f t="shared" si="43"/>
        <v>8.6999999999999993</v>
      </c>
      <c r="T181" s="73">
        <f>IF('Indicator Data'!AB184="No data","x",ROUND(IF('Indicator Data'!AB184&gt;T$195,10,IF('Indicator Data'!AB184&lt;T$194,0,10-(T$195-'Indicator Data'!AB184)/(T$195-T$194)*10)),1))</f>
        <v>10</v>
      </c>
      <c r="U181" s="73">
        <f>IF('Indicator Data'!AA184="No data","x",ROUND(IF('Indicator Data'!AA184&gt;U$195,10,IF('Indicator Data'!AA184&lt;U$194,0,10-(U$195-'Indicator Data'!AA184)/(U$195-U$194)*10)),1))</f>
        <v>3.7</v>
      </c>
      <c r="V181" s="73">
        <f>IF('Indicator Data'!AE184="No data","x",ROUND(IF('Indicator Data'!AE184&gt;V$195,10,IF('Indicator Data'!AE184&lt;V$194,0,10-(V$195-'Indicator Data'!AE184)/(V$195-V$194)*10)),1))</f>
        <v>4.8</v>
      </c>
      <c r="W181" s="74">
        <f t="shared" si="49"/>
        <v>6.2</v>
      </c>
      <c r="X181" s="73">
        <f>IF('Indicator Data'!W184="No data","x",ROUND(IF('Indicator Data'!W184&gt;X$195,10,IF('Indicator Data'!W184&lt;X$194,0,10-(X$195-'Indicator Data'!W184)/(X$195-X$194)*10)),1))</f>
        <v>3.8</v>
      </c>
      <c r="Y181" s="73">
        <f>IF('Indicator Data'!X184="No data","x",ROUND(IF('Indicator Data'!X184&gt;Y$195,10,IF('Indicator Data'!X184&lt;Y$194,0,10-(Y$195-'Indicator Data'!X184)/(Y$195-Y$194)*10)),1))</f>
        <v>2.2999999999999998</v>
      </c>
      <c r="Z181" s="74">
        <f t="shared" si="44"/>
        <v>3.1</v>
      </c>
      <c r="AA181" s="88">
        <f>('Indicator Data'!AJ184+'Indicator Data'!AI184*0.5+'Indicator Data'!AH184*0.25)/1000</f>
        <v>3.9045000000000001</v>
      </c>
      <c r="AB181" s="79">
        <f>AA181*1000/'Indicator Data'!BC184</f>
        <v>9.1092635692915287E-5</v>
      </c>
      <c r="AC181" s="74">
        <f t="shared" si="45"/>
        <v>0</v>
      </c>
      <c r="AD181" s="73">
        <f>IF('Indicator Data'!AN184="No data","x",ROUND(IF('Indicator Data'!AN184&lt;$AD$194,10,IF('Indicator Data'!AN184&gt;$AD$195,0,($AD$195-'Indicator Data'!AN184)/($AD$195-$AD$194)*10)),1))</f>
        <v>7.2</v>
      </c>
      <c r="AE181" s="73">
        <f>IF('Indicator Data'!AO184="No data","x",ROUND(IF('Indicator Data'!AO184&gt;$AE$195,10,IF('Indicator Data'!AO184&lt;$AE$194,0,10-($AE$195-'Indicator Data'!AO184)/($AE$195-$AE$194)*10)),1))</f>
        <v>10</v>
      </c>
      <c r="AF181" s="80">
        <f>IF('Indicator Data'!AP184="No data","x",ROUND(IF('Indicator Data'!AP184&gt;$AF$195,10,IF('Indicator Data'!AP184&lt;$AF$194,0,10-($AF$195-'Indicator Data'!AP184)/($AF$195-$AF$194)*10)),1))</f>
        <v>4.7</v>
      </c>
      <c r="AG181" s="80">
        <f>IF('Indicator Data'!AQ184="No data","x",ROUND(IF('Indicator Data'!AQ184&gt;$AG$195,10,IF('Indicator Data'!AQ184&lt;$AG$194,0,10-($AG$195-'Indicator Data'!AQ184)/($AG$195-$AG$194)*10)),1))</f>
        <v>10</v>
      </c>
      <c r="AH181" s="73">
        <f t="shared" si="46"/>
        <v>5.8</v>
      </c>
      <c r="AI181" s="74">
        <f t="shared" si="47"/>
        <v>7.7</v>
      </c>
      <c r="AJ181" s="81">
        <f t="shared" si="48"/>
        <v>4.9000000000000004</v>
      </c>
      <c r="AK181" s="82">
        <f t="shared" si="50"/>
        <v>7.2</v>
      </c>
    </row>
    <row r="182" spans="1:37" s="4" customFormat="1" x14ac:dyDescent="0.25">
      <c r="A182" s="126" t="str">
        <f>'Indicator Data'!A185</f>
        <v>Ukraine</v>
      </c>
      <c r="B182" s="59" t="str">
        <f>'Indicator Data'!B185</f>
        <v>UKR</v>
      </c>
      <c r="C182" s="73">
        <f>ROUND(IF('Indicator Data'!Q185="No data",IF((0.1233*LN('Indicator Data'!BB185)-0.4559)&gt;C$195,0,IF((0.1233*LN('Indicator Data'!BB185)-0.4559)&lt;C$194,10,(C$195-(0.1233*LN('Indicator Data'!BB185)-0.4559))/(C$195-C$194)*10)),IF('Indicator Data'!Q185&gt;C$195,0,IF('Indicator Data'!Q185&lt;C$194,10,(C$195-'Indicator Data'!Q185)/(C$195-C$194)*10))),1)</f>
        <v>3.1</v>
      </c>
      <c r="D182" s="73">
        <f>IF('Indicator Data'!R185="No data","x",ROUND((IF(LOG('Indicator Data'!R185*1000)&gt;D$195,10,IF(LOG('Indicator Data'!R185*1000)&lt;D$194,0,10-(D$195-LOG('Indicator Data'!R185*1000))/(D$195-D$194)*10))),1))</f>
        <v>0.3</v>
      </c>
      <c r="E182" s="74">
        <f t="shared" si="36"/>
        <v>1.8</v>
      </c>
      <c r="F182" s="73">
        <f>IF('Indicator Data'!AF185="No data","x",ROUND(IF('Indicator Data'!AF185&gt;F$195,10,IF('Indicator Data'!AF185&lt;F$194,0,10-(F$195-'Indicator Data'!AF185)/(F$195-F$194)*10)),1))</f>
        <v>3.8</v>
      </c>
      <c r="G182" s="73">
        <f>IF('Indicator Data'!AG185="No data","x",ROUND(IF('Indicator Data'!AG185&gt;G$195,10,IF('Indicator Data'!AG185&lt;G$194,0,10-(G$195-'Indicator Data'!AG185)/(G$195-G$194)*10)),1))</f>
        <v>0</v>
      </c>
      <c r="H182" s="74">
        <f t="shared" si="37"/>
        <v>1.9</v>
      </c>
      <c r="I182" s="75">
        <f>SUM(IF('Indicator Data'!S185=0,0,'Indicator Data'!S185/1000000),SUM('Indicator Data'!T185:U185))</f>
        <v>2041.5510179999999</v>
      </c>
      <c r="J182" s="75">
        <f>I182/'Indicator Data'!BC185*1000000</f>
        <v>45.53866145778963</v>
      </c>
      <c r="K182" s="73">
        <f t="shared" si="38"/>
        <v>0.9</v>
      </c>
      <c r="L182" s="73">
        <f>IF('Indicator Data'!V185="No data","x",ROUND(IF('Indicator Data'!V185&gt;L$195,10,IF('Indicator Data'!V185&lt;L$194,0,10-(L$195-'Indicator Data'!V185)/(L$195-L$194)*10)),1))</f>
        <v>0.7</v>
      </c>
      <c r="M182" s="74">
        <f t="shared" si="39"/>
        <v>0.8</v>
      </c>
      <c r="N182" s="76">
        <f t="shared" si="40"/>
        <v>1.6</v>
      </c>
      <c r="O182" s="88">
        <f>IF(AND('Indicator Data'!AK185="No data",'Indicator Data'!AL185="No data"),0,SUM('Indicator Data'!AK185:AM185)/1000)</f>
        <v>803.22500000000002</v>
      </c>
      <c r="P182" s="73">
        <f t="shared" si="41"/>
        <v>9.6999999999999993</v>
      </c>
      <c r="Q182" s="77">
        <f>O182*1000/'Indicator Data'!BC185</f>
        <v>1.7916667781962367E-2</v>
      </c>
      <c r="R182" s="73">
        <f t="shared" si="42"/>
        <v>6.5</v>
      </c>
      <c r="S182" s="78">
        <f t="shared" si="43"/>
        <v>8.1</v>
      </c>
      <c r="T182" s="73">
        <f>IF('Indicator Data'!AB185="No data","x",ROUND(IF('Indicator Data'!AB185&gt;T$195,10,IF('Indicator Data'!AB185&lt;T$194,0,10-(T$195-'Indicator Data'!AB185)/(T$195-T$194)*10)),1))</f>
        <v>1.8</v>
      </c>
      <c r="U182" s="73">
        <f>IF('Indicator Data'!AA185="No data","x",ROUND(IF('Indicator Data'!AA185&gt;U$195,10,IF('Indicator Data'!AA185&lt;U$194,0,10-(U$195-'Indicator Data'!AA185)/(U$195-U$194)*10)),1))</f>
        <v>1.5</v>
      </c>
      <c r="V182" s="73" t="str">
        <f>IF('Indicator Data'!AE185="No data","x",ROUND(IF('Indicator Data'!AE185&gt;V$195,10,IF('Indicator Data'!AE185&lt;V$194,0,10-(V$195-'Indicator Data'!AE185)/(V$195-V$194)*10)),1))</f>
        <v>x</v>
      </c>
      <c r="W182" s="74">
        <f t="shared" si="49"/>
        <v>1.7</v>
      </c>
      <c r="X182" s="73">
        <f>IF('Indicator Data'!W185="No data","x",ROUND(IF('Indicator Data'!W185&gt;X$195,10,IF('Indicator Data'!W185&lt;X$194,0,10-(X$195-'Indicator Data'!W185)/(X$195-X$194)*10)),1))</f>
        <v>0.7</v>
      </c>
      <c r="Y182" s="73" t="str">
        <f>IF('Indicator Data'!X185="No data","x",ROUND(IF('Indicator Data'!X185&gt;Y$195,10,IF('Indicator Data'!X185&lt;Y$194,0,10-(Y$195-'Indicator Data'!X185)/(Y$195-Y$194)*10)),1))</f>
        <v>x</v>
      </c>
      <c r="Z182" s="74">
        <f t="shared" si="44"/>
        <v>0.7</v>
      </c>
      <c r="AA182" s="88">
        <f>('Indicator Data'!AJ185+'Indicator Data'!AI185*0.5+'Indicator Data'!AH185*0.25)/1000</f>
        <v>0.65</v>
      </c>
      <c r="AB182" s="79">
        <f>AA182*1000/'Indicator Data'!BC185</f>
        <v>1.4498844107535919E-5</v>
      </c>
      <c r="AC182" s="74">
        <f t="shared" si="45"/>
        <v>0</v>
      </c>
      <c r="AD182" s="73">
        <f>IF('Indicator Data'!AN185="No data","x",ROUND(IF('Indicator Data'!AN185&lt;$AD$194,10,IF('Indicator Data'!AN185&gt;$AD$195,0,($AD$195-'Indicator Data'!AN185)/($AD$195-$AD$194)*10)),1))</f>
        <v>3.6</v>
      </c>
      <c r="AE182" s="73">
        <f>IF('Indicator Data'!AO185="No data","x",ROUND(IF('Indicator Data'!AO185&gt;$AE$195,10,IF('Indicator Data'!AO185&lt;$AE$194,0,10-($AE$195-'Indicator Data'!AO185)/($AE$195-$AE$194)*10)),1))</f>
        <v>0</v>
      </c>
      <c r="AF182" s="80">
        <f>IF('Indicator Data'!AP185="No data","x",ROUND(IF('Indicator Data'!AP185&gt;$AF$195,10,IF('Indicator Data'!AP185&lt;$AF$194,0,10-($AF$195-'Indicator Data'!AP185)/($AF$195-$AF$194)*10)),1))</f>
        <v>4.7</v>
      </c>
      <c r="AG182" s="80">
        <f>IF('Indicator Data'!AQ185="No data","x",ROUND(IF('Indicator Data'!AQ185&gt;$AG$195,10,IF('Indicator Data'!AQ185&lt;$AG$194,0,10-($AG$195-'Indicator Data'!AQ185)/($AG$195-$AG$194)*10)),1))</f>
        <v>2</v>
      </c>
      <c r="AH182" s="73">
        <f t="shared" si="46"/>
        <v>4.2</v>
      </c>
      <c r="AI182" s="74">
        <f t="shared" si="47"/>
        <v>2.6</v>
      </c>
      <c r="AJ182" s="81">
        <f t="shared" si="48"/>
        <v>1.3</v>
      </c>
      <c r="AK182" s="82">
        <f t="shared" si="50"/>
        <v>5.7</v>
      </c>
    </row>
    <row r="183" spans="1:37" s="4" customFormat="1" x14ac:dyDescent="0.25">
      <c r="A183" s="126" t="str">
        <f>'Indicator Data'!A186</f>
        <v>United Arab Emirates</v>
      </c>
      <c r="B183" s="59" t="str">
        <f>'Indicator Data'!B186</f>
        <v>ARE</v>
      </c>
      <c r="C183" s="73">
        <f>ROUND(IF('Indicator Data'!Q186="No data",IF((0.1233*LN('Indicator Data'!BB186)-0.4559)&gt;C$195,0,IF((0.1233*LN('Indicator Data'!BB186)-0.4559)&lt;C$194,10,(C$195-(0.1233*LN('Indicator Data'!BB186)-0.4559))/(C$195-C$194)*10)),IF('Indicator Data'!Q186&gt;C$195,0,IF('Indicator Data'!Q186&lt;C$194,10,(C$195-'Indicator Data'!Q186)/(C$195-C$194)*10))),1)</f>
        <v>1.3</v>
      </c>
      <c r="D183" s="73" t="str">
        <f>IF('Indicator Data'!R186="No data","x",ROUND((IF(LOG('Indicator Data'!R186*1000)&gt;D$195,10,IF(LOG('Indicator Data'!R186*1000)&lt;D$194,0,10-(D$195-LOG('Indicator Data'!R186*1000))/(D$195-D$194)*10))),1))</f>
        <v>x</v>
      </c>
      <c r="E183" s="74">
        <f t="shared" si="36"/>
        <v>1.3</v>
      </c>
      <c r="F183" s="73">
        <f>IF('Indicator Data'!AF186="No data","x",ROUND(IF('Indicator Data'!AF186&gt;F$195,10,IF('Indicator Data'!AF186&lt;F$194,0,10-(F$195-'Indicator Data'!AF186)/(F$195-F$194)*10)),1))</f>
        <v>3.1</v>
      </c>
      <c r="G183" s="73" t="str">
        <f>IF('Indicator Data'!AG186="No data","x",ROUND(IF('Indicator Data'!AG186&gt;G$195,10,IF('Indicator Data'!AG186&lt;G$194,0,10-(G$195-'Indicator Data'!AG186)/(G$195-G$194)*10)),1))</f>
        <v>x</v>
      </c>
      <c r="H183" s="74">
        <f t="shared" si="37"/>
        <v>3.1</v>
      </c>
      <c r="I183" s="75">
        <f>SUM(IF('Indicator Data'!S186=0,0,'Indicator Data'!S186/1000000),SUM('Indicator Data'!T186:U186))</f>
        <v>0</v>
      </c>
      <c r="J183" s="75">
        <f>I183/'Indicator Data'!BC186*1000000</f>
        <v>0</v>
      </c>
      <c r="K183" s="73">
        <f t="shared" si="38"/>
        <v>0</v>
      </c>
      <c r="L183" s="73" t="str">
        <f>IF('Indicator Data'!V186="No data","x",ROUND(IF('Indicator Data'!V186&gt;L$195,10,IF('Indicator Data'!V186&lt;L$194,0,10-(L$195-'Indicator Data'!V186)/(L$195-L$194)*10)),1))</f>
        <v>x</v>
      </c>
      <c r="M183" s="74">
        <f t="shared" si="39"/>
        <v>0</v>
      </c>
      <c r="N183" s="76">
        <f t="shared" si="40"/>
        <v>1.4</v>
      </c>
      <c r="O183" s="88">
        <f>IF(AND('Indicator Data'!AK186="No data",'Indicator Data'!AL186="No data"),0,SUM('Indicator Data'!AK186:AM186)/1000)</f>
        <v>0.96899999999999997</v>
      </c>
      <c r="P183" s="73">
        <f t="shared" si="41"/>
        <v>0</v>
      </c>
      <c r="Q183" s="77">
        <f>O183*1000/'Indicator Data'!BC186</f>
        <v>1.0308351626490867E-4</v>
      </c>
      <c r="R183" s="73">
        <f t="shared" si="42"/>
        <v>1.8</v>
      </c>
      <c r="S183" s="78">
        <f t="shared" si="43"/>
        <v>0.9</v>
      </c>
      <c r="T183" s="73" t="str">
        <f>IF('Indicator Data'!AB186="No data","x",ROUND(IF('Indicator Data'!AB186&gt;T$195,10,IF('Indicator Data'!AB186&lt;T$194,0,10-(T$195-'Indicator Data'!AB186)/(T$195-T$194)*10)),1))</f>
        <v>x</v>
      </c>
      <c r="U183" s="73">
        <f>IF('Indicator Data'!AA186="No data","x",ROUND(IF('Indicator Data'!AA186&gt;U$195,10,IF('Indicator Data'!AA186&lt;U$194,0,10-(U$195-'Indicator Data'!AA186)/(U$195-U$194)*10)),1))</f>
        <v>0</v>
      </c>
      <c r="V183" s="73" t="str">
        <f>IF('Indicator Data'!AE186="No data","x",ROUND(IF('Indicator Data'!AE186&gt;V$195,10,IF('Indicator Data'!AE186&lt;V$194,0,10-(V$195-'Indicator Data'!AE186)/(V$195-V$194)*10)),1))</f>
        <v>x</v>
      </c>
      <c r="W183" s="74">
        <f t="shared" si="49"/>
        <v>0</v>
      </c>
      <c r="X183" s="73">
        <f>IF('Indicator Data'!W186="No data","x",ROUND(IF('Indicator Data'!W186&gt;X$195,10,IF('Indicator Data'!W186&lt;X$194,0,10-(X$195-'Indicator Data'!W186)/(X$195-X$194)*10)),1))</f>
        <v>0.7</v>
      </c>
      <c r="Y183" s="73" t="str">
        <f>IF('Indicator Data'!X186="No data","x",ROUND(IF('Indicator Data'!X186&gt;Y$195,10,IF('Indicator Data'!X186&lt;Y$194,0,10-(Y$195-'Indicator Data'!X186)/(Y$195-Y$194)*10)),1))</f>
        <v>x</v>
      </c>
      <c r="Z183" s="74">
        <f t="shared" si="44"/>
        <v>0.7</v>
      </c>
      <c r="AA183" s="88">
        <f>('Indicator Data'!AJ186+'Indicator Data'!AI186*0.5+'Indicator Data'!AH186*0.25)/1000</f>
        <v>9.4E-2</v>
      </c>
      <c r="AB183" s="79">
        <f>AA183*1000/'Indicator Data'!BC186</f>
        <v>9.9998457470602846E-6</v>
      </c>
      <c r="AC183" s="74">
        <f t="shared" si="45"/>
        <v>0</v>
      </c>
      <c r="AD183" s="73">
        <f>IF('Indicator Data'!AN186="No data","x",ROUND(IF('Indicator Data'!AN186&lt;$AD$194,10,IF('Indicator Data'!AN186&gt;$AD$195,0,($AD$195-'Indicator Data'!AN186)/($AD$195-$AD$194)*10)),1))</f>
        <v>3.5</v>
      </c>
      <c r="AE183" s="73">
        <f>IF('Indicator Data'!AO186="No data","x",ROUND(IF('Indicator Data'!AO186&gt;$AE$195,10,IF('Indicator Data'!AO186&lt;$AE$194,0,10-($AE$195-'Indicator Data'!AO186)/($AE$195-$AE$194)*10)),1))</f>
        <v>0</v>
      </c>
      <c r="AF183" s="80" t="str">
        <f>IF('Indicator Data'!AP186="No data","x",ROUND(IF('Indicator Data'!AP186&gt;$AF$195,10,IF('Indicator Data'!AP186&lt;$AF$194,0,10-($AF$195-'Indicator Data'!AP186)/($AF$195-$AF$194)*10)),1))</f>
        <v>x</v>
      </c>
      <c r="AG183" s="80" t="str">
        <f>IF('Indicator Data'!AQ186="No data","x",ROUND(IF('Indicator Data'!AQ186&gt;$AG$195,10,IF('Indicator Data'!AQ186&lt;$AG$194,0,10-($AG$195-'Indicator Data'!AQ186)/($AG$195-$AG$194)*10)),1))</f>
        <v>x</v>
      </c>
      <c r="AH183" s="73" t="str">
        <f t="shared" si="46"/>
        <v>x</v>
      </c>
      <c r="AI183" s="74">
        <f t="shared" si="47"/>
        <v>1.8</v>
      </c>
      <c r="AJ183" s="81">
        <f t="shared" si="48"/>
        <v>0.7</v>
      </c>
      <c r="AK183" s="82">
        <f t="shared" si="50"/>
        <v>0.8</v>
      </c>
    </row>
    <row r="184" spans="1:37" s="4" customFormat="1" x14ac:dyDescent="0.25">
      <c r="A184" s="126" t="str">
        <f>'Indicator Data'!A187</f>
        <v>United Kingdom</v>
      </c>
      <c r="B184" s="59" t="str">
        <f>'Indicator Data'!B187</f>
        <v>GBR</v>
      </c>
      <c r="C184" s="73">
        <f>ROUND(IF('Indicator Data'!Q187="No data",IF((0.1233*LN('Indicator Data'!BB187)-0.4559)&gt;C$195,0,IF((0.1233*LN('Indicator Data'!BB187)-0.4559)&lt;C$194,10,(C$195-(0.1233*LN('Indicator Data'!BB187)-0.4559))/(C$195-C$194)*10)),IF('Indicator Data'!Q187&gt;C$195,0,IF('Indicator Data'!Q187&lt;C$194,10,(C$195-'Indicator Data'!Q187)/(C$195-C$194)*10))),1)</f>
        <v>0.4</v>
      </c>
      <c r="D184" s="73" t="str">
        <f>IF('Indicator Data'!R187="No data","x",ROUND((IF(LOG('Indicator Data'!R187*1000)&gt;D$195,10,IF(LOG('Indicator Data'!R187*1000)&lt;D$194,0,10-(D$195-LOG('Indicator Data'!R187*1000))/(D$195-D$194)*10))),1))</f>
        <v>x</v>
      </c>
      <c r="E184" s="74">
        <f t="shared" si="36"/>
        <v>0.4</v>
      </c>
      <c r="F184" s="73">
        <f>IF('Indicator Data'!AF187="No data","x",ROUND(IF('Indicator Data'!AF187&gt;F$195,10,IF('Indicator Data'!AF187&lt;F$194,0,10-(F$195-'Indicator Data'!AF187)/(F$195-F$194)*10)),1))</f>
        <v>1.5</v>
      </c>
      <c r="G184" s="73">
        <f>IF('Indicator Data'!AG187="No data","x",ROUND(IF('Indicator Data'!AG187&gt;G$195,10,IF('Indicator Data'!AG187&lt;G$194,0,10-(G$195-'Indicator Data'!AG187)/(G$195-G$194)*10)),1))</f>
        <v>1.9</v>
      </c>
      <c r="H184" s="74">
        <f t="shared" si="37"/>
        <v>1.7</v>
      </c>
      <c r="I184" s="75">
        <f>SUM(IF('Indicator Data'!S187=0,0,'Indicator Data'!S187/1000000),SUM('Indicator Data'!T187:U187))</f>
        <v>0</v>
      </c>
      <c r="J184" s="75">
        <f>I184/'Indicator Data'!BC187*1000000</f>
        <v>0</v>
      </c>
      <c r="K184" s="73">
        <f t="shared" si="38"/>
        <v>0</v>
      </c>
      <c r="L184" s="73" t="str">
        <f>IF('Indicator Data'!V187="No data","x",ROUND(IF('Indicator Data'!V187&gt;L$195,10,IF('Indicator Data'!V187&lt;L$194,0,10-(L$195-'Indicator Data'!V187)/(L$195-L$194)*10)),1))</f>
        <v>x</v>
      </c>
      <c r="M184" s="74">
        <f t="shared" si="39"/>
        <v>0</v>
      </c>
      <c r="N184" s="76">
        <f t="shared" si="40"/>
        <v>0.6</v>
      </c>
      <c r="O184" s="88">
        <f>IF(AND('Indicator Data'!AK187="No data",'Indicator Data'!AL187="No data"),0,SUM('Indicator Data'!AK187:AM187)/1000)</f>
        <v>124.018</v>
      </c>
      <c r="P184" s="73">
        <f t="shared" si="41"/>
        <v>7</v>
      </c>
      <c r="Q184" s="77">
        <f>O184*1000/'Indicator Data'!BC187</f>
        <v>1.8784267224248206E-3</v>
      </c>
      <c r="R184" s="73">
        <f t="shared" si="42"/>
        <v>3.7</v>
      </c>
      <c r="S184" s="78">
        <f t="shared" si="43"/>
        <v>5.4</v>
      </c>
      <c r="T184" s="73">
        <f>IF('Indicator Data'!AB187="No data","x",ROUND(IF('Indicator Data'!AB187&gt;T$195,10,IF('Indicator Data'!AB187&lt;T$194,0,10-(T$195-'Indicator Data'!AB187)/(T$195-T$194)*10)),1))</f>
        <v>0.6</v>
      </c>
      <c r="U184" s="73">
        <f>IF('Indicator Data'!AA187="No data","x",ROUND(IF('Indicator Data'!AA187&gt;U$195,10,IF('Indicator Data'!AA187&lt;U$194,0,10-(U$195-'Indicator Data'!AA187)/(U$195-U$194)*10)),1))</f>
        <v>0.2</v>
      </c>
      <c r="V184" s="73" t="str">
        <f>IF('Indicator Data'!AE187="No data","x",ROUND(IF('Indicator Data'!AE187&gt;V$195,10,IF('Indicator Data'!AE187&lt;V$194,0,10-(V$195-'Indicator Data'!AE187)/(V$195-V$194)*10)),1))</f>
        <v>x</v>
      </c>
      <c r="W184" s="74">
        <f t="shared" si="49"/>
        <v>0.4</v>
      </c>
      <c r="X184" s="73">
        <f>IF('Indicator Data'!W187="No data","x",ROUND(IF('Indicator Data'!W187&gt;X$195,10,IF('Indicator Data'!W187&lt;X$194,0,10-(X$195-'Indicator Data'!W187)/(X$195-X$194)*10)),1))</f>
        <v>0.3</v>
      </c>
      <c r="Y184" s="73" t="str">
        <f>IF('Indicator Data'!X187="No data","x",ROUND(IF('Indicator Data'!X187&gt;Y$195,10,IF('Indicator Data'!X187&lt;Y$194,0,10-(Y$195-'Indicator Data'!X187)/(Y$195-Y$194)*10)),1))</f>
        <v>x</v>
      </c>
      <c r="Z184" s="74">
        <f t="shared" si="44"/>
        <v>0.3</v>
      </c>
      <c r="AA184" s="88">
        <f>('Indicator Data'!AJ187+'Indicator Data'!AI187*0.5+'Indicator Data'!AH187*0.25)/1000</f>
        <v>3.9E-2</v>
      </c>
      <c r="AB184" s="79">
        <f>AA184*1000/'Indicator Data'!BC187</f>
        <v>5.9070975321782324E-7</v>
      </c>
      <c r="AC184" s="74">
        <f t="shared" si="45"/>
        <v>0</v>
      </c>
      <c r="AD184" s="73">
        <f>IF('Indicator Data'!AN187="No data","x",ROUND(IF('Indicator Data'!AN187&lt;$AD$194,10,IF('Indicator Data'!AN187&gt;$AD$195,0,($AD$195-'Indicator Data'!AN187)/($AD$195-$AD$194)*10)),1))</f>
        <v>1.9</v>
      </c>
      <c r="AE184" s="73">
        <f>IF('Indicator Data'!AO187="No data","x",ROUND(IF('Indicator Data'!AO187&gt;$AE$195,10,IF('Indicator Data'!AO187&lt;$AE$194,0,10-($AE$195-'Indicator Data'!AO187)/($AE$195-$AE$194)*10)),1))</f>
        <v>0</v>
      </c>
      <c r="AF184" s="80">
        <f>IF('Indicator Data'!AP187="No data","x",ROUND(IF('Indicator Data'!AP187&gt;$AF$195,10,IF('Indicator Data'!AP187&lt;$AF$194,0,10-($AF$195-'Indicator Data'!AP187)/($AF$195-$AF$194)*10)),1))</f>
        <v>0.2</v>
      </c>
      <c r="AG184" s="80">
        <f>IF('Indicator Data'!AQ187="No data","x",ROUND(IF('Indicator Data'!AQ187&gt;$AG$195,10,IF('Indicator Data'!AQ187&lt;$AG$194,0,10-($AG$195-'Indicator Data'!AQ187)/($AG$195-$AG$194)*10)),1))</f>
        <v>2.5</v>
      </c>
      <c r="AH184" s="73">
        <f t="shared" si="46"/>
        <v>0.7</v>
      </c>
      <c r="AI184" s="74">
        <f t="shared" si="47"/>
        <v>0.9</v>
      </c>
      <c r="AJ184" s="81">
        <f t="shared" si="48"/>
        <v>0.4</v>
      </c>
      <c r="AK184" s="82">
        <f t="shared" si="50"/>
        <v>3.3</v>
      </c>
    </row>
    <row r="185" spans="1:37" s="4" customFormat="1" x14ac:dyDescent="0.25">
      <c r="A185" s="126" t="str">
        <f>'Indicator Data'!A188</f>
        <v>United States of America</v>
      </c>
      <c r="B185" s="59" t="str">
        <f>'Indicator Data'!B188</f>
        <v>USA</v>
      </c>
      <c r="C185" s="73">
        <f>ROUND(IF('Indicator Data'!Q188="No data",IF((0.1233*LN('Indicator Data'!BB188)-0.4559)&gt;C$195,0,IF((0.1233*LN('Indicator Data'!BB188)-0.4559)&lt;C$194,10,(C$195-(0.1233*LN('Indicator Data'!BB188)-0.4559))/(C$195-C$194)*10)),IF('Indicator Data'!Q188&gt;C$195,0,IF('Indicator Data'!Q188&lt;C$194,10,(C$195-'Indicator Data'!Q188)/(C$195-C$194)*10))),1)</f>
        <v>0.4</v>
      </c>
      <c r="D185" s="73" t="str">
        <f>IF('Indicator Data'!R188="No data","x",ROUND((IF(LOG('Indicator Data'!R188*1000)&gt;D$195,10,IF(LOG('Indicator Data'!R188*1000)&lt;D$194,0,10-(D$195-LOG('Indicator Data'!R188*1000))/(D$195-D$194)*10))),1))</f>
        <v>x</v>
      </c>
      <c r="E185" s="74">
        <f t="shared" si="36"/>
        <v>0.4</v>
      </c>
      <c r="F185" s="73">
        <f>IF('Indicator Data'!AF188="No data","x",ROUND(IF('Indicator Data'!AF188&gt;F$195,10,IF('Indicator Data'!AF188&lt;F$194,0,10-(F$195-'Indicator Data'!AF188)/(F$195-F$194)*10)),1))</f>
        <v>2.5</v>
      </c>
      <c r="G185" s="73">
        <f>IF('Indicator Data'!AG188="No data","x",ROUND(IF('Indicator Data'!AG188&gt;G$195,10,IF('Indicator Data'!AG188&lt;G$194,0,10-(G$195-'Indicator Data'!AG188)/(G$195-G$194)*10)),1))</f>
        <v>4.0999999999999996</v>
      </c>
      <c r="H185" s="74">
        <f t="shared" si="37"/>
        <v>3.3</v>
      </c>
      <c r="I185" s="75">
        <f>SUM(IF('Indicator Data'!S188=0,0,'Indicator Data'!S188/1000000),SUM('Indicator Data'!T188:U188))</f>
        <v>7.2999999999999995E-2</v>
      </c>
      <c r="J185" s="75">
        <f>I185/'Indicator Data'!BC188*1000000</f>
        <v>2.2411944758498215E-4</v>
      </c>
      <c r="K185" s="73">
        <f t="shared" si="38"/>
        <v>0</v>
      </c>
      <c r="L185" s="73" t="str">
        <f>IF('Indicator Data'!V188="No data","x",ROUND(IF('Indicator Data'!V188&gt;L$195,10,IF('Indicator Data'!V188&lt;L$194,0,10-(L$195-'Indicator Data'!V188)/(L$195-L$194)*10)),1))</f>
        <v>x</v>
      </c>
      <c r="M185" s="74">
        <f t="shared" si="39"/>
        <v>0</v>
      </c>
      <c r="N185" s="76">
        <f t="shared" si="40"/>
        <v>1</v>
      </c>
      <c r="O185" s="88">
        <f>IF(AND('Indicator Data'!AK188="No data",'Indicator Data'!AL188="No data"),0,SUM('Indicator Data'!AK188:AM188)/1000)</f>
        <v>299.65300000000002</v>
      </c>
      <c r="P185" s="73">
        <f t="shared" si="41"/>
        <v>8.3000000000000007</v>
      </c>
      <c r="Q185" s="77">
        <f>O185*1000/'Indicator Data'!BC188</f>
        <v>9.1997349078332406E-4</v>
      </c>
      <c r="R185" s="73">
        <f t="shared" si="42"/>
        <v>3.1</v>
      </c>
      <c r="S185" s="78">
        <f t="shared" si="43"/>
        <v>5.7</v>
      </c>
      <c r="T185" s="73" t="str">
        <f>IF('Indicator Data'!AB188="No data","x",ROUND(IF('Indicator Data'!AB188&gt;T$195,10,IF('Indicator Data'!AB188&lt;T$194,0,10-(T$195-'Indicator Data'!AB188)/(T$195-T$194)*10)),1))</f>
        <v>x</v>
      </c>
      <c r="U185" s="73">
        <f>IF('Indicator Data'!AA188="No data","x",ROUND(IF('Indicator Data'!AA188&gt;U$195,10,IF('Indicator Data'!AA188&lt;U$194,0,10-(U$195-'Indicator Data'!AA188)/(U$195-U$194)*10)),1))</f>
        <v>0.1</v>
      </c>
      <c r="V185" s="73" t="str">
        <f>IF('Indicator Data'!AE188="No data","x",ROUND(IF('Indicator Data'!AE188&gt;V$195,10,IF('Indicator Data'!AE188&lt;V$194,0,10-(V$195-'Indicator Data'!AE188)/(V$195-V$194)*10)),1))</f>
        <v>x</v>
      </c>
      <c r="W185" s="74">
        <f t="shared" si="49"/>
        <v>0.1</v>
      </c>
      <c r="X185" s="73">
        <f>IF('Indicator Data'!W188="No data","x",ROUND(IF('Indicator Data'!W188&gt;X$195,10,IF('Indicator Data'!W188&lt;X$194,0,10-(X$195-'Indicator Data'!W188)/(X$195-X$194)*10)),1))</f>
        <v>0.5</v>
      </c>
      <c r="Y185" s="73">
        <f>IF('Indicator Data'!X188="No data","x",ROUND(IF('Indicator Data'!X188&gt;Y$195,10,IF('Indicator Data'!X188&lt;Y$194,0,10-(Y$195-'Indicator Data'!X188)/(Y$195-Y$194)*10)),1))</f>
        <v>0.1</v>
      </c>
      <c r="Z185" s="74">
        <f t="shared" si="44"/>
        <v>0.3</v>
      </c>
      <c r="AA185" s="88">
        <f>('Indicator Data'!AJ188+'Indicator Data'!AI188*0.5+'Indicator Data'!AH188*0.25)/1000</f>
        <v>23475.283500000001</v>
      </c>
      <c r="AB185" s="79">
        <f>AA185*1000/'Indicator Data'!BC188</f>
        <v>7.2072158492066399E-2</v>
      </c>
      <c r="AC185" s="74">
        <f t="shared" si="45"/>
        <v>7.2</v>
      </c>
      <c r="AD185" s="73">
        <f>IF('Indicator Data'!AN188="No data","x",ROUND(IF('Indicator Data'!AN188&lt;$AD$194,10,IF('Indicator Data'!AN188&gt;$AD$195,0,($AD$195-'Indicator Data'!AN188)/($AD$195-$AD$194)*10)),1))</f>
        <v>0.5</v>
      </c>
      <c r="AE185" s="73">
        <f>IF('Indicator Data'!AO188="No data","x",ROUND(IF('Indicator Data'!AO188&gt;$AE$195,10,IF('Indicator Data'!AO188&lt;$AE$194,0,10-($AE$195-'Indicator Data'!AO188)/($AE$195-$AE$194)*10)),1))</f>
        <v>0</v>
      </c>
      <c r="AF185" s="80">
        <f>IF('Indicator Data'!AP188="No data","x",ROUND(IF('Indicator Data'!AP188&gt;$AF$195,10,IF('Indicator Data'!AP188&lt;$AF$194,0,10-($AF$195-'Indicator Data'!AP188)/($AF$195-$AF$194)*10)),1))</f>
        <v>0</v>
      </c>
      <c r="AG185" s="80">
        <f>IF('Indicator Data'!AQ188="No data","x",ROUND(IF('Indicator Data'!AQ188&gt;$AG$195,10,IF('Indicator Data'!AQ188&lt;$AG$194,0,10-($AG$195-'Indicator Data'!AQ188)/($AG$195-$AG$194)*10)),1))</f>
        <v>0</v>
      </c>
      <c r="AH185" s="73">
        <f t="shared" si="46"/>
        <v>0</v>
      </c>
      <c r="AI185" s="74">
        <f t="shared" si="47"/>
        <v>0.2</v>
      </c>
      <c r="AJ185" s="81">
        <f t="shared" si="48"/>
        <v>2.7</v>
      </c>
      <c r="AK185" s="82">
        <f t="shared" si="50"/>
        <v>4.4000000000000004</v>
      </c>
    </row>
    <row r="186" spans="1:37" s="4" customFormat="1" x14ac:dyDescent="0.25">
      <c r="A186" s="126" t="str">
        <f>'Indicator Data'!A189</f>
        <v>Uruguay</v>
      </c>
      <c r="B186" s="59" t="str">
        <f>'Indicator Data'!B189</f>
        <v>URY</v>
      </c>
      <c r="C186" s="73">
        <f>ROUND(IF('Indicator Data'!Q189="No data",IF((0.1233*LN('Indicator Data'!BB189)-0.4559)&gt;C$195,0,IF((0.1233*LN('Indicator Data'!BB189)-0.4559)&lt;C$194,10,(C$195-(0.1233*LN('Indicator Data'!BB189)-0.4559))/(C$195-C$194)*10)),IF('Indicator Data'!Q189&gt;C$195,0,IF('Indicator Data'!Q189&lt;C$194,10,(C$195-'Indicator Data'!Q189)/(C$195-C$194)*10))),1)</f>
        <v>2.2000000000000002</v>
      </c>
      <c r="D186" s="73" t="str">
        <f>IF('Indicator Data'!R189="No data","x",ROUND((IF(LOG('Indicator Data'!R189*1000)&gt;D$195,10,IF(LOG('Indicator Data'!R189*1000)&lt;D$194,0,10-(D$195-LOG('Indicator Data'!R189*1000))/(D$195-D$194)*10))),1))</f>
        <v>x</v>
      </c>
      <c r="E186" s="74">
        <f t="shared" si="36"/>
        <v>2.2000000000000002</v>
      </c>
      <c r="F186" s="73">
        <f>IF('Indicator Data'!AF189="No data","x",ROUND(IF('Indicator Data'!AF189&gt;F$195,10,IF('Indicator Data'!AF189&lt;F$194,0,10-(F$195-'Indicator Data'!AF189)/(F$195-F$194)*10)),1))</f>
        <v>3.6</v>
      </c>
      <c r="G186" s="73">
        <f>IF('Indicator Data'!AG189="No data","x",ROUND(IF('Indicator Data'!AG189&gt;G$195,10,IF('Indicator Data'!AG189&lt;G$194,0,10-(G$195-'Indicator Data'!AG189)/(G$195-G$194)*10)),1))</f>
        <v>3.7</v>
      </c>
      <c r="H186" s="74">
        <f t="shared" si="37"/>
        <v>3.7</v>
      </c>
      <c r="I186" s="75">
        <f>SUM(IF('Indicator Data'!S189=0,0,'Indicator Data'!S189/1000000),SUM('Indicator Data'!T189:U189))</f>
        <v>37.450000000000003</v>
      </c>
      <c r="J186" s="75">
        <f>I186/'Indicator Data'!BC189*1000000</f>
        <v>10.83387575034353</v>
      </c>
      <c r="K186" s="73">
        <f t="shared" si="38"/>
        <v>0.2</v>
      </c>
      <c r="L186" s="73">
        <f>IF('Indicator Data'!V189="No data","x",ROUND(IF('Indicator Data'!V189&gt;L$195,10,IF('Indicator Data'!V189&lt;L$194,0,10-(L$195-'Indicator Data'!V189)/(L$195-L$194)*10)),1))</f>
        <v>0</v>
      </c>
      <c r="M186" s="74">
        <f t="shared" si="39"/>
        <v>0.1</v>
      </c>
      <c r="N186" s="76">
        <f t="shared" si="40"/>
        <v>2.1</v>
      </c>
      <c r="O186" s="88">
        <f>IF(AND('Indicator Data'!AK189="No data",'Indicator Data'!AL189="No data"),0,SUM('Indicator Data'!AK189:AM189)/1000)</f>
        <v>0.34399999999999997</v>
      </c>
      <c r="P186" s="73">
        <f t="shared" si="41"/>
        <v>0</v>
      </c>
      <c r="Q186" s="77">
        <f>O186*1000/'Indicator Data'!BC189</f>
        <v>9.951544080422362E-5</v>
      </c>
      <c r="R186" s="73">
        <f t="shared" si="42"/>
        <v>1.8</v>
      </c>
      <c r="S186" s="78">
        <f t="shared" si="43"/>
        <v>0.9</v>
      </c>
      <c r="T186" s="73">
        <f>IF('Indicator Data'!AB189="No data","x",ROUND(IF('Indicator Data'!AB189&gt;T$195,10,IF('Indicator Data'!AB189&lt;T$194,0,10-(T$195-'Indicator Data'!AB189)/(T$195-T$194)*10)),1))</f>
        <v>1.2</v>
      </c>
      <c r="U186" s="73">
        <f>IF('Indicator Data'!AA189="No data","x",ROUND(IF('Indicator Data'!AA189&gt;U$195,10,IF('Indicator Data'!AA189&lt;U$194,0,10-(U$195-'Indicator Data'!AA189)/(U$195-U$194)*10)),1))</f>
        <v>0.6</v>
      </c>
      <c r="V186" s="73" t="str">
        <f>IF('Indicator Data'!AE189="No data","x",ROUND(IF('Indicator Data'!AE189&gt;V$195,10,IF('Indicator Data'!AE189&lt;V$194,0,10-(V$195-'Indicator Data'!AE189)/(V$195-V$194)*10)),1))</f>
        <v>x</v>
      </c>
      <c r="W186" s="74">
        <f t="shared" si="49"/>
        <v>0.9</v>
      </c>
      <c r="X186" s="73">
        <f>IF('Indicator Data'!W189="No data","x",ROUND(IF('Indicator Data'!W189&gt;X$195,10,IF('Indicator Data'!W189&lt;X$194,0,10-(X$195-'Indicator Data'!W189)/(X$195-X$194)*10)),1))</f>
        <v>0.6</v>
      </c>
      <c r="Y186" s="73">
        <f>IF('Indicator Data'!X189="No data","x",ROUND(IF('Indicator Data'!X189&gt;Y$195,10,IF('Indicator Data'!X189&lt;Y$194,0,10-(Y$195-'Indicator Data'!X189)/(Y$195-Y$194)*10)),1))</f>
        <v>1</v>
      </c>
      <c r="Z186" s="74">
        <f t="shared" si="44"/>
        <v>0.8</v>
      </c>
      <c r="AA186" s="88">
        <f>('Indicator Data'!AJ189+'Indicator Data'!AI189*0.5+'Indicator Data'!AH189*0.25)/1000</f>
        <v>17.10575</v>
      </c>
      <c r="AB186" s="79">
        <f>AA186*1000/'Indicator Data'!BC189</f>
        <v>4.9485065451652568E-3</v>
      </c>
      <c r="AC186" s="74">
        <f t="shared" si="45"/>
        <v>0.5</v>
      </c>
      <c r="AD186" s="73">
        <f>IF('Indicator Data'!AN189="No data","x",ROUND(IF('Indicator Data'!AN189&lt;$AD$194,10,IF('Indicator Data'!AN189&gt;$AD$195,0,($AD$195-'Indicator Data'!AN189)/($AD$195-$AD$194)*10)),1))</f>
        <v>2.5</v>
      </c>
      <c r="AE186" s="73">
        <f>IF('Indicator Data'!AO189="No data","x",ROUND(IF('Indicator Data'!AO189&gt;$AE$195,10,IF('Indicator Data'!AO189&lt;$AE$194,0,10-($AE$195-'Indicator Data'!AO189)/($AE$195-$AE$194)*10)),1))</f>
        <v>0</v>
      </c>
      <c r="AF186" s="80">
        <f>IF('Indicator Data'!AP189="No data","x",ROUND(IF('Indicator Data'!AP189&gt;$AF$195,10,IF('Indicator Data'!AP189&lt;$AF$194,0,10-($AF$195-'Indicator Data'!AP189)/($AF$195-$AF$194)*10)),1))</f>
        <v>2.4</v>
      </c>
      <c r="AG186" s="80">
        <f>IF('Indicator Data'!AQ189="No data","x",ROUND(IF('Indicator Data'!AQ189&gt;$AG$195,10,IF('Indicator Data'!AQ189&lt;$AG$194,0,10-($AG$195-'Indicator Data'!AQ189)/($AG$195-$AG$194)*10)),1))</f>
        <v>3.2</v>
      </c>
      <c r="AH186" s="73">
        <f t="shared" si="46"/>
        <v>2.6</v>
      </c>
      <c r="AI186" s="74">
        <f t="shared" si="47"/>
        <v>1.7</v>
      </c>
      <c r="AJ186" s="81">
        <f t="shared" si="48"/>
        <v>1</v>
      </c>
      <c r="AK186" s="82">
        <f t="shared" si="50"/>
        <v>1</v>
      </c>
    </row>
    <row r="187" spans="1:37" s="4" customFormat="1" x14ac:dyDescent="0.25">
      <c r="A187" s="126" t="str">
        <f>'Indicator Data'!A190</f>
        <v>Uzbekistan</v>
      </c>
      <c r="B187" s="59" t="str">
        <f>'Indicator Data'!B190</f>
        <v>UZB</v>
      </c>
      <c r="C187" s="73">
        <f>ROUND(IF('Indicator Data'!Q190="No data",IF((0.1233*LN('Indicator Data'!BB190)-0.4559)&gt;C$195,0,IF((0.1233*LN('Indicator Data'!BB190)-0.4559)&lt;C$194,10,(C$195-(0.1233*LN('Indicator Data'!BB190)-0.4559))/(C$195-C$194)*10)),IF('Indicator Data'!Q190&gt;C$195,0,IF('Indicator Data'!Q190&lt;C$194,10,(C$195-'Indicator Data'!Q190)/(C$195-C$194)*10))),1)</f>
        <v>3.7</v>
      </c>
      <c r="D187" s="73" t="str">
        <f>IF('Indicator Data'!R190="No data","x",ROUND((IF(LOG('Indicator Data'!R190*1000)&gt;D$195,10,IF(LOG('Indicator Data'!R190*1000)&lt;D$194,0,10-(D$195-LOG('Indicator Data'!R190*1000))/(D$195-D$194)*10))),1))</f>
        <v>x</v>
      </c>
      <c r="E187" s="74">
        <f t="shared" si="36"/>
        <v>3.7</v>
      </c>
      <c r="F187" s="73">
        <f>IF('Indicator Data'!AF190="No data","x",ROUND(IF('Indicator Data'!AF190&gt;F$195,10,IF('Indicator Data'!AF190&lt;F$194,0,10-(F$195-'Indicator Data'!AF190)/(F$195-F$194)*10)),1))</f>
        <v>3.7</v>
      </c>
      <c r="G187" s="73" t="str">
        <f>IF('Indicator Data'!AG190="No data","x",ROUND(IF('Indicator Data'!AG190&gt;G$195,10,IF('Indicator Data'!AG190&lt;G$194,0,10-(G$195-'Indicator Data'!AG190)/(G$195-G$194)*10)),1))</f>
        <v>x</v>
      </c>
      <c r="H187" s="74">
        <f t="shared" si="37"/>
        <v>3.7</v>
      </c>
      <c r="I187" s="75">
        <f>SUM(IF('Indicator Data'!S190=0,0,'Indicator Data'!S190/1000000),SUM('Indicator Data'!T190:U190))</f>
        <v>562.82000000000005</v>
      </c>
      <c r="J187" s="75">
        <f>I187/'Indicator Data'!BC190*1000000</f>
        <v>17.37785297895465</v>
      </c>
      <c r="K187" s="73">
        <f t="shared" si="38"/>
        <v>0.3</v>
      </c>
      <c r="L187" s="73">
        <f>IF('Indicator Data'!V190="No data","x",ROUND(IF('Indicator Data'!V190&gt;L$195,10,IF('Indicator Data'!V190&lt;L$194,0,10-(L$195-'Indicator Data'!V190)/(L$195-L$194)*10)),1))</f>
        <v>0.8</v>
      </c>
      <c r="M187" s="74">
        <f t="shared" si="39"/>
        <v>0.6</v>
      </c>
      <c r="N187" s="76">
        <f t="shared" si="40"/>
        <v>2.9</v>
      </c>
      <c r="O187" s="88">
        <f>IF(AND('Indicator Data'!AK190="No data",'Indicator Data'!AL190="No data"),0,SUM('Indicator Data'!AK190:AM190)/1000)</f>
        <v>1.7000000000000001E-2</v>
      </c>
      <c r="P187" s="73">
        <f t="shared" si="41"/>
        <v>0</v>
      </c>
      <c r="Q187" s="77">
        <f>O187*1000/'Indicator Data'!BC190</f>
        <v>5.2489872542238905E-7</v>
      </c>
      <c r="R187" s="73">
        <f t="shared" si="42"/>
        <v>0</v>
      </c>
      <c r="S187" s="78">
        <f t="shared" si="43"/>
        <v>0</v>
      </c>
      <c r="T187" s="73">
        <f>IF('Indicator Data'!AB190="No data","x",ROUND(IF('Indicator Data'!AB190&gt;T$195,10,IF('Indicator Data'!AB190&lt;T$194,0,10-(T$195-'Indicator Data'!AB190)/(T$195-T$194)*10)),1))</f>
        <v>0.4</v>
      </c>
      <c r="U187" s="73">
        <f>IF('Indicator Data'!AA190="No data","x",ROUND(IF('Indicator Data'!AA190&gt;U$195,10,IF('Indicator Data'!AA190&lt;U$194,0,10-(U$195-'Indicator Data'!AA190)/(U$195-U$194)*10)),1))</f>
        <v>1.3</v>
      </c>
      <c r="V187" s="73" t="str">
        <f>IF('Indicator Data'!AE190="No data","x",ROUND(IF('Indicator Data'!AE190&gt;V$195,10,IF('Indicator Data'!AE190&lt;V$194,0,10-(V$195-'Indicator Data'!AE190)/(V$195-V$194)*10)),1))</f>
        <v>x</v>
      </c>
      <c r="W187" s="74">
        <f t="shared" si="49"/>
        <v>0.9</v>
      </c>
      <c r="X187" s="73">
        <f>IF('Indicator Data'!W190="No data","x",ROUND(IF('Indicator Data'!W190&gt;X$195,10,IF('Indicator Data'!W190&lt;X$194,0,10-(X$195-'Indicator Data'!W190)/(X$195-X$194)*10)),1))</f>
        <v>1.7</v>
      </c>
      <c r="Y187" s="73">
        <f>IF('Indicator Data'!X190="No data","x",ROUND(IF('Indicator Data'!X190&gt;Y$195,10,IF('Indicator Data'!X190&lt;Y$194,0,10-(Y$195-'Indicator Data'!X190)/(Y$195-Y$194)*10)),1))</f>
        <v>1</v>
      </c>
      <c r="Z187" s="74">
        <f t="shared" si="44"/>
        <v>1.4</v>
      </c>
      <c r="AA187" s="88">
        <f>('Indicator Data'!AJ190+'Indicator Data'!AI190*0.5+'Indicator Data'!AH190*0.25)/1000</f>
        <v>0</v>
      </c>
      <c r="AB187" s="79">
        <f>AA187*1000/'Indicator Data'!BC190</f>
        <v>0</v>
      </c>
      <c r="AC187" s="74">
        <f t="shared" si="45"/>
        <v>0</v>
      </c>
      <c r="AD187" s="73">
        <f>IF('Indicator Data'!AN190="No data","x",ROUND(IF('Indicator Data'!AN190&lt;$AD$194,10,IF('Indicator Data'!AN190&gt;$AD$195,0,($AD$195-'Indicator Data'!AN190)/($AD$195-$AD$194)*10)),1))</f>
        <v>4.4000000000000004</v>
      </c>
      <c r="AE187" s="73">
        <f>IF('Indicator Data'!AO190="No data","x",ROUND(IF('Indicator Data'!AO190&gt;$AE$195,10,IF('Indicator Data'!AO190&lt;$AE$194,0,10-($AE$195-'Indicator Data'!AO190)/($AE$195-$AE$194)*10)),1))</f>
        <v>0.4</v>
      </c>
      <c r="AF187" s="80" t="str">
        <f>IF('Indicator Data'!AP190="No data","x",ROUND(IF('Indicator Data'!AP190&gt;$AF$195,10,IF('Indicator Data'!AP190&lt;$AF$194,0,10-($AF$195-'Indicator Data'!AP190)/($AF$195-$AF$194)*10)),1))</f>
        <v>x</v>
      </c>
      <c r="AG187" s="80" t="str">
        <f>IF('Indicator Data'!AQ190="No data","x",ROUND(IF('Indicator Data'!AQ190&gt;$AG$195,10,IF('Indicator Data'!AQ190&lt;$AG$194,0,10-($AG$195-'Indicator Data'!AQ190)/($AG$195-$AG$194)*10)),1))</f>
        <v>x</v>
      </c>
      <c r="AH187" s="73" t="str">
        <f t="shared" si="46"/>
        <v>x</v>
      </c>
      <c r="AI187" s="74">
        <f t="shared" si="47"/>
        <v>2.4</v>
      </c>
      <c r="AJ187" s="81">
        <f t="shared" si="48"/>
        <v>1.2</v>
      </c>
      <c r="AK187" s="82">
        <f t="shared" si="50"/>
        <v>0.6</v>
      </c>
    </row>
    <row r="188" spans="1:37" s="4" customFormat="1" x14ac:dyDescent="0.25">
      <c r="A188" s="126" t="str">
        <f>'Indicator Data'!A191</f>
        <v>Vanuatu</v>
      </c>
      <c r="B188" s="59" t="str">
        <f>'Indicator Data'!B191</f>
        <v>VUT</v>
      </c>
      <c r="C188" s="73">
        <f>ROUND(IF('Indicator Data'!Q191="No data",IF((0.1233*LN('Indicator Data'!BB191)-0.4559)&gt;C$195,0,IF((0.1233*LN('Indicator Data'!BB191)-0.4559)&lt;C$194,10,(C$195-(0.1233*LN('Indicator Data'!BB191)-0.4559))/(C$195-C$194)*10)),IF('Indicator Data'!Q191&gt;C$195,0,IF('Indicator Data'!Q191&lt;C$194,10,(C$195-'Indicator Data'!Q191)/(C$195-C$194)*10))),1)</f>
        <v>5.3</v>
      </c>
      <c r="D188" s="73">
        <f>IF('Indicator Data'!R191="No data","x",ROUND((IF(LOG('Indicator Data'!R191*1000)&gt;D$195,10,IF(LOG('Indicator Data'!R191*1000)&lt;D$194,0,10-(D$195-LOG('Indicator Data'!R191*1000))/(D$195-D$194)*10))),1))</f>
        <v>7.9</v>
      </c>
      <c r="E188" s="74">
        <f t="shared" si="36"/>
        <v>6.8</v>
      </c>
      <c r="F188" s="73" t="str">
        <f>IF('Indicator Data'!AF191="No data","x",ROUND(IF('Indicator Data'!AF191&gt;F$195,10,IF('Indicator Data'!AF191&lt;F$194,0,10-(F$195-'Indicator Data'!AF191)/(F$195-F$194)*10)),1))</f>
        <v>x</v>
      </c>
      <c r="G188" s="73">
        <f>IF('Indicator Data'!AG191="No data","x",ROUND(IF('Indicator Data'!AG191&gt;G$195,10,IF('Indicator Data'!AG191&lt;G$194,0,10-(G$195-'Indicator Data'!AG191)/(G$195-G$194)*10)),1))</f>
        <v>3</v>
      </c>
      <c r="H188" s="74">
        <f t="shared" si="37"/>
        <v>3</v>
      </c>
      <c r="I188" s="75">
        <f>SUM(IF('Indicator Data'!S191=0,0,'Indicator Data'!S191/1000000),SUM('Indicator Data'!T191:U191))</f>
        <v>211.25967900000001</v>
      </c>
      <c r="J188" s="75">
        <f>I188/'Indicator Data'!BC191*1000000</f>
        <v>764.75752957530301</v>
      </c>
      <c r="K188" s="73">
        <f t="shared" si="38"/>
        <v>10</v>
      </c>
      <c r="L188" s="73">
        <f>IF('Indicator Data'!V191="No data","x",ROUND(IF('Indicator Data'!V191&gt;L$195,10,IF('Indicator Data'!V191&lt;L$194,0,10-(L$195-'Indicator Data'!V191)/(L$195-L$194)*10)),1))</f>
        <v>10</v>
      </c>
      <c r="M188" s="74">
        <f t="shared" si="39"/>
        <v>10</v>
      </c>
      <c r="N188" s="76">
        <f t="shared" si="40"/>
        <v>6.7</v>
      </c>
      <c r="O188" s="88">
        <f>IF(AND('Indicator Data'!AK191="No data",'Indicator Data'!AL191="No data"),0,SUM('Indicator Data'!AK191:AM191)/1000)</f>
        <v>0</v>
      </c>
      <c r="P188" s="73">
        <f t="shared" si="41"/>
        <v>0</v>
      </c>
      <c r="Q188" s="77">
        <f>O188*1000/'Indicator Data'!BC191</f>
        <v>0</v>
      </c>
      <c r="R188" s="73">
        <f t="shared" si="42"/>
        <v>0</v>
      </c>
      <c r="S188" s="78">
        <f t="shared" si="43"/>
        <v>0</v>
      </c>
      <c r="T188" s="73" t="str">
        <f>IF('Indicator Data'!AB191="No data","x",ROUND(IF('Indicator Data'!AB191&gt;T$195,10,IF('Indicator Data'!AB191&lt;T$194,0,10-(T$195-'Indicator Data'!AB191)/(T$195-T$194)*10)),1))</f>
        <v>x</v>
      </c>
      <c r="U188" s="73">
        <f>IF('Indicator Data'!AA191="No data","x",ROUND(IF('Indicator Data'!AA191&gt;U$195,10,IF('Indicator Data'!AA191&lt;U$194,0,10-(U$195-'Indicator Data'!AA191)/(U$195-U$194)*10)),1))</f>
        <v>0.9</v>
      </c>
      <c r="V188" s="73">
        <f>IF('Indicator Data'!AE191="No data","x",ROUND(IF('Indicator Data'!AE191&gt;V$195,10,IF('Indicator Data'!AE191&lt;V$194,0,10-(V$195-'Indicator Data'!AE191)/(V$195-V$194)*10)),1))</f>
        <v>0.3</v>
      </c>
      <c r="W188" s="74">
        <f t="shared" si="49"/>
        <v>0.6</v>
      </c>
      <c r="X188" s="73">
        <f>IF('Indicator Data'!W191="No data","x",ROUND(IF('Indicator Data'!W191&gt;X$195,10,IF('Indicator Data'!W191&lt;X$194,0,10-(X$195-'Indicator Data'!W191)/(X$195-X$194)*10)),1))</f>
        <v>2.1</v>
      </c>
      <c r="Y188" s="73">
        <f>IF('Indicator Data'!X191="No data","x",ROUND(IF('Indicator Data'!X191&gt;Y$195,10,IF('Indicator Data'!X191&lt;Y$194,0,10-(Y$195-'Indicator Data'!X191)/(Y$195-Y$194)*10)),1))</f>
        <v>2.4</v>
      </c>
      <c r="Z188" s="74">
        <f t="shared" si="44"/>
        <v>2.2999999999999998</v>
      </c>
      <c r="AA188" s="88">
        <f>('Indicator Data'!AJ191+'Indicator Data'!AI191*0.5+'Indicator Data'!AH191*0.25)/1000</f>
        <v>14.155749999999999</v>
      </c>
      <c r="AB188" s="79">
        <f>AA188*1000/'Indicator Data'!BC191</f>
        <v>5.1243646920838097E-2</v>
      </c>
      <c r="AC188" s="74">
        <f t="shared" si="45"/>
        <v>5.0999999999999996</v>
      </c>
      <c r="AD188" s="73">
        <f>IF('Indicator Data'!AN191="No data","x",ROUND(IF('Indicator Data'!AN191&lt;$AD$194,10,IF('Indicator Data'!AN191&gt;$AD$195,0,($AD$195-'Indicator Data'!AN191)/($AD$195-$AD$194)*10)),1))</f>
        <v>2.8</v>
      </c>
      <c r="AE188" s="73">
        <f>IF('Indicator Data'!AO191="No data","x",ROUND(IF('Indicator Data'!AO191&gt;$AE$195,10,IF('Indicator Data'!AO191&lt;$AE$194,0,10-($AE$195-'Indicator Data'!AO191)/($AE$195-$AE$194)*10)),1))</f>
        <v>0.6</v>
      </c>
      <c r="AF188" s="80" t="str">
        <f>IF('Indicator Data'!AP191="No data","x",ROUND(IF('Indicator Data'!AP191&gt;$AF$195,10,IF('Indicator Data'!AP191&lt;$AF$194,0,10-($AF$195-'Indicator Data'!AP191)/($AF$195-$AF$194)*10)),1))</f>
        <v>x</v>
      </c>
      <c r="AG188" s="80" t="str">
        <f>IF('Indicator Data'!AQ191="No data","x",ROUND(IF('Indicator Data'!AQ191&gt;$AG$195,10,IF('Indicator Data'!AQ191&lt;$AG$194,0,10-($AG$195-'Indicator Data'!AQ191)/($AG$195-$AG$194)*10)),1))</f>
        <v>x</v>
      </c>
      <c r="AH188" s="73" t="str">
        <f t="shared" si="46"/>
        <v>x</v>
      </c>
      <c r="AI188" s="74">
        <f t="shared" si="47"/>
        <v>1.7</v>
      </c>
      <c r="AJ188" s="81">
        <f t="shared" si="48"/>
        <v>2.6</v>
      </c>
      <c r="AK188" s="82">
        <f t="shared" si="50"/>
        <v>1.4</v>
      </c>
    </row>
    <row r="189" spans="1:37" s="4" customFormat="1" x14ac:dyDescent="0.25">
      <c r="A189" s="126" t="str">
        <f>'Indicator Data'!A192</f>
        <v>Venezuela</v>
      </c>
      <c r="B189" s="59" t="str">
        <f>'Indicator Data'!B192</f>
        <v>VEN</v>
      </c>
      <c r="C189" s="73">
        <f>ROUND(IF('Indicator Data'!Q192="No data",IF((0.1233*LN('Indicator Data'!BB192)-0.4559)&gt;C$195,0,IF((0.1233*LN('Indicator Data'!BB192)-0.4559)&lt;C$194,10,(C$195-(0.1233*LN('Indicator Data'!BB192)-0.4559))/(C$195-C$194)*10)),IF('Indicator Data'!Q192&gt;C$195,0,IF('Indicator Data'!Q192&lt;C$194,10,(C$195-'Indicator Data'!Q192)/(C$195-C$194)*10))),1)</f>
        <v>2.9</v>
      </c>
      <c r="D189" s="73" t="str">
        <f>IF('Indicator Data'!R192="No data","x",ROUND((IF(LOG('Indicator Data'!R192*1000)&gt;D$195,10,IF(LOG('Indicator Data'!R192*1000)&lt;D$194,0,10-(D$195-LOG('Indicator Data'!R192*1000))/(D$195-D$194)*10))),1))</f>
        <v>x</v>
      </c>
      <c r="E189" s="74">
        <f t="shared" si="36"/>
        <v>2.9</v>
      </c>
      <c r="F189" s="73">
        <f>IF('Indicator Data'!AF192="No data","x",ROUND(IF('Indicator Data'!AF192&gt;F$195,10,IF('Indicator Data'!AF192&lt;F$194,0,10-(F$195-'Indicator Data'!AF192)/(F$195-F$194)*10)),1))</f>
        <v>6.1</v>
      </c>
      <c r="G189" s="73">
        <f>IF('Indicator Data'!AG192="No data","x",ROUND(IF('Indicator Data'!AG192&gt;G$195,10,IF('Indicator Data'!AG192&lt;G$194,0,10-(G$195-'Indicator Data'!AG192)/(G$195-G$194)*10)),1))</f>
        <v>5.5</v>
      </c>
      <c r="H189" s="74">
        <f t="shared" si="37"/>
        <v>5.8</v>
      </c>
      <c r="I189" s="75">
        <f>SUM(IF('Indicator Data'!S192=0,0,'Indicator Data'!S192/1000000),SUM('Indicator Data'!T192:U192))</f>
        <v>105.93</v>
      </c>
      <c r="J189" s="75">
        <f>I189/'Indicator Data'!BC192*1000000</f>
        <v>3.3126868683128632</v>
      </c>
      <c r="K189" s="73">
        <f t="shared" si="38"/>
        <v>0.1</v>
      </c>
      <c r="L189" s="73" t="str">
        <f>IF('Indicator Data'!V192="No data","x",ROUND(IF('Indicator Data'!V192&gt;L$195,10,IF('Indicator Data'!V192&lt;L$194,0,10-(L$195-'Indicator Data'!V192)/(L$195-L$194)*10)),1))</f>
        <v>x</v>
      </c>
      <c r="M189" s="74">
        <f t="shared" si="39"/>
        <v>0.1</v>
      </c>
      <c r="N189" s="76">
        <f t="shared" si="40"/>
        <v>2.9</v>
      </c>
      <c r="O189" s="88">
        <f>IF(AND('Indicator Data'!AK192="No data",'Indicator Data'!AL192="No data"),0,SUM('Indicator Data'!AK192:AM192)/1000)</f>
        <v>122.88500000000001</v>
      </c>
      <c r="P189" s="73">
        <f t="shared" si="41"/>
        <v>7</v>
      </c>
      <c r="Q189" s="77">
        <f>O189*1000/'Indicator Data'!BC192</f>
        <v>3.8429106562128407E-3</v>
      </c>
      <c r="R189" s="73">
        <f t="shared" si="42"/>
        <v>4.4000000000000004</v>
      </c>
      <c r="S189" s="78">
        <f t="shared" si="43"/>
        <v>5.7</v>
      </c>
      <c r="T189" s="73">
        <f>IF('Indicator Data'!AB192="No data","x",ROUND(IF('Indicator Data'!AB192&gt;T$195,10,IF('Indicator Data'!AB192&lt;T$194,0,10-(T$195-'Indicator Data'!AB192)/(T$195-T$194)*10)),1))</f>
        <v>1.2</v>
      </c>
      <c r="U189" s="73">
        <f>IF('Indicator Data'!AA192="No data","x",ROUND(IF('Indicator Data'!AA192&gt;U$195,10,IF('Indicator Data'!AA192&lt;U$194,0,10-(U$195-'Indicator Data'!AA192)/(U$195-U$194)*10)),1))</f>
        <v>0.8</v>
      </c>
      <c r="V189" s="73">
        <f>IF('Indicator Data'!AE192="No data","x",ROUND(IF('Indicator Data'!AE192&gt;V$195,10,IF('Indicator Data'!AE192&lt;V$194,0,10-(V$195-'Indicator Data'!AE192)/(V$195-V$194)*10)),1))</f>
        <v>0.2</v>
      </c>
      <c r="W189" s="74">
        <f t="shared" si="49"/>
        <v>0.7</v>
      </c>
      <c r="X189" s="73">
        <f>IF('Indicator Data'!W192="No data","x",ROUND(IF('Indicator Data'!W192&gt;X$195,10,IF('Indicator Data'!W192&lt;X$194,0,10-(X$195-'Indicator Data'!W192)/(X$195-X$194)*10)),1))</f>
        <v>2.4</v>
      </c>
      <c r="Y189" s="73">
        <f>IF('Indicator Data'!X192="No data","x",ROUND(IF('Indicator Data'!X192&gt;Y$195,10,IF('Indicator Data'!X192&lt;Y$194,0,10-(Y$195-'Indicator Data'!X192)/(Y$195-Y$194)*10)),1))</f>
        <v>0.6</v>
      </c>
      <c r="Z189" s="74">
        <f t="shared" si="44"/>
        <v>1.5</v>
      </c>
      <c r="AA189" s="88">
        <f>('Indicator Data'!AJ192+'Indicator Data'!AI192*0.5+'Indicator Data'!AH192*0.25)/1000</f>
        <v>10.7</v>
      </c>
      <c r="AB189" s="79">
        <f>AA189*1000/'Indicator Data'!BC192</f>
        <v>3.3461483518311749E-4</v>
      </c>
      <c r="AC189" s="74">
        <f t="shared" si="45"/>
        <v>0</v>
      </c>
      <c r="AD189" s="73">
        <f>IF('Indicator Data'!AN192="No data","x",ROUND(IF('Indicator Data'!AN192&lt;$AD$194,10,IF('Indicator Data'!AN192&gt;$AD$195,0,($AD$195-'Indicator Data'!AN192)/($AD$195-$AD$194)*10)),1))</f>
        <v>6.1</v>
      </c>
      <c r="AE189" s="73">
        <f>IF('Indicator Data'!AO192="No data","x",ROUND(IF('Indicator Data'!AO192&gt;$AE$195,10,IF('Indicator Data'!AO192&lt;$AE$194,0,10-($AE$195-'Indicator Data'!AO192)/($AE$195-$AE$194)*10)),1))</f>
        <v>2.7</v>
      </c>
      <c r="AF189" s="80">
        <f>IF('Indicator Data'!AP192="No data","x",ROUND(IF('Indicator Data'!AP192&gt;$AF$195,10,IF('Indicator Data'!AP192&lt;$AF$194,0,10-($AF$195-'Indicator Data'!AP192)/($AF$195-$AF$194)*10)),1))</f>
        <v>3.9</v>
      </c>
      <c r="AG189" s="80">
        <f>IF('Indicator Data'!AQ192="No data","x",ROUND(IF('Indicator Data'!AQ192&gt;$AG$195,10,IF('Indicator Data'!AQ192&lt;$AG$194,0,10-($AG$195-'Indicator Data'!AQ192)/($AG$195-$AG$194)*10)),1))</f>
        <v>6.4</v>
      </c>
      <c r="AH189" s="73">
        <f t="shared" si="46"/>
        <v>4.4000000000000004</v>
      </c>
      <c r="AI189" s="74">
        <f t="shared" si="47"/>
        <v>4.4000000000000004</v>
      </c>
      <c r="AJ189" s="81">
        <f t="shared" si="48"/>
        <v>1.8</v>
      </c>
      <c r="AK189" s="82">
        <f t="shared" si="50"/>
        <v>4</v>
      </c>
    </row>
    <row r="190" spans="1:37" s="4" customFormat="1" x14ac:dyDescent="0.25">
      <c r="A190" s="126" t="str">
        <f>'Indicator Data'!A193</f>
        <v>Viet Nam</v>
      </c>
      <c r="B190" s="59" t="str">
        <f>'Indicator Data'!B193</f>
        <v>VNM</v>
      </c>
      <c r="C190" s="73">
        <f>ROUND(IF('Indicator Data'!Q193="No data",IF((0.1233*LN('Indicator Data'!BB193)-0.4559)&gt;C$195,0,IF((0.1233*LN('Indicator Data'!BB193)-0.4559)&lt;C$194,10,(C$195-(0.1233*LN('Indicator Data'!BB193)-0.4559))/(C$195-C$194)*10)),IF('Indicator Data'!Q193&gt;C$195,0,IF('Indicator Data'!Q193&lt;C$194,10,(C$195-'Indicator Data'!Q193)/(C$195-C$194)*10))),1)</f>
        <v>3.9</v>
      </c>
      <c r="D190" s="73">
        <f>IF('Indicator Data'!R193="No data","x",ROUND((IF(LOG('Indicator Data'!R193*1000)&gt;D$195,10,IF(LOG('Indicator Data'!R193*1000)&lt;D$194,0,10-(D$195-LOG('Indicator Data'!R193*1000))/(D$195-D$194)*10))),1))</f>
        <v>4.4000000000000004</v>
      </c>
      <c r="E190" s="74">
        <f t="shared" si="36"/>
        <v>4.2</v>
      </c>
      <c r="F190" s="73">
        <f>IF('Indicator Data'!AF193="No data","x",ROUND(IF('Indicator Data'!AF193&gt;F$195,10,IF('Indicator Data'!AF193&lt;F$194,0,10-(F$195-'Indicator Data'!AF193)/(F$195-F$194)*10)),1))</f>
        <v>4.0999999999999996</v>
      </c>
      <c r="G190" s="73">
        <f>IF('Indicator Data'!AG193="No data","x",ROUND(IF('Indicator Data'!AG193&gt;G$195,10,IF('Indicator Data'!AG193&lt;G$194,0,10-(G$195-'Indicator Data'!AG193)/(G$195-G$194)*10)),1))</f>
        <v>3.1</v>
      </c>
      <c r="H190" s="74">
        <f t="shared" si="37"/>
        <v>3.6</v>
      </c>
      <c r="I190" s="75">
        <f>SUM(IF('Indicator Data'!S193=0,0,'Indicator Data'!S193/1000000),SUM('Indicator Data'!T193:U193))</f>
        <v>3419.468703</v>
      </c>
      <c r="J190" s="75">
        <f>I190/'Indicator Data'!BC193*1000000</f>
        <v>35.790664333980871</v>
      </c>
      <c r="K190" s="73">
        <f t="shared" si="38"/>
        <v>0.7</v>
      </c>
      <c r="L190" s="73">
        <f>IF('Indicator Data'!V193="No data","x",ROUND(IF('Indicator Data'!V193&gt;L$195,10,IF('Indicator Data'!V193&lt;L$194,0,10-(L$195-'Indicator Data'!V193)/(L$195-L$194)*10)),1))</f>
        <v>0.7</v>
      </c>
      <c r="M190" s="74">
        <f t="shared" si="39"/>
        <v>0.7</v>
      </c>
      <c r="N190" s="76">
        <f t="shared" si="40"/>
        <v>3.2</v>
      </c>
      <c r="O190" s="88">
        <f>IF(AND('Indicator Data'!AK193="No data",'Indicator Data'!AL193="No data"),0,SUM('Indicator Data'!AK193:AM193)/1000)</f>
        <v>0</v>
      </c>
      <c r="P190" s="73">
        <f t="shared" si="41"/>
        <v>0</v>
      </c>
      <c r="Q190" s="77">
        <f>O190*1000/'Indicator Data'!BC193</f>
        <v>0</v>
      </c>
      <c r="R190" s="73">
        <f t="shared" si="42"/>
        <v>0</v>
      </c>
      <c r="S190" s="78">
        <f t="shared" si="43"/>
        <v>0</v>
      </c>
      <c r="T190" s="73">
        <f>IF('Indicator Data'!AB193="No data","x",ROUND(IF('Indicator Data'!AB193&gt;T$195,10,IF('Indicator Data'!AB193&lt;T$194,0,10-(T$195-'Indicator Data'!AB193)/(T$195-T$194)*10)),1))</f>
        <v>0.8</v>
      </c>
      <c r="U190" s="73">
        <f>IF('Indicator Data'!AA193="No data","x",ROUND(IF('Indicator Data'!AA193&gt;U$195,10,IF('Indicator Data'!AA193&lt;U$194,0,10-(U$195-'Indicator Data'!AA193)/(U$195-U$194)*10)),1))</f>
        <v>2.2999999999999998</v>
      </c>
      <c r="V190" s="73">
        <f>IF('Indicator Data'!AE193="No data","x",ROUND(IF('Indicator Data'!AE193&gt;V$195,10,IF('Indicator Data'!AE193&lt;V$194,0,10-(V$195-'Indicator Data'!AE193)/(V$195-V$194)*10)),1))</f>
        <v>0</v>
      </c>
      <c r="W190" s="74">
        <f t="shared" si="49"/>
        <v>1</v>
      </c>
      <c r="X190" s="73">
        <f>IF('Indicator Data'!W193="No data","x",ROUND(IF('Indicator Data'!W193&gt;X$195,10,IF('Indicator Data'!W193&lt;X$194,0,10-(X$195-'Indicator Data'!W193)/(X$195-X$194)*10)),1))</f>
        <v>1.6</v>
      </c>
      <c r="Y190" s="73">
        <f>IF('Indicator Data'!X193="No data","x",ROUND(IF('Indicator Data'!X193&gt;Y$195,10,IF('Indicator Data'!X193&lt;Y$194,0,10-(Y$195-'Indicator Data'!X193)/(Y$195-Y$194)*10)),1))</f>
        <v>2.7</v>
      </c>
      <c r="Z190" s="74">
        <f t="shared" si="44"/>
        <v>2.2000000000000002</v>
      </c>
      <c r="AA190" s="88">
        <f>('Indicator Data'!AJ193+'Indicator Data'!AI193*0.5+'Indicator Data'!AH193*0.25)/1000</f>
        <v>3381.11825</v>
      </c>
      <c r="AB190" s="79">
        <f>AA190*1000/'Indicator Data'!BC193</f>
        <v>3.5389260399745451E-2</v>
      </c>
      <c r="AC190" s="74">
        <f t="shared" si="45"/>
        <v>3.5</v>
      </c>
      <c r="AD190" s="73">
        <f>IF('Indicator Data'!AN193="No data","x",ROUND(IF('Indicator Data'!AN193&lt;$AD$194,10,IF('Indicator Data'!AN193&gt;$AD$195,0,($AD$195-'Indicator Data'!AN193)/($AD$195-$AD$194)*10)),1))</f>
        <v>3.7</v>
      </c>
      <c r="AE190" s="73">
        <f>IF('Indicator Data'!AO193="No data","x",ROUND(IF('Indicator Data'!AO193&gt;$AE$195,10,IF('Indicator Data'!AO193&lt;$AE$194,0,10-($AE$195-'Indicator Data'!AO193)/($AE$195-$AE$194)*10)),1))</f>
        <v>1.9</v>
      </c>
      <c r="AF190" s="80" t="str">
        <f>IF('Indicator Data'!AP193="No data","x",ROUND(IF('Indicator Data'!AP193&gt;$AF$195,10,IF('Indicator Data'!AP193&lt;$AF$194,0,10-($AF$195-'Indicator Data'!AP193)/($AF$195-$AF$194)*10)),1))</f>
        <v>x</v>
      </c>
      <c r="AG190" s="80" t="str">
        <f>IF('Indicator Data'!AQ193="No data","x",ROUND(IF('Indicator Data'!AQ193&gt;$AG$195,10,IF('Indicator Data'!AQ193&lt;$AG$194,0,10-($AG$195-'Indicator Data'!AQ193)/($AG$195-$AG$194)*10)),1))</f>
        <v>x</v>
      </c>
      <c r="AH190" s="73" t="str">
        <f t="shared" si="46"/>
        <v>x</v>
      </c>
      <c r="AI190" s="74">
        <f t="shared" si="47"/>
        <v>2.8</v>
      </c>
      <c r="AJ190" s="81">
        <f t="shared" si="48"/>
        <v>2.4</v>
      </c>
      <c r="AK190" s="82">
        <f t="shared" si="50"/>
        <v>1.3</v>
      </c>
    </row>
    <row r="191" spans="1:37" s="4" customFormat="1" x14ac:dyDescent="0.25">
      <c r="A191" s="126" t="str">
        <f>'Indicator Data'!A194</f>
        <v>Yemen</v>
      </c>
      <c r="B191" s="59" t="str">
        <f>'Indicator Data'!B194</f>
        <v>YEM</v>
      </c>
      <c r="C191" s="73">
        <f>ROUND(IF('Indicator Data'!Q194="No data",IF((0.1233*LN('Indicator Data'!BB194)-0.4559)&gt;C$195,0,IF((0.1233*LN('Indicator Data'!BB194)-0.4559)&lt;C$194,10,(C$195-(0.1233*LN('Indicator Data'!BB194)-0.4559))/(C$195-C$194)*10)),IF('Indicator Data'!Q194&gt;C$195,0,IF('Indicator Data'!Q194&lt;C$194,10,(C$195-'Indicator Data'!Q194)/(C$195-C$194)*10))),1)</f>
        <v>7.7</v>
      </c>
      <c r="D191" s="73">
        <f>IF('Indicator Data'!R194="No data","x",ROUND((IF(LOG('Indicator Data'!R194*1000)&gt;D$195,10,IF(LOG('Indicator Data'!R194*1000)&lt;D$194,0,10-(D$195-LOG('Indicator Data'!R194*1000))/(D$195-D$194)*10))),1))</f>
        <v>8.5</v>
      </c>
      <c r="E191" s="74">
        <f t="shared" si="36"/>
        <v>8.1</v>
      </c>
      <c r="F191" s="73">
        <f>IF('Indicator Data'!AF194="No data","x",ROUND(IF('Indicator Data'!AF194&gt;F$195,10,IF('Indicator Data'!AF194&lt;F$194,0,10-(F$195-'Indicator Data'!AF194)/(F$195-F$194)*10)),1))</f>
        <v>10</v>
      </c>
      <c r="G191" s="73">
        <f>IF('Indicator Data'!AG194="No data","x",ROUND(IF('Indicator Data'!AG194&gt;G$195,10,IF('Indicator Data'!AG194&lt;G$194,0,10-(G$195-'Indicator Data'!AG194)/(G$195-G$194)*10)),1))</f>
        <v>2.7</v>
      </c>
      <c r="H191" s="74">
        <f t="shared" si="37"/>
        <v>6.4</v>
      </c>
      <c r="I191" s="75">
        <f>SUM(IF('Indicator Data'!S194=0,0,'Indicator Data'!S194/1000000),SUM('Indicator Data'!T194:U194))</f>
        <v>9939.1573160000007</v>
      </c>
      <c r="J191" s="75">
        <f>I191/'Indicator Data'!BC194*1000000</f>
        <v>351.82334690953269</v>
      </c>
      <c r="K191" s="73">
        <f t="shared" si="38"/>
        <v>7</v>
      </c>
      <c r="L191" s="73">
        <f>IF('Indicator Data'!V194="No data","x",ROUND(IF('Indicator Data'!V194&gt;L$195,10,IF('Indicator Data'!V194&lt;L$194,0,10-(L$195-'Indicator Data'!V194)/(L$195-L$194)*10)),1))</f>
        <v>6.9</v>
      </c>
      <c r="M191" s="74">
        <f t="shared" si="39"/>
        <v>7</v>
      </c>
      <c r="N191" s="76">
        <f t="shared" si="40"/>
        <v>7.4</v>
      </c>
      <c r="O191" s="88">
        <f>IF(AND('Indicator Data'!AK194="No data",'Indicator Data'!AL194="No data"),0,SUM('Indicator Data'!AK194:AM194)/1000)</f>
        <v>2593.5349999999999</v>
      </c>
      <c r="P191" s="73">
        <f t="shared" si="41"/>
        <v>10</v>
      </c>
      <c r="Q191" s="77">
        <f>O191*1000/'Indicator Data'!BC194</f>
        <v>9.1805183781338479E-2</v>
      </c>
      <c r="R191" s="73">
        <f t="shared" si="42"/>
        <v>9.6999999999999993</v>
      </c>
      <c r="S191" s="78">
        <f t="shared" si="43"/>
        <v>9.9</v>
      </c>
      <c r="T191" s="73">
        <f>IF('Indicator Data'!AB194="No data","x",ROUND(IF('Indicator Data'!AB194&gt;T$195,10,IF('Indicator Data'!AB194&lt;T$194,0,10-(T$195-'Indicator Data'!AB194)/(T$195-T$194)*10)),1))</f>
        <v>0.2</v>
      </c>
      <c r="U191" s="73">
        <f>IF('Indicator Data'!AA194="No data","x",ROUND(IF('Indicator Data'!AA194&gt;U$195,10,IF('Indicator Data'!AA194&lt;U$194,0,10-(U$195-'Indicator Data'!AA194)/(U$195-U$194)*10)),1))</f>
        <v>0.9</v>
      </c>
      <c r="V191" s="73">
        <f>IF('Indicator Data'!AE194="No data","x",ROUND(IF('Indicator Data'!AE194&gt;V$195,10,IF('Indicator Data'!AE194&lt;V$194,0,10-(V$195-'Indicator Data'!AE194)/(V$195-V$194)*10)),1))</f>
        <v>0.8</v>
      </c>
      <c r="W191" s="74">
        <f t="shared" si="49"/>
        <v>0.6</v>
      </c>
      <c r="X191" s="73">
        <f>IF('Indicator Data'!W194="No data","x",ROUND(IF('Indicator Data'!W194&gt;X$195,10,IF('Indicator Data'!W194&lt;X$194,0,10-(X$195-'Indicator Data'!W194)/(X$195-X$194)*10)),1))</f>
        <v>4.3</v>
      </c>
      <c r="Y191" s="73">
        <f>IF('Indicator Data'!X194="No data","x",ROUND(IF('Indicator Data'!X194&gt;Y$195,10,IF('Indicator Data'!X194&lt;Y$194,0,10-(Y$195-'Indicator Data'!X194)/(Y$195-Y$194)*10)),1))</f>
        <v>8.9</v>
      </c>
      <c r="Z191" s="74">
        <f t="shared" si="44"/>
        <v>6.6</v>
      </c>
      <c r="AA191" s="88">
        <f>('Indicator Data'!AJ194+'Indicator Data'!AI194*0.5+'Indicator Data'!AH194*0.25)/1000</f>
        <v>23.514500000000002</v>
      </c>
      <c r="AB191" s="79">
        <f>AA191*1000/'Indicator Data'!BC194</f>
        <v>8.3235930651650485E-4</v>
      </c>
      <c r="AC191" s="74">
        <f t="shared" si="45"/>
        <v>0.1</v>
      </c>
      <c r="AD191" s="73">
        <f>IF('Indicator Data'!AN194="No data","x",ROUND(IF('Indicator Data'!AN194&lt;$AD$194,10,IF('Indicator Data'!AN194&gt;$AD$195,0,($AD$195-'Indicator Data'!AN194)/($AD$195-$AD$194)*10)),1))</f>
        <v>6.5</v>
      </c>
      <c r="AE191" s="73">
        <f>IF('Indicator Data'!AO194="No data","x",ROUND(IF('Indicator Data'!AO194&gt;$AE$195,10,IF('Indicator Data'!AO194&lt;$AE$194,0,10-($AE$195-'Indicator Data'!AO194)/($AE$195-$AE$194)*10)),1))</f>
        <v>7.9</v>
      </c>
      <c r="AF191" s="80">
        <f>IF('Indicator Data'!AP194="No data","x",ROUND(IF('Indicator Data'!AP194&gt;$AF$195,10,IF('Indicator Data'!AP194&lt;$AF$194,0,10-($AF$195-'Indicator Data'!AP194)/($AF$195-$AF$194)*10)),1))</f>
        <v>7.3</v>
      </c>
      <c r="AG191" s="80">
        <f>IF('Indicator Data'!AQ194="No data","x",ROUND(IF('Indicator Data'!AQ194&gt;$AG$195,10,IF('Indicator Data'!AQ194&lt;$AG$194,0,10-($AG$195-'Indicator Data'!AQ194)/($AG$195-$AG$194)*10)),1))</f>
        <v>5.5</v>
      </c>
      <c r="AH191" s="73">
        <f t="shared" si="46"/>
        <v>6.9</v>
      </c>
      <c r="AI191" s="74">
        <f t="shared" si="47"/>
        <v>7.1</v>
      </c>
      <c r="AJ191" s="81">
        <f t="shared" si="48"/>
        <v>4.3</v>
      </c>
      <c r="AK191" s="82">
        <f t="shared" si="50"/>
        <v>8.1999999999999993</v>
      </c>
    </row>
    <row r="192" spans="1:37" s="4" customFormat="1" x14ac:dyDescent="0.25">
      <c r="A192" s="126" t="str">
        <f>'Indicator Data'!A195</f>
        <v>Zambia</v>
      </c>
      <c r="B192" s="59" t="str">
        <f>'Indicator Data'!B195</f>
        <v>ZMB</v>
      </c>
      <c r="C192" s="73">
        <f>ROUND(IF('Indicator Data'!Q195="No data",IF((0.1233*LN('Indicator Data'!BB195)-0.4559)&gt;C$195,0,IF((0.1233*LN('Indicator Data'!BB195)-0.4559)&lt;C$194,10,(C$195-(0.1233*LN('Indicator Data'!BB195)-0.4559))/(C$195-C$194)*10)),IF('Indicator Data'!Q195&gt;C$195,0,IF('Indicator Data'!Q195&lt;C$194,10,(C$195-'Indicator Data'!Q195)/(C$195-C$194)*10))),1)</f>
        <v>5.6</v>
      </c>
      <c r="D192" s="73">
        <f>IF('Indicator Data'!R195="No data","x",ROUND((IF(LOG('Indicator Data'!R195*1000)&gt;D$195,10,IF(LOG('Indicator Data'!R195*1000)&lt;D$194,0,10-(D$195-LOG('Indicator Data'!R195*1000))/(D$195-D$194)*10))),1))</f>
        <v>9</v>
      </c>
      <c r="E192" s="74">
        <f t="shared" si="36"/>
        <v>7.7</v>
      </c>
      <c r="F192" s="73">
        <f>IF('Indicator Data'!AF195="No data","x",ROUND(IF('Indicator Data'!AF195&gt;F$195,10,IF('Indicator Data'!AF195&lt;F$194,0,10-(F$195-'Indicator Data'!AF195)/(F$195-F$194)*10)),1))</f>
        <v>6.9</v>
      </c>
      <c r="G192" s="73">
        <f>IF('Indicator Data'!AG195="No data","x",ROUND(IF('Indicator Data'!AG195&gt;G$195,10,IF('Indicator Data'!AG195&lt;G$194,0,10-(G$195-'Indicator Data'!AG195)/(G$195-G$194)*10)),1))</f>
        <v>7.7</v>
      </c>
      <c r="H192" s="74">
        <f t="shared" si="37"/>
        <v>7.3</v>
      </c>
      <c r="I192" s="75">
        <f>SUM(IF('Indicator Data'!S195=0,0,'Indicator Data'!S195/1000000),SUM('Indicator Data'!T195:U195))</f>
        <v>1385.004629</v>
      </c>
      <c r="J192" s="75">
        <f>I192/'Indicator Data'!BC195*1000000</f>
        <v>81.022235644633568</v>
      </c>
      <c r="K192" s="73">
        <f t="shared" si="38"/>
        <v>1.6</v>
      </c>
      <c r="L192" s="73">
        <f>IF('Indicator Data'!V195="No data","x",ROUND(IF('Indicator Data'!V195&gt;L$195,10,IF('Indicator Data'!V195&lt;L$194,0,10-(L$195-'Indicator Data'!V195)/(L$195-L$194)*10)),1))</f>
        <v>2.7</v>
      </c>
      <c r="M192" s="74">
        <f t="shared" si="39"/>
        <v>2.2000000000000002</v>
      </c>
      <c r="N192" s="76">
        <f t="shared" si="40"/>
        <v>6.2</v>
      </c>
      <c r="O192" s="88">
        <f>IF(AND('Indicator Data'!AK195="No data",'Indicator Data'!AL195="No data"),0,SUM('Indicator Data'!AK195:AM195)/1000)</f>
        <v>45.106000000000002</v>
      </c>
      <c r="P192" s="73">
        <f t="shared" si="41"/>
        <v>5.5</v>
      </c>
      <c r="Q192" s="77">
        <f>O192*1000/'Indicator Data'!BC195</f>
        <v>2.6386835714950103E-3</v>
      </c>
      <c r="R192" s="73">
        <f t="shared" si="42"/>
        <v>4.0999999999999996</v>
      </c>
      <c r="S192" s="78">
        <f t="shared" si="43"/>
        <v>4.8</v>
      </c>
      <c r="T192" s="73">
        <f>IF('Indicator Data'!AB195="No data","x",ROUND(IF('Indicator Data'!AB195&gt;T$195,10,IF('Indicator Data'!AB195&lt;T$194,0,10-(T$195-'Indicator Data'!AB195)/(T$195-T$194)*10)),1))</f>
        <v>10</v>
      </c>
      <c r="U192" s="73">
        <f>IF('Indicator Data'!AA195="No data","x",ROUND(IF('Indicator Data'!AA195&gt;U$195,10,IF('Indicator Data'!AA195&lt;U$194,0,10-(U$195-'Indicator Data'!AA195)/(U$195-U$194)*10)),1))</f>
        <v>6.6</v>
      </c>
      <c r="V192" s="73">
        <f>IF('Indicator Data'!AE195="No data","x",ROUND(IF('Indicator Data'!AE195&gt;V$195,10,IF('Indicator Data'!AE195&lt;V$194,0,10-(V$195-'Indicator Data'!AE195)/(V$195-V$194)*10)),1))</f>
        <v>6.6</v>
      </c>
      <c r="W192" s="74">
        <f t="shared" si="49"/>
        <v>7.7</v>
      </c>
      <c r="X192" s="73">
        <f>IF('Indicator Data'!W195="No data","x",ROUND(IF('Indicator Data'!W195&gt;X$195,10,IF('Indicator Data'!W195&lt;X$194,0,10-(X$195-'Indicator Data'!W195)/(X$195-X$194)*10)),1))</f>
        <v>4.5999999999999996</v>
      </c>
      <c r="Y192" s="73">
        <f>IF('Indicator Data'!X195="No data","x",ROUND(IF('Indicator Data'!X195&gt;Y$195,10,IF('Indicator Data'!X195&lt;Y$194,0,10-(Y$195-'Indicator Data'!X195)/(Y$195-Y$194)*10)),1))</f>
        <v>3.3</v>
      </c>
      <c r="Z192" s="74">
        <f t="shared" si="44"/>
        <v>4</v>
      </c>
      <c r="AA192" s="88">
        <f>('Indicator Data'!AJ195+'Indicator Data'!AI195*0.5+'Indicator Data'!AH195*0.25)/1000</f>
        <v>2.1855000000000002</v>
      </c>
      <c r="AB192" s="79">
        <f>AA192*1000/'Indicator Data'!BC195</f>
        <v>1.2785090554476888E-4</v>
      </c>
      <c r="AC192" s="74">
        <f t="shared" si="45"/>
        <v>0</v>
      </c>
      <c r="AD192" s="73">
        <f>IF('Indicator Data'!AN195="No data","x",ROUND(IF('Indicator Data'!AN195&lt;$AD$194,10,IF('Indicator Data'!AN195&gt;$AD$195,0,($AD$195-'Indicator Data'!AN195)/($AD$195-$AD$194)*10)),1))</f>
        <v>7.7</v>
      </c>
      <c r="AE192" s="73">
        <f>IF('Indicator Data'!AO195="No data","x",ROUND(IF('Indicator Data'!AO195&gt;$AE$195,10,IF('Indicator Data'!AO195&lt;$AE$194,0,10-($AE$195-'Indicator Data'!AO195)/($AE$195-$AE$194)*10)),1))</f>
        <v>10</v>
      </c>
      <c r="AF192" s="80">
        <f>IF('Indicator Data'!AP195="No data","x",ROUND(IF('Indicator Data'!AP195&gt;$AF$195,10,IF('Indicator Data'!AP195&lt;$AF$194,0,10-($AF$195-'Indicator Data'!AP195)/($AF$195-$AF$194)*10)),1))</f>
        <v>10</v>
      </c>
      <c r="AG192" s="80">
        <f>IF('Indicator Data'!AQ195="No data","x",ROUND(IF('Indicator Data'!AQ195&gt;$AG$195,10,IF('Indicator Data'!AQ195&lt;$AG$194,0,10-($AG$195-'Indicator Data'!AQ195)/($AG$195-$AG$194)*10)),1))</f>
        <v>1.6</v>
      </c>
      <c r="AH192" s="73">
        <f t="shared" si="46"/>
        <v>8.3000000000000007</v>
      </c>
      <c r="AI192" s="74">
        <f t="shared" si="47"/>
        <v>8.6999999999999993</v>
      </c>
      <c r="AJ192" s="81">
        <f t="shared" si="48"/>
        <v>6.1</v>
      </c>
      <c r="AK192" s="82">
        <f t="shared" si="50"/>
        <v>5.5</v>
      </c>
    </row>
    <row r="193" spans="1:37" s="4" customFormat="1" x14ac:dyDescent="0.25">
      <c r="A193" s="126" t="str">
        <f>'Indicator Data'!A196</f>
        <v>Zimbabwe</v>
      </c>
      <c r="B193" s="59" t="str">
        <f>'Indicator Data'!B196</f>
        <v>ZWE</v>
      </c>
      <c r="C193" s="73">
        <f>ROUND(IF('Indicator Data'!Q196="No data",IF((0.1233*LN('Indicator Data'!BB196)-0.4559)&gt;C$195,0,IF((0.1233*LN('Indicator Data'!BB196)-0.4559)&lt;C$194,10,(C$195-(0.1233*LN('Indicator Data'!BB196)-0.4559))/(C$195-C$194)*10)),IF('Indicator Data'!Q196&gt;C$195,0,IF('Indicator Data'!Q196&lt;C$194,10,(C$195-'Indicator Data'!Q196)/(C$195-C$194)*10))),1)</f>
        <v>6.4</v>
      </c>
      <c r="D193" s="73">
        <f>IF('Indicator Data'!R196="No data","x",ROUND((IF(LOG('Indicator Data'!R196*1000)&gt;D$195,10,IF(LOG('Indicator Data'!R196*1000)&lt;D$194,0,10-(D$195-LOG('Indicator Data'!R196*1000))/(D$195-D$194)*10))),1))</f>
        <v>8</v>
      </c>
      <c r="E193" s="74">
        <f t="shared" si="36"/>
        <v>7.3</v>
      </c>
      <c r="F193" s="73">
        <f>IF('Indicator Data'!AF196="No data","x",ROUND(IF('Indicator Data'!AF196&gt;F$195,10,IF('Indicator Data'!AF196&lt;F$194,0,10-(F$195-'Indicator Data'!AF196)/(F$195-F$194)*10)),1))</f>
        <v>7.1</v>
      </c>
      <c r="G193" s="73" t="str">
        <f>IF('Indicator Data'!AG196="No data","x",ROUND(IF('Indicator Data'!AG196&gt;G$195,10,IF('Indicator Data'!AG196&lt;G$194,0,10-(G$195-'Indicator Data'!AG196)/(G$195-G$194)*10)),1))</f>
        <v>x</v>
      </c>
      <c r="H193" s="74">
        <f t="shared" si="37"/>
        <v>7.1</v>
      </c>
      <c r="I193" s="75">
        <f>SUM(IF('Indicator Data'!S196=0,0,'Indicator Data'!S196/1000000),SUM('Indicator Data'!T196:U196))</f>
        <v>1166.44291</v>
      </c>
      <c r="J193" s="75">
        <f>I193/'Indicator Data'!BC196*1000000</f>
        <v>70.565619134872165</v>
      </c>
      <c r="K193" s="73">
        <f t="shared" si="38"/>
        <v>1.4</v>
      </c>
      <c r="L193" s="73">
        <f>IF('Indicator Data'!V196="No data","x",ROUND(IF('Indicator Data'!V196&gt;L$195,10,IF('Indicator Data'!V196&lt;L$194,0,10-(L$195-'Indicator Data'!V196)/(L$195-L$194)*10)),1))</f>
        <v>2.4</v>
      </c>
      <c r="M193" s="74">
        <f t="shared" si="39"/>
        <v>1.9</v>
      </c>
      <c r="N193" s="76">
        <f t="shared" si="40"/>
        <v>5.9</v>
      </c>
      <c r="O193" s="88">
        <f>IF(AND('Indicator Data'!AK196="No data",'Indicator Data'!AL196="No data"),0,SUM('Indicator Data'!AK196:AM196)/1000)</f>
        <v>10.721</v>
      </c>
      <c r="P193" s="73">
        <f t="shared" si="41"/>
        <v>3.4</v>
      </c>
      <c r="Q193" s="77">
        <f>O193*1000/'Indicator Data'!BC196</f>
        <v>6.4858210912779651E-4</v>
      </c>
      <c r="R193" s="73">
        <f t="shared" si="42"/>
        <v>2.9</v>
      </c>
      <c r="S193" s="78">
        <f t="shared" si="43"/>
        <v>3.2</v>
      </c>
      <c r="T193" s="73">
        <f>IF('Indicator Data'!AB196="No data","x",ROUND(IF('Indicator Data'!AB196&gt;T$195,10,IF('Indicator Data'!AB196&lt;T$194,0,10-(T$195-'Indicator Data'!AB196)/(T$195-T$194)*10)),1))</f>
        <v>10</v>
      </c>
      <c r="U193" s="73">
        <f>IF('Indicator Data'!AA196="No data","x",ROUND(IF('Indicator Data'!AA196&gt;U$195,10,IF('Indicator Data'!AA196&lt;U$194,0,10-(U$195-'Indicator Data'!AA196)/(U$195-U$194)*10)),1))</f>
        <v>4</v>
      </c>
      <c r="V193" s="73">
        <f>IF('Indicator Data'!AE196="No data","x",ROUND(IF('Indicator Data'!AE196&gt;V$195,10,IF('Indicator Data'!AE196&lt;V$194,0,10-(V$195-'Indicator Data'!AE196)/(V$195-V$194)*10)),1))</f>
        <v>1.5</v>
      </c>
      <c r="W193" s="74">
        <f t="shared" si="49"/>
        <v>5.2</v>
      </c>
      <c r="X193" s="73">
        <f>IF('Indicator Data'!W196="No data","x",ROUND(IF('Indicator Data'!W196&gt;X$195,10,IF('Indicator Data'!W196&lt;X$194,0,10-(X$195-'Indicator Data'!W196)/(X$195-X$194)*10)),1))</f>
        <v>3.9</v>
      </c>
      <c r="Y193" s="73">
        <f>IF('Indicator Data'!X196="No data","x",ROUND(IF('Indicator Data'!X196&gt;Y$195,10,IF('Indicator Data'!X196&lt;Y$194,0,10-(Y$195-'Indicator Data'!X196)/(Y$195-Y$194)*10)),1))</f>
        <v>2.5</v>
      </c>
      <c r="Z193" s="74">
        <f t="shared" si="44"/>
        <v>3.2</v>
      </c>
      <c r="AA193" s="88">
        <f>('Indicator Data'!AJ196+'Indicator Data'!AI196*0.5+'Indicator Data'!AH196*0.25)/1000</f>
        <v>62.207500000000003</v>
      </c>
      <c r="AB193" s="79">
        <f>AA193*1000/'Indicator Data'!BC196</f>
        <v>3.7633309909119858E-3</v>
      </c>
      <c r="AC193" s="74">
        <f t="shared" si="45"/>
        <v>0.4</v>
      </c>
      <c r="AD193" s="73">
        <f>IF('Indicator Data'!AN196="No data","x",ROUND(IF('Indicator Data'!AN196&lt;$AD$194,10,IF('Indicator Data'!AN196&gt;$AD$195,0,($AD$195-'Indicator Data'!AN196)/($AD$195-$AD$194)*10)),1))</f>
        <v>8.1</v>
      </c>
      <c r="AE193" s="73">
        <f>IF('Indicator Data'!AO196="No data","x",ROUND(IF('Indicator Data'!AO196&gt;$AE$195,10,IF('Indicator Data'!AO196&lt;$AE$194,0,10-($AE$195-'Indicator Data'!AO196)/($AE$195-$AE$194)*10)),1))</f>
        <v>10</v>
      </c>
      <c r="AF193" s="80" t="str">
        <f>IF('Indicator Data'!AP196="No data","x",ROUND(IF('Indicator Data'!AP196&gt;$AF$195,10,IF('Indicator Data'!AP196&lt;$AF$194,0,10-($AF$195-'Indicator Data'!AP196)/($AF$195-$AF$194)*10)),1))</f>
        <v>x</v>
      </c>
      <c r="AG193" s="80" t="str">
        <f>IF('Indicator Data'!AQ196="No data","x",ROUND(IF('Indicator Data'!AQ196&gt;$AG$195,10,IF('Indicator Data'!AQ196&lt;$AG$194,0,10-($AG$195-'Indicator Data'!AQ196)/($AG$195-$AG$194)*10)),1))</f>
        <v>x</v>
      </c>
      <c r="AH193" s="73" t="str">
        <f t="shared" si="46"/>
        <v>x</v>
      </c>
      <c r="AI193" s="74">
        <f t="shared" si="47"/>
        <v>9.1</v>
      </c>
      <c r="AJ193" s="81">
        <f t="shared" si="48"/>
        <v>5.5</v>
      </c>
      <c r="AK193" s="82">
        <f t="shared" si="50"/>
        <v>4.4000000000000004</v>
      </c>
    </row>
    <row r="194" spans="1:37" s="4" customFormat="1" x14ac:dyDescent="0.25">
      <c r="A194" s="83"/>
      <c r="B194" s="84" t="s">
        <v>390</v>
      </c>
      <c r="C194" s="84">
        <v>0.3</v>
      </c>
      <c r="D194" s="84">
        <v>0</v>
      </c>
      <c r="E194" s="84"/>
      <c r="F194" s="84">
        <v>0</v>
      </c>
      <c r="G194" s="84">
        <v>25</v>
      </c>
      <c r="H194" s="84"/>
      <c r="I194" s="84"/>
      <c r="J194" s="84"/>
      <c r="K194" s="84">
        <v>0</v>
      </c>
      <c r="L194" s="84">
        <v>0</v>
      </c>
      <c r="M194" s="84"/>
      <c r="N194" s="84"/>
      <c r="O194" s="84"/>
      <c r="P194" s="84">
        <v>3</v>
      </c>
      <c r="Q194" s="84"/>
      <c r="R194" s="85">
        <v>5.0000000000000002E-5</v>
      </c>
      <c r="S194" s="84"/>
      <c r="T194" s="84">
        <v>0</v>
      </c>
      <c r="U194" s="84">
        <v>0</v>
      </c>
      <c r="V194" s="84">
        <v>0</v>
      </c>
      <c r="W194" s="84"/>
      <c r="X194" s="84">
        <v>0</v>
      </c>
      <c r="Y194" s="84">
        <v>0</v>
      </c>
      <c r="Z194" s="84"/>
      <c r="AA194" s="84"/>
      <c r="AB194" s="84"/>
      <c r="AC194" s="86">
        <v>0</v>
      </c>
      <c r="AD194" s="84">
        <v>75</v>
      </c>
      <c r="AE194" s="84">
        <v>5</v>
      </c>
      <c r="AF194" s="84">
        <v>1</v>
      </c>
      <c r="AG194" s="84">
        <v>0</v>
      </c>
      <c r="AH194" s="84"/>
      <c r="AI194" s="84"/>
      <c r="AJ194" s="84"/>
      <c r="AK194" s="84"/>
    </row>
    <row r="195" spans="1:37" s="4" customFormat="1" x14ac:dyDescent="0.25">
      <c r="A195" s="83"/>
      <c r="B195" s="84" t="s">
        <v>391</v>
      </c>
      <c r="C195" s="84">
        <v>0.95</v>
      </c>
      <c r="D195" s="84">
        <v>2.7</v>
      </c>
      <c r="E195" s="84"/>
      <c r="F195" s="84">
        <v>0.75</v>
      </c>
      <c r="G195" s="84">
        <v>65</v>
      </c>
      <c r="H195" s="84"/>
      <c r="I195" s="84"/>
      <c r="J195" s="84"/>
      <c r="K195" s="84">
        <v>500</v>
      </c>
      <c r="L195" s="84">
        <v>15</v>
      </c>
      <c r="M195" s="84"/>
      <c r="N195" s="84"/>
      <c r="O195" s="84"/>
      <c r="P195" s="84">
        <v>6</v>
      </c>
      <c r="Q195" s="84"/>
      <c r="R195" s="87">
        <v>0.1</v>
      </c>
      <c r="S195" s="84"/>
      <c r="T195" s="84">
        <v>5</v>
      </c>
      <c r="U195" s="84">
        <v>550</v>
      </c>
      <c r="V195" s="84">
        <v>120</v>
      </c>
      <c r="W195" s="84"/>
      <c r="X195" s="84">
        <v>130</v>
      </c>
      <c r="Y195" s="84">
        <v>45</v>
      </c>
      <c r="Z195" s="84"/>
      <c r="AA195" s="84"/>
      <c r="AB195" s="84"/>
      <c r="AC195" s="87">
        <v>0.1</v>
      </c>
      <c r="AD195" s="84">
        <v>150</v>
      </c>
      <c r="AE195" s="84">
        <v>35</v>
      </c>
      <c r="AF195" s="84">
        <v>10</v>
      </c>
      <c r="AG195" s="84">
        <v>20</v>
      </c>
      <c r="AH195" s="84"/>
      <c r="AI195" s="84"/>
      <c r="AJ195" s="84"/>
      <c r="AK195" s="84"/>
    </row>
  </sheetData>
  <sortState ref="A3:B193">
    <sortCondition ref="A3:A193"/>
  </sortState>
  <mergeCells count="1">
    <mergeCell ref="A1:AK1"/>
  </mergeCells>
  <pageMargins left="0.7" right="0.7" top="0.75" bottom="0.75" header="0.3" footer="0.3"/>
  <pageSetup paperSize="9" orientation="portrait" r:id="rId1"/>
  <ignoredErrors>
    <ignoredError sqref="O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sheetPr>
  <dimension ref="A1:Y195"/>
  <sheetViews>
    <sheetView showGridLines="0" workbookViewId="0">
      <pane xSplit="2" ySplit="2" topLeftCell="C3" activePane="bottomRight" state="frozen"/>
      <selection pane="topRight" activeCell="B1" sqref="B1"/>
      <selection pane="bottomLeft" activeCell="A4" sqref="A4"/>
      <selection pane="bottomRight" sqref="A1:X1"/>
    </sheetView>
  </sheetViews>
  <sheetFormatPr defaultRowHeight="15" x14ac:dyDescent="0.25"/>
  <cols>
    <col min="1" max="1" width="25.7109375" style="1" customWidth="1"/>
    <col min="2" max="2" width="8.140625" style="13" customWidth="1"/>
    <col min="3" max="3" width="7.85546875" style="1" customWidth="1"/>
    <col min="4" max="4" width="7.85546875" style="14" customWidth="1"/>
    <col min="5" max="6" width="7.85546875" style="1" customWidth="1"/>
    <col min="7" max="8" width="7.85546875" style="14" customWidth="1"/>
    <col min="9" max="12" width="7.85546875" style="1" customWidth="1"/>
    <col min="13" max="14" width="7.85546875" style="14" customWidth="1"/>
    <col min="15" max="15" width="7.85546875" style="1" customWidth="1"/>
    <col min="16" max="17" width="7.85546875" style="9" customWidth="1"/>
    <col min="18" max="18" width="7.85546875" style="1" customWidth="1"/>
    <col min="19" max="22" width="7.85546875" style="9" customWidth="1"/>
    <col min="23" max="23" width="7.85546875" style="1" customWidth="1"/>
    <col min="24" max="24" width="7.85546875" style="14" customWidth="1"/>
    <col min="25" max="16384" width="9.140625" style="1"/>
  </cols>
  <sheetData>
    <row r="1" spans="1:25" x14ac:dyDescent="0.25">
      <c r="A1" s="194"/>
      <c r="B1" s="194"/>
      <c r="C1" s="194"/>
      <c r="D1" s="194"/>
      <c r="E1" s="194"/>
      <c r="F1" s="194"/>
      <c r="G1" s="194"/>
      <c r="H1" s="194"/>
      <c r="I1" s="194"/>
      <c r="J1" s="194"/>
      <c r="K1" s="194"/>
      <c r="L1" s="194"/>
      <c r="M1" s="194"/>
      <c r="N1" s="194"/>
      <c r="O1" s="194"/>
      <c r="P1" s="194"/>
      <c r="Q1" s="194"/>
      <c r="R1" s="194"/>
      <c r="S1" s="194"/>
      <c r="T1" s="194"/>
      <c r="U1" s="194"/>
      <c r="V1" s="194"/>
      <c r="W1" s="194"/>
      <c r="X1" s="194"/>
    </row>
    <row r="2" spans="1:25" s="4" customFormat="1" ht="109.5" customHeight="1" thickBot="1" x14ac:dyDescent="0.3">
      <c r="A2" s="126" t="s">
        <v>380</v>
      </c>
      <c r="B2" s="89" t="s">
        <v>358</v>
      </c>
      <c r="C2" s="90" t="s">
        <v>479</v>
      </c>
      <c r="D2" s="91" t="s">
        <v>413</v>
      </c>
      <c r="E2" s="90" t="s">
        <v>408</v>
      </c>
      <c r="F2" s="90" t="s">
        <v>360</v>
      </c>
      <c r="G2" s="91" t="s">
        <v>414</v>
      </c>
      <c r="H2" s="92" t="s">
        <v>861</v>
      </c>
      <c r="I2" s="90" t="s">
        <v>361</v>
      </c>
      <c r="J2" s="90" t="s">
        <v>362</v>
      </c>
      <c r="K2" s="90" t="s">
        <v>363</v>
      </c>
      <c r="L2" s="90" t="s">
        <v>364</v>
      </c>
      <c r="M2" s="91" t="s">
        <v>381</v>
      </c>
      <c r="N2" s="144" t="s">
        <v>429</v>
      </c>
      <c r="O2" s="90" t="s">
        <v>429</v>
      </c>
      <c r="P2" s="90" t="s">
        <v>477</v>
      </c>
      <c r="Q2" s="90" t="s">
        <v>478</v>
      </c>
      <c r="R2" s="91" t="s">
        <v>382</v>
      </c>
      <c r="S2" s="90" t="s">
        <v>902</v>
      </c>
      <c r="T2" s="90" t="s">
        <v>476</v>
      </c>
      <c r="U2" s="90" t="s">
        <v>404</v>
      </c>
      <c r="V2" s="90" t="s">
        <v>1019</v>
      </c>
      <c r="W2" s="91" t="s">
        <v>403</v>
      </c>
      <c r="X2" s="92" t="s">
        <v>860</v>
      </c>
    </row>
    <row r="3" spans="1:25" s="4" customFormat="1" x14ac:dyDescent="0.25">
      <c r="A3" s="126" t="str">
        <f>'Indicator Data'!A6</f>
        <v>Afghanistan</v>
      </c>
      <c r="B3" s="47" t="str">
        <f>'Indicator Data'!B6</f>
        <v>AFG</v>
      </c>
      <c r="C3" s="93">
        <f>IF('Indicator Data'!AR6="No data","x",ROUND(IF('Indicator Data'!AR6&gt;C$195,0,IF('Indicator Data'!AR6&lt;C$194,10,(C$195-'Indicator Data'!AR6)/(C$195-C$194)*10)),1))</f>
        <v>6.3</v>
      </c>
      <c r="D3" s="94">
        <f>IF(C3="x","x",C3)</f>
        <v>6.3</v>
      </c>
      <c r="E3" s="93">
        <f>IF('Indicator Data'!AT6="No data","x",ROUND(IF('Indicator Data'!AT6&gt;E$195,0,IF('Indicator Data'!AT6&lt;E$194,10,(E$195-'Indicator Data'!AT6)/(E$195-E$194)*10)),1))</f>
        <v>8.4</v>
      </c>
      <c r="F3" s="93">
        <f>IF('Indicator Data'!AS6="No data","x",ROUND(IF('Indicator Data'!AS6&gt;F$195,0,IF('Indicator Data'!AS6&lt;F$194,10,(F$195-'Indicator Data'!AS6)/(F$195-F$194)*10)),1))</f>
        <v>7.7</v>
      </c>
      <c r="G3" s="94">
        <f>IF(AND(E3="x",F3="x"),"x",ROUND(AVERAGE(E3,F3),1))</f>
        <v>8.1</v>
      </c>
      <c r="H3" s="95">
        <f>ROUND(AVERAGE(D3,G3),1)</f>
        <v>7.2</v>
      </c>
      <c r="I3" s="93">
        <f>IF('Indicator Data'!AV6="No data","x",ROUND(IF('Indicator Data'!AV6^2&gt;I$195,0,IF('Indicator Data'!AV6^2&lt;I$194,10,(I$195-'Indicator Data'!AV6^2)/(I$195-I$194)*10)),1))</f>
        <v>9.4</v>
      </c>
      <c r="J3" s="93">
        <f>IF(OR('Indicator Data'!AU6=0,'Indicator Data'!AU6="No data"),"x",ROUND(IF('Indicator Data'!AU6&gt;J$195,0,IF('Indicator Data'!AU6&lt;J$194,10,(J$195-'Indicator Data'!AU6)/(J$195-J$194)*10)),1))</f>
        <v>1.6</v>
      </c>
      <c r="K3" s="93">
        <f>IF('Indicator Data'!AW6="No data","x",ROUND(IF('Indicator Data'!AW6&gt;K$195,0,IF('Indicator Data'!AW6&lt;K$194,10,(K$195-'Indicator Data'!AW6)/(K$195-K$194)*10)),1))</f>
        <v>8.9</v>
      </c>
      <c r="L3" s="93">
        <f>IF('Indicator Data'!AX6="No data","x",ROUND(IF('Indicator Data'!AX6&gt;L$195,0,IF('Indicator Data'!AX6&lt;L$194,10,(L$195-'Indicator Data'!AX6)/(L$195-L$194)*10)),1))</f>
        <v>6.9</v>
      </c>
      <c r="M3" s="94">
        <f>IF(AND(I3="x",J3="x",K3="x",L3="x"),"x",ROUND(AVERAGE(I3,J3,K3,L3),1))</f>
        <v>6.7</v>
      </c>
      <c r="N3" s="143">
        <f>IF('Indicator Data'!AY6="No data","x",'Indicator Data'!AY6/'Indicator Data'!BE6*100)</f>
        <v>11.039050641644819</v>
      </c>
      <c r="O3" s="93">
        <f>IF(N3="x","x",ROUND(IF(N3&gt;O$195,0,IF(N3&lt;O$194,10,(O$195-N3)/(O$195-O$194)*10)),1))</f>
        <v>9</v>
      </c>
      <c r="P3" s="93">
        <f>IF('Indicator Data'!AZ6="No data","x",ROUND(IF('Indicator Data'!AZ6&gt;P$195,0,IF('Indicator Data'!AZ6&lt;P$194,10,(P$195-'Indicator Data'!AZ6)/(P$195-P$194)*10)),1))</f>
        <v>7.6</v>
      </c>
      <c r="Q3" s="93">
        <f>IF('Indicator Data'!BA6="No data","x",ROUND(IF('Indicator Data'!BA6&gt;Q$195,0,IF('Indicator Data'!BA6&lt;Q$194,10,(Q$195-'Indicator Data'!BA6)/(Q$195-Q$194)*10)),1))</f>
        <v>8.9</v>
      </c>
      <c r="R3" s="94">
        <f>IF(AND(O3="x",P3="x",Q3="x"),"x",ROUND(AVERAGE(O3,Q3,P3),1))</f>
        <v>8.5</v>
      </c>
      <c r="S3" s="93">
        <f>IF('Indicator Data'!Y6="No data","x",ROUND(IF('Indicator Data'!Y6&gt;S$195,0,IF('Indicator Data'!Y6&lt;S$194,10,(S$195-'Indicator Data'!Y6)/(S$195-S$194)*10)),1))</f>
        <v>9.3000000000000007</v>
      </c>
      <c r="T3" s="93">
        <f>IF('Indicator Data'!Z6="No data","x",ROUND(IF('Indicator Data'!Z6&gt;T$195,0,IF('Indicator Data'!Z6&lt;T$194,10,(T$195-'Indicator Data'!Z6)/(T$195-T$194)*10)),1))</f>
        <v>9.5</v>
      </c>
      <c r="U3" s="93">
        <f>IF('Indicator Data'!AC6="No data","x",ROUND(IF('Indicator Data'!AC6&gt;U$195,0,IF('Indicator Data'!AC6&lt;U$194,10,(U$195-'Indicator Data'!AC6)/(U$195-U$194)*10)),1))</f>
        <v>9.5</v>
      </c>
      <c r="V3" s="93">
        <f>IF('Indicator Data'!AD6="No data","x",ROUND(IF('Indicator Data'!AD6&gt;V$195,10,IF('Indicator Data'!AD6&lt;V$194,0,10-(V$195-'Indicator Data'!AD6)/(V$195-V$194)*10)),1))</f>
        <v>4.4000000000000004</v>
      </c>
      <c r="W3" s="94">
        <f>IF(AND(S3="x",T3="x",U3="x",V3="x"),"x",ROUND(AVERAGE(S3,T3,U3,V3),1))</f>
        <v>8.1999999999999993</v>
      </c>
      <c r="X3" s="95">
        <f>ROUND(AVERAGE(R3,M3,W3),1)</f>
        <v>7.8</v>
      </c>
      <c r="Y3" s="177"/>
    </row>
    <row r="4" spans="1:25" s="4" customFormat="1" x14ac:dyDescent="0.25">
      <c r="A4" s="126" t="str">
        <f>'Indicator Data'!A7</f>
        <v>Albania</v>
      </c>
      <c r="B4" s="47" t="str">
        <f>'Indicator Data'!B7</f>
        <v>ALB</v>
      </c>
      <c r="C4" s="93" t="str">
        <f>IF('Indicator Data'!AR7="No data","x",ROUND(IF('Indicator Data'!AR7&gt;C$195,0,IF('Indicator Data'!AR7&lt;C$194,10,(C$195-'Indicator Data'!AR7)/(C$195-C$194)*10)),1))</f>
        <v>x</v>
      </c>
      <c r="D4" s="94" t="str">
        <f t="shared" ref="D4:D67" si="0">IF(C4="x","x",C4)</f>
        <v>x</v>
      </c>
      <c r="E4" s="93">
        <f>IF('Indicator Data'!AT7="No data","x",ROUND(IF('Indicator Data'!AT7&gt;E$195,0,IF('Indicator Data'!AT7&lt;E$194,10,(E$195-'Indicator Data'!AT7)/(E$195-E$194)*10)),1))</f>
        <v>6.4</v>
      </c>
      <c r="F4" s="93">
        <f>IF('Indicator Data'!AS7="No data","x",ROUND(IF('Indicator Data'!AS7&gt;F$195,0,IF('Indicator Data'!AS7&lt;F$194,10,(F$195-'Indicator Data'!AS7)/(F$195-F$194)*10)),1))</f>
        <v>4.8</v>
      </c>
      <c r="G4" s="94">
        <f t="shared" ref="G4:G67" si="1">IF(AND(E4="x",F4="x"),"x",ROUND(AVERAGE(E4,F4),1))</f>
        <v>5.6</v>
      </c>
      <c r="H4" s="95">
        <f t="shared" ref="H4:H67" si="2">ROUND(AVERAGE(D4,G4),1)</f>
        <v>5.6</v>
      </c>
      <c r="I4" s="93">
        <f>IF('Indicator Data'!AV7="No data","x",ROUND(IF('Indicator Data'!AV7^2&gt;I$195,0,IF('Indicator Data'!AV7^2&lt;I$194,10,(I$195-'Indicator Data'!AV7^2)/(I$195-I$194)*10)),1))</f>
        <v>0.5</v>
      </c>
      <c r="J4" s="93">
        <f>IF(OR('Indicator Data'!AU7=0,'Indicator Data'!AU7="No data"),"x",ROUND(IF('Indicator Data'!AU7&gt;J$195,0,IF('Indicator Data'!AU7&lt;J$194,10,(J$195-'Indicator Data'!AU7)/(J$195-J$194)*10)),1))</f>
        <v>0</v>
      </c>
      <c r="K4" s="93">
        <f>IF('Indicator Data'!AW7="No data","x",ROUND(IF('Indicator Data'!AW7&gt;K$195,0,IF('Indicator Data'!AW7&lt;K$194,10,(K$195-'Indicator Data'!AW7)/(K$195-K$194)*10)),1))</f>
        <v>3.4</v>
      </c>
      <c r="L4" s="93">
        <f>IF('Indicator Data'!AX7="No data","x",ROUND(IF('Indicator Data'!AX7&gt;L$195,0,IF('Indicator Data'!AX7&lt;L$194,10,(L$195-'Indicator Data'!AX7)/(L$195-L$194)*10)),1))</f>
        <v>4.9000000000000004</v>
      </c>
      <c r="M4" s="94">
        <f t="shared" ref="M4:M67" si="3">IF(AND(I4="x",J4="x",K4="x",L4="x"),"x",ROUND(AVERAGE(I4,J4,K4,L4),1))</f>
        <v>2.2000000000000002</v>
      </c>
      <c r="N4" s="143">
        <f>IF('Indicator Data'!AY7="No data","x",'Indicator Data'!AY7/'Indicator Data'!BE7*100)</f>
        <v>69.34306569343066</v>
      </c>
      <c r="O4" s="93">
        <f t="shared" ref="O4:O67" si="4">IF(N4="x","x",ROUND(IF(N4&gt;O$195,0,IF(N4&lt;O$194,10,(O$195-N4)/(O$195-O$194)*10)),1))</f>
        <v>3.1</v>
      </c>
      <c r="P4" s="93">
        <f>IF('Indicator Data'!AZ7="No data","x",ROUND(IF('Indicator Data'!AZ7&gt;P$195,0,IF('Indicator Data'!AZ7&lt;P$194,10,(P$195-'Indicator Data'!AZ7)/(P$195-P$194)*10)),1))</f>
        <v>0.8</v>
      </c>
      <c r="Q4" s="93">
        <f>IF('Indicator Data'!BA7="No data","x",ROUND(IF('Indicator Data'!BA7&gt;Q$195,0,IF('Indicator Data'!BA7&lt;Q$194,10,(Q$195-'Indicator Data'!BA7)/(Q$195-Q$194)*10)),1))</f>
        <v>1</v>
      </c>
      <c r="R4" s="94">
        <f t="shared" ref="R4:R67" si="5">IF(AND(O4="x",P4="x",Q4="x"),"x",ROUND(AVERAGE(O4,Q4,P4),1))</f>
        <v>1.6</v>
      </c>
      <c r="S4" s="93">
        <f>IF('Indicator Data'!Y7="No data","x",ROUND(IF('Indicator Data'!Y7&gt;S$195,0,IF('Indicator Data'!Y7&lt;S$194,10,(S$195-'Indicator Data'!Y7)/(S$195-S$194)*10)),1))</f>
        <v>7.1</v>
      </c>
      <c r="T4" s="93">
        <f>IF('Indicator Data'!Z7="No data","x",ROUND(IF('Indicator Data'!Z7&gt;T$195,0,IF('Indicator Data'!Z7&lt;T$194,10,(T$195-'Indicator Data'!Z7)/(T$195-T$194)*10)),1))</f>
        <v>0.8</v>
      </c>
      <c r="U4" s="93">
        <f>IF('Indicator Data'!AC7="No data","x",ROUND(IF('Indicator Data'!AC7&gt;U$195,0,IF('Indicator Data'!AC7&lt;U$194,10,(U$195-'Indicator Data'!AC7)/(U$195-U$194)*10)),1))</f>
        <v>7.5</v>
      </c>
      <c r="V4" s="93">
        <f>IF('Indicator Data'!AD7="No data","x",ROUND(IF('Indicator Data'!AD7&gt;V$195,10,IF('Indicator Data'!AD7&lt;V$194,0,10-(V$195-'Indicator Data'!AD7)/(V$195-V$194)*10)),1))</f>
        <v>0.3</v>
      </c>
      <c r="W4" s="94">
        <f t="shared" ref="W4:W67" si="6">IF(AND(S4="x",T4="x",U4="x",V4="x"),"x",ROUND(AVERAGE(S4,T4,U4,V4),1))</f>
        <v>3.9</v>
      </c>
      <c r="X4" s="95">
        <f t="shared" ref="X4:X67" si="7">ROUND(AVERAGE(R4,M4,W4),1)</f>
        <v>2.6</v>
      </c>
      <c r="Y4" s="177"/>
    </row>
    <row r="5" spans="1:25" s="4" customFormat="1" x14ac:dyDescent="0.25">
      <c r="A5" s="126" t="str">
        <f>'Indicator Data'!A8</f>
        <v>Algeria</v>
      </c>
      <c r="B5" s="47" t="str">
        <f>'Indicator Data'!B8</f>
        <v>DZA</v>
      </c>
      <c r="C5" s="93">
        <f>IF('Indicator Data'!AR8="No data","x",ROUND(IF('Indicator Data'!AR8&gt;C$195,0,IF('Indicator Data'!AR8&lt;C$194,10,(C$195-'Indicator Data'!AR8)/(C$195-C$194)*10)),1))</f>
        <v>3.5</v>
      </c>
      <c r="D5" s="94">
        <f t="shared" si="0"/>
        <v>3.5</v>
      </c>
      <c r="E5" s="93">
        <f>IF('Indicator Data'!AT8="No data","x",ROUND(IF('Indicator Data'!AT8&gt;E$195,0,IF('Indicator Data'!AT8&lt;E$194,10,(E$195-'Indicator Data'!AT8)/(E$195-E$194)*10)),1))</f>
        <v>6.5</v>
      </c>
      <c r="F5" s="93">
        <f>IF('Indicator Data'!AS8="No data","x",ROUND(IF('Indicator Data'!AS8&gt;F$195,0,IF('Indicator Data'!AS8&lt;F$194,10,(F$195-'Indicator Data'!AS8)/(F$195-F$194)*10)),1))</f>
        <v>6.2</v>
      </c>
      <c r="G5" s="94">
        <f t="shared" si="1"/>
        <v>6.4</v>
      </c>
      <c r="H5" s="95">
        <f t="shared" si="2"/>
        <v>5</v>
      </c>
      <c r="I5" s="93">
        <f>IF('Indicator Data'!AV8="No data","x",ROUND(IF('Indicator Data'!AV8^2&gt;I$195,0,IF('Indicator Data'!AV8^2&lt;I$194,10,(I$195-'Indicator Data'!AV8^2)/(I$195-I$194)*10)),1))</f>
        <v>4</v>
      </c>
      <c r="J5" s="93">
        <f>IF(OR('Indicator Data'!AU8=0,'Indicator Data'!AU8="No data"),"x",ROUND(IF('Indicator Data'!AU8&gt;J$195,0,IF('Indicator Data'!AU8&lt;J$194,10,(J$195-'Indicator Data'!AU8)/(J$195-J$194)*10)),1))</f>
        <v>0.1</v>
      </c>
      <c r="K5" s="93">
        <f>IF('Indicator Data'!AW8="No data","x",ROUND(IF('Indicator Data'!AW8&gt;K$195,0,IF('Indicator Data'!AW8&lt;K$194,10,(K$195-'Indicator Data'!AW8)/(K$195-K$194)*10)),1))</f>
        <v>5.7</v>
      </c>
      <c r="L5" s="93">
        <f>IF('Indicator Data'!AX8="No data","x",ROUND(IF('Indicator Data'!AX8&gt;L$195,0,IF('Indicator Data'!AX8&lt;L$194,10,(L$195-'Indicator Data'!AX8)/(L$195-L$194)*10)),1))</f>
        <v>4.3</v>
      </c>
      <c r="M5" s="94">
        <f t="shared" si="3"/>
        <v>3.5</v>
      </c>
      <c r="N5" s="143">
        <f>IF('Indicator Data'!AY8="No data","x",'Indicator Data'!AY8/'Indicator Data'!BE8*100)</f>
        <v>4.6184722093931327</v>
      </c>
      <c r="O5" s="93">
        <f t="shared" si="4"/>
        <v>9.6</v>
      </c>
      <c r="P5" s="93">
        <f>IF('Indicator Data'!AZ8="No data","x",ROUND(IF('Indicator Data'!AZ8&gt;P$195,0,IF('Indicator Data'!AZ8&lt;P$194,10,(P$195-'Indicator Data'!AZ8)/(P$195-P$194)*10)),1))</f>
        <v>1.4</v>
      </c>
      <c r="Q5" s="93">
        <f>IF('Indicator Data'!BA8="No data","x",ROUND(IF('Indicator Data'!BA8&gt;Q$195,0,IF('Indicator Data'!BA8&lt;Q$194,10,(Q$195-'Indicator Data'!BA8)/(Q$195-Q$194)*10)),1))</f>
        <v>3.3</v>
      </c>
      <c r="R5" s="94">
        <f t="shared" si="5"/>
        <v>4.8</v>
      </c>
      <c r="S5" s="93">
        <f>IF('Indicator Data'!Y8="No data","x",ROUND(IF('Indicator Data'!Y8&gt;S$195,0,IF('Indicator Data'!Y8&lt;S$194,10,(S$195-'Indicator Data'!Y8)/(S$195-S$194)*10)),1))</f>
        <v>7</v>
      </c>
      <c r="T5" s="93">
        <f>IF('Indicator Data'!Z8="No data","x",ROUND(IF('Indicator Data'!Z8&gt;T$195,0,IF('Indicator Data'!Z8&lt;T$194,10,(T$195-'Indicator Data'!Z8)/(T$195-T$194)*10)),1))</f>
        <v>2.8</v>
      </c>
      <c r="U5" s="93">
        <f>IF('Indicator Data'!AC8="No data","x",ROUND(IF('Indicator Data'!AC8&gt;U$195,0,IF('Indicator Data'!AC8&lt;U$194,10,(U$195-'Indicator Data'!AC8)/(U$195-U$194)*10)),1))</f>
        <v>6.7</v>
      </c>
      <c r="V5" s="93">
        <f>IF('Indicator Data'!AD8="No data","x",ROUND(IF('Indicator Data'!AD8&gt;V$195,10,IF('Indicator Data'!AD8&lt;V$194,0,10-(V$195-'Indicator Data'!AD8)/(V$195-V$194)*10)),1))</f>
        <v>1.6</v>
      </c>
      <c r="W5" s="94">
        <f t="shared" si="6"/>
        <v>4.5</v>
      </c>
      <c r="X5" s="95">
        <f t="shared" si="7"/>
        <v>4.3</v>
      </c>
      <c r="Y5" s="177"/>
    </row>
    <row r="6" spans="1:25" s="4" customFormat="1" x14ac:dyDescent="0.25">
      <c r="A6" s="126" t="str">
        <f>'Indicator Data'!A9</f>
        <v>Angola</v>
      </c>
      <c r="B6" s="47" t="str">
        <f>'Indicator Data'!B9</f>
        <v>AGO</v>
      </c>
      <c r="C6" s="93">
        <f>IF('Indicator Data'!AR9="No data","x",ROUND(IF('Indicator Data'!AR9&gt;C$195,0,IF('Indicator Data'!AR9&lt;C$194,10,(C$195-'Indicator Data'!AR9)/(C$195-C$194)*10)),1))</f>
        <v>5.3</v>
      </c>
      <c r="D6" s="94">
        <f t="shared" si="0"/>
        <v>5.3</v>
      </c>
      <c r="E6" s="93">
        <f>IF('Indicator Data'!AT9="No data","x",ROUND(IF('Indicator Data'!AT9&gt;E$195,0,IF('Indicator Data'!AT9&lt;E$194,10,(E$195-'Indicator Data'!AT9)/(E$195-E$194)*10)),1))</f>
        <v>8.1</v>
      </c>
      <c r="F6" s="93">
        <f>IF('Indicator Data'!AS9="No data","x",ROUND(IF('Indicator Data'!AS9&gt;F$195,0,IF('Indicator Data'!AS9&lt;F$194,10,(F$195-'Indicator Data'!AS9)/(F$195-F$194)*10)),1))</f>
        <v>7.1</v>
      </c>
      <c r="G6" s="94">
        <f t="shared" si="1"/>
        <v>7.6</v>
      </c>
      <c r="H6" s="95">
        <f t="shared" si="2"/>
        <v>6.5</v>
      </c>
      <c r="I6" s="93">
        <f>IF('Indicator Data'!AV9="No data","x",ROUND(IF('Indicator Data'!AV9^2&gt;I$195,0,IF('Indicator Data'!AV9^2&lt;I$194,10,(I$195-'Indicator Data'!AV9^2)/(I$195-I$194)*10)),1))</f>
        <v>5.4</v>
      </c>
      <c r="J6" s="93">
        <f>IF(OR('Indicator Data'!AU9=0,'Indicator Data'!AU9="No data"),"x",ROUND(IF('Indicator Data'!AU9&gt;J$195,0,IF('Indicator Data'!AU9&lt;J$194,10,(J$195-'Indicator Data'!AU9)/(J$195-J$194)*10)),1))</f>
        <v>5.9</v>
      </c>
      <c r="K6" s="93">
        <f>IF('Indicator Data'!AW9="No data","x",ROUND(IF('Indicator Data'!AW9&gt;K$195,0,IF('Indicator Data'!AW9&lt;K$194,10,(K$195-'Indicator Data'!AW9)/(K$195-K$194)*10)),1))</f>
        <v>8.6999999999999993</v>
      </c>
      <c r="L6" s="93">
        <f>IF('Indicator Data'!AX9="No data","x",ROUND(IF('Indicator Data'!AX9&gt;L$195,0,IF('Indicator Data'!AX9&lt;L$194,10,(L$195-'Indicator Data'!AX9)/(L$195-L$194)*10)),1))</f>
        <v>7.4</v>
      </c>
      <c r="M6" s="94">
        <f t="shared" si="3"/>
        <v>6.9</v>
      </c>
      <c r="N6" s="143">
        <f>IF('Indicator Data'!AY9="No data","x",'Indicator Data'!AY9/'Indicator Data'!BE9*100)</f>
        <v>4.0907997112376675</v>
      </c>
      <c r="O6" s="93">
        <f t="shared" si="4"/>
        <v>9.6999999999999993</v>
      </c>
      <c r="P6" s="93">
        <f>IF('Indicator Data'!AZ9="No data","x",ROUND(IF('Indicator Data'!AZ9&gt;P$195,0,IF('Indicator Data'!AZ9&lt;P$194,10,(P$195-'Indicator Data'!AZ9)/(P$195-P$194)*10)),1))</f>
        <v>5.4</v>
      </c>
      <c r="Q6" s="93">
        <f>IF('Indicator Data'!BA9="No data","x",ROUND(IF('Indicator Data'!BA9&gt;Q$195,0,IF('Indicator Data'!BA9&lt;Q$194,10,(Q$195-'Indicator Data'!BA9)/(Q$195-Q$194)*10)),1))</f>
        <v>10</v>
      </c>
      <c r="R6" s="94">
        <f t="shared" si="5"/>
        <v>8.4</v>
      </c>
      <c r="S6" s="93">
        <f>IF('Indicator Data'!Y9="No data","x",ROUND(IF('Indicator Data'!Y9&gt;S$195,0,IF('Indicator Data'!Y9&lt;S$194,10,(S$195-'Indicator Data'!Y9)/(S$195-S$194)*10)),1))</f>
        <v>9.6</v>
      </c>
      <c r="T6" s="93">
        <f>IF('Indicator Data'!Z9="No data","x",ROUND(IF('Indicator Data'!Z9&gt;T$195,0,IF('Indicator Data'!Z9&lt;T$194,10,(T$195-'Indicator Data'!Z9)/(T$195-T$194)*10)),1))</f>
        <v>10</v>
      </c>
      <c r="U6" s="93">
        <f>IF('Indicator Data'!AC9="No data","x",ROUND(IF('Indicator Data'!AC9&gt;U$195,0,IF('Indicator Data'!AC9&lt;U$194,10,(U$195-'Indicator Data'!AC9)/(U$195-U$194)*10)),1))</f>
        <v>9.5</v>
      </c>
      <c r="V6" s="93">
        <f>IF('Indicator Data'!AD9="No data","x",ROUND(IF('Indicator Data'!AD9&gt;V$195,10,IF('Indicator Data'!AD9&lt;V$194,0,10-(V$195-'Indicator Data'!AD9)/(V$195-V$194)*10)),1))</f>
        <v>5.3</v>
      </c>
      <c r="W6" s="94">
        <f t="shared" si="6"/>
        <v>8.6</v>
      </c>
      <c r="X6" s="95">
        <f t="shared" si="7"/>
        <v>8</v>
      </c>
      <c r="Y6" s="177"/>
    </row>
    <row r="7" spans="1:25" s="4" customFormat="1" x14ac:dyDescent="0.25">
      <c r="A7" s="126" t="str">
        <f>'Indicator Data'!A10</f>
        <v>Antigua and Barbuda</v>
      </c>
      <c r="B7" s="47" t="str">
        <f>'Indicator Data'!B10</f>
        <v>ATG</v>
      </c>
      <c r="C7" s="93">
        <f>IF('Indicator Data'!AR10="No data","x",ROUND(IF('Indicator Data'!AR10&gt;C$195,0,IF('Indicator Data'!AR10&lt;C$194,10,(C$195-'Indicator Data'!AR10)/(C$195-C$194)*10)),1))</f>
        <v>5.4</v>
      </c>
      <c r="D7" s="94">
        <f t="shared" si="0"/>
        <v>5.4</v>
      </c>
      <c r="E7" s="93" t="str">
        <f>IF('Indicator Data'!AT10="No data","x",ROUND(IF('Indicator Data'!AT10&gt;E$195,0,IF('Indicator Data'!AT10&lt;E$194,10,(E$195-'Indicator Data'!AT10)/(E$195-E$194)*10)),1))</f>
        <v>x</v>
      </c>
      <c r="F7" s="93">
        <f>IF('Indicator Data'!AS10="No data","x",ROUND(IF('Indicator Data'!AS10&gt;F$195,0,IF('Indicator Data'!AS10&lt;F$194,10,(F$195-'Indicator Data'!AS10)/(F$195-F$194)*10)),1))</f>
        <v>5</v>
      </c>
      <c r="G7" s="94">
        <f t="shared" si="1"/>
        <v>5</v>
      </c>
      <c r="H7" s="95">
        <f t="shared" si="2"/>
        <v>5.2</v>
      </c>
      <c r="I7" s="93">
        <f>IF('Indicator Data'!AV10="No data","x",ROUND(IF('Indicator Data'!AV10^2&gt;I$195,0,IF('Indicator Data'!AV10^2&lt;I$194,10,(I$195-'Indicator Data'!AV10^2)/(I$195-I$194)*10)),1))</f>
        <v>0.2</v>
      </c>
      <c r="J7" s="93">
        <f>IF(OR('Indicator Data'!AU10=0,'Indicator Data'!AU10="No data"),"x",ROUND(IF('Indicator Data'!AU10&gt;J$195,0,IF('Indicator Data'!AU10&lt;J$194,10,(J$195-'Indicator Data'!AU10)/(J$195-J$194)*10)),1))</f>
        <v>0.3</v>
      </c>
      <c r="K7" s="93">
        <f>IF('Indicator Data'!AW10="No data","x",ROUND(IF('Indicator Data'!AW10&gt;K$195,0,IF('Indicator Data'!AW10&lt;K$194,10,(K$195-'Indicator Data'!AW10)/(K$195-K$194)*10)),1))</f>
        <v>2.7</v>
      </c>
      <c r="L7" s="93">
        <f>IF('Indicator Data'!AX10="No data","x",ROUND(IF('Indicator Data'!AX10&gt;L$195,0,IF('Indicator Data'!AX10&lt;L$194,10,(L$195-'Indicator Data'!AX10)/(L$195-L$194)*10)),1))</f>
        <v>0.3</v>
      </c>
      <c r="M7" s="94">
        <f t="shared" si="3"/>
        <v>0.9</v>
      </c>
      <c r="N7" s="143">
        <f>IF('Indicator Data'!AY10="No data","x",'Indicator Data'!AY10/'Indicator Data'!BE10*100)</f>
        <v>222.72727272727272</v>
      </c>
      <c r="O7" s="93">
        <f t="shared" si="4"/>
        <v>0</v>
      </c>
      <c r="P7" s="93">
        <f>IF('Indicator Data'!AZ10="No data","x",ROUND(IF('Indicator Data'!AZ10&gt;P$195,0,IF('Indicator Data'!AZ10&lt;P$194,10,(P$195-'Indicator Data'!AZ10)/(P$195-P$194)*10)),1))</f>
        <v>1</v>
      </c>
      <c r="Q7" s="93">
        <f>IF('Indicator Data'!BA10="No data","x",ROUND(IF('Indicator Data'!BA10&gt;Q$195,0,IF('Indicator Data'!BA10&lt;Q$194,10,(Q$195-'Indicator Data'!BA10)/(Q$195-Q$194)*10)),1))</f>
        <v>0.4</v>
      </c>
      <c r="R7" s="94">
        <f t="shared" si="5"/>
        <v>0.5</v>
      </c>
      <c r="S7" s="93" t="str">
        <f>IF('Indicator Data'!Y10="No data","x",ROUND(IF('Indicator Data'!Y10&gt;S$195,0,IF('Indicator Data'!Y10&lt;S$194,10,(S$195-'Indicator Data'!Y10)/(S$195-S$194)*10)),1))</f>
        <v>x</v>
      </c>
      <c r="T7" s="93">
        <f>IF('Indicator Data'!Z10="No data","x",ROUND(IF('Indicator Data'!Z10&gt;T$195,0,IF('Indicator Data'!Z10&lt;T$194,10,(T$195-'Indicator Data'!Z10)/(T$195-T$194)*10)),1))</f>
        <v>2.8</v>
      </c>
      <c r="U7" s="93">
        <f>IF('Indicator Data'!AC10="No data","x",ROUND(IF('Indicator Data'!AC10&gt;U$195,0,IF('Indicator Data'!AC10&lt;U$194,10,(U$195-'Indicator Data'!AC10)/(U$195-U$194)*10)),1))</f>
        <v>6.4</v>
      </c>
      <c r="V7" s="93" t="str">
        <f>IF('Indicator Data'!AD10="No data","x",ROUND(IF('Indicator Data'!AD10&gt;V$195,10,IF('Indicator Data'!AD10&lt;V$194,0,10-(V$195-'Indicator Data'!AD10)/(V$195-V$194)*10)),1))</f>
        <v>x</v>
      </c>
      <c r="W7" s="94">
        <f t="shared" si="6"/>
        <v>4.5999999999999996</v>
      </c>
      <c r="X7" s="95">
        <f t="shared" si="7"/>
        <v>2</v>
      </c>
      <c r="Y7" s="177"/>
    </row>
    <row r="8" spans="1:25" s="4" customFormat="1" x14ac:dyDescent="0.25">
      <c r="A8" s="126" t="str">
        <f>'Indicator Data'!A11</f>
        <v>Argentina</v>
      </c>
      <c r="B8" s="47" t="str">
        <f>'Indicator Data'!B11</f>
        <v>ARG</v>
      </c>
      <c r="C8" s="93">
        <f>IF('Indicator Data'!AR11="No data","x",ROUND(IF('Indicator Data'!AR11&gt;C$195,0,IF('Indicator Data'!AR11&lt;C$194,10,(C$195-'Indicator Data'!AR11)/(C$195-C$194)*10)),1))</f>
        <v>3.8</v>
      </c>
      <c r="D8" s="94">
        <f t="shared" si="0"/>
        <v>3.8</v>
      </c>
      <c r="E8" s="93">
        <f>IF('Indicator Data'!AT11="No data","x",ROUND(IF('Indicator Data'!AT11&gt;E$195,0,IF('Indicator Data'!AT11&lt;E$194,10,(E$195-'Indicator Data'!AT11)/(E$195-E$194)*10)),1))</f>
        <v>6</v>
      </c>
      <c r="F8" s="93">
        <f>IF('Indicator Data'!AS11="No data","x",ROUND(IF('Indicator Data'!AS11&gt;F$195,0,IF('Indicator Data'!AS11&lt;F$194,10,(F$195-'Indicator Data'!AS11)/(F$195-F$194)*10)),1))</f>
        <v>4.7</v>
      </c>
      <c r="G8" s="94">
        <f t="shared" si="1"/>
        <v>5.4</v>
      </c>
      <c r="H8" s="95">
        <f t="shared" si="2"/>
        <v>4.5999999999999996</v>
      </c>
      <c r="I8" s="93">
        <f>IF('Indicator Data'!AV11="No data","x",ROUND(IF('Indicator Data'!AV11^2&gt;I$195,0,IF('Indicator Data'!AV11^2&lt;I$194,10,(I$195-'Indicator Data'!AV11^2)/(I$195-I$194)*10)),1))</f>
        <v>0.4</v>
      </c>
      <c r="J8" s="93">
        <f>IF(OR('Indicator Data'!AU11=0,'Indicator Data'!AU11="No data"),"x",ROUND(IF('Indicator Data'!AU11&gt;J$195,0,IF('Indicator Data'!AU11&lt;J$194,10,(J$195-'Indicator Data'!AU11)/(J$195-J$194)*10)),1))</f>
        <v>0</v>
      </c>
      <c r="K8" s="93">
        <f>IF('Indicator Data'!AW11="No data","x",ROUND(IF('Indicator Data'!AW11&gt;K$195,0,IF('Indicator Data'!AW11&lt;K$194,10,(K$195-'Indicator Data'!AW11)/(K$195-K$194)*10)),1))</f>
        <v>2.9</v>
      </c>
      <c r="L8" s="93">
        <f>IF('Indicator Data'!AX11="No data","x",ROUND(IF('Indicator Data'!AX11&gt;L$195,0,IF('Indicator Data'!AX11&lt;L$194,10,(L$195-'Indicator Data'!AX11)/(L$195-L$194)*10)),1))</f>
        <v>2.5</v>
      </c>
      <c r="M8" s="94">
        <f t="shared" si="3"/>
        <v>1.5</v>
      </c>
      <c r="N8" s="143">
        <f>IF('Indicator Data'!AY11="No data","x",'Indicator Data'!AY11/'Indicator Data'!BE11*100)</f>
        <v>19.001056020228816</v>
      </c>
      <c r="O8" s="93">
        <f t="shared" si="4"/>
        <v>8.1999999999999993</v>
      </c>
      <c r="P8" s="93">
        <f>IF('Indicator Data'!AZ11="No data","x",ROUND(IF('Indicator Data'!AZ11&gt;P$195,0,IF('Indicator Data'!AZ11&lt;P$194,10,(P$195-'Indicator Data'!AZ11)/(P$195-P$194)*10)),1))</f>
        <v>0.4</v>
      </c>
      <c r="Q8" s="93">
        <f>IF('Indicator Data'!BA11="No data","x",ROUND(IF('Indicator Data'!BA11&gt;Q$195,0,IF('Indicator Data'!BA11&lt;Q$194,10,(Q$195-'Indicator Data'!BA11)/(Q$195-Q$194)*10)),1))</f>
        <v>0.2</v>
      </c>
      <c r="R8" s="94">
        <f t="shared" si="5"/>
        <v>2.9</v>
      </c>
      <c r="S8" s="93">
        <f>IF('Indicator Data'!Y11="No data","x",ROUND(IF('Indicator Data'!Y11&gt;S$195,0,IF('Indicator Data'!Y11&lt;S$194,10,(S$195-'Indicator Data'!Y11)/(S$195-S$194)*10)),1))</f>
        <v>0.4</v>
      </c>
      <c r="T8" s="93">
        <f>IF('Indicator Data'!Z11="No data","x",ROUND(IF('Indicator Data'!Z11&gt;T$195,0,IF('Indicator Data'!Z11&lt;T$194,10,(T$195-'Indicator Data'!Z11)/(T$195-T$194)*10)),1))</f>
        <v>2.6</v>
      </c>
      <c r="U8" s="93">
        <f>IF('Indicator Data'!AC11="No data","x",ROUND(IF('Indicator Data'!AC11&gt;U$195,0,IF('Indicator Data'!AC11&lt;U$194,10,(U$195-'Indicator Data'!AC11)/(U$195-U$194)*10)),1))</f>
        <v>5.5</v>
      </c>
      <c r="V8" s="93">
        <f>IF('Indicator Data'!AD11="No data","x",ROUND(IF('Indicator Data'!AD11&gt;V$195,10,IF('Indicator Data'!AD11&lt;V$194,0,10-(V$195-'Indicator Data'!AD11)/(V$195-V$194)*10)),1))</f>
        <v>0.6</v>
      </c>
      <c r="W8" s="94">
        <f t="shared" si="6"/>
        <v>2.2999999999999998</v>
      </c>
      <c r="X8" s="95">
        <f t="shared" si="7"/>
        <v>2.2000000000000002</v>
      </c>
      <c r="Y8" s="177"/>
    </row>
    <row r="9" spans="1:25" s="4" customFormat="1" x14ac:dyDescent="0.25">
      <c r="A9" s="126" t="str">
        <f>'Indicator Data'!A12</f>
        <v>Armenia</v>
      </c>
      <c r="B9" s="47" t="str">
        <f>'Indicator Data'!B12</f>
        <v>ARM</v>
      </c>
      <c r="C9" s="93">
        <f>IF('Indicator Data'!AR12="No data","x",ROUND(IF('Indicator Data'!AR12&gt;C$195,0,IF('Indicator Data'!AR12&lt;C$194,10,(C$195-'Indicator Data'!AR12)/(C$195-C$194)*10)),1))</f>
        <v>7.5</v>
      </c>
      <c r="D9" s="94">
        <f t="shared" si="0"/>
        <v>7.5</v>
      </c>
      <c r="E9" s="93">
        <f>IF('Indicator Data'!AT12="No data","x",ROUND(IF('Indicator Data'!AT12&gt;E$195,0,IF('Indicator Data'!AT12&lt;E$194,10,(E$195-'Indicator Data'!AT12)/(E$195-E$194)*10)),1))</f>
        <v>6.5</v>
      </c>
      <c r="F9" s="93">
        <f>IF('Indicator Data'!AS12="No data","x",ROUND(IF('Indicator Data'!AS12&gt;F$195,0,IF('Indicator Data'!AS12&lt;F$194,10,(F$195-'Indicator Data'!AS12)/(F$195-F$194)*10)),1))</f>
        <v>5.2</v>
      </c>
      <c r="G9" s="94">
        <f t="shared" si="1"/>
        <v>5.9</v>
      </c>
      <c r="H9" s="95">
        <f t="shared" si="2"/>
        <v>6.7</v>
      </c>
      <c r="I9" s="93">
        <f>IF('Indicator Data'!AV12="No data","x",ROUND(IF('Indicator Data'!AV12^2&gt;I$195,0,IF('Indicator Data'!AV12^2&lt;I$194,10,(I$195-'Indicator Data'!AV12^2)/(I$195-I$194)*10)),1))</f>
        <v>0.1</v>
      </c>
      <c r="J9" s="93">
        <f>IF(OR('Indicator Data'!AU12=0,'Indicator Data'!AU12="No data"),"x",ROUND(IF('Indicator Data'!AU12&gt;J$195,0,IF('Indicator Data'!AU12&lt;J$194,10,(J$195-'Indicator Data'!AU12)/(J$195-J$194)*10)),1))</f>
        <v>0</v>
      </c>
      <c r="K9" s="93">
        <f>IF('Indicator Data'!AW12="No data","x",ROUND(IF('Indicator Data'!AW12&gt;K$195,0,IF('Indicator Data'!AW12&lt;K$194,10,(K$195-'Indicator Data'!AW12)/(K$195-K$194)*10)),1))</f>
        <v>3.6</v>
      </c>
      <c r="L9" s="93">
        <f>IF('Indicator Data'!AX12="No data","x",ROUND(IF('Indicator Data'!AX12&gt;L$195,0,IF('Indicator Data'!AX12&lt;L$194,10,(L$195-'Indicator Data'!AX12)/(L$195-L$194)*10)),1))</f>
        <v>4.4000000000000004</v>
      </c>
      <c r="M9" s="94">
        <f t="shared" si="3"/>
        <v>2</v>
      </c>
      <c r="N9" s="143">
        <f>IF('Indicator Data'!AY12="No data","x",'Indicator Data'!AY12/'Indicator Data'!BE12*100)</f>
        <v>70.224719101123597</v>
      </c>
      <c r="O9" s="93">
        <f t="shared" si="4"/>
        <v>3</v>
      </c>
      <c r="P9" s="93">
        <f>IF('Indicator Data'!AZ12="No data","x",ROUND(IF('Indicator Data'!AZ12&gt;P$195,0,IF('Indicator Data'!AZ12&lt;P$194,10,(P$195-'Indicator Data'!AZ12)/(P$195-P$194)*10)),1))</f>
        <v>1.2</v>
      </c>
      <c r="Q9" s="93">
        <f>IF('Indicator Data'!BA12="No data","x",ROUND(IF('Indicator Data'!BA12&gt;Q$195,0,IF('Indicator Data'!BA12&lt;Q$194,10,(Q$195-'Indicator Data'!BA12)/(Q$195-Q$194)*10)),1))</f>
        <v>0</v>
      </c>
      <c r="R9" s="94">
        <f t="shared" si="5"/>
        <v>1.4</v>
      </c>
      <c r="S9" s="93">
        <f>IF('Indicator Data'!Y12="No data","x",ROUND(IF('Indicator Data'!Y12&gt;S$195,0,IF('Indicator Data'!Y12&lt;S$194,10,(S$195-'Indicator Data'!Y12)/(S$195-S$194)*10)),1))</f>
        <v>3.3</v>
      </c>
      <c r="T9" s="93">
        <f>IF('Indicator Data'!Z12="No data","x",ROUND(IF('Indicator Data'!Z12&gt;T$195,0,IF('Indicator Data'!Z12&lt;T$194,10,(T$195-'Indicator Data'!Z12)/(T$195-T$194)*10)),1))</f>
        <v>0.8</v>
      </c>
      <c r="U9" s="93">
        <f>IF('Indicator Data'!AC12="No data","x",ROUND(IF('Indicator Data'!AC12&gt;U$195,0,IF('Indicator Data'!AC12&lt;U$194,10,(U$195-'Indicator Data'!AC12)/(U$195-U$194)*10)),1))</f>
        <v>7.2</v>
      </c>
      <c r="V9" s="93">
        <f>IF('Indicator Data'!AD12="No data","x",ROUND(IF('Indicator Data'!AD12&gt;V$195,10,IF('Indicator Data'!AD12&lt;V$194,0,10-(V$195-'Indicator Data'!AD12)/(V$195-V$194)*10)),1))</f>
        <v>0.3</v>
      </c>
      <c r="W9" s="94">
        <f t="shared" si="6"/>
        <v>2.9</v>
      </c>
      <c r="X9" s="95">
        <f t="shared" si="7"/>
        <v>2.1</v>
      </c>
      <c r="Y9" s="177"/>
    </row>
    <row r="10" spans="1:25" s="4" customFormat="1" x14ac:dyDescent="0.25">
      <c r="A10" s="126" t="str">
        <f>'Indicator Data'!A13</f>
        <v>Australia</v>
      </c>
      <c r="B10" s="47" t="str">
        <f>'Indicator Data'!B13</f>
        <v>AUS</v>
      </c>
      <c r="C10" s="93">
        <f>IF('Indicator Data'!AR13="No data","x",ROUND(IF('Indicator Data'!AR13&gt;C$195,0,IF('Indicator Data'!AR13&lt;C$194,10,(C$195-'Indicator Data'!AR13)/(C$195-C$194)*10)),1))</f>
        <v>2.4</v>
      </c>
      <c r="D10" s="94">
        <f t="shared" si="0"/>
        <v>2.4</v>
      </c>
      <c r="E10" s="93">
        <f>IF('Indicator Data'!AT13="No data","x",ROUND(IF('Indicator Data'!AT13&gt;E$195,0,IF('Indicator Data'!AT13&lt;E$194,10,(E$195-'Indicator Data'!AT13)/(E$195-E$194)*10)),1))</f>
        <v>2.2999999999999998</v>
      </c>
      <c r="F10" s="93">
        <f>IF('Indicator Data'!AS13="No data","x",ROUND(IF('Indicator Data'!AS13&gt;F$195,0,IF('Indicator Data'!AS13&lt;F$194,10,(F$195-'Indicator Data'!AS13)/(F$195-F$194)*10)),1))</f>
        <v>1.9</v>
      </c>
      <c r="G10" s="94">
        <f t="shared" si="1"/>
        <v>2.1</v>
      </c>
      <c r="H10" s="95">
        <f t="shared" si="2"/>
        <v>2.2999999999999998</v>
      </c>
      <c r="I10" s="93" t="str">
        <f>IF('Indicator Data'!AV13="No data","x",ROUND(IF('Indicator Data'!AV13^2&gt;I$195,0,IF('Indicator Data'!AV13^2&lt;I$194,10,(I$195-'Indicator Data'!AV13^2)/(I$195-I$194)*10)),1))</f>
        <v>x</v>
      </c>
      <c r="J10" s="93">
        <f>IF(OR('Indicator Data'!AU13=0,'Indicator Data'!AU13="No data"),"x",ROUND(IF('Indicator Data'!AU13&gt;J$195,0,IF('Indicator Data'!AU13&lt;J$194,10,(J$195-'Indicator Data'!AU13)/(J$195-J$194)*10)),1))</f>
        <v>0</v>
      </c>
      <c r="K10" s="93">
        <f>IF('Indicator Data'!AW13="No data","x",ROUND(IF('Indicator Data'!AW13&gt;K$195,0,IF('Indicator Data'!AW13&lt;K$194,10,(K$195-'Indicator Data'!AW13)/(K$195-K$194)*10)),1))</f>
        <v>1.2</v>
      </c>
      <c r="L10" s="93">
        <f>IF('Indicator Data'!AX13="No data","x",ROUND(IF('Indicator Data'!AX13&gt;L$195,0,IF('Indicator Data'!AX13&lt;L$194,10,(L$195-'Indicator Data'!AX13)/(L$195-L$194)*10)),1))</f>
        <v>4.5999999999999996</v>
      </c>
      <c r="M10" s="94">
        <f t="shared" si="3"/>
        <v>1.9</v>
      </c>
      <c r="N10" s="143">
        <f>IF('Indicator Data'!AY13="No data","x",'Indicator Data'!AY13/'Indicator Data'!BE13*100)</f>
        <v>10.023039975007485</v>
      </c>
      <c r="O10" s="93">
        <f t="shared" si="4"/>
        <v>9.1</v>
      </c>
      <c r="P10" s="93">
        <f>IF('Indicator Data'!AZ13="No data","x",ROUND(IF('Indicator Data'!AZ13&gt;P$195,0,IF('Indicator Data'!AZ13&lt;P$194,10,(P$195-'Indicator Data'!AZ13)/(P$195-P$194)*10)),1))</f>
        <v>0</v>
      </c>
      <c r="Q10" s="93">
        <f>IF('Indicator Data'!BA13="No data","x",ROUND(IF('Indicator Data'!BA13&gt;Q$195,0,IF('Indicator Data'!BA13&lt;Q$194,10,(Q$195-'Indicator Data'!BA13)/(Q$195-Q$194)*10)),1))</f>
        <v>0</v>
      </c>
      <c r="R10" s="94">
        <f t="shared" si="5"/>
        <v>3</v>
      </c>
      <c r="S10" s="93">
        <f>IF('Indicator Data'!Y13="No data","x",ROUND(IF('Indicator Data'!Y13&gt;S$195,0,IF('Indicator Data'!Y13&lt;S$194,10,(S$195-'Indicator Data'!Y13)/(S$195-S$194)*10)),1))</f>
        <v>1.8</v>
      </c>
      <c r="T10" s="93">
        <f>IF('Indicator Data'!Z13="No data","x",ROUND(IF('Indicator Data'!Z13&gt;T$195,0,IF('Indicator Data'!Z13&lt;T$194,10,(T$195-'Indicator Data'!Z13)/(T$195-T$194)*10)),1))</f>
        <v>1</v>
      </c>
      <c r="U10" s="93">
        <f>IF('Indicator Data'!AC13="No data","x",ROUND(IF('Indicator Data'!AC13&gt;U$195,0,IF('Indicator Data'!AC13&lt;U$194,10,(U$195-'Indicator Data'!AC13)/(U$195-U$194)*10)),1))</f>
        <v>0</v>
      </c>
      <c r="V10" s="93">
        <f>IF('Indicator Data'!AD13="No data","x",ROUND(IF('Indicator Data'!AD13&gt;V$195,10,IF('Indicator Data'!AD13&lt;V$194,0,10-(V$195-'Indicator Data'!AD13)/(V$195-V$194)*10)),1))</f>
        <v>0.1</v>
      </c>
      <c r="W10" s="94">
        <f t="shared" si="6"/>
        <v>0.7</v>
      </c>
      <c r="X10" s="95">
        <f t="shared" si="7"/>
        <v>1.9</v>
      </c>
      <c r="Y10" s="177"/>
    </row>
    <row r="11" spans="1:25" s="4" customFormat="1" x14ac:dyDescent="0.25">
      <c r="A11" s="126" t="str">
        <f>'Indicator Data'!A14</f>
        <v>Austria</v>
      </c>
      <c r="B11" s="47" t="str">
        <f>'Indicator Data'!B14</f>
        <v>AUT</v>
      </c>
      <c r="C11" s="93">
        <f>IF('Indicator Data'!AR14="No data","x",ROUND(IF('Indicator Data'!AR14&gt;C$195,0,IF('Indicator Data'!AR14&lt;C$194,10,(C$195-'Indicator Data'!AR14)/(C$195-C$194)*10)),1))</f>
        <v>2</v>
      </c>
      <c r="D11" s="94">
        <f t="shared" si="0"/>
        <v>2</v>
      </c>
      <c r="E11" s="93">
        <f>IF('Indicator Data'!AT14="No data","x",ROUND(IF('Indicator Data'!AT14&gt;E$195,0,IF('Indicator Data'!AT14&lt;E$194,10,(E$195-'Indicator Data'!AT14)/(E$195-E$194)*10)),1))</f>
        <v>2.4</v>
      </c>
      <c r="F11" s="93">
        <f>IF('Indicator Data'!AS14="No data","x",ROUND(IF('Indicator Data'!AS14&gt;F$195,0,IF('Indicator Data'!AS14&lt;F$194,10,(F$195-'Indicator Data'!AS14)/(F$195-F$194)*10)),1))</f>
        <v>2.1</v>
      </c>
      <c r="G11" s="94">
        <f t="shared" si="1"/>
        <v>2.2999999999999998</v>
      </c>
      <c r="H11" s="95">
        <f t="shared" si="2"/>
        <v>2.2000000000000002</v>
      </c>
      <c r="I11" s="93" t="str">
        <f>IF('Indicator Data'!AV14="No data","x",ROUND(IF('Indicator Data'!AV14^2&gt;I$195,0,IF('Indicator Data'!AV14^2&lt;I$194,10,(I$195-'Indicator Data'!AV14^2)/(I$195-I$194)*10)),1))</f>
        <v>x</v>
      </c>
      <c r="J11" s="93">
        <f>IF(OR('Indicator Data'!AU14=0,'Indicator Data'!AU14="No data"),"x",ROUND(IF('Indicator Data'!AU14&gt;J$195,0,IF('Indicator Data'!AU14&lt;J$194,10,(J$195-'Indicator Data'!AU14)/(J$195-J$194)*10)),1))</f>
        <v>0</v>
      </c>
      <c r="K11" s="93">
        <f>IF('Indicator Data'!AW14="No data","x",ROUND(IF('Indicator Data'!AW14&gt;K$195,0,IF('Indicator Data'!AW14&lt;K$194,10,(K$195-'Indicator Data'!AW14)/(K$195-K$194)*10)),1))</f>
        <v>1.6</v>
      </c>
      <c r="L11" s="93">
        <f>IF('Indicator Data'!AX14="No data","x",ROUND(IF('Indicator Data'!AX14&gt;L$195,0,IF('Indicator Data'!AX14&lt;L$194,10,(L$195-'Indicator Data'!AX14)/(L$195-L$194)*10)),1))</f>
        <v>1.7</v>
      </c>
      <c r="M11" s="94">
        <f t="shared" si="3"/>
        <v>1.1000000000000001</v>
      </c>
      <c r="N11" s="143">
        <f>IF('Indicator Data'!AY14="No data","x",'Indicator Data'!AY14/'Indicator Data'!BE14*100)</f>
        <v>351.90331153150748</v>
      </c>
      <c r="O11" s="93">
        <f t="shared" si="4"/>
        <v>0</v>
      </c>
      <c r="P11" s="93">
        <f>IF('Indicator Data'!AZ14="No data","x",ROUND(IF('Indicator Data'!AZ14&gt;P$195,0,IF('Indicator Data'!AZ14&lt;P$194,10,(P$195-'Indicator Data'!AZ14)/(P$195-P$194)*10)),1))</f>
        <v>0</v>
      </c>
      <c r="Q11" s="93">
        <f>IF('Indicator Data'!BA14="No data","x",ROUND(IF('Indicator Data'!BA14&gt;Q$195,0,IF('Indicator Data'!BA14&lt;Q$194,10,(Q$195-'Indicator Data'!BA14)/(Q$195-Q$194)*10)),1))</f>
        <v>0</v>
      </c>
      <c r="R11" s="94">
        <f t="shared" si="5"/>
        <v>0</v>
      </c>
      <c r="S11" s="93">
        <f>IF('Indicator Data'!Y14="No data","x",ROUND(IF('Indicator Data'!Y14&gt;S$195,0,IF('Indicator Data'!Y14&lt;S$194,10,(S$195-'Indicator Data'!Y14)/(S$195-S$194)*10)),1))</f>
        <v>0</v>
      </c>
      <c r="T11" s="93">
        <f>IF('Indicator Data'!Z14="No data","x",ROUND(IF('Indicator Data'!Z14&gt;T$195,0,IF('Indicator Data'!Z14&lt;T$194,10,(T$195-'Indicator Data'!Z14)/(T$195-T$194)*10)),1))</f>
        <v>0.8</v>
      </c>
      <c r="U11" s="93">
        <f>IF('Indicator Data'!AC14="No data","x",ROUND(IF('Indicator Data'!AC14&gt;U$195,0,IF('Indicator Data'!AC14&lt;U$194,10,(U$195-'Indicator Data'!AC14)/(U$195-U$194)*10)),1))</f>
        <v>0</v>
      </c>
      <c r="V11" s="93">
        <f>IF('Indicator Data'!AD14="No data","x",ROUND(IF('Indicator Data'!AD14&gt;V$195,10,IF('Indicator Data'!AD14&lt;V$194,0,10-(V$195-'Indicator Data'!AD14)/(V$195-V$194)*10)),1))</f>
        <v>0</v>
      </c>
      <c r="W11" s="94">
        <f t="shared" si="6"/>
        <v>0.2</v>
      </c>
      <c r="X11" s="95">
        <f t="shared" si="7"/>
        <v>0.4</v>
      </c>
      <c r="Y11" s="177"/>
    </row>
    <row r="12" spans="1:25" s="4" customFormat="1" x14ac:dyDescent="0.25">
      <c r="A12" s="126" t="str">
        <f>'Indicator Data'!A15</f>
        <v>Azerbaijan</v>
      </c>
      <c r="B12" s="47" t="str">
        <f>'Indicator Data'!B15</f>
        <v>AZE</v>
      </c>
      <c r="C12" s="93" t="str">
        <f>IF('Indicator Data'!AR15="No data","x",ROUND(IF('Indicator Data'!AR15&gt;C$195,0,IF('Indicator Data'!AR15&lt;C$194,10,(C$195-'Indicator Data'!AR15)/(C$195-C$194)*10)),1))</f>
        <v>x</v>
      </c>
      <c r="D12" s="94" t="str">
        <f t="shared" si="0"/>
        <v>x</v>
      </c>
      <c r="E12" s="93">
        <f>IF('Indicator Data'!AT15="No data","x",ROUND(IF('Indicator Data'!AT15&gt;E$195,0,IF('Indicator Data'!AT15&lt;E$194,10,(E$195-'Indicator Data'!AT15)/(E$195-E$194)*10)),1))</f>
        <v>7.5</v>
      </c>
      <c r="F12" s="93">
        <f>IF('Indicator Data'!AS15="No data","x",ROUND(IF('Indicator Data'!AS15&gt;F$195,0,IF('Indicator Data'!AS15&lt;F$194,10,(F$195-'Indicator Data'!AS15)/(F$195-F$194)*10)),1))</f>
        <v>5.3</v>
      </c>
      <c r="G12" s="94">
        <f t="shared" si="1"/>
        <v>6.4</v>
      </c>
      <c r="H12" s="95">
        <f t="shared" si="2"/>
        <v>6.4</v>
      </c>
      <c r="I12" s="93">
        <f>IF('Indicator Data'!AV15="No data","x",ROUND(IF('Indicator Data'!AV15^2&gt;I$195,0,IF('Indicator Data'!AV15^2&lt;I$194,10,(I$195-'Indicator Data'!AV15^2)/(I$195-I$194)*10)),1))</f>
        <v>0</v>
      </c>
      <c r="J12" s="93">
        <f>IF(OR('Indicator Data'!AU15=0,'Indicator Data'!AU15="No data"),"x",ROUND(IF('Indicator Data'!AU15&gt;J$195,0,IF('Indicator Data'!AU15&lt;J$194,10,(J$195-'Indicator Data'!AU15)/(J$195-J$194)*10)),1))</f>
        <v>0</v>
      </c>
      <c r="K12" s="93">
        <f>IF('Indicator Data'!AW15="No data","x",ROUND(IF('Indicator Data'!AW15&gt;K$195,0,IF('Indicator Data'!AW15&lt;K$194,10,(K$195-'Indicator Data'!AW15)/(K$195-K$194)*10)),1))</f>
        <v>2.2000000000000002</v>
      </c>
      <c r="L12" s="93">
        <f>IF('Indicator Data'!AX15="No data","x",ROUND(IF('Indicator Data'!AX15&gt;L$195,0,IF('Indicator Data'!AX15&lt;L$194,10,(L$195-'Indicator Data'!AX15)/(L$195-L$194)*10)),1))</f>
        <v>4.8</v>
      </c>
      <c r="M12" s="94">
        <f t="shared" si="3"/>
        <v>1.8</v>
      </c>
      <c r="N12" s="143">
        <f>IF('Indicator Data'!AY15="No data","x",'Indicator Data'!AY15/'Indicator Data'!BE15*100)</f>
        <v>31.454910595465652</v>
      </c>
      <c r="O12" s="93">
        <f t="shared" si="4"/>
        <v>6.9</v>
      </c>
      <c r="P12" s="93">
        <f>IF('Indicator Data'!AZ15="No data","x",ROUND(IF('Indicator Data'!AZ15&gt;P$195,0,IF('Indicator Data'!AZ15&lt;P$194,10,(P$195-'Indicator Data'!AZ15)/(P$195-P$194)*10)),1))</f>
        <v>1.2</v>
      </c>
      <c r="Q12" s="93">
        <f>IF('Indicator Data'!BA15="No data","x",ROUND(IF('Indicator Data'!BA15&gt;Q$195,0,IF('Indicator Data'!BA15&lt;Q$194,10,(Q$195-'Indicator Data'!BA15)/(Q$195-Q$194)*10)),1))</f>
        <v>2.6</v>
      </c>
      <c r="R12" s="94">
        <f t="shared" si="5"/>
        <v>3.6</v>
      </c>
      <c r="S12" s="93">
        <f>IF('Indicator Data'!Y15="No data","x",ROUND(IF('Indicator Data'!Y15&gt;S$195,0,IF('Indicator Data'!Y15&lt;S$194,10,(S$195-'Indicator Data'!Y15)/(S$195-S$194)*10)),1))</f>
        <v>1.5</v>
      </c>
      <c r="T12" s="93">
        <f>IF('Indicator Data'!Z15="No data","x",ROUND(IF('Indicator Data'!Z15&gt;T$195,0,IF('Indicator Data'!Z15&lt;T$194,10,(T$195-'Indicator Data'!Z15)/(T$195-T$194)*10)),1))</f>
        <v>0.3</v>
      </c>
      <c r="U12" s="93">
        <f>IF('Indicator Data'!AC15="No data","x",ROUND(IF('Indicator Data'!AC15&gt;U$195,0,IF('Indicator Data'!AC15&lt;U$194,10,(U$195-'Indicator Data'!AC15)/(U$195-U$194)*10)),1))</f>
        <v>6.1</v>
      </c>
      <c r="V12" s="93">
        <f>IF('Indicator Data'!AD15="No data","x",ROUND(IF('Indicator Data'!AD15&gt;V$195,10,IF('Indicator Data'!AD15&lt;V$194,0,10-(V$195-'Indicator Data'!AD15)/(V$195-V$194)*10)),1))</f>
        <v>0.3</v>
      </c>
      <c r="W12" s="94">
        <f t="shared" si="6"/>
        <v>2.1</v>
      </c>
      <c r="X12" s="95">
        <f t="shared" si="7"/>
        <v>2.5</v>
      </c>
      <c r="Y12" s="177"/>
    </row>
    <row r="13" spans="1:25" s="4" customFormat="1" x14ac:dyDescent="0.25">
      <c r="A13" s="126" t="str">
        <f>'Indicator Data'!A16</f>
        <v>Bahamas</v>
      </c>
      <c r="B13" s="47" t="str">
        <f>'Indicator Data'!B16</f>
        <v>BHS</v>
      </c>
      <c r="C13" s="93" t="str">
        <f>IF('Indicator Data'!AR16="No data","x",ROUND(IF('Indicator Data'!AR16&gt;C$195,0,IF('Indicator Data'!AR16&lt;C$194,10,(C$195-'Indicator Data'!AR16)/(C$195-C$194)*10)),1))</f>
        <v>x</v>
      </c>
      <c r="D13" s="94" t="str">
        <f t="shared" si="0"/>
        <v>x</v>
      </c>
      <c r="E13" s="93">
        <f>IF('Indicator Data'!AT16="No data","x",ROUND(IF('Indicator Data'!AT16&gt;E$195,0,IF('Indicator Data'!AT16&lt;E$194,10,(E$195-'Indicator Data'!AT16)/(E$195-E$194)*10)),1))</f>
        <v>3.5</v>
      </c>
      <c r="F13" s="93">
        <f>IF('Indicator Data'!AS16="No data","x",ROUND(IF('Indicator Data'!AS16&gt;F$195,0,IF('Indicator Data'!AS16&lt;F$194,10,(F$195-'Indicator Data'!AS16)/(F$195-F$194)*10)),1))</f>
        <v>3.8</v>
      </c>
      <c r="G13" s="94">
        <f t="shared" si="1"/>
        <v>3.7</v>
      </c>
      <c r="H13" s="95">
        <f t="shared" si="2"/>
        <v>3.7</v>
      </c>
      <c r="I13" s="93" t="str">
        <f>IF('Indicator Data'!AV16="No data","x",ROUND(IF('Indicator Data'!AV16^2&gt;I$195,0,IF('Indicator Data'!AV16^2&lt;I$194,10,(I$195-'Indicator Data'!AV16^2)/(I$195-I$194)*10)),1))</f>
        <v>x</v>
      </c>
      <c r="J13" s="93">
        <f>IF(OR('Indicator Data'!AU16=0,'Indicator Data'!AU16="No data"),"x",ROUND(IF('Indicator Data'!AU16&gt;J$195,0,IF('Indicator Data'!AU16&lt;J$194,10,(J$195-'Indicator Data'!AU16)/(J$195-J$194)*10)),1))</f>
        <v>0</v>
      </c>
      <c r="K13" s="93">
        <f>IF('Indicator Data'!AW16="No data","x",ROUND(IF('Indicator Data'!AW16&gt;K$195,0,IF('Indicator Data'!AW16&lt;K$194,10,(K$195-'Indicator Data'!AW16)/(K$195-K$194)*10)),1))</f>
        <v>2</v>
      </c>
      <c r="L13" s="93">
        <f>IF('Indicator Data'!AX16="No data","x",ROUND(IF('Indicator Data'!AX16&gt;L$195,0,IF('Indicator Data'!AX16&lt;L$194,10,(L$195-'Indicator Data'!AX16)/(L$195-L$194)*10)),1))</f>
        <v>5.5</v>
      </c>
      <c r="M13" s="94">
        <f t="shared" si="3"/>
        <v>2.5</v>
      </c>
      <c r="N13" s="143">
        <f>IF('Indicator Data'!AY16="No data","x",'Indicator Data'!AY16/'Indicator Data'!BE16*100)</f>
        <v>47.952047952047955</v>
      </c>
      <c r="O13" s="93">
        <f t="shared" si="4"/>
        <v>5.3</v>
      </c>
      <c r="P13" s="93">
        <f>IF('Indicator Data'!AZ16="No data","x",ROUND(IF('Indicator Data'!AZ16&gt;P$195,0,IF('Indicator Data'!AZ16&lt;P$194,10,(P$195-'Indicator Data'!AZ16)/(P$195-P$194)*10)),1))</f>
        <v>0.9</v>
      </c>
      <c r="Q13" s="93">
        <f>IF('Indicator Data'!BA16="No data","x",ROUND(IF('Indicator Data'!BA16&gt;Q$195,0,IF('Indicator Data'!BA16&lt;Q$194,10,(Q$195-'Indicator Data'!BA16)/(Q$195-Q$194)*10)),1))</f>
        <v>0.3</v>
      </c>
      <c r="R13" s="94">
        <f t="shared" si="5"/>
        <v>2.2000000000000002</v>
      </c>
      <c r="S13" s="93" t="str">
        <f>IF('Indicator Data'!Y16="No data","x",ROUND(IF('Indicator Data'!Y16&gt;S$195,0,IF('Indicator Data'!Y16&lt;S$194,10,(S$195-'Indicator Data'!Y16)/(S$195-S$194)*10)),1))</f>
        <v>x</v>
      </c>
      <c r="T13" s="93">
        <f>IF('Indicator Data'!Z16="No data","x",ROUND(IF('Indicator Data'!Z16&gt;T$195,0,IF('Indicator Data'!Z16&lt;T$194,10,(T$195-'Indicator Data'!Z16)/(T$195-T$194)*10)),1))</f>
        <v>2.2999999999999998</v>
      </c>
      <c r="U13" s="93">
        <f>IF('Indicator Data'!AC16="No data","x",ROUND(IF('Indicator Data'!AC16&gt;U$195,0,IF('Indicator Data'!AC16&lt;U$194,10,(U$195-'Indicator Data'!AC16)/(U$195-U$194)*10)),1))</f>
        <v>4.4000000000000004</v>
      </c>
      <c r="V13" s="93">
        <f>IF('Indicator Data'!AD16="No data","x",ROUND(IF('Indicator Data'!AD16&gt;V$195,10,IF('Indicator Data'!AD16&lt;V$194,0,10-(V$195-'Indicator Data'!AD16)/(V$195-V$194)*10)),1))</f>
        <v>0.9</v>
      </c>
      <c r="W13" s="94">
        <f t="shared" si="6"/>
        <v>2.5</v>
      </c>
      <c r="X13" s="95">
        <f t="shared" si="7"/>
        <v>2.4</v>
      </c>
      <c r="Y13" s="177"/>
    </row>
    <row r="14" spans="1:25" s="4" customFormat="1" x14ac:dyDescent="0.25">
      <c r="A14" s="126" t="str">
        <f>'Indicator Data'!A17</f>
        <v>Bahrain</v>
      </c>
      <c r="B14" s="47" t="str">
        <f>'Indicator Data'!B17</f>
        <v>BHR</v>
      </c>
      <c r="C14" s="93">
        <f>IF('Indicator Data'!AR17="No data","x",ROUND(IF('Indicator Data'!AR17&gt;C$195,0,IF('Indicator Data'!AR17&lt;C$194,10,(C$195-'Indicator Data'!AR17)/(C$195-C$194)*10)),1))</f>
        <v>3.8</v>
      </c>
      <c r="D14" s="94">
        <f t="shared" si="0"/>
        <v>3.8</v>
      </c>
      <c r="E14" s="93">
        <f>IF('Indicator Data'!AT17="No data","x",ROUND(IF('Indicator Data'!AT17&gt;E$195,0,IF('Indicator Data'!AT17&lt;E$194,10,(E$195-'Indicator Data'!AT17)/(E$195-E$194)*10)),1))</f>
        <v>6.4</v>
      </c>
      <c r="F14" s="93">
        <f>IF('Indicator Data'!AS17="No data","x",ROUND(IF('Indicator Data'!AS17&gt;F$195,0,IF('Indicator Data'!AS17&lt;F$194,10,(F$195-'Indicator Data'!AS17)/(F$195-F$194)*10)),1))</f>
        <v>4.5999999999999996</v>
      </c>
      <c r="G14" s="94">
        <f t="shared" si="1"/>
        <v>5.5</v>
      </c>
      <c r="H14" s="95">
        <f t="shared" si="2"/>
        <v>4.7</v>
      </c>
      <c r="I14" s="93">
        <f>IF('Indicator Data'!AV17="No data","x",ROUND(IF('Indicator Data'!AV17^2&gt;I$195,0,IF('Indicator Data'!AV17^2&lt;I$194,10,(I$195-'Indicator Data'!AV17^2)/(I$195-I$194)*10)),1))</f>
        <v>0.9</v>
      </c>
      <c r="J14" s="93">
        <f>IF(OR('Indicator Data'!AU17=0,'Indicator Data'!AU17="No data"),"x",ROUND(IF('Indicator Data'!AU17&gt;J$195,0,IF('Indicator Data'!AU17&lt;J$194,10,(J$195-'Indicator Data'!AU17)/(J$195-J$194)*10)),1))</f>
        <v>0</v>
      </c>
      <c r="K14" s="93">
        <f>IF('Indicator Data'!AW17="No data","x",ROUND(IF('Indicator Data'!AW17&gt;K$195,0,IF('Indicator Data'!AW17&lt;K$194,10,(K$195-'Indicator Data'!AW17)/(K$195-K$194)*10)),1))</f>
        <v>0.2</v>
      </c>
      <c r="L14" s="93">
        <f>IF('Indicator Data'!AX17="No data","x",ROUND(IF('Indicator Data'!AX17&gt;L$195,0,IF('Indicator Data'!AX17&lt;L$194,10,(L$195-'Indicator Data'!AX17)/(L$195-L$194)*10)),1))</f>
        <v>0</v>
      </c>
      <c r="M14" s="94">
        <f t="shared" si="3"/>
        <v>0.3</v>
      </c>
      <c r="N14" s="143">
        <f>IF('Indicator Data'!AY17="No data","x",'Indicator Data'!AY17/'Indicator Data'!BE17*100)</f>
        <v>447.36842105263162</v>
      </c>
      <c r="O14" s="93">
        <f t="shared" si="4"/>
        <v>0</v>
      </c>
      <c r="P14" s="93">
        <f>IF('Indicator Data'!AZ17="No data","x",ROUND(IF('Indicator Data'!AZ17&gt;P$195,0,IF('Indicator Data'!AZ17&lt;P$194,10,(P$195-'Indicator Data'!AZ17)/(P$195-P$194)*10)),1))</f>
        <v>0.1</v>
      </c>
      <c r="Q14" s="93">
        <f>IF('Indicator Data'!BA17="No data","x",ROUND(IF('Indicator Data'!BA17&gt;Q$195,0,IF('Indicator Data'!BA17&lt;Q$194,10,(Q$195-'Indicator Data'!BA17)/(Q$195-Q$194)*10)),1))</f>
        <v>0</v>
      </c>
      <c r="R14" s="94">
        <f t="shared" si="5"/>
        <v>0</v>
      </c>
      <c r="S14" s="93">
        <f>IF('Indicator Data'!Y17="No data","x",ROUND(IF('Indicator Data'!Y17&gt;S$195,0,IF('Indicator Data'!Y17&lt;S$194,10,(S$195-'Indicator Data'!Y17)/(S$195-S$194)*10)),1))</f>
        <v>7.7</v>
      </c>
      <c r="T14" s="93">
        <f>IF('Indicator Data'!Z17="No data","x",ROUND(IF('Indicator Data'!Z17&gt;T$195,0,IF('Indicator Data'!Z17&lt;T$194,10,(T$195-'Indicator Data'!Z17)/(T$195-T$194)*10)),1))</f>
        <v>0</v>
      </c>
      <c r="U14" s="93">
        <f>IF('Indicator Data'!AC17="No data","x",ROUND(IF('Indicator Data'!AC17&gt;U$195,0,IF('Indicator Data'!AC17&lt;U$194,10,(U$195-'Indicator Data'!AC17)/(U$195-U$194)*10)),1))</f>
        <v>1.9</v>
      </c>
      <c r="V14" s="93">
        <f>IF('Indicator Data'!AD17="No data","x",ROUND(IF('Indicator Data'!AD17&gt;V$195,10,IF('Indicator Data'!AD17&lt;V$194,0,10-(V$195-'Indicator Data'!AD17)/(V$195-V$194)*10)),1))</f>
        <v>0.2</v>
      </c>
      <c r="W14" s="94">
        <f t="shared" si="6"/>
        <v>2.5</v>
      </c>
      <c r="X14" s="95">
        <f t="shared" si="7"/>
        <v>0.9</v>
      </c>
      <c r="Y14" s="177"/>
    </row>
    <row r="15" spans="1:25" s="4" customFormat="1" x14ac:dyDescent="0.25">
      <c r="A15" s="126" t="str">
        <f>'Indicator Data'!A18</f>
        <v>Bangladesh</v>
      </c>
      <c r="B15" s="47" t="str">
        <f>'Indicator Data'!B18</f>
        <v>BGD</v>
      </c>
      <c r="C15" s="93">
        <f>IF('Indicator Data'!AR18="No data","x",ROUND(IF('Indicator Data'!AR18&gt;C$195,0,IF('Indicator Data'!AR18&lt;C$194,10,(C$195-'Indicator Data'!AR18)/(C$195-C$194)*10)),1))</f>
        <v>3</v>
      </c>
      <c r="D15" s="94">
        <f t="shared" si="0"/>
        <v>3</v>
      </c>
      <c r="E15" s="93">
        <f>IF('Indicator Data'!AT18="No data","x",ROUND(IF('Indicator Data'!AT18&gt;E$195,0,IF('Indicator Data'!AT18&lt;E$194,10,(E$195-'Indicator Data'!AT18)/(E$195-E$194)*10)),1))</f>
        <v>7.4</v>
      </c>
      <c r="F15" s="93">
        <f>IF('Indicator Data'!AS18="No data","x",ROUND(IF('Indicator Data'!AS18&gt;F$195,0,IF('Indicator Data'!AS18&lt;F$194,10,(F$195-'Indicator Data'!AS18)/(F$195-F$194)*10)),1))</f>
        <v>6.5</v>
      </c>
      <c r="G15" s="94">
        <f t="shared" si="1"/>
        <v>7</v>
      </c>
      <c r="H15" s="95">
        <f t="shared" si="2"/>
        <v>5</v>
      </c>
      <c r="I15" s="93">
        <f>IF('Indicator Data'!AV18="No data","x",ROUND(IF('Indicator Data'!AV18^2&gt;I$195,0,IF('Indicator Data'!AV18^2&lt;I$194,10,(I$195-'Indicator Data'!AV18^2)/(I$195-I$194)*10)),1))</f>
        <v>5.2</v>
      </c>
      <c r="J15" s="93">
        <f>IF(OR('Indicator Data'!AU18=0,'Indicator Data'!AU18="No data"),"x",ROUND(IF('Indicator Data'!AU18&gt;J$195,0,IF('Indicator Data'!AU18&lt;J$194,10,(J$195-'Indicator Data'!AU18)/(J$195-J$194)*10)),1))</f>
        <v>2.4</v>
      </c>
      <c r="K15" s="93">
        <f>IF('Indicator Data'!AW18="No data","x",ROUND(IF('Indicator Data'!AW18&gt;K$195,0,IF('Indicator Data'!AW18&lt;K$194,10,(K$195-'Indicator Data'!AW18)/(K$195-K$194)*10)),1))</f>
        <v>8.1999999999999993</v>
      </c>
      <c r="L15" s="93">
        <f>IF('Indicator Data'!AX18="No data","x",ROUND(IF('Indicator Data'!AX18&gt;L$195,0,IF('Indicator Data'!AX18&lt;L$194,10,(L$195-'Indicator Data'!AX18)/(L$195-L$194)*10)),1))</f>
        <v>6.3</v>
      </c>
      <c r="M15" s="94">
        <f t="shared" si="3"/>
        <v>5.5</v>
      </c>
      <c r="N15" s="143">
        <f>IF('Indicator Data'!AY18="No data","x",'Indicator Data'!AY18/'Indicator Data'!BE18*100)</f>
        <v>18.437427978796958</v>
      </c>
      <c r="O15" s="93">
        <f t="shared" si="4"/>
        <v>8.1999999999999993</v>
      </c>
      <c r="P15" s="93">
        <f>IF('Indicator Data'!AZ18="No data","x",ROUND(IF('Indicator Data'!AZ18&gt;P$195,0,IF('Indicator Data'!AZ18&lt;P$194,10,(P$195-'Indicator Data'!AZ18)/(P$195-P$194)*10)),1))</f>
        <v>4.4000000000000004</v>
      </c>
      <c r="Q15" s="93">
        <f>IF('Indicator Data'!BA18="No data","x",ROUND(IF('Indicator Data'!BA18&gt;Q$195,0,IF('Indicator Data'!BA18&lt;Q$194,10,(Q$195-'Indicator Data'!BA18)/(Q$195-Q$194)*10)),1))</f>
        <v>2.6</v>
      </c>
      <c r="R15" s="94">
        <f t="shared" si="5"/>
        <v>5.0999999999999996</v>
      </c>
      <c r="S15" s="93">
        <f>IF('Indicator Data'!Y18="No data","x",ROUND(IF('Indicator Data'!Y18&gt;S$195,0,IF('Indicator Data'!Y18&lt;S$194,10,(S$195-'Indicator Data'!Y18)/(S$195-S$194)*10)),1))</f>
        <v>9.1</v>
      </c>
      <c r="T15" s="93">
        <f>IF('Indicator Data'!Z18="No data","x",ROUND(IF('Indicator Data'!Z18&gt;T$195,0,IF('Indicator Data'!Z18&lt;T$194,10,(T$195-'Indicator Data'!Z18)/(T$195-T$194)*10)),1))</f>
        <v>1.3</v>
      </c>
      <c r="U15" s="93">
        <f>IF('Indicator Data'!AC18="No data","x",ROUND(IF('Indicator Data'!AC18&gt;U$195,0,IF('Indicator Data'!AC18&lt;U$194,10,(U$195-'Indicator Data'!AC18)/(U$195-U$194)*10)),1))</f>
        <v>9.9</v>
      </c>
      <c r="V15" s="93">
        <f>IF('Indicator Data'!AD18="No data","x",ROUND(IF('Indicator Data'!AD18&gt;V$195,10,IF('Indicator Data'!AD18&lt;V$194,0,10-(V$195-'Indicator Data'!AD18)/(V$195-V$194)*10)),1))</f>
        <v>2</v>
      </c>
      <c r="W15" s="94">
        <f t="shared" si="6"/>
        <v>5.6</v>
      </c>
      <c r="X15" s="95">
        <f t="shared" si="7"/>
        <v>5.4</v>
      </c>
      <c r="Y15" s="177"/>
    </row>
    <row r="16" spans="1:25" s="4" customFormat="1" x14ac:dyDescent="0.25">
      <c r="A16" s="126" t="str">
        <f>'Indicator Data'!A19</f>
        <v>Barbados</v>
      </c>
      <c r="B16" s="47" t="str">
        <f>'Indicator Data'!B19</f>
        <v>BRB</v>
      </c>
      <c r="C16" s="93">
        <f>IF('Indicator Data'!AR19="No data","x",ROUND(IF('Indicator Data'!AR19&gt;C$195,0,IF('Indicator Data'!AR19&lt;C$194,10,(C$195-'Indicator Data'!AR19)/(C$195-C$194)*10)),1))</f>
        <v>2.8</v>
      </c>
      <c r="D16" s="94">
        <f t="shared" si="0"/>
        <v>2.8</v>
      </c>
      <c r="E16" s="93">
        <f>IF('Indicator Data'!AT19="No data","x",ROUND(IF('Indicator Data'!AT19&gt;E$195,0,IF('Indicator Data'!AT19&lt;E$194,10,(E$195-'Indicator Data'!AT19)/(E$195-E$194)*10)),1))</f>
        <v>3.2</v>
      </c>
      <c r="F16" s="93">
        <f>IF('Indicator Data'!AS19="No data","x",ROUND(IF('Indicator Data'!AS19&gt;F$195,0,IF('Indicator Data'!AS19&lt;F$194,10,(F$195-'Indicator Data'!AS19)/(F$195-F$194)*10)),1))</f>
        <v>3.3</v>
      </c>
      <c r="G16" s="94">
        <f t="shared" si="1"/>
        <v>3.3</v>
      </c>
      <c r="H16" s="95">
        <f t="shared" si="2"/>
        <v>3.1</v>
      </c>
      <c r="I16" s="93" t="str">
        <f>IF('Indicator Data'!AV19="No data","x",ROUND(IF('Indicator Data'!AV19^2&gt;I$195,0,IF('Indicator Data'!AV19^2&lt;I$194,10,(I$195-'Indicator Data'!AV19^2)/(I$195-I$194)*10)),1))</f>
        <v>x</v>
      </c>
      <c r="J16" s="93">
        <f>IF(OR('Indicator Data'!AU19=0,'Indicator Data'!AU19="No data"),"x",ROUND(IF('Indicator Data'!AU19&gt;J$195,0,IF('Indicator Data'!AU19&lt;J$194,10,(J$195-'Indicator Data'!AU19)/(J$195-J$194)*10)),1))</f>
        <v>0</v>
      </c>
      <c r="K16" s="93">
        <f>IF('Indicator Data'!AW19="No data","x",ROUND(IF('Indicator Data'!AW19&gt;K$195,0,IF('Indicator Data'!AW19&lt;K$194,10,(K$195-'Indicator Data'!AW19)/(K$195-K$194)*10)),1))</f>
        <v>2.1</v>
      </c>
      <c r="L16" s="93">
        <f>IF('Indicator Data'!AX19="No data","x",ROUND(IF('Indicator Data'!AX19&gt;L$195,0,IF('Indicator Data'!AX19&lt;L$194,10,(L$195-'Indicator Data'!AX19)/(L$195-L$194)*10)),1))</f>
        <v>4.4000000000000004</v>
      </c>
      <c r="M16" s="94">
        <f t="shared" si="3"/>
        <v>2.2000000000000002</v>
      </c>
      <c r="N16" s="143">
        <f>IF('Indicator Data'!AY19="No data","x",'Indicator Data'!AY19/'Indicator Data'!BE19*100)</f>
        <v>418.60465116279073</v>
      </c>
      <c r="O16" s="93">
        <f t="shared" si="4"/>
        <v>0</v>
      </c>
      <c r="P16" s="93">
        <f>IF('Indicator Data'!AZ19="No data","x",ROUND(IF('Indicator Data'!AZ19&gt;P$195,0,IF('Indicator Data'!AZ19&lt;P$194,10,(P$195-'Indicator Data'!AZ19)/(P$195-P$194)*10)),1))</f>
        <v>0.4</v>
      </c>
      <c r="Q16" s="93">
        <f>IF('Indicator Data'!BA19="No data","x",ROUND(IF('Indicator Data'!BA19&gt;Q$195,0,IF('Indicator Data'!BA19&lt;Q$194,10,(Q$195-'Indicator Data'!BA19)/(Q$195-Q$194)*10)),1))</f>
        <v>0.1</v>
      </c>
      <c r="R16" s="94">
        <f t="shared" si="5"/>
        <v>0.2</v>
      </c>
      <c r="S16" s="93">
        <f>IF('Indicator Data'!Y19="No data","x",ROUND(IF('Indicator Data'!Y19&gt;S$195,0,IF('Indicator Data'!Y19&lt;S$194,10,(S$195-'Indicator Data'!Y19)/(S$195-S$194)*10)),1))</f>
        <v>5.5</v>
      </c>
      <c r="T16" s="93">
        <f>IF('Indicator Data'!Z19="No data","x",ROUND(IF('Indicator Data'!Z19&gt;T$195,0,IF('Indicator Data'!Z19&lt;T$194,10,(T$195-'Indicator Data'!Z19)/(T$195-T$194)*10)),1))</f>
        <v>1.8</v>
      </c>
      <c r="U16" s="93">
        <f>IF('Indicator Data'!AC19="No data","x",ROUND(IF('Indicator Data'!AC19&gt;U$195,0,IF('Indicator Data'!AC19&lt;U$194,10,(U$195-'Indicator Data'!AC19)/(U$195-U$194)*10)),1))</f>
        <v>6</v>
      </c>
      <c r="V16" s="93">
        <f>IF('Indicator Data'!AD19="No data","x",ROUND(IF('Indicator Data'!AD19&gt;V$195,10,IF('Indicator Data'!AD19&lt;V$194,0,10-(V$195-'Indicator Data'!AD19)/(V$195-V$194)*10)),1))</f>
        <v>0.3</v>
      </c>
      <c r="W16" s="94">
        <f t="shared" si="6"/>
        <v>3.4</v>
      </c>
      <c r="X16" s="95">
        <f t="shared" si="7"/>
        <v>1.9</v>
      </c>
      <c r="Y16" s="177"/>
    </row>
    <row r="17" spans="1:25" s="4" customFormat="1" x14ac:dyDescent="0.25">
      <c r="A17" s="126" t="str">
        <f>'Indicator Data'!A20</f>
        <v>Belarus</v>
      </c>
      <c r="B17" s="47" t="str">
        <f>'Indicator Data'!B20</f>
        <v>BLR</v>
      </c>
      <c r="C17" s="93">
        <f>IF('Indicator Data'!AR20="No data","x",ROUND(IF('Indicator Data'!AR20&gt;C$195,0,IF('Indicator Data'!AR20&lt;C$194,10,(C$195-'Indicator Data'!AR20)/(C$195-C$194)*10)),1))</f>
        <v>2.8</v>
      </c>
      <c r="D17" s="94">
        <f t="shared" si="0"/>
        <v>2.8</v>
      </c>
      <c r="E17" s="93">
        <f>IF('Indicator Data'!AT20="No data","x",ROUND(IF('Indicator Data'!AT20&gt;E$195,0,IF('Indicator Data'!AT20&lt;E$194,10,(E$195-'Indicator Data'!AT20)/(E$195-E$194)*10)),1))</f>
        <v>5.6</v>
      </c>
      <c r="F17" s="93">
        <f>IF('Indicator Data'!AS20="No data","x",ROUND(IF('Indicator Data'!AS20&gt;F$195,0,IF('Indicator Data'!AS20&lt;F$194,10,(F$195-'Indicator Data'!AS20)/(F$195-F$194)*10)),1))</f>
        <v>5.7</v>
      </c>
      <c r="G17" s="94">
        <f t="shared" si="1"/>
        <v>5.7</v>
      </c>
      <c r="H17" s="95">
        <f t="shared" si="2"/>
        <v>4.3</v>
      </c>
      <c r="I17" s="93">
        <f>IF('Indicator Data'!AV20="No data","x",ROUND(IF('Indicator Data'!AV20^2&gt;I$195,0,IF('Indicator Data'!AV20^2&lt;I$194,10,(I$195-'Indicator Data'!AV20^2)/(I$195-I$194)*10)),1))</f>
        <v>0.1</v>
      </c>
      <c r="J17" s="93">
        <f>IF(OR('Indicator Data'!AU20=0,'Indicator Data'!AU20="No data"),"x",ROUND(IF('Indicator Data'!AU20&gt;J$195,0,IF('Indicator Data'!AU20&lt;J$194,10,(J$195-'Indicator Data'!AU20)/(J$195-J$194)*10)),1))</f>
        <v>0</v>
      </c>
      <c r="K17" s="93">
        <f>IF('Indicator Data'!AW20="No data","x",ROUND(IF('Indicator Data'!AW20&gt;K$195,0,IF('Indicator Data'!AW20&lt;K$194,10,(K$195-'Indicator Data'!AW20)/(K$195-K$194)*10)),1))</f>
        <v>2.9</v>
      </c>
      <c r="L17" s="93">
        <f>IF('Indicator Data'!AX20="No data","x",ROUND(IF('Indicator Data'!AX20&gt;L$195,0,IF('Indicator Data'!AX20&lt;L$194,10,(L$195-'Indicator Data'!AX20)/(L$195-L$194)*10)),1))</f>
        <v>3.9</v>
      </c>
      <c r="M17" s="94">
        <f t="shared" si="3"/>
        <v>1.7</v>
      </c>
      <c r="N17" s="143">
        <f>IF('Indicator Data'!AY20="No data","x",'Indicator Data'!AY20/'Indicator Data'!BE20*100)</f>
        <v>98.565866640382438</v>
      </c>
      <c r="O17" s="93">
        <f t="shared" si="4"/>
        <v>0.1</v>
      </c>
      <c r="P17" s="93">
        <f>IF('Indicator Data'!AZ20="No data","x",ROUND(IF('Indicator Data'!AZ20&gt;P$195,0,IF('Indicator Data'!AZ20&lt;P$194,10,(P$195-'Indicator Data'!AZ20)/(P$195-P$194)*10)),1))</f>
        <v>0.6</v>
      </c>
      <c r="Q17" s="93">
        <f>IF('Indicator Data'!BA20="No data","x",ROUND(IF('Indicator Data'!BA20&gt;Q$195,0,IF('Indicator Data'!BA20&lt;Q$194,10,(Q$195-'Indicator Data'!BA20)/(Q$195-Q$194)*10)),1))</f>
        <v>0.1</v>
      </c>
      <c r="R17" s="94">
        <f t="shared" si="5"/>
        <v>0.3</v>
      </c>
      <c r="S17" s="93">
        <f>IF('Indicator Data'!Y20="No data","x",ROUND(IF('Indicator Data'!Y20&gt;S$195,0,IF('Indicator Data'!Y20&lt;S$194,10,(S$195-'Indicator Data'!Y20)/(S$195-S$194)*10)),1))</f>
        <v>0.2</v>
      </c>
      <c r="T17" s="93">
        <f>IF('Indicator Data'!Z20="No data","x",ROUND(IF('Indicator Data'!Z20&gt;T$195,0,IF('Indicator Data'!Z20&lt;T$194,10,(T$195-'Indicator Data'!Z20)/(T$195-T$194)*10)),1))</f>
        <v>0.5</v>
      </c>
      <c r="U17" s="93">
        <f>IF('Indicator Data'!AC20="No data","x",ROUND(IF('Indicator Data'!AC20&gt;U$195,0,IF('Indicator Data'!AC20&lt;U$194,10,(U$195-'Indicator Data'!AC20)/(U$195-U$194)*10)),1))</f>
        <v>6.5</v>
      </c>
      <c r="V17" s="93">
        <f>IF('Indicator Data'!AD20="No data","x",ROUND(IF('Indicator Data'!AD20&gt;V$195,10,IF('Indicator Data'!AD20&lt;V$194,0,10-(V$195-'Indicator Data'!AD20)/(V$195-V$194)*10)),1))</f>
        <v>0</v>
      </c>
      <c r="W17" s="94">
        <f t="shared" si="6"/>
        <v>1.8</v>
      </c>
      <c r="X17" s="95">
        <f t="shared" si="7"/>
        <v>1.3</v>
      </c>
      <c r="Y17" s="177"/>
    </row>
    <row r="18" spans="1:25" s="4" customFormat="1" x14ac:dyDescent="0.25">
      <c r="A18" s="126" t="str">
        <f>'Indicator Data'!A21</f>
        <v>Belgium</v>
      </c>
      <c r="B18" s="47" t="str">
        <f>'Indicator Data'!B21</f>
        <v>BEL</v>
      </c>
      <c r="C18" s="93" t="str">
        <f>IF('Indicator Data'!AR21="No data","x",ROUND(IF('Indicator Data'!AR21&gt;C$195,0,IF('Indicator Data'!AR21&lt;C$194,10,(C$195-'Indicator Data'!AR21)/(C$195-C$194)*10)),1))</f>
        <v>x</v>
      </c>
      <c r="D18" s="94" t="str">
        <f t="shared" si="0"/>
        <v>x</v>
      </c>
      <c r="E18" s="93">
        <f>IF('Indicator Data'!AT21="No data","x",ROUND(IF('Indicator Data'!AT21&gt;E$195,0,IF('Indicator Data'!AT21&lt;E$194,10,(E$195-'Indicator Data'!AT21)/(E$195-E$194)*10)),1))</f>
        <v>2.5</v>
      </c>
      <c r="F18" s="93">
        <f>IF('Indicator Data'!AS21="No data","x",ROUND(IF('Indicator Data'!AS21&gt;F$195,0,IF('Indicator Data'!AS21&lt;F$194,10,(F$195-'Indicator Data'!AS21)/(F$195-F$194)*10)),1))</f>
        <v>2.6</v>
      </c>
      <c r="G18" s="94">
        <f t="shared" si="1"/>
        <v>2.6</v>
      </c>
      <c r="H18" s="95">
        <f t="shared" si="2"/>
        <v>2.6</v>
      </c>
      <c r="I18" s="93" t="str">
        <f>IF('Indicator Data'!AV21="No data","x",ROUND(IF('Indicator Data'!AV21^2&gt;I$195,0,IF('Indicator Data'!AV21^2&lt;I$194,10,(I$195-'Indicator Data'!AV21^2)/(I$195-I$194)*10)),1))</f>
        <v>x</v>
      </c>
      <c r="J18" s="93">
        <f>IF(OR('Indicator Data'!AU21=0,'Indicator Data'!AU21="No data"),"x",ROUND(IF('Indicator Data'!AU21&gt;J$195,0,IF('Indicator Data'!AU21&lt;J$194,10,(J$195-'Indicator Data'!AU21)/(J$195-J$194)*10)),1))</f>
        <v>0</v>
      </c>
      <c r="K18" s="93">
        <f>IF('Indicator Data'!AW21="No data","x",ROUND(IF('Indicator Data'!AW21&gt;K$195,0,IF('Indicator Data'!AW21&lt;K$194,10,(K$195-'Indicator Data'!AW21)/(K$195-K$194)*10)),1))</f>
        <v>1.4</v>
      </c>
      <c r="L18" s="93">
        <f>IF('Indicator Data'!AX21="No data","x",ROUND(IF('Indicator Data'!AX21&gt;L$195,0,IF('Indicator Data'!AX21&lt;L$194,10,(L$195-'Indicator Data'!AX21)/(L$195-L$194)*10)),1))</f>
        <v>4.5999999999999996</v>
      </c>
      <c r="M18" s="94">
        <f t="shared" si="3"/>
        <v>2</v>
      </c>
      <c r="N18" s="143">
        <f>IF('Indicator Data'!AY21="No data","x",'Indicator Data'!AY21/'Indicator Data'!BE21*100)</f>
        <v>495.37648612945839</v>
      </c>
      <c r="O18" s="93">
        <f t="shared" si="4"/>
        <v>0</v>
      </c>
      <c r="P18" s="93">
        <f>IF('Indicator Data'!AZ21="No data","x",ROUND(IF('Indicator Data'!AZ21&gt;P$195,0,IF('Indicator Data'!AZ21&lt;P$194,10,(P$195-'Indicator Data'!AZ21)/(P$195-P$194)*10)),1))</f>
        <v>0.1</v>
      </c>
      <c r="Q18" s="93">
        <f>IF('Indicator Data'!BA21="No data","x",ROUND(IF('Indicator Data'!BA21&gt;Q$195,0,IF('Indicator Data'!BA21&lt;Q$194,10,(Q$195-'Indicator Data'!BA21)/(Q$195-Q$194)*10)),1))</f>
        <v>0</v>
      </c>
      <c r="R18" s="94">
        <f t="shared" si="5"/>
        <v>0</v>
      </c>
      <c r="S18" s="93">
        <f>IF('Indicator Data'!Y21="No data","x",ROUND(IF('Indicator Data'!Y21&gt;S$195,0,IF('Indicator Data'!Y21&lt;S$194,10,(S$195-'Indicator Data'!Y21)/(S$195-S$194)*10)),1))</f>
        <v>0</v>
      </c>
      <c r="T18" s="93">
        <f>IF('Indicator Data'!Z21="No data","x",ROUND(IF('Indicator Data'!Z21&gt;T$195,0,IF('Indicator Data'!Z21&lt;T$194,10,(T$195-'Indicator Data'!Z21)/(T$195-T$194)*10)),1))</f>
        <v>0.8</v>
      </c>
      <c r="U18" s="93">
        <f>IF('Indicator Data'!AC21="No data","x",ROUND(IF('Indicator Data'!AC21&gt;U$195,0,IF('Indicator Data'!AC21&lt;U$194,10,(U$195-'Indicator Data'!AC21)/(U$195-U$194)*10)),1))</f>
        <v>0</v>
      </c>
      <c r="V18" s="93">
        <f>IF('Indicator Data'!AD21="No data","x",ROUND(IF('Indicator Data'!AD21&gt;V$195,10,IF('Indicator Data'!AD21&lt;V$194,0,10-(V$195-'Indicator Data'!AD21)/(V$195-V$194)*10)),1))</f>
        <v>0.1</v>
      </c>
      <c r="W18" s="94">
        <f t="shared" si="6"/>
        <v>0.2</v>
      </c>
      <c r="X18" s="95">
        <f t="shared" si="7"/>
        <v>0.7</v>
      </c>
      <c r="Y18" s="177"/>
    </row>
    <row r="19" spans="1:25" s="4" customFormat="1" x14ac:dyDescent="0.25">
      <c r="A19" s="126" t="str">
        <f>'Indicator Data'!A22</f>
        <v>Belize</v>
      </c>
      <c r="B19" s="47" t="str">
        <f>'Indicator Data'!B22</f>
        <v>BLZ</v>
      </c>
      <c r="C19" s="93" t="str">
        <f>IF('Indicator Data'!AR22="No data","x",ROUND(IF('Indicator Data'!AR22&gt;C$195,0,IF('Indicator Data'!AR22&lt;C$194,10,(C$195-'Indicator Data'!AR22)/(C$195-C$194)*10)),1))</f>
        <v>x</v>
      </c>
      <c r="D19" s="94" t="str">
        <f t="shared" si="0"/>
        <v>x</v>
      </c>
      <c r="E19" s="93" t="str">
        <f>IF('Indicator Data'!AT22="No data","x",ROUND(IF('Indicator Data'!AT22&gt;E$195,0,IF('Indicator Data'!AT22&lt;E$194,10,(E$195-'Indicator Data'!AT22)/(E$195-E$194)*10)),1))</f>
        <v>x</v>
      </c>
      <c r="F19" s="93">
        <f>IF('Indicator Data'!AS22="No data","x",ROUND(IF('Indicator Data'!AS22&gt;F$195,0,IF('Indicator Data'!AS22&lt;F$194,10,(F$195-'Indicator Data'!AS22)/(F$195-F$194)*10)),1))</f>
        <v>6.3</v>
      </c>
      <c r="G19" s="94">
        <f t="shared" si="1"/>
        <v>6.3</v>
      </c>
      <c r="H19" s="95">
        <f t="shared" si="2"/>
        <v>6.3</v>
      </c>
      <c r="I19" s="93">
        <f>IF('Indicator Data'!AV22="No data","x",ROUND(IF('Indicator Data'!AV22^2&gt;I$195,0,IF('Indicator Data'!AV22^2&lt;I$194,10,(I$195-'Indicator Data'!AV22^2)/(I$195-I$194)*10)),1))</f>
        <v>3.5</v>
      </c>
      <c r="J19" s="93">
        <f>IF(OR('Indicator Data'!AU22=0,'Indicator Data'!AU22="No data"),"x",ROUND(IF('Indicator Data'!AU22&gt;J$195,0,IF('Indicator Data'!AU22&lt;J$194,10,(J$195-'Indicator Data'!AU22)/(J$195-J$194)*10)),1))</f>
        <v>0.8</v>
      </c>
      <c r="K19" s="93">
        <f>IF('Indicator Data'!AW22="No data","x",ROUND(IF('Indicator Data'!AW22&gt;K$195,0,IF('Indicator Data'!AW22&lt;K$194,10,(K$195-'Indicator Data'!AW22)/(K$195-K$194)*10)),1))</f>
        <v>5.5</v>
      </c>
      <c r="L19" s="93">
        <f>IF('Indicator Data'!AX22="No data","x",ROUND(IF('Indicator Data'!AX22&gt;L$195,0,IF('Indicator Data'!AX22&lt;L$194,10,(L$195-'Indicator Data'!AX22)/(L$195-L$194)*10)),1))</f>
        <v>7</v>
      </c>
      <c r="M19" s="94">
        <f t="shared" si="3"/>
        <v>4.2</v>
      </c>
      <c r="N19" s="143">
        <f>IF('Indicator Data'!AY22="No data","x",'Indicator Data'!AY22/'Indicator Data'!BE22*100)</f>
        <v>26.3042525208242</v>
      </c>
      <c r="O19" s="93">
        <f t="shared" si="4"/>
        <v>7.4</v>
      </c>
      <c r="P19" s="93">
        <f>IF('Indicator Data'!AZ22="No data","x",ROUND(IF('Indicator Data'!AZ22&gt;P$195,0,IF('Indicator Data'!AZ22&lt;P$194,10,(P$195-'Indicator Data'!AZ22)/(P$195-P$194)*10)),1))</f>
        <v>1.1000000000000001</v>
      </c>
      <c r="Q19" s="93">
        <f>IF('Indicator Data'!BA22="No data","x",ROUND(IF('Indicator Data'!BA22&gt;Q$195,0,IF('Indicator Data'!BA22&lt;Q$194,10,(Q$195-'Indicator Data'!BA22)/(Q$195-Q$194)*10)),1))</f>
        <v>0.1</v>
      </c>
      <c r="R19" s="94">
        <f t="shared" si="5"/>
        <v>2.9</v>
      </c>
      <c r="S19" s="93">
        <f>IF('Indicator Data'!Y22="No data","x",ROUND(IF('Indicator Data'!Y22&gt;S$195,0,IF('Indicator Data'!Y22&lt;S$194,10,(S$195-'Indicator Data'!Y22)/(S$195-S$194)*10)),1))</f>
        <v>7.9</v>
      </c>
      <c r="T19" s="93">
        <f>IF('Indicator Data'!Z22="No data","x",ROUND(IF('Indicator Data'!Z22&gt;T$195,0,IF('Indicator Data'!Z22&lt;T$194,10,(T$195-'Indicator Data'!Z22)/(T$195-T$194)*10)),1))</f>
        <v>2.2999999999999998</v>
      </c>
      <c r="U19" s="93">
        <f>IF('Indicator Data'!AC22="No data","x",ROUND(IF('Indicator Data'!AC22&gt;U$195,0,IF('Indicator Data'!AC22&lt;U$194,10,(U$195-'Indicator Data'!AC22)/(U$195-U$194)*10)),1))</f>
        <v>8.4</v>
      </c>
      <c r="V19" s="93">
        <f>IF('Indicator Data'!AD22="No data","x",ROUND(IF('Indicator Data'!AD22&gt;V$195,10,IF('Indicator Data'!AD22&lt;V$194,0,10-(V$195-'Indicator Data'!AD22)/(V$195-V$194)*10)),1))</f>
        <v>0.3</v>
      </c>
      <c r="W19" s="94">
        <f t="shared" si="6"/>
        <v>4.7</v>
      </c>
      <c r="X19" s="95">
        <f t="shared" si="7"/>
        <v>3.9</v>
      </c>
      <c r="Y19" s="177"/>
    </row>
    <row r="20" spans="1:25" s="4" customFormat="1" x14ac:dyDescent="0.25">
      <c r="A20" s="126" t="str">
        <f>'Indicator Data'!A23</f>
        <v>Benin</v>
      </c>
      <c r="B20" s="47" t="str">
        <f>'Indicator Data'!B23</f>
        <v>BEN</v>
      </c>
      <c r="C20" s="93">
        <f>IF('Indicator Data'!AR23="No data","x",ROUND(IF('Indicator Data'!AR23&gt;C$195,0,IF('Indicator Data'!AR23&lt;C$194,10,(C$195-'Indicator Data'!AR23)/(C$195-C$194)*10)),1))</f>
        <v>5.5</v>
      </c>
      <c r="D20" s="94">
        <f t="shared" si="0"/>
        <v>5.5</v>
      </c>
      <c r="E20" s="93">
        <f>IF('Indicator Data'!AT23="No data","x",ROUND(IF('Indicator Data'!AT23&gt;E$195,0,IF('Indicator Data'!AT23&lt;E$194,10,(E$195-'Indicator Data'!AT23)/(E$195-E$194)*10)),1))</f>
        <v>6</v>
      </c>
      <c r="F20" s="93">
        <f>IF('Indicator Data'!AS23="No data","x",ROUND(IF('Indicator Data'!AS23&gt;F$195,0,IF('Indicator Data'!AS23&lt;F$194,10,(F$195-'Indicator Data'!AS23)/(F$195-F$194)*10)),1))</f>
        <v>6.3</v>
      </c>
      <c r="G20" s="94">
        <f t="shared" si="1"/>
        <v>6.2</v>
      </c>
      <c r="H20" s="95">
        <f t="shared" si="2"/>
        <v>5.9</v>
      </c>
      <c r="I20" s="93">
        <f>IF('Indicator Data'!AV23="No data","x",ROUND(IF('Indicator Data'!AV23^2&gt;I$195,0,IF('Indicator Data'!AV23^2&lt;I$194,10,(I$195-'Indicator Data'!AV23^2)/(I$195-I$194)*10)),1))</f>
        <v>9.4</v>
      </c>
      <c r="J20" s="93">
        <f>IF(OR('Indicator Data'!AU23=0,'Indicator Data'!AU23="No data"),"x",ROUND(IF('Indicator Data'!AU23&gt;J$195,0,IF('Indicator Data'!AU23&lt;J$194,10,(J$195-'Indicator Data'!AU23)/(J$195-J$194)*10)),1))</f>
        <v>5.9</v>
      </c>
      <c r="K20" s="93">
        <f>IF('Indicator Data'!AW23="No data","x",ROUND(IF('Indicator Data'!AW23&gt;K$195,0,IF('Indicator Data'!AW23&lt;K$194,10,(K$195-'Indicator Data'!AW23)/(K$195-K$194)*10)),1))</f>
        <v>8.8000000000000007</v>
      </c>
      <c r="L20" s="93">
        <f>IF('Indicator Data'!AX23="No data","x",ROUND(IF('Indicator Data'!AX23&gt;L$195,0,IF('Indicator Data'!AX23&lt;L$194,10,(L$195-'Indicator Data'!AX23)/(L$195-L$194)*10)),1))</f>
        <v>6.2</v>
      </c>
      <c r="M20" s="94">
        <f t="shared" si="3"/>
        <v>7.6</v>
      </c>
      <c r="N20" s="143">
        <f>IF('Indicator Data'!AY23="No data","x",'Indicator Data'!AY23/'Indicator Data'!BE23*100)</f>
        <v>11.528910961333807</v>
      </c>
      <c r="O20" s="93">
        <f t="shared" si="4"/>
        <v>8.9</v>
      </c>
      <c r="P20" s="93">
        <f>IF('Indicator Data'!AZ23="No data","x",ROUND(IF('Indicator Data'!AZ23&gt;P$195,0,IF('Indicator Data'!AZ23&lt;P$194,10,(P$195-'Indicator Data'!AZ23)/(P$195-P$194)*10)),1))</f>
        <v>8.9</v>
      </c>
      <c r="Q20" s="93">
        <f>IF('Indicator Data'!BA23="No data","x",ROUND(IF('Indicator Data'!BA23&gt;Q$195,0,IF('Indicator Data'!BA23&lt;Q$194,10,(Q$195-'Indicator Data'!BA23)/(Q$195-Q$194)*10)),1))</f>
        <v>4.4000000000000004</v>
      </c>
      <c r="R20" s="94">
        <f t="shared" si="5"/>
        <v>7.4</v>
      </c>
      <c r="S20" s="93">
        <f>IF('Indicator Data'!Y23="No data","x",ROUND(IF('Indicator Data'!Y23&gt;S$195,0,IF('Indicator Data'!Y23&lt;S$194,10,(S$195-'Indicator Data'!Y23)/(S$195-S$194)*10)),1))</f>
        <v>9.6</v>
      </c>
      <c r="T20" s="93">
        <f>IF('Indicator Data'!Z23="No data","x",ROUND(IF('Indicator Data'!Z23&gt;T$195,0,IF('Indicator Data'!Z23&lt;T$194,10,(T$195-'Indicator Data'!Z23)/(T$195-T$194)*10)),1))</f>
        <v>6.4</v>
      </c>
      <c r="U20" s="93">
        <f>IF('Indicator Data'!AC23="No data","x",ROUND(IF('Indicator Data'!AC23&gt;U$195,0,IF('Indicator Data'!AC23&lt;U$194,10,(U$195-'Indicator Data'!AC23)/(U$195-U$194)*10)),1))</f>
        <v>9.9</v>
      </c>
      <c r="V20" s="93">
        <f>IF('Indicator Data'!AD23="No data","x",ROUND(IF('Indicator Data'!AD23&gt;V$195,10,IF('Indicator Data'!AD23&lt;V$194,0,10-(V$195-'Indicator Data'!AD23)/(V$195-V$194)*10)),1))</f>
        <v>4.5</v>
      </c>
      <c r="W20" s="94">
        <f t="shared" si="6"/>
        <v>7.6</v>
      </c>
      <c r="X20" s="95">
        <f t="shared" si="7"/>
        <v>7.5</v>
      </c>
      <c r="Y20" s="177"/>
    </row>
    <row r="21" spans="1:25" s="4" customFormat="1" x14ac:dyDescent="0.25">
      <c r="A21" s="126" t="str">
        <f>'Indicator Data'!A24</f>
        <v>Bhutan</v>
      </c>
      <c r="B21" s="47" t="str">
        <f>'Indicator Data'!B24</f>
        <v>BTN</v>
      </c>
      <c r="C21" s="93">
        <f>IF('Indicator Data'!AR24="No data","x",ROUND(IF('Indicator Data'!AR24&gt;C$195,0,IF('Indicator Data'!AR24&lt;C$194,10,(C$195-'Indicator Data'!AR24)/(C$195-C$194)*10)),1))</f>
        <v>4.5</v>
      </c>
      <c r="D21" s="94">
        <f t="shared" si="0"/>
        <v>4.5</v>
      </c>
      <c r="E21" s="93">
        <f>IF('Indicator Data'!AT24="No data","x",ROUND(IF('Indicator Data'!AT24&gt;E$195,0,IF('Indicator Data'!AT24&lt;E$194,10,(E$195-'Indicator Data'!AT24)/(E$195-E$194)*10)),1))</f>
        <v>3.2</v>
      </c>
      <c r="F21" s="93">
        <f>IF('Indicator Data'!AS24="No data","x",ROUND(IF('Indicator Data'!AS24&gt;F$195,0,IF('Indicator Data'!AS24&lt;F$194,10,(F$195-'Indicator Data'!AS24)/(F$195-F$194)*10)),1))</f>
        <v>3.9</v>
      </c>
      <c r="G21" s="94">
        <f t="shared" si="1"/>
        <v>3.6</v>
      </c>
      <c r="H21" s="95">
        <f t="shared" si="2"/>
        <v>4.0999999999999996</v>
      </c>
      <c r="I21" s="93">
        <f>IF('Indicator Data'!AV24="No data","x",ROUND(IF('Indicator Data'!AV24^2&gt;I$195,0,IF('Indicator Data'!AV24^2&lt;I$194,10,(I$195-'Indicator Data'!AV24^2)/(I$195-I$194)*10)),1))</f>
        <v>6.5</v>
      </c>
      <c r="J21" s="93">
        <f>IF(OR('Indicator Data'!AU24=0,'Indicator Data'!AU24="No data"),"x",ROUND(IF('Indicator Data'!AU24&gt;J$195,0,IF('Indicator Data'!AU24&lt;J$194,10,(J$195-'Indicator Data'!AU24)/(J$195-J$194)*10)),1))</f>
        <v>0</v>
      </c>
      <c r="K21" s="93">
        <f>IF('Indicator Data'!AW24="No data","x",ROUND(IF('Indicator Data'!AW24&gt;K$195,0,IF('Indicator Data'!AW24&lt;K$194,10,(K$195-'Indicator Data'!AW24)/(K$195-K$194)*10)),1))</f>
        <v>5.8</v>
      </c>
      <c r="L21" s="93">
        <f>IF('Indicator Data'!AX24="No data","x",ROUND(IF('Indicator Data'!AX24&gt;L$195,0,IF('Indicator Data'!AX24&lt;L$194,10,(L$195-'Indicator Data'!AX24)/(L$195-L$194)*10)),1))</f>
        <v>5.7</v>
      </c>
      <c r="M21" s="94">
        <f t="shared" si="3"/>
        <v>4.5</v>
      </c>
      <c r="N21" s="143">
        <f>IF('Indicator Data'!AY24="No data","x",'Indicator Data'!AY24/'Indicator Data'!BE24*100)</f>
        <v>4.1673178100744908</v>
      </c>
      <c r="O21" s="93">
        <f t="shared" si="4"/>
        <v>9.6999999999999993</v>
      </c>
      <c r="P21" s="93">
        <f>IF('Indicator Data'!AZ24="No data","x",ROUND(IF('Indicator Data'!AZ24&gt;P$195,0,IF('Indicator Data'!AZ24&lt;P$194,10,(P$195-'Indicator Data'!AZ24)/(P$195-P$194)*10)),1))</f>
        <v>5.5</v>
      </c>
      <c r="Q21" s="93">
        <f>IF('Indicator Data'!BA24="No data","x",ROUND(IF('Indicator Data'!BA24&gt;Q$195,0,IF('Indicator Data'!BA24&lt;Q$194,10,(Q$195-'Indicator Data'!BA24)/(Q$195-Q$194)*10)),1))</f>
        <v>0</v>
      </c>
      <c r="R21" s="94">
        <f t="shared" si="5"/>
        <v>5.0999999999999996</v>
      </c>
      <c r="S21" s="93">
        <f>IF('Indicator Data'!Y24="No data","x",ROUND(IF('Indicator Data'!Y24&gt;S$195,0,IF('Indicator Data'!Y24&lt;S$194,10,(S$195-'Indicator Data'!Y24)/(S$195-S$194)*10)),1))</f>
        <v>9</v>
      </c>
      <c r="T21" s="93">
        <f>IF('Indicator Data'!Z24="No data","x",ROUND(IF('Indicator Data'!Z24&gt;T$195,0,IF('Indicator Data'!Z24&lt;T$194,10,(T$195-'Indicator Data'!Z24)/(T$195-T$194)*10)),1))</f>
        <v>0.5</v>
      </c>
      <c r="U21" s="93">
        <f>IF('Indicator Data'!AC24="No data","x",ROUND(IF('Indicator Data'!AC24&gt;U$195,0,IF('Indicator Data'!AC24&lt;U$194,10,(U$195-'Indicator Data'!AC24)/(U$195-U$194)*10)),1))</f>
        <v>9.1999999999999993</v>
      </c>
      <c r="V21" s="93">
        <f>IF('Indicator Data'!AD24="No data","x",ROUND(IF('Indicator Data'!AD24&gt;V$195,10,IF('Indicator Data'!AD24&lt;V$194,0,10-(V$195-'Indicator Data'!AD24)/(V$195-V$194)*10)),1))</f>
        <v>1.6</v>
      </c>
      <c r="W21" s="94">
        <f t="shared" si="6"/>
        <v>5.0999999999999996</v>
      </c>
      <c r="X21" s="95">
        <f t="shared" si="7"/>
        <v>4.9000000000000004</v>
      </c>
      <c r="Y21" s="177"/>
    </row>
    <row r="22" spans="1:25" s="4" customFormat="1" x14ac:dyDescent="0.25">
      <c r="A22" s="126" t="str">
        <f>'Indicator Data'!A25</f>
        <v>Bolivia</v>
      </c>
      <c r="B22" s="47" t="str">
        <f>'Indicator Data'!B25</f>
        <v>BOL</v>
      </c>
      <c r="C22" s="93">
        <f>IF('Indicator Data'!AR25="No data","x",ROUND(IF('Indicator Data'!AR25&gt;C$195,0,IF('Indicator Data'!AR25&lt;C$194,10,(C$195-'Indicator Data'!AR25)/(C$195-C$194)*10)),1))</f>
        <v>5.6</v>
      </c>
      <c r="D22" s="94">
        <f t="shared" si="0"/>
        <v>5.6</v>
      </c>
      <c r="E22" s="93">
        <f>IF('Indicator Data'!AT25="No data","x",ROUND(IF('Indicator Data'!AT25&gt;E$195,0,IF('Indicator Data'!AT25&lt;E$194,10,(E$195-'Indicator Data'!AT25)/(E$195-E$194)*10)),1))</f>
        <v>7.1</v>
      </c>
      <c r="F22" s="93">
        <f>IF('Indicator Data'!AS25="No data","x",ROUND(IF('Indicator Data'!AS25&gt;F$195,0,IF('Indicator Data'!AS25&lt;F$194,10,(F$195-'Indicator Data'!AS25)/(F$195-F$194)*10)),1))</f>
        <v>5.8</v>
      </c>
      <c r="G22" s="94">
        <f t="shared" si="1"/>
        <v>6.5</v>
      </c>
      <c r="H22" s="95">
        <f t="shared" si="2"/>
        <v>6.1</v>
      </c>
      <c r="I22" s="93">
        <f>IF('Indicator Data'!AV25="No data","x",ROUND(IF('Indicator Data'!AV25^2&gt;I$195,0,IF('Indicator Data'!AV25^2&lt;I$194,10,(I$195-'Indicator Data'!AV25^2)/(I$195-I$194)*10)),1))</f>
        <v>1</v>
      </c>
      <c r="J22" s="93">
        <f>IF(OR('Indicator Data'!AU25=0,'Indicator Data'!AU25="No data"),"x",ROUND(IF('Indicator Data'!AU25&gt;J$195,0,IF('Indicator Data'!AU25&lt;J$194,10,(J$195-'Indicator Data'!AU25)/(J$195-J$194)*10)),1))</f>
        <v>0.7</v>
      </c>
      <c r="K22" s="93">
        <f>IF('Indicator Data'!AW25="No data","x",ROUND(IF('Indicator Data'!AW25&gt;K$195,0,IF('Indicator Data'!AW25&lt;K$194,10,(K$195-'Indicator Data'!AW25)/(K$195-K$194)*10)),1))</f>
        <v>6</v>
      </c>
      <c r="L22" s="93">
        <f>IF('Indicator Data'!AX25="No data","x",ROUND(IF('Indicator Data'!AX25&gt;L$195,0,IF('Indicator Data'!AX25&lt;L$194,10,(L$195-'Indicator Data'!AX25)/(L$195-L$194)*10)),1))</f>
        <v>5.6</v>
      </c>
      <c r="M22" s="94">
        <f t="shared" si="3"/>
        <v>3.3</v>
      </c>
      <c r="N22" s="143">
        <f>IF('Indicator Data'!AY25="No data","x",'Indicator Data'!AY25/'Indicator Data'!BE25*100)</f>
        <v>8.7695006000184623</v>
      </c>
      <c r="O22" s="93">
        <f t="shared" si="4"/>
        <v>9.1999999999999993</v>
      </c>
      <c r="P22" s="93">
        <f>IF('Indicator Data'!AZ25="No data","x",ROUND(IF('Indicator Data'!AZ25&gt;P$195,0,IF('Indicator Data'!AZ25&lt;P$194,10,(P$195-'Indicator Data'!AZ25)/(P$195-P$194)*10)),1))</f>
        <v>5.5</v>
      </c>
      <c r="Q22" s="93">
        <f>IF('Indicator Data'!BA25="No data","x",ROUND(IF('Indicator Data'!BA25&gt;Q$195,0,IF('Indicator Data'!BA25&lt;Q$194,10,(Q$195-'Indicator Data'!BA25)/(Q$195-Q$194)*10)),1))</f>
        <v>2</v>
      </c>
      <c r="R22" s="94">
        <f t="shared" si="5"/>
        <v>5.6</v>
      </c>
      <c r="S22" s="93">
        <f>IF('Indicator Data'!Y25="No data","x",ROUND(IF('Indicator Data'!Y25&gt;S$195,0,IF('Indicator Data'!Y25&lt;S$194,10,(S$195-'Indicator Data'!Y25)/(S$195-S$194)*10)),1))</f>
        <v>9</v>
      </c>
      <c r="T22" s="93">
        <f>IF('Indicator Data'!Z25="No data","x",ROUND(IF('Indicator Data'!Z25&gt;T$195,0,IF('Indicator Data'!Z25&lt;T$194,10,(T$195-'Indicator Data'!Z25)/(T$195-T$194)*10)),1))</f>
        <v>4.0999999999999996</v>
      </c>
      <c r="U22" s="93">
        <f>IF('Indicator Data'!AC25="No data","x",ROUND(IF('Indicator Data'!AC25&gt;U$195,0,IF('Indicator Data'!AC25&lt;U$194,10,(U$195-'Indicator Data'!AC25)/(U$195-U$194)*10)),1))</f>
        <v>8.6999999999999993</v>
      </c>
      <c r="V22" s="93">
        <f>IF('Indicator Data'!AD25="No data","x",ROUND(IF('Indicator Data'!AD25&gt;V$195,10,IF('Indicator Data'!AD25&lt;V$194,0,10-(V$195-'Indicator Data'!AD25)/(V$195-V$194)*10)),1))</f>
        <v>2.2999999999999998</v>
      </c>
      <c r="W22" s="94">
        <f t="shared" si="6"/>
        <v>6</v>
      </c>
      <c r="X22" s="95">
        <f t="shared" si="7"/>
        <v>5</v>
      </c>
      <c r="Y22" s="177"/>
    </row>
    <row r="23" spans="1:25" s="4" customFormat="1" x14ac:dyDescent="0.25">
      <c r="A23" s="126" t="str">
        <f>'Indicator Data'!A26</f>
        <v>Bosnia and Herzegovina</v>
      </c>
      <c r="B23" s="47" t="str">
        <f>'Indicator Data'!B26</f>
        <v>BIH</v>
      </c>
      <c r="C23" s="93" t="str">
        <f>IF('Indicator Data'!AR26="No data","x",ROUND(IF('Indicator Data'!AR26&gt;C$195,0,IF('Indicator Data'!AR26&lt;C$194,10,(C$195-'Indicator Data'!AR26)/(C$195-C$194)*10)),1))</f>
        <v>x</v>
      </c>
      <c r="D23" s="94" t="str">
        <f t="shared" si="0"/>
        <v>x</v>
      </c>
      <c r="E23" s="93">
        <f>IF('Indicator Data'!AT26="No data","x",ROUND(IF('Indicator Data'!AT26&gt;E$195,0,IF('Indicator Data'!AT26&lt;E$194,10,(E$195-'Indicator Data'!AT26)/(E$195-E$194)*10)),1))</f>
        <v>6.2</v>
      </c>
      <c r="F23" s="93">
        <f>IF('Indicator Data'!AS26="No data","x",ROUND(IF('Indicator Data'!AS26&gt;F$195,0,IF('Indicator Data'!AS26&lt;F$194,10,(F$195-'Indicator Data'!AS26)/(F$195-F$194)*10)),1))</f>
        <v>6</v>
      </c>
      <c r="G23" s="94">
        <f t="shared" si="1"/>
        <v>6.1</v>
      </c>
      <c r="H23" s="95">
        <f t="shared" si="2"/>
        <v>6.1</v>
      </c>
      <c r="I23" s="93">
        <f>IF('Indicator Data'!AV26="No data","x",ROUND(IF('Indicator Data'!AV26^2&gt;I$195,0,IF('Indicator Data'!AV26^2&lt;I$194,10,(I$195-'Indicator Data'!AV26^2)/(I$195-I$194)*10)),1))</f>
        <v>0.3</v>
      </c>
      <c r="J23" s="93">
        <f>IF(OR('Indicator Data'!AU26=0,'Indicator Data'!AU26="No data"),"x",ROUND(IF('Indicator Data'!AU26&gt;J$195,0,IF('Indicator Data'!AU26&lt;J$194,10,(J$195-'Indicator Data'!AU26)/(J$195-J$194)*10)),1))</f>
        <v>0</v>
      </c>
      <c r="K23" s="93">
        <f>IF('Indicator Data'!AW26="No data","x",ROUND(IF('Indicator Data'!AW26&gt;K$195,0,IF('Indicator Data'!AW26&lt;K$194,10,(K$195-'Indicator Data'!AW26)/(K$195-K$194)*10)),1))</f>
        <v>4.5</v>
      </c>
      <c r="L23" s="93">
        <f>IF('Indicator Data'!AX26="No data","x",ROUND(IF('Indicator Data'!AX26&gt;L$195,0,IF('Indicator Data'!AX26&lt;L$194,10,(L$195-'Indicator Data'!AX26)/(L$195-L$194)*10)),1))</f>
        <v>5.7</v>
      </c>
      <c r="M23" s="94">
        <f t="shared" si="3"/>
        <v>2.6</v>
      </c>
      <c r="N23" s="143">
        <f>IF('Indicator Data'!AY26="No data","x",'Indicator Data'!AY26/'Indicator Data'!BE26*100)</f>
        <v>74.509803921568633</v>
      </c>
      <c r="O23" s="93">
        <f t="shared" si="4"/>
        <v>2.6</v>
      </c>
      <c r="P23" s="93">
        <f>IF('Indicator Data'!AZ26="No data","x",ROUND(IF('Indicator Data'!AZ26&gt;P$195,0,IF('Indicator Data'!AZ26&lt;P$194,10,(P$195-'Indicator Data'!AZ26)/(P$195-P$194)*10)),1))</f>
        <v>0.6</v>
      </c>
      <c r="Q23" s="93">
        <f>IF('Indicator Data'!BA26="No data","x",ROUND(IF('Indicator Data'!BA26&gt;Q$195,0,IF('Indicator Data'!BA26&lt;Q$194,10,(Q$195-'Indicator Data'!BA26)/(Q$195-Q$194)*10)),1))</f>
        <v>0</v>
      </c>
      <c r="R23" s="94">
        <f t="shared" si="5"/>
        <v>1.1000000000000001</v>
      </c>
      <c r="S23" s="93">
        <f>IF('Indicator Data'!Y26="No data","x",ROUND(IF('Indicator Data'!Y26&gt;S$195,0,IF('Indicator Data'!Y26&lt;S$194,10,(S$195-'Indicator Data'!Y26)/(S$195-S$194)*10)),1))</f>
        <v>5.2</v>
      </c>
      <c r="T23" s="93">
        <f>IF('Indicator Data'!Z26="No data","x",ROUND(IF('Indicator Data'!Z26&gt;T$195,0,IF('Indicator Data'!Z26&lt;T$194,10,(T$195-'Indicator Data'!Z26)/(T$195-T$194)*10)),1))</f>
        <v>7.7</v>
      </c>
      <c r="U23" s="93">
        <f>IF('Indicator Data'!AC26="No data","x",ROUND(IF('Indicator Data'!AC26&gt;U$195,0,IF('Indicator Data'!AC26&lt;U$194,10,(U$195-'Indicator Data'!AC26)/(U$195-U$194)*10)),1))</f>
        <v>6.4</v>
      </c>
      <c r="V23" s="93">
        <f>IF('Indicator Data'!AD26="No data","x",ROUND(IF('Indicator Data'!AD26&gt;V$195,10,IF('Indicator Data'!AD26&lt;V$194,0,10-(V$195-'Indicator Data'!AD26)/(V$195-V$194)*10)),1))</f>
        <v>0.1</v>
      </c>
      <c r="W23" s="94">
        <f t="shared" si="6"/>
        <v>4.9000000000000004</v>
      </c>
      <c r="X23" s="95">
        <f t="shared" si="7"/>
        <v>2.9</v>
      </c>
      <c r="Y23" s="177"/>
    </row>
    <row r="24" spans="1:25" s="4" customFormat="1" x14ac:dyDescent="0.25">
      <c r="A24" s="126" t="str">
        <f>'Indicator Data'!A27</f>
        <v>Botswana</v>
      </c>
      <c r="B24" s="47" t="str">
        <f>'Indicator Data'!B27</f>
        <v>BWA</v>
      </c>
      <c r="C24" s="93">
        <f>IF('Indicator Data'!AR27="No data","x",ROUND(IF('Indicator Data'!AR27&gt;C$195,0,IF('Indicator Data'!AR27&lt;C$194,10,(C$195-'Indicator Data'!AR27)/(C$195-C$194)*10)),1))</f>
        <v>5.6</v>
      </c>
      <c r="D24" s="94">
        <f t="shared" si="0"/>
        <v>5.6</v>
      </c>
      <c r="E24" s="93">
        <f>IF('Indicator Data'!AT27="No data","x",ROUND(IF('Indicator Data'!AT27&gt;E$195,0,IF('Indicator Data'!AT27&lt;E$194,10,(E$195-'Indicator Data'!AT27)/(E$195-E$194)*10)),1))</f>
        <v>3.9</v>
      </c>
      <c r="F24" s="93">
        <f>IF('Indicator Data'!AS27="No data","x",ROUND(IF('Indicator Data'!AS27&gt;F$195,0,IF('Indicator Data'!AS27&lt;F$194,10,(F$195-'Indicator Data'!AS27)/(F$195-F$194)*10)),1))</f>
        <v>4.0999999999999996</v>
      </c>
      <c r="G24" s="94">
        <f t="shared" si="1"/>
        <v>4</v>
      </c>
      <c r="H24" s="95">
        <f t="shared" si="2"/>
        <v>4.8</v>
      </c>
      <c r="I24" s="93">
        <f>IF('Indicator Data'!AV27="No data","x",ROUND(IF('Indicator Data'!AV27^2&gt;I$195,0,IF('Indicator Data'!AV27^2&lt;I$194,10,(I$195-'Indicator Data'!AV27^2)/(I$195-I$194)*10)),1))</f>
        <v>2.4</v>
      </c>
      <c r="J24" s="93">
        <f>IF(OR('Indicator Data'!AU27=0,'Indicator Data'!AU27="No data"),"x",ROUND(IF('Indicator Data'!AU27&gt;J$195,0,IF('Indicator Data'!AU27&lt;J$194,10,(J$195-'Indicator Data'!AU27)/(J$195-J$194)*10)),1))</f>
        <v>3.9</v>
      </c>
      <c r="K24" s="93">
        <f>IF('Indicator Data'!AW27="No data","x",ROUND(IF('Indicator Data'!AW27&gt;K$195,0,IF('Indicator Data'!AW27&lt;K$194,10,(K$195-'Indicator Data'!AW27)/(K$195-K$194)*10)),1))</f>
        <v>6.1</v>
      </c>
      <c r="L24" s="93">
        <f>IF('Indicator Data'!AX27="No data","x",ROUND(IF('Indicator Data'!AX27&gt;L$195,0,IF('Indicator Data'!AX27&lt;L$194,10,(L$195-'Indicator Data'!AX27)/(L$195-L$194)*10)),1))</f>
        <v>2.1</v>
      </c>
      <c r="M24" s="94">
        <f t="shared" si="3"/>
        <v>3.6</v>
      </c>
      <c r="N24" s="143">
        <f>IF('Indicator Data'!AY27="No data","x",'Indicator Data'!AY27/'Indicator Data'!BE27*100)</f>
        <v>7.0580346902405031</v>
      </c>
      <c r="O24" s="93">
        <f t="shared" si="4"/>
        <v>9.4</v>
      </c>
      <c r="P24" s="93">
        <f>IF('Indicator Data'!AZ27="No data","x",ROUND(IF('Indicator Data'!AZ27&gt;P$195,0,IF('Indicator Data'!AZ27&lt;P$194,10,(P$195-'Indicator Data'!AZ27)/(P$195-P$194)*10)),1))</f>
        <v>4.0999999999999996</v>
      </c>
      <c r="Q24" s="93">
        <f>IF('Indicator Data'!BA27="No data","x",ROUND(IF('Indicator Data'!BA27&gt;Q$195,0,IF('Indicator Data'!BA27&lt;Q$194,10,(Q$195-'Indicator Data'!BA27)/(Q$195-Q$194)*10)),1))</f>
        <v>0.8</v>
      </c>
      <c r="R24" s="94">
        <f t="shared" si="5"/>
        <v>4.8</v>
      </c>
      <c r="S24" s="93">
        <f>IF('Indicator Data'!Y27="No data","x",ROUND(IF('Indicator Data'!Y27&gt;S$195,0,IF('Indicator Data'!Y27&lt;S$194,10,(S$195-'Indicator Data'!Y27)/(S$195-S$194)*10)),1))</f>
        <v>9.1999999999999993</v>
      </c>
      <c r="T24" s="93">
        <f>IF('Indicator Data'!Z27="No data","x",ROUND(IF('Indicator Data'!Z27&gt;T$195,0,IF('Indicator Data'!Z27&lt;T$194,10,(T$195-'Indicator Data'!Z27)/(T$195-T$194)*10)),1))</f>
        <v>0.5</v>
      </c>
      <c r="U24" s="93">
        <f>IF('Indicator Data'!AC27="No data","x",ROUND(IF('Indicator Data'!AC27&gt;U$195,0,IF('Indicator Data'!AC27&lt;U$194,10,(U$195-'Indicator Data'!AC27)/(U$195-U$194)*10)),1))</f>
        <v>6.9</v>
      </c>
      <c r="V24" s="93">
        <f>IF('Indicator Data'!AD27="No data","x",ROUND(IF('Indicator Data'!AD27&gt;V$195,10,IF('Indicator Data'!AD27&lt;V$194,0,10-(V$195-'Indicator Data'!AD27)/(V$195-V$194)*10)),1))</f>
        <v>1.4</v>
      </c>
      <c r="W24" s="94">
        <f t="shared" si="6"/>
        <v>4.5</v>
      </c>
      <c r="X24" s="95">
        <f t="shared" si="7"/>
        <v>4.3</v>
      </c>
      <c r="Y24" s="177"/>
    </row>
    <row r="25" spans="1:25" s="4" customFormat="1" x14ac:dyDescent="0.25">
      <c r="A25" s="126" t="str">
        <f>'Indicator Data'!A28</f>
        <v>Brazil</v>
      </c>
      <c r="B25" s="47" t="str">
        <f>'Indicator Data'!B28</f>
        <v>BRA</v>
      </c>
      <c r="C25" s="93">
        <f>IF('Indicator Data'!AR28="No data","x",ROUND(IF('Indicator Data'!AR28&gt;C$195,0,IF('Indicator Data'!AR28&lt;C$194,10,(C$195-'Indicator Data'!AR28)/(C$195-C$194)*10)),1))</f>
        <v>4.3</v>
      </c>
      <c r="D25" s="94">
        <f t="shared" si="0"/>
        <v>4.3</v>
      </c>
      <c r="E25" s="93">
        <f>IF('Indicator Data'!AT28="No data","x",ROUND(IF('Indicator Data'!AT28&gt;E$195,0,IF('Indicator Data'!AT28&lt;E$194,10,(E$195-'Indicator Data'!AT28)/(E$195-E$194)*10)),1))</f>
        <v>6.5</v>
      </c>
      <c r="F25" s="93">
        <f>IF('Indicator Data'!AS28="No data","x",ROUND(IF('Indicator Data'!AS28&gt;F$195,0,IF('Indicator Data'!AS28&lt;F$194,10,(F$195-'Indicator Data'!AS28)/(F$195-F$194)*10)),1))</f>
        <v>5.6</v>
      </c>
      <c r="G25" s="94">
        <f t="shared" si="1"/>
        <v>6.1</v>
      </c>
      <c r="H25" s="95">
        <f t="shared" si="2"/>
        <v>5.2</v>
      </c>
      <c r="I25" s="93">
        <f>IF('Indicator Data'!AV28="No data","x",ROUND(IF('Indicator Data'!AV28^2&gt;I$195,0,IF('Indicator Data'!AV28^2&lt;I$194,10,(I$195-'Indicator Data'!AV28^2)/(I$195-I$194)*10)),1))</f>
        <v>1.6</v>
      </c>
      <c r="J25" s="93">
        <f>IF(OR('Indicator Data'!AU28=0,'Indicator Data'!AU28="No data"),"x",ROUND(IF('Indicator Data'!AU28&gt;J$195,0,IF('Indicator Data'!AU28&lt;J$194,10,(J$195-'Indicator Data'!AU28)/(J$195-J$194)*10)),1))</f>
        <v>0</v>
      </c>
      <c r="K25" s="93">
        <f>IF('Indicator Data'!AW28="No data","x",ROUND(IF('Indicator Data'!AW28&gt;K$195,0,IF('Indicator Data'!AW28&lt;K$194,10,(K$195-'Indicator Data'!AW28)/(K$195-K$194)*10)),1))</f>
        <v>3.9</v>
      </c>
      <c r="L25" s="93">
        <f>IF('Indicator Data'!AX28="No data","x",ROUND(IF('Indicator Data'!AX28&gt;L$195,0,IF('Indicator Data'!AX28&lt;L$194,10,(L$195-'Indicator Data'!AX28)/(L$195-L$194)*10)),1))</f>
        <v>4.2</v>
      </c>
      <c r="M25" s="94">
        <f t="shared" si="3"/>
        <v>2.4</v>
      </c>
      <c r="N25" s="143">
        <f>IF('Indicator Data'!AY28="No data","x",'Indicator Data'!AY28/'Indicator Data'!BE28*100)</f>
        <v>10.639027261916302</v>
      </c>
      <c r="O25" s="93">
        <f t="shared" si="4"/>
        <v>9</v>
      </c>
      <c r="P25" s="93">
        <f>IF('Indicator Data'!AZ28="No data","x",ROUND(IF('Indicator Data'!AZ28&gt;P$195,0,IF('Indicator Data'!AZ28&lt;P$194,10,(P$195-'Indicator Data'!AZ28)/(P$195-P$194)*10)),1))</f>
        <v>1.9</v>
      </c>
      <c r="Q25" s="93">
        <f>IF('Indicator Data'!BA28="No data","x",ROUND(IF('Indicator Data'!BA28&gt;Q$195,0,IF('Indicator Data'!BA28&lt;Q$194,10,(Q$195-'Indicator Data'!BA28)/(Q$195-Q$194)*10)),1))</f>
        <v>0.4</v>
      </c>
      <c r="R25" s="94">
        <f t="shared" si="5"/>
        <v>3.8</v>
      </c>
      <c r="S25" s="93">
        <f>IF('Indicator Data'!Y28="No data","x",ROUND(IF('Indicator Data'!Y28&gt;S$195,0,IF('Indicator Data'!Y28&lt;S$194,10,(S$195-'Indicator Data'!Y28)/(S$195-S$194)*10)),1))</f>
        <v>5.3</v>
      </c>
      <c r="T25" s="93">
        <f>IF('Indicator Data'!Z28="No data","x",ROUND(IF('Indicator Data'!Z28&gt;T$195,0,IF('Indicator Data'!Z28&lt;T$194,10,(T$195-'Indicator Data'!Z28)/(T$195-T$194)*10)),1))</f>
        <v>0.5</v>
      </c>
      <c r="U25" s="93">
        <f>IF('Indicator Data'!AC28="No data","x",ROUND(IF('Indicator Data'!AC28&gt;U$195,0,IF('Indicator Data'!AC28&lt;U$194,10,(U$195-'Indicator Data'!AC28)/(U$195-U$194)*10)),1))</f>
        <v>5.5</v>
      </c>
      <c r="V25" s="93">
        <f>IF('Indicator Data'!AD28="No data","x",ROUND(IF('Indicator Data'!AD28&gt;V$195,10,IF('Indicator Data'!AD28&lt;V$194,0,10-(V$195-'Indicator Data'!AD28)/(V$195-V$194)*10)),1))</f>
        <v>0.5</v>
      </c>
      <c r="W25" s="94">
        <f t="shared" si="6"/>
        <v>3</v>
      </c>
      <c r="X25" s="95">
        <f t="shared" si="7"/>
        <v>3.1</v>
      </c>
      <c r="Y25" s="177"/>
    </row>
    <row r="26" spans="1:25" s="4" customFormat="1" x14ac:dyDescent="0.25">
      <c r="A26" s="126" t="str">
        <f>'Indicator Data'!A29</f>
        <v>Brunei Darussalam</v>
      </c>
      <c r="B26" s="47" t="str">
        <f>'Indicator Data'!B29</f>
        <v>BRN</v>
      </c>
      <c r="C26" s="93">
        <f>IF('Indicator Data'!AR29="No data","x",ROUND(IF('Indicator Data'!AR29&gt;C$195,0,IF('Indicator Data'!AR29&lt;C$194,10,(C$195-'Indicator Data'!AR29)/(C$195-C$194)*10)),1))</f>
        <v>6</v>
      </c>
      <c r="D26" s="94">
        <f t="shared" si="0"/>
        <v>6</v>
      </c>
      <c r="E26" s="93">
        <f>IF('Indicator Data'!AT29="No data","x",ROUND(IF('Indicator Data'!AT29&gt;E$195,0,IF('Indicator Data'!AT29&lt;E$194,10,(E$195-'Indicator Data'!AT29)/(E$195-E$194)*10)),1))</f>
        <v>3.7</v>
      </c>
      <c r="F26" s="93">
        <f>IF('Indicator Data'!AS29="No data","x",ROUND(IF('Indicator Data'!AS29&gt;F$195,0,IF('Indicator Data'!AS29&lt;F$194,10,(F$195-'Indicator Data'!AS29)/(F$195-F$194)*10)),1))</f>
        <v>2.7</v>
      </c>
      <c r="G26" s="94">
        <f t="shared" si="1"/>
        <v>3.2</v>
      </c>
      <c r="H26" s="95">
        <f t="shared" si="2"/>
        <v>4.5999999999999996</v>
      </c>
      <c r="I26" s="93">
        <f>IF('Indicator Data'!AV29="No data","x",ROUND(IF('Indicator Data'!AV29^2&gt;I$195,0,IF('Indicator Data'!AV29^2&lt;I$194,10,(I$195-'Indicator Data'!AV29^2)/(I$195-I$194)*10)),1))</f>
        <v>0.7</v>
      </c>
      <c r="J26" s="93">
        <f>IF(OR('Indicator Data'!AU29=0,'Indicator Data'!AU29="No data"),"x",ROUND(IF('Indicator Data'!AU29&gt;J$195,0,IF('Indicator Data'!AU29&lt;J$194,10,(J$195-'Indicator Data'!AU29)/(J$195-J$194)*10)),1))</f>
        <v>0</v>
      </c>
      <c r="K26" s="93">
        <f>IF('Indicator Data'!AW29="No data","x",ROUND(IF('Indicator Data'!AW29&gt;K$195,0,IF('Indicator Data'!AW29&lt;K$194,10,(K$195-'Indicator Data'!AW29)/(K$195-K$194)*10)),1))</f>
        <v>1</v>
      </c>
      <c r="L26" s="93">
        <f>IF('Indicator Data'!AX29="No data","x",ROUND(IF('Indicator Data'!AX29&gt;L$195,0,IF('Indicator Data'!AX29&lt;L$194,10,(L$195-'Indicator Data'!AX29)/(L$195-L$194)*10)),1))</f>
        <v>4.0999999999999996</v>
      </c>
      <c r="M26" s="94">
        <f t="shared" si="3"/>
        <v>1.5</v>
      </c>
      <c r="N26" s="143">
        <f>IF('Indicator Data'!AY29="No data","x",'Indicator Data'!AY29/'Indicator Data'!BE29*100)</f>
        <v>28.462998102466791</v>
      </c>
      <c r="O26" s="93">
        <f t="shared" si="4"/>
        <v>7.2</v>
      </c>
      <c r="P26" s="93" t="str">
        <f>IF('Indicator Data'!AZ29="No data","x",ROUND(IF('Indicator Data'!AZ29&gt;P$195,0,IF('Indicator Data'!AZ29&lt;P$194,10,(P$195-'Indicator Data'!AZ29)/(P$195-P$194)*10)),1))</f>
        <v>x</v>
      </c>
      <c r="Q26" s="93" t="str">
        <f>IF('Indicator Data'!BA29="No data","x",ROUND(IF('Indicator Data'!BA29&gt;Q$195,0,IF('Indicator Data'!BA29&lt;Q$194,10,(Q$195-'Indicator Data'!BA29)/(Q$195-Q$194)*10)),1))</f>
        <v>x</v>
      </c>
      <c r="R26" s="94">
        <f t="shared" si="5"/>
        <v>7.2</v>
      </c>
      <c r="S26" s="93">
        <f>IF('Indicator Data'!Y29="No data","x",ROUND(IF('Indicator Data'!Y29&gt;S$195,0,IF('Indicator Data'!Y29&lt;S$194,10,(S$195-'Indicator Data'!Y29)/(S$195-S$194)*10)),1))</f>
        <v>6.4</v>
      </c>
      <c r="T26" s="93">
        <f>IF('Indicator Data'!Z29="No data","x",ROUND(IF('Indicator Data'!Z29&gt;T$195,0,IF('Indicator Data'!Z29&lt;T$194,10,(T$195-'Indicator Data'!Z29)/(T$195-T$194)*10)),1))</f>
        <v>0.5</v>
      </c>
      <c r="U26" s="93">
        <f>IF('Indicator Data'!AC29="No data","x",ROUND(IF('Indicator Data'!AC29&gt;U$195,0,IF('Indicator Data'!AC29&lt;U$194,10,(U$195-'Indicator Data'!AC29)/(U$195-U$194)*10)),1))</f>
        <v>3.1</v>
      </c>
      <c r="V26" s="93">
        <f>IF('Indicator Data'!AD29="No data","x",ROUND(IF('Indicator Data'!AD29&gt;V$195,10,IF('Indicator Data'!AD29&lt;V$194,0,10-(V$195-'Indicator Data'!AD29)/(V$195-V$194)*10)),1))</f>
        <v>0.3</v>
      </c>
      <c r="W26" s="94">
        <f t="shared" si="6"/>
        <v>2.6</v>
      </c>
      <c r="X26" s="95">
        <f t="shared" si="7"/>
        <v>3.8</v>
      </c>
      <c r="Y26" s="177"/>
    </row>
    <row r="27" spans="1:25" s="4" customFormat="1" x14ac:dyDescent="0.25">
      <c r="A27" s="126" t="str">
        <f>'Indicator Data'!A30</f>
        <v>Bulgaria</v>
      </c>
      <c r="B27" s="47" t="str">
        <f>'Indicator Data'!B30</f>
        <v>BGR</v>
      </c>
      <c r="C27" s="93">
        <f>IF('Indicator Data'!AR30="No data","x",ROUND(IF('Indicator Data'!AR30&gt;C$195,0,IF('Indicator Data'!AR30&lt;C$194,10,(C$195-'Indicator Data'!AR30)/(C$195-C$194)*10)),1))</f>
        <v>3.2</v>
      </c>
      <c r="D27" s="94">
        <f t="shared" si="0"/>
        <v>3.2</v>
      </c>
      <c r="E27" s="93">
        <f>IF('Indicator Data'!AT30="No data","x",ROUND(IF('Indicator Data'!AT30&gt;E$195,0,IF('Indicator Data'!AT30&lt;E$194,10,(E$195-'Indicator Data'!AT30)/(E$195-E$194)*10)),1))</f>
        <v>5.8</v>
      </c>
      <c r="F27" s="93">
        <f>IF('Indicator Data'!AS30="No data","x",ROUND(IF('Indicator Data'!AS30&gt;F$195,0,IF('Indicator Data'!AS30&lt;F$194,10,(F$195-'Indicator Data'!AS30)/(F$195-F$194)*10)),1))</f>
        <v>4.5</v>
      </c>
      <c r="G27" s="94">
        <f t="shared" si="1"/>
        <v>5.2</v>
      </c>
      <c r="H27" s="95">
        <f t="shared" si="2"/>
        <v>4.2</v>
      </c>
      <c r="I27" s="93">
        <f>IF('Indicator Data'!AV30="No data","x",ROUND(IF('Indicator Data'!AV30^2&gt;I$195,0,IF('Indicator Data'!AV30^2&lt;I$194,10,(I$195-'Indicator Data'!AV30^2)/(I$195-I$194)*10)),1))</f>
        <v>0.4</v>
      </c>
      <c r="J27" s="93">
        <f>IF(OR('Indicator Data'!AU30=0,'Indicator Data'!AU30="No data"),"x",ROUND(IF('Indicator Data'!AU30&gt;J$195,0,IF('Indicator Data'!AU30&lt;J$194,10,(J$195-'Indicator Data'!AU30)/(J$195-J$194)*10)),1))</f>
        <v>0</v>
      </c>
      <c r="K27" s="93">
        <f>IF('Indicator Data'!AW30="No data","x",ROUND(IF('Indicator Data'!AW30&gt;K$195,0,IF('Indicator Data'!AW30&lt;K$194,10,(K$195-'Indicator Data'!AW30)/(K$195-K$194)*10)),1))</f>
        <v>4</v>
      </c>
      <c r="L27" s="93">
        <f>IF('Indicator Data'!AX30="No data","x",ROUND(IF('Indicator Data'!AX30&gt;L$195,0,IF('Indicator Data'!AX30&lt;L$194,10,(L$195-'Indicator Data'!AX30)/(L$195-L$194)*10)),1))</f>
        <v>3.7</v>
      </c>
      <c r="M27" s="94">
        <f t="shared" si="3"/>
        <v>2</v>
      </c>
      <c r="N27" s="143">
        <f>IF('Indicator Data'!AY30="No data","x",'Indicator Data'!AY30/'Indicator Data'!BE30*100)</f>
        <v>77.376565954310976</v>
      </c>
      <c r="O27" s="93">
        <f t="shared" si="4"/>
        <v>2.2999999999999998</v>
      </c>
      <c r="P27" s="93">
        <f>IF('Indicator Data'!AZ30="No data","x",ROUND(IF('Indicator Data'!AZ30&gt;P$195,0,IF('Indicator Data'!AZ30&lt;P$194,10,(P$195-'Indicator Data'!AZ30)/(P$195-P$194)*10)),1))</f>
        <v>1.6</v>
      </c>
      <c r="Q27" s="93">
        <f>IF('Indicator Data'!BA30="No data","x",ROUND(IF('Indicator Data'!BA30&gt;Q$195,0,IF('Indicator Data'!BA30&lt;Q$194,10,(Q$195-'Indicator Data'!BA30)/(Q$195-Q$194)*10)),1))</f>
        <v>0.1</v>
      </c>
      <c r="R27" s="94">
        <f t="shared" si="5"/>
        <v>1.3</v>
      </c>
      <c r="S27" s="93">
        <f>IF('Indicator Data'!Y30="No data","x",ROUND(IF('Indicator Data'!Y30&gt;S$195,0,IF('Indicator Data'!Y30&lt;S$194,10,(S$195-'Indicator Data'!Y30)/(S$195-S$194)*10)),1))</f>
        <v>0.3</v>
      </c>
      <c r="T27" s="93">
        <f>IF('Indicator Data'!Z30="No data","x",ROUND(IF('Indicator Data'!Z30&gt;T$195,0,IF('Indicator Data'!Z30&lt;T$194,10,(T$195-'Indicator Data'!Z30)/(T$195-T$194)*10)),1))</f>
        <v>1.3</v>
      </c>
      <c r="U27" s="93">
        <f>IF('Indicator Data'!AC30="No data","x",ROUND(IF('Indicator Data'!AC30&gt;U$195,0,IF('Indicator Data'!AC30&lt;U$194,10,(U$195-'Indicator Data'!AC30)/(U$195-U$194)*10)),1))</f>
        <v>5.0999999999999996</v>
      </c>
      <c r="V27" s="93">
        <f>IF('Indicator Data'!AD30="No data","x",ROUND(IF('Indicator Data'!AD30&gt;V$195,10,IF('Indicator Data'!AD30&lt;V$194,0,10-(V$195-'Indicator Data'!AD30)/(V$195-V$194)*10)),1))</f>
        <v>0.1</v>
      </c>
      <c r="W27" s="94">
        <f t="shared" si="6"/>
        <v>1.7</v>
      </c>
      <c r="X27" s="95">
        <f t="shared" si="7"/>
        <v>1.7</v>
      </c>
      <c r="Y27" s="177"/>
    </row>
    <row r="28" spans="1:25" s="4" customFormat="1" x14ac:dyDescent="0.25">
      <c r="A28" s="126" t="str">
        <f>'Indicator Data'!A31</f>
        <v>Burkina Faso</v>
      </c>
      <c r="B28" s="47" t="str">
        <f>'Indicator Data'!B31</f>
        <v>BFA</v>
      </c>
      <c r="C28" s="93">
        <f>IF('Indicator Data'!AR31="No data","x",ROUND(IF('Indicator Data'!AR31&gt;C$195,0,IF('Indicator Data'!AR31&lt;C$194,10,(C$195-'Indicator Data'!AR31)/(C$195-C$194)*10)),1))</f>
        <v>3.2</v>
      </c>
      <c r="D28" s="94">
        <f t="shared" si="0"/>
        <v>3.2</v>
      </c>
      <c r="E28" s="93">
        <f>IF('Indicator Data'!AT31="No data","x",ROUND(IF('Indicator Data'!AT31&gt;E$195,0,IF('Indicator Data'!AT31&lt;E$194,10,(E$195-'Indicator Data'!AT31)/(E$195-E$194)*10)),1))</f>
        <v>5.9</v>
      </c>
      <c r="F28" s="93">
        <f>IF('Indicator Data'!AS31="No data","x",ROUND(IF('Indicator Data'!AS31&gt;F$195,0,IF('Indicator Data'!AS31&lt;F$194,10,(F$195-'Indicator Data'!AS31)/(F$195-F$194)*10)),1))</f>
        <v>6.2</v>
      </c>
      <c r="G28" s="94">
        <f t="shared" si="1"/>
        <v>6.1</v>
      </c>
      <c r="H28" s="95">
        <f t="shared" si="2"/>
        <v>4.7</v>
      </c>
      <c r="I28" s="93">
        <f>IF('Indicator Data'!AV31="No data","x",ROUND(IF('Indicator Data'!AV31^2&gt;I$195,0,IF('Indicator Data'!AV31^2&lt;I$194,10,(I$195-'Indicator Data'!AV31^2)/(I$195-I$194)*10)),1))</f>
        <v>9.4</v>
      </c>
      <c r="J28" s="93">
        <f>IF(OR('Indicator Data'!AU31=0,'Indicator Data'!AU31="No data"),"x",ROUND(IF('Indicator Data'!AU31&gt;J$195,0,IF('Indicator Data'!AU31&lt;J$194,10,(J$195-'Indicator Data'!AU31)/(J$195-J$194)*10)),1))</f>
        <v>8.1</v>
      </c>
      <c r="K28" s="93">
        <f>IF('Indicator Data'!AW31="No data","x",ROUND(IF('Indicator Data'!AW31&gt;K$195,0,IF('Indicator Data'!AW31&lt;K$194,10,(K$195-'Indicator Data'!AW31)/(K$195-K$194)*10)),1))</f>
        <v>8.6</v>
      </c>
      <c r="L28" s="93">
        <f>IF('Indicator Data'!AX31="No data","x",ROUND(IF('Indicator Data'!AX31&gt;L$195,0,IF('Indicator Data'!AX31&lt;L$194,10,(L$195-'Indicator Data'!AX31)/(L$195-L$194)*10)),1))</f>
        <v>6</v>
      </c>
      <c r="M28" s="94">
        <f t="shared" si="3"/>
        <v>8</v>
      </c>
      <c r="N28" s="143">
        <f>IF('Indicator Data'!AY31="No data","x",'Indicator Data'!AY31/'Indicator Data'!BE31*100)</f>
        <v>14.985380116959066</v>
      </c>
      <c r="O28" s="93">
        <f t="shared" si="4"/>
        <v>8.6</v>
      </c>
      <c r="P28" s="93">
        <f>IF('Indicator Data'!AZ31="No data","x",ROUND(IF('Indicator Data'!AZ31&gt;P$195,0,IF('Indicator Data'!AZ31&lt;P$194,10,(P$195-'Indicator Data'!AZ31)/(P$195-P$194)*10)),1))</f>
        <v>8.9</v>
      </c>
      <c r="Q28" s="93">
        <f>IF('Indicator Data'!BA31="No data","x",ROUND(IF('Indicator Data'!BA31&gt;Q$195,0,IF('Indicator Data'!BA31&lt;Q$194,10,(Q$195-'Indicator Data'!BA31)/(Q$195-Q$194)*10)),1))</f>
        <v>3.5</v>
      </c>
      <c r="R28" s="94">
        <f t="shared" si="5"/>
        <v>7</v>
      </c>
      <c r="S28" s="93">
        <f>IF('Indicator Data'!Y31="No data","x",ROUND(IF('Indicator Data'!Y31&gt;S$195,0,IF('Indicator Data'!Y31&lt;S$194,10,(S$195-'Indicator Data'!Y31)/(S$195-S$194)*10)),1))</f>
        <v>9.9</v>
      </c>
      <c r="T28" s="93">
        <f>IF('Indicator Data'!Z31="No data","x",ROUND(IF('Indicator Data'!Z31&gt;T$195,0,IF('Indicator Data'!Z31&lt;T$194,10,(T$195-'Indicator Data'!Z31)/(T$195-T$194)*10)),1))</f>
        <v>2.8</v>
      </c>
      <c r="U28" s="93">
        <f>IF('Indicator Data'!AC31="No data","x",ROUND(IF('Indicator Data'!AC31&gt;U$195,0,IF('Indicator Data'!AC31&lt;U$194,10,(U$195-'Indicator Data'!AC31)/(U$195-U$194)*10)),1))</f>
        <v>9.8000000000000007</v>
      </c>
      <c r="V28" s="93">
        <f>IF('Indicator Data'!AD31="No data","x",ROUND(IF('Indicator Data'!AD31&gt;V$195,10,IF('Indicator Data'!AD31&lt;V$194,0,10-(V$195-'Indicator Data'!AD31)/(V$195-V$194)*10)),1))</f>
        <v>4.0999999999999996</v>
      </c>
      <c r="W28" s="94">
        <f t="shared" si="6"/>
        <v>6.7</v>
      </c>
      <c r="X28" s="95">
        <f t="shared" si="7"/>
        <v>7.2</v>
      </c>
      <c r="Y28" s="177"/>
    </row>
    <row r="29" spans="1:25" s="4" customFormat="1" x14ac:dyDescent="0.25">
      <c r="A29" s="126" t="str">
        <f>'Indicator Data'!A32</f>
        <v>Burundi</v>
      </c>
      <c r="B29" s="47" t="str">
        <f>'Indicator Data'!B32</f>
        <v>BDI</v>
      </c>
      <c r="C29" s="93">
        <f>IF('Indicator Data'!AR32="No data","x",ROUND(IF('Indicator Data'!AR32&gt;C$195,0,IF('Indicator Data'!AR32&lt;C$194,10,(C$195-'Indicator Data'!AR32)/(C$195-C$194)*10)),1))</f>
        <v>4.5999999999999996</v>
      </c>
      <c r="D29" s="94">
        <f t="shared" si="0"/>
        <v>4.5999999999999996</v>
      </c>
      <c r="E29" s="93">
        <f>IF('Indicator Data'!AT32="No data","x",ROUND(IF('Indicator Data'!AT32&gt;E$195,0,IF('Indicator Data'!AT32&lt;E$194,10,(E$195-'Indicator Data'!AT32)/(E$195-E$194)*10)),1))</f>
        <v>8.3000000000000007</v>
      </c>
      <c r="F29" s="93">
        <f>IF('Indicator Data'!AS32="No data","x",ROUND(IF('Indicator Data'!AS32&gt;F$195,0,IF('Indicator Data'!AS32&lt;F$194,10,(F$195-'Indicator Data'!AS32)/(F$195-F$194)*10)),1))</f>
        <v>7.7</v>
      </c>
      <c r="G29" s="94">
        <f t="shared" si="1"/>
        <v>8</v>
      </c>
      <c r="H29" s="95">
        <f t="shared" si="2"/>
        <v>6.3</v>
      </c>
      <c r="I29" s="93">
        <f>IF('Indicator Data'!AV32="No data","x",ROUND(IF('Indicator Data'!AV32^2&gt;I$195,0,IF('Indicator Data'!AV32^2&lt;I$194,10,(I$195-'Indicator Data'!AV32^2)/(I$195-I$194)*10)),1))</f>
        <v>3</v>
      </c>
      <c r="J29" s="93">
        <f>IF(OR('Indicator Data'!AU32=0,'Indicator Data'!AU32="No data"),"x",ROUND(IF('Indicator Data'!AU32&gt;J$195,0,IF('Indicator Data'!AU32&lt;J$194,10,(J$195-'Indicator Data'!AU32)/(J$195-J$194)*10)),1))</f>
        <v>9.1999999999999993</v>
      </c>
      <c r="K29" s="93">
        <f>IF('Indicator Data'!AW32="No data","x",ROUND(IF('Indicator Data'!AW32&gt;K$195,0,IF('Indicator Data'!AW32&lt;K$194,10,(K$195-'Indicator Data'!AW32)/(K$195-K$194)*10)),1))</f>
        <v>9.5</v>
      </c>
      <c r="L29" s="93">
        <f>IF('Indicator Data'!AX32="No data","x",ROUND(IF('Indicator Data'!AX32&gt;L$195,0,IF('Indicator Data'!AX32&lt;L$194,10,(L$195-'Indicator Data'!AX32)/(L$195-L$194)*10)),1))</f>
        <v>7.8</v>
      </c>
      <c r="M29" s="94">
        <f t="shared" si="3"/>
        <v>7.4</v>
      </c>
      <c r="N29" s="143">
        <f>IF('Indicator Data'!AY32="No data","x",'Indicator Data'!AY32/'Indicator Data'!BE32*100)</f>
        <v>23.364485981308412</v>
      </c>
      <c r="O29" s="93">
        <f t="shared" si="4"/>
        <v>7.7</v>
      </c>
      <c r="P29" s="93">
        <f>IF('Indicator Data'!AZ32="No data","x",ROUND(IF('Indicator Data'!AZ32&gt;P$195,0,IF('Indicator Data'!AZ32&lt;P$194,10,(P$195-'Indicator Data'!AZ32)/(P$195-P$194)*10)),1))</f>
        <v>5.8</v>
      </c>
      <c r="Q29" s="93">
        <f>IF('Indicator Data'!BA32="No data","x",ROUND(IF('Indicator Data'!BA32&gt;Q$195,0,IF('Indicator Data'!BA32&lt;Q$194,10,(Q$195-'Indicator Data'!BA32)/(Q$195-Q$194)*10)),1))</f>
        <v>4.8</v>
      </c>
      <c r="R29" s="94">
        <f t="shared" si="5"/>
        <v>6.1</v>
      </c>
      <c r="S29" s="93" t="str">
        <f>IF('Indicator Data'!Y32="No data","x",ROUND(IF('Indicator Data'!Y32&gt;S$195,0,IF('Indicator Data'!Y32&lt;S$194,10,(S$195-'Indicator Data'!Y32)/(S$195-S$194)*10)),1))</f>
        <v>x</v>
      </c>
      <c r="T29" s="93">
        <f>IF('Indicator Data'!Z32="No data","x",ROUND(IF('Indicator Data'!Z32&gt;T$195,0,IF('Indicator Data'!Z32&lt;T$194,10,(T$195-'Indicator Data'!Z32)/(T$195-T$194)*10)),1))</f>
        <v>2.2999999999999998</v>
      </c>
      <c r="U29" s="93">
        <f>IF('Indicator Data'!AC32="No data","x",ROUND(IF('Indicator Data'!AC32&gt;U$195,0,IF('Indicator Data'!AC32&lt;U$194,10,(U$195-'Indicator Data'!AC32)/(U$195-U$194)*10)),1))</f>
        <v>10</v>
      </c>
      <c r="V29" s="93">
        <f>IF('Indicator Data'!AD32="No data","x",ROUND(IF('Indicator Data'!AD32&gt;V$195,10,IF('Indicator Data'!AD32&lt;V$194,0,10-(V$195-'Indicator Data'!AD32)/(V$195-V$194)*10)),1))</f>
        <v>7.9</v>
      </c>
      <c r="W29" s="94">
        <f t="shared" si="6"/>
        <v>6.7</v>
      </c>
      <c r="X29" s="95">
        <f t="shared" si="7"/>
        <v>6.7</v>
      </c>
      <c r="Y29" s="177"/>
    </row>
    <row r="30" spans="1:25" s="4" customFormat="1" x14ac:dyDescent="0.25">
      <c r="A30" s="126" t="str">
        <f>'Indicator Data'!A33</f>
        <v>Cabo Verde</v>
      </c>
      <c r="B30" s="47" t="str">
        <f>'Indicator Data'!B33</f>
        <v>CPV</v>
      </c>
      <c r="C30" s="93">
        <f>IF('Indicator Data'!AR33="No data","x",ROUND(IF('Indicator Data'!AR33&gt;C$195,0,IF('Indicator Data'!AR33&lt;C$194,10,(C$195-'Indicator Data'!AR33)/(C$195-C$194)*10)),1))</f>
        <v>3.4</v>
      </c>
      <c r="D30" s="94">
        <f t="shared" si="0"/>
        <v>3.4</v>
      </c>
      <c r="E30" s="93">
        <f>IF('Indicator Data'!AT33="No data","x",ROUND(IF('Indicator Data'!AT33&gt;E$195,0,IF('Indicator Data'!AT33&lt;E$194,10,(E$195-'Indicator Data'!AT33)/(E$195-E$194)*10)),1))</f>
        <v>4.3</v>
      </c>
      <c r="F30" s="93">
        <f>IF('Indicator Data'!AS33="No data","x",ROUND(IF('Indicator Data'!AS33&gt;F$195,0,IF('Indicator Data'!AS33&lt;F$194,10,(F$195-'Indicator Data'!AS33)/(F$195-F$194)*10)),1))</f>
        <v>4.7</v>
      </c>
      <c r="G30" s="94">
        <f t="shared" si="1"/>
        <v>4.5</v>
      </c>
      <c r="H30" s="95">
        <f t="shared" si="2"/>
        <v>4</v>
      </c>
      <c r="I30" s="93">
        <f>IF('Indicator Data'!AV33="No data","x",ROUND(IF('Indicator Data'!AV33^2&gt;I$195,0,IF('Indicator Data'!AV33^2&lt;I$194,10,(I$195-'Indicator Data'!AV33^2)/(I$195-I$194)*10)),1))</f>
        <v>2.4</v>
      </c>
      <c r="J30" s="93">
        <f>IF(OR('Indicator Data'!AU33=0,'Indicator Data'!AU33="No data"),"x",ROUND(IF('Indicator Data'!AU33&gt;J$195,0,IF('Indicator Data'!AU33&lt;J$194,10,(J$195-'Indicator Data'!AU33)/(J$195-J$194)*10)),1))</f>
        <v>0.7</v>
      </c>
      <c r="K30" s="93">
        <f>IF('Indicator Data'!AW33="No data","x",ROUND(IF('Indicator Data'!AW33&gt;K$195,0,IF('Indicator Data'!AW33&lt;K$194,10,(K$195-'Indicator Data'!AW33)/(K$195-K$194)*10)),1))</f>
        <v>5</v>
      </c>
      <c r="L30" s="93">
        <f>IF('Indicator Data'!AX33="No data","x",ROUND(IF('Indicator Data'!AX33&gt;L$195,0,IF('Indicator Data'!AX33&lt;L$194,10,(L$195-'Indicator Data'!AX33)/(L$195-L$194)*10)),1))</f>
        <v>4</v>
      </c>
      <c r="M30" s="94">
        <f t="shared" si="3"/>
        <v>3</v>
      </c>
      <c r="N30" s="143">
        <f>IF('Indicator Data'!AY33="No data","x",'Indicator Data'!AY33/'Indicator Data'!BE33*100)</f>
        <v>59.553349875930515</v>
      </c>
      <c r="O30" s="93">
        <f t="shared" si="4"/>
        <v>4.0999999999999996</v>
      </c>
      <c r="P30" s="93">
        <f>IF('Indicator Data'!AZ33="No data","x",ROUND(IF('Indicator Data'!AZ33&gt;P$195,0,IF('Indicator Data'!AZ33&lt;P$194,10,(P$195-'Indicator Data'!AZ33)/(P$195-P$194)*10)),1))</f>
        <v>3.1</v>
      </c>
      <c r="Q30" s="93">
        <f>IF('Indicator Data'!BA33="No data","x",ROUND(IF('Indicator Data'!BA33&gt;Q$195,0,IF('Indicator Data'!BA33&lt;Q$194,10,(Q$195-'Indicator Data'!BA33)/(Q$195-Q$194)*10)),1))</f>
        <v>1.7</v>
      </c>
      <c r="R30" s="94">
        <f t="shared" si="5"/>
        <v>3</v>
      </c>
      <c r="S30" s="93">
        <f>IF('Indicator Data'!Y33="No data","x",ROUND(IF('Indicator Data'!Y33&gt;S$195,0,IF('Indicator Data'!Y33&lt;S$194,10,(S$195-'Indicator Data'!Y33)/(S$195-S$194)*10)),1))</f>
        <v>9.1999999999999993</v>
      </c>
      <c r="T30" s="93">
        <f>IF('Indicator Data'!Z33="No data","x",ROUND(IF('Indicator Data'!Z33&gt;T$195,0,IF('Indicator Data'!Z33&lt;T$194,10,(T$195-'Indicator Data'!Z33)/(T$195-T$194)*10)),1))</f>
        <v>0.8</v>
      </c>
      <c r="U30" s="93">
        <f>IF('Indicator Data'!AC33="No data","x",ROUND(IF('Indicator Data'!AC33&gt;U$195,0,IF('Indicator Data'!AC33&lt;U$194,10,(U$195-'Indicator Data'!AC33)/(U$195-U$194)*10)),1))</f>
        <v>9.1</v>
      </c>
      <c r="V30" s="93">
        <f>IF('Indicator Data'!AD33="No data","x",ROUND(IF('Indicator Data'!AD33&gt;V$195,10,IF('Indicator Data'!AD33&lt;V$194,0,10-(V$195-'Indicator Data'!AD33)/(V$195-V$194)*10)),1))</f>
        <v>0.5</v>
      </c>
      <c r="W30" s="94">
        <f t="shared" si="6"/>
        <v>4.9000000000000004</v>
      </c>
      <c r="X30" s="95">
        <f t="shared" si="7"/>
        <v>3.6</v>
      </c>
      <c r="Y30" s="177"/>
    </row>
    <row r="31" spans="1:25" s="4" customFormat="1" x14ac:dyDescent="0.25">
      <c r="A31" s="126" t="str">
        <f>'Indicator Data'!A34</f>
        <v>Cambodia</v>
      </c>
      <c r="B31" s="47" t="str">
        <f>'Indicator Data'!B34</f>
        <v>KHM</v>
      </c>
      <c r="C31" s="93">
        <f>IF('Indicator Data'!AR34="No data","x",ROUND(IF('Indicator Data'!AR34&gt;C$195,0,IF('Indicator Data'!AR34&lt;C$194,10,(C$195-'Indicator Data'!AR34)/(C$195-C$194)*10)),1))</f>
        <v>6.8</v>
      </c>
      <c r="D31" s="94">
        <f t="shared" si="0"/>
        <v>6.8</v>
      </c>
      <c r="E31" s="93">
        <f>IF('Indicator Data'!AT34="No data","x",ROUND(IF('Indicator Data'!AT34&gt;E$195,0,IF('Indicator Data'!AT34&lt;E$194,10,(E$195-'Indicator Data'!AT34)/(E$195-E$194)*10)),1))</f>
        <v>8</v>
      </c>
      <c r="F31" s="93">
        <f>IF('Indicator Data'!AS34="No data","x",ROUND(IF('Indicator Data'!AS34&gt;F$195,0,IF('Indicator Data'!AS34&lt;F$194,10,(F$195-'Indicator Data'!AS34)/(F$195-F$194)*10)),1))</f>
        <v>6.3</v>
      </c>
      <c r="G31" s="94">
        <f t="shared" si="1"/>
        <v>7.2</v>
      </c>
      <c r="H31" s="95">
        <f t="shared" si="2"/>
        <v>7</v>
      </c>
      <c r="I31" s="93">
        <f>IF('Indicator Data'!AV34="No data","x",ROUND(IF('Indicator Data'!AV34^2&gt;I$195,0,IF('Indicator Data'!AV34^2&lt;I$194,10,(I$195-'Indicator Data'!AV34^2)/(I$195-I$194)*10)),1))</f>
        <v>4.2</v>
      </c>
      <c r="J31" s="93">
        <f>IF(OR('Indicator Data'!AU34=0,'Indicator Data'!AU34="No data"),"x",ROUND(IF('Indicator Data'!AU34&gt;J$195,0,IF('Indicator Data'!AU34&lt;J$194,10,(J$195-'Indicator Data'!AU34)/(J$195-J$194)*10)),1))</f>
        <v>5</v>
      </c>
      <c r="K31" s="93">
        <f>IF('Indicator Data'!AW34="No data","x",ROUND(IF('Indicator Data'!AW34&gt;K$195,0,IF('Indicator Data'!AW34&lt;K$194,10,(K$195-'Indicator Data'!AW34)/(K$195-K$194)*10)),1))</f>
        <v>6.8</v>
      </c>
      <c r="L31" s="93">
        <f>IF('Indicator Data'!AX34="No data","x",ROUND(IF('Indicator Data'!AX34&gt;L$195,0,IF('Indicator Data'!AX34&lt;L$194,10,(L$195-'Indicator Data'!AX34)/(L$195-L$194)*10)),1))</f>
        <v>3.8</v>
      </c>
      <c r="M31" s="94">
        <f t="shared" si="3"/>
        <v>5</v>
      </c>
      <c r="N31" s="143">
        <f>IF('Indicator Data'!AY34="No data","x",'Indicator Data'!AY34/'Indicator Data'!BE34*100)</f>
        <v>18.694765465669612</v>
      </c>
      <c r="O31" s="93">
        <f t="shared" si="4"/>
        <v>8.1999999999999993</v>
      </c>
      <c r="P31" s="93">
        <f>IF('Indicator Data'!AZ34="No data","x",ROUND(IF('Indicator Data'!AZ34&gt;P$195,0,IF('Indicator Data'!AZ34&lt;P$194,10,(P$195-'Indicator Data'!AZ34)/(P$195-P$194)*10)),1))</f>
        <v>6.4</v>
      </c>
      <c r="Q31" s="93">
        <f>IF('Indicator Data'!BA34="No data","x",ROUND(IF('Indicator Data'!BA34&gt;Q$195,0,IF('Indicator Data'!BA34&lt;Q$194,10,(Q$195-'Indicator Data'!BA34)/(Q$195-Q$194)*10)),1))</f>
        <v>4.9000000000000004</v>
      </c>
      <c r="R31" s="94">
        <f t="shared" si="5"/>
        <v>6.5</v>
      </c>
      <c r="S31" s="93">
        <f>IF('Indicator Data'!Y34="No data","x",ROUND(IF('Indicator Data'!Y34&gt;S$195,0,IF('Indicator Data'!Y34&lt;S$194,10,(S$195-'Indicator Data'!Y34)/(S$195-S$194)*10)),1))</f>
        <v>9.6</v>
      </c>
      <c r="T31" s="93">
        <f>IF('Indicator Data'!Z34="No data","x",ROUND(IF('Indicator Data'!Z34&gt;T$195,0,IF('Indicator Data'!Z34&lt;T$194,10,(T$195-'Indicator Data'!Z34)/(T$195-T$194)*10)),1))</f>
        <v>3.8</v>
      </c>
      <c r="U31" s="93">
        <f>IF('Indicator Data'!AC34="No data","x",ROUND(IF('Indicator Data'!AC34&gt;U$195,0,IF('Indicator Data'!AC34&lt;U$194,10,(U$195-'Indicator Data'!AC34)/(U$195-U$194)*10)),1))</f>
        <v>9.5</v>
      </c>
      <c r="V31" s="93">
        <f>IF('Indicator Data'!AD34="No data","x",ROUND(IF('Indicator Data'!AD34&gt;V$195,10,IF('Indicator Data'!AD34&lt;V$194,0,10-(V$195-'Indicator Data'!AD34)/(V$195-V$194)*10)),1))</f>
        <v>1.8</v>
      </c>
      <c r="W31" s="94">
        <f t="shared" si="6"/>
        <v>6.2</v>
      </c>
      <c r="X31" s="95">
        <f t="shared" si="7"/>
        <v>5.9</v>
      </c>
      <c r="Y31" s="177"/>
    </row>
    <row r="32" spans="1:25" s="4" customFormat="1" x14ac:dyDescent="0.25">
      <c r="A32" s="126" t="str">
        <f>'Indicator Data'!A35</f>
        <v>Cameroon</v>
      </c>
      <c r="B32" s="47" t="str">
        <f>'Indicator Data'!B35</f>
        <v>CMR</v>
      </c>
      <c r="C32" s="93">
        <f>IF('Indicator Data'!AR35="No data","x",ROUND(IF('Indicator Data'!AR35&gt;C$195,0,IF('Indicator Data'!AR35&lt;C$194,10,(C$195-'Indicator Data'!AR35)/(C$195-C$194)*10)),1))</f>
        <v>2.6</v>
      </c>
      <c r="D32" s="94">
        <f t="shared" si="0"/>
        <v>2.6</v>
      </c>
      <c r="E32" s="93">
        <f>IF('Indicator Data'!AT35="No data","x",ROUND(IF('Indicator Data'!AT35&gt;E$195,0,IF('Indicator Data'!AT35&lt;E$194,10,(E$195-'Indicator Data'!AT35)/(E$195-E$194)*10)),1))</f>
        <v>7.5</v>
      </c>
      <c r="F32" s="93">
        <f>IF('Indicator Data'!AS35="No data","x",ROUND(IF('Indicator Data'!AS35&gt;F$195,0,IF('Indicator Data'!AS35&lt;F$194,10,(F$195-'Indicator Data'!AS35)/(F$195-F$194)*10)),1))</f>
        <v>6.6</v>
      </c>
      <c r="G32" s="94">
        <f t="shared" si="1"/>
        <v>7.1</v>
      </c>
      <c r="H32" s="95">
        <f t="shared" si="2"/>
        <v>4.9000000000000004</v>
      </c>
      <c r="I32" s="93">
        <f>IF('Indicator Data'!AV35="No data","x",ROUND(IF('Indicator Data'!AV35^2&gt;I$195,0,IF('Indicator Data'!AV35^2&lt;I$194,10,(I$195-'Indicator Data'!AV35^2)/(I$195-I$194)*10)),1))</f>
        <v>4.8</v>
      </c>
      <c r="J32" s="93">
        <f>IF(OR('Indicator Data'!AU35=0,'Indicator Data'!AU35="No data"),"x",ROUND(IF('Indicator Data'!AU35&gt;J$195,0,IF('Indicator Data'!AU35&lt;J$194,10,(J$195-'Indicator Data'!AU35)/(J$195-J$194)*10)),1))</f>
        <v>4</v>
      </c>
      <c r="K32" s="93">
        <f>IF('Indicator Data'!AW35="No data","x",ROUND(IF('Indicator Data'!AW35&gt;K$195,0,IF('Indicator Data'!AW35&lt;K$194,10,(K$195-'Indicator Data'!AW35)/(K$195-K$194)*10)),1))</f>
        <v>7.5</v>
      </c>
      <c r="L32" s="93">
        <f>IF('Indicator Data'!AX35="No data","x",ROUND(IF('Indicator Data'!AX35&gt;L$195,0,IF('Indicator Data'!AX35&lt;L$194,10,(L$195-'Indicator Data'!AX35)/(L$195-L$194)*10)),1))</f>
        <v>6.8</v>
      </c>
      <c r="M32" s="94">
        <f t="shared" si="3"/>
        <v>5.8</v>
      </c>
      <c r="N32" s="143">
        <f>IF('Indicator Data'!AY35="No data","x",'Indicator Data'!AY35/'Indicator Data'!BE35*100)</f>
        <v>7.8272090711006745</v>
      </c>
      <c r="O32" s="93">
        <f t="shared" si="4"/>
        <v>9.3000000000000007</v>
      </c>
      <c r="P32" s="93">
        <f>IF('Indicator Data'!AZ35="No data","x",ROUND(IF('Indicator Data'!AZ35&gt;P$195,0,IF('Indicator Data'!AZ35&lt;P$194,10,(P$195-'Indicator Data'!AZ35)/(P$195-P$194)*10)),1))</f>
        <v>6</v>
      </c>
      <c r="Q32" s="93">
        <f>IF('Indicator Data'!BA35="No data","x",ROUND(IF('Indicator Data'!BA35&gt;Q$195,0,IF('Indicator Data'!BA35&lt;Q$194,10,(Q$195-'Indicator Data'!BA35)/(Q$195-Q$194)*10)),1))</f>
        <v>4.9000000000000004</v>
      </c>
      <c r="R32" s="94">
        <f t="shared" si="5"/>
        <v>6.7</v>
      </c>
      <c r="S32" s="93">
        <f>IF('Indicator Data'!Y35="No data","x",ROUND(IF('Indicator Data'!Y35&gt;S$195,0,IF('Indicator Data'!Y35&lt;S$194,10,(S$195-'Indicator Data'!Y35)/(S$195-S$194)*10)),1))</f>
        <v>9.8000000000000007</v>
      </c>
      <c r="T32" s="93">
        <f>IF('Indicator Data'!Z35="No data","x",ROUND(IF('Indicator Data'!Z35&gt;T$195,0,IF('Indicator Data'!Z35&lt;T$194,10,(T$195-'Indicator Data'!Z35)/(T$195-T$194)*10)),1))</f>
        <v>5.6</v>
      </c>
      <c r="U32" s="93">
        <f>IF('Indicator Data'!AC35="No data","x",ROUND(IF('Indicator Data'!AC35&gt;U$195,0,IF('Indicator Data'!AC35&lt;U$194,10,(U$195-'Indicator Data'!AC35)/(U$195-U$194)*10)),1))</f>
        <v>9.6</v>
      </c>
      <c r="V32" s="93">
        <f>IF('Indicator Data'!AD35="No data","x",ROUND(IF('Indicator Data'!AD35&gt;V$195,10,IF('Indicator Data'!AD35&lt;V$194,0,10-(V$195-'Indicator Data'!AD35)/(V$195-V$194)*10)),1))</f>
        <v>6.6</v>
      </c>
      <c r="W32" s="94">
        <f t="shared" si="6"/>
        <v>7.9</v>
      </c>
      <c r="X32" s="95">
        <f t="shared" si="7"/>
        <v>6.8</v>
      </c>
      <c r="Y32" s="177"/>
    </row>
    <row r="33" spans="1:25" s="4" customFormat="1" x14ac:dyDescent="0.25">
      <c r="A33" s="126" t="str">
        <f>'Indicator Data'!A36</f>
        <v>Canada</v>
      </c>
      <c r="B33" s="47" t="str">
        <f>'Indicator Data'!B36</f>
        <v>CAN</v>
      </c>
      <c r="C33" s="93">
        <f>IF('Indicator Data'!AR36="No data","x",ROUND(IF('Indicator Data'!AR36&gt;C$195,0,IF('Indicator Data'!AR36&lt;C$194,10,(C$195-'Indicator Data'!AR36)/(C$195-C$194)*10)),1))</f>
        <v>2.8</v>
      </c>
      <c r="D33" s="94">
        <f t="shared" si="0"/>
        <v>2.8</v>
      </c>
      <c r="E33" s="93">
        <f>IF('Indicator Data'!AT36="No data","x",ROUND(IF('Indicator Data'!AT36&gt;E$195,0,IF('Indicator Data'!AT36&lt;E$194,10,(E$195-'Indicator Data'!AT36)/(E$195-E$194)*10)),1))</f>
        <v>1.9</v>
      </c>
      <c r="F33" s="93">
        <f>IF('Indicator Data'!AS36="No data","x",ROUND(IF('Indicator Data'!AS36&gt;F$195,0,IF('Indicator Data'!AS36&lt;F$194,10,(F$195-'Indicator Data'!AS36)/(F$195-F$194)*10)),1))</f>
        <v>1.3</v>
      </c>
      <c r="G33" s="94">
        <f t="shared" si="1"/>
        <v>1.6</v>
      </c>
      <c r="H33" s="95">
        <f t="shared" si="2"/>
        <v>2.2000000000000002</v>
      </c>
      <c r="I33" s="93" t="str">
        <f>IF('Indicator Data'!AV36="No data","x",ROUND(IF('Indicator Data'!AV36^2&gt;I$195,0,IF('Indicator Data'!AV36^2&lt;I$194,10,(I$195-'Indicator Data'!AV36^2)/(I$195-I$194)*10)),1))</f>
        <v>x</v>
      </c>
      <c r="J33" s="93">
        <f>IF(OR('Indicator Data'!AU36=0,'Indicator Data'!AU36="No data"),"x",ROUND(IF('Indicator Data'!AU36&gt;J$195,0,IF('Indicator Data'!AU36&lt;J$194,10,(J$195-'Indicator Data'!AU36)/(J$195-J$194)*10)),1))</f>
        <v>0</v>
      </c>
      <c r="K33" s="93">
        <f>IF('Indicator Data'!AW36="No data","x",ROUND(IF('Indicator Data'!AW36&gt;K$195,0,IF('Indicator Data'!AW36&lt;K$194,10,(K$195-'Indicator Data'!AW36)/(K$195-K$194)*10)),1))</f>
        <v>1</v>
      </c>
      <c r="L33" s="93">
        <f>IF('Indicator Data'!AX36="No data","x",ROUND(IF('Indicator Data'!AX36&gt;L$195,0,IF('Indicator Data'!AX36&lt;L$194,10,(L$195-'Indicator Data'!AX36)/(L$195-L$194)*10)),1))</f>
        <v>5.9</v>
      </c>
      <c r="M33" s="94">
        <f t="shared" si="3"/>
        <v>2.2999999999999998</v>
      </c>
      <c r="N33" s="143">
        <f>IF('Indicator Data'!AY36="No data","x",'Indicator Data'!AY36/'Indicator Data'!BE36*100)</f>
        <v>13.196224560153341</v>
      </c>
      <c r="O33" s="93">
        <f t="shared" si="4"/>
        <v>8.8000000000000007</v>
      </c>
      <c r="P33" s="93">
        <f>IF('Indicator Data'!AZ36="No data","x",ROUND(IF('Indicator Data'!AZ36&gt;P$195,0,IF('Indicator Data'!AZ36&lt;P$194,10,(P$195-'Indicator Data'!AZ36)/(P$195-P$194)*10)),1))</f>
        <v>0</v>
      </c>
      <c r="Q33" s="93">
        <f>IF('Indicator Data'!BA36="No data","x",ROUND(IF('Indicator Data'!BA36&gt;Q$195,0,IF('Indicator Data'!BA36&lt;Q$194,10,(Q$195-'Indicator Data'!BA36)/(Q$195-Q$194)*10)),1))</f>
        <v>0</v>
      </c>
      <c r="R33" s="94">
        <f t="shared" si="5"/>
        <v>2.9</v>
      </c>
      <c r="S33" s="93">
        <f>IF('Indicator Data'!Y36="No data","x",ROUND(IF('Indicator Data'!Y36&gt;S$195,0,IF('Indicator Data'!Y36&lt;S$194,10,(S$195-'Indicator Data'!Y36)/(S$195-S$194)*10)),1))</f>
        <v>4.8</v>
      </c>
      <c r="T33" s="93">
        <f>IF('Indicator Data'!Z36="No data","x",ROUND(IF('Indicator Data'!Z36&gt;T$195,0,IF('Indicator Data'!Z36&lt;T$194,10,(T$195-'Indicator Data'!Z36)/(T$195-T$194)*10)),1))</f>
        <v>2.6</v>
      </c>
      <c r="U33" s="93">
        <f>IF('Indicator Data'!AC36="No data","x",ROUND(IF('Indicator Data'!AC36&gt;U$195,0,IF('Indicator Data'!AC36&lt;U$194,10,(U$195-'Indicator Data'!AC36)/(U$195-U$194)*10)),1))</f>
        <v>0</v>
      </c>
      <c r="V33" s="93">
        <f>IF('Indicator Data'!AD36="No data","x",ROUND(IF('Indicator Data'!AD36&gt;V$195,10,IF('Indicator Data'!AD36&lt;V$194,0,10-(V$195-'Indicator Data'!AD36)/(V$195-V$194)*10)),1))</f>
        <v>0.1</v>
      </c>
      <c r="W33" s="94">
        <f t="shared" si="6"/>
        <v>1.9</v>
      </c>
      <c r="X33" s="95">
        <f t="shared" si="7"/>
        <v>2.4</v>
      </c>
      <c r="Y33" s="177"/>
    </row>
    <row r="34" spans="1:25" s="4" customFormat="1" x14ac:dyDescent="0.25">
      <c r="A34" s="126" t="str">
        <f>'Indicator Data'!A37</f>
        <v>Central African Republic</v>
      </c>
      <c r="B34" s="47" t="str">
        <f>'Indicator Data'!B37</f>
        <v>CAF</v>
      </c>
      <c r="C34" s="93" t="str">
        <f>IF('Indicator Data'!AR37="No data","x",ROUND(IF('Indicator Data'!AR37&gt;C$195,0,IF('Indicator Data'!AR37&lt;C$194,10,(C$195-'Indicator Data'!AR37)/(C$195-C$194)*10)),1))</f>
        <v>x</v>
      </c>
      <c r="D34" s="94" t="str">
        <f t="shared" si="0"/>
        <v>x</v>
      </c>
      <c r="E34" s="93">
        <f>IF('Indicator Data'!AT37="No data","x",ROUND(IF('Indicator Data'!AT37&gt;E$195,0,IF('Indicator Data'!AT37&lt;E$194,10,(E$195-'Indicator Data'!AT37)/(E$195-E$194)*10)),1))</f>
        <v>7.4</v>
      </c>
      <c r="F34" s="93">
        <f>IF('Indicator Data'!AS37="No data","x",ROUND(IF('Indicator Data'!AS37&gt;F$195,0,IF('Indicator Data'!AS37&lt;F$194,10,(F$195-'Indicator Data'!AS37)/(F$195-F$194)*10)),1))</f>
        <v>8.5</v>
      </c>
      <c r="G34" s="94">
        <f t="shared" si="1"/>
        <v>8</v>
      </c>
      <c r="H34" s="95">
        <f t="shared" si="2"/>
        <v>8</v>
      </c>
      <c r="I34" s="93">
        <f>IF('Indicator Data'!AV37="No data","x",ROUND(IF('Indicator Data'!AV37^2&gt;I$195,0,IF('Indicator Data'!AV37^2&lt;I$194,10,(I$195-'Indicator Data'!AV37^2)/(I$195-I$194)*10)),1))</f>
        <v>9.5</v>
      </c>
      <c r="J34" s="93">
        <f>IF(OR('Indicator Data'!AU37=0,'Indicator Data'!AU37="No data"),"x",ROUND(IF('Indicator Data'!AU37&gt;J$195,0,IF('Indicator Data'!AU37&lt;J$194,10,(J$195-'Indicator Data'!AU37)/(J$195-J$194)*10)),1))</f>
        <v>8.6</v>
      </c>
      <c r="K34" s="93">
        <f>IF('Indicator Data'!AW37="No data","x",ROUND(IF('Indicator Data'!AW37&gt;K$195,0,IF('Indicator Data'!AW37&lt;K$194,10,(K$195-'Indicator Data'!AW37)/(K$195-K$194)*10)),1))</f>
        <v>9.6</v>
      </c>
      <c r="L34" s="93">
        <f>IF('Indicator Data'!AX37="No data","x",ROUND(IF('Indicator Data'!AX37&gt;L$195,0,IF('Indicator Data'!AX37&lt;L$194,10,(L$195-'Indicator Data'!AX37)/(L$195-L$194)*10)),1))</f>
        <v>8.9</v>
      </c>
      <c r="M34" s="94">
        <f t="shared" si="3"/>
        <v>9.1999999999999993</v>
      </c>
      <c r="N34" s="143">
        <f>IF('Indicator Data'!AY37="No data","x",'Indicator Data'!AY37/'Indicator Data'!BE37*100)</f>
        <v>4.8155639025329862</v>
      </c>
      <c r="O34" s="93">
        <f t="shared" si="4"/>
        <v>9.6</v>
      </c>
      <c r="P34" s="93">
        <f>IF('Indicator Data'!AZ37="No data","x",ROUND(IF('Indicator Data'!AZ37&gt;P$195,0,IF('Indicator Data'!AZ37&lt;P$194,10,(P$195-'Indicator Data'!AZ37)/(P$195-P$194)*10)),1))</f>
        <v>8.6999999999999993</v>
      </c>
      <c r="Q34" s="93">
        <f>IF('Indicator Data'!BA37="No data","x",ROUND(IF('Indicator Data'!BA37&gt;Q$195,0,IF('Indicator Data'!BA37&lt;Q$194,10,(Q$195-'Indicator Data'!BA37)/(Q$195-Q$194)*10)),1))</f>
        <v>6.3</v>
      </c>
      <c r="R34" s="94">
        <f t="shared" si="5"/>
        <v>8.1999999999999993</v>
      </c>
      <c r="S34" s="93">
        <f>IF('Indicator Data'!Y37="No data","x",ROUND(IF('Indicator Data'!Y37&gt;S$195,0,IF('Indicator Data'!Y37&lt;S$194,10,(S$195-'Indicator Data'!Y37)/(S$195-S$194)*10)),1))</f>
        <v>9.9</v>
      </c>
      <c r="T34" s="93">
        <f>IF('Indicator Data'!Z37="No data","x",ROUND(IF('Indicator Data'!Z37&gt;T$195,0,IF('Indicator Data'!Z37&lt;T$194,10,(T$195-'Indicator Data'!Z37)/(T$195-T$194)*10)),1))</f>
        <v>10</v>
      </c>
      <c r="U34" s="93">
        <f>IF('Indicator Data'!AC37="No data","x",ROUND(IF('Indicator Data'!AC37&gt;U$195,0,IF('Indicator Data'!AC37&lt;U$194,10,(U$195-'Indicator Data'!AC37)/(U$195-U$194)*10)),1))</f>
        <v>10</v>
      </c>
      <c r="V34" s="93">
        <f>IF('Indicator Data'!AD37="No data","x",ROUND(IF('Indicator Data'!AD37&gt;V$195,10,IF('Indicator Data'!AD37&lt;V$194,0,10-(V$195-'Indicator Data'!AD37)/(V$195-V$194)*10)),1))</f>
        <v>9.8000000000000007</v>
      </c>
      <c r="W34" s="94">
        <f t="shared" si="6"/>
        <v>9.9</v>
      </c>
      <c r="X34" s="95">
        <f t="shared" si="7"/>
        <v>9.1</v>
      </c>
      <c r="Y34" s="177"/>
    </row>
    <row r="35" spans="1:25" s="4" customFormat="1" x14ac:dyDescent="0.25">
      <c r="A35" s="126" t="str">
        <f>'Indicator Data'!A38</f>
        <v>Chad</v>
      </c>
      <c r="B35" s="47" t="str">
        <f>'Indicator Data'!B38</f>
        <v>TCD</v>
      </c>
      <c r="C35" s="93" t="str">
        <f>IF('Indicator Data'!AR38="No data","x",ROUND(IF('Indicator Data'!AR38&gt;C$195,0,IF('Indicator Data'!AR38&lt;C$194,10,(C$195-'Indicator Data'!AR38)/(C$195-C$194)*10)),1))</f>
        <v>x</v>
      </c>
      <c r="D35" s="94" t="str">
        <f t="shared" si="0"/>
        <v>x</v>
      </c>
      <c r="E35" s="93">
        <f>IF('Indicator Data'!AT38="No data","x",ROUND(IF('Indicator Data'!AT38&gt;E$195,0,IF('Indicator Data'!AT38&lt;E$194,10,(E$195-'Indicator Data'!AT38)/(E$195-E$194)*10)),1))</f>
        <v>8.1</v>
      </c>
      <c r="F35" s="93">
        <f>IF('Indicator Data'!AS38="No data","x",ROUND(IF('Indicator Data'!AS38&gt;F$195,0,IF('Indicator Data'!AS38&lt;F$194,10,(F$195-'Indicator Data'!AS38)/(F$195-F$194)*10)),1))</f>
        <v>7.9</v>
      </c>
      <c r="G35" s="94">
        <f t="shared" si="1"/>
        <v>8</v>
      </c>
      <c r="H35" s="95">
        <f t="shared" si="2"/>
        <v>8</v>
      </c>
      <c r="I35" s="93">
        <f>IF('Indicator Data'!AV38="No data","x",ROUND(IF('Indicator Data'!AV38^2&gt;I$195,0,IF('Indicator Data'!AV38^2&lt;I$194,10,(I$195-'Indicator Data'!AV38^2)/(I$195-I$194)*10)),1))</f>
        <v>10</v>
      </c>
      <c r="J35" s="93">
        <f>IF(OR('Indicator Data'!AU38=0,'Indicator Data'!AU38="No data"),"x",ROUND(IF('Indicator Data'!AU38&gt;J$195,0,IF('Indicator Data'!AU38&lt;J$194,10,(J$195-'Indicator Data'!AU38)/(J$195-J$194)*10)),1))</f>
        <v>9.1</v>
      </c>
      <c r="K35" s="93">
        <f>IF('Indicator Data'!AW38="No data","x",ROUND(IF('Indicator Data'!AW38&gt;K$195,0,IF('Indicator Data'!AW38&lt;K$194,10,(K$195-'Indicator Data'!AW38)/(K$195-K$194)*10)),1))</f>
        <v>9.5</v>
      </c>
      <c r="L35" s="93">
        <f>IF('Indicator Data'!AX38="No data","x",ROUND(IF('Indicator Data'!AX38&gt;L$195,0,IF('Indicator Data'!AX38&lt;L$194,10,(L$195-'Indicator Data'!AX38)/(L$195-L$194)*10)),1))</f>
        <v>8</v>
      </c>
      <c r="M35" s="94">
        <f t="shared" si="3"/>
        <v>9.1999999999999993</v>
      </c>
      <c r="N35" s="143">
        <f>IF('Indicator Data'!AY38="No data","x",'Indicator Data'!AY38/'Indicator Data'!BE38*100)</f>
        <v>2.4618805590851336</v>
      </c>
      <c r="O35" s="93">
        <f t="shared" si="4"/>
        <v>9.9</v>
      </c>
      <c r="P35" s="93">
        <f>IF('Indicator Data'!AZ38="No data","x",ROUND(IF('Indicator Data'!AZ38&gt;P$195,0,IF('Indicator Data'!AZ38&lt;P$194,10,(P$195-'Indicator Data'!AZ38)/(P$195-P$194)*10)),1))</f>
        <v>9.8000000000000007</v>
      </c>
      <c r="Q35" s="93">
        <f>IF('Indicator Data'!BA38="No data","x",ROUND(IF('Indicator Data'!BA38&gt;Q$195,0,IF('Indicator Data'!BA38&lt;Q$194,10,(Q$195-'Indicator Data'!BA38)/(Q$195-Q$194)*10)),1))</f>
        <v>9.8000000000000007</v>
      </c>
      <c r="R35" s="94">
        <f t="shared" si="5"/>
        <v>9.8000000000000007</v>
      </c>
      <c r="S35" s="93" t="str">
        <f>IF('Indicator Data'!Y38="No data","x",ROUND(IF('Indicator Data'!Y38&gt;S$195,0,IF('Indicator Data'!Y38&lt;S$194,10,(S$195-'Indicator Data'!Y38)/(S$195-S$194)*10)),1))</f>
        <v>x</v>
      </c>
      <c r="T35" s="93">
        <f>IF('Indicator Data'!Z38="No data","x",ROUND(IF('Indicator Data'!Z38&gt;T$195,0,IF('Indicator Data'!Z38&lt;T$194,10,(T$195-'Indicator Data'!Z38)/(T$195-T$194)*10)),1))</f>
        <v>10</v>
      </c>
      <c r="U35" s="93">
        <f>IF('Indicator Data'!AC38="No data","x",ROUND(IF('Indicator Data'!AC38&gt;U$195,0,IF('Indicator Data'!AC38&lt;U$194,10,(U$195-'Indicator Data'!AC38)/(U$195-U$194)*10)),1))</f>
        <v>9.8000000000000007</v>
      </c>
      <c r="V35" s="93">
        <f>IF('Indicator Data'!AD38="No data","x",ROUND(IF('Indicator Data'!AD38&gt;V$195,10,IF('Indicator Data'!AD38&lt;V$194,0,10-(V$195-'Indicator Data'!AD38)/(V$195-V$194)*10)),1))</f>
        <v>9.5</v>
      </c>
      <c r="W35" s="94">
        <f t="shared" si="6"/>
        <v>9.8000000000000007</v>
      </c>
      <c r="X35" s="95">
        <f t="shared" si="7"/>
        <v>9.6</v>
      </c>
      <c r="Y35" s="177"/>
    </row>
    <row r="36" spans="1:25" s="4" customFormat="1" x14ac:dyDescent="0.25">
      <c r="A36" s="126" t="str">
        <f>'Indicator Data'!A39</f>
        <v>Chile</v>
      </c>
      <c r="B36" s="47" t="str">
        <f>'Indicator Data'!B39</f>
        <v>CHL</v>
      </c>
      <c r="C36" s="93">
        <f>IF('Indicator Data'!AR39="No data","x",ROUND(IF('Indicator Data'!AR39&gt;C$195,0,IF('Indicator Data'!AR39&lt;C$194,10,(C$195-'Indicator Data'!AR39)/(C$195-C$194)*10)),1))</f>
        <v>3.2</v>
      </c>
      <c r="D36" s="94">
        <f t="shared" si="0"/>
        <v>3.2</v>
      </c>
      <c r="E36" s="93">
        <f>IF('Indicator Data'!AT39="No data","x",ROUND(IF('Indicator Data'!AT39&gt;E$195,0,IF('Indicator Data'!AT39&lt;E$194,10,(E$195-'Indicator Data'!AT39)/(E$195-E$194)*10)),1))</f>
        <v>3.3</v>
      </c>
      <c r="F36" s="93">
        <f>IF('Indicator Data'!AS39="No data","x",ROUND(IF('Indicator Data'!AS39&gt;F$195,0,IF('Indicator Data'!AS39&lt;F$194,10,(F$195-'Indicator Data'!AS39)/(F$195-F$194)*10)),1))</f>
        <v>3.3</v>
      </c>
      <c r="G36" s="94">
        <f t="shared" si="1"/>
        <v>3.3</v>
      </c>
      <c r="H36" s="95">
        <f t="shared" si="2"/>
        <v>3.3</v>
      </c>
      <c r="I36" s="93">
        <f>IF('Indicator Data'!AV39="No data","x",ROUND(IF('Indicator Data'!AV39^2&gt;I$195,0,IF('Indicator Data'!AV39^2&lt;I$194,10,(I$195-'Indicator Data'!AV39^2)/(I$195-I$194)*10)),1))</f>
        <v>0.7</v>
      </c>
      <c r="J36" s="93">
        <f>IF(OR('Indicator Data'!AU39=0,'Indicator Data'!AU39="No data"),"x",ROUND(IF('Indicator Data'!AU39&gt;J$195,0,IF('Indicator Data'!AU39&lt;J$194,10,(J$195-'Indicator Data'!AU39)/(J$195-J$194)*10)),1))</f>
        <v>0</v>
      </c>
      <c r="K36" s="93">
        <f>IF('Indicator Data'!AW39="No data","x",ROUND(IF('Indicator Data'!AW39&gt;K$195,0,IF('Indicator Data'!AW39&lt;K$194,10,(K$195-'Indicator Data'!AW39)/(K$195-K$194)*10)),1))</f>
        <v>3.4</v>
      </c>
      <c r="L36" s="93">
        <f>IF('Indicator Data'!AX39="No data","x",ROUND(IF('Indicator Data'!AX39&gt;L$195,0,IF('Indicator Data'!AX39&lt;L$194,10,(L$195-'Indicator Data'!AX39)/(L$195-L$194)*10)),1))</f>
        <v>3.7</v>
      </c>
      <c r="M36" s="94">
        <f t="shared" si="3"/>
        <v>2</v>
      </c>
      <c r="N36" s="143">
        <f>IF('Indicator Data'!AY39="No data","x",'Indicator Data'!AY39/'Indicator Data'!BE39*100)</f>
        <v>20.173980407030228</v>
      </c>
      <c r="O36" s="93">
        <f t="shared" si="4"/>
        <v>8.1</v>
      </c>
      <c r="P36" s="93">
        <f>IF('Indicator Data'!AZ39="No data","x",ROUND(IF('Indicator Data'!AZ39&gt;P$195,0,IF('Indicator Data'!AZ39&lt;P$194,10,(P$195-'Indicator Data'!AZ39)/(P$195-P$194)*10)),1))</f>
        <v>0.1</v>
      </c>
      <c r="Q36" s="93">
        <f>IF('Indicator Data'!BA39="No data","x",ROUND(IF('Indicator Data'!BA39&gt;Q$195,0,IF('Indicator Data'!BA39&lt;Q$194,10,(Q$195-'Indicator Data'!BA39)/(Q$195-Q$194)*10)),1))</f>
        <v>0.2</v>
      </c>
      <c r="R36" s="94">
        <f t="shared" si="5"/>
        <v>2.8</v>
      </c>
      <c r="S36" s="93">
        <f>IF('Indicator Data'!Y39="No data","x",ROUND(IF('Indicator Data'!Y39&gt;S$195,0,IF('Indicator Data'!Y39&lt;S$194,10,(S$195-'Indicator Data'!Y39)/(S$195-S$194)*10)),1))</f>
        <v>7.4</v>
      </c>
      <c r="T36" s="93">
        <f>IF('Indicator Data'!Z39="No data","x",ROUND(IF('Indicator Data'!Z39&gt;T$195,0,IF('Indicator Data'!Z39&lt;T$194,10,(T$195-'Indicator Data'!Z39)/(T$195-T$194)*10)),1))</f>
        <v>1.5</v>
      </c>
      <c r="U36" s="93">
        <f>IF('Indicator Data'!AC39="No data","x",ROUND(IF('Indicator Data'!AC39&gt;U$195,0,IF('Indicator Data'!AC39&lt;U$194,10,(U$195-'Indicator Data'!AC39)/(U$195-U$194)*10)),1))</f>
        <v>3.7</v>
      </c>
      <c r="V36" s="93">
        <f>IF('Indicator Data'!AD39="No data","x",ROUND(IF('Indicator Data'!AD39&gt;V$195,10,IF('Indicator Data'!AD39&lt;V$194,0,10-(V$195-'Indicator Data'!AD39)/(V$195-V$194)*10)),1))</f>
        <v>0.2</v>
      </c>
      <c r="W36" s="94">
        <f t="shared" si="6"/>
        <v>3.2</v>
      </c>
      <c r="X36" s="95">
        <f t="shared" si="7"/>
        <v>2.7</v>
      </c>
      <c r="Y36" s="177"/>
    </row>
    <row r="37" spans="1:25" s="4" customFormat="1" x14ac:dyDescent="0.25">
      <c r="A37" s="126" t="str">
        <f>'Indicator Data'!A40</f>
        <v>China</v>
      </c>
      <c r="B37" s="47" t="str">
        <f>'Indicator Data'!B40</f>
        <v>CHN</v>
      </c>
      <c r="C37" s="93">
        <f>IF('Indicator Data'!AR40="No data","x",ROUND(IF('Indicator Data'!AR40&gt;C$195,0,IF('Indicator Data'!AR40&lt;C$194,10,(C$195-'Indicator Data'!AR40)/(C$195-C$194)*10)),1))</f>
        <v>2.5</v>
      </c>
      <c r="D37" s="94">
        <f t="shared" si="0"/>
        <v>2.5</v>
      </c>
      <c r="E37" s="93">
        <f>IF('Indicator Data'!AT40="No data","x",ROUND(IF('Indicator Data'!AT40&gt;E$195,0,IF('Indicator Data'!AT40&lt;E$194,10,(E$195-'Indicator Data'!AT40)/(E$195-E$194)*10)),1))</f>
        <v>6.1</v>
      </c>
      <c r="F37" s="93">
        <f>IF('Indicator Data'!AS40="No data","x",ROUND(IF('Indicator Data'!AS40&gt;F$195,0,IF('Indicator Data'!AS40&lt;F$194,10,(F$195-'Indicator Data'!AS40)/(F$195-F$194)*10)),1))</f>
        <v>4.2</v>
      </c>
      <c r="G37" s="94">
        <f t="shared" si="1"/>
        <v>5.2</v>
      </c>
      <c r="H37" s="95">
        <f t="shared" si="2"/>
        <v>3.9</v>
      </c>
      <c r="I37" s="93">
        <f>IF('Indicator Data'!AV40="No data","x",ROUND(IF('Indicator Data'!AV40^2&gt;I$195,0,IF('Indicator Data'!AV40^2&lt;I$194,10,(I$195-'Indicator Data'!AV40^2)/(I$195-I$194)*10)),1))</f>
        <v>0.8</v>
      </c>
      <c r="J37" s="93">
        <f>IF(OR('Indicator Data'!AU40=0,'Indicator Data'!AU40="No data"),"x",ROUND(IF('Indicator Data'!AU40&gt;J$195,0,IF('Indicator Data'!AU40&lt;J$194,10,(J$195-'Indicator Data'!AU40)/(J$195-J$194)*10)),1))</f>
        <v>0</v>
      </c>
      <c r="K37" s="93">
        <f>IF('Indicator Data'!AW40="No data","x",ROUND(IF('Indicator Data'!AW40&gt;K$195,0,IF('Indicator Data'!AW40&lt;K$194,10,(K$195-'Indicator Data'!AW40)/(K$195-K$194)*10)),1))</f>
        <v>4.7</v>
      </c>
      <c r="L37" s="93">
        <f>IF('Indicator Data'!AX40="No data","x",ROUND(IF('Indicator Data'!AX40&gt;L$195,0,IF('Indicator Data'!AX40&lt;L$194,10,(L$195-'Indicator Data'!AX40)/(L$195-L$194)*10)),1))</f>
        <v>5.3</v>
      </c>
      <c r="M37" s="94">
        <f t="shared" si="3"/>
        <v>2.7</v>
      </c>
      <c r="N37" s="143">
        <f>IF('Indicator Data'!AY40="No data","x",'Indicator Data'!AY40/'Indicator Data'!BE40*100)</f>
        <v>10.720997939649337</v>
      </c>
      <c r="O37" s="93">
        <f t="shared" si="4"/>
        <v>9</v>
      </c>
      <c r="P37" s="93">
        <f>IF('Indicator Data'!AZ40="No data","x",ROUND(IF('Indicator Data'!AZ40&gt;P$195,0,IF('Indicator Data'!AZ40&lt;P$194,10,(P$195-'Indicator Data'!AZ40)/(P$195-P$194)*10)),1))</f>
        <v>2.6</v>
      </c>
      <c r="Q37" s="93">
        <f>IF('Indicator Data'!BA40="No data","x",ROUND(IF('Indicator Data'!BA40&gt;Q$195,0,IF('Indicator Data'!BA40&lt;Q$194,10,(Q$195-'Indicator Data'!BA40)/(Q$195-Q$194)*10)),1))</f>
        <v>0.9</v>
      </c>
      <c r="R37" s="94">
        <f t="shared" si="5"/>
        <v>4.2</v>
      </c>
      <c r="S37" s="93">
        <f>IF('Indicator Data'!Y40="No data","x",ROUND(IF('Indicator Data'!Y40&gt;S$195,0,IF('Indicator Data'!Y40&lt;S$194,10,(S$195-'Indicator Data'!Y40)/(S$195-S$194)*10)),1))</f>
        <v>5.0999999999999996</v>
      </c>
      <c r="T37" s="93">
        <f>IF('Indicator Data'!Z40="No data","x",ROUND(IF('Indicator Data'!Z40&gt;T$195,0,IF('Indicator Data'!Z40&lt;T$194,10,(T$195-'Indicator Data'!Z40)/(T$195-T$194)*10)),1))</f>
        <v>0</v>
      </c>
      <c r="U37" s="93">
        <f>IF('Indicator Data'!AC40="No data","x",ROUND(IF('Indicator Data'!AC40&gt;U$195,0,IF('Indicator Data'!AC40&lt;U$194,10,(U$195-'Indicator Data'!AC40)/(U$195-U$194)*10)),1))</f>
        <v>7.6</v>
      </c>
      <c r="V37" s="93">
        <f>IF('Indicator Data'!AD40="No data","x",ROUND(IF('Indicator Data'!AD40&gt;V$195,10,IF('Indicator Data'!AD40&lt;V$194,0,10-(V$195-'Indicator Data'!AD40)/(V$195-V$194)*10)),1))</f>
        <v>0.3</v>
      </c>
      <c r="W37" s="94">
        <f t="shared" si="6"/>
        <v>3.3</v>
      </c>
      <c r="X37" s="95">
        <f t="shared" si="7"/>
        <v>3.4</v>
      </c>
      <c r="Y37" s="177"/>
    </row>
    <row r="38" spans="1:25" s="4" customFormat="1" x14ac:dyDescent="0.25">
      <c r="A38" s="126" t="str">
        <f>'Indicator Data'!A41</f>
        <v>Colombia</v>
      </c>
      <c r="B38" s="47" t="str">
        <f>'Indicator Data'!B41</f>
        <v>COL</v>
      </c>
      <c r="C38" s="93">
        <f>IF('Indicator Data'!AR41="No data","x",ROUND(IF('Indicator Data'!AR41&gt;C$195,0,IF('Indicator Data'!AR41&lt;C$194,10,(C$195-'Indicator Data'!AR41)/(C$195-C$194)*10)),1))</f>
        <v>3</v>
      </c>
      <c r="D38" s="94">
        <f t="shared" si="0"/>
        <v>3</v>
      </c>
      <c r="E38" s="93">
        <f>IF('Indicator Data'!AT41="No data","x",ROUND(IF('Indicator Data'!AT41&gt;E$195,0,IF('Indicator Data'!AT41&lt;E$194,10,(E$195-'Indicator Data'!AT41)/(E$195-E$194)*10)),1))</f>
        <v>6.4</v>
      </c>
      <c r="F38" s="93">
        <f>IF('Indicator Data'!AS41="No data","x",ROUND(IF('Indicator Data'!AS41&gt;F$195,0,IF('Indicator Data'!AS41&lt;F$194,10,(F$195-'Indicator Data'!AS41)/(F$195-F$194)*10)),1))</f>
        <v>5.0999999999999996</v>
      </c>
      <c r="G38" s="94">
        <f t="shared" si="1"/>
        <v>5.8</v>
      </c>
      <c r="H38" s="95">
        <f t="shared" si="2"/>
        <v>4.4000000000000004</v>
      </c>
      <c r="I38" s="93">
        <f>IF('Indicator Data'!AV41="No data","x",ROUND(IF('Indicator Data'!AV41^2&gt;I$195,0,IF('Indicator Data'!AV41^2&lt;I$194,10,(I$195-'Indicator Data'!AV41^2)/(I$195-I$194)*10)),1))</f>
        <v>1.2</v>
      </c>
      <c r="J38" s="93">
        <f>IF(OR('Indicator Data'!AU41=0,'Indicator Data'!AU41="No data"),"x",ROUND(IF('Indicator Data'!AU41&gt;J$195,0,IF('Indicator Data'!AU41&lt;J$194,10,(J$195-'Indicator Data'!AU41)/(J$195-J$194)*10)),1))</f>
        <v>0.1</v>
      </c>
      <c r="K38" s="93">
        <f>IF('Indicator Data'!AW41="No data","x",ROUND(IF('Indicator Data'!AW41&gt;K$195,0,IF('Indicator Data'!AW41&lt;K$194,10,(K$195-'Indicator Data'!AW41)/(K$195-K$194)*10)),1))</f>
        <v>4.2</v>
      </c>
      <c r="L38" s="93">
        <f>IF('Indicator Data'!AX41="No data","x",ROUND(IF('Indicator Data'!AX41&gt;L$195,0,IF('Indicator Data'!AX41&lt;L$194,10,(L$195-'Indicator Data'!AX41)/(L$195-L$194)*10)),1))</f>
        <v>4.3</v>
      </c>
      <c r="M38" s="94">
        <f t="shared" si="3"/>
        <v>2.5</v>
      </c>
      <c r="N38" s="143">
        <f>IF('Indicator Data'!AY41="No data","x",'Indicator Data'!AY41/'Indicator Data'!BE41*100)</f>
        <v>10.81568273997296</v>
      </c>
      <c r="O38" s="93">
        <f t="shared" si="4"/>
        <v>9</v>
      </c>
      <c r="P38" s="93">
        <f>IF('Indicator Data'!AZ41="No data","x",ROUND(IF('Indicator Data'!AZ41&gt;P$195,0,IF('Indicator Data'!AZ41&lt;P$194,10,(P$195-'Indicator Data'!AZ41)/(P$195-P$194)*10)),1))</f>
        <v>2.1</v>
      </c>
      <c r="Q38" s="93">
        <f>IF('Indicator Data'!BA41="No data","x",ROUND(IF('Indicator Data'!BA41&gt;Q$195,0,IF('Indicator Data'!BA41&lt;Q$194,10,(Q$195-'Indicator Data'!BA41)/(Q$195-Q$194)*10)),1))</f>
        <v>1.7</v>
      </c>
      <c r="R38" s="94">
        <f t="shared" si="5"/>
        <v>4.3</v>
      </c>
      <c r="S38" s="93">
        <f>IF('Indicator Data'!Y41="No data","x",ROUND(IF('Indicator Data'!Y41&gt;S$195,0,IF('Indicator Data'!Y41&lt;S$194,10,(S$195-'Indicator Data'!Y41)/(S$195-S$194)*10)),1))</f>
        <v>6.3</v>
      </c>
      <c r="T38" s="93">
        <f>IF('Indicator Data'!Z41="No data","x",ROUND(IF('Indicator Data'!Z41&gt;T$195,0,IF('Indicator Data'!Z41&lt;T$194,10,(T$195-'Indicator Data'!Z41)/(T$195-T$194)*10)),1))</f>
        <v>1.5</v>
      </c>
      <c r="U38" s="93">
        <f>IF('Indicator Data'!AC41="No data","x",ROUND(IF('Indicator Data'!AC41&gt;U$195,0,IF('Indicator Data'!AC41&lt;U$194,10,(U$195-'Indicator Data'!AC41)/(U$195-U$194)*10)),1))</f>
        <v>7.3</v>
      </c>
      <c r="V38" s="93">
        <f>IF('Indicator Data'!AD41="No data","x",ROUND(IF('Indicator Data'!AD41&gt;V$195,10,IF('Indicator Data'!AD41&lt;V$194,0,10-(V$195-'Indicator Data'!AD41)/(V$195-V$194)*10)),1))</f>
        <v>0.7</v>
      </c>
      <c r="W38" s="94">
        <f t="shared" si="6"/>
        <v>4</v>
      </c>
      <c r="X38" s="95">
        <f t="shared" si="7"/>
        <v>3.6</v>
      </c>
      <c r="Y38" s="177"/>
    </row>
    <row r="39" spans="1:25" s="4" customFormat="1" x14ac:dyDescent="0.25">
      <c r="A39" s="126" t="str">
        <f>'Indicator Data'!A42</f>
        <v>Comoros</v>
      </c>
      <c r="B39" s="47" t="str">
        <f>'Indicator Data'!B42</f>
        <v>COM</v>
      </c>
      <c r="C39" s="93">
        <f>IF('Indicator Data'!AR42="No data","x",ROUND(IF('Indicator Data'!AR42&gt;C$195,0,IF('Indicator Data'!AR42&lt;C$194,10,(C$195-'Indicator Data'!AR42)/(C$195-C$194)*10)),1))</f>
        <v>7.8</v>
      </c>
      <c r="D39" s="94">
        <f t="shared" si="0"/>
        <v>7.8</v>
      </c>
      <c r="E39" s="93">
        <f>IF('Indicator Data'!AT42="No data","x",ROUND(IF('Indicator Data'!AT42&gt;E$195,0,IF('Indicator Data'!AT42&lt;E$194,10,(E$195-'Indicator Data'!AT42)/(E$195-E$194)*10)),1))</f>
        <v>7.3</v>
      </c>
      <c r="F39" s="93">
        <f>IF('Indicator Data'!AS42="No data","x",ROUND(IF('Indicator Data'!AS42&gt;F$195,0,IF('Indicator Data'!AS42&lt;F$194,10,(F$195-'Indicator Data'!AS42)/(F$195-F$194)*10)),1))</f>
        <v>8.1</v>
      </c>
      <c r="G39" s="94">
        <f t="shared" si="1"/>
        <v>7.7</v>
      </c>
      <c r="H39" s="95">
        <f t="shared" si="2"/>
        <v>7.8</v>
      </c>
      <c r="I39" s="93">
        <f>IF('Indicator Data'!AV42="No data","x",ROUND(IF('Indicator Data'!AV42^2&gt;I$195,0,IF('Indicator Data'!AV42^2&lt;I$194,10,(I$195-'Indicator Data'!AV42^2)/(I$195-I$194)*10)),1))</f>
        <v>4.3</v>
      </c>
      <c r="J39" s="93">
        <f>IF(OR('Indicator Data'!AU42=0,'Indicator Data'!AU42="No data"),"x",ROUND(IF('Indicator Data'!AU42&gt;J$195,0,IF('Indicator Data'!AU42&lt;J$194,10,(J$195-'Indicator Data'!AU42)/(J$195-J$194)*10)),1))</f>
        <v>2.2000000000000002</v>
      </c>
      <c r="K39" s="93">
        <f>IF('Indicator Data'!AW42="No data","x",ROUND(IF('Indicator Data'!AW42&gt;K$195,0,IF('Indicator Data'!AW42&lt;K$194,10,(K$195-'Indicator Data'!AW42)/(K$195-K$194)*10)),1))</f>
        <v>9.1999999999999993</v>
      </c>
      <c r="L39" s="93">
        <f>IF('Indicator Data'!AX42="No data","x",ROUND(IF('Indicator Data'!AX42&gt;L$195,0,IF('Indicator Data'!AX42&lt;L$194,10,(L$195-'Indicator Data'!AX42)/(L$195-L$194)*10)),1))</f>
        <v>7.3</v>
      </c>
      <c r="M39" s="94">
        <f t="shared" si="3"/>
        <v>5.8</v>
      </c>
      <c r="N39" s="143">
        <f>IF('Indicator Data'!AY42="No data","x",'Indicator Data'!AY42/'Indicator Data'!BE42*100)</f>
        <v>37.076840408382587</v>
      </c>
      <c r="O39" s="93">
        <f t="shared" si="4"/>
        <v>6.4</v>
      </c>
      <c r="P39" s="93">
        <f>IF('Indicator Data'!AZ42="No data","x",ROUND(IF('Indicator Data'!AZ42&gt;P$195,0,IF('Indicator Data'!AZ42&lt;P$194,10,(P$195-'Indicator Data'!AZ42)/(P$195-P$194)*10)),1))</f>
        <v>7.1</v>
      </c>
      <c r="Q39" s="93">
        <f>IF('Indicator Data'!BA42="No data","x",ROUND(IF('Indicator Data'!BA42&gt;Q$195,0,IF('Indicator Data'!BA42&lt;Q$194,10,(Q$195-'Indicator Data'!BA42)/(Q$195-Q$194)*10)),1))</f>
        <v>2</v>
      </c>
      <c r="R39" s="94">
        <f t="shared" si="5"/>
        <v>5.2</v>
      </c>
      <c r="S39" s="93" t="str">
        <f>IF('Indicator Data'!Y42="No data","x",ROUND(IF('Indicator Data'!Y42&gt;S$195,0,IF('Indicator Data'!Y42&lt;S$194,10,(S$195-'Indicator Data'!Y42)/(S$195-S$194)*10)),1))</f>
        <v>x</v>
      </c>
      <c r="T39" s="93">
        <f>IF('Indicator Data'!Z42="No data","x",ROUND(IF('Indicator Data'!Z42&gt;T$195,0,IF('Indicator Data'!Z42&lt;T$194,10,(T$195-'Indicator Data'!Z42)/(T$195-T$194)*10)),1))</f>
        <v>2.2999999999999998</v>
      </c>
      <c r="U39" s="93">
        <f>IF('Indicator Data'!AC42="No data","x",ROUND(IF('Indicator Data'!AC42&gt;U$195,0,IF('Indicator Data'!AC42&lt;U$194,10,(U$195-'Indicator Data'!AC42)/(U$195-U$194)*10)),1))</f>
        <v>9.8000000000000007</v>
      </c>
      <c r="V39" s="93">
        <f>IF('Indicator Data'!AD42="No data","x",ROUND(IF('Indicator Data'!AD42&gt;V$195,10,IF('Indicator Data'!AD42&lt;V$194,0,10-(V$195-'Indicator Data'!AD42)/(V$195-V$194)*10)),1))</f>
        <v>3.7</v>
      </c>
      <c r="W39" s="94">
        <f t="shared" si="6"/>
        <v>5.3</v>
      </c>
      <c r="X39" s="95">
        <f t="shared" si="7"/>
        <v>5.4</v>
      </c>
      <c r="Y39" s="177"/>
    </row>
    <row r="40" spans="1:25" s="4" customFormat="1" x14ac:dyDescent="0.25">
      <c r="A40" s="126" t="str">
        <f>'Indicator Data'!A43</f>
        <v>Congo</v>
      </c>
      <c r="B40" s="47" t="str">
        <f>'Indicator Data'!B43</f>
        <v>COG</v>
      </c>
      <c r="C40" s="93" t="str">
        <f>IF('Indicator Data'!AR43="No data","x",ROUND(IF('Indicator Data'!AR43&gt;C$195,0,IF('Indicator Data'!AR43&lt;C$194,10,(C$195-'Indicator Data'!AR43)/(C$195-C$194)*10)),1))</f>
        <v>x</v>
      </c>
      <c r="D40" s="94" t="str">
        <f t="shared" si="0"/>
        <v>x</v>
      </c>
      <c r="E40" s="93">
        <f>IF('Indicator Data'!AT43="No data","x",ROUND(IF('Indicator Data'!AT43&gt;E$195,0,IF('Indicator Data'!AT43&lt;E$194,10,(E$195-'Indicator Data'!AT43)/(E$195-E$194)*10)),1))</f>
        <v>8.1</v>
      </c>
      <c r="F40" s="93">
        <f>IF('Indicator Data'!AS43="No data","x",ROUND(IF('Indicator Data'!AS43&gt;F$195,0,IF('Indicator Data'!AS43&lt;F$194,10,(F$195-'Indicator Data'!AS43)/(F$195-F$194)*10)),1))</f>
        <v>7.4</v>
      </c>
      <c r="G40" s="94">
        <f t="shared" si="1"/>
        <v>7.8</v>
      </c>
      <c r="H40" s="95">
        <f t="shared" si="2"/>
        <v>7.8</v>
      </c>
      <c r="I40" s="93">
        <f>IF('Indicator Data'!AV43="No data","x",ROUND(IF('Indicator Data'!AV43^2&gt;I$195,0,IF('Indicator Data'!AV43^2&lt;I$194,10,(I$195-'Indicator Data'!AV43^2)/(I$195-I$194)*10)),1))</f>
        <v>4.0999999999999996</v>
      </c>
      <c r="J40" s="93">
        <f>IF(OR('Indicator Data'!AU43=0,'Indicator Data'!AU43="No data"),"x",ROUND(IF('Indicator Data'!AU43&gt;J$195,0,IF('Indicator Data'!AU43&lt;J$194,10,(J$195-'Indicator Data'!AU43)/(J$195-J$194)*10)),1))</f>
        <v>4.3</v>
      </c>
      <c r="K40" s="93">
        <f>IF('Indicator Data'!AW43="No data","x",ROUND(IF('Indicator Data'!AW43&gt;K$195,0,IF('Indicator Data'!AW43&lt;K$194,10,(K$195-'Indicator Data'!AW43)/(K$195-K$194)*10)),1))</f>
        <v>9.1999999999999993</v>
      </c>
      <c r="L40" s="93">
        <f>IF('Indicator Data'!AX43="No data","x",ROUND(IF('Indicator Data'!AX43&gt;L$195,0,IF('Indicator Data'!AX43&lt;L$194,10,(L$195-'Indicator Data'!AX43)/(L$195-L$194)*10)),1))</f>
        <v>4.4000000000000004</v>
      </c>
      <c r="M40" s="94">
        <f t="shared" si="3"/>
        <v>5.5</v>
      </c>
      <c r="N40" s="143">
        <f>IF('Indicator Data'!AY43="No data","x",'Indicator Data'!AY43/'Indicator Data'!BE43*100)</f>
        <v>1.7276720351390922</v>
      </c>
      <c r="O40" s="93">
        <f t="shared" si="4"/>
        <v>9.9</v>
      </c>
      <c r="P40" s="93">
        <f>IF('Indicator Data'!AZ43="No data","x",ROUND(IF('Indicator Data'!AZ43&gt;P$195,0,IF('Indicator Data'!AZ43&lt;P$194,10,(P$195-'Indicator Data'!AZ43)/(P$195-P$194)*10)),1))</f>
        <v>9.4</v>
      </c>
      <c r="Q40" s="93">
        <f>IF('Indicator Data'!BA43="No data","x",ROUND(IF('Indicator Data'!BA43&gt;Q$195,0,IF('Indicator Data'!BA43&lt;Q$194,10,(Q$195-'Indicator Data'!BA43)/(Q$195-Q$194)*10)),1))</f>
        <v>4.7</v>
      </c>
      <c r="R40" s="94">
        <f t="shared" si="5"/>
        <v>8</v>
      </c>
      <c r="S40" s="93">
        <f>IF('Indicator Data'!Y43="No data","x",ROUND(IF('Indicator Data'!Y43&gt;S$195,0,IF('Indicator Data'!Y43&lt;S$194,10,(S$195-'Indicator Data'!Y43)/(S$195-S$194)*10)),1))</f>
        <v>9.8000000000000007</v>
      </c>
      <c r="T40" s="93">
        <f>IF('Indicator Data'!Z43="No data","x",ROUND(IF('Indicator Data'!Z43&gt;T$195,0,IF('Indicator Data'!Z43&lt;T$194,10,(T$195-'Indicator Data'!Z43)/(T$195-T$194)*10)),1))</f>
        <v>7.4</v>
      </c>
      <c r="U40" s="93">
        <f>IF('Indicator Data'!AC43="No data","x",ROUND(IF('Indicator Data'!AC43&gt;U$195,0,IF('Indicator Data'!AC43&lt;U$194,10,(U$195-'Indicator Data'!AC43)/(U$195-U$194)*10)),1))</f>
        <v>9.5</v>
      </c>
      <c r="V40" s="93">
        <f>IF('Indicator Data'!AD43="No data","x",ROUND(IF('Indicator Data'!AD43&gt;V$195,10,IF('Indicator Data'!AD43&lt;V$194,0,10-(V$195-'Indicator Data'!AD43)/(V$195-V$194)*10)),1))</f>
        <v>4.9000000000000004</v>
      </c>
      <c r="W40" s="94">
        <f t="shared" si="6"/>
        <v>7.9</v>
      </c>
      <c r="X40" s="95">
        <f t="shared" si="7"/>
        <v>7.1</v>
      </c>
      <c r="Y40" s="177"/>
    </row>
    <row r="41" spans="1:25" s="4" customFormat="1" x14ac:dyDescent="0.25">
      <c r="A41" s="126" t="str">
        <f>'Indicator Data'!A44</f>
        <v>Congo DR</v>
      </c>
      <c r="B41" s="47" t="str">
        <f>'Indicator Data'!B44</f>
        <v>COD</v>
      </c>
      <c r="C41" s="93">
        <f>IF('Indicator Data'!AR44="No data","x",ROUND(IF('Indicator Data'!AR44&gt;C$195,0,IF('Indicator Data'!AR44&lt;C$194,10,(C$195-'Indicator Data'!AR44)/(C$195-C$194)*10)),1))</f>
        <v>7.5</v>
      </c>
      <c r="D41" s="94">
        <f t="shared" si="0"/>
        <v>7.5</v>
      </c>
      <c r="E41" s="93">
        <f>IF('Indicator Data'!AT44="No data","x",ROUND(IF('Indicator Data'!AT44&gt;E$195,0,IF('Indicator Data'!AT44&lt;E$194,10,(E$195-'Indicator Data'!AT44)/(E$195-E$194)*10)),1))</f>
        <v>8</v>
      </c>
      <c r="F41" s="93">
        <f>IF('Indicator Data'!AS44="No data","x",ROUND(IF('Indicator Data'!AS44&gt;F$195,0,IF('Indicator Data'!AS44&lt;F$194,10,(F$195-'Indicator Data'!AS44)/(F$195-F$194)*10)),1))</f>
        <v>8.3000000000000007</v>
      </c>
      <c r="G41" s="94">
        <f t="shared" si="1"/>
        <v>8.1999999999999993</v>
      </c>
      <c r="H41" s="95">
        <f t="shared" si="2"/>
        <v>7.9</v>
      </c>
      <c r="I41" s="93">
        <f>IF('Indicator Data'!AV44="No data","x",ROUND(IF('Indicator Data'!AV44^2&gt;I$195,0,IF('Indicator Data'!AV44^2&lt;I$194,10,(I$195-'Indicator Data'!AV44^2)/(I$195-I$194)*10)),1))</f>
        <v>4.5</v>
      </c>
      <c r="J41" s="93">
        <f>IF(OR('Indicator Data'!AU44=0,'Indicator Data'!AU44="No data"),"x",ROUND(IF('Indicator Data'!AU44&gt;J$195,0,IF('Indicator Data'!AU44&lt;J$194,10,(J$195-'Indicator Data'!AU44)/(J$195-J$194)*10)),1))</f>
        <v>8.3000000000000007</v>
      </c>
      <c r="K41" s="93">
        <f>IF('Indicator Data'!AW44="No data","x",ROUND(IF('Indicator Data'!AW44&gt;K$195,0,IF('Indicator Data'!AW44&lt;K$194,10,(K$195-'Indicator Data'!AW44)/(K$195-K$194)*10)),1))</f>
        <v>9.6</v>
      </c>
      <c r="L41" s="93">
        <f>IF('Indicator Data'!AX44="No data","x",ROUND(IF('Indicator Data'!AX44&gt;L$195,0,IF('Indicator Data'!AX44&lt;L$194,10,(L$195-'Indicator Data'!AX44)/(L$195-L$194)*10)),1))</f>
        <v>8.1999999999999993</v>
      </c>
      <c r="M41" s="94">
        <f t="shared" si="3"/>
        <v>7.7</v>
      </c>
      <c r="N41" s="143">
        <f>IF('Indicator Data'!AY44="No data","x",'Indicator Data'!AY44/'Indicator Data'!BE44*100)</f>
        <v>7.9398337045940766</v>
      </c>
      <c r="O41" s="93">
        <f t="shared" si="4"/>
        <v>9.3000000000000007</v>
      </c>
      <c r="P41" s="93">
        <f>IF('Indicator Data'!AZ44="No data","x",ROUND(IF('Indicator Data'!AZ44&gt;P$195,0,IF('Indicator Data'!AZ44&lt;P$194,10,(P$195-'Indicator Data'!AZ44)/(P$195-P$194)*10)),1))</f>
        <v>7.9</v>
      </c>
      <c r="Q41" s="93">
        <f>IF('Indicator Data'!BA44="No data","x",ROUND(IF('Indicator Data'!BA44&gt;Q$195,0,IF('Indicator Data'!BA44&lt;Q$194,10,(Q$195-'Indicator Data'!BA44)/(Q$195-Q$194)*10)),1))</f>
        <v>9.5</v>
      </c>
      <c r="R41" s="94">
        <f t="shared" si="5"/>
        <v>8.9</v>
      </c>
      <c r="S41" s="93" t="str">
        <f>IF('Indicator Data'!Y44="No data","x",ROUND(IF('Indicator Data'!Y44&gt;S$195,0,IF('Indicator Data'!Y44&lt;S$194,10,(S$195-'Indicator Data'!Y44)/(S$195-S$194)*10)),1))</f>
        <v>x</v>
      </c>
      <c r="T41" s="93">
        <f>IF('Indicator Data'!Z44="No data","x",ROUND(IF('Indicator Data'!Z44&gt;T$195,0,IF('Indicator Data'!Z44&lt;T$194,10,(T$195-'Indicator Data'!Z44)/(T$195-T$194)*10)),1))</f>
        <v>4.9000000000000004</v>
      </c>
      <c r="U41" s="93">
        <f>IF('Indicator Data'!AC44="No data","x",ROUND(IF('Indicator Data'!AC44&gt;U$195,0,IF('Indicator Data'!AC44&lt;U$194,10,(U$195-'Indicator Data'!AC44)/(U$195-U$194)*10)),1))</f>
        <v>10</v>
      </c>
      <c r="V41" s="93">
        <f>IF('Indicator Data'!AD44="No data","x",ROUND(IF('Indicator Data'!AD44&gt;V$195,10,IF('Indicator Data'!AD44&lt;V$194,0,10-(V$195-'Indicator Data'!AD44)/(V$195-V$194)*10)),1))</f>
        <v>7.7</v>
      </c>
      <c r="W41" s="94">
        <f t="shared" si="6"/>
        <v>7.5</v>
      </c>
      <c r="X41" s="95">
        <f t="shared" si="7"/>
        <v>8</v>
      </c>
      <c r="Y41" s="177"/>
    </row>
    <row r="42" spans="1:25" s="4" customFormat="1" x14ac:dyDescent="0.25">
      <c r="A42" s="126" t="str">
        <f>'Indicator Data'!A45</f>
        <v>Costa Rica</v>
      </c>
      <c r="B42" s="47" t="str">
        <f>'Indicator Data'!B45</f>
        <v>CRI</v>
      </c>
      <c r="C42" s="93">
        <f>IF('Indicator Data'!AR45="No data","x",ROUND(IF('Indicator Data'!AR45&gt;C$195,0,IF('Indicator Data'!AR45&lt;C$194,10,(C$195-'Indicator Data'!AR45)/(C$195-C$194)*10)),1))</f>
        <v>1.5</v>
      </c>
      <c r="D42" s="94">
        <f t="shared" si="0"/>
        <v>1.5</v>
      </c>
      <c r="E42" s="93">
        <f>IF('Indicator Data'!AT45="No data","x",ROUND(IF('Indicator Data'!AT45&gt;E$195,0,IF('Indicator Data'!AT45&lt;E$194,10,(E$195-'Indicator Data'!AT45)/(E$195-E$194)*10)),1))</f>
        <v>4.4000000000000004</v>
      </c>
      <c r="F42" s="93">
        <f>IF('Indicator Data'!AS45="No data","x",ROUND(IF('Indicator Data'!AS45&gt;F$195,0,IF('Indicator Data'!AS45&lt;F$194,10,(F$195-'Indicator Data'!AS45)/(F$195-F$194)*10)),1))</f>
        <v>4.5</v>
      </c>
      <c r="G42" s="94">
        <f t="shared" si="1"/>
        <v>4.5</v>
      </c>
      <c r="H42" s="95">
        <f t="shared" si="2"/>
        <v>3</v>
      </c>
      <c r="I42" s="93">
        <f>IF('Indicator Data'!AV45="No data","x",ROUND(IF('Indicator Data'!AV45^2&gt;I$195,0,IF('Indicator Data'!AV45^2&lt;I$194,10,(I$195-'Indicator Data'!AV45^2)/(I$195-I$194)*10)),1))</f>
        <v>0.5</v>
      </c>
      <c r="J42" s="93">
        <f>IF(OR('Indicator Data'!AU45=0,'Indicator Data'!AU45="No data"),"x",ROUND(IF('Indicator Data'!AU45&gt;J$195,0,IF('Indicator Data'!AU45&lt;J$194,10,(J$195-'Indicator Data'!AU45)/(J$195-J$194)*10)),1))</f>
        <v>0</v>
      </c>
      <c r="K42" s="93">
        <f>IF('Indicator Data'!AW45="No data","x",ROUND(IF('Indicator Data'!AW45&gt;K$195,0,IF('Indicator Data'!AW45&lt;K$194,10,(K$195-'Indicator Data'!AW45)/(K$195-K$194)*10)),1))</f>
        <v>3.4</v>
      </c>
      <c r="L42" s="93">
        <f>IF('Indicator Data'!AX45="No data","x",ROUND(IF('Indicator Data'!AX45&gt;L$195,0,IF('Indicator Data'!AX45&lt;L$194,10,(L$195-'Indicator Data'!AX45)/(L$195-L$194)*10)),1))</f>
        <v>2.1</v>
      </c>
      <c r="M42" s="94">
        <f t="shared" si="3"/>
        <v>1.5</v>
      </c>
      <c r="N42" s="143">
        <f>IF('Indicator Data'!AY45="No data","x",'Indicator Data'!AY45/'Indicator Data'!BE45*100)</f>
        <v>45.045045045045043</v>
      </c>
      <c r="O42" s="93">
        <f t="shared" si="4"/>
        <v>5.6</v>
      </c>
      <c r="P42" s="93">
        <f>IF('Indicator Data'!AZ45="No data","x",ROUND(IF('Indicator Data'!AZ45&gt;P$195,0,IF('Indicator Data'!AZ45&lt;P$194,10,(P$195-'Indicator Data'!AZ45)/(P$195-P$194)*10)),1))</f>
        <v>0.6</v>
      </c>
      <c r="Q42" s="93">
        <f>IF('Indicator Data'!BA45="No data","x",ROUND(IF('Indicator Data'!BA45&gt;Q$195,0,IF('Indicator Data'!BA45&lt;Q$194,10,(Q$195-'Indicator Data'!BA45)/(Q$195-Q$194)*10)),1))</f>
        <v>0.4</v>
      </c>
      <c r="R42" s="94">
        <f t="shared" si="5"/>
        <v>2.2000000000000002</v>
      </c>
      <c r="S42" s="93">
        <f>IF('Indicator Data'!Y45="No data","x",ROUND(IF('Indicator Data'!Y45&gt;S$195,0,IF('Indicator Data'!Y45&lt;S$194,10,(S$195-'Indicator Data'!Y45)/(S$195-S$194)*10)),1))</f>
        <v>7.2</v>
      </c>
      <c r="T42" s="93">
        <f>IF('Indicator Data'!Z45="No data","x",ROUND(IF('Indicator Data'!Z45&gt;T$195,0,IF('Indicator Data'!Z45&lt;T$194,10,(T$195-'Indicator Data'!Z45)/(T$195-T$194)*10)),1))</f>
        <v>0.8</v>
      </c>
      <c r="U42" s="93">
        <f>IF('Indicator Data'!AC45="No data","x",ROUND(IF('Indicator Data'!AC45&gt;U$195,0,IF('Indicator Data'!AC45&lt;U$194,10,(U$195-'Indicator Data'!AC45)/(U$195-U$194)*10)),1))</f>
        <v>5.8</v>
      </c>
      <c r="V42" s="93">
        <f>IF('Indicator Data'!AD45="No data","x",ROUND(IF('Indicator Data'!AD45&gt;V$195,10,IF('Indicator Data'!AD45&lt;V$194,0,10-(V$195-'Indicator Data'!AD45)/(V$195-V$194)*10)),1))</f>
        <v>0.3</v>
      </c>
      <c r="W42" s="94">
        <f t="shared" si="6"/>
        <v>3.5</v>
      </c>
      <c r="X42" s="95">
        <f t="shared" si="7"/>
        <v>2.4</v>
      </c>
      <c r="Y42" s="177"/>
    </row>
    <row r="43" spans="1:25" s="4" customFormat="1" x14ac:dyDescent="0.25">
      <c r="A43" s="126" t="str">
        <f>'Indicator Data'!A46</f>
        <v>Côte d'Ivoire</v>
      </c>
      <c r="B43" s="47" t="str">
        <f>'Indicator Data'!B46</f>
        <v>CIV</v>
      </c>
      <c r="C43" s="93">
        <f>IF('Indicator Data'!AR46="No data","x",ROUND(IF('Indicator Data'!AR46&gt;C$195,0,IF('Indicator Data'!AR46&lt;C$194,10,(C$195-'Indicator Data'!AR46)/(C$195-C$194)*10)),1))</f>
        <v>7.8</v>
      </c>
      <c r="D43" s="94">
        <f t="shared" si="0"/>
        <v>7.8</v>
      </c>
      <c r="E43" s="93">
        <f>IF('Indicator Data'!AT46="No data","x",ROUND(IF('Indicator Data'!AT46&gt;E$195,0,IF('Indicator Data'!AT46&lt;E$194,10,(E$195-'Indicator Data'!AT46)/(E$195-E$194)*10)),1))</f>
        <v>6.5</v>
      </c>
      <c r="F43" s="93">
        <f>IF('Indicator Data'!AS46="No data","x",ROUND(IF('Indicator Data'!AS46&gt;F$195,0,IF('Indicator Data'!AS46&lt;F$194,10,(F$195-'Indicator Data'!AS46)/(F$195-F$194)*10)),1))</f>
        <v>6.5</v>
      </c>
      <c r="G43" s="94">
        <f t="shared" si="1"/>
        <v>6.5</v>
      </c>
      <c r="H43" s="95">
        <f t="shared" si="2"/>
        <v>7.2</v>
      </c>
      <c r="I43" s="93">
        <f>IF('Indicator Data'!AV46="No data","x",ROUND(IF('Indicator Data'!AV46^2&gt;I$195,0,IF('Indicator Data'!AV46^2&lt;I$194,10,(I$195-'Indicator Data'!AV46^2)/(I$195-I$194)*10)),1))</f>
        <v>8.9</v>
      </c>
      <c r="J43" s="93">
        <f>IF(OR('Indicator Data'!AU46=0,'Indicator Data'!AU46="No data"),"x",ROUND(IF('Indicator Data'!AU46&gt;J$195,0,IF('Indicator Data'!AU46&lt;J$194,10,(J$195-'Indicator Data'!AU46)/(J$195-J$194)*10)),1))</f>
        <v>3.6</v>
      </c>
      <c r="K43" s="93">
        <f>IF('Indicator Data'!AW46="No data","x",ROUND(IF('Indicator Data'!AW46&gt;K$195,0,IF('Indicator Data'!AW46&lt;K$194,10,(K$195-'Indicator Data'!AW46)/(K$195-K$194)*10)),1))</f>
        <v>7.4</v>
      </c>
      <c r="L43" s="93">
        <f>IF('Indicator Data'!AX46="No data","x",ROUND(IF('Indicator Data'!AX46&gt;L$195,0,IF('Indicator Data'!AX46&lt;L$194,10,(L$195-'Indicator Data'!AX46)/(L$195-L$194)*10)),1))</f>
        <v>3.8</v>
      </c>
      <c r="M43" s="94">
        <f t="shared" si="3"/>
        <v>5.9</v>
      </c>
      <c r="N43" s="143">
        <f>IF('Indicator Data'!AY46="No data","x",'Indicator Data'!AY46/'Indicator Data'!BE46*100)</f>
        <v>10.062893081761008</v>
      </c>
      <c r="O43" s="93">
        <f t="shared" si="4"/>
        <v>9.1</v>
      </c>
      <c r="P43" s="93">
        <f>IF('Indicator Data'!AZ46="No data","x",ROUND(IF('Indicator Data'!AZ46&gt;P$195,0,IF('Indicator Data'!AZ46&lt;P$194,10,(P$195-'Indicator Data'!AZ46)/(P$195-P$194)*10)),1))</f>
        <v>8.6</v>
      </c>
      <c r="Q43" s="93">
        <f>IF('Indicator Data'!BA46="No data","x",ROUND(IF('Indicator Data'!BA46&gt;Q$195,0,IF('Indicator Data'!BA46&lt;Q$194,10,(Q$195-'Indicator Data'!BA46)/(Q$195-Q$194)*10)),1))</f>
        <v>3.6</v>
      </c>
      <c r="R43" s="94">
        <f t="shared" si="5"/>
        <v>7.1</v>
      </c>
      <c r="S43" s="93">
        <f>IF('Indicator Data'!Y46="No data","x",ROUND(IF('Indicator Data'!Y46&gt;S$195,0,IF('Indicator Data'!Y46&lt;S$194,10,(S$195-'Indicator Data'!Y46)/(S$195-S$194)*10)),1))</f>
        <v>9.6</v>
      </c>
      <c r="T43" s="93">
        <f>IF('Indicator Data'!Z46="No data","x",ROUND(IF('Indicator Data'!Z46&gt;T$195,0,IF('Indicator Data'!Z46&lt;T$194,10,(T$195-'Indicator Data'!Z46)/(T$195-T$194)*10)),1))</f>
        <v>5.4</v>
      </c>
      <c r="U43" s="93">
        <f>IF('Indicator Data'!AC46="No data","x",ROUND(IF('Indicator Data'!AC46&gt;U$195,0,IF('Indicator Data'!AC46&lt;U$194,10,(U$195-'Indicator Data'!AC46)/(U$195-U$194)*10)),1))</f>
        <v>9.5</v>
      </c>
      <c r="V43" s="93">
        <f>IF('Indicator Data'!AD46="No data","x",ROUND(IF('Indicator Data'!AD46&gt;V$195,10,IF('Indicator Data'!AD46&lt;V$194,0,10-(V$195-'Indicator Data'!AD46)/(V$195-V$194)*10)),1))</f>
        <v>7.2</v>
      </c>
      <c r="W43" s="94">
        <f t="shared" si="6"/>
        <v>7.9</v>
      </c>
      <c r="X43" s="95">
        <f t="shared" si="7"/>
        <v>7</v>
      </c>
      <c r="Y43" s="177"/>
    </row>
    <row r="44" spans="1:25" s="4" customFormat="1" x14ac:dyDescent="0.25">
      <c r="A44" s="126" t="str">
        <f>'Indicator Data'!A47</f>
        <v>Croatia</v>
      </c>
      <c r="B44" s="47" t="str">
        <f>'Indicator Data'!B47</f>
        <v>HRV</v>
      </c>
      <c r="C44" s="93">
        <f>IF('Indicator Data'!AR47="No data","x",ROUND(IF('Indicator Data'!AR47&gt;C$195,0,IF('Indicator Data'!AR47&lt;C$194,10,(C$195-'Indicator Data'!AR47)/(C$195-C$194)*10)),1))</f>
        <v>4.4000000000000004</v>
      </c>
      <c r="D44" s="94">
        <f t="shared" si="0"/>
        <v>4.4000000000000004</v>
      </c>
      <c r="E44" s="93">
        <f>IF('Indicator Data'!AT47="No data","x",ROUND(IF('Indicator Data'!AT47&gt;E$195,0,IF('Indicator Data'!AT47&lt;E$194,10,(E$195-'Indicator Data'!AT47)/(E$195-E$194)*10)),1))</f>
        <v>5.2</v>
      </c>
      <c r="F44" s="93">
        <f>IF('Indicator Data'!AS47="No data","x",ROUND(IF('Indicator Data'!AS47&gt;F$195,0,IF('Indicator Data'!AS47&lt;F$194,10,(F$195-'Indicator Data'!AS47)/(F$195-F$194)*10)),1))</f>
        <v>3.8</v>
      </c>
      <c r="G44" s="94">
        <f t="shared" si="1"/>
        <v>4.5</v>
      </c>
      <c r="H44" s="95">
        <f t="shared" si="2"/>
        <v>4.5</v>
      </c>
      <c r="I44" s="93">
        <f>IF('Indicator Data'!AV47="No data","x",ROUND(IF('Indicator Data'!AV47^2&gt;I$195,0,IF('Indicator Data'!AV47^2&lt;I$194,10,(I$195-'Indicator Data'!AV47^2)/(I$195-I$194)*10)),1))</f>
        <v>0.2</v>
      </c>
      <c r="J44" s="93">
        <f>IF(OR('Indicator Data'!AU47=0,'Indicator Data'!AU47="No data"),"x",ROUND(IF('Indicator Data'!AU47&gt;J$195,0,IF('Indicator Data'!AU47&lt;J$194,10,(J$195-'Indicator Data'!AU47)/(J$195-J$194)*10)),1))</f>
        <v>0</v>
      </c>
      <c r="K44" s="93">
        <f>IF('Indicator Data'!AW47="No data","x",ROUND(IF('Indicator Data'!AW47&gt;K$195,0,IF('Indicator Data'!AW47&lt;K$194,10,(K$195-'Indicator Data'!AW47)/(K$195-K$194)*10)),1))</f>
        <v>2.7</v>
      </c>
      <c r="L44" s="93">
        <f>IF('Indicator Data'!AX47="No data","x",ROUND(IF('Indicator Data'!AX47&gt;L$195,0,IF('Indicator Data'!AX47&lt;L$194,10,(L$195-'Indicator Data'!AX47)/(L$195-L$194)*10)),1))</f>
        <v>4.9000000000000004</v>
      </c>
      <c r="M44" s="94">
        <f t="shared" si="3"/>
        <v>2</v>
      </c>
      <c r="N44" s="143">
        <f>IF('Indicator Data'!AY47="No data","x",'Indicator Data'!AY47/'Indicator Data'!BE47*100)</f>
        <v>148.3202287348106</v>
      </c>
      <c r="O44" s="93">
        <f t="shared" si="4"/>
        <v>0</v>
      </c>
      <c r="P44" s="93">
        <f>IF('Indicator Data'!AZ47="No data","x",ROUND(IF('Indicator Data'!AZ47&gt;P$195,0,IF('Indicator Data'!AZ47&lt;P$194,10,(P$195-'Indicator Data'!AZ47)/(P$195-P$194)*10)),1))</f>
        <v>0.3</v>
      </c>
      <c r="Q44" s="93">
        <f>IF('Indicator Data'!BA47="No data","x",ROUND(IF('Indicator Data'!BA47&gt;Q$195,0,IF('Indicator Data'!BA47&lt;Q$194,10,(Q$195-'Indicator Data'!BA47)/(Q$195-Q$194)*10)),1))</f>
        <v>0.1</v>
      </c>
      <c r="R44" s="94">
        <f t="shared" si="5"/>
        <v>0.1</v>
      </c>
      <c r="S44" s="93">
        <f>IF('Indicator Data'!Y47="No data","x",ROUND(IF('Indicator Data'!Y47&gt;S$195,0,IF('Indicator Data'!Y47&lt;S$194,10,(S$195-'Indicator Data'!Y47)/(S$195-S$194)*10)),1))</f>
        <v>2.5</v>
      </c>
      <c r="T44" s="93">
        <f>IF('Indicator Data'!Z47="No data","x",ROUND(IF('Indicator Data'!Z47&gt;T$195,0,IF('Indicator Data'!Z47&lt;T$194,10,(T$195-'Indicator Data'!Z47)/(T$195-T$194)*10)),1))</f>
        <v>2.6</v>
      </c>
      <c r="U44" s="93">
        <f>IF('Indicator Data'!AC47="No data","x",ROUND(IF('Indicator Data'!AC47&gt;U$195,0,IF('Indicator Data'!AC47&lt;U$194,10,(U$195-'Indicator Data'!AC47)/(U$195-U$194)*10)),1))</f>
        <v>4.5999999999999996</v>
      </c>
      <c r="V44" s="93">
        <f>IF('Indicator Data'!AD47="No data","x",ROUND(IF('Indicator Data'!AD47&gt;V$195,10,IF('Indicator Data'!AD47&lt;V$194,0,10-(V$195-'Indicator Data'!AD47)/(V$195-V$194)*10)),1))</f>
        <v>0.1</v>
      </c>
      <c r="W44" s="94">
        <f t="shared" si="6"/>
        <v>2.5</v>
      </c>
      <c r="X44" s="95">
        <f t="shared" si="7"/>
        <v>1.5</v>
      </c>
      <c r="Y44" s="177"/>
    </row>
    <row r="45" spans="1:25" s="4" customFormat="1" x14ac:dyDescent="0.25">
      <c r="A45" s="126" t="str">
        <f>'Indicator Data'!A48</f>
        <v>Cuba</v>
      </c>
      <c r="B45" s="47" t="str">
        <f>'Indicator Data'!B48</f>
        <v>CUB</v>
      </c>
      <c r="C45" s="93">
        <f>IF('Indicator Data'!AR48="No data","x",ROUND(IF('Indicator Data'!AR48&gt;C$195,0,IF('Indicator Data'!AR48&lt;C$194,10,(C$195-'Indicator Data'!AR48)/(C$195-C$194)*10)),1))</f>
        <v>2.5</v>
      </c>
      <c r="D45" s="94">
        <f t="shared" si="0"/>
        <v>2.5</v>
      </c>
      <c r="E45" s="93">
        <f>IF('Indicator Data'!AT48="No data","x",ROUND(IF('Indicator Data'!AT48&gt;E$195,0,IF('Indicator Data'!AT48&lt;E$194,10,(E$195-'Indicator Data'!AT48)/(E$195-E$194)*10)),1))</f>
        <v>5.3</v>
      </c>
      <c r="F45" s="93">
        <f>IF('Indicator Data'!AS48="No data","x",ROUND(IF('Indicator Data'!AS48&gt;F$195,0,IF('Indicator Data'!AS48&lt;F$194,10,(F$195-'Indicator Data'!AS48)/(F$195-F$194)*10)),1))</f>
        <v>5.4</v>
      </c>
      <c r="G45" s="94">
        <f t="shared" si="1"/>
        <v>5.4</v>
      </c>
      <c r="H45" s="95">
        <f t="shared" si="2"/>
        <v>4</v>
      </c>
      <c r="I45" s="93">
        <f>IF('Indicator Data'!AV48="No data","x",ROUND(IF('Indicator Data'!AV48^2&gt;I$195,0,IF('Indicator Data'!AV48^2&lt;I$194,10,(I$195-'Indicator Data'!AV48^2)/(I$195-I$194)*10)),1))</f>
        <v>0.1</v>
      </c>
      <c r="J45" s="93">
        <f>IF(OR('Indicator Data'!AU48=0,'Indicator Data'!AU48="No data"),"x",ROUND(IF('Indicator Data'!AU48&gt;J$195,0,IF('Indicator Data'!AU48&lt;J$194,10,(J$195-'Indicator Data'!AU48)/(J$195-J$194)*10)),1))</f>
        <v>0</v>
      </c>
      <c r="K45" s="93">
        <f>IF('Indicator Data'!AW48="No data","x",ROUND(IF('Indicator Data'!AW48&gt;K$195,0,IF('Indicator Data'!AW48&lt;K$194,10,(K$195-'Indicator Data'!AW48)/(K$195-K$194)*10)),1))</f>
        <v>6.1</v>
      </c>
      <c r="L45" s="93">
        <f>IF('Indicator Data'!AX48="No data","x",ROUND(IF('Indicator Data'!AX48&gt;L$195,0,IF('Indicator Data'!AX48&lt;L$194,10,(L$195-'Indicator Data'!AX48)/(L$195-L$194)*10)),1))</f>
        <v>8.4</v>
      </c>
      <c r="M45" s="94">
        <f t="shared" si="3"/>
        <v>3.7</v>
      </c>
      <c r="N45" s="143">
        <f>IF('Indicator Data'!AY48="No data","x",'Indicator Data'!AY48/'Indicator Data'!BE48*100)</f>
        <v>62.94626080420894</v>
      </c>
      <c r="O45" s="93">
        <f t="shared" si="4"/>
        <v>3.7</v>
      </c>
      <c r="P45" s="93">
        <f>IF('Indicator Data'!AZ48="No data","x",ROUND(IF('Indicator Data'!AZ48&gt;P$195,0,IF('Indicator Data'!AZ48&lt;P$194,10,(P$195-'Indicator Data'!AZ48)/(P$195-P$194)*10)),1))</f>
        <v>0.8</v>
      </c>
      <c r="Q45" s="93">
        <f>IF('Indicator Data'!BA48="No data","x",ROUND(IF('Indicator Data'!BA48&gt;Q$195,0,IF('Indicator Data'!BA48&lt;Q$194,10,(Q$195-'Indicator Data'!BA48)/(Q$195-Q$194)*10)),1))</f>
        <v>1</v>
      </c>
      <c r="R45" s="94">
        <f t="shared" si="5"/>
        <v>1.8</v>
      </c>
      <c r="S45" s="93">
        <f>IF('Indicator Data'!Y48="No data","x",ROUND(IF('Indicator Data'!Y48&gt;S$195,0,IF('Indicator Data'!Y48&lt;S$194,10,(S$195-'Indicator Data'!Y48)/(S$195-S$194)*10)),1))</f>
        <v>0</v>
      </c>
      <c r="T45" s="93">
        <f>IF('Indicator Data'!Z48="No data","x",ROUND(IF('Indicator Data'!Z48&gt;T$195,0,IF('Indicator Data'!Z48&lt;T$194,10,(T$195-'Indicator Data'!Z48)/(T$195-T$194)*10)),1))</f>
        <v>0</v>
      </c>
      <c r="U45" s="93" t="str">
        <f>IF('Indicator Data'!AC48="No data","x",ROUND(IF('Indicator Data'!AC48&gt;U$195,0,IF('Indicator Data'!AC48&lt;U$194,10,(U$195-'Indicator Data'!AC48)/(U$195-U$194)*10)),1))</f>
        <v>x</v>
      </c>
      <c r="V45" s="93">
        <f>IF('Indicator Data'!AD48="No data","x",ROUND(IF('Indicator Data'!AD48&gt;V$195,10,IF('Indicator Data'!AD48&lt;V$194,0,10-(V$195-'Indicator Data'!AD48)/(V$195-V$194)*10)),1))</f>
        <v>0.4</v>
      </c>
      <c r="W45" s="94">
        <f t="shared" si="6"/>
        <v>0.1</v>
      </c>
      <c r="X45" s="95">
        <f t="shared" si="7"/>
        <v>1.9</v>
      </c>
      <c r="Y45" s="177"/>
    </row>
    <row r="46" spans="1:25" s="4" customFormat="1" x14ac:dyDescent="0.25">
      <c r="A46" s="126" t="str">
        <f>'Indicator Data'!A49</f>
        <v>Cyprus</v>
      </c>
      <c r="B46" s="47" t="str">
        <f>'Indicator Data'!B49</f>
        <v>CYP</v>
      </c>
      <c r="C46" s="93" t="str">
        <f>IF('Indicator Data'!AR49="No data","x",ROUND(IF('Indicator Data'!AR49&gt;C$195,0,IF('Indicator Data'!AR49&lt;C$194,10,(C$195-'Indicator Data'!AR49)/(C$195-C$194)*10)),1))</f>
        <v>x</v>
      </c>
      <c r="D46" s="94" t="str">
        <f t="shared" si="0"/>
        <v>x</v>
      </c>
      <c r="E46" s="93">
        <f>IF('Indicator Data'!AT49="No data","x",ROUND(IF('Indicator Data'!AT49&gt;E$195,0,IF('Indicator Data'!AT49&lt;E$194,10,(E$195-'Indicator Data'!AT49)/(E$195-E$194)*10)),1))</f>
        <v>4.0999999999999996</v>
      </c>
      <c r="F46" s="93">
        <f>IF('Indicator Data'!AS49="No data","x",ROUND(IF('Indicator Data'!AS49&gt;F$195,0,IF('Indicator Data'!AS49&lt;F$194,10,(F$195-'Indicator Data'!AS49)/(F$195-F$194)*10)),1))</f>
        <v>3.2</v>
      </c>
      <c r="G46" s="94">
        <f t="shared" si="1"/>
        <v>3.7</v>
      </c>
      <c r="H46" s="95">
        <f t="shared" si="2"/>
        <v>3.7</v>
      </c>
      <c r="I46" s="93">
        <f>IF('Indicator Data'!AV49="No data","x",ROUND(IF('Indicator Data'!AV49^2&gt;I$195,0,IF('Indicator Data'!AV49^2&lt;I$194,10,(I$195-'Indicator Data'!AV49^2)/(I$195-I$194)*10)),1))</f>
        <v>0.2</v>
      </c>
      <c r="J46" s="93">
        <f>IF(OR('Indicator Data'!AU49=0,'Indicator Data'!AU49="No data"),"x",ROUND(IF('Indicator Data'!AU49&gt;J$195,0,IF('Indicator Data'!AU49&lt;J$194,10,(J$195-'Indicator Data'!AU49)/(J$195-J$194)*10)),1))</f>
        <v>0</v>
      </c>
      <c r="K46" s="93">
        <f>IF('Indicator Data'!AW49="No data","x",ROUND(IF('Indicator Data'!AW49&gt;K$195,0,IF('Indicator Data'!AW49&lt;K$194,10,(K$195-'Indicator Data'!AW49)/(K$195-K$194)*10)),1))</f>
        <v>2.4</v>
      </c>
      <c r="L46" s="93">
        <f>IF('Indicator Data'!AX49="No data","x",ROUND(IF('Indicator Data'!AX49&gt;L$195,0,IF('Indicator Data'!AX49&lt;L$194,10,(L$195-'Indicator Data'!AX49)/(L$195-L$194)*10)),1))</f>
        <v>3.4</v>
      </c>
      <c r="M46" s="94">
        <f t="shared" si="3"/>
        <v>1.5</v>
      </c>
      <c r="N46" s="143">
        <f>IF('Indicator Data'!AY49="No data","x",'Indicator Data'!AY49/'Indicator Data'!BE49*100)</f>
        <v>205.62770562770564</v>
      </c>
      <c r="O46" s="93">
        <f t="shared" si="4"/>
        <v>0</v>
      </c>
      <c r="P46" s="93">
        <f>IF('Indicator Data'!AZ49="No data","x",ROUND(IF('Indicator Data'!AZ49&gt;P$195,0,IF('Indicator Data'!AZ49&lt;P$194,10,(P$195-'Indicator Data'!AZ49)/(P$195-P$194)*10)),1))</f>
        <v>0</v>
      </c>
      <c r="Q46" s="93">
        <f>IF('Indicator Data'!BA49="No data","x",ROUND(IF('Indicator Data'!BA49&gt;Q$195,0,IF('Indicator Data'!BA49&lt;Q$194,10,(Q$195-'Indicator Data'!BA49)/(Q$195-Q$194)*10)),1))</f>
        <v>0</v>
      </c>
      <c r="R46" s="94">
        <f t="shared" si="5"/>
        <v>0</v>
      </c>
      <c r="S46" s="93">
        <f>IF('Indicator Data'!Y49="No data","x",ROUND(IF('Indicator Data'!Y49&gt;S$195,0,IF('Indicator Data'!Y49&lt;S$194,10,(S$195-'Indicator Data'!Y49)/(S$195-S$194)*10)),1))</f>
        <v>4.2</v>
      </c>
      <c r="T46" s="93">
        <f>IF('Indicator Data'!Z49="No data","x",ROUND(IF('Indicator Data'!Z49&gt;T$195,0,IF('Indicator Data'!Z49&lt;T$194,10,(T$195-'Indicator Data'!Z49)/(T$195-T$194)*10)),1))</f>
        <v>2.2999999999999998</v>
      </c>
      <c r="U46" s="93">
        <f>IF('Indicator Data'!AC49="No data","x",ROUND(IF('Indicator Data'!AC49&gt;U$195,0,IF('Indicator Data'!AC49&lt;U$194,10,(U$195-'Indicator Data'!AC49)/(U$195-U$194)*10)),1))</f>
        <v>2.9</v>
      </c>
      <c r="V46" s="93">
        <f>IF('Indicator Data'!AD49="No data","x",ROUND(IF('Indicator Data'!AD49&gt;V$195,10,IF('Indicator Data'!AD49&lt;V$194,0,10-(V$195-'Indicator Data'!AD49)/(V$195-V$194)*10)),1))</f>
        <v>0.1</v>
      </c>
      <c r="W46" s="94">
        <f t="shared" si="6"/>
        <v>2.4</v>
      </c>
      <c r="X46" s="95">
        <f t="shared" si="7"/>
        <v>1.3</v>
      </c>
      <c r="Y46" s="177"/>
    </row>
    <row r="47" spans="1:25" s="4" customFormat="1" x14ac:dyDescent="0.25">
      <c r="A47" s="126" t="str">
        <f>'Indicator Data'!A50</f>
        <v>Czech Republic</v>
      </c>
      <c r="B47" s="47" t="str">
        <f>'Indicator Data'!B50</f>
        <v>CZE</v>
      </c>
      <c r="C47" s="93">
        <f>IF('Indicator Data'!AR50="No data","x",ROUND(IF('Indicator Data'!AR50&gt;C$195,0,IF('Indicator Data'!AR50&lt;C$194,10,(C$195-'Indicator Data'!AR50)/(C$195-C$194)*10)),1))</f>
        <v>2.5</v>
      </c>
      <c r="D47" s="94">
        <f t="shared" si="0"/>
        <v>2.5</v>
      </c>
      <c r="E47" s="93">
        <f>IF('Indicator Data'!AT50="No data","x",ROUND(IF('Indicator Data'!AT50&gt;E$195,0,IF('Indicator Data'!AT50&lt;E$194,10,(E$195-'Indicator Data'!AT50)/(E$195-E$194)*10)),1))</f>
        <v>4.0999999999999996</v>
      </c>
      <c r="F47" s="93">
        <f>IF('Indicator Data'!AS50="No data","x",ROUND(IF('Indicator Data'!AS50&gt;F$195,0,IF('Indicator Data'!AS50&lt;F$194,10,(F$195-'Indicator Data'!AS50)/(F$195-F$194)*10)),1))</f>
        <v>3</v>
      </c>
      <c r="G47" s="94">
        <f t="shared" si="1"/>
        <v>3.6</v>
      </c>
      <c r="H47" s="95">
        <f t="shared" si="2"/>
        <v>3.1</v>
      </c>
      <c r="I47" s="93" t="str">
        <f>IF('Indicator Data'!AV50="No data","x",ROUND(IF('Indicator Data'!AV50^2&gt;I$195,0,IF('Indicator Data'!AV50^2&lt;I$194,10,(I$195-'Indicator Data'!AV50^2)/(I$195-I$194)*10)),1))</f>
        <v>x</v>
      </c>
      <c r="J47" s="93">
        <f>IF(OR('Indicator Data'!AU50=0,'Indicator Data'!AU50="No data"),"x",ROUND(IF('Indicator Data'!AU50&gt;J$195,0,IF('Indicator Data'!AU50&lt;J$194,10,(J$195-'Indicator Data'!AU50)/(J$195-J$194)*10)),1))</f>
        <v>0</v>
      </c>
      <c r="K47" s="93">
        <f>IF('Indicator Data'!AW50="No data","x",ROUND(IF('Indicator Data'!AW50&gt;K$195,0,IF('Indicator Data'!AW50&lt;K$194,10,(K$195-'Indicator Data'!AW50)/(K$195-K$194)*10)),1))</f>
        <v>2.4</v>
      </c>
      <c r="L47" s="93">
        <f>IF('Indicator Data'!AX50="No data","x",ROUND(IF('Indicator Data'!AX50&gt;L$195,0,IF('Indicator Data'!AX50&lt;L$194,10,(L$195-'Indicator Data'!AX50)/(L$195-L$194)*10)),1))</f>
        <v>4.3</v>
      </c>
      <c r="M47" s="94">
        <f t="shared" si="3"/>
        <v>2.2000000000000002</v>
      </c>
      <c r="N47" s="143">
        <f>IF('Indicator Data'!AY50="No data","x",'Indicator Data'!AY50/'Indicator Data'!BE50*100)</f>
        <v>271.87985499741069</v>
      </c>
      <c r="O47" s="93">
        <f t="shared" si="4"/>
        <v>0</v>
      </c>
      <c r="P47" s="93">
        <f>IF('Indicator Data'!AZ50="No data","x",ROUND(IF('Indicator Data'!AZ50&gt;P$195,0,IF('Indicator Data'!AZ50&lt;P$194,10,(P$195-'Indicator Data'!AZ50)/(P$195-P$194)*10)),1))</f>
        <v>0.1</v>
      </c>
      <c r="Q47" s="93">
        <f>IF('Indicator Data'!BA50="No data","x",ROUND(IF('Indicator Data'!BA50&gt;Q$195,0,IF('Indicator Data'!BA50&lt;Q$194,10,(Q$195-'Indicator Data'!BA50)/(Q$195-Q$194)*10)),1))</f>
        <v>0</v>
      </c>
      <c r="R47" s="94">
        <f t="shared" si="5"/>
        <v>0</v>
      </c>
      <c r="S47" s="93">
        <f>IF('Indicator Data'!Y50="No data","x",ROUND(IF('Indicator Data'!Y50&gt;S$195,0,IF('Indicator Data'!Y50&lt;S$194,10,(S$195-'Indicator Data'!Y50)/(S$195-S$194)*10)),1))</f>
        <v>0.9</v>
      </c>
      <c r="T47" s="93">
        <f>IF('Indicator Data'!Z50="No data","x",ROUND(IF('Indicator Data'!Z50&gt;T$195,0,IF('Indicator Data'!Z50&lt;T$194,10,(T$195-'Indicator Data'!Z50)/(T$195-T$194)*10)),1))</f>
        <v>0.5</v>
      </c>
      <c r="U47" s="93">
        <f>IF('Indicator Data'!AC50="No data","x",ROUND(IF('Indicator Data'!AC50&gt;U$195,0,IF('Indicator Data'!AC50&lt;U$194,10,(U$195-'Indicator Data'!AC50)/(U$195-U$194)*10)),1))</f>
        <v>1.8</v>
      </c>
      <c r="V47" s="93">
        <f>IF('Indicator Data'!AD50="No data","x",ROUND(IF('Indicator Data'!AD50&gt;V$195,10,IF('Indicator Data'!AD50&lt;V$194,0,10-(V$195-'Indicator Data'!AD50)/(V$195-V$194)*10)),1))</f>
        <v>0</v>
      </c>
      <c r="W47" s="94">
        <f t="shared" si="6"/>
        <v>0.8</v>
      </c>
      <c r="X47" s="95">
        <f t="shared" si="7"/>
        <v>1</v>
      </c>
      <c r="Y47" s="177"/>
    </row>
    <row r="48" spans="1:25" s="4" customFormat="1" x14ac:dyDescent="0.25">
      <c r="A48" s="126" t="str">
        <f>'Indicator Data'!A51</f>
        <v>Denmark</v>
      </c>
      <c r="B48" s="47" t="str">
        <f>'Indicator Data'!B51</f>
        <v>DNK</v>
      </c>
      <c r="C48" s="93">
        <f>IF('Indicator Data'!AR51="No data","x",ROUND(IF('Indicator Data'!AR51&gt;C$195,0,IF('Indicator Data'!AR51&lt;C$194,10,(C$195-'Indicator Data'!AR51)/(C$195-C$194)*10)),1))</f>
        <v>2.7</v>
      </c>
      <c r="D48" s="94">
        <f t="shared" si="0"/>
        <v>2.7</v>
      </c>
      <c r="E48" s="93">
        <f>IF('Indicator Data'!AT51="No data","x",ROUND(IF('Indicator Data'!AT51&gt;E$195,0,IF('Indicator Data'!AT51&lt;E$194,10,(E$195-'Indicator Data'!AT51)/(E$195-E$194)*10)),1))</f>
        <v>1.2</v>
      </c>
      <c r="F48" s="93">
        <f>IF('Indicator Data'!AS51="No data","x",ROUND(IF('Indicator Data'!AS51&gt;F$195,0,IF('Indicator Data'!AS51&lt;F$194,10,(F$195-'Indicator Data'!AS51)/(F$195-F$194)*10)),1))</f>
        <v>1.4</v>
      </c>
      <c r="G48" s="94">
        <f t="shared" si="1"/>
        <v>1.3</v>
      </c>
      <c r="H48" s="95">
        <f t="shared" si="2"/>
        <v>2</v>
      </c>
      <c r="I48" s="93" t="str">
        <f>IF('Indicator Data'!AV51="No data","x",ROUND(IF('Indicator Data'!AV51^2&gt;I$195,0,IF('Indicator Data'!AV51^2&lt;I$194,10,(I$195-'Indicator Data'!AV51^2)/(I$195-I$194)*10)),1))</f>
        <v>x</v>
      </c>
      <c r="J48" s="93">
        <f>IF(OR('Indicator Data'!AU51=0,'Indicator Data'!AU51="No data"),"x",ROUND(IF('Indicator Data'!AU51&gt;J$195,0,IF('Indicator Data'!AU51&lt;J$194,10,(J$195-'Indicator Data'!AU51)/(J$195-J$194)*10)),1))</f>
        <v>0</v>
      </c>
      <c r="K48" s="93">
        <f>IF('Indicator Data'!AW51="No data","x",ROUND(IF('Indicator Data'!AW51&gt;K$195,0,IF('Indicator Data'!AW51&lt;K$194,10,(K$195-'Indicator Data'!AW51)/(K$195-K$194)*10)),1))</f>
        <v>0.3</v>
      </c>
      <c r="L48" s="93">
        <f>IF('Indicator Data'!AX51="No data","x",ROUND(IF('Indicator Data'!AX51&gt;L$195,0,IF('Indicator Data'!AX51&lt;L$194,10,(L$195-'Indicator Data'!AX51)/(L$195-L$194)*10)),1))</f>
        <v>4</v>
      </c>
      <c r="M48" s="94">
        <f t="shared" si="3"/>
        <v>1.4</v>
      </c>
      <c r="N48" s="143">
        <f>IF('Indicator Data'!AY51="No data","x",'Indicator Data'!AY51/'Indicator Data'!BE51*100)</f>
        <v>353.5234503888758</v>
      </c>
      <c r="O48" s="93">
        <f t="shared" si="4"/>
        <v>0</v>
      </c>
      <c r="P48" s="93">
        <f>IF('Indicator Data'!AZ51="No data","x",ROUND(IF('Indicator Data'!AZ51&gt;P$195,0,IF('Indicator Data'!AZ51&lt;P$194,10,(P$195-'Indicator Data'!AZ51)/(P$195-P$194)*10)),1))</f>
        <v>0</v>
      </c>
      <c r="Q48" s="93">
        <f>IF('Indicator Data'!BA51="No data","x",ROUND(IF('Indicator Data'!BA51&gt;Q$195,0,IF('Indicator Data'!BA51&lt;Q$194,10,(Q$195-'Indicator Data'!BA51)/(Q$195-Q$194)*10)),1))</f>
        <v>0</v>
      </c>
      <c r="R48" s="94">
        <f t="shared" si="5"/>
        <v>0</v>
      </c>
      <c r="S48" s="93">
        <f>IF('Indicator Data'!Y51="No data","x",ROUND(IF('Indicator Data'!Y51&gt;S$195,0,IF('Indicator Data'!Y51&lt;S$194,10,(S$195-'Indicator Data'!Y51)/(S$195-S$194)*10)),1))</f>
        <v>1.3</v>
      </c>
      <c r="T48" s="93">
        <f>IF('Indicator Data'!Z51="No data","x",ROUND(IF('Indicator Data'!Z51&gt;T$195,0,IF('Indicator Data'!Z51&lt;T$194,10,(T$195-'Indicator Data'!Z51)/(T$195-T$194)*10)),1))</f>
        <v>0.5</v>
      </c>
      <c r="U48" s="93">
        <f>IF('Indicator Data'!AC51="No data","x",ROUND(IF('Indicator Data'!AC51&gt;U$195,0,IF('Indicator Data'!AC51&lt;U$194,10,(U$195-'Indicator Data'!AC51)/(U$195-U$194)*10)),1))</f>
        <v>0</v>
      </c>
      <c r="V48" s="93">
        <f>IF('Indicator Data'!AD51="No data","x",ROUND(IF('Indicator Data'!AD51&gt;V$195,10,IF('Indicator Data'!AD51&lt;V$194,0,10-(V$195-'Indicator Data'!AD51)/(V$195-V$194)*10)),1))</f>
        <v>0.1</v>
      </c>
      <c r="W48" s="94">
        <f t="shared" si="6"/>
        <v>0.5</v>
      </c>
      <c r="X48" s="95">
        <f t="shared" si="7"/>
        <v>0.6</v>
      </c>
      <c r="Y48" s="177"/>
    </row>
    <row r="49" spans="1:25" s="4" customFormat="1" x14ac:dyDescent="0.25">
      <c r="A49" s="126" t="str">
        <f>'Indicator Data'!A52</f>
        <v>Djibouti</v>
      </c>
      <c r="B49" s="47" t="str">
        <f>'Indicator Data'!B52</f>
        <v>DJI</v>
      </c>
      <c r="C49" s="93">
        <f>IF('Indicator Data'!AR52="No data","x",ROUND(IF('Indicator Data'!AR52&gt;C$195,0,IF('Indicator Data'!AR52&lt;C$194,10,(C$195-'Indicator Data'!AR52)/(C$195-C$194)*10)),1))</f>
        <v>5.5</v>
      </c>
      <c r="D49" s="94">
        <f t="shared" si="0"/>
        <v>5.5</v>
      </c>
      <c r="E49" s="93">
        <f>IF('Indicator Data'!AT52="No data","x",ROUND(IF('Indicator Data'!AT52&gt;E$195,0,IF('Indicator Data'!AT52&lt;E$194,10,(E$195-'Indicator Data'!AT52)/(E$195-E$194)*10)),1))</f>
        <v>6.9</v>
      </c>
      <c r="F49" s="93">
        <f>IF('Indicator Data'!AS52="No data","x",ROUND(IF('Indicator Data'!AS52&gt;F$195,0,IF('Indicator Data'!AS52&lt;F$194,10,(F$195-'Indicator Data'!AS52)/(F$195-F$194)*10)),1))</f>
        <v>7.1</v>
      </c>
      <c r="G49" s="94">
        <f t="shared" si="1"/>
        <v>7</v>
      </c>
      <c r="H49" s="95">
        <f t="shared" si="2"/>
        <v>6.3</v>
      </c>
      <c r="I49" s="93" t="str">
        <f>IF('Indicator Data'!AV52="No data","x",ROUND(IF('Indicator Data'!AV52^2&gt;I$195,0,IF('Indicator Data'!AV52^2&lt;I$194,10,(I$195-'Indicator Data'!AV52^2)/(I$195-I$194)*10)),1))</f>
        <v>x</v>
      </c>
      <c r="J49" s="93">
        <f>IF(OR('Indicator Data'!AU52=0,'Indicator Data'!AU52="No data"),"x",ROUND(IF('Indicator Data'!AU52&gt;J$195,0,IF('Indicator Data'!AU52&lt;J$194,10,(J$195-'Indicator Data'!AU52)/(J$195-J$194)*10)),1))</f>
        <v>4.8</v>
      </c>
      <c r="K49" s="93">
        <f>IF('Indicator Data'!AW52="No data","x",ROUND(IF('Indicator Data'!AW52&gt;K$195,0,IF('Indicator Data'!AW52&lt;K$194,10,(K$195-'Indicator Data'!AW52)/(K$195-K$194)*10)),1))</f>
        <v>8.6999999999999993</v>
      </c>
      <c r="L49" s="93">
        <f>IF('Indicator Data'!AX52="No data","x",ROUND(IF('Indicator Data'!AX52&gt;L$195,0,IF('Indicator Data'!AX52&lt;L$194,10,(L$195-'Indicator Data'!AX52)/(L$195-L$194)*10)),1))</f>
        <v>8.3000000000000007</v>
      </c>
      <c r="M49" s="94">
        <f t="shared" si="3"/>
        <v>7.3</v>
      </c>
      <c r="N49" s="143">
        <f>IF('Indicator Data'!AY52="No data","x",'Indicator Data'!AY52/'Indicator Data'!BE52*100)</f>
        <v>11.216566005176878</v>
      </c>
      <c r="O49" s="93">
        <f t="shared" si="4"/>
        <v>9</v>
      </c>
      <c r="P49" s="93">
        <f>IF('Indicator Data'!AZ52="No data","x",ROUND(IF('Indicator Data'!AZ52&gt;P$195,0,IF('Indicator Data'!AZ52&lt;P$194,10,(P$195-'Indicator Data'!AZ52)/(P$195-P$194)*10)),1))</f>
        <v>5.8</v>
      </c>
      <c r="Q49" s="93">
        <f>IF('Indicator Data'!BA52="No data","x",ROUND(IF('Indicator Data'!BA52&gt;Q$195,0,IF('Indicator Data'!BA52&lt;Q$194,10,(Q$195-'Indicator Data'!BA52)/(Q$195-Q$194)*10)),1))</f>
        <v>2</v>
      </c>
      <c r="R49" s="94">
        <f t="shared" si="5"/>
        <v>5.6</v>
      </c>
      <c r="S49" s="93">
        <f>IF('Indicator Data'!Y52="No data","x",ROUND(IF('Indicator Data'!Y52&gt;S$195,0,IF('Indicator Data'!Y52&lt;S$194,10,(S$195-'Indicator Data'!Y52)/(S$195-S$194)*10)),1))</f>
        <v>9.4</v>
      </c>
      <c r="T49" s="93">
        <f>IF('Indicator Data'!Z52="No data","x",ROUND(IF('Indicator Data'!Z52&gt;T$195,0,IF('Indicator Data'!Z52&lt;T$194,10,(T$195-'Indicator Data'!Z52)/(T$195-T$194)*10)),1))</f>
        <v>6.2</v>
      </c>
      <c r="U49" s="93">
        <f>IF('Indicator Data'!AC52="No data","x",ROUND(IF('Indicator Data'!AC52&gt;U$195,0,IF('Indicator Data'!AC52&lt;U$194,10,(U$195-'Indicator Data'!AC52)/(U$195-U$194)*10)),1))</f>
        <v>9.6999999999999993</v>
      </c>
      <c r="V49" s="93">
        <f>IF('Indicator Data'!AD52="No data","x",ROUND(IF('Indicator Data'!AD52&gt;V$195,10,IF('Indicator Data'!AD52&lt;V$194,0,10-(V$195-'Indicator Data'!AD52)/(V$195-V$194)*10)),1))</f>
        <v>2.5</v>
      </c>
      <c r="W49" s="94">
        <f t="shared" si="6"/>
        <v>7</v>
      </c>
      <c r="X49" s="95">
        <f t="shared" si="7"/>
        <v>6.6</v>
      </c>
      <c r="Y49" s="177"/>
    </row>
    <row r="50" spans="1:25" s="4" customFormat="1" x14ac:dyDescent="0.25">
      <c r="A50" s="126" t="str">
        <f>'Indicator Data'!A53</f>
        <v>Dominica</v>
      </c>
      <c r="B50" s="47" t="str">
        <f>'Indicator Data'!B53</f>
        <v>DMA</v>
      </c>
      <c r="C50" s="93" t="str">
        <f>IF('Indicator Data'!AR53="No data","x",ROUND(IF('Indicator Data'!AR53&gt;C$195,0,IF('Indicator Data'!AR53&lt;C$194,10,(C$195-'Indicator Data'!AR53)/(C$195-C$194)*10)),1))</f>
        <v>x</v>
      </c>
      <c r="D50" s="94" t="str">
        <f t="shared" si="0"/>
        <v>x</v>
      </c>
      <c r="E50" s="93">
        <f>IF('Indicator Data'!AT53="No data","x",ROUND(IF('Indicator Data'!AT53&gt;E$195,0,IF('Indicator Data'!AT53&lt;E$194,10,(E$195-'Indicator Data'!AT53)/(E$195-E$194)*10)),1))</f>
        <v>4.3</v>
      </c>
      <c r="F50" s="93">
        <f>IF('Indicator Data'!AS53="No data","x",ROUND(IF('Indicator Data'!AS53&gt;F$195,0,IF('Indicator Data'!AS53&lt;F$194,10,(F$195-'Indicator Data'!AS53)/(F$195-F$194)*10)),1))</f>
        <v>5.5</v>
      </c>
      <c r="G50" s="94">
        <f t="shared" si="1"/>
        <v>4.9000000000000004</v>
      </c>
      <c r="H50" s="95">
        <f t="shared" si="2"/>
        <v>4.9000000000000004</v>
      </c>
      <c r="I50" s="93" t="str">
        <f>IF('Indicator Data'!AV53="No data","x",ROUND(IF('Indicator Data'!AV53^2&gt;I$195,0,IF('Indicator Data'!AV53^2&lt;I$194,10,(I$195-'Indicator Data'!AV53^2)/(I$195-I$194)*10)),1))</f>
        <v>x</v>
      </c>
      <c r="J50" s="93">
        <f>IF(OR('Indicator Data'!AU53=0,'Indicator Data'!AU53="No data"),"x",ROUND(IF('Indicator Data'!AU53&gt;J$195,0,IF('Indicator Data'!AU53&lt;J$194,10,(J$195-'Indicator Data'!AU53)/(J$195-J$194)*10)),1))</f>
        <v>0</v>
      </c>
      <c r="K50" s="93">
        <f>IF('Indicator Data'!AW53="No data","x",ROUND(IF('Indicator Data'!AW53&gt;K$195,0,IF('Indicator Data'!AW53&lt;K$194,10,(K$195-'Indicator Data'!AW53)/(K$195-K$194)*10)),1))</f>
        <v>3.3</v>
      </c>
      <c r="L50" s="93">
        <f>IF('Indicator Data'!AX53="No data","x",ROUND(IF('Indicator Data'!AX53&gt;L$195,0,IF('Indicator Data'!AX53&lt;L$194,10,(L$195-'Indicator Data'!AX53)/(L$195-L$194)*10)),1))</f>
        <v>4.7</v>
      </c>
      <c r="M50" s="94">
        <f t="shared" si="3"/>
        <v>2.7</v>
      </c>
      <c r="N50" s="143">
        <f>IF('Indicator Data'!AY53="No data","x",'Indicator Data'!AY53/'Indicator Data'!BE53*100)</f>
        <v>133.33333333333331</v>
      </c>
      <c r="O50" s="93">
        <f t="shared" si="4"/>
        <v>0</v>
      </c>
      <c r="P50" s="93">
        <f>IF('Indicator Data'!AZ53="No data","x",ROUND(IF('Indicator Data'!AZ53&gt;P$195,0,IF('Indicator Data'!AZ53&lt;P$194,10,(P$195-'Indicator Data'!AZ53)/(P$195-P$194)*10)),1))</f>
        <v>2.1</v>
      </c>
      <c r="Q50" s="93">
        <f>IF('Indicator Data'!BA53="No data","x",ROUND(IF('Indicator Data'!BA53&gt;Q$195,0,IF('Indicator Data'!BA53&lt;Q$194,10,(Q$195-'Indicator Data'!BA53)/(Q$195-Q$194)*10)),1))</f>
        <v>1.1000000000000001</v>
      </c>
      <c r="R50" s="94">
        <f t="shared" si="5"/>
        <v>1.1000000000000001</v>
      </c>
      <c r="S50" s="93">
        <f>IF('Indicator Data'!Y53="No data","x",ROUND(IF('Indicator Data'!Y53&gt;S$195,0,IF('Indicator Data'!Y53&lt;S$194,10,(S$195-'Indicator Data'!Y53)/(S$195-S$194)*10)),1))</f>
        <v>5.6</v>
      </c>
      <c r="T50" s="93">
        <f>IF('Indicator Data'!Z53="No data","x",ROUND(IF('Indicator Data'!Z53&gt;T$195,0,IF('Indicator Data'!Z53&lt;T$194,10,(T$195-'Indicator Data'!Z53)/(T$195-T$194)*10)),1))</f>
        <v>5.6</v>
      </c>
      <c r="U50" s="93">
        <f>IF('Indicator Data'!AC53="No data","x",ROUND(IF('Indicator Data'!AC53&gt;U$195,0,IF('Indicator Data'!AC53&lt;U$194,10,(U$195-'Indicator Data'!AC53)/(U$195-U$194)*10)),1))</f>
        <v>8.1999999999999993</v>
      </c>
      <c r="V50" s="93" t="str">
        <f>IF('Indicator Data'!AD53="No data","x",ROUND(IF('Indicator Data'!AD53&gt;V$195,10,IF('Indicator Data'!AD53&lt;V$194,0,10-(V$195-'Indicator Data'!AD53)/(V$195-V$194)*10)),1))</f>
        <v>x</v>
      </c>
      <c r="W50" s="94">
        <f t="shared" si="6"/>
        <v>6.5</v>
      </c>
      <c r="X50" s="95">
        <f t="shared" si="7"/>
        <v>3.4</v>
      </c>
      <c r="Y50" s="177"/>
    </row>
    <row r="51" spans="1:25" s="4" customFormat="1" x14ac:dyDescent="0.25">
      <c r="A51" s="126" t="str">
        <f>'Indicator Data'!A54</f>
        <v>Dominican Republic</v>
      </c>
      <c r="B51" s="47" t="str">
        <f>'Indicator Data'!B54</f>
        <v>DOM</v>
      </c>
      <c r="C51" s="93">
        <f>IF('Indicator Data'!AR54="No data","x",ROUND(IF('Indicator Data'!AR54&gt;C$195,0,IF('Indicator Data'!AR54&lt;C$194,10,(C$195-'Indicator Data'!AR54)/(C$195-C$194)*10)),1))</f>
        <v>4.5999999999999996</v>
      </c>
      <c r="D51" s="94">
        <f t="shared" si="0"/>
        <v>4.5999999999999996</v>
      </c>
      <c r="E51" s="93">
        <f>IF('Indicator Data'!AT54="No data","x",ROUND(IF('Indicator Data'!AT54&gt;E$195,0,IF('Indicator Data'!AT54&lt;E$194,10,(E$195-'Indicator Data'!AT54)/(E$195-E$194)*10)),1))</f>
        <v>7</v>
      </c>
      <c r="F51" s="93">
        <f>IF('Indicator Data'!AS54="No data","x",ROUND(IF('Indicator Data'!AS54&gt;F$195,0,IF('Indicator Data'!AS54&lt;F$194,10,(F$195-'Indicator Data'!AS54)/(F$195-F$194)*10)),1))</f>
        <v>5.7</v>
      </c>
      <c r="G51" s="94">
        <f t="shared" si="1"/>
        <v>6.4</v>
      </c>
      <c r="H51" s="95">
        <f t="shared" si="2"/>
        <v>5.5</v>
      </c>
      <c r="I51" s="93">
        <f>IF('Indicator Data'!AV54="No data","x",ROUND(IF('Indicator Data'!AV54^2&gt;I$195,0,IF('Indicator Data'!AV54^2&lt;I$194,10,(I$195-'Indicator Data'!AV54^2)/(I$195-I$194)*10)),1))</f>
        <v>1.6</v>
      </c>
      <c r="J51" s="93">
        <f>IF(OR('Indicator Data'!AU54=0,'Indicator Data'!AU54="No data"),"x",ROUND(IF('Indicator Data'!AU54&gt;J$195,0,IF('Indicator Data'!AU54&lt;J$194,10,(J$195-'Indicator Data'!AU54)/(J$195-J$194)*10)),1))</f>
        <v>0</v>
      </c>
      <c r="K51" s="93">
        <f>IF('Indicator Data'!AW54="No data","x",ROUND(IF('Indicator Data'!AW54&gt;K$195,0,IF('Indicator Data'!AW54&lt;K$194,10,(K$195-'Indicator Data'!AW54)/(K$195-K$194)*10)),1))</f>
        <v>3.9</v>
      </c>
      <c r="L51" s="93">
        <f>IF('Indicator Data'!AX54="No data","x",ROUND(IF('Indicator Data'!AX54&gt;L$195,0,IF('Indicator Data'!AX54&lt;L$194,10,(L$195-'Indicator Data'!AX54)/(L$195-L$194)*10)),1))</f>
        <v>6.1</v>
      </c>
      <c r="M51" s="94">
        <f t="shared" si="3"/>
        <v>2.9</v>
      </c>
      <c r="N51" s="143">
        <f>IF('Indicator Data'!AY54="No data","x",'Indicator Data'!AY54/'Indicator Data'!BE54*100)</f>
        <v>60.016556291390735</v>
      </c>
      <c r="O51" s="93">
        <f t="shared" si="4"/>
        <v>4</v>
      </c>
      <c r="P51" s="93">
        <f>IF('Indicator Data'!AZ54="No data","x",ROUND(IF('Indicator Data'!AZ54&gt;P$195,0,IF('Indicator Data'!AZ54&lt;P$194,10,(P$195-'Indicator Data'!AZ54)/(P$195-P$194)*10)),1))</f>
        <v>1.8</v>
      </c>
      <c r="Q51" s="93">
        <f>IF('Indicator Data'!BA54="No data","x",ROUND(IF('Indicator Data'!BA54&gt;Q$195,0,IF('Indicator Data'!BA54&lt;Q$194,10,(Q$195-'Indicator Data'!BA54)/(Q$195-Q$194)*10)),1))</f>
        <v>3.1</v>
      </c>
      <c r="R51" s="94">
        <f t="shared" si="5"/>
        <v>3</v>
      </c>
      <c r="S51" s="93">
        <f>IF('Indicator Data'!Y54="No data","x",ROUND(IF('Indicator Data'!Y54&gt;S$195,0,IF('Indicator Data'!Y54&lt;S$194,10,(S$195-'Indicator Data'!Y54)/(S$195-S$194)*10)),1))</f>
        <v>6.2</v>
      </c>
      <c r="T51" s="93">
        <f>IF('Indicator Data'!Z54="No data","x",ROUND(IF('Indicator Data'!Z54&gt;T$195,0,IF('Indicator Data'!Z54&lt;T$194,10,(T$195-'Indicator Data'!Z54)/(T$195-T$194)*10)),1))</f>
        <v>3.3</v>
      </c>
      <c r="U51" s="93">
        <f>IF('Indicator Data'!AC54="No data","x",ROUND(IF('Indicator Data'!AC54&gt;U$195,0,IF('Indicator Data'!AC54&lt;U$194,10,(U$195-'Indicator Data'!AC54)/(U$195-U$194)*10)),1))</f>
        <v>7.2</v>
      </c>
      <c r="V51" s="93">
        <f>IF('Indicator Data'!AD54="No data","x",ROUND(IF('Indicator Data'!AD54&gt;V$195,10,IF('Indicator Data'!AD54&lt;V$194,0,10-(V$195-'Indicator Data'!AD54)/(V$195-V$194)*10)),1))</f>
        <v>1</v>
      </c>
      <c r="W51" s="94">
        <f t="shared" si="6"/>
        <v>4.4000000000000004</v>
      </c>
      <c r="X51" s="95">
        <f t="shared" si="7"/>
        <v>3.4</v>
      </c>
      <c r="Y51" s="177"/>
    </row>
    <row r="52" spans="1:25" s="4" customFormat="1" x14ac:dyDescent="0.25">
      <c r="A52" s="126" t="str">
        <f>'Indicator Data'!A55</f>
        <v>Ecuador</v>
      </c>
      <c r="B52" s="47" t="str">
        <f>'Indicator Data'!B55</f>
        <v>ECU</v>
      </c>
      <c r="C52" s="93">
        <f>IF('Indicator Data'!AR55="No data","x",ROUND(IF('Indicator Data'!AR55&gt;C$195,0,IF('Indicator Data'!AR55&lt;C$194,10,(C$195-'Indicator Data'!AR55)/(C$195-C$194)*10)),1))</f>
        <v>3</v>
      </c>
      <c r="D52" s="94">
        <f t="shared" si="0"/>
        <v>3</v>
      </c>
      <c r="E52" s="93">
        <f>IF('Indicator Data'!AT55="No data","x",ROUND(IF('Indicator Data'!AT55&gt;E$195,0,IF('Indicator Data'!AT55&lt;E$194,10,(E$195-'Indicator Data'!AT55)/(E$195-E$194)*10)),1))</f>
        <v>6.6</v>
      </c>
      <c r="F52" s="93">
        <f>IF('Indicator Data'!AS55="No data","x",ROUND(IF('Indicator Data'!AS55&gt;F$195,0,IF('Indicator Data'!AS55&lt;F$194,10,(F$195-'Indicator Data'!AS55)/(F$195-F$194)*10)),1))</f>
        <v>5.6</v>
      </c>
      <c r="G52" s="94">
        <f t="shared" si="1"/>
        <v>6.1</v>
      </c>
      <c r="H52" s="95">
        <f t="shared" si="2"/>
        <v>4.5999999999999996</v>
      </c>
      <c r="I52" s="93">
        <f>IF('Indicator Data'!AV55="No data","x",ROUND(IF('Indicator Data'!AV55^2&gt;I$195,0,IF('Indicator Data'!AV55^2&lt;I$194,10,(I$195-'Indicator Data'!AV55^2)/(I$195-I$194)*10)),1))</f>
        <v>1.2</v>
      </c>
      <c r="J52" s="93">
        <f>IF(OR('Indicator Data'!AU55=0,'Indicator Data'!AU55="No data"),"x",ROUND(IF('Indicator Data'!AU55&gt;J$195,0,IF('Indicator Data'!AU55&lt;J$194,10,(J$195-'Indicator Data'!AU55)/(J$195-J$194)*10)),1))</f>
        <v>0</v>
      </c>
      <c r="K52" s="93">
        <f>IF('Indicator Data'!AW55="No data","x",ROUND(IF('Indicator Data'!AW55&gt;K$195,0,IF('Indicator Data'!AW55&lt;K$194,10,(K$195-'Indicator Data'!AW55)/(K$195-K$194)*10)),1))</f>
        <v>4.5999999999999996</v>
      </c>
      <c r="L52" s="93">
        <f>IF('Indicator Data'!AX55="No data","x",ROUND(IF('Indicator Data'!AX55&gt;L$195,0,IF('Indicator Data'!AX55&lt;L$194,10,(L$195-'Indicator Data'!AX55)/(L$195-L$194)*10)),1))</f>
        <v>5.9</v>
      </c>
      <c r="M52" s="94">
        <f t="shared" si="3"/>
        <v>2.9</v>
      </c>
      <c r="N52" s="143">
        <f>IF('Indicator Data'!AY55="No data","x",'Indicator Data'!AY55/'Indicator Data'!BE55*100)</f>
        <v>24.963762280560477</v>
      </c>
      <c r="O52" s="93">
        <f t="shared" si="4"/>
        <v>7.6</v>
      </c>
      <c r="P52" s="93">
        <f>IF('Indicator Data'!AZ55="No data","x",ROUND(IF('Indicator Data'!AZ55&gt;P$195,0,IF('Indicator Data'!AZ55&lt;P$194,10,(P$195-'Indicator Data'!AZ55)/(P$195-P$194)*10)),1))</f>
        <v>1.7</v>
      </c>
      <c r="Q52" s="93">
        <f>IF('Indicator Data'!BA55="No data","x",ROUND(IF('Indicator Data'!BA55&gt;Q$195,0,IF('Indicator Data'!BA55&lt;Q$194,10,(Q$195-'Indicator Data'!BA55)/(Q$195-Q$194)*10)),1))</f>
        <v>2.6</v>
      </c>
      <c r="R52" s="94">
        <f t="shared" si="5"/>
        <v>4</v>
      </c>
      <c r="S52" s="93">
        <f>IF('Indicator Data'!Y55="No data","x",ROUND(IF('Indicator Data'!Y55&gt;S$195,0,IF('Indicator Data'!Y55&lt;S$194,10,(S$195-'Indicator Data'!Y55)/(S$195-S$194)*10)),1))</f>
        <v>5.7</v>
      </c>
      <c r="T52" s="93">
        <f>IF('Indicator Data'!Z55="No data","x",ROUND(IF('Indicator Data'!Z55&gt;T$195,0,IF('Indicator Data'!Z55&lt;T$194,10,(T$195-'Indicator Data'!Z55)/(T$195-T$194)*10)),1))</f>
        <v>4.5999999999999996</v>
      </c>
      <c r="U52" s="93">
        <f>IF('Indicator Data'!AC55="No data","x",ROUND(IF('Indicator Data'!AC55&gt;U$195,0,IF('Indicator Data'!AC55&lt;U$194,10,(U$195-'Indicator Data'!AC55)/(U$195-U$194)*10)),1))</f>
        <v>6.8</v>
      </c>
      <c r="V52" s="93">
        <f>IF('Indicator Data'!AD55="No data","x",ROUND(IF('Indicator Data'!AD55&gt;V$195,10,IF('Indicator Data'!AD55&lt;V$194,0,10-(V$195-'Indicator Data'!AD55)/(V$195-V$194)*10)),1))</f>
        <v>0.7</v>
      </c>
      <c r="W52" s="94">
        <f t="shared" si="6"/>
        <v>4.5</v>
      </c>
      <c r="X52" s="95">
        <f t="shared" si="7"/>
        <v>3.8</v>
      </c>
      <c r="Y52" s="177"/>
    </row>
    <row r="53" spans="1:25" s="4" customFormat="1" x14ac:dyDescent="0.25">
      <c r="A53" s="126" t="str">
        <f>'Indicator Data'!A56</f>
        <v>Egypt</v>
      </c>
      <c r="B53" s="47" t="str">
        <f>'Indicator Data'!B56</f>
        <v>EGY</v>
      </c>
      <c r="C53" s="93">
        <f>IF('Indicator Data'!AR56="No data","x",ROUND(IF('Indicator Data'!AR56&gt;C$195,0,IF('Indicator Data'!AR56&lt;C$194,10,(C$195-'Indicator Data'!AR56)/(C$195-C$194)*10)),1))</f>
        <v>4.2</v>
      </c>
      <c r="D53" s="94">
        <f t="shared" si="0"/>
        <v>4.2</v>
      </c>
      <c r="E53" s="93">
        <f>IF('Indicator Data'!AT56="No data","x",ROUND(IF('Indicator Data'!AT56&gt;E$195,0,IF('Indicator Data'!AT56&lt;E$194,10,(E$195-'Indicator Data'!AT56)/(E$195-E$194)*10)),1))</f>
        <v>6.5</v>
      </c>
      <c r="F53" s="93">
        <f>IF('Indicator Data'!AS56="No data","x",ROUND(IF('Indicator Data'!AS56&gt;F$195,0,IF('Indicator Data'!AS56&lt;F$194,10,(F$195-'Indicator Data'!AS56)/(F$195-F$194)*10)),1))</f>
        <v>6.2</v>
      </c>
      <c r="G53" s="94">
        <f t="shared" si="1"/>
        <v>6.4</v>
      </c>
      <c r="H53" s="95">
        <f t="shared" si="2"/>
        <v>5.3</v>
      </c>
      <c r="I53" s="93">
        <f>IF('Indicator Data'!AV56="No data","x",ROUND(IF('Indicator Data'!AV56^2&gt;I$195,0,IF('Indicator Data'!AV56^2&lt;I$194,10,(I$195-'Indicator Data'!AV56^2)/(I$195-I$194)*10)),1))</f>
        <v>3.8</v>
      </c>
      <c r="J53" s="93">
        <f>IF(OR('Indicator Data'!AU56=0,'Indicator Data'!AU56="No data"),"x",ROUND(IF('Indicator Data'!AU56&gt;J$195,0,IF('Indicator Data'!AU56&lt;J$194,10,(J$195-'Indicator Data'!AU56)/(J$195-J$194)*10)),1))</f>
        <v>0</v>
      </c>
      <c r="K53" s="93">
        <f>IF('Indicator Data'!AW56="No data","x",ROUND(IF('Indicator Data'!AW56&gt;K$195,0,IF('Indicator Data'!AW56&lt;K$194,10,(K$195-'Indicator Data'!AW56)/(K$195-K$194)*10)),1))</f>
        <v>5.9</v>
      </c>
      <c r="L53" s="93">
        <f>IF('Indicator Data'!AX56="No data","x",ROUND(IF('Indicator Data'!AX56&gt;L$195,0,IF('Indicator Data'!AX56&lt;L$194,10,(L$195-'Indicator Data'!AX56)/(L$195-L$194)*10)),1))</f>
        <v>4.4000000000000004</v>
      </c>
      <c r="M53" s="94">
        <f t="shared" si="3"/>
        <v>3.5</v>
      </c>
      <c r="N53" s="143">
        <f>IF('Indicator Data'!AY56="No data","x",'Indicator Data'!AY56/'Indicator Data'!BE56*100)</f>
        <v>8.3379376161534982</v>
      </c>
      <c r="O53" s="93">
        <f t="shared" si="4"/>
        <v>9.3000000000000007</v>
      </c>
      <c r="P53" s="93">
        <f>IF('Indicator Data'!AZ56="No data","x",ROUND(IF('Indicator Data'!AZ56&gt;P$195,0,IF('Indicator Data'!AZ56&lt;P$194,10,(P$195-'Indicator Data'!AZ56)/(P$195-P$194)*10)),1))</f>
        <v>0.6</v>
      </c>
      <c r="Q53" s="93">
        <f>IF('Indicator Data'!BA56="No data","x",ROUND(IF('Indicator Data'!BA56&gt;Q$195,0,IF('Indicator Data'!BA56&lt;Q$194,10,(Q$195-'Indicator Data'!BA56)/(Q$195-Q$194)*10)),1))</f>
        <v>0.1</v>
      </c>
      <c r="R53" s="94">
        <f t="shared" si="5"/>
        <v>3.3</v>
      </c>
      <c r="S53" s="93">
        <f>IF('Indicator Data'!Y56="No data","x",ROUND(IF('Indicator Data'!Y56&gt;S$195,0,IF('Indicator Data'!Y56&lt;S$194,10,(S$195-'Indicator Data'!Y56)/(S$195-S$194)*10)),1))</f>
        <v>2.9</v>
      </c>
      <c r="T53" s="93">
        <f>IF('Indicator Data'!Z56="No data","x",ROUND(IF('Indicator Data'!Z56&gt;T$195,0,IF('Indicator Data'!Z56&lt;T$194,10,(T$195-'Indicator Data'!Z56)/(T$195-T$194)*10)),1))</f>
        <v>1.3</v>
      </c>
      <c r="U53" s="93">
        <f>IF('Indicator Data'!AC56="No data","x",ROUND(IF('Indicator Data'!AC56&gt;U$195,0,IF('Indicator Data'!AC56&lt;U$194,10,(U$195-'Indicator Data'!AC56)/(U$195-U$194)*10)),1))</f>
        <v>8.5</v>
      </c>
      <c r="V53" s="93">
        <f>IF('Indicator Data'!AD56="No data","x",ROUND(IF('Indicator Data'!AD56&gt;V$195,10,IF('Indicator Data'!AD56&lt;V$194,0,10-(V$195-'Indicator Data'!AD56)/(V$195-V$194)*10)),1))</f>
        <v>0.4</v>
      </c>
      <c r="W53" s="94">
        <f t="shared" si="6"/>
        <v>3.3</v>
      </c>
      <c r="X53" s="95">
        <f t="shared" si="7"/>
        <v>3.4</v>
      </c>
      <c r="Y53" s="177"/>
    </row>
    <row r="54" spans="1:25" s="4" customFormat="1" x14ac:dyDescent="0.25">
      <c r="A54" s="126" t="str">
        <f>'Indicator Data'!A57</f>
        <v>El Salvador</v>
      </c>
      <c r="B54" s="47" t="str">
        <f>'Indicator Data'!B57</f>
        <v>SLV</v>
      </c>
      <c r="C54" s="93">
        <f>IF('Indicator Data'!AR57="No data","x",ROUND(IF('Indicator Data'!AR57&gt;C$195,0,IF('Indicator Data'!AR57&lt;C$194,10,(C$195-'Indicator Data'!AR57)/(C$195-C$194)*10)),1))</f>
        <v>5.2</v>
      </c>
      <c r="D54" s="94">
        <f t="shared" si="0"/>
        <v>5.2</v>
      </c>
      <c r="E54" s="93">
        <f>IF('Indicator Data'!AT57="No data","x",ROUND(IF('Indicator Data'!AT57&gt;E$195,0,IF('Indicator Data'!AT57&lt;E$194,10,(E$195-'Indicator Data'!AT57)/(E$195-E$194)*10)),1))</f>
        <v>6.5</v>
      </c>
      <c r="F54" s="93">
        <f>IF('Indicator Data'!AS57="No data","x",ROUND(IF('Indicator Data'!AS57&gt;F$195,0,IF('Indicator Data'!AS57&lt;F$194,10,(F$195-'Indicator Data'!AS57)/(F$195-F$194)*10)),1))</f>
        <v>5.7</v>
      </c>
      <c r="G54" s="94">
        <f t="shared" si="1"/>
        <v>6.1</v>
      </c>
      <c r="H54" s="95">
        <f t="shared" si="2"/>
        <v>5.7</v>
      </c>
      <c r="I54" s="93">
        <f>IF('Indicator Data'!AV57="No data","x",ROUND(IF('Indicator Data'!AV57^2&gt;I$195,0,IF('Indicator Data'!AV57^2&lt;I$194,10,(I$195-'Indicator Data'!AV57^2)/(I$195-I$194)*10)),1))</f>
        <v>2.5</v>
      </c>
      <c r="J54" s="93">
        <f>IF(OR('Indicator Data'!AU57=0,'Indicator Data'!AU57="No data"),"x",ROUND(IF('Indicator Data'!AU57&gt;J$195,0,IF('Indicator Data'!AU57&lt;J$194,10,(J$195-'Indicator Data'!AU57)/(J$195-J$194)*10)),1))</f>
        <v>0.1</v>
      </c>
      <c r="K54" s="93">
        <f>IF('Indicator Data'!AW57="No data","x",ROUND(IF('Indicator Data'!AW57&gt;K$195,0,IF('Indicator Data'!AW57&lt;K$194,10,(K$195-'Indicator Data'!AW57)/(K$195-K$194)*10)),1))</f>
        <v>7.1</v>
      </c>
      <c r="L54" s="93">
        <f>IF('Indicator Data'!AX57="No data","x",ROUND(IF('Indicator Data'!AX57&gt;L$195,0,IF('Indicator Data'!AX57&lt;L$194,10,(L$195-'Indicator Data'!AX57)/(L$195-L$194)*10)),1))</f>
        <v>3</v>
      </c>
      <c r="M54" s="94">
        <f t="shared" si="3"/>
        <v>3.2</v>
      </c>
      <c r="N54" s="143">
        <f>IF('Indicator Data'!AY57="No data","x",'Indicator Data'!AY57/'Indicator Data'!BE57*100)</f>
        <v>53.088803088803097</v>
      </c>
      <c r="O54" s="93">
        <f t="shared" si="4"/>
        <v>4.7</v>
      </c>
      <c r="P54" s="93">
        <f>IF('Indicator Data'!AZ57="No data","x",ROUND(IF('Indicator Data'!AZ57&gt;P$195,0,IF('Indicator Data'!AZ57&lt;P$194,10,(P$195-'Indicator Data'!AZ57)/(P$195-P$194)*10)),1))</f>
        <v>2.8</v>
      </c>
      <c r="Q54" s="93">
        <f>IF('Indicator Data'!BA57="No data","x",ROUND(IF('Indicator Data'!BA57&gt;Q$195,0,IF('Indicator Data'!BA57&lt;Q$194,10,(Q$195-'Indicator Data'!BA57)/(Q$195-Q$194)*10)),1))</f>
        <v>1.2</v>
      </c>
      <c r="R54" s="94">
        <f t="shared" si="5"/>
        <v>2.9</v>
      </c>
      <c r="S54" s="93">
        <f>IF('Indicator Data'!Y57="No data","x",ROUND(IF('Indicator Data'!Y57&gt;S$195,0,IF('Indicator Data'!Y57&lt;S$194,10,(S$195-'Indicator Data'!Y57)/(S$195-S$194)*10)),1))</f>
        <v>6</v>
      </c>
      <c r="T54" s="93">
        <f>IF('Indicator Data'!Z57="No data","x",ROUND(IF('Indicator Data'!Z57&gt;T$195,0,IF('Indicator Data'!Z57&lt;T$194,10,(T$195-'Indicator Data'!Z57)/(T$195-T$194)*10)),1))</f>
        <v>3.6</v>
      </c>
      <c r="U54" s="93">
        <f>IF('Indicator Data'!AC57="No data","x",ROUND(IF('Indicator Data'!AC57&gt;U$195,0,IF('Indicator Data'!AC57&lt;U$194,10,(U$195-'Indicator Data'!AC57)/(U$195-U$194)*10)),1))</f>
        <v>8.1999999999999993</v>
      </c>
      <c r="V54" s="93">
        <f>IF('Indicator Data'!AD57="No data","x",ROUND(IF('Indicator Data'!AD57&gt;V$195,10,IF('Indicator Data'!AD57&lt;V$194,0,10-(V$195-'Indicator Data'!AD57)/(V$195-V$194)*10)),1))</f>
        <v>0.6</v>
      </c>
      <c r="W54" s="94">
        <f t="shared" si="6"/>
        <v>4.5999999999999996</v>
      </c>
      <c r="X54" s="95">
        <f t="shared" si="7"/>
        <v>3.6</v>
      </c>
      <c r="Y54" s="177"/>
    </row>
    <row r="55" spans="1:25" s="4" customFormat="1" x14ac:dyDescent="0.25">
      <c r="A55" s="126" t="str">
        <f>'Indicator Data'!A58</f>
        <v>Equatorial Guinea</v>
      </c>
      <c r="B55" s="47" t="str">
        <f>'Indicator Data'!B58</f>
        <v>GNQ</v>
      </c>
      <c r="C55" s="93" t="str">
        <f>IF('Indicator Data'!AR58="No data","x",ROUND(IF('Indicator Data'!AR58&gt;C$195,0,IF('Indicator Data'!AR58&lt;C$194,10,(C$195-'Indicator Data'!AR58)/(C$195-C$194)*10)),1))</f>
        <v>x</v>
      </c>
      <c r="D55" s="94" t="str">
        <f t="shared" si="0"/>
        <v>x</v>
      </c>
      <c r="E55" s="93">
        <f>IF('Indicator Data'!AT58="No data","x",ROUND(IF('Indicator Data'!AT58&gt;E$195,0,IF('Indicator Data'!AT58&lt;E$194,10,(E$195-'Indicator Data'!AT58)/(E$195-E$194)*10)),1))</f>
        <v>8.4</v>
      </c>
      <c r="F55" s="93">
        <f>IF('Indicator Data'!AS58="No data","x",ROUND(IF('Indicator Data'!AS58&gt;F$195,0,IF('Indicator Data'!AS58&lt;F$194,10,(F$195-'Indicator Data'!AS58)/(F$195-F$194)*10)),1))</f>
        <v>7.9</v>
      </c>
      <c r="G55" s="94">
        <f t="shared" si="1"/>
        <v>8.1999999999999993</v>
      </c>
      <c r="H55" s="95">
        <f t="shared" si="2"/>
        <v>8.1999999999999993</v>
      </c>
      <c r="I55" s="93">
        <f>IF('Indicator Data'!AV58="No data","x",ROUND(IF('Indicator Data'!AV58^2&gt;I$195,0,IF('Indicator Data'!AV58^2&lt;I$194,10,(I$195-'Indicator Data'!AV58^2)/(I$195-I$194)*10)),1))</f>
        <v>1</v>
      </c>
      <c r="J55" s="93">
        <f>IF(OR('Indicator Data'!AU58=0,'Indicator Data'!AU58="No data"),"x",ROUND(IF('Indicator Data'!AU58&gt;J$195,0,IF('Indicator Data'!AU58&lt;J$194,10,(J$195-'Indicator Data'!AU58)/(J$195-J$194)*10)),1))</f>
        <v>3.2</v>
      </c>
      <c r="K55" s="93">
        <f>IF('Indicator Data'!AW58="No data","x",ROUND(IF('Indicator Data'!AW58&gt;K$195,0,IF('Indicator Data'!AW58&lt;K$194,10,(K$195-'Indicator Data'!AW58)/(K$195-K$194)*10)),1))</f>
        <v>7.6</v>
      </c>
      <c r="L55" s="93">
        <f>IF('Indicator Data'!AX58="No data","x",ROUND(IF('Indicator Data'!AX58&gt;L$195,0,IF('Indicator Data'!AX58&lt;L$194,10,(L$195-'Indicator Data'!AX58)/(L$195-L$194)*10)),1))</f>
        <v>6.9</v>
      </c>
      <c r="M55" s="94">
        <f t="shared" si="3"/>
        <v>4.7</v>
      </c>
      <c r="N55" s="143">
        <f>IF('Indicator Data'!AY58="No data","x",'Indicator Data'!AY58/'Indicator Data'!BE58*100)</f>
        <v>11.408199643493761</v>
      </c>
      <c r="O55" s="93">
        <f t="shared" si="4"/>
        <v>8.9</v>
      </c>
      <c r="P55" s="93">
        <f>IF('Indicator Data'!AZ58="No data","x",ROUND(IF('Indicator Data'!AZ58&gt;P$195,0,IF('Indicator Data'!AZ58&lt;P$194,10,(P$195-'Indicator Data'!AZ58)/(P$195-P$194)*10)),1))</f>
        <v>2.8</v>
      </c>
      <c r="Q55" s="93">
        <f>IF('Indicator Data'!BA58="No data","x",ROUND(IF('Indicator Data'!BA58&gt;Q$195,0,IF('Indicator Data'!BA58&lt;Q$194,10,(Q$195-'Indicator Data'!BA58)/(Q$195-Q$194)*10)),1))</f>
        <v>10</v>
      </c>
      <c r="R55" s="94">
        <f t="shared" si="5"/>
        <v>7.2</v>
      </c>
      <c r="S55" s="93" t="str">
        <f>IF('Indicator Data'!Y58="No data","x",ROUND(IF('Indicator Data'!Y58&gt;S$195,0,IF('Indicator Data'!Y58&lt;S$194,10,(S$195-'Indicator Data'!Y58)/(S$195-S$194)*10)),1))</f>
        <v>x</v>
      </c>
      <c r="T55" s="93">
        <f>IF('Indicator Data'!Z58="No data","x",ROUND(IF('Indicator Data'!Z58&gt;T$195,0,IF('Indicator Data'!Z58&lt;T$194,10,(T$195-'Indicator Data'!Z58)/(T$195-T$194)*10)),1))</f>
        <v>10</v>
      </c>
      <c r="U55" s="93">
        <f>IF('Indicator Data'!AC58="No data","x",ROUND(IF('Indicator Data'!AC58&gt;U$195,0,IF('Indicator Data'!AC58&lt;U$194,10,(U$195-'Indicator Data'!AC58)/(U$195-U$194)*10)),1))</f>
        <v>7.5</v>
      </c>
      <c r="V55" s="93">
        <f>IF('Indicator Data'!AD58="No data","x",ROUND(IF('Indicator Data'!AD58&gt;V$195,10,IF('Indicator Data'!AD58&lt;V$194,0,10-(V$195-'Indicator Data'!AD58)/(V$195-V$194)*10)),1))</f>
        <v>3.8</v>
      </c>
      <c r="W55" s="94">
        <f t="shared" si="6"/>
        <v>7.1</v>
      </c>
      <c r="X55" s="95">
        <f t="shared" si="7"/>
        <v>6.3</v>
      </c>
      <c r="Y55" s="177"/>
    </row>
    <row r="56" spans="1:25" s="4" customFormat="1" x14ac:dyDescent="0.25">
      <c r="A56" s="126" t="str">
        <f>'Indicator Data'!A59</f>
        <v>Eritrea</v>
      </c>
      <c r="B56" s="47" t="str">
        <f>'Indicator Data'!B59</f>
        <v>ERI</v>
      </c>
      <c r="C56" s="93" t="str">
        <f>IF('Indicator Data'!AR59="No data","x",ROUND(IF('Indicator Data'!AR59&gt;C$195,0,IF('Indicator Data'!AR59&lt;C$194,10,(C$195-'Indicator Data'!AR59)/(C$195-C$194)*10)),1))</f>
        <v>x</v>
      </c>
      <c r="D56" s="94" t="str">
        <f t="shared" si="0"/>
        <v>x</v>
      </c>
      <c r="E56" s="93">
        <f>IF('Indicator Data'!AT59="No data","x",ROUND(IF('Indicator Data'!AT59&gt;E$195,0,IF('Indicator Data'!AT59&lt;E$194,10,(E$195-'Indicator Data'!AT59)/(E$195-E$194)*10)),1))</f>
        <v>7.6</v>
      </c>
      <c r="F56" s="93">
        <f>IF('Indicator Data'!AS59="No data","x",ROUND(IF('Indicator Data'!AS59&gt;F$195,0,IF('Indicator Data'!AS59&lt;F$194,10,(F$195-'Indicator Data'!AS59)/(F$195-F$194)*10)),1))</f>
        <v>8.5</v>
      </c>
      <c r="G56" s="94">
        <f t="shared" si="1"/>
        <v>8.1</v>
      </c>
      <c r="H56" s="95">
        <f t="shared" si="2"/>
        <v>8.1</v>
      </c>
      <c r="I56" s="93">
        <f>IF('Indicator Data'!AV59="No data","x",ROUND(IF('Indicator Data'!AV59^2&gt;I$195,0,IF('Indicator Data'!AV59^2&lt;I$194,10,(I$195-'Indicator Data'!AV59^2)/(I$195-I$194)*10)),1))</f>
        <v>5</v>
      </c>
      <c r="J56" s="93">
        <f>IF(OR('Indicator Data'!AU59=0,'Indicator Data'!AU59="No data"),"x",ROUND(IF('Indicator Data'!AU59&gt;J$195,0,IF('Indicator Data'!AU59&lt;J$194,10,(J$195-'Indicator Data'!AU59)/(J$195-J$194)*10)),1))</f>
        <v>5.3</v>
      </c>
      <c r="K56" s="93">
        <f>IF('Indicator Data'!AW59="No data","x",ROUND(IF('Indicator Data'!AW59&gt;K$195,0,IF('Indicator Data'!AW59&lt;K$194,10,(K$195-'Indicator Data'!AW59)/(K$195-K$194)*10)),1))</f>
        <v>9.9</v>
      </c>
      <c r="L56" s="93">
        <f>IF('Indicator Data'!AX59="No data","x",ROUND(IF('Indicator Data'!AX59&gt;L$195,0,IF('Indicator Data'!AX59&lt;L$194,10,(L$195-'Indicator Data'!AX59)/(L$195-L$194)*10)),1))</f>
        <v>9.9</v>
      </c>
      <c r="M56" s="94">
        <f t="shared" si="3"/>
        <v>7.5</v>
      </c>
      <c r="N56" s="143">
        <f>IF('Indicator Data'!AY59="No data","x",'Indicator Data'!AY59/'Indicator Data'!BE59*100)</f>
        <v>4.6534653465346532</v>
      </c>
      <c r="O56" s="93">
        <f t="shared" si="4"/>
        <v>9.6</v>
      </c>
      <c r="P56" s="93">
        <f>IF('Indicator Data'!AZ59="No data","x",ROUND(IF('Indicator Data'!AZ59&gt;P$195,0,IF('Indicator Data'!AZ59&lt;P$194,10,(P$195-'Indicator Data'!AZ59)/(P$195-P$194)*10)),1))</f>
        <v>9.4</v>
      </c>
      <c r="Q56" s="93">
        <f>IF('Indicator Data'!BA59="No data","x",ROUND(IF('Indicator Data'!BA59&gt;Q$195,0,IF('Indicator Data'!BA59&lt;Q$194,10,(Q$195-'Indicator Data'!BA59)/(Q$195-Q$194)*10)),1))</f>
        <v>8.4</v>
      </c>
      <c r="R56" s="94">
        <f t="shared" si="5"/>
        <v>9.1</v>
      </c>
      <c r="S56" s="93" t="str">
        <f>IF('Indicator Data'!Y59="No data","x",ROUND(IF('Indicator Data'!Y59&gt;S$195,0,IF('Indicator Data'!Y59&lt;S$194,10,(S$195-'Indicator Data'!Y59)/(S$195-S$194)*10)),1))</f>
        <v>x</v>
      </c>
      <c r="T56" s="93">
        <f>IF('Indicator Data'!Z59="No data","x",ROUND(IF('Indicator Data'!Z59&gt;T$195,0,IF('Indicator Data'!Z59&lt;T$194,10,(T$195-'Indicator Data'!Z59)/(T$195-T$194)*10)),1))</f>
        <v>0</v>
      </c>
      <c r="U56" s="93">
        <f>IF('Indicator Data'!AC59="No data","x",ROUND(IF('Indicator Data'!AC59&gt;U$195,0,IF('Indicator Data'!AC59&lt;U$194,10,(U$195-'Indicator Data'!AC59)/(U$195-U$194)*10)),1))</f>
        <v>10</v>
      </c>
      <c r="V56" s="93">
        <f>IF('Indicator Data'!AD59="No data","x",ROUND(IF('Indicator Data'!AD59&gt;V$195,10,IF('Indicator Data'!AD59&lt;V$194,0,10-(V$195-'Indicator Data'!AD59)/(V$195-V$194)*10)),1))</f>
        <v>5.6</v>
      </c>
      <c r="W56" s="94">
        <f t="shared" si="6"/>
        <v>5.2</v>
      </c>
      <c r="X56" s="95">
        <f t="shared" si="7"/>
        <v>7.3</v>
      </c>
      <c r="Y56" s="177"/>
    </row>
    <row r="57" spans="1:25" s="4" customFormat="1" x14ac:dyDescent="0.25">
      <c r="A57" s="126" t="str">
        <f>'Indicator Data'!A60</f>
        <v>Estonia</v>
      </c>
      <c r="B57" s="47" t="str">
        <f>'Indicator Data'!B60</f>
        <v>EST</v>
      </c>
      <c r="C57" s="93" t="str">
        <f>IF('Indicator Data'!AR60="No data","x",ROUND(IF('Indicator Data'!AR60&gt;C$195,0,IF('Indicator Data'!AR60&lt;C$194,10,(C$195-'Indicator Data'!AR60)/(C$195-C$194)*10)),1))</f>
        <v>x</v>
      </c>
      <c r="D57" s="94" t="str">
        <f t="shared" si="0"/>
        <v>x</v>
      </c>
      <c r="E57" s="93">
        <f>IF('Indicator Data'!AT60="No data","x",ROUND(IF('Indicator Data'!AT60&gt;E$195,0,IF('Indicator Data'!AT60&lt;E$194,10,(E$195-'Indicator Data'!AT60)/(E$195-E$194)*10)),1))</f>
        <v>2.7</v>
      </c>
      <c r="F57" s="93">
        <f>IF('Indicator Data'!AS60="No data","x",ROUND(IF('Indicator Data'!AS60&gt;F$195,0,IF('Indicator Data'!AS60&lt;F$194,10,(F$195-'Indicator Data'!AS60)/(F$195-F$194)*10)),1))</f>
        <v>2.8</v>
      </c>
      <c r="G57" s="94">
        <f t="shared" si="1"/>
        <v>2.8</v>
      </c>
      <c r="H57" s="95">
        <f t="shared" si="2"/>
        <v>2.8</v>
      </c>
      <c r="I57" s="93">
        <f>IF('Indicator Data'!AV60="No data","x",ROUND(IF('Indicator Data'!AV60^2&gt;I$195,0,IF('Indicator Data'!AV60^2&lt;I$194,10,(I$195-'Indicator Data'!AV60^2)/(I$195-I$194)*10)),1))</f>
        <v>0</v>
      </c>
      <c r="J57" s="93">
        <f>IF(OR('Indicator Data'!AU60=0,'Indicator Data'!AU60="No data"),"x",ROUND(IF('Indicator Data'!AU60&gt;J$195,0,IF('Indicator Data'!AU60&lt;J$194,10,(J$195-'Indicator Data'!AU60)/(J$195-J$194)*10)),1))</f>
        <v>0</v>
      </c>
      <c r="K57" s="93">
        <f>IF('Indicator Data'!AW60="No data","x",ROUND(IF('Indicator Data'!AW60&gt;K$195,0,IF('Indicator Data'!AW60&lt;K$194,10,(K$195-'Indicator Data'!AW60)/(K$195-K$194)*10)),1))</f>
        <v>1.3</v>
      </c>
      <c r="L57" s="93">
        <f>IF('Indicator Data'!AX60="No data","x",ROUND(IF('Indicator Data'!AX60&gt;L$195,0,IF('Indicator Data'!AX60&lt;L$194,10,(L$195-'Indicator Data'!AX60)/(L$195-L$194)*10)),1))</f>
        <v>2.6</v>
      </c>
      <c r="M57" s="94">
        <f t="shared" si="3"/>
        <v>1</v>
      </c>
      <c r="N57" s="143">
        <f>IF('Indicator Data'!AY60="No data","x",'Indicator Data'!AY60/'Indicator Data'!BE60*100)</f>
        <v>125.02948808681293</v>
      </c>
      <c r="O57" s="93">
        <f t="shared" si="4"/>
        <v>0</v>
      </c>
      <c r="P57" s="93">
        <f>IF('Indicator Data'!AZ60="No data","x",ROUND(IF('Indicator Data'!AZ60&gt;P$195,0,IF('Indicator Data'!AZ60&lt;P$194,10,(P$195-'Indicator Data'!AZ60)/(P$195-P$194)*10)),1))</f>
        <v>0.3</v>
      </c>
      <c r="Q57" s="93">
        <f>IF('Indicator Data'!BA60="No data","x",ROUND(IF('Indicator Data'!BA60&gt;Q$195,0,IF('Indicator Data'!BA60&lt;Q$194,10,(Q$195-'Indicator Data'!BA60)/(Q$195-Q$194)*10)),1))</f>
        <v>0.1</v>
      </c>
      <c r="R57" s="94">
        <f t="shared" si="5"/>
        <v>0.1</v>
      </c>
      <c r="S57" s="93">
        <f>IF('Indicator Data'!Y60="No data","x",ROUND(IF('Indicator Data'!Y60&gt;S$195,0,IF('Indicator Data'!Y60&lt;S$194,10,(S$195-'Indicator Data'!Y60)/(S$195-S$194)*10)),1))</f>
        <v>1.9</v>
      </c>
      <c r="T57" s="93">
        <f>IF('Indicator Data'!Z60="No data","x",ROUND(IF('Indicator Data'!Z60&gt;T$195,0,IF('Indicator Data'!Z60&lt;T$194,10,(T$195-'Indicator Data'!Z60)/(T$195-T$194)*10)),1))</f>
        <v>1.5</v>
      </c>
      <c r="U57" s="93">
        <f>IF('Indicator Data'!AC60="No data","x",ROUND(IF('Indicator Data'!AC60&gt;U$195,0,IF('Indicator Data'!AC60&lt;U$194,10,(U$195-'Indicator Data'!AC60)/(U$195-U$194)*10)),1))</f>
        <v>3.8</v>
      </c>
      <c r="V57" s="93">
        <f>IF('Indicator Data'!AD60="No data","x",ROUND(IF('Indicator Data'!AD60&gt;V$195,10,IF('Indicator Data'!AD60&lt;V$194,0,10-(V$195-'Indicator Data'!AD60)/(V$195-V$194)*10)),1))</f>
        <v>0.1</v>
      </c>
      <c r="W57" s="94">
        <f t="shared" si="6"/>
        <v>1.8</v>
      </c>
      <c r="X57" s="95">
        <f t="shared" si="7"/>
        <v>1</v>
      </c>
      <c r="Y57" s="177"/>
    </row>
    <row r="58" spans="1:25" s="4" customFormat="1" x14ac:dyDescent="0.25">
      <c r="A58" s="126" t="str">
        <f>'Indicator Data'!A61</f>
        <v>Eswatini</v>
      </c>
      <c r="B58" s="47" t="str">
        <f>'Indicator Data'!B61</f>
        <v>SWZ</v>
      </c>
      <c r="C58" s="93">
        <f>IF('Indicator Data'!AR61="No data","x",ROUND(IF('Indicator Data'!AR61&gt;C$195,0,IF('Indicator Data'!AR61&lt;C$194,10,(C$195-'Indicator Data'!AR61)/(C$195-C$194)*10)),1))</f>
        <v>4.4000000000000004</v>
      </c>
      <c r="D58" s="94">
        <f t="shared" si="0"/>
        <v>4.4000000000000004</v>
      </c>
      <c r="E58" s="93">
        <f>IF('Indicator Data'!AT61="No data","x",ROUND(IF('Indicator Data'!AT61&gt;E$195,0,IF('Indicator Data'!AT61&lt;E$194,10,(E$195-'Indicator Data'!AT61)/(E$195-E$194)*10)),1))</f>
        <v>6.2</v>
      </c>
      <c r="F58" s="93">
        <f>IF('Indicator Data'!AS61="No data","x",ROUND(IF('Indicator Data'!AS61&gt;F$195,0,IF('Indicator Data'!AS61&lt;F$194,10,(F$195-'Indicator Data'!AS61)/(F$195-F$194)*10)),1))</f>
        <v>6.1</v>
      </c>
      <c r="G58" s="94">
        <f t="shared" si="1"/>
        <v>6.2</v>
      </c>
      <c r="H58" s="95">
        <f t="shared" si="2"/>
        <v>5.3</v>
      </c>
      <c r="I58" s="93">
        <f>IF('Indicator Data'!AV61="No data","x",ROUND(IF('Indicator Data'!AV61^2&gt;I$195,0,IF('Indicator Data'!AV61^2&lt;I$194,10,(I$195-'Indicator Data'!AV61^2)/(I$195-I$194)*10)),1))</f>
        <v>2.6</v>
      </c>
      <c r="J58" s="93">
        <f>IF(OR('Indicator Data'!AU61=0,'Indicator Data'!AU61="No data"),"x",ROUND(IF('Indicator Data'!AU61&gt;J$195,0,IF('Indicator Data'!AU61&lt;J$194,10,(J$195-'Indicator Data'!AU61)/(J$195-J$194)*10)),1))</f>
        <v>3.4</v>
      </c>
      <c r="K58" s="93">
        <f>IF('Indicator Data'!AW61="No data","x",ROUND(IF('Indicator Data'!AW61&gt;K$195,0,IF('Indicator Data'!AW61&lt;K$194,10,(K$195-'Indicator Data'!AW61)/(K$195-K$194)*10)),1))</f>
        <v>7.1</v>
      </c>
      <c r="L58" s="93">
        <f>IF('Indicator Data'!AX61="No data","x",ROUND(IF('Indicator Data'!AX61&gt;L$195,0,IF('Indicator Data'!AX61&lt;L$194,10,(L$195-'Indicator Data'!AX61)/(L$195-L$194)*10)),1))</f>
        <v>6.3</v>
      </c>
      <c r="M58" s="94">
        <f t="shared" si="3"/>
        <v>4.9000000000000004</v>
      </c>
      <c r="N58" s="143">
        <f>IF('Indicator Data'!AY61="No data","x",'Indicator Data'!AY61/'Indicator Data'!BE61*100)</f>
        <v>41.860465116279073</v>
      </c>
      <c r="O58" s="93">
        <f t="shared" si="4"/>
        <v>5.9</v>
      </c>
      <c r="P58" s="93">
        <f>IF('Indicator Data'!AZ61="No data","x",ROUND(IF('Indicator Data'!AZ61&gt;P$195,0,IF('Indicator Data'!AZ61&lt;P$194,10,(P$195-'Indicator Data'!AZ61)/(P$195-P$194)*10)),1))</f>
        <v>4.7</v>
      </c>
      <c r="Q58" s="93">
        <f>IF('Indicator Data'!BA61="No data","x",ROUND(IF('Indicator Data'!BA61&gt;Q$195,0,IF('Indicator Data'!BA61&lt;Q$194,10,(Q$195-'Indicator Data'!BA61)/(Q$195-Q$194)*10)),1))</f>
        <v>5.2</v>
      </c>
      <c r="R58" s="94">
        <f t="shared" si="5"/>
        <v>5.3</v>
      </c>
      <c r="S58" s="93">
        <f>IF('Indicator Data'!Y61="No data","x",ROUND(IF('Indicator Data'!Y61&gt;S$195,0,IF('Indicator Data'!Y61&lt;S$194,10,(S$195-'Indicator Data'!Y61)/(S$195-S$194)*10)),1))</f>
        <v>9.6</v>
      </c>
      <c r="T58" s="93">
        <f>IF('Indicator Data'!Z61="No data","x",ROUND(IF('Indicator Data'!Z61&gt;T$195,0,IF('Indicator Data'!Z61&lt;T$194,10,(T$195-'Indicator Data'!Z61)/(T$195-T$194)*10)),1))</f>
        <v>2.6</v>
      </c>
      <c r="U58" s="93" t="str">
        <f>IF('Indicator Data'!AC61="No data","x",ROUND(IF('Indicator Data'!AC61&gt;U$195,0,IF('Indicator Data'!AC61&lt;U$194,10,(U$195-'Indicator Data'!AC61)/(U$195-U$194)*10)),1))</f>
        <v>x</v>
      </c>
      <c r="V58" s="93">
        <f>IF('Indicator Data'!AD61="No data","x",ROUND(IF('Indicator Data'!AD61&gt;V$195,10,IF('Indicator Data'!AD61&lt;V$194,0,10-(V$195-'Indicator Data'!AD61)/(V$195-V$194)*10)),1))</f>
        <v>4.3</v>
      </c>
      <c r="W58" s="94">
        <f t="shared" si="6"/>
        <v>5.5</v>
      </c>
      <c r="X58" s="95">
        <f t="shared" si="7"/>
        <v>5.2</v>
      </c>
      <c r="Y58" s="177"/>
    </row>
    <row r="59" spans="1:25" s="4" customFormat="1" x14ac:dyDescent="0.25">
      <c r="A59" s="126" t="str">
        <f>'Indicator Data'!A62</f>
        <v>Ethiopia</v>
      </c>
      <c r="B59" s="47" t="str">
        <f>'Indicator Data'!B62</f>
        <v>ETH</v>
      </c>
      <c r="C59" s="93">
        <f>IF('Indicator Data'!AR62="No data","x",ROUND(IF('Indicator Data'!AR62&gt;C$195,0,IF('Indicator Data'!AR62&lt;C$194,10,(C$195-'Indicator Data'!AR62)/(C$195-C$194)*10)),1))</f>
        <v>2.9</v>
      </c>
      <c r="D59" s="94">
        <f t="shared" si="0"/>
        <v>2.9</v>
      </c>
      <c r="E59" s="93">
        <f>IF('Indicator Data'!AT62="No data","x",ROUND(IF('Indicator Data'!AT62&gt;E$195,0,IF('Indicator Data'!AT62&lt;E$194,10,(E$195-'Indicator Data'!AT62)/(E$195-E$194)*10)),1))</f>
        <v>6.6</v>
      </c>
      <c r="F59" s="93">
        <f>IF('Indicator Data'!AS62="No data","x",ROUND(IF('Indicator Data'!AS62&gt;F$195,0,IF('Indicator Data'!AS62&lt;F$194,10,(F$195-'Indicator Data'!AS62)/(F$195-F$194)*10)),1))</f>
        <v>6.4</v>
      </c>
      <c r="G59" s="94">
        <f t="shared" si="1"/>
        <v>6.5</v>
      </c>
      <c r="H59" s="95">
        <f t="shared" si="2"/>
        <v>4.7</v>
      </c>
      <c r="I59" s="93">
        <f>IF('Indicator Data'!AV62="No data","x",ROUND(IF('Indicator Data'!AV62^2&gt;I$195,0,IF('Indicator Data'!AV62^2&lt;I$194,10,(I$195-'Indicator Data'!AV62^2)/(I$195-I$194)*10)),1))</f>
        <v>8.3000000000000007</v>
      </c>
      <c r="J59" s="93">
        <f>IF(OR('Indicator Data'!AU62=0,'Indicator Data'!AU62="No data"),"x",ROUND(IF('Indicator Data'!AU62&gt;J$195,0,IF('Indicator Data'!AU62&lt;J$194,10,(J$195-'Indicator Data'!AU62)/(J$195-J$194)*10)),1))</f>
        <v>5.7</v>
      </c>
      <c r="K59" s="93">
        <f>IF('Indicator Data'!AW62="No data","x",ROUND(IF('Indicator Data'!AW62&gt;K$195,0,IF('Indicator Data'!AW62&lt;K$194,10,(K$195-'Indicator Data'!AW62)/(K$195-K$194)*10)),1))</f>
        <v>8.5</v>
      </c>
      <c r="L59" s="93">
        <f>IF('Indicator Data'!AX62="No data","x",ROUND(IF('Indicator Data'!AX62&gt;L$195,0,IF('Indicator Data'!AX62&lt;L$194,10,(L$195-'Indicator Data'!AX62)/(L$195-L$194)*10)),1))</f>
        <v>7.7</v>
      </c>
      <c r="M59" s="94">
        <f t="shared" si="3"/>
        <v>7.6</v>
      </c>
      <c r="N59" s="143">
        <f>IF('Indicator Data'!AY62="No data","x",'Indicator Data'!AY62/'Indicator Data'!BE62*100)</f>
        <v>8.4</v>
      </c>
      <c r="O59" s="93">
        <f t="shared" si="4"/>
        <v>9.3000000000000007</v>
      </c>
      <c r="P59" s="93">
        <f>IF('Indicator Data'!AZ62="No data","x",ROUND(IF('Indicator Data'!AZ62&gt;P$195,0,IF('Indicator Data'!AZ62&lt;P$194,10,(P$195-'Indicator Data'!AZ62)/(P$195-P$194)*10)),1))</f>
        <v>8</v>
      </c>
      <c r="Q59" s="93">
        <f>IF('Indicator Data'!BA62="No data","x",ROUND(IF('Indicator Data'!BA62&gt;Q$195,0,IF('Indicator Data'!BA62&lt;Q$194,10,(Q$195-'Indicator Data'!BA62)/(Q$195-Q$194)*10)),1))</f>
        <v>8.5</v>
      </c>
      <c r="R59" s="94">
        <f t="shared" si="5"/>
        <v>8.6</v>
      </c>
      <c r="S59" s="93">
        <f>IF('Indicator Data'!Y62="No data","x",ROUND(IF('Indicator Data'!Y62&gt;S$195,0,IF('Indicator Data'!Y62&lt;S$194,10,(S$195-'Indicator Data'!Y62)/(S$195-S$194)*10)),1))</f>
        <v>9.9</v>
      </c>
      <c r="T59" s="93">
        <f>IF('Indicator Data'!Z62="No data","x",ROUND(IF('Indicator Data'!Z62&gt;T$195,0,IF('Indicator Data'!Z62&lt;T$194,10,(T$195-'Indicator Data'!Z62)/(T$195-T$194)*10)),1))</f>
        <v>8.6999999999999993</v>
      </c>
      <c r="U59" s="93">
        <f>IF('Indicator Data'!AC62="No data","x",ROUND(IF('Indicator Data'!AC62&gt;U$195,0,IF('Indicator Data'!AC62&lt;U$194,10,(U$195-'Indicator Data'!AC62)/(U$195-U$194)*10)),1))</f>
        <v>9.9</v>
      </c>
      <c r="V59" s="93">
        <f>IF('Indicator Data'!AD62="No data","x",ROUND(IF('Indicator Data'!AD62&gt;V$195,10,IF('Indicator Data'!AD62&lt;V$194,0,10-(V$195-'Indicator Data'!AD62)/(V$195-V$194)*10)),1))</f>
        <v>3.9</v>
      </c>
      <c r="W59" s="94">
        <f t="shared" si="6"/>
        <v>8.1</v>
      </c>
      <c r="X59" s="95">
        <f t="shared" si="7"/>
        <v>8.1</v>
      </c>
      <c r="Y59" s="177"/>
    </row>
    <row r="60" spans="1:25" s="4" customFormat="1" x14ac:dyDescent="0.25">
      <c r="A60" s="126" t="str">
        <f>'Indicator Data'!A63</f>
        <v>Fiji</v>
      </c>
      <c r="B60" s="47" t="str">
        <f>'Indicator Data'!B63</f>
        <v>FJI</v>
      </c>
      <c r="C60" s="93">
        <f>IF('Indicator Data'!AR63="No data","x",ROUND(IF('Indicator Data'!AR63&gt;C$195,0,IF('Indicator Data'!AR63&lt;C$194,10,(C$195-'Indicator Data'!AR63)/(C$195-C$194)*10)),1))</f>
        <v>0.1</v>
      </c>
      <c r="D60" s="94">
        <f t="shared" si="0"/>
        <v>0.1</v>
      </c>
      <c r="E60" s="93" t="str">
        <f>IF('Indicator Data'!AT63="No data","x",ROUND(IF('Indicator Data'!AT63&gt;E$195,0,IF('Indicator Data'!AT63&lt;E$194,10,(E$195-'Indicator Data'!AT63)/(E$195-E$194)*10)),1))</f>
        <v>x</v>
      </c>
      <c r="F60" s="93">
        <f>IF('Indicator Data'!AS63="No data","x",ROUND(IF('Indicator Data'!AS63&gt;F$195,0,IF('Indicator Data'!AS63&lt;F$194,10,(F$195-'Indicator Data'!AS63)/(F$195-F$194)*10)),1))</f>
        <v>4.8</v>
      </c>
      <c r="G60" s="94">
        <f t="shared" si="1"/>
        <v>4.8</v>
      </c>
      <c r="H60" s="95">
        <f t="shared" si="2"/>
        <v>2.5</v>
      </c>
      <c r="I60" s="93" t="str">
        <f>IF('Indicator Data'!AV63="No data","x",ROUND(IF('Indicator Data'!AV63^2&gt;I$195,0,IF('Indicator Data'!AV63^2&lt;I$194,10,(I$195-'Indicator Data'!AV63^2)/(I$195-I$194)*10)),1))</f>
        <v>x</v>
      </c>
      <c r="J60" s="93">
        <f>IF(OR('Indicator Data'!AU63=0,'Indicator Data'!AU63="No data"),"x",ROUND(IF('Indicator Data'!AU63&gt;J$195,0,IF('Indicator Data'!AU63&lt;J$194,10,(J$195-'Indicator Data'!AU63)/(J$195-J$194)*10)),1))</f>
        <v>0.1</v>
      </c>
      <c r="K60" s="93">
        <f>IF('Indicator Data'!AW63="No data","x",ROUND(IF('Indicator Data'!AW63&gt;K$195,0,IF('Indicator Data'!AW63&lt;K$194,10,(K$195-'Indicator Data'!AW63)/(K$195-K$194)*10)),1))</f>
        <v>5.4</v>
      </c>
      <c r="L60" s="93">
        <f>IF('Indicator Data'!AX63="No data","x",ROUND(IF('Indicator Data'!AX63&gt;L$195,0,IF('Indicator Data'!AX63&lt;L$194,10,(L$195-'Indicator Data'!AX63)/(L$195-L$194)*10)),1))</f>
        <v>5</v>
      </c>
      <c r="M60" s="94">
        <f t="shared" si="3"/>
        <v>3.5</v>
      </c>
      <c r="N60" s="143">
        <f>IF('Indicator Data'!AY63="No data","x",'Indicator Data'!AY63/'Indicator Data'!BE63*100)</f>
        <v>18.609742747673781</v>
      </c>
      <c r="O60" s="93">
        <f t="shared" si="4"/>
        <v>8.1999999999999993</v>
      </c>
      <c r="P60" s="93">
        <f>IF('Indicator Data'!AZ63="No data","x",ROUND(IF('Indicator Data'!AZ63&gt;P$195,0,IF('Indicator Data'!AZ63&lt;P$194,10,(P$195-'Indicator Data'!AZ63)/(P$195-P$194)*10)),1))</f>
        <v>1</v>
      </c>
      <c r="Q60" s="93">
        <f>IF('Indicator Data'!BA63="No data","x",ROUND(IF('Indicator Data'!BA63&gt;Q$195,0,IF('Indicator Data'!BA63&lt;Q$194,10,(Q$195-'Indicator Data'!BA63)/(Q$195-Q$194)*10)),1))</f>
        <v>0.9</v>
      </c>
      <c r="R60" s="94">
        <f t="shared" si="5"/>
        <v>3.4</v>
      </c>
      <c r="S60" s="93">
        <f>IF('Indicator Data'!Y63="No data","x",ROUND(IF('Indicator Data'!Y63&gt;S$195,0,IF('Indicator Data'!Y63&lt;S$194,10,(S$195-'Indicator Data'!Y63)/(S$195-S$194)*10)),1))</f>
        <v>8.9</v>
      </c>
      <c r="T60" s="93">
        <f>IF('Indicator Data'!Z63="No data","x",ROUND(IF('Indicator Data'!Z63&gt;T$195,0,IF('Indicator Data'!Z63&lt;T$194,10,(T$195-'Indicator Data'!Z63)/(T$195-T$194)*10)),1))</f>
        <v>1.3</v>
      </c>
      <c r="U60" s="93">
        <f>IF('Indicator Data'!AC63="No data","x",ROUND(IF('Indicator Data'!AC63&gt;U$195,0,IF('Indicator Data'!AC63&lt;U$194,10,(U$195-'Indicator Data'!AC63)/(U$195-U$194)*10)),1))</f>
        <v>9</v>
      </c>
      <c r="V60" s="93">
        <f>IF('Indicator Data'!AD63="No data","x",ROUND(IF('Indicator Data'!AD63&gt;V$195,10,IF('Indicator Data'!AD63&lt;V$194,0,10-(V$195-'Indicator Data'!AD63)/(V$195-V$194)*10)),1))</f>
        <v>0.3</v>
      </c>
      <c r="W60" s="94">
        <f t="shared" si="6"/>
        <v>4.9000000000000004</v>
      </c>
      <c r="X60" s="95">
        <f t="shared" si="7"/>
        <v>3.9</v>
      </c>
      <c r="Y60" s="177"/>
    </row>
    <row r="61" spans="1:25" s="4" customFormat="1" x14ac:dyDescent="0.25">
      <c r="A61" s="126" t="str">
        <f>'Indicator Data'!A64</f>
        <v>Finland</v>
      </c>
      <c r="B61" s="47" t="str">
        <f>'Indicator Data'!B64</f>
        <v>FIN</v>
      </c>
      <c r="C61" s="93">
        <f>IF('Indicator Data'!AR64="No data","x",ROUND(IF('Indicator Data'!AR64&gt;C$195,0,IF('Indicator Data'!AR64&lt;C$194,10,(C$195-'Indicator Data'!AR64)/(C$195-C$194)*10)),1))</f>
        <v>2.2000000000000002</v>
      </c>
      <c r="D61" s="94">
        <f t="shared" si="0"/>
        <v>2.2000000000000002</v>
      </c>
      <c r="E61" s="93">
        <f>IF('Indicator Data'!AT64="No data","x",ROUND(IF('Indicator Data'!AT64&gt;E$195,0,IF('Indicator Data'!AT64&lt;E$194,10,(E$195-'Indicator Data'!AT64)/(E$195-E$194)*10)),1))</f>
        <v>1.5</v>
      </c>
      <c r="F61" s="93">
        <f>IF('Indicator Data'!AS64="No data","x",ROUND(IF('Indicator Data'!AS64&gt;F$195,0,IF('Indicator Data'!AS64&lt;F$194,10,(F$195-'Indicator Data'!AS64)/(F$195-F$194)*10)),1))</f>
        <v>1.1000000000000001</v>
      </c>
      <c r="G61" s="94">
        <f t="shared" si="1"/>
        <v>1.3</v>
      </c>
      <c r="H61" s="95">
        <f t="shared" si="2"/>
        <v>1.8</v>
      </c>
      <c r="I61" s="93" t="str">
        <f>IF('Indicator Data'!AV64="No data","x",ROUND(IF('Indicator Data'!AV64^2&gt;I$195,0,IF('Indicator Data'!AV64^2&lt;I$194,10,(I$195-'Indicator Data'!AV64^2)/(I$195-I$194)*10)),1))</f>
        <v>x</v>
      </c>
      <c r="J61" s="93">
        <f>IF(OR('Indicator Data'!AU64=0,'Indicator Data'!AU64="No data"),"x",ROUND(IF('Indicator Data'!AU64&gt;J$195,0,IF('Indicator Data'!AU64&lt;J$194,10,(J$195-'Indicator Data'!AU64)/(J$195-J$194)*10)),1))</f>
        <v>0</v>
      </c>
      <c r="K61" s="93">
        <f>IF('Indicator Data'!AW64="No data","x",ROUND(IF('Indicator Data'!AW64&gt;K$195,0,IF('Indicator Data'!AW64&lt;K$194,10,(K$195-'Indicator Data'!AW64)/(K$195-K$194)*10)),1))</f>
        <v>1.2</v>
      </c>
      <c r="L61" s="93">
        <f>IF('Indicator Data'!AX64="No data","x",ROUND(IF('Indicator Data'!AX64&gt;L$195,0,IF('Indicator Data'!AX64&lt;L$194,10,(L$195-'Indicator Data'!AX64)/(L$195-L$194)*10)),1))</f>
        <v>3.4</v>
      </c>
      <c r="M61" s="94">
        <f t="shared" si="3"/>
        <v>1.5</v>
      </c>
      <c r="N61" s="143">
        <f>IF('Indicator Data'!AY64="No data","x",'Indicator Data'!AY64/'Indicator Data'!BE64*100)</f>
        <v>85.557274013623356</v>
      </c>
      <c r="O61" s="93">
        <f t="shared" si="4"/>
        <v>1.5</v>
      </c>
      <c r="P61" s="93">
        <f>IF('Indicator Data'!AZ64="No data","x",ROUND(IF('Indicator Data'!AZ64&gt;P$195,0,IF('Indicator Data'!AZ64&lt;P$194,10,(P$195-'Indicator Data'!AZ64)/(P$195-P$194)*10)),1))</f>
        <v>0.3</v>
      </c>
      <c r="Q61" s="93">
        <f>IF('Indicator Data'!BA64="No data","x",ROUND(IF('Indicator Data'!BA64&gt;Q$195,0,IF('Indicator Data'!BA64&lt;Q$194,10,(Q$195-'Indicator Data'!BA64)/(Q$195-Q$194)*10)),1))</f>
        <v>0</v>
      </c>
      <c r="R61" s="94">
        <f t="shared" si="5"/>
        <v>0.6</v>
      </c>
      <c r="S61" s="93">
        <f>IF('Indicator Data'!Y64="No data","x",ROUND(IF('Indicator Data'!Y64&gt;S$195,0,IF('Indicator Data'!Y64&lt;S$194,10,(S$195-'Indicator Data'!Y64)/(S$195-S$194)*10)),1))</f>
        <v>2.7</v>
      </c>
      <c r="T61" s="93">
        <f>IF('Indicator Data'!Z64="No data","x",ROUND(IF('Indicator Data'!Z64&gt;T$195,0,IF('Indicator Data'!Z64&lt;T$194,10,(T$195-'Indicator Data'!Z64)/(T$195-T$194)*10)),1))</f>
        <v>1.3</v>
      </c>
      <c r="U61" s="93">
        <f>IF('Indicator Data'!AC64="No data","x",ROUND(IF('Indicator Data'!AC64&gt;U$195,0,IF('Indicator Data'!AC64&lt;U$194,10,(U$195-'Indicator Data'!AC64)/(U$195-U$194)*10)),1))</f>
        <v>0</v>
      </c>
      <c r="V61" s="93">
        <f>IF('Indicator Data'!AD64="No data","x",ROUND(IF('Indicator Data'!AD64&gt;V$195,10,IF('Indicator Data'!AD64&lt;V$194,0,10-(V$195-'Indicator Data'!AD64)/(V$195-V$194)*10)),1))</f>
        <v>0</v>
      </c>
      <c r="W61" s="94">
        <f t="shared" si="6"/>
        <v>1</v>
      </c>
      <c r="X61" s="95">
        <f t="shared" si="7"/>
        <v>1</v>
      </c>
      <c r="Y61" s="177"/>
    </row>
    <row r="62" spans="1:25" s="4" customFormat="1" x14ac:dyDescent="0.25">
      <c r="A62" s="126" t="str">
        <f>'Indicator Data'!A65</f>
        <v>France</v>
      </c>
      <c r="B62" s="47" t="str">
        <f>'Indicator Data'!B65</f>
        <v>FRA</v>
      </c>
      <c r="C62" s="93">
        <f>IF('Indicator Data'!AR65="No data","x",ROUND(IF('Indicator Data'!AR65&gt;C$195,0,IF('Indicator Data'!AR65&lt;C$194,10,(C$195-'Indicator Data'!AR65)/(C$195-C$194)*10)),1))</f>
        <v>2.9</v>
      </c>
      <c r="D62" s="94">
        <f t="shared" si="0"/>
        <v>2.9</v>
      </c>
      <c r="E62" s="93">
        <f>IF('Indicator Data'!AT65="No data","x",ROUND(IF('Indicator Data'!AT65&gt;E$195,0,IF('Indicator Data'!AT65&lt;E$194,10,(E$195-'Indicator Data'!AT65)/(E$195-E$194)*10)),1))</f>
        <v>2.8</v>
      </c>
      <c r="F62" s="93">
        <f>IF('Indicator Data'!AS65="No data","x",ROUND(IF('Indicator Data'!AS65&gt;F$195,0,IF('Indicator Data'!AS65&lt;F$194,10,(F$195-'Indicator Data'!AS65)/(F$195-F$194)*10)),1))</f>
        <v>2.2999999999999998</v>
      </c>
      <c r="G62" s="94">
        <f t="shared" si="1"/>
        <v>2.6</v>
      </c>
      <c r="H62" s="95">
        <f t="shared" si="2"/>
        <v>2.8</v>
      </c>
      <c r="I62" s="93" t="str">
        <f>IF('Indicator Data'!AV65="No data","x",ROUND(IF('Indicator Data'!AV65^2&gt;I$195,0,IF('Indicator Data'!AV65^2&lt;I$194,10,(I$195-'Indicator Data'!AV65^2)/(I$195-I$194)*10)),1))</f>
        <v>x</v>
      </c>
      <c r="J62" s="93">
        <f>IF(OR('Indicator Data'!AU65=0,'Indicator Data'!AU65="No data"),"x",ROUND(IF('Indicator Data'!AU65&gt;J$195,0,IF('Indicator Data'!AU65&lt;J$194,10,(J$195-'Indicator Data'!AU65)/(J$195-J$194)*10)),1))</f>
        <v>0</v>
      </c>
      <c r="K62" s="93">
        <f>IF('Indicator Data'!AW65="No data","x",ROUND(IF('Indicator Data'!AW65&gt;K$195,0,IF('Indicator Data'!AW65&lt;K$194,10,(K$195-'Indicator Data'!AW65)/(K$195-K$194)*10)),1))</f>
        <v>1.4</v>
      </c>
      <c r="L62" s="93">
        <f>IF('Indicator Data'!AX65="No data","x",ROUND(IF('Indicator Data'!AX65&gt;L$195,0,IF('Indicator Data'!AX65&lt;L$194,10,(L$195-'Indicator Data'!AX65)/(L$195-L$194)*10)),1))</f>
        <v>5</v>
      </c>
      <c r="M62" s="94">
        <f t="shared" si="3"/>
        <v>2.1</v>
      </c>
      <c r="N62" s="143">
        <f>IF('Indicator Data'!AY65="No data","x",'Indicator Data'!AY65/'Indicator Data'!BE65*100)</f>
        <v>255.6330570061717</v>
      </c>
      <c r="O62" s="93">
        <f t="shared" si="4"/>
        <v>0</v>
      </c>
      <c r="P62" s="93">
        <f>IF('Indicator Data'!AZ65="No data","x",ROUND(IF('Indicator Data'!AZ65&gt;P$195,0,IF('Indicator Data'!AZ65&lt;P$194,10,(P$195-'Indicator Data'!AZ65)/(P$195-P$194)*10)),1))</f>
        <v>0.1</v>
      </c>
      <c r="Q62" s="93">
        <f>IF('Indicator Data'!BA65="No data","x",ROUND(IF('Indicator Data'!BA65&gt;Q$195,0,IF('Indicator Data'!BA65&lt;Q$194,10,(Q$195-'Indicator Data'!BA65)/(Q$195-Q$194)*10)),1))</f>
        <v>0</v>
      </c>
      <c r="R62" s="94">
        <f t="shared" si="5"/>
        <v>0</v>
      </c>
      <c r="S62" s="93">
        <f>IF('Indicator Data'!Y65="No data","x",ROUND(IF('Indicator Data'!Y65&gt;S$195,0,IF('Indicator Data'!Y65&lt;S$194,10,(S$195-'Indicator Data'!Y65)/(S$195-S$194)*10)),1))</f>
        <v>1.9</v>
      </c>
      <c r="T62" s="93">
        <f>IF('Indicator Data'!Z65="No data","x",ROUND(IF('Indicator Data'!Z65&gt;T$195,0,IF('Indicator Data'!Z65&lt;T$194,10,(T$195-'Indicator Data'!Z65)/(T$195-T$194)*10)),1))</f>
        <v>2.2999999999999998</v>
      </c>
      <c r="U62" s="93">
        <f>IF('Indicator Data'!AC65="No data","x",ROUND(IF('Indicator Data'!AC65&gt;U$195,0,IF('Indicator Data'!AC65&lt;U$194,10,(U$195-'Indicator Data'!AC65)/(U$195-U$194)*10)),1))</f>
        <v>0</v>
      </c>
      <c r="V62" s="93">
        <f>IF('Indicator Data'!AD65="No data","x",ROUND(IF('Indicator Data'!AD65&gt;V$195,10,IF('Indicator Data'!AD65&lt;V$194,0,10-(V$195-'Indicator Data'!AD65)/(V$195-V$194)*10)),1))</f>
        <v>0.1</v>
      </c>
      <c r="W62" s="94">
        <f t="shared" si="6"/>
        <v>1.1000000000000001</v>
      </c>
      <c r="X62" s="95">
        <f t="shared" si="7"/>
        <v>1.1000000000000001</v>
      </c>
      <c r="Y62" s="177"/>
    </row>
    <row r="63" spans="1:25" s="4" customFormat="1" x14ac:dyDescent="0.25">
      <c r="A63" s="126" t="str">
        <f>'Indicator Data'!A66</f>
        <v>Gabon</v>
      </c>
      <c r="B63" s="47" t="str">
        <f>'Indicator Data'!B66</f>
        <v>GAB</v>
      </c>
      <c r="C63" s="93">
        <f>IF('Indicator Data'!AR66="No data","x",ROUND(IF('Indicator Data'!AR66&gt;C$195,0,IF('Indicator Data'!AR66&lt;C$194,10,(C$195-'Indicator Data'!AR66)/(C$195-C$194)*10)),1))</f>
        <v>6.7</v>
      </c>
      <c r="D63" s="94">
        <f t="shared" si="0"/>
        <v>6.7</v>
      </c>
      <c r="E63" s="93">
        <f>IF('Indicator Data'!AT66="No data","x",ROUND(IF('Indicator Data'!AT66&gt;E$195,0,IF('Indicator Data'!AT66&lt;E$194,10,(E$195-'Indicator Data'!AT66)/(E$195-E$194)*10)),1))</f>
        <v>6.9</v>
      </c>
      <c r="F63" s="93">
        <f>IF('Indicator Data'!AS66="No data","x",ROUND(IF('Indicator Data'!AS66&gt;F$195,0,IF('Indicator Data'!AS66&lt;F$194,10,(F$195-'Indicator Data'!AS66)/(F$195-F$194)*10)),1))</f>
        <v>6.9</v>
      </c>
      <c r="G63" s="94">
        <f t="shared" si="1"/>
        <v>6.9</v>
      </c>
      <c r="H63" s="95">
        <f t="shared" si="2"/>
        <v>6.8</v>
      </c>
      <c r="I63" s="93">
        <f>IF('Indicator Data'!AV66="No data","x",ROUND(IF('Indicator Data'!AV66^2&gt;I$195,0,IF('Indicator Data'!AV66^2&lt;I$194,10,(I$195-'Indicator Data'!AV66^2)/(I$195-I$194)*10)),1))</f>
        <v>3.4</v>
      </c>
      <c r="J63" s="93">
        <f>IF(OR('Indicator Data'!AU66=0,'Indicator Data'!AU66="No data"),"x",ROUND(IF('Indicator Data'!AU66&gt;J$195,0,IF('Indicator Data'!AU66&lt;J$194,10,(J$195-'Indicator Data'!AU66)/(J$195-J$194)*10)),1))</f>
        <v>0.9</v>
      </c>
      <c r="K63" s="93">
        <f>IF('Indicator Data'!AW66="No data","x",ROUND(IF('Indicator Data'!AW66&gt;K$195,0,IF('Indicator Data'!AW66&lt;K$194,10,(K$195-'Indicator Data'!AW66)/(K$195-K$194)*10)),1))</f>
        <v>5.2</v>
      </c>
      <c r="L63" s="93">
        <f>IF('Indicator Data'!AX66="No data","x",ROUND(IF('Indicator Data'!AX66&gt;L$195,0,IF('Indicator Data'!AX66&lt;L$194,10,(L$195-'Indicator Data'!AX66)/(L$195-L$194)*10)),1))</f>
        <v>2.9</v>
      </c>
      <c r="M63" s="94">
        <f t="shared" si="3"/>
        <v>3.1</v>
      </c>
      <c r="N63" s="143">
        <f>IF('Indicator Data'!AY66="No data","x",'Indicator Data'!AY66/'Indicator Data'!BE66*100)</f>
        <v>1.7464198393293748</v>
      </c>
      <c r="O63" s="93">
        <f t="shared" si="4"/>
        <v>9.9</v>
      </c>
      <c r="P63" s="93">
        <f>IF('Indicator Data'!AZ66="No data","x",ROUND(IF('Indicator Data'!AZ66&gt;P$195,0,IF('Indicator Data'!AZ66&lt;P$194,10,(P$195-'Indicator Data'!AZ66)/(P$195-P$194)*10)),1))</f>
        <v>6.5</v>
      </c>
      <c r="Q63" s="93">
        <f>IF('Indicator Data'!BA66="No data","x",ROUND(IF('Indicator Data'!BA66&gt;Q$195,0,IF('Indicator Data'!BA66&lt;Q$194,10,(Q$195-'Indicator Data'!BA66)/(Q$195-Q$194)*10)),1))</f>
        <v>1.4</v>
      </c>
      <c r="R63" s="94">
        <f t="shared" si="5"/>
        <v>5.9</v>
      </c>
      <c r="S63" s="93">
        <f>IF('Indicator Data'!Y66="No data","x",ROUND(IF('Indicator Data'!Y66&gt;S$195,0,IF('Indicator Data'!Y66&lt;S$194,10,(S$195-'Indicator Data'!Y66)/(S$195-S$194)*10)),1))</f>
        <v>9</v>
      </c>
      <c r="T63" s="93">
        <f>IF('Indicator Data'!Z66="No data","x",ROUND(IF('Indicator Data'!Z66&gt;T$195,0,IF('Indicator Data'!Z66&lt;T$194,10,(T$195-'Indicator Data'!Z66)/(T$195-T$194)*10)),1))</f>
        <v>9.1999999999999993</v>
      </c>
      <c r="U63" s="93">
        <f>IF('Indicator Data'!AC66="No data","x",ROUND(IF('Indicator Data'!AC66&gt;U$195,0,IF('Indicator Data'!AC66&lt;U$194,10,(U$195-'Indicator Data'!AC66)/(U$195-U$194)*10)),1))</f>
        <v>8.5</v>
      </c>
      <c r="V63" s="93">
        <f>IF('Indicator Data'!AD66="No data","x",ROUND(IF('Indicator Data'!AD66&gt;V$195,10,IF('Indicator Data'!AD66&lt;V$194,0,10-(V$195-'Indicator Data'!AD66)/(V$195-V$194)*10)),1))</f>
        <v>3.2</v>
      </c>
      <c r="W63" s="94">
        <f t="shared" si="6"/>
        <v>7.5</v>
      </c>
      <c r="X63" s="95">
        <f t="shared" si="7"/>
        <v>5.5</v>
      </c>
      <c r="Y63" s="177"/>
    </row>
    <row r="64" spans="1:25" s="4" customFormat="1" x14ac:dyDescent="0.25">
      <c r="A64" s="126" t="str">
        <f>'Indicator Data'!A67</f>
        <v>Gambia</v>
      </c>
      <c r="B64" s="47" t="str">
        <f>'Indicator Data'!B67</f>
        <v>GMB</v>
      </c>
      <c r="C64" s="93">
        <f>IF('Indicator Data'!AR67="No data","x",ROUND(IF('Indicator Data'!AR67&gt;C$195,0,IF('Indicator Data'!AR67&lt;C$194,10,(C$195-'Indicator Data'!AR67)/(C$195-C$194)*10)),1))</f>
        <v>3</v>
      </c>
      <c r="D64" s="94">
        <f t="shared" si="0"/>
        <v>3</v>
      </c>
      <c r="E64" s="93">
        <f>IF('Indicator Data'!AT67="No data","x",ROUND(IF('Indicator Data'!AT67&gt;E$195,0,IF('Indicator Data'!AT67&lt;E$194,10,(E$195-'Indicator Data'!AT67)/(E$195-E$194)*10)),1))</f>
        <v>6.3</v>
      </c>
      <c r="F64" s="93">
        <f>IF('Indicator Data'!AS67="No data","x",ROUND(IF('Indicator Data'!AS67&gt;F$195,0,IF('Indicator Data'!AS67&lt;F$194,10,(F$195-'Indicator Data'!AS67)/(F$195-F$194)*10)),1))</f>
        <v>6.3</v>
      </c>
      <c r="G64" s="94">
        <f t="shared" si="1"/>
        <v>6.3</v>
      </c>
      <c r="H64" s="95">
        <f t="shared" si="2"/>
        <v>4.7</v>
      </c>
      <c r="I64" s="93">
        <f>IF('Indicator Data'!AV67="No data","x",ROUND(IF('Indicator Data'!AV67^2&gt;I$195,0,IF('Indicator Data'!AV67^2&lt;I$194,10,(I$195-'Indicator Data'!AV67^2)/(I$195-I$194)*10)),1))</f>
        <v>7.6</v>
      </c>
      <c r="J64" s="93">
        <f>IF(OR('Indicator Data'!AU67=0,'Indicator Data'!AU67="No data"),"x",ROUND(IF('Indicator Data'!AU67&gt;J$195,0,IF('Indicator Data'!AU67&lt;J$194,10,(J$195-'Indicator Data'!AU67)/(J$195-J$194)*10)),1))</f>
        <v>5.2</v>
      </c>
      <c r="K64" s="93">
        <f>IF('Indicator Data'!AW67="No data","x",ROUND(IF('Indicator Data'!AW67&gt;K$195,0,IF('Indicator Data'!AW67&lt;K$194,10,(K$195-'Indicator Data'!AW67)/(K$195-K$194)*10)),1))</f>
        <v>8.1999999999999993</v>
      </c>
      <c r="L64" s="93">
        <f>IF('Indicator Data'!AX67="No data","x",ROUND(IF('Indicator Data'!AX67&gt;L$195,0,IF('Indicator Data'!AX67&lt;L$194,10,(L$195-'Indicator Data'!AX67)/(L$195-L$194)*10)),1))</f>
        <v>3.1</v>
      </c>
      <c r="M64" s="94">
        <f t="shared" si="3"/>
        <v>6</v>
      </c>
      <c r="N64" s="143">
        <f>IF('Indicator Data'!AY67="No data","x",'Indicator Data'!AY67/'Indicator Data'!BE67*100)</f>
        <v>41.501976284584977</v>
      </c>
      <c r="O64" s="93">
        <f t="shared" si="4"/>
        <v>5.9</v>
      </c>
      <c r="P64" s="93">
        <f>IF('Indicator Data'!AZ67="No data","x",ROUND(IF('Indicator Data'!AZ67&gt;P$195,0,IF('Indicator Data'!AZ67&lt;P$194,10,(P$195-'Indicator Data'!AZ67)/(P$195-P$194)*10)),1))</f>
        <v>4.5999999999999996</v>
      </c>
      <c r="Q64" s="93">
        <f>IF('Indicator Data'!BA67="No data","x",ROUND(IF('Indicator Data'!BA67&gt;Q$195,0,IF('Indicator Data'!BA67&lt;Q$194,10,(Q$195-'Indicator Data'!BA67)/(Q$195-Q$194)*10)),1))</f>
        <v>2</v>
      </c>
      <c r="R64" s="94">
        <f t="shared" si="5"/>
        <v>4.2</v>
      </c>
      <c r="S64" s="93">
        <f>IF('Indicator Data'!Y67="No data","x",ROUND(IF('Indicator Data'!Y67&gt;S$195,0,IF('Indicator Data'!Y67&lt;S$194,10,(S$195-'Indicator Data'!Y67)/(S$195-S$194)*10)),1))</f>
        <v>9.9</v>
      </c>
      <c r="T64" s="93">
        <f>IF('Indicator Data'!Z67="No data","x",ROUND(IF('Indicator Data'!Z67&gt;T$195,0,IF('Indicator Data'!Z67&lt;T$194,10,(T$195-'Indicator Data'!Z67)/(T$195-T$194)*10)),1))</f>
        <v>2.2999999999999998</v>
      </c>
      <c r="U64" s="93">
        <f>IF('Indicator Data'!AC67="No data","x",ROUND(IF('Indicator Data'!AC67&gt;U$195,0,IF('Indicator Data'!AC67&lt;U$194,10,(U$195-'Indicator Data'!AC67)/(U$195-U$194)*10)),1))</f>
        <v>9.8000000000000007</v>
      </c>
      <c r="V64" s="93">
        <f>IF('Indicator Data'!AD67="No data","x",ROUND(IF('Indicator Data'!AD67&gt;V$195,10,IF('Indicator Data'!AD67&lt;V$194,0,10-(V$195-'Indicator Data'!AD67)/(V$195-V$194)*10)),1))</f>
        <v>7.8</v>
      </c>
      <c r="W64" s="94">
        <f t="shared" si="6"/>
        <v>7.5</v>
      </c>
      <c r="X64" s="95">
        <f t="shared" si="7"/>
        <v>5.9</v>
      </c>
      <c r="Y64" s="177"/>
    </row>
    <row r="65" spans="1:25" s="4" customFormat="1" x14ac:dyDescent="0.25">
      <c r="A65" s="126" t="str">
        <f>'Indicator Data'!A68</f>
        <v>Georgia</v>
      </c>
      <c r="B65" s="47" t="str">
        <f>'Indicator Data'!B68</f>
        <v>GEO</v>
      </c>
      <c r="C65" s="93">
        <f>IF('Indicator Data'!AR68="No data","x",ROUND(IF('Indicator Data'!AR68&gt;C$195,0,IF('Indicator Data'!AR68&lt;C$194,10,(C$195-'Indicator Data'!AR68)/(C$195-C$194)*10)),1))</f>
        <v>4.7</v>
      </c>
      <c r="D65" s="94">
        <f t="shared" si="0"/>
        <v>4.7</v>
      </c>
      <c r="E65" s="93">
        <f>IF('Indicator Data'!AT68="No data","x",ROUND(IF('Indicator Data'!AT68&gt;E$195,0,IF('Indicator Data'!AT68&lt;E$194,10,(E$195-'Indicator Data'!AT68)/(E$195-E$194)*10)),1))</f>
        <v>4.2</v>
      </c>
      <c r="F65" s="93">
        <f>IF('Indicator Data'!AS68="No data","x",ROUND(IF('Indicator Data'!AS68&gt;F$195,0,IF('Indicator Data'!AS68&lt;F$194,10,(F$195-'Indicator Data'!AS68)/(F$195-F$194)*10)),1))</f>
        <v>3.9</v>
      </c>
      <c r="G65" s="94">
        <f t="shared" si="1"/>
        <v>4.0999999999999996</v>
      </c>
      <c r="H65" s="95">
        <f t="shared" si="2"/>
        <v>4.4000000000000004</v>
      </c>
      <c r="I65" s="93">
        <f>IF('Indicator Data'!AV68="No data","x",ROUND(IF('Indicator Data'!AV68^2&gt;I$195,0,IF('Indicator Data'!AV68^2&lt;I$194,10,(I$195-'Indicator Data'!AV68^2)/(I$195-I$194)*10)),1))</f>
        <v>0.1</v>
      </c>
      <c r="J65" s="93">
        <f>IF(OR('Indicator Data'!AU68=0,'Indicator Data'!AU68="No data"),"x",ROUND(IF('Indicator Data'!AU68&gt;J$195,0,IF('Indicator Data'!AU68&lt;J$194,10,(J$195-'Indicator Data'!AU68)/(J$195-J$194)*10)),1))</f>
        <v>0</v>
      </c>
      <c r="K65" s="93">
        <f>IF('Indicator Data'!AW68="No data","x",ROUND(IF('Indicator Data'!AW68&gt;K$195,0,IF('Indicator Data'!AW68&lt;K$194,10,(K$195-'Indicator Data'!AW68)/(K$195-K$194)*10)),1))</f>
        <v>4.2</v>
      </c>
      <c r="L65" s="93">
        <f>IF('Indicator Data'!AX68="No data","x",ROUND(IF('Indicator Data'!AX68&gt;L$195,0,IF('Indicator Data'!AX68&lt;L$194,10,(L$195-'Indicator Data'!AX68)/(L$195-L$194)*10)),1))</f>
        <v>3.6</v>
      </c>
      <c r="M65" s="94">
        <f t="shared" si="3"/>
        <v>2</v>
      </c>
      <c r="N65" s="143">
        <f>IF('Indicator Data'!AY68="No data","x",'Indicator Data'!AY68/'Indicator Data'!BE68*100)</f>
        <v>82.026190818822855</v>
      </c>
      <c r="O65" s="93">
        <f t="shared" si="4"/>
        <v>1.8</v>
      </c>
      <c r="P65" s="93">
        <f>IF('Indicator Data'!AZ68="No data","x",ROUND(IF('Indicator Data'!AZ68&gt;P$195,0,IF('Indicator Data'!AZ68&lt;P$194,10,(P$195-'Indicator Data'!AZ68)/(P$195-P$194)*10)),1))</f>
        <v>1.5</v>
      </c>
      <c r="Q65" s="93">
        <f>IF('Indicator Data'!BA68="No data","x",ROUND(IF('Indicator Data'!BA68&gt;Q$195,0,IF('Indicator Data'!BA68&lt;Q$194,10,(Q$195-'Indicator Data'!BA68)/(Q$195-Q$194)*10)),1))</f>
        <v>0</v>
      </c>
      <c r="R65" s="94">
        <f t="shared" si="5"/>
        <v>1.1000000000000001</v>
      </c>
      <c r="S65" s="93">
        <f>IF('Indicator Data'!Y68="No data","x",ROUND(IF('Indicator Data'!Y68&gt;S$195,0,IF('Indicator Data'!Y68&lt;S$194,10,(S$195-'Indicator Data'!Y68)/(S$195-S$194)*10)),1))</f>
        <v>0</v>
      </c>
      <c r="T65" s="93">
        <f>IF('Indicator Data'!Z68="No data","x",ROUND(IF('Indicator Data'!Z68&gt;T$195,0,IF('Indicator Data'!Z68&lt;T$194,10,(T$195-'Indicator Data'!Z68)/(T$195-T$194)*10)),1))</f>
        <v>1</v>
      </c>
      <c r="U65" s="93">
        <f>IF('Indicator Data'!AC68="No data","x",ROUND(IF('Indicator Data'!AC68&gt;U$195,0,IF('Indicator Data'!AC68&lt;U$194,10,(U$195-'Indicator Data'!AC68)/(U$195-U$194)*10)),1))</f>
        <v>7.7</v>
      </c>
      <c r="V65" s="93">
        <f>IF('Indicator Data'!AD68="No data","x",ROUND(IF('Indicator Data'!AD68&gt;V$195,10,IF('Indicator Data'!AD68&lt;V$194,0,10-(V$195-'Indicator Data'!AD68)/(V$195-V$194)*10)),1))</f>
        <v>0.4</v>
      </c>
      <c r="W65" s="94">
        <f t="shared" si="6"/>
        <v>2.2999999999999998</v>
      </c>
      <c r="X65" s="95">
        <f t="shared" si="7"/>
        <v>1.8</v>
      </c>
      <c r="Y65" s="177"/>
    </row>
    <row r="66" spans="1:25" s="4" customFormat="1" x14ac:dyDescent="0.25">
      <c r="A66" s="126" t="str">
        <f>'Indicator Data'!A69</f>
        <v>Germany</v>
      </c>
      <c r="B66" s="47" t="str">
        <f>'Indicator Data'!B69</f>
        <v>DEU</v>
      </c>
      <c r="C66" s="93">
        <f>IF('Indicator Data'!AR69="No data","x",ROUND(IF('Indicator Data'!AR69&gt;C$195,0,IF('Indicator Data'!AR69&lt;C$194,10,(C$195-'Indicator Data'!AR69)/(C$195-C$194)*10)),1))</f>
        <v>2.7</v>
      </c>
      <c r="D66" s="94">
        <f t="shared" si="0"/>
        <v>2.7</v>
      </c>
      <c r="E66" s="93">
        <f>IF('Indicator Data'!AT69="No data","x",ROUND(IF('Indicator Data'!AT69&gt;E$195,0,IF('Indicator Data'!AT69&lt;E$194,10,(E$195-'Indicator Data'!AT69)/(E$195-E$194)*10)),1))</f>
        <v>2</v>
      </c>
      <c r="F66" s="93">
        <f>IF('Indicator Data'!AS69="No data","x",ROUND(IF('Indicator Data'!AS69&gt;F$195,0,IF('Indicator Data'!AS69&lt;F$194,10,(F$195-'Indicator Data'!AS69)/(F$195-F$194)*10)),1))</f>
        <v>1.6</v>
      </c>
      <c r="G66" s="94">
        <f t="shared" si="1"/>
        <v>1.8</v>
      </c>
      <c r="H66" s="95">
        <f t="shared" si="2"/>
        <v>2.2999999999999998</v>
      </c>
      <c r="I66" s="93" t="str">
        <f>IF('Indicator Data'!AV69="No data","x",ROUND(IF('Indicator Data'!AV69^2&gt;I$195,0,IF('Indicator Data'!AV69^2&lt;I$194,10,(I$195-'Indicator Data'!AV69^2)/(I$195-I$194)*10)),1))</f>
        <v>x</v>
      </c>
      <c r="J66" s="93">
        <f>IF(OR('Indicator Data'!AU69=0,'Indicator Data'!AU69="No data"),"x",ROUND(IF('Indicator Data'!AU69&gt;J$195,0,IF('Indicator Data'!AU69&lt;J$194,10,(J$195-'Indicator Data'!AU69)/(J$195-J$194)*10)),1))</f>
        <v>0</v>
      </c>
      <c r="K66" s="93">
        <f>IF('Indicator Data'!AW69="No data","x",ROUND(IF('Indicator Data'!AW69&gt;K$195,0,IF('Indicator Data'!AW69&lt;K$194,10,(K$195-'Indicator Data'!AW69)/(K$195-K$194)*10)),1))</f>
        <v>1</v>
      </c>
      <c r="L66" s="93">
        <f>IF('Indicator Data'!AX69="No data","x",ROUND(IF('Indicator Data'!AX69&gt;L$195,0,IF('Indicator Data'!AX69&lt;L$194,10,(L$195-'Indicator Data'!AX69)/(L$195-L$194)*10)),1))</f>
        <v>4.4000000000000004</v>
      </c>
      <c r="M66" s="94">
        <f t="shared" si="3"/>
        <v>1.8</v>
      </c>
      <c r="N66" s="143">
        <f>IF('Indicator Data'!AY69="No data","x",'Indicator Data'!AY69/'Indicator Data'!BE69*100)</f>
        <v>516.39555899819266</v>
      </c>
      <c r="O66" s="93">
        <f t="shared" si="4"/>
        <v>0</v>
      </c>
      <c r="P66" s="93">
        <f>IF('Indicator Data'!AZ69="No data","x",ROUND(IF('Indicator Data'!AZ69&gt;P$195,0,IF('Indicator Data'!AZ69&lt;P$194,10,(P$195-'Indicator Data'!AZ69)/(P$195-P$194)*10)),1))</f>
        <v>0.1</v>
      </c>
      <c r="Q66" s="93">
        <f>IF('Indicator Data'!BA69="No data","x",ROUND(IF('Indicator Data'!BA69&gt;Q$195,0,IF('Indicator Data'!BA69&lt;Q$194,10,(Q$195-'Indicator Data'!BA69)/(Q$195-Q$194)*10)),1))</f>
        <v>0</v>
      </c>
      <c r="R66" s="94">
        <f t="shared" si="5"/>
        <v>0</v>
      </c>
      <c r="S66" s="93">
        <f>IF('Indicator Data'!Y69="No data","x",ROUND(IF('Indicator Data'!Y69&gt;S$195,0,IF('Indicator Data'!Y69&lt;S$194,10,(S$195-'Indicator Data'!Y69)/(S$195-S$194)*10)),1))</f>
        <v>0.3</v>
      </c>
      <c r="T66" s="93">
        <f>IF('Indicator Data'!Z69="No data","x",ROUND(IF('Indicator Data'!Z69&gt;T$195,0,IF('Indicator Data'!Z69&lt;T$194,10,(T$195-'Indicator Data'!Z69)/(T$195-T$194)*10)),1))</f>
        <v>0.5</v>
      </c>
      <c r="U66" s="93">
        <f>IF('Indicator Data'!AC69="No data","x",ROUND(IF('Indicator Data'!AC69&gt;U$195,0,IF('Indicator Data'!AC69&lt;U$194,10,(U$195-'Indicator Data'!AC69)/(U$195-U$194)*10)),1))</f>
        <v>0</v>
      </c>
      <c r="V66" s="93">
        <f>IF('Indicator Data'!AD69="No data","x",ROUND(IF('Indicator Data'!AD69&gt;V$195,10,IF('Indicator Data'!AD69&lt;V$194,0,10-(V$195-'Indicator Data'!AD69)/(V$195-V$194)*10)),1))</f>
        <v>0.1</v>
      </c>
      <c r="W66" s="94">
        <f t="shared" si="6"/>
        <v>0.2</v>
      </c>
      <c r="X66" s="95">
        <f t="shared" si="7"/>
        <v>0.7</v>
      </c>
      <c r="Y66" s="177"/>
    </row>
    <row r="67" spans="1:25" s="4" customFormat="1" x14ac:dyDescent="0.25">
      <c r="A67" s="126" t="str">
        <f>'Indicator Data'!A70</f>
        <v>Ghana</v>
      </c>
      <c r="B67" s="47" t="str">
        <f>'Indicator Data'!B70</f>
        <v>GHA</v>
      </c>
      <c r="C67" s="93">
        <f>IF('Indicator Data'!AR70="No data","x",ROUND(IF('Indicator Data'!AR70&gt;C$195,0,IF('Indicator Data'!AR70&lt;C$194,10,(C$195-'Indicator Data'!AR70)/(C$195-C$194)*10)),1))</f>
        <v>3.4</v>
      </c>
      <c r="D67" s="94">
        <f t="shared" si="0"/>
        <v>3.4</v>
      </c>
      <c r="E67" s="93">
        <f>IF('Indicator Data'!AT70="No data","x",ROUND(IF('Indicator Data'!AT70&gt;E$195,0,IF('Indicator Data'!AT70&lt;E$194,10,(E$195-'Indicator Data'!AT70)/(E$195-E$194)*10)),1))</f>
        <v>5.9</v>
      </c>
      <c r="F67" s="93">
        <f>IF('Indicator Data'!AS70="No data","x",ROUND(IF('Indicator Data'!AS70&gt;F$195,0,IF('Indicator Data'!AS70&lt;F$194,10,(F$195-'Indicator Data'!AS70)/(F$195-F$194)*10)),1))</f>
        <v>5.2</v>
      </c>
      <c r="G67" s="94">
        <f t="shared" si="1"/>
        <v>5.6</v>
      </c>
      <c r="H67" s="95">
        <f t="shared" si="2"/>
        <v>4.5</v>
      </c>
      <c r="I67" s="93">
        <f>IF('Indicator Data'!AV70="No data","x",ROUND(IF('Indicator Data'!AV70^2&gt;I$195,0,IF('Indicator Data'!AV70^2&lt;I$194,10,(I$195-'Indicator Data'!AV70^2)/(I$195-I$194)*10)),1))</f>
        <v>4.5</v>
      </c>
      <c r="J67" s="93">
        <f>IF(OR('Indicator Data'!AU70=0,'Indicator Data'!AU70="No data"),"x",ROUND(IF('Indicator Data'!AU70&gt;J$195,0,IF('Indicator Data'!AU70&lt;J$194,10,(J$195-'Indicator Data'!AU70)/(J$195-J$194)*10)),1))</f>
        <v>2.1</v>
      </c>
      <c r="K67" s="93">
        <f>IF('Indicator Data'!AW70="No data","x",ROUND(IF('Indicator Data'!AW70&gt;K$195,0,IF('Indicator Data'!AW70&lt;K$194,10,(K$195-'Indicator Data'!AW70)/(K$195-K$194)*10)),1))</f>
        <v>6.5</v>
      </c>
      <c r="L67" s="93">
        <f>IF('Indicator Data'!AX70="No data","x",ROUND(IF('Indicator Data'!AX70&gt;L$195,0,IF('Indicator Data'!AX70&lt;L$194,10,(L$195-'Indicator Data'!AX70)/(L$195-L$194)*10)),1))</f>
        <v>3.1</v>
      </c>
      <c r="M67" s="94">
        <f t="shared" si="3"/>
        <v>4.0999999999999996</v>
      </c>
      <c r="N67" s="143">
        <f>IF('Indicator Data'!AY70="No data","x",'Indicator Data'!AY70/'Indicator Data'!BE70*100)</f>
        <v>18.458293047376287</v>
      </c>
      <c r="O67" s="93">
        <f t="shared" si="4"/>
        <v>8.1999999999999993</v>
      </c>
      <c r="P67" s="93">
        <f>IF('Indicator Data'!AZ70="No data","x",ROUND(IF('Indicator Data'!AZ70&gt;P$195,0,IF('Indicator Data'!AZ70&lt;P$194,10,(P$195-'Indicator Data'!AZ70)/(P$195-P$194)*10)),1))</f>
        <v>9.5</v>
      </c>
      <c r="Q67" s="93">
        <f>IF('Indicator Data'!BA70="No data","x",ROUND(IF('Indicator Data'!BA70&gt;Q$195,0,IF('Indicator Data'!BA70&lt;Q$194,10,(Q$195-'Indicator Data'!BA70)/(Q$195-Q$194)*10)),1))</f>
        <v>2.2999999999999998</v>
      </c>
      <c r="R67" s="94">
        <f t="shared" si="5"/>
        <v>6.7</v>
      </c>
      <c r="S67" s="93">
        <f>IF('Indicator Data'!Y70="No data","x",ROUND(IF('Indicator Data'!Y70&gt;S$195,0,IF('Indicator Data'!Y70&lt;S$194,10,(S$195-'Indicator Data'!Y70)/(S$195-S$194)*10)),1))</f>
        <v>9.8000000000000007</v>
      </c>
      <c r="T67" s="93">
        <f>IF('Indicator Data'!Z70="No data","x",ROUND(IF('Indicator Data'!Z70&gt;T$195,0,IF('Indicator Data'!Z70&lt;T$194,10,(T$195-'Indicator Data'!Z70)/(T$195-T$194)*10)),1))</f>
        <v>1</v>
      </c>
      <c r="U67" s="93">
        <f>IF('Indicator Data'!AC70="No data","x",ROUND(IF('Indicator Data'!AC70&gt;U$195,0,IF('Indicator Data'!AC70&lt;U$194,10,(U$195-'Indicator Data'!AC70)/(U$195-U$194)*10)),1))</f>
        <v>9.3000000000000007</v>
      </c>
      <c r="V67" s="93">
        <f>IF('Indicator Data'!AD70="No data","x",ROUND(IF('Indicator Data'!AD70&gt;V$195,10,IF('Indicator Data'!AD70&lt;V$194,0,10-(V$195-'Indicator Data'!AD70)/(V$195-V$194)*10)),1))</f>
        <v>3.5</v>
      </c>
      <c r="W67" s="94">
        <f t="shared" si="6"/>
        <v>5.9</v>
      </c>
      <c r="X67" s="95">
        <f t="shared" si="7"/>
        <v>5.6</v>
      </c>
      <c r="Y67" s="177"/>
    </row>
    <row r="68" spans="1:25" s="4" customFormat="1" x14ac:dyDescent="0.25">
      <c r="A68" s="126" t="str">
        <f>'Indicator Data'!A71</f>
        <v>Greece</v>
      </c>
      <c r="B68" s="47" t="str">
        <f>'Indicator Data'!B71</f>
        <v>GRC</v>
      </c>
      <c r="C68" s="93">
        <f>IF('Indicator Data'!AR71="No data","x",ROUND(IF('Indicator Data'!AR71&gt;C$195,0,IF('Indicator Data'!AR71&lt;C$194,10,(C$195-'Indicator Data'!AR71)/(C$195-C$194)*10)),1))</f>
        <v>2.2999999999999998</v>
      </c>
      <c r="D68" s="94">
        <f t="shared" ref="D68:D131" si="8">IF(C68="x","x",C68)</f>
        <v>2.2999999999999998</v>
      </c>
      <c r="E68" s="93">
        <f>IF('Indicator Data'!AT71="No data","x",ROUND(IF('Indicator Data'!AT71&gt;E$195,0,IF('Indicator Data'!AT71&lt;E$194,10,(E$195-'Indicator Data'!AT71)/(E$195-E$194)*10)),1))</f>
        <v>5.5</v>
      </c>
      <c r="F68" s="93">
        <f>IF('Indicator Data'!AS71="No data","x",ROUND(IF('Indicator Data'!AS71&gt;F$195,0,IF('Indicator Data'!AS71&lt;F$194,10,(F$195-'Indicator Data'!AS71)/(F$195-F$194)*10)),1))</f>
        <v>4.4000000000000004</v>
      </c>
      <c r="G68" s="94">
        <f t="shared" ref="G68:G131" si="9">IF(AND(E68="x",F68="x"),"x",ROUND(AVERAGE(E68,F68),1))</f>
        <v>5</v>
      </c>
      <c r="H68" s="95">
        <f t="shared" ref="H68:H131" si="10">ROUND(AVERAGE(D68,G68),1)</f>
        <v>3.7</v>
      </c>
      <c r="I68" s="93">
        <f>IF('Indicator Data'!AV71="No data","x",ROUND(IF('Indicator Data'!AV71^2&gt;I$195,0,IF('Indicator Data'!AV71^2&lt;I$194,10,(I$195-'Indicator Data'!AV71^2)/(I$195-I$194)*10)),1))</f>
        <v>1</v>
      </c>
      <c r="J68" s="93">
        <f>IF(OR('Indicator Data'!AU71=0,'Indicator Data'!AU71="No data"),"x",ROUND(IF('Indicator Data'!AU71&gt;J$195,0,IF('Indicator Data'!AU71&lt;J$194,10,(J$195-'Indicator Data'!AU71)/(J$195-J$194)*10)),1))</f>
        <v>0</v>
      </c>
      <c r="K68" s="93">
        <f>IF('Indicator Data'!AW71="No data","x",ROUND(IF('Indicator Data'!AW71&gt;K$195,0,IF('Indicator Data'!AW71&lt;K$194,10,(K$195-'Indicator Data'!AW71)/(K$195-K$194)*10)),1))</f>
        <v>3.1</v>
      </c>
      <c r="L68" s="93">
        <f>IF('Indicator Data'!AX71="No data","x",ROUND(IF('Indicator Data'!AX71&gt;L$195,0,IF('Indicator Data'!AX71&lt;L$194,10,(L$195-'Indicator Data'!AX71)/(L$195-L$194)*10)),1))</f>
        <v>4.5</v>
      </c>
      <c r="M68" s="94">
        <f t="shared" ref="M68:M131" si="11">IF(AND(I68="x",J68="x",K68="x",L68="x"),"x",ROUND(AVERAGE(I68,J68,K68,L68),1))</f>
        <v>2.2000000000000002</v>
      </c>
      <c r="N68" s="143">
        <f>IF('Indicator Data'!AY71="No data","x",'Indicator Data'!AY71/'Indicator Data'!BE71*100)</f>
        <v>131.88518231186967</v>
      </c>
      <c r="O68" s="93">
        <f t="shared" ref="O68:O131" si="12">IF(N68="x","x",ROUND(IF(N68&gt;O$195,0,IF(N68&lt;O$194,10,(O$195-N68)/(O$195-O$194)*10)),1))</f>
        <v>0</v>
      </c>
      <c r="P68" s="93">
        <f>IF('Indicator Data'!AZ71="No data","x",ROUND(IF('Indicator Data'!AZ71&gt;P$195,0,IF('Indicator Data'!AZ71&lt;P$194,10,(P$195-'Indicator Data'!AZ71)/(P$195-P$194)*10)),1))</f>
        <v>0.1</v>
      </c>
      <c r="Q68" s="93">
        <f>IF('Indicator Data'!BA71="No data","x",ROUND(IF('Indicator Data'!BA71&gt;Q$195,0,IF('Indicator Data'!BA71&lt;Q$194,10,(Q$195-'Indicator Data'!BA71)/(Q$195-Q$194)*10)),1))</f>
        <v>0</v>
      </c>
      <c r="R68" s="94">
        <f t="shared" ref="R68:R131" si="13">IF(AND(O68="x",P68="x",Q68="x"),"x",ROUND(AVERAGE(O68,Q68,P68),1))</f>
        <v>0</v>
      </c>
      <c r="S68" s="93">
        <f>IF('Indicator Data'!Y71="No data","x",ROUND(IF('Indicator Data'!Y71&gt;S$195,0,IF('Indicator Data'!Y71&lt;S$194,10,(S$195-'Indicator Data'!Y71)/(S$195-S$194)*10)),1))</f>
        <v>0</v>
      </c>
      <c r="T68" s="93">
        <f>IF('Indicator Data'!Z71="No data","x",ROUND(IF('Indicator Data'!Z71&gt;T$195,0,IF('Indicator Data'!Z71&lt;T$194,10,(T$195-'Indicator Data'!Z71)/(T$195-T$194)*10)),1))</f>
        <v>0.5</v>
      </c>
      <c r="U68" s="93">
        <f>IF('Indicator Data'!AC71="No data","x",ROUND(IF('Indicator Data'!AC71&gt;U$195,0,IF('Indicator Data'!AC71&lt;U$194,10,(U$195-'Indicator Data'!AC71)/(U$195-U$194)*10)),1))</f>
        <v>2.7</v>
      </c>
      <c r="V68" s="93">
        <f>IF('Indicator Data'!AD71="No data","x",ROUND(IF('Indicator Data'!AD71&gt;V$195,10,IF('Indicator Data'!AD71&lt;V$194,0,10-(V$195-'Indicator Data'!AD71)/(V$195-V$194)*10)),1))</f>
        <v>0</v>
      </c>
      <c r="W68" s="94">
        <f t="shared" ref="W68:W131" si="14">IF(AND(S68="x",T68="x",U68="x",V68="x"),"x",ROUND(AVERAGE(S68,T68,U68,V68),1))</f>
        <v>0.8</v>
      </c>
      <c r="X68" s="95">
        <f t="shared" ref="X68:X131" si="15">ROUND(AVERAGE(R68,M68,W68),1)</f>
        <v>1</v>
      </c>
      <c r="Y68" s="177"/>
    </row>
    <row r="69" spans="1:25" s="4" customFormat="1" x14ac:dyDescent="0.25">
      <c r="A69" s="126" t="str">
        <f>'Indicator Data'!A72</f>
        <v>Grenada</v>
      </c>
      <c r="B69" s="47" t="str">
        <f>'Indicator Data'!B72</f>
        <v>GRD</v>
      </c>
      <c r="C69" s="93">
        <f>IF('Indicator Data'!AR72="No data","x",ROUND(IF('Indicator Data'!AR72&gt;C$195,0,IF('Indicator Data'!AR72&lt;C$194,10,(C$195-'Indicator Data'!AR72)/(C$195-C$194)*10)),1))</f>
        <v>4.7</v>
      </c>
      <c r="D69" s="94">
        <f t="shared" si="8"/>
        <v>4.7</v>
      </c>
      <c r="E69" s="93">
        <f>IF('Indicator Data'!AT72="No data","x",ROUND(IF('Indicator Data'!AT72&gt;E$195,0,IF('Indicator Data'!AT72&lt;E$194,10,(E$195-'Indicator Data'!AT72)/(E$195-E$194)*10)),1))</f>
        <v>4.8</v>
      </c>
      <c r="F69" s="93">
        <f>IF('Indicator Data'!AS72="No data","x",ROUND(IF('Indicator Data'!AS72&gt;F$195,0,IF('Indicator Data'!AS72&lt;F$194,10,(F$195-'Indicator Data'!AS72)/(F$195-F$194)*10)),1))</f>
        <v>5.4</v>
      </c>
      <c r="G69" s="94">
        <f t="shared" si="9"/>
        <v>5.0999999999999996</v>
      </c>
      <c r="H69" s="95">
        <f t="shared" si="10"/>
        <v>4.9000000000000004</v>
      </c>
      <c r="I69" s="93" t="str">
        <f>IF('Indicator Data'!AV72="No data","x",ROUND(IF('Indicator Data'!AV72^2&gt;I$195,0,IF('Indicator Data'!AV72^2&lt;I$194,10,(I$195-'Indicator Data'!AV72^2)/(I$195-I$194)*10)),1))</f>
        <v>x</v>
      </c>
      <c r="J69" s="93">
        <f>IF(OR('Indicator Data'!AU72=0,'Indicator Data'!AU72="No data"),"x",ROUND(IF('Indicator Data'!AU72&gt;J$195,0,IF('Indicator Data'!AU72&lt;J$194,10,(J$195-'Indicator Data'!AU72)/(J$195-J$194)*10)),1))</f>
        <v>0.8</v>
      </c>
      <c r="K69" s="93">
        <f>IF('Indicator Data'!AW72="No data","x",ROUND(IF('Indicator Data'!AW72&gt;K$195,0,IF('Indicator Data'!AW72&lt;K$194,10,(K$195-'Indicator Data'!AW72)/(K$195-K$194)*10)),1))</f>
        <v>4.4000000000000004</v>
      </c>
      <c r="L69" s="93">
        <f>IF('Indicator Data'!AX72="No data","x",ROUND(IF('Indicator Data'!AX72&gt;L$195,0,IF('Indicator Data'!AX72&lt;L$194,10,(L$195-'Indicator Data'!AX72)/(L$195-L$194)*10)),1))</f>
        <v>4.5999999999999996</v>
      </c>
      <c r="M69" s="94">
        <f t="shared" si="11"/>
        <v>3.3</v>
      </c>
      <c r="N69" s="143">
        <f>IF('Indicator Data'!AY72="No data","x",'Indicator Data'!AY72/'Indicator Data'!BE72*100)</f>
        <v>232.35294117647061</v>
      </c>
      <c r="O69" s="93">
        <f t="shared" si="12"/>
        <v>0</v>
      </c>
      <c r="P69" s="93">
        <f>IF('Indicator Data'!AZ72="No data","x",ROUND(IF('Indicator Data'!AZ72&gt;P$195,0,IF('Indicator Data'!AZ72&lt;P$194,10,(P$195-'Indicator Data'!AZ72)/(P$195-P$194)*10)),1))</f>
        <v>0.2</v>
      </c>
      <c r="Q69" s="93">
        <f>IF('Indicator Data'!BA72="No data","x",ROUND(IF('Indicator Data'!BA72&gt;Q$195,0,IF('Indicator Data'!BA72&lt;Q$194,10,(Q$195-'Indicator Data'!BA72)/(Q$195-Q$194)*10)),1))</f>
        <v>0.7</v>
      </c>
      <c r="R69" s="94">
        <f t="shared" si="13"/>
        <v>0.3</v>
      </c>
      <c r="S69" s="93" t="str">
        <f>IF('Indicator Data'!Y72="No data","x",ROUND(IF('Indicator Data'!Y72&gt;S$195,0,IF('Indicator Data'!Y72&lt;S$194,10,(S$195-'Indicator Data'!Y72)/(S$195-S$194)*10)),1))</f>
        <v>x</v>
      </c>
      <c r="T69" s="93">
        <f>IF('Indicator Data'!Z72="No data","x",ROUND(IF('Indicator Data'!Z72&gt;T$195,0,IF('Indicator Data'!Z72&lt;T$194,10,(T$195-'Indicator Data'!Z72)/(T$195-T$194)*10)),1))</f>
        <v>3.6</v>
      </c>
      <c r="U69" s="93">
        <f>IF('Indicator Data'!AC72="No data","x",ROUND(IF('Indicator Data'!AC72&gt;U$195,0,IF('Indicator Data'!AC72&lt;U$194,10,(U$195-'Indicator Data'!AC72)/(U$195-U$194)*10)),1))</f>
        <v>7.9</v>
      </c>
      <c r="V69" s="93">
        <f>IF('Indicator Data'!AD72="No data","x",ROUND(IF('Indicator Data'!AD72&gt;V$195,10,IF('Indicator Data'!AD72&lt;V$194,0,10-(V$195-'Indicator Data'!AD72)/(V$195-V$194)*10)),1))</f>
        <v>0.3</v>
      </c>
      <c r="W69" s="94">
        <f t="shared" si="14"/>
        <v>3.9</v>
      </c>
      <c r="X69" s="95">
        <f t="shared" si="15"/>
        <v>2.5</v>
      </c>
      <c r="Y69" s="177"/>
    </row>
    <row r="70" spans="1:25" s="4" customFormat="1" x14ac:dyDescent="0.25">
      <c r="A70" s="126" t="str">
        <f>'Indicator Data'!A73</f>
        <v>Guatemala</v>
      </c>
      <c r="B70" s="47" t="str">
        <f>'Indicator Data'!B73</f>
        <v>GTM</v>
      </c>
      <c r="C70" s="93">
        <f>IF('Indicator Data'!AR73="No data","x",ROUND(IF('Indicator Data'!AR73&gt;C$195,0,IF('Indicator Data'!AR73&lt;C$194,10,(C$195-'Indicator Data'!AR73)/(C$195-C$194)*10)),1))</f>
        <v>5.5</v>
      </c>
      <c r="D70" s="94">
        <f t="shared" si="8"/>
        <v>5.5</v>
      </c>
      <c r="E70" s="93">
        <f>IF('Indicator Data'!AT73="No data","x",ROUND(IF('Indicator Data'!AT73&gt;E$195,0,IF('Indicator Data'!AT73&lt;E$194,10,(E$195-'Indicator Data'!AT73)/(E$195-E$194)*10)),1))</f>
        <v>7.3</v>
      </c>
      <c r="F70" s="93">
        <f>IF('Indicator Data'!AS73="No data","x",ROUND(IF('Indicator Data'!AS73&gt;F$195,0,IF('Indicator Data'!AS73&lt;F$194,10,(F$195-'Indicator Data'!AS73)/(F$195-F$194)*10)),1))</f>
        <v>6.3</v>
      </c>
      <c r="G70" s="94">
        <f t="shared" si="9"/>
        <v>6.8</v>
      </c>
      <c r="H70" s="95">
        <f t="shared" si="10"/>
        <v>6.2</v>
      </c>
      <c r="I70" s="93">
        <f>IF('Indicator Data'!AV73="No data","x",ROUND(IF('Indicator Data'!AV73^2&gt;I$195,0,IF('Indicator Data'!AV73^2&lt;I$194,10,(I$195-'Indicator Data'!AV73^2)/(I$195-I$194)*10)),1))</f>
        <v>4.0999999999999996</v>
      </c>
      <c r="J70" s="93">
        <f>IF(OR('Indicator Data'!AU73=0,'Indicator Data'!AU73="No data"),"x",ROUND(IF('Indicator Data'!AU73&gt;J$195,0,IF('Indicator Data'!AU73&lt;J$194,10,(J$195-'Indicator Data'!AU73)/(J$195-J$194)*10)),1))</f>
        <v>0.8</v>
      </c>
      <c r="K70" s="93">
        <f>IF('Indicator Data'!AW73="No data","x",ROUND(IF('Indicator Data'!AW73&gt;K$195,0,IF('Indicator Data'!AW73&lt;K$194,10,(K$195-'Indicator Data'!AW73)/(K$195-K$194)*10)),1))</f>
        <v>6.6</v>
      </c>
      <c r="L70" s="93">
        <f>IF('Indicator Data'!AX73="No data","x",ROUND(IF('Indicator Data'!AX73&gt;L$195,0,IF('Indicator Data'!AX73&lt;L$194,10,(L$195-'Indicator Data'!AX73)/(L$195-L$194)*10)),1))</f>
        <v>4.3</v>
      </c>
      <c r="M70" s="94">
        <f t="shared" si="11"/>
        <v>4</v>
      </c>
      <c r="N70" s="143">
        <f>IF('Indicator Data'!AY73="No data","x",'Indicator Data'!AY73/'Indicator Data'!BE73*100)</f>
        <v>19.596864501679732</v>
      </c>
      <c r="O70" s="93">
        <f t="shared" si="12"/>
        <v>8.1</v>
      </c>
      <c r="P70" s="93">
        <f>IF('Indicator Data'!AZ73="No data","x",ROUND(IF('Indicator Data'!AZ73&gt;P$195,0,IF('Indicator Data'!AZ73&lt;P$194,10,(P$195-'Indicator Data'!AZ73)/(P$195-P$194)*10)),1))</f>
        <v>4</v>
      </c>
      <c r="Q70" s="93">
        <f>IF('Indicator Data'!BA73="No data","x",ROUND(IF('Indicator Data'!BA73&gt;Q$195,0,IF('Indicator Data'!BA73&lt;Q$194,10,(Q$195-'Indicator Data'!BA73)/(Q$195-Q$194)*10)),1))</f>
        <v>1.4</v>
      </c>
      <c r="R70" s="94">
        <f t="shared" si="13"/>
        <v>4.5</v>
      </c>
      <c r="S70" s="93">
        <f>IF('Indicator Data'!Y73="No data","x",ROUND(IF('Indicator Data'!Y73&gt;S$195,0,IF('Indicator Data'!Y73&lt;S$194,10,(S$195-'Indicator Data'!Y73)/(S$195-S$194)*10)),1))</f>
        <v>7.7</v>
      </c>
      <c r="T70" s="93">
        <f>IF('Indicator Data'!Z73="No data","x",ROUND(IF('Indicator Data'!Z73&gt;T$195,0,IF('Indicator Data'!Z73&lt;T$194,10,(T$195-'Indicator Data'!Z73)/(T$195-T$194)*10)),1))</f>
        <v>3.3</v>
      </c>
      <c r="U70" s="93">
        <f>IF('Indicator Data'!AC73="No data","x",ROUND(IF('Indicator Data'!AC73&gt;U$195,0,IF('Indicator Data'!AC73&lt;U$194,10,(U$195-'Indicator Data'!AC73)/(U$195-U$194)*10)),1))</f>
        <v>8.6999999999999993</v>
      </c>
      <c r="V70" s="93">
        <f>IF('Indicator Data'!AD73="No data","x",ROUND(IF('Indicator Data'!AD73&gt;V$195,10,IF('Indicator Data'!AD73&lt;V$194,0,10-(V$195-'Indicator Data'!AD73)/(V$195-V$194)*10)),1))</f>
        <v>1</v>
      </c>
      <c r="W70" s="94">
        <f t="shared" si="14"/>
        <v>5.2</v>
      </c>
      <c r="X70" s="95">
        <f t="shared" si="15"/>
        <v>4.5999999999999996</v>
      </c>
      <c r="Y70" s="177"/>
    </row>
    <row r="71" spans="1:25" s="4" customFormat="1" x14ac:dyDescent="0.25">
      <c r="A71" s="126" t="str">
        <f>'Indicator Data'!A74</f>
        <v>Guinea</v>
      </c>
      <c r="B71" s="47" t="str">
        <f>'Indicator Data'!B74</f>
        <v>GIN</v>
      </c>
      <c r="C71" s="93">
        <f>IF('Indicator Data'!AR74="No data","x",ROUND(IF('Indicator Data'!AR74&gt;C$195,0,IF('Indicator Data'!AR74&lt;C$194,10,(C$195-'Indicator Data'!AR74)/(C$195-C$194)*10)),1))</f>
        <v>5</v>
      </c>
      <c r="D71" s="94">
        <f t="shared" si="8"/>
        <v>5</v>
      </c>
      <c r="E71" s="93">
        <f>IF('Indicator Data'!AT74="No data","x",ROUND(IF('Indicator Data'!AT74&gt;E$195,0,IF('Indicator Data'!AT74&lt;E$194,10,(E$195-'Indicator Data'!AT74)/(E$195-E$194)*10)),1))</f>
        <v>7.2</v>
      </c>
      <c r="F71" s="93">
        <f>IF('Indicator Data'!AS74="No data","x",ROUND(IF('Indicator Data'!AS74&gt;F$195,0,IF('Indicator Data'!AS74&lt;F$194,10,(F$195-'Indicator Data'!AS74)/(F$195-F$194)*10)),1))</f>
        <v>7.1</v>
      </c>
      <c r="G71" s="94">
        <f t="shared" si="9"/>
        <v>7.2</v>
      </c>
      <c r="H71" s="95">
        <f t="shared" si="10"/>
        <v>6.1</v>
      </c>
      <c r="I71" s="93">
        <f>IF('Indicator Data'!AV74="No data","x",ROUND(IF('Indicator Data'!AV74^2&gt;I$195,0,IF('Indicator Data'!AV74^2&lt;I$194,10,(I$195-'Indicator Data'!AV74^2)/(I$195-I$194)*10)),1))</f>
        <v>10</v>
      </c>
      <c r="J71" s="93">
        <f>IF(OR('Indicator Data'!AU74=0,'Indicator Data'!AU74="No data"),"x",ROUND(IF('Indicator Data'!AU74&gt;J$195,0,IF('Indicator Data'!AU74&lt;J$194,10,(J$195-'Indicator Data'!AU74)/(J$195-J$194)*10)),1))</f>
        <v>6.7</v>
      </c>
      <c r="K71" s="93">
        <f>IF('Indicator Data'!AW74="No data","x",ROUND(IF('Indicator Data'!AW74&gt;K$195,0,IF('Indicator Data'!AW74&lt;K$194,10,(K$195-'Indicator Data'!AW74)/(K$195-K$194)*10)),1))</f>
        <v>9</v>
      </c>
      <c r="L71" s="93">
        <f>IF('Indicator Data'!AX74="No data","x",ROUND(IF('Indicator Data'!AX74&gt;L$195,0,IF('Indicator Data'!AX74&lt;L$194,10,(L$195-'Indicator Data'!AX74)/(L$195-L$194)*10)),1))</f>
        <v>5.9</v>
      </c>
      <c r="M71" s="94">
        <f t="shared" si="11"/>
        <v>7.9</v>
      </c>
      <c r="N71" s="143">
        <f>IF('Indicator Data'!AY74="No data","x",'Indicator Data'!AY74/'Indicator Data'!BE74*100)</f>
        <v>13.836887514243854</v>
      </c>
      <c r="O71" s="93">
        <f t="shared" si="12"/>
        <v>8.6999999999999993</v>
      </c>
      <c r="P71" s="93">
        <f>IF('Indicator Data'!AZ74="No data","x",ROUND(IF('Indicator Data'!AZ74&gt;P$195,0,IF('Indicator Data'!AZ74&lt;P$194,10,(P$195-'Indicator Data'!AZ74)/(P$195-P$194)*10)),1))</f>
        <v>8.9</v>
      </c>
      <c r="Q71" s="93">
        <f>IF('Indicator Data'!BA74="No data","x",ROUND(IF('Indicator Data'!BA74&gt;Q$195,0,IF('Indicator Data'!BA74&lt;Q$194,10,(Q$195-'Indicator Data'!BA74)/(Q$195-Q$194)*10)),1))</f>
        <v>4.5999999999999996</v>
      </c>
      <c r="R71" s="94">
        <f t="shared" si="13"/>
        <v>7.4</v>
      </c>
      <c r="S71" s="93">
        <f>IF('Indicator Data'!Y74="No data","x",ROUND(IF('Indicator Data'!Y74&gt;S$195,0,IF('Indicator Data'!Y74&lt;S$194,10,(S$195-'Indicator Data'!Y74)/(S$195-S$194)*10)),1))</f>
        <v>9.8000000000000007</v>
      </c>
      <c r="T71" s="93">
        <f>IF('Indicator Data'!Z74="No data","x",ROUND(IF('Indicator Data'!Z74&gt;T$195,0,IF('Indicator Data'!Z74&lt;T$194,10,(T$195-'Indicator Data'!Z74)/(T$195-T$194)*10)),1))</f>
        <v>10</v>
      </c>
      <c r="U71" s="93">
        <f>IF('Indicator Data'!AC74="No data","x",ROUND(IF('Indicator Data'!AC74&gt;U$195,0,IF('Indicator Data'!AC74&lt;U$194,10,(U$195-'Indicator Data'!AC74)/(U$195-U$194)*10)),1))</f>
        <v>10</v>
      </c>
      <c r="V71" s="93">
        <f>IF('Indicator Data'!AD74="No data","x",ROUND(IF('Indicator Data'!AD74&gt;V$195,10,IF('Indicator Data'!AD74&lt;V$194,0,10-(V$195-'Indicator Data'!AD74)/(V$195-V$194)*10)),1))</f>
        <v>7.5</v>
      </c>
      <c r="W71" s="94">
        <f t="shared" si="14"/>
        <v>9.3000000000000007</v>
      </c>
      <c r="X71" s="95">
        <f t="shared" si="15"/>
        <v>8.1999999999999993</v>
      </c>
      <c r="Y71" s="177"/>
    </row>
    <row r="72" spans="1:25" s="4" customFormat="1" x14ac:dyDescent="0.25">
      <c r="A72" s="126" t="str">
        <f>'Indicator Data'!A75</f>
        <v>Guinea-Bissau</v>
      </c>
      <c r="B72" s="47" t="str">
        <f>'Indicator Data'!B75</f>
        <v>GNB</v>
      </c>
      <c r="C72" s="93">
        <f>IF('Indicator Data'!AR75="No data","x",ROUND(IF('Indicator Data'!AR75&gt;C$195,0,IF('Indicator Data'!AR75&lt;C$194,10,(C$195-'Indicator Data'!AR75)/(C$195-C$194)*10)),1))</f>
        <v>7.8</v>
      </c>
      <c r="D72" s="94">
        <f t="shared" si="8"/>
        <v>7.8</v>
      </c>
      <c r="E72" s="93">
        <f>IF('Indicator Data'!AT75="No data","x",ROUND(IF('Indicator Data'!AT75&gt;E$195,0,IF('Indicator Data'!AT75&lt;E$194,10,(E$195-'Indicator Data'!AT75)/(E$195-E$194)*10)),1))</f>
        <v>8.4</v>
      </c>
      <c r="F72" s="93">
        <f>IF('Indicator Data'!AS75="No data","x",ROUND(IF('Indicator Data'!AS75&gt;F$195,0,IF('Indicator Data'!AS75&lt;F$194,10,(F$195-'Indicator Data'!AS75)/(F$195-F$194)*10)),1))</f>
        <v>8.5</v>
      </c>
      <c r="G72" s="94">
        <f t="shared" si="9"/>
        <v>8.5</v>
      </c>
      <c r="H72" s="95">
        <f t="shared" si="10"/>
        <v>8.1999999999999993</v>
      </c>
      <c r="I72" s="93">
        <f>IF('Indicator Data'!AV75="No data","x",ROUND(IF('Indicator Data'!AV75^2&gt;I$195,0,IF('Indicator Data'!AV75^2&lt;I$194,10,(I$195-'Indicator Data'!AV75^2)/(I$195-I$194)*10)),1))</f>
        <v>7.1</v>
      </c>
      <c r="J72" s="93">
        <f>IF(OR('Indicator Data'!AU75=0,'Indicator Data'!AU75="No data"),"x",ROUND(IF('Indicator Data'!AU75&gt;J$195,0,IF('Indicator Data'!AU75&lt;J$194,10,(J$195-'Indicator Data'!AU75)/(J$195-J$194)*10)),1))</f>
        <v>8.5</v>
      </c>
      <c r="K72" s="93">
        <f>IF('Indicator Data'!AW75="No data","x",ROUND(IF('Indicator Data'!AW75&gt;K$195,0,IF('Indicator Data'!AW75&lt;K$194,10,(K$195-'Indicator Data'!AW75)/(K$195-K$194)*10)),1))</f>
        <v>9.6</v>
      </c>
      <c r="L72" s="93">
        <f>IF('Indicator Data'!AX75="No data","x",ROUND(IF('Indicator Data'!AX75&gt;L$195,0,IF('Indicator Data'!AX75&lt;L$194,10,(L$195-'Indicator Data'!AX75)/(L$195-L$194)*10)),1))</f>
        <v>6.7</v>
      </c>
      <c r="M72" s="94">
        <f t="shared" si="11"/>
        <v>8</v>
      </c>
      <c r="N72" s="143">
        <f>IF('Indicator Data'!AY75="No data","x",'Indicator Data'!AY75/'Indicator Data'!BE75*100)</f>
        <v>12.091038406827881</v>
      </c>
      <c r="O72" s="93">
        <f t="shared" si="12"/>
        <v>8.9</v>
      </c>
      <c r="P72" s="93">
        <f>IF('Indicator Data'!AZ75="No data","x",ROUND(IF('Indicator Data'!AZ75&gt;P$195,0,IF('Indicator Data'!AZ75&lt;P$194,10,(P$195-'Indicator Data'!AZ75)/(P$195-P$194)*10)),1))</f>
        <v>8.8000000000000007</v>
      </c>
      <c r="Q72" s="93">
        <f>IF('Indicator Data'!BA75="No data","x",ROUND(IF('Indicator Data'!BA75&gt;Q$195,0,IF('Indicator Data'!BA75&lt;Q$194,10,(Q$195-'Indicator Data'!BA75)/(Q$195-Q$194)*10)),1))</f>
        <v>4.0999999999999996</v>
      </c>
      <c r="R72" s="94">
        <f t="shared" si="13"/>
        <v>7.3</v>
      </c>
      <c r="S72" s="93">
        <f>IF('Indicator Data'!Y75="No data","x",ROUND(IF('Indicator Data'!Y75&gt;S$195,0,IF('Indicator Data'!Y75&lt;S$194,10,(S$195-'Indicator Data'!Y75)/(S$195-S$194)*10)),1))</f>
        <v>9.9</v>
      </c>
      <c r="T72" s="93">
        <f>IF('Indicator Data'!Z75="No data","x",ROUND(IF('Indicator Data'!Z75&gt;T$195,0,IF('Indicator Data'!Z75&lt;T$194,10,(T$195-'Indicator Data'!Z75)/(T$195-T$194)*10)),1))</f>
        <v>4.5999999999999996</v>
      </c>
      <c r="U72" s="93">
        <f>IF('Indicator Data'!AC75="No data","x",ROUND(IF('Indicator Data'!AC75&gt;U$195,0,IF('Indicator Data'!AC75&lt;U$194,10,(U$195-'Indicator Data'!AC75)/(U$195-U$194)*10)),1))</f>
        <v>9.8000000000000007</v>
      </c>
      <c r="V72" s="93">
        <f>IF('Indicator Data'!AD75="No data","x",ROUND(IF('Indicator Data'!AD75&gt;V$195,10,IF('Indicator Data'!AD75&lt;V$194,0,10-(V$195-'Indicator Data'!AD75)/(V$195-V$194)*10)),1))</f>
        <v>6.1</v>
      </c>
      <c r="W72" s="94">
        <f t="shared" si="14"/>
        <v>7.6</v>
      </c>
      <c r="X72" s="95">
        <f t="shared" si="15"/>
        <v>7.6</v>
      </c>
      <c r="Y72" s="177"/>
    </row>
    <row r="73" spans="1:25" s="4" customFormat="1" x14ac:dyDescent="0.25">
      <c r="A73" s="126" t="str">
        <f>'Indicator Data'!A76</f>
        <v>Guyana</v>
      </c>
      <c r="B73" s="47" t="str">
        <f>'Indicator Data'!B76</f>
        <v>GUY</v>
      </c>
      <c r="C73" s="93" t="str">
        <f>IF('Indicator Data'!AR76="No data","x",ROUND(IF('Indicator Data'!AR76&gt;C$195,0,IF('Indicator Data'!AR76&lt;C$194,10,(C$195-'Indicator Data'!AR76)/(C$195-C$194)*10)),1))</f>
        <v>x</v>
      </c>
      <c r="D73" s="94" t="str">
        <f t="shared" si="8"/>
        <v>x</v>
      </c>
      <c r="E73" s="93">
        <f>IF('Indicator Data'!AT76="No data","x",ROUND(IF('Indicator Data'!AT76&gt;E$195,0,IF('Indicator Data'!AT76&lt;E$194,10,(E$195-'Indicator Data'!AT76)/(E$195-E$194)*10)),1))</f>
        <v>6.3</v>
      </c>
      <c r="F73" s="93">
        <f>IF('Indicator Data'!AS76="No data","x",ROUND(IF('Indicator Data'!AS76&gt;F$195,0,IF('Indicator Data'!AS76&lt;F$194,10,(F$195-'Indicator Data'!AS76)/(F$195-F$194)*10)),1))</f>
        <v>5.6</v>
      </c>
      <c r="G73" s="94">
        <f t="shared" si="9"/>
        <v>6</v>
      </c>
      <c r="H73" s="95">
        <f t="shared" si="10"/>
        <v>6</v>
      </c>
      <c r="I73" s="93">
        <f>IF('Indicator Data'!AV76="No data","x",ROUND(IF('Indicator Data'!AV76^2&gt;I$195,0,IF('Indicator Data'!AV76^2&lt;I$194,10,(I$195-'Indicator Data'!AV76^2)/(I$195-I$194)*10)),1))</f>
        <v>2.6</v>
      </c>
      <c r="J73" s="93">
        <f>IF(OR('Indicator Data'!AU76=0,'Indicator Data'!AU76="No data"),"x",ROUND(IF('Indicator Data'!AU76&gt;J$195,0,IF('Indicator Data'!AU76&lt;J$194,10,(J$195-'Indicator Data'!AU76)/(J$195-J$194)*10)),1))</f>
        <v>1.6</v>
      </c>
      <c r="K73" s="93">
        <f>IF('Indicator Data'!AW76="No data","x",ROUND(IF('Indicator Data'!AW76&gt;K$195,0,IF('Indicator Data'!AW76&lt;K$194,10,(K$195-'Indicator Data'!AW76)/(K$195-K$194)*10)),1))</f>
        <v>6.4</v>
      </c>
      <c r="L73" s="93">
        <f>IF('Indicator Data'!AX76="No data","x",ROUND(IF('Indicator Data'!AX76&gt;L$195,0,IF('Indicator Data'!AX76&lt;L$194,10,(L$195-'Indicator Data'!AX76)/(L$195-L$194)*10)),1))</f>
        <v>6.8</v>
      </c>
      <c r="M73" s="94">
        <f t="shared" si="11"/>
        <v>4.4000000000000004</v>
      </c>
      <c r="N73" s="143">
        <f>IF('Indicator Data'!AY76="No data","x",'Indicator Data'!AY76/'Indicator Data'!BE76*100)</f>
        <v>2.1336042672085345</v>
      </c>
      <c r="O73" s="93">
        <f t="shared" si="12"/>
        <v>9.9</v>
      </c>
      <c r="P73" s="93">
        <f>IF('Indicator Data'!AZ76="No data","x",ROUND(IF('Indicator Data'!AZ76&gt;P$195,0,IF('Indicator Data'!AZ76&lt;P$194,10,(P$195-'Indicator Data'!AZ76)/(P$195-P$194)*10)),1))</f>
        <v>1.8</v>
      </c>
      <c r="Q73" s="93">
        <f>IF('Indicator Data'!BA76="No data","x",ROUND(IF('Indicator Data'!BA76&gt;Q$195,0,IF('Indicator Data'!BA76&lt;Q$194,10,(Q$195-'Indicator Data'!BA76)/(Q$195-Q$194)*10)),1))</f>
        <v>0.3</v>
      </c>
      <c r="R73" s="94">
        <f t="shared" si="13"/>
        <v>4</v>
      </c>
      <c r="S73" s="93">
        <f>IF('Indicator Data'!Y76="No data","x",ROUND(IF('Indicator Data'!Y76&gt;S$195,0,IF('Indicator Data'!Y76&lt;S$194,10,(S$195-'Indicator Data'!Y76)/(S$195-S$194)*10)),1))</f>
        <v>9.5</v>
      </c>
      <c r="T73" s="93">
        <f>IF('Indicator Data'!Z76="No data","x",ROUND(IF('Indicator Data'!Z76&gt;T$195,0,IF('Indicator Data'!Z76&lt;T$194,10,(T$195-'Indicator Data'!Z76)/(T$195-T$194)*10)),1))</f>
        <v>0</v>
      </c>
      <c r="U73" s="93">
        <f>IF('Indicator Data'!AC76="No data","x",ROUND(IF('Indicator Data'!AC76&gt;U$195,0,IF('Indicator Data'!AC76&lt;U$194,10,(U$195-'Indicator Data'!AC76)/(U$195-U$194)*10)),1))</f>
        <v>9</v>
      </c>
      <c r="V73" s="93">
        <f>IF('Indicator Data'!AD76="No data","x",ROUND(IF('Indicator Data'!AD76&gt;V$195,10,IF('Indicator Data'!AD76&lt;V$194,0,10-(V$195-'Indicator Data'!AD76)/(V$195-V$194)*10)),1))</f>
        <v>2.5</v>
      </c>
      <c r="W73" s="94">
        <f t="shared" si="14"/>
        <v>5.3</v>
      </c>
      <c r="X73" s="95">
        <f t="shared" si="15"/>
        <v>4.5999999999999996</v>
      </c>
      <c r="Y73" s="177"/>
    </row>
    <row r="74" spans="1:25" s="4" customFormat="1" x14ac:dyDescent="0.25">
      <c r="A74" s="126" t="str">
        <f>'Indicator Data'!A77</f>
        <v>Haiti</v>
      </c>
      <c r="B74" s="47" t="str">
        <f>'Indicator Data'!B77</f>
        <v>HTI</v>
      </c>
      <c r="C74" s="93">
        <f>IF('Indicator Data'!AR77="No data","x",ROUND(IF('Indicator Data'!AR77&gt;C$195,0,IF('Indicator Data'!AR77&lt;C$194,10,(C$195-'Indicator Data'!AR77)/(C$195-C$194)*10)),1))</f>
        <v>6.7</v>
      </c>
      <c r="D74" s="94">
        <f t="shared" si="8"/>
        <v>6.7</v>
      </c>
      <c r="E74" s="93">
        <f>IF('Indicator Data'!AT77="No data","x",ROUND(IF('Indicator Data'!AT77&gt;E$195,0,IF('Indicator Data'!AT77&lt;E$194,10,(E$195-'Indicator Data'!AT77)/(E$195-E$194)*10)),1))</f>
        <v>8</v>
      </c>
      <c r="F74" s="93">
        <f>IF('Indicator Data'!AS77="No data","x",ROUND(IF('Indicator Data'!AS77&gt;F$195,0,IF('Indicator Data'!AS77&lt;F$194,10,(F$195-'Indicator Data'!AS77)/(F$195-F$194)*10)),1))</f>
        <v>9.1</v>
      </c>
      <c r="G74" s="94">
        <f t="shared" si="9"/>
        <v>8.6</v>
      </c>
      <c r="H74" s="95">
        <f t="shared" si="10"/>
        <v>7.7</v>
      </c>
      <c r="I74" s="93">
        <f>IF('Indicator Data'!AV77="No data","x",ROUND(IF('Indicator Data'!AV77^2&gt;I$195,0,IF('Indicator Data'!AV77^2&lt;I$194,10,(I$195-'Indicator Data'!AV77^2)/(I$195-I$194)*10)),1))</f>
        <v>6.9</v>
      </c>
      <c r="J74" s="93">
        <f>IF(OR('Indicator Data'!AU77=0,'Indicator Data'!AU77="No data"),"x",ROUND(IF('Indicator Data'!AU77&gt;J$195,0,IF('Indicator Data'!AU77&lt;J$194,10,(J$195-'Indicator Data'!AU77)/(J$195-J$194)*10)),1))</f>
        <v>6.1</v>
      </c>
      <c r="K74" s="93">
        <f>IF('Indicator Data'!AW77="No data","x",ROUND(IF('Indicator Data'!AW77&gt;K$195,0,IF('Indicator Data'!AW77&lt;K$194,10,(K$195-'Indicator Data'!AW77)/(K$195-K$194)*10)),1))</f>
        <v>8.8000000000000007</v>
      </c>
      <c r="L74" s="93">
        <f>IF('Indicator Data'!AX77="No data","x",ROUND(IF('Indicator Data'!AX77&gt;L$195,0,IF('Indicator Data'!AX77&lt;L$194,10,(L$195-'Indicator Data'!AX77)/(L$195-L$194)*10)),1))</f>
        <v>7.2</v>
      </c>
      <c r="M74" s="94">
        <f t="shared" si="11"/>
        <v>7.3</v>
      </c>
      <c r="N74" s="143">
        <f>IF('Indicator Data'!AY77="No data","x",'Indicator Data'!AY77/'Indicator Data'!BE77*100)</f>
        <v>83.454281567489119</v>
      </c>
      <c r="O74" s="93">
        <f t="shared" si="12"/>
        <v>1.7</v>
      </c>
      <c r="P74" s="93">
        <f>IF('Indicator Data'!AZ77="No data","x",ROUND(IF('Indicator Data'!AZ77&gt;P$195,0,IF('Indicator Data'!AZ77&lt;P$194,10,(P$195-'Indicator Data'!AZ77)/(P$195-P$194)*10)),1))</f>
        <v>8</v>
      </c>
      <c r="Q74" s="93">
        <f>IF('Indicator Data'!BA77="No data","x",ROUND(IF('Indicator Data'!BA77&gt;Q$195,0,IF('Indicator Data'!BA77&lt;Q$194,10,(Q$195-'Indicator Data'!BA77)/(Q$195-Q$194)*10)),1))</f>
        <v>8.5</v>
      </c>
      <c r="R74" s="94">
        <f t="shared" si="13"/>
        <v>6.1</v>
      </c>
      <c r="S74" s="93">
        <f>IF('Indicator Data'!Y77="No data","x",ROUND(IF('Indicator Data'!Y77&gt;S$195,0,IF('Indicator Data'!Y77&lt;S$194,10,(S$195-'Indicator Data'!Y77)/(S$195-S$194)*10)),1))</f>
        <v>9.4</v>
      </c>
      <c r="T74" s="93">
        <f>IF('Indicator Data'!Z77="No data","x",ROUND(IF('Indicator Data'!Z77&gt;T$195,0,IF('Indicator Data'!Z77&lt;T$194,10,(T$195-'Indicator Data'!Z77)/(T$195-T$194)*10)),1))</f>
        <v>10</v>
      </c>
      <c r="U74" s="93">
        <f>IF('Indicator Data'!AC77="No data","x",ROUND(IF('Indicator Data'!AC77&gt;U$195,0,IF('Indicator Data'!AC77&lt;U$194,10,(U$195-'Indicator Data'!AC77)/(U$195-U$194)*10)),1))</f>
        <v>9.8000000000000007</v>
      </c>
      <c r="V74" s="93">
        <f>IF('Indicator Data'!AD77="No data","x",ROUND(IF('Indicator Data'!AD77&gt;V$195,10,IF('Indicator Data'!AD77&lt;V$194,0,10-(V$195-'Indicator Data'!AD77)/(V$195-V$194)*10)),1))</f>
        <v>4</v>
      </c>
      <c r="W74" s="94">
        <f t="shared" si="14"/>
        <v>8.3000000000000007</v>
      </c>
      <c r="X74" s="95">
        <f t="shared" si="15"/>
        <v>7.2</v>
      </c>
      <c r="Y74" s="177"/>
    </row>
    <row r="75" spans="1:25" s="4" customFormat="1" x14ac:dyDescent="0.25">
      <c r="A75" s="126" t="str">
        <f>'Indicator Data'!A78</f>
        <v>Honduras</v>
      </c>
      <c r="B75" s="47" t="str">
        <f>'Indicator Data'!B78</f>
        <v>HND</v>
      </c>
      <c r="C75" s="93">
        <f>IF('Indicator Data'!AR78="No data","x",ROUND(IF('Indicator Data'!AR78&gt;C$195,0,IF('Indicator Data'!AR78&lt;C$194,10,(C$195-'Indicator Data'!AR78)/(C$195-C$194)*10)),1))</f>
        <v>5.2</v>
      </c>
      <c r="D75" s="94">
        <f t="shared" si="8"/>
        <v>5.2</v>
      </c>
      <c r="E75" s="93">
        <f>IF('Indicator Data'!AT78="No data","x",ROUND(IF('Indicator Data'!AT78&gt;E$195,0,IF('Indicator Data'!AT78&lt;E$194,10,(E$195-'Indicator Data'!AT78)/(E$195-E$194)*10)),1))</f>
        <v>7.1</v>
      </c>
      <c r="F75" s="93">
        <f>IF('Indicator Data'!AS78="No data","x",ROUND(IF('Indicator Data'!AS78&gt;F$195,0,IF('Indicator Data'!AS78&lt;F$194,10,(F$195-'Indicator Data'!AS78)/(F$195-F$194)*10)),1))</f>
        <v>6</v>
      </c>
      <c r="G75" s="94">
        <f t="shared" si="9"/>
        <v>6.6</v>
      </c>
      <c r="H75" s="95">
        <f t="shared" si="10"/>
        <v>5.9</v>
      </c>
      <c r="I75" s="93">
        <f>IF('Indicator Data'!AV78="No data","x",ROUND(IF('Indicator Data'!AV78^2&gt;I$195,0,IF('Indicator Data'!AV78^2&lt;I$194,10,(I$195-'Indicator Data'!AV78^2)/(I$195-I$194)*10)),1))</f>
        <v>2.2999999999999998</v>
      </c>
      <c r="J75" s="93">
        <f>IF(OR('Indicator Data'!AU78=0,'Indicator Data'!AU78="No data"),"x",ROUND(IF('Indicator Data'!AU78&gt;J$195,0,IF('Indicator Data'!AU78&lt;J$194,10,(J$195-'Indicator Data'!AU78)/(J$195-J$194)*10)),1))</f>
        <v>1.2</v>
      </c>
      <c r="K75" s="93">
        <f>IF('Indicator Data'!AW78="No data","x",ROUND(IF('Indicator Data'!AW78&gt;K$195,0,IF('Indicator Data'!AW78&lt;K$194,10,(K$195-'Indicator Data'!AW78)/(K$195-K$194)*10)),1))</f>
        <v>7</v>
      </c>
      <c r="L75" s="93">
        <f>IF('Indicator Data'!AX78="No data","x",ROUND(IF('Indicator Data'!AX78&gt;L$195,0,IF('Indicator Data'!AX78&lt;L$194,10,(L$195-'Indicator Data'!AX78)/(L$195-L$194)*10)),1))</f>
        <v>5.6</v>
      </c>
      <c r="M75" s="94">
        <f t="shared" si="11"/>
        <v>4</v>
      </c>
      <c r="N75" s="143">
        <f>IF('Indicator Data'!AY78="No data","x",'Indicator Data'!AY78/'Indicator Data'!BE78*100)</f>
        <v>13.406023773348824</v>
      </c>
      <c r="O75" s="93">
        <f t="shared" si="12"/>
        <v>8.6999999999999993</v>
      </c>
      <c r="P75" s="93">
        <f>IF('Indicator Data'!AZ78="No data","x",ROUND(IF('Indicator Data'!AZ78&gt;P$195,0,IF('Indicator Data'!AZ78&lt;P$194,10,(P$195-'Indicator Data'!AZ78)/(P$195-P$194)*10)),1))</f>
        <v>1.9</v>
      </c>
      <c r="Q75" s="93">
        <f>IF('Indicator Data'!BA78="No data","x",ROUND(IF('Indicator Data'!BA78&gt;Q$195,0,IF('Indicator Data'!BA78&lt;Q$194,10,(Q$195-'Indicator Data'!BA78)/(Q$195-Q$194)*10)),1))</f>
        <v>1.8</v>
      </c>
      <c r="R75" s="94">
        <f t="shared" si="13"/>
        <v>4.0999999999999996</v>
      </c>
      <c r="S75" s="93" t="str">
        <f>IF('Indicator Data'!Y78="No data","x",ROUND(IF('Indicator Data'!Y78&gt;S$195,0,IF('Indicator Data'!Y78&lt;S$194,10,(S$195-'Indicator Data'!Y78)/(S$195-S$194)*10)),1))</f>
        <v>x</v>
      </c>
      <c r="T75" s="93">
        <f>IF('Indicator Data'!Z78="No data","x",ROUND(IF('Indicator Data'!Z78&gt;T$195,0,IF('Indicator Data'!Z78&lt;T$194,10,(T$195-'Indicator Data'!Z78)/(T$195-T$194)*10)),1))</f>
        <v>0.5</v>
      </c>
      <c r="U75" s="93">
        <f>IF('Indicator Data'!AC78="No data","x",ROUND(IF('Indicator Data'!AC78&gt;U$195,0,IF('Indicator Data'!AC78&lt;U$194,10,(U$195-'Indicator Data'!AC78)/(U$195-U$194)*10)),1))</f>
        <v>9</v>
      </c>
      <c r="V75" s="93">
        <f>IF('Indicator Data'!AD78="No data","x",ROUND(IF('Indicator Data'!AD78&gt;V$195,10,IF('Indicator Data'!AD78&lt;V$194,0,10-(V$195-'Indicator Data'!AD78)/(V$195-V$194)*10)),1))</f>
        <v>1.4</v>
      </c>
      <c r="W75" s="94">
        <f t="shared" si="14"/>
        <v>3.6</v>
      </c>
      <c r="X75" s="95">
        <f t="shared" si="15"/>
        <v>3.9</v>
      </c>
      <c r="Y75" s="177"/>
    </row>
    <row r="76" spans="1:25" s="4" customFormat="1" x14ac:dyDescent="0.25">
      <c r="A76" s="126" t="str">
        <f>'Indicator Data'!A79</f>
        <v>Hungary</v>
      </c>
      <c r="B76" s="47" t="str">
        <f>'Indicator Data'!B79</f>
        <v>HUN</v>
      </c>
      <c r="C76" s="93">
        <f>IF('Indicator Data'!AR79="No data","x",ROUND(IF('Indicator Data'!AR79&gt;C$195,0,IF('Indicator Data'!AR79&lt;C$194,10,(C$195-'Indicator Data'!AR79)/(C$195-C$194)*10)),1))</f>
        <v>1.4</v>
      </c>
      <c r="D76" s="94">
        <f t="shared" si="8"/>
        <v>1.4</v>
      </c>
      <c r="E76" s="93">
        <f>IF('Indicator Data'!AT79="No data","x",ROUND(IF('Indicator Data'!AT79&gt;E$195,0,IF('Indicator Data'!AT79&lt;E$194,10,(E$195-'Indicator Data'!AT79)/(E$195-E$194)*10)),1))</f>
        <v>5.4</v>
      </c>
      <c r="F76" s="93">
        <f>IF('Indicator Data'!AS79="No data","x",ROUND(IF('Indicator Data'!AS79&gt;F$195,0,IF('Indicator Data'!AS79&lt;F$194,10,(F$195-'Indicator Data'!AS79)/(F$195-F$194)*10)),1))</f>
        <v>4</v>
      </c>
      <c r="G76" s="94">
        <f t="shared" si="9"/>
        <v>4.7</v>
      </c>
      <c r="H76" s="95">
        <f t="shared" si="10"/>
        <v>3.1</v>
      </c>
      <c r="I76" s="93">
        <f>IF('Indicator Data'!AV79="No data","x",ROUND(IF('Indicator Data'!AV79^2&gt;I$195,0,IF('Indicator Data'!AV79^2&lt;I$194,10,(I$195-'Indicator Data'!AV79^2)/(I$195-I$194)*10)),1))</f>
        <v>0.1</v>
      </c>
      <c r="J76" s="93">
        <f>IF(OR('Indicator Data'!AU79=0,'Indicator Data'!AU79="No data"),"x",ROUND(IF('Indicator Data'!AU79&gt;J$195,0,IF('Indicator Data'!AU79&lt;J$194,10,(J$195-'Indicator Data'!AU79)/(J$195-J$194)*10)),1))</f>
        <v>0</v>
      </c>
      <c r="K76" s="93">
        <f>IF('Indicator Data'!AW79="No data","x",ROUND(IF('Indicator Data'!AW79&gt;K$195,0,IF('Indicator Data'!AW79&lt;K$194,10,(K$195-'Indicator Data'!AW79)/(K$195-K$194)*10)),1))</f>
        <v>2.1</v>
      </c>
      <c r="L76" s="93">
        <f>IF('Indicator Data'!AX79="No data","x",ROUND(IF('Indicator Data'!AX79&gt;L$195,0,IF('Indicator Data'!AX79&lt;L$194,10,(L$195-'Indicator Data'!AX79)/(L$195-L$194)*10)),1))</f>
        <v>4.0999999999999996</v>
      </c>
      <c r="M76" s="94">
        <f t="shared" si="11"/>
        <v>1.6</v>
      </c>
      <c r="N76" s="143">
        <f>IF('Indicator Data'!AY79="No data","x",'Indicator Data'!AY79/'Indicator Data'!BE79*100)</f>
        <v>176.73699326190214</v>
      </c>
      <c r="O76" s="93">
        <f t="shared" si="12"/>
        <v>0</v>
      </c>
      <c r="P76" s="93">
        <f>IF('Indicator Data'!AZ79="No data","x",ROUND(IF('Indicator Data'!AZ79&gt;P$195,0,IF('Indicator Data'!AZ79&lt;P$194,10,(P$195-'Indicator Data'!AZ79)/(P$195-P$194)*10)),1))</f>
        <v>0.2</v>
      </c>
      <c r="Q76" s="93">
        <f>IF('Indicator Data'!BA79="No data","x",ROUND(IF('Indicator Data'!BA79&gt;Q$195,0,IF('Indicator Data'!BA79&lt;Q$194,10,(Q$195-'Indicator Data'!BA79)/(Q$195-Q$194)*10)),1))</f>
        <v>0</v>
      </c>
      <c r="R76" s="94">
        <f t="shared" si="13"/>
        <v>0.1</v>
      </c>
      <c r="S76" s="93">
        <f>IF('Indicator Data'!Y79="No data","x",ROUND(IF('Indicator Data'!Y79&gt;S$195,0,IF('Indicator Data'!Y79&lt;S$194,10,(S$195-'Indicator Data'!Y79)/(S$195-S$194)*10)),1))</f>
        <v>2.2999999999999998</v>
      </c>
      <c r="T76" s="93">
        <f>IF('Indicator Data'!Z79="No data","x",ROUND(IF('Indicator Data'!Z79&gt;T$195,0,IF('Indicator Data'!Z79&lt;T$194,10,(T$195-'Indicator Data'!Z79)/(T$195-T$194)*10)),1))</f>
        <v>0</v>
      </c>
      <c r="U76" s="93">
        <f>IF('Indicator Data'!AC79="No data","x",ROUND(IF('Indicator Data'!AC79&gt;U$195,0,IF('Indicator Data'!AC79&lt;U$194,10,(U$195-'Indicator Data'!AC79)/(U$195-U$194)*10)),1))</f>
        <v>3.7</v>
      </c>
      <c r="V76" s="93">
        <f>IF('Indicator Data'!AD79="No data","x",ROUND(IF('Indicator Data'!AD79&gt;V$195,10,IF('Indicator Data'!AD79&lt;V$194,0,10-(V$195-'Indicator Data'!AD79)/(V$195-V$194)*10)),1))</f>
        <v>0.2</v>
      </c>
      <c r="W76" s="94">
        <f t="shared" si="14"/>
        <v>1.6</v>
      </c>
      <c r="X76" s="95">
        <f t="shared" si="15"/>
        <v>1.1000000000000001</v>
      </c>
      <c r="Y76" s="177"/>
    </row>
    <row r="77" spans="1:25" s="4" customFormat="1" x14ac:dyDescent="0.25">
      <c r="A77" s="126" t="str">
        <f>'Indicator Data'!A80</f>
        <v>Iceland</v>
      </c>
      <c r="B77" s="47" t="str">
        <f>'Indicator Data'!B80</f>
        <v>ISL</v>
      </c>
      <c r="C77" s="93" t="str">
        <f>IF('Indicator Data'!AR80="No data","x",ROUND(IF('Indicator Data'!AR80&gt;C$195,0,IF('Indicator Data'!AR80&lt;C$194,10,(C$195-'Indicator Data'!AR80)/(C$195-C$194)*10)),1))</f>
        <v>x</v>
      </c>
      <c r="D77" s="94" t="str">
        <f t="shared" si="8"/>
        <v>x</v>
      </c>
      <c r="E77" s="93">
        <f>IF('Indicator Data'!AT80="No data","x",ROUND(IF('Indicator Data'!AT80&gt;E$195,0,IF('Indicator Data'!AT80&lt;E$194,10,(E$195-'Indicator Data'!AT80)/(E$195-E$194)*10)),1))</f>
        <v>2.4</v>
      </c>
      <c r="F77" s="93">
        <f>IF('Indicator Data'!AS80="No data","x",ROUND(IF('Indicator Data'!AS80&gt;F$195,0,IF('Indicator Data'!AS80&lt;F$194,10,(F$195-'Indicator Data'!AS80)/(F$195-F$194)*10)),1))</f>
        <v>2.1</v>
      </c>
      <c r="G77" s="94">
        <f t="shared" si="9"/>
        <v>2.2999999999999998</v>
      </c>
      <c r="H77" s="95">
        <f t="shared" si="10"/>
        <v>2.2999999999999998</v>
      </c>
      <c r="I77" s="93" t="str">
        <f>IF('Indicator Data'!AV80="No data","x",ROUND(IF('Indicator Data'!AV80^2&gt;I$195,0,IF('Indicator Data'!AV80^2&lt;I$194,10,(I$195-'Indicator Data'!AV80^2)/(I$195-I$194)*10)),1))</f>
        <v>x</v>
      </c>
      <c r="J77" s="93">
        <f>IF(OR('Indicator Data'!AU80=0,'Indicator Data'!AU80="No data"),"x",ROUND(IF('Indicator Data'!AU80&gt;J$195,0,IF('Indicator Data'!AU80&lt;J$194,10,(J$195-'Indicator Data'!AU80)/(J$195-J$194)*10)),1))</f>
        <v>0</v>
      </c>
      <c r="K77" s="93">
        <f>IF('Indicator Data'!AW80="No data","x",ROUND(IF('Indicator Data'!AW80&gt;K$195,0,IF('Indicator Data'!AW80&lt;K$194,10,(K$195-'Indicator Data'!AW80)/(K$195-K$194)*10)),1))</f>
        <v>0.2</v>
      </c>
      <c r="L77" s="93">
        <f>IF('Indicator Data'!AX80="No data","x",ROUND(IF('Indicator Data'!AX80&gt;L$195,0,IF('Indicator Data'!AX80&lt;L$194,10,(L$195-'Indicator Data'!AX80)/(L$195-L$194)*10)),1))</f>
        <v>4.2</v>
      </c>
      <c r="M77" s="94">
        <f t="shared" si="11"/>
        <v>1.5</v>
      </c>
      <c r="N77" s="143">
        <f>IF('Indicator Data'!AY80="No data","x",'Indicator Data'!AY80/'Indicator Data'!BE80*100)</f>
        <v>23.940149625935163</v>
      </c>
      <c r="O77" s="93">
        <f t="shared" si="12"/>
        <v>7.7</v>
      </c>
      <c r="P77" s="93">
        <f>IF('Indicator Data'!AZ80="No data","x",ROUND(IF('Indicator Data'!AZ80&gt;P$195,0,IF('Indicator Data'!AZ80&lt;P$194,10,(P$195-'Indicator Data'!AZ80)/(P$195-P$194)*10)),1))</f>
        <v>0.1</v>
      </c>
      <c r="Q77" s="93">
        <f>IF('Indicator Data'!BA80="No data","x",ROUND(IF('Indicator Data'!BA80&gt;Q$195,0,IF('Indicator Data'!BA80&lt;Q$194,10,(Q$195-'Indicator Data'!BA80)/(Q$195-Q$194)*10)),1))</f>
        <v>0</v>
      </c>
      <c r="R77" s="94">
        <f t="shared" si="13"/>
        <v>2.6</v>
      </c>
      <c r="S77" s="93">
        <f>IF('Indicator Data'!Y80="No data","x",ROUND(IF('Indicator Data'!Y80&gt;S$195,0,IF('Indicator Data'!Y80&lt;S$194,10,(S$195-'Indicator Data'!Y80)/(S$195-S$194)*10)),1))</f>
        <v>0.5</v>
      </c>
      <c r="T77" s="93">
        <f>IF('Indicator Data'!Z80="No data","x",ROUND(IF('Indicator Data'!Z80&gt;T$195,0,IF('Indicator Data'!Z80&lt;T$194,10,(T$195-'Indicator Data'!Z80)/(T$195-T$194)*10)),1))</f>
        <v>1.8</v>
      </c>
      <c r="U77" s="93">
        <f>IF('Indicator Data'!AC80="No data","x",ROUND(IF('Indicator Data'!AC80&gt;U$195,0,IF('Indicator Data'!AC80&lt;U$194,10,(U$195-'Indicator Data'!AC80)/(U$195-U$194)*10)),1))</f>
        <v>0</v>
      </c>
      <c r="V77" s="93">
        <f>IF('Indicator Data'!AD80="No data","x",ROUND(IF('Indicator Data'!AD80&gt;V$195,10,IF('Indicator Data'!AD80&lt;V$194,0,10-(V$195-'Indicator Data'!AD80)/(V$195-V$194)*10)),1))</f>
        <v>0</v>
      </c>
      <c r="W77" s="94">
        <f t="shared" si="14"/>
        <v>0.6</v>
      </c>
      <c r="X77" s="95">
        <f t="shared" si="15"/>
        <v>1.6</v>
      </c>
      <c r="Y77" s="177"/>
    </row>
    <row r="78" spans="1:25" s="4" customFormat="1" x14ac:dyDescent="0.25">
      <c r="A78" s="126" t="str">
        <f>'Indicator Data'!A81</f>
        <v>India</v>
      </c>
      <c r="B78" s="47" t="str">
        <f>'Indicator Data'!B81</f>
        <v>IND</v>
      </c>
      <c r="C78" s="93">
        <f>IF('Indicator Data'!AR81="No data","x",ROUND(IF('Indicator Data'!AR81&gt;C$195,0,IF('Indicator Data'!AR81&lt;C$194,10,(C$195-'Indicator Data'!AR81)/(C$195-C$194)*10)),1))</f>
        <v>1.8</v>
      </c>
      <c r="D78" s="94">
        <f t="shared" si="8"/>
        <v>1.8</v>
      </c>
      <c r="E78" s="93">
        <f>IF('Indicator Data'!AT81="No data","x",ROUND(IF('Indicator Data'!AT81&gt;E$195,0,IF('Indicator Data'!AT81&lt;E$194,10,(E$195-'Indicator Data'!AT81)/(E$195-E$194)*10)),1))</f>
        <v>5.9</v>
      </c>
      <c r="F78" s="93">
        <f>IF('Indicator Data'!AS81="No data","x",ROUND(IF('Indicator Data'!AS81&gt;F$195,0,IF('Indicator Data'!AS81&lt;F$194,10,(F$195-'Indicator Data'!AS81)/(F$195-F$194)*10)),1))</f>
        <v>4.8</v>
      </c>
      <c r="G78" s="94">
        <f t="shared" si="9"/>
        <v>5.4</v>
      </c>
      <c r="H78" s="95">
        <f t="shared" si="10"/>
        <v>3.6</v>
      </c>
      <c r="I78" s="93">
        <f>IF('Indicator Data'!AV81="No data","x",ROUND(IF('Indicator Data'!AV81^2&gt;I$195,0,IF('Indicator Data'!AV81^2&lt;I$194,10,(I$195-'Indicator Data'!AV81^2)/(I$195-I$194)*10)),1))</f>
        <v>5.3</v>
      </c>
      <c r="J78" s="93">
        <f>IF(OR('Indicator Data'!AU81=0,'Indicator Data'!AU81="No data"),"x",ROUND(IF('Indicator Data'!AU81&gt;J$195,0,IF('Indicator Data'!AU81&lt;J$194,10,(J$195-'Indicator Data'!AU81)/(J$195-J$194)*10)),1))</f>
        <v>1.5</v>
      </c>
      <c r="K78" s="93">
        <f>IF('Indicator Data'!AW81="No data","x",ROUND(IF('Indicator Data'!AW81&gt;K$195,0,IF('Indicator Data'!AW81&lt;K$194,10,(K$195-'Indicator Data'!AW81)/(K$195-K$194)*10)),1))</f>
        <v>7.1</v>
      </c>
      <c r="L78" s="93">
        <f>IF('Indicator Data'!AX81="No data","x",ROUND(IF('Indicator Data'!AX81&gt;L$195,0,IF('Indicator Data'!AX81&lt;L$194,10,(L$195-'Indicator Data'!AX81)/(L$195-L$194)*10)),1))</f>
        <v>5.8</v>
      </c>
      <c r="M78" s="94">
        <f t="shared" si="11"/>
        <v>4.9000000000000004</v>
      </c>
      <c r="N78" s="143">
        <f>IF('Indicator Data'!AY81="No data","x",'Indicator Data'!AY81/'Indicator Data'!BE81*100)</f>
        <v>24.552753103568893</v>
      </c>
      <c r="O78" s="93">
        <f t="shared" si="12"/>
        <v>7.6</v>
      </c>
      <c r="P78" s="93">
        <f>IF('Indicator Data'!AZ81="No data","x",ROUND(IF('Indicator Data'!AZ81&gt;P$195,0,IF('Indicator Data'!AZ81&lt;P$194,10,(P$195-'Indicator Data'!AZ81)/(P$195-P$194)*10)),1))</f>
        <v>6.7</v>
      </c>
      <c r="Q78" s="93">
        <f>IF('Indicator Data'!BA81="No data","x",ROUND(IF('Indicator Data'!BA81&gt;Q$195,0,IF('Indicator Data'!BA81&lt;Q$194,10,(Q$195-'Indicator Data'!BA81)/(Q$195-Q$194)*10)),1))</f>
        <v>1.2</v>
      </c>
      <c r="R78" s="94">
        <f t="shared" si="13"/>
        <v>5.2</v>
      </c>
      <c r="S78" s="93">
        <f>IF('Indicator Data'!Y81="No data","x",ROUND(IF('Indicator Data'!Y81&gt;S$195,0,IF('Indicator Data'!Y81&lt;S$194,10,(S$195-'Indicator Data'!Y81)/(S$195-S$194)*10)),1))</f>
        <v>8.1</v>
      </c>
      <c r="T78" s="93">
        <f>IF('Indicator Data'!Z81="No data","x",ROUND(IF('Indicator Data'!Z81&gt;T$195,0,IF('Indicator Data'!Z81&lt;T$194,10,(T$195-'Indicator Data'!Z81)/(T$195-T$194)*10)),1))</f>
        <v>2.8</v>
      </c>
      <c r="U78" s="93">
        <f>IF('Indicator Data'!AC81="No data","x",ROUND(IF('Indicator Data'!AC81&gt;U$195,0,IF('Indicator Data'!AC81&lt;U$194,10,(U$195-'Indicator Data'!AC81)/(U$195-U$194)*10)),1))</f>
        <v>9.4</v>
      </c>
      <c r="V78" s="93">
        <f>IF('Indicator Data'!AD81="No data","x",ROUND(IF('Indicator Data'!AD81&gt;V$195,10,IF('Indicator Data'!AD81&lt;V$194,0,10-(V$195-'Indicator Data'!AD81)/(V$195-V$194)*10)),1))</f>
        <v>1.9</v>
      </c>
      <c r="W78" s="94">
        <f t="shared" si="14"/>
        <v>5.6</v>
      </c>
      <c r="X78" s="95">
        <f t="shared" si="15"/>
        <v>5.2</v>
      </c>
      <c r="Y78" s="177"/>
    </row>
    <row r="79" spans="1:25" s="4" customFormat="1" x14ac:dyDescent="0.25">
      <c r="A79" s="126" t="str">
        <f>'Indicator Data'!A82</f>
        <v>Indonesia</v>
      </c>
      <c r="B79" s="47" t="str">
        <f>'Indicator Data'!B82</f>
        <v>IDN</v>
      </c>
      <c r="C79" s="93">
        <f>IF('Indicator Data'!AR82="No data","x",ROUND(IF('Indicator Data'!AR82&gt;C$195,0,IF('Indicator Data'!AR82&lt;C$194,10,(C$195-'Indicator Data'!AR82)/(C$195-C$194)*10)),1))</f>
        <v>3.3</v>
      </c>
      <c r="D79" s="94">
        <f t="shared" si="8"/>
        <v>3.3</v>
      </c>
      <c r="E79" s="93">
        <f>IF('Indicator Data'!AT82="No data","x",ROUND(IF('Indicator Data'!AT82&gt;E$195,0,IF('Indicator Data'!AT82&lt;E$194,10,(E$195-'Indicator Data'!AT82)/(E$195-E$194)*10)),1))</f>
        <v>6.2</v>
      </c>
      <c r="F79" s="93">
        <f>IF('Indicator Data'!AS82="No data","x",ROUND(IF('Indicator Data'!AS82&gt;F$195,0,IF('Indicator Data'!AS82&lt;F$194,10,(F$195-'Indicator Data'!AS82)/(F$195-F$194)*10)),1))</f>
        <v>4.9000000000000004</v>
      </c>
      <c r="G79" s="94">
        <f t="shared" si="9"/>
        <v>5.6</v>
      </c>
      <c r="H79" s="95">
        <f t="shared" si="10"/>
        <v>4.5</v>
      </c>
      <c r="I79" s="93">
        <f>IF('Indicator Data'!AV82="No data","x",ROUND(IF('Indicator Data'!AV82^2&gt;I$195,0,IF('Indicator Data'!AV82^2&lt;I$194,10,(I$195-'Indicator Data'!AV82^2)/(I$195-I$194)*10)),1))</f>
        <v>1</v>
      </c>
      <c r="J79" s="93">
        <f>IF(OR('Indicator Data'!AU82=0,'Indicator Data'!AU82="No data"),"x",ROUND(IF('Indicator Data'!AU82&gt;J$195,0,IF('Indicator Data'!AU82&lt;J$194,10,(J$195-'Indicator Data'!AU82)/(J$195-J$194)*10)),1))</f>
        <v>0.2</v>
      </c>
      <c r="K79" s="93">
        <f>IF('Indicator Data'!AW82="No data","x",ROUND(IF('Indicator Data'!AW82&gt;K$195,0,IF('Indicator Data'!AW82&lt;K$194,10,(K$195-'Indicator Data'!AW82)/(K$195-K$194)*10)),1))</f>
        <v>7.5</v>
      </c>
      <c r="L79" s="93">
        <f>IF('Indicator Data'!AX82="No data","x",ROUND(IF('Indicator Data'!AX82&gt;L$195,0,IF('Indicator Data'!AX82&lt;L$194,10,(L$195-'Indicator Data'!AX82)/(L$195-L$194)*10)),1))</f>
        <v>2.6</v>
      </c>
      <c r="M79" s="94">
        <f t="shared" si="11"/>
        <v>2.8</v>
      </c>
      <c r="N79" s="143">
        <f>IF('Indicator Data'!AY82="No data","x",'Indicator Data'!AY82/'Indicator Data'!BE82*100)</f>
        <v>9.936132746733497</v>
      </c>
      <c r="O79" s="93">
        <f t="shared" si="12"/>
        <v>9.1</v>
      </c>
      <c r="P79" s="93">
        <f>IF('Indicator Data'!AZ82="No data","x",ROUND(IF('Indicator Data'!AZ82&gt;P$195,0,IF('Indicator Data'!AZ82&lt;P$194,10,(P$195-'Indicator Data'!AZ82)/(P$195-P$194)*10)),1))</f>
        <v>4.4000000000000004</v>
      </c>
      <c r="Q79" s="93">
        <f>IF('Indicator Data'!BA82="No data","x",ROUND(IF('Indicator Data'!BA82&gt;Q$195,0,IF('Indicator Data'!BA82&lt;Q$194,10,(Q$195-'Indicator Data'!BA82)/(Q$195-Q$194)*10)),1))</f>
        <v>2.5</v>
      </c>
      <c r="R79" s="94">
        <f t="shared" si="13"/>
        <v>5.3</v>
      </c>
      <c r="S79" s="93">
        <f>IF('Indicator Data'!Y82="No data","x",ROUND(IF('Indicator Data'!Y82&gt;S$195,0,IF('Indicator Data'!Y82&lt;S$194,10,(S$195-'Indicator Data'!Y82)/(S$195-S$194)*10)),1))</f>
        <v>9.5</v>
      </c>
      <c r="T79" s="93">
        <f>IF('Indicator Data'!Z82="No data","x",ROUND(IF('Indicator Data'!Z82&gt;T$195,0,IF('Indicator Data'!Z82&lt;T$194,10,(T$195-'Indicator Data'!Z82)/(T$195-T$194)*10)),1))</f>
        <v>6.2</v>
      </c>
      <c r="U79" s="93">
        <f>IF('Indicator Data'!AC82="No data","x",ROUND(IF('Indicator Data'!AC82&gt;U$195,0,IF('Indicator Data'!AC82&lt;U$194,10,(U$195-'Indicator Data'!AC82)/(U$195-U$194)*10)),1))</f>
        <v>8.9</v>
      </c>
      <c r="V79" s="93">
        <f>IF('Indicator Data'!AD82="No data","x",ROUND(IF('Indicator Data'!AD82&gt;V$195,10,IF('Indicator Data'!AD82&lt;V$194,0,10-(V$195-'Indicator Data'!AD82)/(V$195-V$194)*10)),1))</f>
        <v>1.4</v>
      </c>
      <c r="W79" s="94">
        <f t="shared" si="14"/>
        <v>6.5</v>
      </c>
      <c r="X79" s="95">
        <f t="shared" si="15"/>
        <v>4.9000000000000004</v>
      </c>
      <c r="Y79" s="177"/>
    </row>
    <row r="80" spans="1:25" s="4" customFormat="1" x14ac:dyDescent="0.25">
      <c r="A80" s="126" t="str">
        <f>'Indicator Data'!A83</f>
        <v>Iran</v>
      </c>
      <c r="B80" s="47" t="str">
        <f>'Indicator Data'!B83</f>
        <v>IRN</v>
      </c>
      <c r="C80" s="93">
        <f>IF('Indicator Data'!AR83="No data","x",ROUND(IF('Indicator Data'!AR83&gt;C$195,0,IF('Indicator Data'!AR83&lt;C$194,10,(C$195-'Indicator Data'!AR83)/(C$195-C$194)*10)),1))</f>
        <v>4.4000000000000004</v>
      </c>
      <c r="D80" s="94">
        <f t="shared" si="8"/>
        <v>4.4000000000000004</v>
      </c>
      <c r="E80" s="93">
        <f>IF('Indicator Data'!AT83="No data","x",ROUND(IF('Indicator Data'!AT83&gt;E$195,0,IF('Indicator Data'!AT83&lt;E$194,10,(E$195-'Indicator Data'!AT83)/(E$195-E$194)*10)),1))</f>
        <v>7.2</v>
      </c>
      <c r="F80" s="93">
        <f>IF('Indicator Data'!AS83="No data","x",ROUND(IF('Indicator Data'!AS83&gt;F$195,0,IF('Indicator Data'!AS83&lt;F$194,10,(F$195-'Indicator Data'!AS83)/(F$195-F$194)*10)),1))</f>
        <v>5.4</v>
      </c>
      <c r="G80" s="94">
        <f t="shared" si="9"/>
        <v>6.3</v>
      </c>
      <c r="H80" s="95">
        <f t="shared" si="10"/>
        <v>5.4</v>
      </c>
      <c r="I80" s="93">
        <f>IF('Indicator Data'!AV83="No data","x",ROUND(IF('Indicator Data'!AV83^2&gt;I$195,0,IF('Indicator Data'!AV83^2&lt;I$194,10,(I$195-'Indicator Data'!AV83^2)/(I$195-I$194)*10)),1))</f>
        <v>2.6</v>
      </c>
      <c r="J80" s="93">
        <f>IF(OR('Indicator Data'!AU83=0,'Indicator Data'!AU83="No data"),"x",ROUND(IF('Indicator Data'!AU83&gt;J$195,0,IF('Indicator Data'!AU83&lt;J$194,10,(J$195-'Indicator Data'!AU83)/(J$195-J$194)*10)),1))</f>
        <v>0</v>
      </c>
      <c r="K80" s="93">
        <f>IF('Indicator Data'!AW83="No data","x",ROUND(IF('Indicator Data'!AW83&gt;K$195,0,IF('Indicator Data'!AW83&lt;K$194,10,(K$195-'Indicator Data'!AW83)/(K$195-K$194)*10)),1))</f>
        <v>4.7</v>
      </c>
      <c r="L80" s="93">
        <f>IF('Indicator Data'!AX83="No data","x",ROUND(IF('Indicator Data'!AX83&gt;L$195,0,IF('Indicator Data'!AX83&lt;L$194,10,(L$195-'Indicator Data'!AX83)/(L$195-L$194)*10)),1))</f>
        <v>5.0999999999999996</v>
      </c>
      <c r="M80" s="94">
        <f t="shared" si="11"/>
        <v>3.1</v>
      </c>
      <c r="N80" s="143">
        <f>IF('Indicator Data'!AY83="No data","x",'Indicator Data'!AY83/'Indicator Data'!BE83*100)</f>
        <v>9.8246906757545052</v>
      </c>
      <c r="O80" s="93">
        <f t="shared" si="12"/>
        <v>9.1</v>
      </c>
      <c r="P80" s="93">
        <f>IF('Indicator Data'!AZ83="No data","x",ROUND(IF('Indicator Data'!AZ83&gt;P$195,0,IF('Indicator Data'!AZ83&lt;P$194,10,(P$195-'Indicator Data'!AZ83)/(P$195-P$194)*10)),1))</f>
        <v>1.1000000000000001</v>
      </c>
      <c r="Q80" s="93">
        <f>IF('Indicator Data'!BA83="No data","x",ROUND(IF('Indicator Data'!BA83&gt;Q$195,0,IF('Indicator Data'!BA83&lt;Q$194,10,(Q$195-'Indicator Data'!BA83)/(Q$195-Q$194)*10)),1))</f>
        <v>0.8</v>
      </c>
      <c r="R80" s="94">
        <f t="shared" si="13"/>
        <v>3.7</v>
      </c>
      <c r="S80" s="93">
        <f>IF('Indicator Data'!Y83="No data","x",ROUND(IF('Indicator Data'!Y83&gt;S$195,0,IF('Indicator Data'!Y83&lt;S$194,10,(S$195-'Indicator Data'!Y83)/(S$195-S$194)*10)),1))</f>
        <v>7.8</v>
      </c>
      <c r="T80" s="93">
        <f>IF('Indicator Data'!Z83="No data","x",ROUND(IF('Indicator Data'!Z83&gt;T$195,0,IF('Indicator Data'!Z83&lt;T$194,10,(T$195-'Indicator Data'!Z83)/(T$195-T$194)*10)),1))</f>
        <v>0</v>
      </c>
      <c r="U80" s="93">
        <f>IF('Indicator Data'!AC83="No data","x",ROUND(IF('Indicator Data'!AC83&gt;U$195,0,IF('Indicator Data'!AC83&lt;U$194,10,(U$195-'Indicator Data'!AC83)/(U$195-U$194)*10)),1))</f>
        <v>5.9</v>
      </c>
      <c r="V80" s="93">
        <f>IF('Indicator Data'!AD83="No data","x",ROUND(IF('Indicator Data'!AD83&gt;V$195,10,IF('Indicator Data'!AD83&lt;V$194,0,10-(V$195-'Indicator Data'!AD83)/(V$195-V$194)*10)),1))</f>
        <v>0.3</v>
      </c>
      <c r="W80" s="94">
        <f t="shared" si="14"/>
        <v>3.5</v>
      </c>
      <c r="X80" s="95">
        <f t="shared" si="15"/>
        <v>3.4</v>
      </c>
      <c r="Y80" s="177"/>
    </row>
    <row r="81" spans="1:25" s="4" customFormat="1" x14ac:dyDescent="0.25">
      <c r="A81" s="126" t="str">
        <f>'Indicator Data'!A84</f>
        <v>Iraq</v>
      </c>
      <c r="B81" s="47" t="str">
        <f>'Indicator Data'!B84</f>
        <v>IRQ</v>
      </c>
      <c r="C81" s="93">
        <f>IF('Indicator Data'!AR84="No data","x",ROUND(IF('Indicator Data'!AR84&gt;C$195,0,IF('Indicator Data'!AR84&lt;C$194,10,(C$195-'Indicator Data'!AR84)/(C$195-C$194)*10)),1))</f>
        <v>8.4</v>
      </c>
      <c r="D81" s="94">
        <f t="shared" si="8"/>
        <v>8.4</v>
      </c>
      <c r="E81" s="93">
        <f>IF('Indicator Data'!AT84="No data","x",ROUND(IF('Indicator Data'!AT84&gt;E$195,0,IF('Indicator Data'!AT84&lt;E$194,10,(E$195-'Indicator Data'!AT84)/(E$195-E$194)*10)),1))</f>
        <v>8.1999999999999993</v>
      </c>
      <c r="F81" s="93">
        <f>IF('Indicator Data'!AS84="No data","x",ROUND(IF('Indicator Data'!AS84&gt;F$195,0,IF('Indicator Data'!AS84&lt;F$194,10,(F$195-'Indicator Data'!AS84)/(F$195-F$194)*10)),1))</f>
        <v>7.5</v>
      </c>
      <c r="G81" s="94">
        <f t="shared" si="9"/>
        <v>7.9</v>
      </c>
      <c r="H81" s="95">
        <f t="shared" si="10"/>
        <v>8.1999999999999993</v>
      </c>
      <c r="I81" s="93">
        <f>IF('Indicator Data'!AV84="No data","x",ROUND(IF('Indicator Data'!AV84^2&gt;I$195,0,IF('Indicator Data'!AV84^2&lt;I$194,10,(I$195-'Indicator Data'!AV84^2)/(I$195-I$194)*10)),1))</f>
        <v>4</v>
      </c>
      <c r="J81" s="93">
        <f>IF(OR('Indicator Data'!AU84=0,'Indicator Data'!AU84="No data"),"x",ROUND(IF('Indicator Data'!AU84&gt;J$195,0,IF('Indicator Data'!AU84&lt;J$194,10,(J$195-'Indicator Data'!AU84)/(J$195-J$194)*10)),1))</f>
        <v>0</v>
      </c>
      <c r="K81" s="93">
        <f>IF('Indicator Data'!AW84="No data","x",ROUND(IF('Indicator Data'!AW84&gt;K$195,0,IF('Indicator Data'!AW84&lt;K$194,10,(K$195-'Indicator Data'!AW84)/(K$195-K$194)*10)),1))</f>
        <v>7.9</v>
      </c>
      <c r="L81" s="93">
        <f>IF('Indicator Data'!AX84="No data","x",ROUND(IF('Indicator Data'!AX84&gt;L$195,0,IF('Indicator Data'!AX84&lt;L$194,10,(L$195-'Indicator Data'!AX84)/(L$195-L$194)*10)),1))</f>
        <v>6</v>
      </c>
      <c r="M81" s="94">
        <f t="shared" si="11"/>
        <v>4.5</v>
      </c>
      <c r="N81" s="143">
        <f>IF('Indicator Data'!AY84="No data","x",'Indicator Data'!AY84/'Indicator Data'!BE84*100)</f>
        <v>11.051759071652238</v>
      </c>
      <c r="O81" s="93">
        <f t="shared" si="12"/>
        <v>9</v>
      </c>
      <c r="P81" s="93">
        <f>IF('Indicator Data'!AZ84="No data","x",ROUND(IF('Indicator Data'!AZ84&gt;P$195,0,IF('Indicator Data'!AZ84&lt;P$194,10,(P$195-'Indicator Data'!AZ84)/(P$195-P$194)*10)),1))</f>
        <v>1.6</v>
      </c>
      <c r="Q81" s="93">
        <f>IF('Indicator Data'!BA84="No data","x",ROUND(IF('Indicator Data'!BA84&gt;Q$195,0,IF('Indicator Data'!BA84&lt;Q$194,10,(Q$195-'Indicator Data'!BA84)/(Q$195-Q$194)*10)),1))</f>
        <v>2.7</v>
      </c>
      <c r="R81" s="94">
        <f t="shared" si="13"/>
        <v>4.4000000000000004</v>
      </c>
      <c r="S81" s="93">
        <f>IF('Indicator Data'!Y84="No data","x",ROUND(IF('Indicator Data'!Y84&gt;S$195,0,IF('Indicator Data'!Y84&lt;S$194,10,(S$195-'Indicator Data'!Y84)/(S$195-S$194)*10)),1))</f>
        <v>8.5</v>
      </c>
      <c r="T81" s="93">
        <f>IF('Indicator Data'!Z84="No data","x",ROUND(IF('Indicator Data'!Z84&gt;T$195,0,IF('Indicator Data'!Z84&lt;T$194,10,(T$195-'Indicator Data'!Z84)/(T$195-T$194)*10)),1))</f>
        <v>7.2</v>
      </c>
      <c r="U81" s="93">
        <f>IF('Indicator Data'!AC84="No data","x",ROUND(IF('Indicator Data'!AC84&gt;U$195,0,IF('Indicator Data'!AC84&lt;U$194,10,(U$195-'Indicator Data'!AC84)/(U$195-U$194)*10)),1))</f>
        <v>8.5</v>
      </c>
      <c r="V81" s="93">
        <f>IF('Indicator Data'!AD84="No data","x",ROUND(IF('Indicator Data'!AD84&gt;V$195,10,IF('Indicator Data'!AD84&lt;V$194,0,10-(V$195-'Indicator Data'!AD84)/(V$195-V$194)*10)),1))</f>
        <v>0.6</v>
      </c>
      <c r="W81" s="94">
        <f t="shared" si="14"/>
        <v>6.2</v>
      </c>
      <c r="X81" s="95">
        <f t="shared" si="15"/>
        <v>5</v>
      </c>
      <c r="Y81" s="177"/>
    </row>
    <row r="82" spans="1:25" s="4" customFormat="1" x14ac:dyDescent="0.25">
      <c r="A82" s="126" t="str">
        <f>'Indicator Data'!A85</f>
        <v>Ireland</v>
      </c>
      <c r="B82" s="47" t="str">
        <f>'Indicator Data'!B85</f>
        <v>IRL</v>
      </c>
      <c r="C82" s="93" t="str">
        <f>IF('Indicator Data'!AR85="No data","x",ROUND(IF('Indicator Data'!AR85&gt;C$195,0,IF('Indicator Data'!AR85&lt;C$194,10,(C$195-'Indicator Data'!AR85)/(C$195-C$194)*10)),1))</f>
        <v>x</v>
      </c>
      <c r="D82" s="94" t="str">
        <f t="shared" si="8"/>
        <v>x</v>
      </c>
      <c r="E82" s="93">
        <f>IF('Indicator Data'!AT85="No data","x",ROUND(IF('Indicator Data'!AT85&gt;E$195,0,IF('Indicator Data'!AT85&lt;E$194,10,(E$195-'Indicator Data'!AT85)/(E$195-E$194)*10)),1))</f>
        <v>2.7</v>
      </c>
      <c r="F82" s="93">
        <f>IF('Indicator Data'!AS85="No data","x",ROUND(IF('Indicator Data'!AS85&gt;F$195,0,IF('Indicator Data'!AS85&lt;F$194,10,(F$195-'Indicator Data'!AS85)/(F$195-F$194)*10)),1))</f>
        <v>2.4</v>
      </c>
      <c r="G82" s="94">
        <f t="shared" si="9"/>
        <v>2.6</v>
      </c>
      <c r="H82" s="95">
        <f t="shared" si="10"/>
        <v>2.6</v>
      </c>
      <c r="I82" s="93" t="str">
        <f>IF('Indicator Data'!AV85="No data","x",ROUND(IF('Indicator Data'!AV85^2&gt;I$195,0,IF('Indicator Data'!AV85^2&lt;I$194,10,(I$195-'Indicator Data'!AV85^2)/(I$195-I$194)*10)),1))</f>
        <v>x</v>
      </c>
      <c r="J82" s="93">
        <f>IF(OR('Indicator Data'!AU85=0,'Indicator Data'!AU85="No data"),"x",ROUND(IF('Indicator Data'!AU85&gt;J$195,0,IF('Indicator Data'!AU85&lt;J$194,10,(J$195-'Indicator Data'!AU85)/(J$195-J$194)*10)),1))</f>
        <v>0</v>
      </c>
      <c r="K82" s="93">
        <f>IF('Indicator Data'!AW85="No data","x",ROUND(IF('Indicator Data'!AW85&gt;K$195,0,IF('Indicator Data'!AW85&lt;K$194,10,(K$195-'Indicator Data'!AW85)/(K$195-K$194)*10)),1))</f>
        <v>1.5</v>
      </c>
      <c r="L82" s="93">
        <f>IF('Indicator Data'!AX85="No data","x",ROUND(IF('Indicator Data'!AX85&gt;L$195,0,IF('Indicator Data'!AX85&lt;L$194,10,(L$195-'Indicator Data'!AX85)/(L$195-L$194)*10)),1))</f>
        <v>4.9000000000000004</v>
      </c>
      <c r="M82" s="94">
        <f t="shared" si="11"/>
        <v>2.1</v>
      </c>
      <c r="N82" s="143">
        <f>IF('Indicator Data'!AY85="No data","x",'Indicator Data'!AY85/'Indicator Data'!BE85*100)</f>
        <v>159.67484395412976</v>
      </c>
      <c r="O82" s="93">
        <f t="shared" si="12"/>
        <v>0</v>
      </c>
      <c r="P82" s="93">
        <f>IF('Indicator Data'!AZ85="No data","x",ROUND(IF('Indicator Data'!AZ85&gt;P$195,0,IF('Indicator Data'!AZ85&lt;P$194,10,(P$195-'Indicator Data'!AZ85)/(P$195-P$194)*10)),1))</f>
        <v>1.1000000000000001</v>
      </c>
      <c r="Q82" s="93">
        <f>IF('Indicator Data'!BA85="No data","x",ROUND(IF('Indicator Data'!BA85&gt;Q$195,0,IF('Indicator Data'!BA85&lt;Q$194,10,(Q$195-'Indicator Data'!BA85)/(Q$195-Q$194)*10)),1))</f>
        <v>0.4</v>
      </c>
      <c r="R82" s="94">
        <f t="shared" si="13"/>
        <v>0.5</v>
      </c>
      <c r="S82" s="93">
        <f>IF('Indicator Data'!Y85="No data","x",ROUND(IF('Indicator Data'!Y85&gt;S$195,0,IF('Indicator Data'!Y85&lt;S$194,10,(S$195-'Indicator Data'!Y85)/(S$195-S$194)*10)),1))</f>
        <v>2.6</v>
      </c>
      <c r="T82" s="93">
        <f>IF('Indicator Data'!Z85="No data","x",ROUND(IF('Indicator Data'!Z85&gt;T$195,0,IF('Indicator Data'!Z85&lt;T$194,10,(T$195-'Indicator Data'!Z85)/(T$195-T$194)*10)),1))</f>
        <v>1.8</v>
      </c>
      <c r="U82" s="93">
        <f>IF('Indicator Data'!AC85="No data","x",ROUND(IF('Indicator Data'!AC85&gt;U$195,0,IF('Indicator Data'!AC85&lt;U$194,10,(U$195-'Indicator Data'!AC85)/(U$195-U$194)*10)),1))</f>
        <v>0</v>
      </c>
      <c r="V82" s="93">
        <f>IF('Indicator Data'!AD85="No data","x",ROUND(IF('Indicator Data'!AD85&gt;V$195,10,IF('Indicator Data'!AD85&lt;V$194,0,10-(V$195-'Indicator Data'!AD85)/(V$195-V$194)*10)),1))</f>
        <v>0.1</v>
      </c>
      <c r="W82" s="94">
        <f t="shared" si="14"/>
        <v>1.1000000000000001</v>
      </c>
      <c r="X82" s="95">
        <f t="shared" si="15"/>
        <v>1.2</v>
      </c>
      <c r="Y82" s="177"/>
    </row>
    <row r="83" spans="1:25" s="4" customFormat="1" x14ac:dyDescent="0.25">
      <c r="A83" s="126" t="str">
        <f>'Indicator Data'!A86</f>
        <v>Israel</v>
      </c>
      <c r="B83" s="47" t="str">
        <f>'Indicator Data'!B86</f>
        <v>ISR</v>
      </c>
      <c r="C83" s="93" t="str">
        <f>IF('Indicator Data'!AR86="No data","x",ROUND(IF('Indicator Data'!AR86&gt;C$195,0,IF('Indicator Data'!AR86&lt;C$194,10,(C$195-'Indicator Data'!AR86)/(C$195-C$194)*10)),1))</f>
        <v>x</v>
      </c>
      <c r="D83" s="94" t="str">
        <f t="shared" si="8"/>
        <v>x</v>
      </c>
      <c r="E83" s="93">
        <f>IF('Indicator Data'!AT86="No data","x",ROUND(IF('Indicator Data'!AT86&gt;E$195,0,IF('Indicator Data'!AT86&lt;E$194,10,(E$195-'Indicator Data'!AT86)/(E$195-E$194)*10)),1))</f>
        <v>3.9</v>
      </c>
      <c r="F83" s="93">
        <f>IF('Indicator Data'!AS86="No data","x",ROUND(IF('Indicator Data'!AS86&gt;F$195,0,IF('Indicator Data'!AS86&lt;F$194,10,(F$195-'Indicator Data'!AS86)/(F$195-F$194)*10)),1))</f>
        <v>2.2000000000000002</v>
      </c>
      <c r="G83" s="94">
        <f t="shared" si="9"/>
        <v>3.1</v>
      </c>
      <c r="H83" s="95">
        <f t="shared" si="10"/>
        <v>3.1</v>
      </c>
      <c r="I83" s="93" t="str">
        <f>IF('Indicator Data'!AV86="No data","x",ROUND(IF('Indicator Data'!AV86^2&gt;I$195,0,IF('Indicator Data'!AV86^2&lt;I$194,10,(I$195-'Indicator Data'!AV86^2)/(I$195-I$194)*10)),1))</f>
        <v>x</v>
      </c>
      <c r="J83" s="93">
        <f>IF(OR('Indicator Data'!AU86=0,'Indicator Data'!AU86="No data"),"x",ROUND(IF('Indicator Data'!AU86&gt;J$195,0,IF('Indicator Data'!AU86&lt;J$194,10,(J$195-'Indicator Data'!AU86)/(J$195-J$194)*10)),1))</f>
        <v>0</v>
      </c>
      <c r="K83" s="93">
        <f>IF('Indicator Data'!AW86="No data","x",ROUND(IF('Indicator Data'!AW86&gt;K$195,0,IF('Indicator Data'!AW86&lt;K$194,10,(K$195-'Indicator Data'!AW86)/(K$195-K$194)*10)),1))</f>
        <v>2</v>
      </c>
      <c r="L83" s="93">
        <f>IF('Indicator Data'!AX86="No data","x",ROUND(IF('Indicator Data'!AX86&gt;L$195,0,IF('Indicator Data'!AX86&lt;L$194,10,(L$195-'Indicator Data'!AX86)/(L$195-L$194)*10)),1))</f>
        <v>3.5</v>
      </c>
      <c r="M83" s="94">
        <f t="shared" si="11"/>
        <v>1.8</v>
      </c>
      <c r="N83" s="143">
        <f>IF('Indicator Data'!AY86="No data","x",'Indicator Data'!AY86/'Indicator Data'!BE86*100)</f>
        <v>212.56931608133084</v>
      </c>
      <c r="O83" s="93">
        <f t="shared" si="12"/>
        <v>0</v>
      </c>
      <c r="P83" s="93">
        <f>IF('Indicator Data'!AZ86="No data","x",ROUND(IF('Indicator Data'!AZ86&gt;P$195,0,IF('Indicator Data'!AZ86&lt;P$194,10,(P$195-'Indicator Data'!AZ86)/(P$195-P$194)*10)),1))</f>
        <v>0</v>
      </c>
      <c r="Q83" s="93">
        <f>IF('Indicator Data'!BA86="No data","x",ROUND(IF('Indicator Data'!BA86&gt;Q$195,0,IF('Indicator Data'!BA86&lt;Q$194,10,(Q$195-'Indicator Data'!BA86)/(Q$195-Q$194)*10)),1))</f>
        <v>0</v>
      </c>
      <c r="R83" s="94">
        <f t="shared" si="13"/>
        <v>0</v>
      </c>
      <c r="S83" s="93">
        <f>IF('Indicator Data'!Y86="No data","x",ROUND(IF('Indicator Data'!Y86&gt;S$195,0,IF('Indicator Data'!Y86&lt;S$194,10,(S$195-'Indicator Data'!Y86)/(S$195-S$194)*10)),1))</f>
        <v>1.6</v>
      </c>
      <c r="T83" s="93">
        <f>IF('Indicator Data'!Z86="No data","x",ROUND(IF('Indicator Data'!Z86&gt;T$195,0,IF('Indicator Data'!Z86&lt;T$194,10,(T$195-'Indicator Data'!Z86)/(T$195-T$194)*10)),1))</f>
        <v>0.3</v>
      </c>
      <c r="U83" s="93">
        <f>IF('Indicator Data'!AC86="No data","x",ROUND(IF('Indicator Data'!AC86&gt;U$195,0,IF('Indicator Data'!AC86&lt;U$194,10,(U$195-'Indicator Data'!AC86)/(U$195-U$194)*10)),1))</f>
        <v>0.6</v>
      </c>
      <c r="V83" s="93">
        <f>IF('Indicator Data'!AD86="No data","x",ROUND(IF('Indicator Data'!AD86&gt;V$195,10,IF('Indicator Data'!AD86&lt;V$194,0,10-(V$195-'Indicator Data'!AD86)/(V$195-V$194)*10)),1))</f>
        <v>0.1</v>
      </c>
      <c r="W83" s="94">
        <f t="shared" si="14"/>
        <v>0.7</v>
      </c>
      <c r="X83" s="95">
        <f t="shared" si="15"/>
        <v>0.8</v>
      </c>
      <c r="Y83" s="177"/>
    </row>
    <row r="84" spans="1:25" s="4" customFormat="1" x14ac:dyDescent="0.25">
      <c r="A84" s="126" t="str">
        <f>'Indicator Data'!A87</f>
        <v>Italy</v>
      </c>
      <c r="B84" s="47" t="str">
        <f>'Indicator Data'!B87</f>
        <v>ITA</v>
      </c>
      <c r="C84" s="93">
        <f>IF('Indicator Data'!AR87="No data","x",ROUND(IF('Indicator Data'!AR87&gt;C$195,0,IF('Indicator Data'!AR87&lt;C$194,10,(C$195-'Indicator Data'!AR87)/(C$195-C$194)*10)),1))</f>
        <v>2.4</v>
      </c>
      <c r="D84" s="94">
        <f t="shared" si="8"/>
        <v>2.4</v>
      </c>
      <c r="E84" s="93">
        <f>IF('Indicator Data'!AT87="No data","x",ROUND(IF('Indicator Data'!AT87&gt;E$195,0,IF('Indicator Data'!AT87&lt;E$194,10,(E$195-'Indicator Data'!AT87)/(E$195-E$194)*10)),1))</f>
        <v>4.8</v>
      </c>
      <c r="F84" s="93">
        <f>IF('Indicator Data'!AS87="No data","x",ROUND(IF('Indicator Data'!AS87&gt;F$195,0,IF('Indicator Data'!AS87&lt;F$194,10,(F$195-'Indicator Data'!AS87)/(F$195-F$194)*10)),1))</f>
        <v>4</v>
      </c>
      <c r="G84" s="94">
        <f t="shared" si="9"/>
        <v>4.4000000000000004</v>
      </c>
      <c r="H84" s="95">
        <f t="shared" si="10"/>
        <v>3.4</v>
      </c>
      <c r="I84" s="93">
        <f>IF('Indicator Data'!AV87="No data","x",ROUND(IF('Indicator Data'!AV87^2&gt;I$195,0,IF('Indicator Data'!AV87^2&lt;I$194,10,(I$195-'Indicator Data'!AV87^2)/(I$195-I$194)*10)),1))</f>
        <v>0.2</v>
      </c>
      <c r="J84" s="93">
        <f>IF(OR('Indicator Data'!AU87=0,'Indicator Data'!AU87="No data"),"x",ROUND(IF('Indicator Data'!AU87&gt;J$195,0,IF('Indicator Data'!AU87&lt;J$194,10,(J$195-'Indicator Data'!AU87)/(J$195-J$194)*10)),1))</f>
        <v>0</v>
      </c>
      <c r="K84" s="93">
        <f>IF('Indicator Data'!AW87="No data","x",ROUND(IF('Indicator Data'!AW87&gt;K$195,0,IF('Indicator Data'!AW87&lt;K$194,10,(K$195-'Indicator Data'!AW87)/(K$195-K$194)*10)),1))</f>
        <v>3.9</v>
      </c>
      <c r="L84" s="93">
        <f>IF('Indicator Data'!AX87="No data","x",ROUND(IF('Indicator Data'!AX87&gt;L$195,0,IF('Indicator Data'!AX87&lt;L$194,10,(L$195-'Indicator Data'!AX87)/(L$195-L$194)*10)),1))</f>
        <v>3.1</v>
      </c>
      <c r="M84" s="94">
        <f t="shared" si="11"/>
        <v>1.8</v>
      </c>
      <c r="N84" s="143">
        <f>IF('Indicator Data'!AY87="No data","x",'Indicator Data'!AY87/'Indicator Data'!BE87*100)</f>
        <v>241.38165499422044</v>
      </c>
      <c r="O84" s="93">
        <f t="shared" si="12"/>
        <v>0</v>
      </c>
      <c r="P84" s="93">
        <f>IF('Indicator Data'!AZ87="No data","x",ROUND(IF('Indicator Data'!AZ87&gt;P$195,0,IF('Indicator Data'!AZ87&lt;P$194,10,(P$195-'Indicator Data'!AZ87)/(P$195-P$194)*10)),1))</f>
        <v>0.1</v>
      </c>
      <c r="Q84" s="93">
        <f>IF('Indicator Data'!BA87="No data","x",ROUND(IF('Indicator Data'!BA87&gt;Q$195,0,IF('Indicator Data'!BA87&lt;Q$194,10,(Q$195-'Indicator Data'!BA87)/(Q$195-Q$194)*10)),1))</f>
        <v>0</v>
      </c>
      <c r="R84" s="94">
        <f t="shared" si="13"/>
        <v>0</v>
      </c>
      <c r="S84" s="93">
        <f>IF('Indicator Data'!Y87="No data","x",ROUND(IF('Indicator Data'!Y87&gt;S$195,0,IF('Indicator Data'!Y87&lt;S$194,10,(S$195-'Indicator Data'!Y87)/(S$195-S$194)*10)),1))</f>
        <v>0</v>
      </c>
      <c r="T84" s="93">
        <f>IF('Indicator Data'!Z87="No data","x",ROUND(IF('Indicator Data'!Z87&gt;T$195,0,IF('Indicator Data'!Z87&lt;T$194,10,(T$195-'Indicator Data'!Z87)/(T$195-T$194)*10)),1))</f>
        <v>1.8</v>
      </c>
      <c r="U84" s="93">
        <f>IF('Indicator Data'!AC87="No data","x",ROUND(IF('Indicator Data'!AC87&gt;U$195,0,IF('Indicator Data'!AC87&lt;U$194,10,(U$195-'Indicator Data'!AC87)/(U$195-U$194)*10)),1))</f>
        <v>0</v>
      </c>
      <c r="V84" s="93">
        <f>IF('Indicator Data'!AD87="No data","x",ROUND(IF('Indicator Data'!AD87&gt;V$195,10,IF('Indicator Data'!AD87&lt;V$194,0,10-(V$195-'Indicator Data'!AD87)/(V$195-V$194)*10)),1))</f>
        <v>0</v>
      </c>
      <c r="W84" s="94">
        <f t="shared" si="14"/>
        <v>0.5</v>
      </c>
      <c r="X84" s="95">
        <f t="shared" si="15"/>
        <v>0.8</v>
      </c>
      <c r="Y84" s="177"/>
    </row>
    <row r="85" spans="1:25" s="4" customFormat="1" x14ac:dyDescent="0.25">
      <c r="A85" s="126" t="str">
        <f>'Indicator Data'!A88</f>
        <v>Jamaica</v>
      </c>
      <c r="B85" s="47" t="str">
        <f>'Indicator Data'!B88</f>
        <v>JAM</v>
      </c>
      <c r="C85" s="93">
        <f>IF('Indicator Data'!AR88="No data","x",ROUND(IF('Indicator Data'!AR88&gt;C$195,0,IF('Indicator Data'!AR88&lt;C$194,10,(C$195-'Indicator Data'!AR88)/(C$195-C$194)*10)),1))</f>
        <v>3.3</v>
      </c>
      <c r="D85" s="94">
        <f t="shared" si="8"/>
        <v>3.3</v>
      </c>
      <c r="E85" s="93">
        <f>IF('Indicator Data'!AT88="No data","x",ROUND(IF('Indicator Data'!AT88&gt;E$195,0,IF('Indicator Data'!AT88&lt;E$194,10,(E$195-'Indicator Data'!AT88)/(E$195-E$194)*10)),1))</f>
        <v>5.6</v>
      </c>
      <c r="F85" s="93">
        <f>IF('Indicator Data'!AS88="No data","x",ROUND(IF('Indicator Data'!AS88&gt;F$195,0,IF('Indicator Data'!AS88&lt;F$194,10,(F$195-'Indicator Data'!AS88)/(F$195-F$194)*10)),1))</f>
        <v>4</v>
      </c>
      <c r="G85" s="94">
        <f t="shared" si="9"/>
        <v>4.8</v>
      </c>
      <c r="H85" s="95">
        <f t="shared" si="10"/>
        <v>4.0999999999999996</v>
      </c>
      <c r="I85" s="93">
        <f>IF('Indicator Data'!AV88="No data","x",ROUND(IF('Indicator Data'!AV88^2&gt;I$195,0,IF('Indicator Data'!AV88^2&lt;I$194,10,(I$195-'Indicator Data'!AV88^2)/(I$195-I$194)*10)),1))</f>
        <v>2.4</v>
      </c>
      <c r="J85" s="93">
        <f>IF(OR('Indicator Data'!AU88=0,'Indicator Data'!AU88="No data"),"x",ROUND(IF('Indicator Data'!AU88&gt;J$195,0,IF('Indicator Data'!AU88&lt;J$194,10,(J$195-'Indicator Data'!AU88)/(J$195-J$194)*10)),1))</f>
        <v>0.2</v>
      </c>
      <c r="K85" s="93">
        <f>IF('Indicator Data'!AW88="No data","x",ROUND(IF('Indicator Data'!AW88&gt;K$195,0,IF('Indicator Data'!AW88&lt;K$194,10,(K$195-'Indicator Data'!AW88)/(K$195-K$194)*10)),1))</f>
        <v>5.5</v>
      </c>
      <c r="L85" s="93">
        <f>IF('Indicator Data'!AX88="No data","x",ROUND(IF('Indicator Data'!AX88&gt;L$195,0,IF('Indicator Data'!AX88&lt;L$194,10,(L$195-'Indicator Data'!AX88)/(L$195-L$194)*10)),1))</f>
        <v>4.3</v>
      </c>
      <c r="M85" s="94">
        <f t="shared" si="11"/>
        <v>3.1</v>
      </c>
      <c r="N85" s="143">
        <f>IF('Indicator Data'!AY88="No data","x",'Indicator Data'!AY88/'Indicator Data'!BE88*100)</f>
        <v>76.638965835641741</v>
      </c>
      <c r="O85" s="93">
        <f t="shared" si="12"/>
        <v>2.4</v>
      </c>
      <c r="P85" s="93">
        <f>IF('Indicator Data'!AZ88="No data","x",ROUND(IF('Indicator Data'!AZ88&gt;P$195,0,IF('Indicator Data'!AZ88&lt;P$194,10,(P$195-'Indicator Data'!AZ88)/(P$195-P$194)*10)),1))</f>
        <v>2</v>
      </c>
      <c r="Q85" s="93">
        <f>IF('Indicator Data'!BA88="No data","x",ROUND(IF('Indicator Data'!BA88&gt;Q$195,0,IF('Indicator Data'!BA88&lt;Q$194,10,(Q$195-'Indicator Data'!BA88)/(Q$195-Q$194)*10)),1))</f>
        <v>1.2</v>
      </c>
      <c r="R85" s="94">
        <f t="shared" si="13"/>
        <v>1.9</v>
      </c>
      <c r="S85" s="93">
        <f>IF('Indicator Data'!Y88="No data","x",ROUND(IF('Indicator Data'!Y88&gt;S$195,0,IF('Indicator Data'!Y88&lt;S$194,10,(S$195-'Indicator Data'!Y88)/(S$195-S$194)*10)),1))</f>
        <v>8.8000000000000007</v>
      </c>
      <c r="T85" s="93">
        <f>IF('Indicator Data'!Z88="No data","x",ROUND(IF('Indicator Data'!Z88&gt;T$195,0,IF('Indicator Data'!Z88&lt;T$194,10,(T$195-'Indicator Data'!Z88)/(T$195-T$194)*10)),1))</f>
        <v>1</v>
      </c>
      <c r="U85" s="93">
        <f>IF('Indicator Data'!AC88="No data","x",ROUND(IF('Indicator Data'!AC88&gt;U$195,0,IF('Indicator Data'!AC88&lt;U$194,10,(U$195-'Indicator Data'!AC88)/(U$195-U$194)*10)),1))</f>
        <v>8.4</v>
      </c>
      <c r="V85" s="93">
        <f>IF('Indicator Data'!AD88="No data","x",ROUND(IF('Indicator Data'!AD88&gt;V$195,10,IF('Indicator Data'!AD88&lt;V$194,0,10-(V$195-'Indicator Data'!AD88)/(V$195-V$194)*10)),1))</f>
        <v>1</v>
      </c>
      <c r="W85" s="94">
        <f t="shared" si="14"/>
        <v>4.8</v>
      </c>
      <c r="X85" s="95">
        <f t="shared" si="15"/>
        <v>3.3</v>
      </c>
      <c r="Y85" s="177"/>
    </row>
    <row r="86" spans="1:25" s="4" customFormat="1" x14ac:dyDescent="0.25">
      <c r="A86" s="126" t="str">
        <f>'Indicator Data'!A89</f>
        <v>Japan</v>
      </c>
      <c r="B86" s="47" t="str">
        <f>'Indicator Data'!B89</f>
        <v>JPN</v>
      </c>
      <c r="C86" s="93">
        <f>IF('Indicator Data'!AR89="No data","x",ROUND(IF('Indicator Data'!AR89&gt;C$195,0,IF('Indicator Data'!AR89&lt;C$194,10,(C$195-'Indicator Data'!AR89)/(C$195-C$194)*10)),1))</f>
        <v>1.9</v>
      </c>
      <c r="D86" s="94">
        <f t="shared" si="8"/>
        <v>1.9</v>
      </c>
      <c r="E86" s="93">
        <f>IF('Indicator Data'!AT89="No data","x",ROUND(IF('Indicator Data'!AT89&gt;E$195,0,IF('Indicator Data'!AT89&lt;E$194,10,(E$195-'Indicator Data'!AT89)/(E$195-E$194)*10)),1))</f>
        <v>2.7</v>
      </c>
      <c r="F86" s="93">
        <f>IF('Indicator Data'!AS89="No data","x",ROUND(IF('Indicator Data'!AS89&gt;F$195,0,IF('Indicator Data'!AS89&lt;F$194,10,(F$195-'Indicator Data'!AS89)/(F$195-F$194)*10)),1))</f>
        <v>1.8</v>
      </c>
      <c r="G86" s="94">
        <f t="shared" si="9"/>
        <v>2.2999999999999998</v>
      </c>
      <c r="H86" s="95">
        <f t="shared" si="10"/>
        <v>2.1</v>
      </c>
      <c r="I86" s="93" t="str">
        <f>IF('Indicator Data'!AV89="No data","x",ROUND(IF('Indicator Data'!AV89^2&gt;I$195,0,IF('Indicator Data'!AV89^2&lt;I$194,10,(I$195-'Indicator Data'!AV89^2)/(I$195-I$194)*10)),1))</f>
        <v>x</v>
      </c>
      <c r="J86" s="93">
        <f>IF(OR('Indicator Data'!AU89=0,'Indicator Data'!AU89="No data"),"x",ROUND(IF('Indicator Data'!AU89&gt;J$195,0,IF('Indicator Data'!AU89&lt;J$194,10,(J$195-'Indicator Data'!AU89)/(J$195-J$194)*10)),1))</f>
        <v>0</v>
      </c>
      <c r="K86" s="93">
        <f>IF('Indicator Data'!AW89="No data","x",ROUND(IF('Indicator Data'!AW89&gt;K$195,0,IF('Indicator Data'!AW89&lt;K$194,10,(K$195-'Indicator Data'!AW89)/(K$195-K$194)*10)),1))</f>
        <v>0.7</v>
      </c>
      <c r="L86" s="93">
        <f>IF('Indicator Data'!AX89="No data","x",ROUND(IF('Indicator Data'!AX89&gt;L$195,0,IF('Indicator Data'!AX89&lt;L$194,10,(L$195-'Indicator Data'!AX89)/(L$195-L$194)*10)),1))</f>
        <v>3.6</v>
      </c>
      <c r="M86" s="94">
        <f t="shared" si="11"/>
        <v>1.4</v>
      </c>
      <c r="N86" s="143">
        <f>IF('Indicator Data'!AY89="No data","x",'Indicator Data'!AY89/'Indicator Data'!BE89*100)</f>
        <v>384.08779149519893</v>
      </c>
      <c r="O86" s="93">
        <f t="shared" si="12"/>
        <v>0</v>
      </c>
      <c r="P86" s="93">
        <f>IF('Indicator Data'!AZ89="No data","x",ROUND(IF('Indicator Data'!AZ89&gt;P$195,0,IF('Indicator Data'!AZ89&lt;P$194,10,(P$195-'Indicator Data'!AZ89)/(P$195-P$194)*10)),1))</f>
        <v>0</v>
      </c>
      <c r="Q86" s="93">
        <f>IF('Indicator Data'!BA89="No data","x",ROUND(IF('Indicator Data'!BA89&gt;Q$195,0,IF('Indicator Data'!BA89&lt;Q$194,10,(Q$195-'Indicator Data'!BA89)/(Q$195-Q$194)*10)),1))</f>
        <v>0</v>
      </c>
      <c r="R86" s="94">
        <f t="shared" si="13"/>
        <v>0</v>
      </c>
      <c r="S86" s="93">
        <f>IF('Indicator Data'!Y89="No data","x",ROUND(IF('Indicator Data'!Y89&gt;S$195,0,IF('Indicator Data'!Y89&lt;S$194,10,(S$195-'Indicator Data'!Y89)/(S$195-S$194)*10)),1))</f>
        <v>4.3</v>
      </c>
      <c r="T86" s="93">
        <f>IF('Indicator Data'!Z89="No data","x",ROUND(IF('Indicator Data'!Z89&gt;T$195,0,IF('Indicator Data'!Z89&lt;T$194,10,(T$195-'Indicator Data'!Z89)/(T$195-T$194)*10)),1))</f>
        <v>0.8</v>
      </c>
      <c r="U86" s="93">
        <f>IF('Indicator Data'!AC89="No data","x",ROUND(IF('Indicator Data'!AC89&gt;U$195,0,IF('Indicator Data'!AC89&lt;U$194,10,(U$195-'Indicator Data'!AC89)/(U$195-U$194)*10)),1))</f>
        <v>0</v>
      </c>
      <c r="V86" s="93">
        <f>IF('Indicator Data'!AD89="No data","x",ROUND(IF('Indicator Data'!AD89&gt;V$195,10,IF('Indicator Data'!AD89&lt;V$194,0,10-(V$195-'Indicator Data'!AD89)/(V$195-V$194)*10)),1))</f>
        <v>0.1</v>
      </c>
      <c r="W86" s="94">
        <f t="shared" si="14"/>
        <v>1.3</v>
      </c>
      <c r="X86" s="95">
        <f t="shared" si="15"/>
        <v>0.9</v>
      </c>
      <c r="Y86" s="177"/>
    </row>
    <row r="87" spans="1:25" s="4" customFormat="1" x14ac:dyDescent="0.25">
      <c r="A87" s="126" t="str">
        <f>'Indicator Data'!A90</f>
        <v>Jordan</v>
      </c>
      <c r="B87" s="47" t="str">
        <f>'Indicator Data'!B90</f>
        <v>JOR</v>
      </c>
      <c r="C87" s="93">
        <f>IF('Indicator Data'!AR90="No data","x",ROUND(IF('Indicator Data'!AR90&gt;C$195,0,IF('Indicator Data'!AR90&lt;C$194,10,(C$195-'Indicator Data'!AR90)/(C$195-C$194)*10)),1))</f>
        <v>6.1</v>
      </c>
      <c r="D87" s="94">
        <f t="shared" si="8"/>
        <v>6.1</v>
      </c>
      <c r="E87" s="93">
        <f>IF('Indicator Data'!AT90="No data","x",ROUND(IF('Indicator Data'!AT90&gt;E$195,0,IF('Indicator Data'!AT90&lt;E$194,10,(E$195-'Indicator Data'!AT90)/(E$195-E$194)*10)),1))</f>
        <v>5.0999999999999996</v>
      </c>
      <c r="F87" s="93">
        <f>IF('Indicator Data'!AS90="No data","x",ROUND(IF('Indicator Data'!AS90&gt;F$195,0,IF('Indicator Data'!AS90&lt;F$194,10,(F$195-'Indicator Data'!AS90)/(F$195-F$194)*10)),1))</f>
        <v>4.8</v>
      </c>
      <c r="G87" s="94">
        <f t="shared" si="9"/>
        <v>5</v>
      </c>
      <c r="H87" s="95">
        <f t="shared" si="10"/>
        <v>5.6</v>
      </c>
      <c r="I87" s="93">
        <f>IF('Indicator Data'!AV90="No data","x",ROUND(IF('Indicator Data'!AV90^2&gt;I$195,0,IF('Indicator Data'!AV90^2&lt;I$194,10,(I$195-'Indicator Data'!AV90^2)/(I$195-I$194)*10)),1))</f>
        <v>0.4</v>
      </c>
      <c r="J87" s="93">
        <f>IF(OR('Indicator Data'!AU90=0,'Indicator Data'!AU90="No data"),"x",ROUND(IF('Indicator Data'!AU90&gt;J$195,0,IF('Indicator Data'!AU90&lt;J$194,10,(J$195-'Indicator Data'!AU90)/(J$195-J$194)*10)),1))</f>
        <v>0</v>
      </c>
      <c r="K87" s="93">
        <f>IF('Indicator Data'!AW90="No data","x",ROUND(IF('Indicator Data'!AW90&gt;K$195,0,IF('Indicator Data'!AW90&lt;K$194,10,(K$195-'Indicator Data'!AW90)/(K$195-K$194)*10)),1))</f>
        <v>3.8</v>
      </c>
      <c r="L87" s="93">
        <f>IF('Indicator Data'!AX90="No data","x",ROUND(IF('Indicator Data'!AX90&gt;L$195,0,IF('Indicator Data'!AX90&lt;L$194,10,(L$195-'Indicator Data'!AX90)/(L$195-L$194)*10)),1))</f>
        <v>0.2</v>
      </c>
      <c r="M87" s="94">
        <f t="shared" si="11"/>
        <v>1.1000000000000001</v>
      </c>
      <c r="N87" s="143">
        <f>IF('Indicator Data'!AY90="No data","x",'Indicator Data'!AY90/'Indicator Data'!BE90*100)</f>
        <v>32.665014642937599</v>
      </c>
      <c r="O87" s="93">
        <f t="shared" si="12"/>
        <v>6.8</v>
      </c>
      <c r="P87" s="93">
        <f>IF('Indicator Data'!AZ90="No data","x",ROUND(IF('Indicator Data'!AZ90&gt;P$195,0,IF('Indicator Data'!AZ90&lt;P$194,10,(P$195-'Indicator Data'!AZ90)/(P$195-P$194)*10)),1))</f>
        <v>0.2</v>
      </c>
      <c r="Q87" s="93">
        <f>IF('Indicator Data'!BA90="No data","x",ROUND(IF('Indicator Data'!BA90&gt;Q$195,0,IF('Indicator Data'!BA90&lt;Q$194,10,(Q$195-'Indicator Data'!BA90)/(Q$195-Q$194)*10)),1))</f>
        <v>0.6</v>
      </c>
      <c r="R87" s="94">
        <f t="shared" si="13"/>
        <v>2.5</v>
      </c>
      <c r="S87" s="93">
        <f>IF('Indicator Data'!Y90="No data","x",ROUND(IF('Indicator Data'!Y90&gt;S$195,0,IF('Indicator Data'!Y90&lt;S$194,10,(S$195-'Indicator Data'!Y90)/(S$195-S$194)*10)),1))</f>
        <v>3.6</v>
      </c>
      <c r="T87" s="93">
        <f>IF('Indicator Data'!Z90="No data","x",ROUND(IF('Indicator Data'!Z90&gt;T$195,0,IF('Indicator Data'!Z90&lt;T$194,10,(T$195-'Indicator Data'!Z90)/(T$195-T$194)*10)),1))</f>
        <v>1.5</v>
      </c>
      <c r="U87" s="93">
        <f>IF('Indicator Data'!AC90="No data","x",ROUND(IF('Indicator Data'!AC90&gt;U$195,0,IF('Indicator Data'!AC90&lt;U$194,10,(U$195-'Indicator Data'!AC90)/(U$195-U$194)*10)),1))</f>
        <v>8.1999999999999993</v>
      </c>
      <c r="V87" s="93">
        <f>IF('Indicator Data'!AD90="No data","x",ROUND(IF('Indicator Data'!AD90&gt;V$195,10,IF('Indicator Data'!AD90&lt;V$194,0,10-(V$195-'Indicator Data'!AD90)/(V$195-V$194)*10)),1))</f>
        <v>0.6</v>
      </c>
      <c r="W87" s="94">
        <f t="shared" si="14"/>
        <v>3.5</v>
      </c>
      <c r="X87" s="95">
        <f t="shared" si="15"/>
        <v>2.4</v>
      </c>
      <c r="Y87" s="177"/>
    </row>
    <row r="88" spans="1:25" s="4" customFormat="1" x14ac:dyDescent="0.25">
      <c r="A88" s="126" t="str">
        <f>'Indicator Data'!A91</f>
        <v>Kazakhstan</v>
      </c>
      <c r="B88" s="47" t="str">
        <f>'Indicator Data'!B91</f>
        <v>KAZ</v>
      </c>
      <c r="C88" s="93">
        <f>IF('Indicator Data'!AR91="No data","x",ROUND(IF('Indicator Data'!AR91&gt;C$195,0,IF('Indicator Data'!AR91&lt;C$194,10,(C$195-'Indicator Data'!AR91)/(C$195-C$194)*10)),1))</f>
        <v>3.8</v>
      </c>
      <c r="D88" s="94">
        <f t="shared" si="8"/>
        <v>3.8</v>
      </c>
      <c r="E88" s="93">
        <f>IF('Indicator Data'!AT91="No data","x",ROUND(IF('Indicator Data'!AT91&gt;E$195,0,IF('Indicator Data'!AT91&lt;E$194,10,(E$195-'Indicator Data'!AT91)/(E$195-E$194)*10)),1))</f>
        <v>6.9</v>
      </c>
      <c r="F88" s="93">
        <f>IF('Indicator Data'!AS91="No data","x",ROUND(IF('Indicator Data'!AS91&gt;F$195,0,IF('Indicator Data'!AS91&lt;F$194,10,(F$195-'Indicator Data'!AS91)/(F$195-F$194)*10)),1))</f>
        <v>5</v>
      </c>
      <c r="G88" s="94">
        <f t="shared" si="9"/>
        <v>6</v>
      </c>
      <c r="H88" s="95">
        <f t="shared" si="10"/>
        <v>4.9000000000000004</v>
      </c>
      <c r="I88" s="93">
        <f>IF('Indicator Data'!AV91="No data","x",ROUND(IF('Indicator Data'!AV91^2&gt;I$195,0,IF('Indicator Data'!AV91^2&lt;I$194,10,(I$195-'Indicator Data'!AV91^2)/(I$195-I$194)*10)),1))</f>
        <v>0</v>
      </c>
      <c r="J88" s="93">
        <f>IF(OR('Indicator Data'!AU91=0,'Indicator Data'!AU91="No data"),"x",ROUND(IF('Indicator Data'!AU91&gt;J$195,0,IF('Indicator Data'!AU91&lt;J$194,10,(J$195-'Indicator Data'!AU91)/(J$195-J$194)*10)),1))</f>
        <v>0</v>
      </c>
      <c r="K88" s="93">
        <f>IF('Indicator Data'!AW91="No data","x",ROUND(IF('Indicator Data'!AW91&gt;K$195,0,IF('Indicator Data'!AW91&lt;K$194,10,(K$195-'Indicator Data'!AW91)/(K$195-K$194)*10)),1))</f>
        <v>2.5</v>
      </c>
      <c r="L88" s="93">
        <f>IF('Indicator Data'!AX91="No data","x",ROUND(IF('Indicator Data'!AX91&gt;L$195,0,IF('Indicator Data'!AX91&lt;L$194,10,(L$195-'Indicator Data'!AX91)/(L$195-L$194)*10)),1))</f>
        <v>2.6</v>
      </c>
      <c r="M88" s="94">
        <f t="shared" si="11"/>
        <v>1.3</v>
      </c>
      <c r="N88" s="143">
        <f>IF('Indicator Data'!AY91="No data","x",'Indicator Data'!AY91/'Indicator Data'!BE91*100)</f>
        <v>5.9265844353076265</v>
      </c>
      <c r="O88" s="93">
        <f t="shared" si="12"/>
        <v>9.5</v>
      </c>
      <c r="P88" s="93">
        <f>IF('Indicator Data'!AZ91="No data","x",ROUND(IF('Indicator Data'!AZ91&gt;P$195,0,IF('Indicator Data'!AZ91&lt;P$194,10,(P$195-'Indicator Data'!AZ91)/(P$195-P$194)*10)),1))</f>
        <v>0.3</v>
      </c>
      <c r="Q88" s="93">
        <f>IF('Indicator Data'!BA91="No data","x",ROUND(IF('Indicator Data'!BA91&gt;Q$195,0,IF('Indicator Data'!BA91&lt;Q$194,10,(Q$195-'Indicator Data'!BA91)/(Q$195-Q$194)*10)),1))</f>
        <v>1.4</v>
      </c>
      <c r="R88" s="94">
        <f t="shared" si="13"/>
        <v>3.7</v>
      </c>
      <c r="S88" s="93">
        <f>IF('Indicator Data'!Y91="No data","x",ROUND(IF('Indicator Data'!Y91&gt;S$195,0,IF('Indicator Data'!Y91&lt;S$194,10,(S$195-'Indicator Data'!Y91)/(S$195-S$194)*10)),1))</f>
        <v>1</v>
      </c>
      <c r="T88" s="93">
        <f>IF('Indicator Data'!Z91="No data","x",ROUND(IF('Indicator Data'!Z91&gt;T$195,0,IF('Indicator Data'!Z91&lt;T$194,10,(T$195-'Indicator Data'!Z91)/(T$195-T$194)*10)),1))</f>
        <v>0</v>
      </c>
      <c r="U88" s="93">
        <f>IF('Indicator Data'!AC91="No data","x",ROUND(IF('Indicator Data'!AC91&gt;U$195,0,IF('Indicator Data'!AC91&lt;U$194,10,(U$195-'Indicator Data'!AC91)/(U$195-U$194)*10)),1))</f>
        <v>7.1</v>
      </c>
      <c r="V88" s="93">
        <f>IF('Indicator Data'!AD91="No data","x",ROUND(IF('Indicator Data'!AD91&gt;V$195,10,IF('Indicator Data'!AD91&lt;V$194,0,10-(V$195-'Indicator Data'!AD91)/(V$195-V$194)*10)),1))</f>
        <v>0.1</v>
      </c>
      <c r="W88" s="94">
        <f t="shared" si="14"/>
        <v>2.1</v>
      </c>
      <c r="X88" s="95">
        <f t="shared" si="15"/>
        <v>2.4</v>
      </c>
      <c r="Y88" s="177"/>
    </row>
    <row r="89" spans="1:25" s="4" customFormat="1" x14ac:dyDescent="0.25">
      <c r="A89" s="126" t="str">
        <f>'Indicator Data'!A92</f>
        <v>Kenya</v>
      </c>
      <c r="B89" s="47" t="str">
        <f>'Indicator Data'!B92</f>
        <v>KEN</v>
      </c>
      <c r="C89" s="93">
        <f>IF('Indicator Data'!AR92="No data","x",ROUND(IF('Indicator Data'!AR92&gt;C$195,0,IF('Indicator Data'!AR92&lt;C$194,10,(C$195-'Indicator Data'!AR92)/(C$195-C$194)*10)),1))</f>
        <v>3.9</v>
      </c>
      <c r="D89" s="94">
        <f t="shared" si="8"/>
        <v>3.9</v>
      </c>
      <c r="E89" s="93">
        <f>IF('Indicator Data'!AT92="No data","x",ROUND(IF('Indicator Data'!AT92&gt;E$195,0,IF('Indicator Data'!AT92&lt;E$194,10,(E$195-'Indicator Data'!AT92)/(E$195-E$194)*10)),1))</f>
        <v>7.3</v>
      </c>
      <c r="F89" s="93">
        <f>IF('Indicator Data'!AS92="No data","x",ROUND(IF('Indicator Data'!AS92&gt;F$195,0,IF('Indicator Data'!AS92&lt;F$194,10,(F$195-'Indicator Data'!AS92)/(F$195-F$194)*10)),1))</f>
        <v>5.6</v>
      </c>
      <c r="G89" s="94">
        <f t="shared" si="9"/>
        <v>6.5</v>
      </c>
      <c r="H89" s="95">
        <f t="shared" si="10"/>
        <v>5.2</v>
      </c>
      <c r="I89" s="93">
        <f>IF('Indicator Data'!AV92="No data","x",ROUND(IF('Indicator Data'!AV92^2&gt;I$195,0,IF('Indicator Data'!AV92^2&lt;I$194,10,(I$195-'Indicator Data'!AV92^2)/(I$195-I$194)*10)),1))</f>
        <v>4.3</v>
      </c>
      <c r="J89" s="93">
        <f>IF(OR('Indicator Data'!AU92=0,'Indicator Data'!AU92="No data"),"x",ROUND(IF('Indicator Data'!AU92&gt;J$195,0,IF('Indicator Data'!AU92&lt;J$194,10,(J$195-'Indicator Data'!AU92)/(J$195-J$194)*10)),1))</f>
        <v>4.4000000000000004</v>
      </c>
      <c r="K89" s="93">
        <f>IF('Indicator Data'!AW92="No data","x",ROUND(IF('Indicator Data'!AW92&gt;K$195,0,IF('Indicator Data'!AW92&lt;K$194,10,(K$195-'Indicator Data'!AW92)/(K$195-K$194)*10)),1))</f>
        <v>7.4</v>
      </c>
      <c r="L89" s="93">
        <f>IF('Indicator Data'!AX92="No data","x",ROUND(IF('Indicator Data'!AX92&gt;L$195,0,IF('Indicator Data'!AX92&lt;L$194,10,(L$195-'Indicator Data'!AX92)/(L$195-L$194)*10)),1))</f>
        <v>6.1</v>
      </c>
      <c r="M89" s="94">
        <f t="shared" si="11"/>
        <v>5.6</v>
      </c>
      <c r="N89" s="143">
        <f>IF('Indicator Data'!AY92="No data","x",'Indicator Data'!AY92/'Indicator Data'!BE92*100)</f>
        <v>10.54222159749798</v>
      </c>
      <c r="O89" s="93">
        <f t="shared" si="12"/>
        <v>9</v>
      </c>
      <c r="P89" s="93">
        <f>IF('Indicator Data'!AZ92="No data","x",ROUND(IF('Indicator Data'!AZ92&gt;P$195,0,IF('Indicator Data'!AZ92&lt;P$194,10,(P$195-'Indicator Data'!AZ92)/(P$195-P$194)*10)),1))</f>
        <v>7.8</v>
      </c>
      <c r="Q89" s="93">
        <f>IF('Indicator Data'!BA92="No data","x",ROUND(IF('Indicator Data'!BA92&gt;Q$195,0,IF('Indicator Data'!BA92&lt;Q$194,10,(Q$195-'Indicator Data'!BA92)/(Q$195-Q$194)*10)),1))</f>
        <v>7.4</v>
      </c>
      <c r="R89" s="94">
        <f t="shared" si="13"/>
        <v>8.1</v>
      </c>
      <c r="S89" s="93">
        <f>IF('Indicator Data'!Y92="No data","x",ROUND(IF('Indicator Data'!Y92&gt;S$195,0,IF('Indicator Data'!Y92&lt;S$194,10,(S$195-'Indicator Data'!Y92)/(S$195-S$194)*10)),1))</f>
        <v>9.5</v>
      </c>
      <c r="T89" s="93">
        <f>IF('Indicator Data'!Z92="No data","x",ROUND(IF('Indicator Data'!Z92&gt;T$195,0,IF('Indicator Data'!Z92&lt;T$194,10,(T$195-'Indicator Data'!Z92)/(T$195-T$194)*10)),1))</f>
        <v>2.6</v>
      </c>
      <c r="U89" s="93">
        <f>IF('Indicator Data'!AC92="No data","x",ROUND(IF('Indicator Data'!AC92&gt;U$195,0,IF('Indicator Data'!AC92&lt;U$194,10,(U$195-'Indicator Data'!AC92)/(U$195-U$194)*10)),1))</f>
        <v>9.6</v>
      </c>
      <c r="V89" s="93">
        <f>IF('Indicator Data'!AD92="No data","x",ROUND(IF('Indicator Data'!AD92&gt;V$195,10,IF('Indicator Data'!AD92&lt;V$194,0,10-(V$195-'Indicator Data'!AD92)/(V$195-V$194)*10)),1))</f>
        <v>5.7</v>
      </c>
      <c r="W89" s="94">
        <f t="shared" si="14"/>
        <v>6.9</v>
      </c>
      <c r="X89" s="95">
        <f t="shared" si="15"/>
        <v>6.9</v>
      </c>
      <c r="Y89" s="177"/>
    </row>
    <row r="90" spans="1:25" s="4" customFormat="1" x14ac:dyDescent="0.25">
      <c r="A90" s="126" t="str">
        <f>'Indicator Data'!A93</f>
        <v>Kiribati</v>
      </c>
      <c r="B90" s="47" t="str">
        <f>'Indicator Data'!B93</f>
        <v>KIR</v>
      </c>
      <c r="C90" s="93" t="str">
        <f>IF('Indicator Data'!AR93="No data","x",ROUND(IF('Indicator Data'!AR93&gt;C$195,0,IF('Indicator Data'!AR93&lt;C$194,10,(C$195-'Indicator Data'!AR93)/(C$195-C$194)*10)),1))</f>
        <v>x</v>
      </c>
      <c r="D90" s="94" t="str">
        <f t="shared" si="8"/>
        <v>x</v>
      </c>
      <c r="E90" s="93" t="str">
        <f>IF('Indicator Data'!AT93="No data","x",ROUND(IF('Indicator Data'!AT93&gt;E$195,0,IF('Indicator Data'!AT93&lt;E$194,10,(E$195-'Indicator Data'!AT93)/(E$195-E$194)*10)),1))</f>
        <v>x</v>
      </c>
      <c r="F90" s="93">
        <f>IF('Indicator Data'!AS93="No data","x",ROUND(IF('Indicator Data'!AS93&gt;F$195,0,IF('Indicator Data'!AS93&lt;F$194,10,(F$195-'Indicator Data'!AS93)/(F$195-F$194)*10)),1))</f>
        <v>5.5</v>
      </c>
      <c r="G90" s="94">
        <f t="shared" si="9"/>
        <v>5.5</v>
      </c>
      <c r="H90" s="95">
        <f t="shared" si="10"/>
        <v>5.5</v>
      </c>
      <c r="I90" s="93" t="str">
        <f>IF('Indicator Data'!AV93="No data","x",ROUND(IF('Indicator Data'!AV93^2&gt;I$195,0,IF('Indicator Data'!AV93^2&lt;I$194,10,(I$195-'Indicator Data'!AV93^2)/(I$195-I$194)*10)),1))</f>
        <v>x</v>
      </c>
      <c r="J90" s="93">
        <f>IF(OR('Indicator Data'!AU93=0,'Indicator Data'!AU93="No data"),"x",ROUND(IF('Indicator Data'!AU93&gt;J$195,0,IF('Indicator Data'!AU93&lt;J$194,10,(J$195-'Indicator Data'!AU93)/(J$195-J$194)*10)),1))</f>
        <v>1.5</v>
      </c>
      <c r="K90" s="93">
        <f>IF('Indicator Data'!AW93="No data","x",ROUND(IF('Indicator Data'!AW93&gt;K$195,0,IF('Indicator Data'!AW93&lt;K$194,10,(K$195-'Indicator Data'!AW93)/(K$195-K$194)*10)),1))</f>
        <v>8.6</v>
      </c>
      <c r="L90" s="93">
        <f>IF('Indicator Data'!AX93="No data","x",ROUND(IF('Indicator Data'!AX93&gt;L$195,0,IF('Indicator Data'!AX93&lt;L$194,10,(L$195-'Indicator Data'!AX93)/(L$195-L$194)*10)),1))</f>
        <v>7.6</v>
      </c>
      <c r="M90" s="94">
        <f t="shared" si="11"/>
        <v>5.9</v>
      </c>
      <c r="N90" s="143">
        <f>IF('Indicator Data'!AY93="No data","x",'Indicator Data'!AY93/'Indicator Data'!BE93*100)</f>
        <v>92.592592592592595</v>
      </c>
      <c r="O90" s="93">
        <f t="shared" si="12"/>
        <v>0.7</v>
      </c>
      <c r="P90" s="93">
        <f>IF('Indicator Data'!AZ93="No data","x",ROUND(IF('Indicator Data'!AZ93&gt;P$195,0,IF('Indicator Data'!AZ93&lt;P$194,10,(P$195-'Indicator Data'!AZ93)/(P$195-P$194)*10)),1))</f>
        <v>6.7</v>
      </c>
      <c r="Q90" s="93">
        <f>IF('Indicator Data'!BA93="No data","x",ROUND(IF('Indicator Data'!BA93&gt;Q$195,0,IF('Indicator Data'!BA93&lt;Q$194,10,(Q$195-'Indicator Data'!BA93)/(Q$195-Q$194)*10)),1))</f>
        <v>6.6</v>
      </c>
      <c r="R90" s="94">
        <f t="shared" si="13"/>
        <v>4.7</v>
      </c>
      <c r="S90" s="93">
        <f>IF('Indicator Data'!Y93="No data","x",ROUND(IF('Indicator Data'!Y93&gt;S$195,0,IF('Indicator Data'!Y93&lt;S$194,10,(S$195-'Indicator Data'!Y93)/(S$195-S$194)*10)),1))</f>
        <v>9.1</v>
      </c>
      <c r="T90" s="93">
        <f>IF('Indicator Data'!Z93="No data","x",ROUND(IF('Indicator Data'!Z93&gt;T$195,0,IF('Indicator Data'!Z93&lt;T$194,10,(T$195-'Indicator Data'!Z93)/(T$195-T$194)*10)),1))</f>
        <v>4.5999999999999996</v>
      </c>
      <c r="U90" s="93">
        <f>IF('Indicator Data'!AC93="No data","x",ROUND(IF('Indicator Data'!AC93&gt;U$195,0,IF('Indicator Data'!AC93&lt;U$194,10,(U$195-'Indicator Data'!AC93)/(U$195-U$194)*10)),1))</f>
        <v>9.6999999999999993</v>
      </c>
      <c r="V90" s="93">
        <f>IF('Indicator Data'!AD93="No data","x",ROUND(IF('Indicator Data'!AD93&gt;V$195,10,IF('Indicator Data'!AD93&lt;V$194,0,10-(V$195-'Indicator Data'!AD93)/(V$195-V$194)*10)),1))</f>
        <v>1</v>
      </c>
      <c r="W90" s="94">
        <f t="shared" si="14"/>
        <v>6.1</v>
      </c>
      <c r="X90" s="95">
        <f t="shared" si="15"/>
        <v>5.6</v>
      </c>
      <c r="Y90" s="177"/>
    </row>
    <row r="91" spans="1:25" s="4" customFormat="1" x14ac:dyDescent="0.25">
      <c r="A91" s="126" t="str">
        <f>'Indicator Data'!A94</f>
        <v>Korea DPR</v>
      </c>
      <c r="B91" s="47" t="str">
        <f>'Indicator Data'!B94</f>
        <v>PRK</v>
      </c>
      <c r="C91" s="93" t="str">
        <f>IF('Indicator Data'!AR94="No data","x",ROUND(IF('Indicator Data'!AR94&gt;C$195,0,IF('Indicator Data'!AR94&lt;C$194,10,(C$195-'Indicator Data'!AR94)/(C$195-C$194)*10)),1))</f>
        <v>x</v>
      </c>
      <c r="D91" s="94" t="str">
        <f t="shared" si="8"/>
        <v>x</v>
      </c>
      <c r="E91" s="93">
        <f>IF('Indicator Data'!AT94="No data","x",ROUND(IF('Indicator Data'!AT94&gt;E$195,0,IF('Indicator Data'!AT94&lt;E$194,10,(E$195-'Indicator Data'!AT94)/(E$195-E$194)*10)),1))</f>
        <v>8.6</v>
      </c>
      <c r="F91" s="93">
        <f>IF('Indicator Data'!AS94="No data","x",ROUND(IF('Indicator Data'!AS94&gt;F$195,0,IF('Indicator Data'!AS94&lt;F$194,10,(F$195-'Indicator Data'!AS94)/(F$195-F$194)*10)),1))</f>
        <v>8.4</v>
      </c>
      <c r="G91" s="94">
        <f t="shared" si="9"/>
        <v>8.5</v>
      </c>
      <c r="H91" s="95">
        <f t="shared" si="10"/>
        <v>8.5</v>
      </c>
      <c r="I91" s="93">
        <f>IF('Indicator Data'!AV94="No data","x",ROUND(IF('Indicator Data'!AV94^2&gt;I$195,0,IF('Indicator Data'!AV94^2&lt;I$194,10,(I$195-'Indicator Data'!AV94^2)/(I$195-I$194)*10)),1))</f>
        <v>0</v>
      </c>
      <c r="J91" s="93">
        <f>IF(OR('Indicator Data'!AU94=0,'Indicator Data'!AU94="No data"),"x",ROUND(IF('Indicator Data'!AU94&gt;J$195,0,IF('Indicator Data'!AU94&lt;J$194,10,(J$195-'Indicator Data'!AU94)/(J$195-J$194)*10)),1))</f>
        <v>6.1</v>
      </c>
      <c r="K91" s="93" t="str">
        <f>IF('Indicator Data'!AW94="No data","x",ROUND(IF('Indicator Data'!AW94&gt;K$195,0,IF('Indicator Data'!AW94&lt;K$194,10,(K$195-'Indicator Data'!AW94)/(K$195-K$194)*10)),1))</f>
        <v>x</v>
      </c>
      <c r="L91" s="93">
        <f>IF('Indicator Data'!AX94="No data","x",ROUND(IF('Indicator Data'!AX94&gt;L$195,0,IF('Indicator Data'!AX94&lt;L$194,10,(L$195-'Indicator Data'!AX94)/(L$195-L$194)*10)),1))</f>
        <v>9.5</v>
      </c>
      <c r="M91" s="94">
        <f t="shared" si="11"/>
        <v>5.2</v>
      </c>
      <c r="N91" s="143">
        <f>IF('Indicator Data'!AY94="No data","x",'Indicator Data'!AY94/'Indicator Data'!BE94*100)</f>
        <v>29.067353209866294</v>
      </c>
      <c r="O91" s="93">
        <f t="shared" si="12"/>
        <v>7.2</v>
      </c>
      <c r="P91" s="93">
        <f>IF('Indicator Data'!AZ94="No data","x",ROUND(IF('Indicator Data'!AZ94&gt;P$195,0,IF('Indicator Data'!AZ94&lt;P$194,10,(P$195-'Indicator Data'!AZ94)/(P$195-P$194)*10)),1))</f>
        <v>2</v>
      </c>
      <c r="Q91" s="93">
        <f>IF('Indicator Data'!BA94="No data","x",ROUND(IF('Indicator Data'!BA94&gt;Q$195,0,IF('Indicator Data'!BA94&lt;Q$194,10,(Q$195-'Indicator Data'!BA94)/(Q$195-Q$194)*10)),1))</f>
        <v>0.1</v>
      </c>
      <c r="R91" s="94">
        <f t="shared" si="13"/>
        <v>3.1</v>
      </c>
      <c r="S91" s="93" t="str">
        <f>IF('Indicator Data'!Y94="No data","x",ROUND(IF('Indicator Data'!Y94&gt;S$195,0,IF('Indicator Data'!Y94&lt;S$194,10,(S$195-'Indicator Data'!Y94)/(S$195-S$194)*10)),1))</f>
        <v>x</v>
      </c>
      <c r="T91" s="93">
        <f>IF('Indicator Data'!Z94="No data","x",ROUND(IF('Indicator Data'!Z94&gt;T$195,0,IF('Indicator Data'!Z94&lt;T$194,10,(T$195-'Indicator Data'!Z94)/(T$195-T$194)*10)),1))</f>
        <v>0</v>
      </c>
      <c r="U91" s="93" t="str">
        <f>IF('Indicator Data'!AC94="No data","x",ROUND(IF('Indicator Data'!AC94&gt;U$195,0,IF('Indicator Data'!AC94&lt;U$194,10,(U$195-'Indicator Data'!AC94)/(U$195-U$194)*10)),1))</f>
        <v>x</v>
      </c>
      <c r="V91" s="93">
        <f>IF('Indicator Data'!AD94="No data","x",ROUND(IF('Indicator Data'!AD94&gt;V$195,10,IF('Indicator Data'!AD94&lt;V$194,0,10-(V$195-'Indicator Data'!AD94)/(V$195-V$194)*10)),1))</f>
        <v>0.9</v>
      </c>
      <c r="W91" s="94">
        <f t="shared" si="14"/>
        <v>0.5</v>
      </c>
      <c r="X91" s="95">
        <f t="shared" si="15"/>
        <v>2.9</v>
      </c>
      <c r="Y91" s="177"/>
    </row>
    <row r="92" spans="1:25" s="4" customFormat="1" x14ac:dyDescent="0.25">
      <c r="A92" s="126" t="str">
        <f>'Indicator Data'!A95</f>
        <v>Korea Republic of</v>
      </c>
      <c r="B92" s="47" t="str">
        <f>'Indicator Data'!B95</f>
        <v>KOR</v>
      </c>
      <c r="C92" s="93">
        <f>IF('Indicator Data'!AR95="No data","x",ROUND(IF('Indicator Data'!AR95&gt;C$195,0,IF('Indicator Data'!AR95&lt;C$194,10,(C$195-'Indicator Data'!AR95)/(C$195-C$194)*10)),1))</f>
        <v>1.5</v>
      </c>
      <c r="D92" s="94">
        <f t="shared" si="8"/>
        <v>1.5</v>
      </c>
      <c r="E92" s="93">
        <f>IF('Indicator Data'!AT95="No data","x",ROUND(IF('Indicator Data'!AT95&gt;E$195,0,IF('Indicator Data'!AT95&lt;E$194,10,(E$195-'Indicator Data'!AT95)/(E$195-E$194)*10)),1))</f>
        <v>4.3</v>
      </c>
      <c r="F92" s="93">
        <f>IF('Indicator Data'!AS95="No data","x",ROUND(IF('Indicator Data'!AS95&gt;F$195,0,IF('Indicator Data'!AS95&lt;F$194,10,(F$195-'Indicator Data'!AS95)/(F$195-F$194)*10)),1))</f>
        <v>2.8</v>
      </c>
      <c r="G92" s="94">
        <f t="shared" si="9"/>
        <v>3.6</v>
      </c>
      <c r="H92" s="95">
        <f t="shared" si="10"/>
        <v>2.6</v>
      </c>
      <c r="I92" s="93">
        <f>IF('Indicator Data'!AV95="No data","x",ROUND(IF('Indicator Data'!AV95^2&gt;I$195,0,IF('Indicator Data'!AV95^2&lt;I$194,10,(I$195-'Indicator Data'!AV95^2)/(I$195-I$194)*10)),1))</f>
        <v>0.4</v>
      </c>
      <c r="J92" s="93">
        <f>IF(OR('Indicator Data'!AU95=0,'Indicator Data'!AU95="No data"),"x",ROUND(IF('Indicator Data'!AU95&gt;J$195,0,IF('Indicator Data'!AU95&lt;J$194,10,(J$195-'Indicator Data'!AU95)/(J$195-J$194)*10)),1))</f>
        <v>0</v>
      </c>
      <c r="K92" s="93">
        <f>IF('Indicator Data'!AW95="No data","x",ROUND(IF('Indicator Data'!AW95&gt;K$195,0,IF('Indicator Data'!AW95&lt;K$194,10,(K$195-'Indicator Data'!AW95)/(K$195-K$194)*10)),1))</f>
        <v>0.7</v>
      </c>
      <c r="L92" s="93">
        <f>IF('Indicator Data'!AX95="No data","x",ROUND(IF('Indicator Data'!AX95&gt;L$195,0,IF('Indicator Data'!AX95&lt;L$194,10,(L$195-'Indicator Data'!AX95)/(L$195-L$194)*10)),1))</f>
        <v>4</v>
      </c>
      <c r="M92" s="94">
        <f t="shared" si="11"/>
        <v>1.3</v>
      </c>
      <c r="N92" s="143">
        <f>IF('Indicator Data'!AY95="No data","x",'Indicator Data'!AY95/'Indicator Data'!BE95*100)</f>
        <v>102.98661174047375</v>
      </c>
      <c r="O92" s="93">
        <f t="shared" si="12"/>
        <v>0</v>
      </c>
      <c r="P92" s="93">
        <f>IF('Indicator Data'!AZ95="No data","x",ROUND(IF('Indicator Data'!AZ95&gt;P$195,0,IF('Indicator Data'!AZ95&lt;P$194,10,(P$195-'Indicator Data'!AZ95)/(P$195-P$194)*10)),1))</f>
        <v>0</v>
      </c>
      <c r="Q92" s="93">
        <f>IF('Indicator Data'!BA95="No data","x",ROUND(IF('Indicator Data'!BA95&gt;Q$195,0,IF('Indicator Data'!BA95&lt;Q$194,10,(Q$195-'Indicator Data'!BA95)/(Q$195-Q$194)*10)),1))</f>
        <v>0.5</v>
      </c>
      <c r="R92" s="94">
        <f t="shared" si="13"/>
        <v>0.2</v>
      </c>
      <c r="S92" s="93">
        <f>IF('Indicator Data'!Y95="No data","x",ROUND(IF('Indicator Data'!Y95&gt;S$195,0,IF('Indicator Data'!Y95&lt;S$194,10,(S$195-'Indicator Data'!Y95)/(S$195-S$194)*10)),1))</f>
        <v>4.2</v>
      </c>
      <c r="T92" s="93">
        <f>IF('Indicator Data'!Z95="No data","x",ROUND(IF('Indicator Data'!Z95&gt;T$195,0,IF('Indicator Data'!Z95&lt;T$194,10,(T$195-'Indicator Data'!Z95)/(T$195-T$194)*10)),1))</f>
        <v>0.3</v>
      </c>
      <c r="U92" s="93">
        <f>IF('Indicator Data'!AC95="No data","x",ROUND(IF('Indicator Data'!AC95&gt;U$195,0,IF('Indicator Data'!AC95&lt;U$194,10,(U$195-'Indicator Data'!AC95)/(U$195-U$194)*10)),1))</f>
        <v>1.5</v>
      </c>
      <c r="V92" s="93">
        <f>IF('Indicator Data'!AD95="No data","x",ROUND(IF('Indicator Data'!AD95&gt;V$195,10,IF('Indicator Data'!AD95&lt;V$194,0,10-(V$195-'Indicator Data'!AD95)/(V$195-V$194)*10)),1))</f>
        <v>0.1</v>
      </c>
      <c r="W92" s="94">
        <f t="shared" si="14"/>
        <v>1.5</v>
      </c>
      <c r="X92" s="95">
        <f t="shared" si="15"/>
        <v>1</v>
      </c>
      <c r="Y92" s="177"/>
    </row>
    <row r="93" spans="1:25" s="4" customFormat="1" x14ac:dyDescent="0.25">
      <c r="A93" s="126" t="str">
        <f>'Indicator Data'!A96</f>
        <v>Kuwait</v>
      </c>
      <c r="B93" s="47" t="str">
        <f>'Indicator Data'!B96</f>
        <v>KWT</v>
      </c>
      <c r="C93" s="93" t="str">
        <f>IF('Indicator Data'!AR96="No data","x",ROUND(IF('Indicator Data'!AR96&gt;C$195,0,IF('Indicator Data'!AR96&lt;C$194,10,(C$195-'Indicator Data'!AR96)/(C$195-C$194)*10)),1))</f>
        <v>x</v>
      </c>
      <c r="D93" s="94" t="str">
        <f t="shared" si="8"/>
        <v>x</v>
      </c>
      <c r="E93" s="93">
        <f>IF('Indicator Data'!AT96="No data","x",ROUND(IF('Indicator Data'!AT96&gt;E$195,0,IF('Indicator Data'!AT96&lt;E$194,10,(E$195-'Indicator Data'!AT96)/(E$195-E$194)*10)),1))</f>
        <v>5.9</v>
      </c>
      <c r="F93" s="93">
        <f>IF('Indicator Data'!AS96="No data","x",ROUND(IF('Indicator Data'!AS96&gt;F$195,0,IF('Indicator Data'!AS96&lt;F$194,10,(F$195-'Indicator Data'!AS96)/(F$195-F$194)*10)),1))</f>
        <v>5.3</v>
      </c>
      <c r="G93" s="94">
        <f t="shared" si="9"/>
        <v>5.6</v>
      </c>
      <c r="H93" s="95">
        <f t="shared" si="10"/>
        <v>5.6</v>
      </c>
      <c r="I93" s="93">
        <f>IF('Indicator Data'!AV96="No data","x",ROUND(IF('Indicator Data'!AV96^2&gt;I$195,0,IF('Indicator Data'!AV96^2&lt;I$194,10,(I$195-'Indicator Data'!AV96^2)/(I$195-I$194)*10)),1))</f>
        <v>0.9</v>
      </c>
      <c r="J93" s="93">
        <f>IF(OR('Indicator Data'!AU96=0,'Indicator Data'!AU96="No data"),"x",ROUND(IF('Indicator Data'!AU96&gt;J$195,0,IF('Indicator Data'!AU96&lt;J$194,10,(J$195-'Indicator Data'!AU96)/(J$195-J$194)*10)),1))</f>
        <v>0</v>
      </c>
      <c r="K93" s="93">
        <f>IF('Indicator Data'!AW96="No data","x",ROUND(IF('Indicator Data'!AW96&gt;K$195,0,IF('Indicator Data'!AW96&lt;K$194,10,(K$195-'Indicator Data'!AW96)/(K$195-K$194)*10)),1))</f>
        <v>2.2000000000000002</v>
      </c>
      <c r="L93" s="93">
        <f>IF('Indicator Data'!AX96="No data","x",ROUND(IF('Indicator Data'!AX96&gt;L$195,0,IF('Indicator Data'!AX96&lt;L$194,10,(L$195-'Indicator Data'!AX96)/(L$195-L$194)*10)),1))</f>
        <v>2.7</v>
      </c>
      <c r="M93" s="94">
        <f t="shared" si="11"/>
        <v>1.5</v>
      </c>
      <c r="N93" s="143">
        <f>IF('Indicator Data'!AY96="No data","x",'Indicator Data'!AY96/'Indicator Data'!BE96*100)</f>
        <v>52.188552188552187</v>
      </c>
      <c r="O93" s="93">
        <f t="shared" si="12"/>
        <v>4.8</v>
      </c>
      <c r="P93" s="93">
        <f>IF('Indicator Data'!AZ96="No data","x",ROUND(IF('Indicator Data'!AZ96&gt;P$195,0,IF('Indicator Data'!AZ96&lt;P$194,10,(P$195-'Indicator Data'!AZ96)/(P$195-P$194)*10)),1))</f>
        <v>0</v>
      </c>
      <c r="Q93" s="93">
        <f>IF('Indicator Data'!BA96="No data","x",ROUND(IF('Indicator Data'!BA96&gt;Q$195,0,IF('Indicator Data'!BA96&lt;Q$194,10,(Q$195-'Indicator Data'!BA96)/(Q$195-Q$194)*10)),1))</f>
        <v>0.2</v>
      </c>
      <c r="R93" s="94">
        <f t="shared" si="13"/>
        <v>1.7</v>
      </c>
      <c r="S93" s="93">
        <f>IF('Indicator Data'!Y96="No data","x",ROUND(IF('Indicator Data'!Y96&gt;S$195,0,IF('Indicator Data'!Y96&lt;S$194,10,(S$195-'Indicator Data'!Y96)/(S$195-S$194)*10)),1))</f>
        <v>3.2</v>
      </c>
      <c r="T93" s="93">
        <f>IF('Indicator Data'!Z96="No data","x",ROUND(IF('Indicator Data'!Z96&gt;T$195,0,IF('Indicator Data'!Z96&lt;T$194,10,(T$195-'Indicator Data'!Z96)/(T$195-T$194)*10)),1))</f>
        <v>0</v>
      </c>
      <c r="U93" s="93">
        <f>IF('Indicator Data'!AC96="No data","x",ROUND(IF('Indicator Data'!AC96&gt;U$195,0,IF('Indicator Data'!AC96&lt;U$194,10,(U$195-'Indicator Data'!AC96)/(U$195-U$194)*10)),1))</f>
        <v>0.1</v>
      </c>
      <c r="V93" s="93">
        <f>IF('Indicator Data'!AD96="No data","x",ROUND(IF('Indicator Data'!AD96&gt;V$195,10,IF('Indicator Data'!AD96&lt;V$194,0,10-(V$195-'Indicator Data'!AD96)/(V$195-V$194)*10)),1))</f>
        <v>0</v>
      </c>
      <c r="W93" s="94">
        <f t="shared" si="14"/>
        <v>0.8</v>
      </c>
      <c r="X93" s="95">
        <f t="shared" si="15"/>
        <v>1.3</v>
      </c>
      <c r="Y93" s="177"/>
    </row>
    <row r="94" spans="1:25" s="4" customFormat="1" x14ac:dyDescent="0.25">
      <c r="A94" s="126" t="str">
        <f>'Indicator Data'!A97</f>
        <v>Kyrgyzstan</v>
      </c>
      <c r="B94" s="47" t="str">
        <f>'Indicator Data'!B97</f>
        <v>KGZ</v>
      </c>
      <c r="C94" s="93">
        <f>IF('Indicator Data'!AR97="No data","x",ROUND(IF('Indicator Data'!AR97&gt;C$195,0,IF('Indicator Data'!AR97&lt;C$194,10,(C$195-'Indicator Data'!AR97)/(C$195-C$194)*10)),1))</f>
        <v>3.7</v>
      </c>
      <c r="D94" s="94">
        <f t="shared" si="8"/>
        <v>3.7</v>
      </c>
      <c r="E94" s="93">
        <f>IF('Indicator Data'!AT97="No data","x",ROUND(IF('Indicator Data'!AT97&gt;E$195,0,IF('Indicator Data'!AT97&lt;E$194,10,(E$195-'Indicator Data'!AT97)/(E$195-E$194)*10)),1))</f>
        <v>7.1</v>
      </c>
      <c r="F94" s="93">
        <f>IF('Indicator Data'!AS97="No data","x",ROUND(IF('Indicator Data'!AS97&gt;F$195,0,IF('Indicator Data'!AS97&lt;F$194,10,(F$195-'Indicator Data'!AS97)/(F$195-F$194)*10)),1))</f>
        <v>6.4</v>
      </c>
      <c r="G94" s="94">
        <f t="shared" si="9"/>
        <v>6.8</v>
      </c>
      <c r="H94" s="95">
        <f t="shared" si="10"/>
        <v>5.3</v>
      </c>
      <c r="I94" s="93">
        <f>IF('Indicator Data'!AV97="No data","x",ROUND(IF('Indicator Data'!AV97^2&gt;I$195,0,IF('Indicator Data'!AV97^2&lt;I$194,10,(I$195-'Indicator Data'!AV97^2)/(I$195-I$194)*10)),1))</f>
        <v>0.1</v>
      </c>
      <c r="J94" s="93">
        <f>IF(OR('Indicator Data'!AU97=0,'Indicator Data'!AU97="No data"),"x",ROUND(IF('Indicator Data'!AU97&gt;J$195,0,IF('Indicator Data'!AU97&lt;J$194,10,(J$195-'Indicator Data'!AU97)/(J$195-J$194)*10)),1))</f>
        <v>0</v>
      </c>
      <c r="K94" s="93">
        <f>IF('Indicator Data'!AW97="No data","x",ROUND(IF('Indicator Data'!AW97&gt;K$195,0,IF('Indicator Data'!AW97&lt;K$194,10,(K$195-'Indicator Data'!AW97)/(K$195-K$194)*10)),1))</f>
        <v>6.6</v>
      </c>
      <c r="L94" s="93">
        <f>IF('Indicator Data'!AX97="No data","x",ROUND(IF('Indicator Data'!AX97&gt;L$195,0,IF('Indicator Data'!AX97&lt;L$194,10,(L$195-'Indicator Data'!AX97)/(L$195-L$194)*10)),1))</f>
        <v>3.5</v>
      </c>
      <c r="M94" s="94">
        <f t="shared" si="11"/>
        <v>2.6</v>
      </c>
      <c r="N94" s="143">
        <f>IF('Indicator Data'!AY97="No data","x",'Indicator Data'!AY97/'Indicator Data'!BE97*100)</f>
        <v>19.81230448383733</v>
      </c>
      <c r="O94" s="93">
        <f t="shared" si="12"/>
        <v>8.1</v>
      </c>
      <c r="P94" s="93">
        <f>IF('Indicator Data'!AZ97="No data","x",ROUND(IF('Indicator Data'!AZ97&gt;P$195,0,IF('Indicator Data'!AZ97&lt;P$194,10,(P$195-'Indicator Data'!AZ97)/(P$195-P$194)*10)),1))</f>
        <v>0.7</v>
      </c>
      <c r="Q94" s="93">
        <f>IF('Indicator Data'!BA97="No data","x",ROUND(IF('Indicator Data'!BA97&gt;Q$195,0,IF('Indicator Data'!BA97&lt;Q$194,10,(Q$195-'Indicator Data'!BA97)/(Q$195-Q$194)*10)),1))</f>
        <v>2</v>
      </c>
      <c r="R94" s="94">
        <f t="shared" si="13"/>
        <v>3.6</v>
      </c>
      <c r="S94" s="93">
        <f>IF('Indicator Data'!Y97="No data","x",ROUND(IF('Indicator Data'!Y97&gt;S$195,0,IF('Indicator Data'!Y97&lt;S$194,10,(S$195-'Indicator Data'!Y97)/(S$195-S$194)*10)),1))</f>
        <v>5.0999999999999996</v>
      </c>
      <c r="T94" s="93">
        <f>IF('Indicator Data'!Z97="No data","x",ROUND(IF('Indicator Data'!Z97&gt;T$195,0,IF('Indicator Data'!Z97&lt;T$194,10,(T$195-'Indicator Data'!Z97)/(T$195-T$194)*10)),1))</f>
        <v>1</v>
      </c>
      <c r="U94" s="93">
        <f>IF('Indicator Data'!AC97="No data","x",ROUND(IF('Indicator Data'!AC97&gt;U$195,0,IF('Indicator Data'!AC97&lt;U$194,10,(U$195-'Indicator Data'!AC97)/(U$195-U$194)*10)),1))</f>
        <v>9.1999999999999993</v>
      </c>
      <c r="V94" s="93">
        <f>IF('Indicator Data'!AD97="No data","x",ROUND(IF('Indicator Data'!AD97&gt;V$195,10,IF('Indicator Data'!AD97&lt;V$194,0,10-(V$195-'Indicator Data'!AD97)/(V$195-V$194)*10)),1))</f>
        <v>0.8</v>
      </c>
      <c r="W94" s="94">
        <f t="shared" si="14"/>
        <v>4</v>
      </c>
      <c r="X94" s="95">
        <f t="shared" si="15"/>
        <v>3.4</v>
      </c>
      <c r="Y94" s="177"/>
    </row>
    <row r="95" spans="1:25" s="4" customFormat="1" x14ac:dyDescent="0.25">
      <c r="A95" s="126" t="str">
        <f>'Indicator Data'!A98</f>
        <v>Lao PDR</v>
      </c>
      <c r="B95" s="47" t="str">
        <f>'Indicator Data'!B98</f>
        <v>LAO</v>
      </c>
      <c r="C95" s="93">
        <f>IF('Indicator Data'!AR98="No data","x",ROUND(IF('Indicator Data'!AR98&gt;C$195,0,IF('Indicator Data'!AR98&lt;C$194,10,(C$195-'Indicator Data'!AR98)/(C$195-C$194)*10)),1))</f>
        <v>6.1</v>
      </c>
      <c r="D95" s="94">
        <f t="shared" si="8"/>
        <v>6.1</v>
      </c>
      <c r="E95" s="93">
        <f>IF('Indicator Data'!AT98="No data","x",ROUND(IF('Indicator Data'!AT98&gt;E$195,0,IF('Indicator Data'!AT98&lt;E$194,10,(E$195-'Indicator Data'!AT98)/(E$195-E$194)*10)),1))</f>
        <v>7.1</v>
      </c>
      <c r="F95" s="93">
        <f>IF('Indicator Data'!AS98="No data","x",ROUND(IF('Indicator Data'!AS98&gt;F$195,0,IF('Indicator Data'!AS98&lt;F$194,10,(F$195-'Indicator Data'!AS98)/(F$195-F$194)*10)),1))</f>
        <v>5.7</v>
      </c>
      <c r="G95" s="94">
        <f t="shared" si="9"/>
        <v>6.4</v>
      </c>
      <c r="H95" s="95">
        <f t="shared" si="10"/>
        <v>6.3</v>
      </c>
      <c r="I95" s="93">
        <f>IF('Indicator Data'!AV98="No data","x",ROUND(IF('Indicator Data'!AV98^2&gt;I$195,0,IF('Indicator Data'!AV98^2&lt;I$194,10,(I$195-'Indicator Data'!AV98^2)/(I$195-I$194)*10)),1))</f>
        <v>4</v>
      </c>
      <c r="J95" s="93">
        <f>IF(OR('Indicator Data'!AU98=0,'Indicator Data'!AU98="No data"),"x",ROUND(IF('Indicator Data'!AU98&gt;J$195,0,IF('Indicator Data'!AU98&lt;J$194,10,(J$195-'Indicator Data'!AU98)/(J$195-J$194)*10)),1))</f>
        <v>1.3</v>
      </c>
      <c r="K95" s="93">
        <f>IF('Indicator Data'!AW98="No data","x",ROUND(IF('Indicator Data'!AW98&gt;K$195,0,IF('Indicator Data'!AW98&lt;K$194,10,(K$195-'Indicator Data'!AW98)/(K$195-K$194)*10)),1))</f>
        <v>7.8</v>
      </c>
      <c r="L95" s="93">
        <f>IF('Indicator Data'!AX98="No data","x",ROUND(IF('Indicator Data'!AX98&gt;L$195,0,IF('Indicator Data'!AX98&lt;L$194,10,(L$195-'Indicator Data'!AX98)/(L$195-L$194)*10)),1))</f>
        <v>7.4</v>
      </c>
      <c r="M95" s="94">
        <f t="shared" si="11"/>
        <v>5.0999999999999996</v>
      </c>
      <c r="N95" s="143">
        <f>IF('Indicator Data'!AY98="No data","x",'Indicator Data'!AY98/'Indicator Data'!BE98*100)</f>
        <v>10.831889081455806</v>
      </c>
      <c r="O95" s="93">
        <f t="shared" si="12"/>
        <v>9</v>
      </c>
      <c r="P95" s="93">
        <f>IF('Indicator Data'!AZ98="No data","x",ROUND(IF('Indicator Data'!AZ98&gt;P$195,0,IF('Indicator Data'!AZ98&lt;P$194,10,(P$195-'Indicator Data'!AZ98)/(P$195-P$194)*10)),1))</f>
        <v>3.2</v>
      </c>
      <c r="Q95" s="93">
        <f>IF('Indicator Data'!BA98="No data","x",ROUND(IF('Indicator Data'!BA98&gt;Q$195,0,IF('Indicator Data'!BA98&lt;Q$194,10,(Q$195-'Indicator Data'!BA98)/(Q$195-Q$194)*10)),1))</f>
        <v>4.9000000000000004</v>
      </c>
      <c r="R95" s="94">
        <f t="shared" si="13"/>
        <v>5.7</v>
      </c>
      <c r="S95" s="93">
        <f>IF('Indicator Data'!Y98="No data","x",ROUND(IF('Indicator Data'!Y98&gt;S$195,0,IF('Indicator Data'!Y98&lt;S$194,10,(S$195-'Indicator Data'!Y98)/(S$195-S$194)*10)),1))</f>
        <v>9.5</v>
      </c>
      <c r="T95" s="93">
        <f>IF('Indicator Data'!Z98="No data","x",ROUND(IF('Indicator Data'!Z98&gt;T$195,0,IF('Indicator Data'!Z98&lt;T$194,10,(T$195-'Indicator Data'!Z98)/(T$195-T$194)*10)),1))</f>
        <v>4.4000000000000004</v>
      </c>
      <c r="U95" s="93">
        <f>IF('Indicator Data'!AC98="No data","x",ROUND(IF('Indicator Data'!AC98&gt;U$195,0,IF('Indicator Data'!AC98&lt;U$194,10,(U$195-'Indicator Data'!AC98)/(U$195-U$194)*10)),1))</f>
        <v>9.6</v>
      </c>
      <c r="V95" s="93">
        <f>IF('Indicator Data'!AD98="No data","x",ROUND(IF('Indicator Data'!AD98&gt;V$195,10,IF('Indicator Data'!AD98&lt;V$194,0,10-(V$195-'Indicator Data'!AD98)/(V$195-V$194)*10)),1))</f>
        <v>2.2000000000000002</v>
      </c>
      <c r="W95" s="94">
        <f t="shared" si="14"/>
        <v>6.4</v>
      </c>
      <c r="X95" s="95">
        <f t="shared" si="15"/>
        <v>5.7</v>
      </c>
      <c r="Y95" s="177"/>
    </row>
    <row r="96" spans="1:25" s="4" customFormat="1" x14ac:dyDescent="0.25">
      <c r="A96" s="126" t="str">
        <f>'Indicator Data'!A99</f>
        <v>Latvia</v>
      </c>
      <c r="B96" s="47" t="str">
        <f>'Indicator Data'!B99</f>
        <v>LVA</v>
      </c>
      <c r="C96" s="93" t="str">
        <f>IF('Indicator Data'!AR99="No data","x",ROUND(IF('Indicator Data'!AR99&gt;C$195,0,IF('Indicator Data'!AR99&lt;C$194,10,(C$195-'Indicator Data'!AR99)/(C$195-C$194)*10)),1))</f>
        <v>x</v>
      </c>
      <c r="D96" s="94" t="str">
        <f t="shared" si="8"/>
        <v>x</v>
      </c>
      <c r="E96" s="93">
        <f>IF('Indicator Data'!AT99="No data","x",ROUND(IF('Indicator Data'!AT99&gt;E$195,0,IF('Indicator Data'!AT99&lt;E$194,10,(E$195-'Indicator Data'!AT99)/(E$195-E$194)*10)),1))</f>
        <v>4.2</v>
      </c>
      <c r="F96" s="93">
        <f>IF('Indicator Data'!AS99="No data","x",ROUND(IF('Indicator Data'!AS99&gt;F$195,0,IF('Indicator Data'!AS99&lt;F$194,10,(F$195-'Indicator Data'!AS99)/(F$195-F$194)*10)),1))</f>
        <v>3.2</v>
      </c>
      <c r="G96" s="94">
        <f t="shared" si="9"/>
        <v>3.7</v>
      </c>
      <c r="H96" s="95">
        <f t="shared" si="10"/>
        <v>3.7</v>
      </c>
      <c r="I96" s="93">
        <f>IF('Indicator Data'!AV99="No data","x",ROUND(IF('Indicator Data'!AV99^2&gt;I$195,0,IF('Indicator Data'!AV99^2&lt;I$194,10,(I$195-'Indicator Data'!AV99^2)/(I$195-I$194)*10)),1))</f>
        <v>0</v>
      </c>
      <c r="J96" s="93">
        <f>IF(OR('Indicator Data'!AU99=0,'Indicator Data'!AU99="No data"),"x",ROUND(IF('Indicator Data'!AU99&gt;J$195,0,IF('Indicator Data'!AU99&lt;J$194,10,(J$195-'Indicator Data'!AU99)/(J$195-J$194)*10)),1))</f>
        <v>0</v>
      </c>
      <c r="K96" s="93">
        <f>IF('Indicator Data'!AW99="No data","x",ROUND(IF('Indicator Data'!AW99&gt;K$195,0,IF('Indicator Data'!AW99&lt;K$194,10,(K$195-'Indicator Data'!AW99)/(K$195-K$194)*10)),1))</f>
        <v>2</v>
      </c>
      <c r="L96" s="93">
        <f>IF('Indicator Data'!AX99="No data","x",ROUND(IF('Indicator Data'!AX99&gt;L$195,0,IF('Indicator Data'!AX99&lt;L$194,10,(L$195-'Indicator Data'!AX99)/(L$195-L$194)*10)),1))</f>
        <v>3.5</v>
      </c>
      <c r="M96" s="94">
        <f t="shared" si="11"/>
        <v>1.4</v>
      </c>
      <c r="N96" s="143">
        <f>IF('Indicator Data'!AY99="No data","x",'Indicator Data'!AY99/'Indicator Data'!BE99*100)</f>
        <v>90.032154340836016</v>
      </c>
      <c r="O96" s="93">
        <f t="shared" si="12"/>
        <v>1</v>
      </c>
      <c r="P96" s="93">
        <f>IF('Indicator Data'!AZ99="No data","x",ROUND(IF('Indicator Data'!AZ99&gt;P$195,0,IF('Indicator Data'!AZ99&lt;P$194,10,(P$195-'Indicator Data'!AZ99)/(P$195-P$194)*10)),1))</f>
        <v>1.4</v>
      </c>
      <c r="Q96" s="93">
        <f>IF('Indicator Data'!BA99="No data","x",ROUND(IF('Indicator Data'!BA99&gt;Q$195,0,IF('Indicator Data'!BA99&lt;Q$194,10,(Q$195-'Indicator Data'!BA99)/(Q$195-Q$194)*10)),1))</f>
        <v>0.1</v>
      </c>
      <c r="R96" s="94">
        <f t="shared" si="13"/>
        <v>0.8</v>
      </c>
      <c r="S96" s="93">
        <f>IF('Indicator Data'!Y99="No data","x",ROUND(IF('Indicator Data'!Y99&gt;S$195,0,IF('Indicator Data'!Y99&lt;S$194,10,(S$195-'Indicator Data'!Y99)/(S$195-S$194)*10)),1))</f>
        <v>1.1000000000000001</v>
      </c>
      <c r="T96" s="93">
        <f>IF('Indicator Data'!Z99="No data","x",ROUND(IF('Indicator Data'!Z99&gt;T$195,0,IF('Indicator Data'!Z99&lt;T$194,10,(T$195-'Indicator Data'!Z99)/(T$195-T$194)*10)),1))</f>
        <v>0.8</v>
      </c>
      <c r="U96" s="93">
        <f>IF('Indicator Data'!AC99="No data","x",ROUND(IF('Indicator Data'!AC99&gt;U$195,0,IF('Indicator Data'!AC99&lt;U$194,10,(U$195-'Indicator Data'!AC99)/(U$195-U$194)*10)),1))</f>
        <v>5.3</v>
      </c>
      <c r="V96" s="93">
        <f>IF('Indicator Data'!AD99="No data","x",ROUND(IF('Indicator Data'!AD99&gt;V$195,10,IF('Indicator Data'!AD99&lt;V$194,0,10-(V$195-'Indicator Data'!AD99)/(V$195-V$194)*10)),1))</f>
        <v>0.2</v>
      </c>
      <c r="W96" s="94">
        <f t="shared" si="14"/>
        <v>1.9</v>
      </c>
      <c r="X96" s="95">
        <f t="shared" si="15"/>
        <v>1.4</v>
      </c>
      <c r="Y96" s="177"/>
    </row>
    <row r="97" spans="1:25" s="4" customFormat="1" x14ac:dyDescent="0.25">
      <c r="A97" s="126" t="str">
        <f>'Indicator Data'!A100</f>
        <v>Lebanon</v>
      </c>
      <c r="B97" s="47" t="str">
        <f>'Indicator Data'!B100</f>
        <v>LBN</v>
      </c>
      <c r="C97" s="93">
        <f>IF('Indicator Data'!AR100="No data","x",ROUND(IF('Indicator Data'!AR100&gt;C$195,0,IF('Indicator Data'!AR100&lt;C$194,10,(C$195-'Indicator Data'!AR100)/(C$195-C$194)*10)),1))</f>
        <v>4.7</v>
      </c>
      <c r="D97" s="94">
        <f t="shared" si="8"/>
        <v>4.7</v>
      </c>
      <c r="E97" s="93">
        <f>IF('Indicator Data'!AT100="No data","x",ROUND(IF('Indicator Data'!AT100&gt;E$195,0,IF('Indicator Data'!AT100&lt;E$194,10,(E$195-'Indicator Data'!AT100)/(E$195-E$194)*10)),1))</f>
        <v>7.2</v>
      </c>
      <c r="F97" s="93">
        <f>IF('Indicator Data'!AS100="No data","x",ROUND(IF('Indicator Data'!AS100&gt;F$195,0,IF('Indicator Data'!AS100&lt;F$194,10,(F$195-'Indicator Data'!AS100)/(F$195-F$194)*10)),1))</f>
        <v>6</v>
      </c>
      <c r="G97" s="94">
        <f t="shared" si="9"/>
        <v>6.6</v>
      </c>
      <c r="H97" s="95">
        <f t="shared" si="10"/>
        <v>5.7</v>
      </c>
      <c r="I97" s="93">
        <f>IF('Indicator Data'!AV100="No data","x",ROUND(IF('Indicator Data'!AV100^2&gt;I$195,0,IF('Indicator Data'!AV100^2&lt;I$194,10,(I$195-'Indicator Data'!AV100^2)/(I$195-I$194)*10)),1))</f>
        <v>1.3</v>
      </c>
      <c r="J97" s="93">
        <f>IF(OR('Indicator Data'!AU100=0,'Indicator Data'!AU100="No data"),"x",ROUND(IF('Indicator Data'!AU100&gt;J$195,0,IF('Indicator Data'!AU100&lt;J$194,10,(J$195-'Indicator Data'!AU100)/(J$195-J$194)*10)),1))</f>
        <v>0</v>
      </c>
      <c r="K97" s="93">
        <f>IF('Indicator Data'!AW100="No data","x",ROUND(IF('Indicator Data'!AW100&gt;K$195,0,IF('Indicator Data'!AW100&lt;K$194,10,(K$195-'Indicator Data'!AW100)/(K$195-K$194)*10)),1))</f>
        <v>2.4</v>
      </c>
      <c r="L97" s="93">
        <f>IF('Indicator Data'!AX100="No data","x",ROUND(IF('Indicator Data'!AX100&gt;L$195,0,IF('Indicator Data'!AX100&lt;L$194,10,(L$195-'Indicator Data'!AX100)/(L$195-L$194)*10)),1))</f>
        <v>5.3</v>
      </c>
      <c r="M97" s="94">
        <f t="shared" si="11"/>
        <v>2.2999999999999998</v>
      </c>
      <c r="N97" s="143">
        <f>IF('Indicator Data'!AY100="No data","x",'Indicator Data'!AY100/'Indicator Data'!BE100*100)</f>
        <v>107.5268817204301</v>
      </c>
      <c r="O97" s="93">
        <f t="shared" si="12"/>
        <v>0</v>
      </c>
      <c r="P97" s="93">
        <f>IF('Indicator Data'!AZ100="No data","x",ROUND(IF('Indicator Data'!AZ100&gt;P$195,0,IF('Indicator Data'!AZ100&lt;P$194,10,(P$195-'Indicator Data'!AZ100)/(P$195-P$194)*10)),1))</f>
        <v>2.1</v>
      </c>
      <c r="Q97" s="93">
        <f>IF('Indicator Data'!BA100="No data","x",ROUND(IF('Indicator Data'!BA100&gt;Q$195,0,IF('Indicator Data'!BA100&lt;Q$194,10,(Q$195-'Indicator Data'!BA100)/(Q$195-Q$194)*10)),1))</f>
        <v>0.2</v>
      </c>
      <c r="R97" s="94">
        <f t="shared" si="13"/>
        <v>0.8</v>
      </c>
      <c r="S97" s="93">
        <f>IF('Indicator Data'!Y100="No data","x",ROUND(IF('Indicator Data'!Y100&gt;S$195,0,IF('Indicator Data'!Y100&lt;S$194,10,(S$195-'Indicator Data'!Y100)/(S$195-S$194)*10)),1))</f>
        <v>2</v>
      </c>
      <c r="T97" s="93">
        <f>IF('Indicator Data'!Z100="No data","x",ROUND(IF('Indicator Data'!Z100&gt;T$195,0,IF('Indicator Data'!Z100&lt;T$194,10,(T$195-'Indicator Data'!Z100)/(T$195-T$194)*10)),1))</f>
        <v>5.0999999999999996</v>
      </c>
      <c r="U97" s="93">
        <f>IF('Indicator Data'!AC100="No data","x",ROUND(IF('Indicator Data'!AC100&gt;U$195,0,IF('Indicator Data'!AC100&lt;U$194,10,(U$195-'Indicator Data'!AC100)/(U$195-U$194)*10)),1))</f>
        <v>6.4</v>
      </c>
      <c r="V97" s="93">
        <f>IF('Indicator Data'!AD100="No data","x",ROUND(IF('Indicator Data'!AD100&gt;V$195,10,IF('Indicator Data'!AD100&lt;V$194,0,10-(V$195-'Indicator Data'!AD100)/(V$195-V$194)*10)),1))</f>
        <v>0.2</v>
      </c>
      <c r="W97" s="94">
        <f t="shared" si="14"/>
        <v>3.4</v>
      </c>
      <c r="X97" s="95">
        <f t="shared" si="15"/>
        <v>2.2000000000000002</v>
      </c>
      <c r="Y97" s="177"/>
    </row>
    <row r="98" spans="1:25" s="4" customFormat="1" x14ac:dyDescent="0.25">
      <c r="A98" s="126" t="str">
        <f>'Indicator Data'!A101</f>
        <v>Lesotho</v>
      </c>
      <c r="B98" s="47" t="str">
        <f>'Indicator Data'!B101</f>
        <v>LSO</v>
      </c>
      <c r="C98" s="93">
        <f>IF('Indicator Data'!AR101="No data","x",ROUND(IF('Indicator Data'!AR101&gt;C$195,0,IF('Indicator Data'!AR101&lt;C$194,10,(C$195-'Indicator Data'!AR101)/(C$195-C$194)*10)),1))</f>
        <v>8.4</v>
      </c>
      <c r="D98" s="94">
        <f t="shared" si="8"/>
        <v>8.4</v>
      </c>
      <c r="E98" s="93">
        <f>IF('Indicator Data'!AT101="No data","x",ROUND(IF('Indicator Data'!AT101&gt;E$195,0,IF('Indicator Data'!AT101&lt;E$194,10,(E$195-'Indicator Data'!AT101)/(E$195-E$194)*10)),1))</f>
        <v>5.9</v>
      </c>
      <c r="F98" s="93">
        <f>IF('Indicator Data'!AS101="No data","x",ROUND(IF('Indicator Data'!AS101&gt;F$195,0,IF('Indicator Data'!AS101&lt;F$194,10,(F$195-'Indicator Data'!AS101)/(F$195-F$194)*10)),1))</f>
        <v>6.7</v>
      </c>
      <c r="G98" s="94">
        <f t="shared" si="9"/>
        <v>6.3</v>
      </c>
      <c r="H98" s="95">
        <f t="shared" si="10"/>
        <v>7.4</v>
      </c>
      <c r="I98" s="93">
        <f>IF('Indicator Data'!AV101="No data","x",ROUND(IF('Indicator Data'!AV101^2&gt;I$195,0,IF('Indicator Data'!AV101^2&lt;I$194,10,(I$195-'Indicator Data'!AV101^2)/(I$195-I$194)*10)),1))</f>
        <v>4.0999999999999996</v>
      </c>
      <c r="J98" s="93">
        <f>IF(OR('Indicator Data'!AU101=0,'Indicator Data'!AU101="No data"),"x",ROUND(IF('Indicator Data'!AU101&gt;J$195,0,IF('Indicator Data'!AU101&lt;J$194,10,(J$195-'Indicator Data'!AU101)/(J$195-J$194)*10)),1))</f>
        <v>7</v>
      </c>
      <c r="K98" s="93">
        <f>IF('Indicator Data'!AW101="No data","x",ROUND(IF('Indicator Data'!AW101&gt;K$195,0,IF('Indicator Data'!AW101&lt;K$194,10,(K$195-'Indicator Data'!AW101)/(K$195-K$194)*10)),1))</f>
        <v>7.3</v>
      </c>
      <c r="L98" s="93">
        <f>IF('Indicator Data'!AX101="No data","x",ROUND(IF('Indicator Data'!AX101&gt;L$195,0,IF('Indicator Data'!AX101&lt;L$194,10,(L$195-'Indicator Data'!AX101)/(L$195-L$194)*10)),1))</f>
        <v>4.8</v>
      </c>
      <c r="M98" s="94">
        <f t="shared" si="11"/>
        <v>5.8</v>
      </c>
      <c r="N98" s="143">
        <f>IF('Indicator Data'!AY101="No data","x",'Indicator Data'!AY101/'Indicator Data'!BE101*100)</f>
        <v>18.115942028985508</v>
      </c>
      <c r="O98" s="93">
        <f t="shared" si="12"/>
        <v>8.3000000000000007</v>
      </c>
      <c r="P98" s="93">
        <f>IF('Indicator Data'!AZ101="No data","x",ROUND(IF('Indicator Data'!AZ101&gt;P$195,0,IF('Indicator Data'!AZ101&lt;P$194,10,(P$195-'Indicator Data'!AZ101)/(P$195-P$194)*10)),1))</f>
        <v>7.7</v>
      </c>
      <c r="Q98" s="93">
        <f>IF('Indicator Data'!BA101="No data","x",ROUND(IF('Indicator Data'!BA101&gt;Q$195,0,IF('Indicator Data'!BA101&lt;Q$194,10,(Q$195-'Indicator Data'!BA101)/(Q$195-Q$194)*10)),1))</f>
        <v>3.6</v>
      </c>
      <c r="R98" s="94">
        <f t="shared" si="13"/>
        <v>6.5</v>
      </c>
      <c r="S98" s="93" t="str">
        <f>IF('Indicator Data'!Y101="No data","x",ROUND(IF('Indicator Data'!Y101&gt;S$195,0,IF('Indicator Data'!Y101&lt;S$194,10,(S$195-'Indicator Data'!Y101)/(S$195-S$194)*10)),1))</f>
        <v>x</v>
      </c>
      <c r="T98" s="93">
        <f>IF('Indicator Data'!Z101="No data","x",ROUND(IF('Indicator Data'!Z101&gt;T$195,0,IF('Indicator Data'!Z101&lt;T$194,10,(T$195-'Indicator Data'!Z101)/(T$195-T$194)*10)),1))</f>
        <v>2.2999999999999998</v>
      </c>
      <c r="U98" s="93">
        <f>IF('Indicator Data'!AC101="No data","x",ROUND(IF('Indicator Data'!AC101&gt;U$195,0,IF('Indicator Data'!AC101&lt;U$194,10,(U$195-'Indicator Data'!AC101)/(U$195-U$194)*10)),1))</f>
        <v>9.3000000000000007</v>
      </c>
      <c r="V98" s="93">
        <f>IF('Indicator Data'!AD101="No data","x",ROUND(IF('Indicator Data'!AD101&gt;V$195,10,IF('Indicator Data'!AD101&lt;V$194,0,10-(V$195-'Indicator Data'!AD101)/(V$195-V$194)*10)),1))</f>
        <v>5.4</v>
      </c>
      <c r="W98" s="94">
        <f t="shared" si="14"/>
        <v>5.7</v>
      </c>
      <c r="X98" s="95">
        <f t="shared" si="15"/>
        <v>6</v>
      </c>
      <c r="Y98" s="177"/>
    </row>
    <row r="99" spans="1:25" s="4" customFormat="1" x14ac:dyDescent="0.25">
      <c r="A99" s="126" t="str">
        <f>'Indicator Data'!A102</f>
        <v>Liberia</v>
      </c>
      <c r="B99" s="47" t="str">
        <f>'Indicator Data'!B102</f>
        <v>LBR</v>
      </c>
      <c r="C99" s="93" t="str">
        <f>IF('Indicator Data'!AR102="No data","x",ROUND(IF('Indicator Data'!AR102&gt;C$195,0,IF('Indicator Data'!AR102&lt;C$194,10,(C$195-'Indicator Data'!AR102)/(C$195-C$194)*10)),1))</f>
        <v>x</v>
      </c>
      <c r="D99" s="94" t="str">
        <f t="shared" si="8"/>
        <v>x</v>
      </c>
      <c r="E99" s="93">
        <f>IF('Indicator Data'!AT102="No data","x",ROUND(IF('Indicator Data'!AT102&gt;E$195,0,IF('Indicator Data'!AT102&lt;E$194,10,(E$195-'Indicator Data'!AT102)/(E$195-E$194)*10)),1))</f>
        <v>6.8</v>
      </c>
      <c r="F99" s="93">
        <f>IF('Indicator Data'!AS102="No data","x",ROUND(IF('Indicator Data'!AS102&gt;F$195,0,IF('Indicator Data'!AS102&lt;F$194,10,(F$195-'Indicator Data'!AS102)/(F$195-F$194)*10)),1))</f>
        <v>7.7</v>
      </c>
      <c r="G99" s="94">
        <f t="shared" si="9"/>
        <v>7.3</v>
      </c>
      <c r="H99" s="95">
        <f t="shared" si="10"/>
        <v>7.3</v>
      </c>
      <c r="I99" s="93">
        <f>IF('Indicator Data'!AV102="No data","x",ROUND(IF('Indicator Data'!AV102^2&gt;I$195,0,IF('Indicator Data'!AV102^2&lt;I$194,10,(I$195-'Indicator Data'!AV102^2)/(I$195-I$194)*10)),1))</f>
        <v>8.5</v>
      </c>
      <c r="J99" s="93">
        <f>IF(OR('Indicator Data'!AU102=0,'Indicator Data'!AU102="No data"),"x",ROUND(IF('Indicator Data'!AU102&gt;J$195,0,IF('Indicator Data'!AU102&lt;J$194,10,(J$195-'Indicator Data'!AU102)/(J$195-J$194)*10)),1))</f>
        <v>8</v>
      </c>
      <c r="K99" s="93">
        <f>IF('Indicator Data'!AW102="No data","x",ROUND(IF('Indicator Data'!AW102&gt;K$195,0,IF('Indicator Data'!AW102&lt;K$194,10,(K$195-'Indicator Data'!AW102)/(K$195-K$194)*10)),1))</f>
        <v>9.3000000000000007</v>
      </c>
      <c r="L99" s="93">
        <f>IF('Indicator Data'!AX102="No data","x",ROUND(IF('Indicator Data'!AX102&gt;L$195,0,IF('Indicator Data'!AX102&lt;L$194,10,(L$195-'Indicator Data'!AX102)/(L$195-L$194)*10)),1))</f>
        <v>6</v>
      </c>
      <c r="M99" s="94">
        <f t="shared" si="11"/>
        <v>8</v>
      </c>
      <c r="N99" s="143">
        <f>IF('Indicator Data'!AY102="No data","x",'Indicator Data'!AY102/'Indicator Data'!BE102*100)</f>
        <v>9.0323920265780728</v>
      </c>
      <c r="O99" s="93">
        <f t="shared" si="12"/>
        <v>9.1999999999999993</v>
      </c>
      <c r="P99" s="93">
        <f>IF('Indicator Data'!AZ102="No data","x",ROUND(IF('Indicator Data'!AZ102&gt;P$195,0,IF('Indicator Data'!AZ102&lt;P$194,10,(P$195-'Indicator Data'!AZ102)/(P$195-P$194)*10)),1))</f>
        <v>9.1999999999999993</v>
      </c>
      <c r="Q99" s="93">
        <f>IF('Indicator Data'!BA102="No data","x",ROUND(IF('Indicator Data'!BA102&gt;Q$195,0,IF('Indicator Data'!BA102&lt;Q$194,10,(Q$195-'Indicator Data'!BA102)/(Q$195-Q$194)*10)),1))</f>
        <v>4.9000000000000004</v>
      </c>
      <c r="R99" s="94">
        <f t="shared" si="13"/>
        <v>7.8</v>
      </c>
      <c r="S99" s="93">
        <f>IF('Indicator Data'!Y102="No data","x",ROUND(IF('Indicator Data'!Y102&gt;S$195,0,IF('Indicator Data'!Y102&lt;S$194,10,(S$195-'Indicator Data'!Y102)/(S$195-S$194)*10)),1))</f>
        <v>10</v>
      </c>
      <c r="T99" s="93">
        <f>IF('Indicator Data'!Z102="No data","x",ROUND(IF('Indicator Data'!Z102&gt;T$195,0,IF('Indicator Data'!Z102&lt;T$194,10,(T$195-'Indicator Data'!Z102)/(T$195-T$194)*10)),1))</f>
        <v>3.1</v>
      </c>
      <c r="U99" s="93">
        <f>IF('Indicator Data'!AC102="No data","x",ROUND(IF('Indicator Data'!AC102&gt;U$195,0,IF('Indicator Data'!AC102&lt;U$194,10,(U$195-'Indicator Data'!AC102)/(U$195-U$194)*10)),1))</f>
        <v>9.6999999999999993</v>
      </c>
      <c r="V99" s="93">
        <f>IF('Indicator Data'!AD102="No data","x",ROUND(IF('Indicator Data'!AD102&gt;V$195,10,IF('Indicator Data'!AD102&lt;V$194,0,10-(V$195-'Indicator Data'!AD102)/(V$195-V$194)*10)),1))</f>
        <v>8.1</v>
      </c>
      <c r="W99" s="94">
        <f t="shared" si="14"/>
        <v>7.7</v>
      </c>
      <c r="X99" s="95">
        <f t="shared" si="15"/>
        <v>7.8</v>
      </c>
      <c r="Y99" s="177"/>
    </row>
    <row r="100" spans="1:25" s="4" customFormat="1" x14ac:dyDescent="0.25">
      <c r="A100" s="126" t="str">
        <f>'Indicator Data'!A103</f>
        <v>Libya</v>
      </c>
      <c r="B100" s="47" t="str">
        <f>'Indicator Data'!B103</f>
        <v>LBY</v>
      </c>
      <c r="C100" s="93" t="str">
        <f>IF('Indicator Data'!AR103="No data","x",ROUND(IF('Indicator Data'!AR103&gt;C$195,0,IF('Indicator Data'!AR103&lt;C$194,10,(C$195-'Indicator Data'!AR103)/(C$195-C$194)*10)),1))</f>
        <v>x</v>
      </c>
      <c r="D100" s="94" t="str">
        <f t="shared" si="8"/>
        <v>x</v>
      </c>
      <c r="E100" s="93">
        <f>IF('Indicator Data'!AT103="No data","x",ROUND(IF('Indicator Data'!AT103&gt;E$195,0,IF('Indicator Data'!AT103&lt;E$194,10,(E$195-'Indicator Data'!AT103)/(E$195-E$194)*10)),1))</f>
        <v>8.3000000000000007</v>
      </c>
      <c r="F100" s="93">
        <f>IF('Indicator Data'!AS103="No data","x",ROUND(IF('Indicator Data'!AS103&gt;F$195,0,IF('Indicator Data'!AS103&lt;F$194,10,(F$195-'Indicator Data'!AS103)/(F$195-F$194)*10)),1))</f>
        <v>8.5</v>
      </c>
      <c r="G100" s="94">
        <f t="shared" si="9"/>
        <v>8.4</v>
      </c>
      <c r="H100" s="95">
        <f t="shared" si="10"/>
        <v>8.4</v>
      </c>
      <c r="I100" s="93">
        <f>IF('Indicator Data'!AV103="No data","x",ROUND(IF('Indicator Data'!AV103^2&gt;I$195,0,IF('Indicator Data'!AV103^2&lt;I$194,10,(I$195-'Indicator Data'!AV103^2)/(I$195-I$194)*10)),1))</f>
        <v>1.8</v>
      </c>
      <c r="J100" s="93">
        <f>IF(OR('Indicator Data'!AU103=0,'Indicator Data'!AU103="No data"),"x",ROUND(IF('Indicator Data'!AU103&gt;J$195,0,IF('Indicator Data'!AU103&lt;J$194,10,(J$195-'Indicator Data'!AU103)/(J$195-J$194)*10)),1))</f>
        <v>0.1</v>
      </c>
      <c r="K100" s="93">
        <f>IF('Indicator Data'!AW103="No data","x",ROUND(IF('Indicator Data'!AW103&gt;K$195,0,IF('Indicator Data'!AW103&lt;K$194,10,(K$195-'Indicator Data'!AW103)/(K$195-K$194)*10)),1))</f>
        <v>8</v>
      </c>
      <c r="L100" s="93">
        <f>IF('Indicator Data'!AX103="No data","x",ROUND(IF('Indicator Data'!AX103&gt;L$195,0,IF('Indicator Data'!AX103&lt;L$194,10,(L$195-'Indicator Data'!AX103)/(L$195-L$194)*10)),1))</f>
        <v>4.0999999999999996</v>
      </c>
      <c r="M100" s="94">
        <f t="shared" si="11"/>
        <v>3.5</v>
      </c>
      <c r="N100" s="143">
        <f>IF('Indicator Data'!AY103="No data","x",'Indicator Data'!AY103/'Indicator Data'!BE103*100)</f>
        <v>3.5236482262409496</v>
      </c>
      <c r="O100" s="93">
        <f t="shared" si="12"/>
        <v>9.6999999999999993</v>
      </c>
      <c r="P100" s="93">
        <f>IF('Indicator Data'!AZ103="No data","x",ROUND(IF('Indicator Data'!AZ103&gt;P$195,0,IF('Indicator Data'!AZ103&lt;P$194,10,(P$195-'Indicator Data'!AZ103)/(P$195-P$194)*10)),1))</f>
        <v>0.4</v>
      </c>
      <c r="Q100" s="93" t="str">
        <f>IF('Indicator Data'!BA103="No data","x",ROUND(IF('Indicator Data'!BA103&gt;Q$195,0,IF('Indicator Data'!BA103&lt;Q$194,10,(Q$195-'Indicator Data'!BA103)/(Q$195-Q$194)*10)),1))</f>
        <v>x</v>
      </c>
      <c r="R100" s="94">
        <f t="shared" si="13"/>
        <v>5.0999999999999996</v>
      </c>
      <c r="S100" s="93">
        <f>IF('Indicator Data'!Y103="No data","x",ROUND(IF('Indicator Data'!Y103&gt;S$195,0,IF('Indicator Data'!Y103&lt;S$194,10,(S$195-'Indicator Data'!Y103)/(S$195-S$194)*10)),1))</f>
        <v>5.3</v>
      </c>
      <c r="T100" s="93">
        <f>IF('Indicator Data'!Z103="No data","x",ROUND(IF('Indicator Data'!Z103&gt;T$195,0,IF('Indicator Data'!Z103&lt;T$194,10,(T$195-'Indicator Data'!Z103)/(T$195-T$194)*10)),1))</f>
        <v>1.3</v>
      </c>
      <c r="U100" s="93">
        <f>IF('Indicator Data'!AC103="No data","x",ROUND(IF('Indicator Data'!AC103&gt;U$195,0,IF('Indicator Data'!AC103&lt;U$194,10,(U$195-'Indicator Data'!AC103)/(U$195-U$194)*10)),1))</f>
        <v>8</v>
      </c>
      <c r="V100" s="93">
        <f>IF('Indicator Data'!AD103="No data","x",ROUND(IF('Indicator Data'!AD103&gt;V$195,10,IF('Indicator Data'!AD103&lt;V$194,0,10-(V$195-'Indicator Data'!AD103)/(V$195-V$194)*10)),1))</f>
        <v>0.1</v>
      </c>
      <c r="W100" s="94">
        <f t="shared" si="14"/>
        <v>3.7</v>
      </c>
      <c r="X100" s="95">
        <f t="shared" si="15"/>
        <v>4.0999999999999996</v>
      </c>
      <c r="Y100" s="177"/>
    </row>
    <row r="101" spans="1:25" s="4" customFormat="1" x14ac:dyDescent="0.25">
      <c r="A101" s="126" t="str">
        <f>'Indicator Data'!A104</f>
        <v>Liechtenstein</v>
      </c>
      <c r="B101" s="47" t="str">
        <f>'Indicator Data'!B104</f>
        <v>LIE</v>
      </c>
      <c r="C101" s="93" t="str">
        <f>IF('Indicator Data'!AR104="No data","x",ROUND(IF('Indicator Data'!AR104&gt;C$195,0,IF('Indicator Data'!AR104&lt;C$194,10,(C$195-'Indicator Data'!AR104)/(C$195-C$194)*10)),1))</f>
        <v>x</v>
      </c>
      <c r="D101" s="94" t="str">
        <f t="shared" si="8"/>
        <v>x</v>
      </c>
      <c r="E101" s="93" t="str">
        <f>IF('Indicator Data'!AT104="No data","x",ROUND(IF('Indicator Data'!AT104&gt;E$195,0,IF('Indicator Data'!AT104&lt;E$194,10,(E$195-'Indicator Data'!AT104)/(E$195-E$194)*10)),1))</f>
        <v>x</v>
      </c>
      <c r="F101" s="93">
        <f>IF('Indicator Data'!AS104="No data","x",ROUND(IF('Indicator Data'!AS104&gt;F$195,0,IF('Indicator Data'!AS104&lt;F$194,10,(F$195-'Indicator Data'!AS104)/(F$195-F$194)*10)),1))</f>
        <v>1.5</v>
      </c>
      <c r="G101" s="94">
        <f t="shared" si="9"/>
        <v>1.5</v>
      </c>
      <c r="H101" s="95">
        <f t="shared" si="10"/>
        <v>1.5</v>
      </c>
      <c r="I101" s="93" t="str">
        <f>IF('Indicator Data'!AV104="No data","x",ROUND(IF('Indicator Data'!AV104^2&gt;I$195,0,IF('Indicator Data'!AV104^2&lt;I$194,10,(I$195-'Indicator Data'!AV104^2)/(I$195-I$194)*10)),1))</f>
        <v>x</v>
      </c>
      <c r="J101" s="93">
        <f>IF(OR('Indicator Data'!AU104=0,'Indicator Data'!AU104="No data"),"x",ROUND(IF('Indicator Data'!AU104&gt;J$195,0,IF('Indicator Data'!AU104&lt;J$194,10,(J$195-'Indicator Data'!AU104)/(J$195-J$194)*10)),1))</f>
        <v>0</v>
      </c>
      <c r="K101" s="93">
        <f>IF('Indicator Data'!AW104="No data","x",ROUND(IF('Indicator Data'!AW104&gt;K$195,0,IF('Indicator Data'!AW104&lt;K$194,10,(K$195-'Indicator Data'!AW104)/(K$195-K$194)*10)),1))</f>
        <v>0.2</v>
      </c>
      <c r="L101" s="93">
        <f>IF('Indicator Data'!AX104="No data","x",ROUND(IF('Indicator Data'!AX104&gt;L$195,0,IF('Indicator Data'!AX104&lt;L$194,10,(L$195-'Indicator Data'!AX104)/(L$195-L$194)*10)),1))</f>
        <v>4.3</v>
      </c>
      <c r="M101" s="94">
        <f t="shared" si="11"/>
        <v>1.5</v>
      </c>
      <c r="N101" s="143">
        <f>IF('Indicator Data'!AY104="No data","x",'Indicator Data'!AY104/'Indicator Data'!BE104*100)</f>
        <v>687.5</v>
      </c>
      <c r="O101" s="93">
        <f t="shared" si="12"/>
        <v>0</v>
      </c>
      <c r="P101" s="93" t="str">
        <f>IF('Indicator Data'!AZ104="No data","x",ROUND(IF('Indicator Data'!AZ104&gt;P$195,0,IF('Indicator Data'!AZ104&lt;P$194,10,(P$195-'Indicator Data'!AZ104)/(P$195-P$194)*10)),1))</f>
        <v>x</v>
      </c>
      <c r="Q101" s="93" t="str">
        <f>IF('Indicator Data'!BA104="No data","x",ROUND(IF('Indicator Data'!BA104&gt;Q$195,0,IF('Indicator Data'!BA104&lt;Q$194,10,(Q$195-'Indicator Data'!BA104)/(Q$195-Q$194)*10)),1))</f>
        <v>x</v>
      </c>
      <c r="R101" s="94">
        <f t="shared" si="13"/>
        <v>0</v>
      </c>
      <c r="S101" s="93" t="str">
        <f>IF('Indicator Data'!Y104="No data","x",ROUND(IF('Indicator Data'!Y104&gt;S$195,0,IF('Indicator Data'!Y104&lt;S$194,10,(S$195-'Indicator Data'!Y104)/(S$195-S$194)*10)),1))</f>
        <v>x</v>
      </c>
      <c r="T101" s="93" t="str">
        <f>IF('Indicator Data'!Z104="No data","x",ROUND(IF('Indicator Data'!Z104&gt;T$195,0,IF('Indicator Data'!Z104&lt;T$194,10,(T$195-'Indicator Data'!Z104)/(T$195-T$194)*10)),1))</f>
        <v>x</v>
      </c>
      <c r="U101" s="93" t="str">
        <f>IF('Indicator Data'!AC104="No data","x",ROUND(IF('Indicator Data'!AC104&gt;U$195,0,IF('Indicator Data'!AC104&lt;U$194,10,(U$195-'Indicator Data'!AC104)/(U$195-U$194)*10)),1))</f>
        <v>x</v>
      </c>
      <c r="V101" s="93" t="str">
        <f>IF('Indicator Data'!AD104="No data","x",ROUND(IF('Indicator Data'!AD104&gt;V$195,10,IF('Indicator Data'!AD104&lt;V$194,0,10-(V$195-'Indicator Data'!AD104)/(V$195-V$194)*10)),1))</f>
        <v>x</v>
      </c>
      <c r="W101" s="94" t="str">
        <f t="shared" si="14"/>
        <v>x</v>
      </c>
      <c r="X101" s="95">
        <f t="shared" si="15"/>
        <v>0.8</v>
      </c>
      <c r="Y101" s="177"/>
    </row>
    <row r="102" spans="1:25" s="4" customFormat="1" x14ac:dyDescent="0.25">
      <c r="A102" s="126" t="str">
        <f>'Indicator Data'!A105</f>
        <v>Lithuania</v>
      </c>
      <c r="B102" s="47" t="str">
        <f>'Indicator Data'!B105</f>
        <v>LTU</v>
      </c>
      <c r="C102" s="93" t="str">
        <f>IF('Indicator Data'!AR105="No data","x",ROUND(IF('Indicator Data'!AR105&gt;C$195,0,IF('Indicator Data'!AR105&lt;C$194,10,(C$195-'Indicator Data'!AR105)/(C$195-C$194)*10)),1))</f>
        <v>x</v>
      </c>
      <c r="D102" s="94" t="str">
        <f t="shared" si="8"/>
        <v>x</v>
      </c>
      <c r="E102" s="93">
        <f>IF('Indicator Data'!AT105="No data","x",ROUND(IF('Indicator Data'!AT105&gt;E$195,0,IF('Indicator Data'!AT105&lt;E$194,10,(E$195-'Indicator Data'!AT105)/(E$195-E$194)*10)),1))</f>
        <v>4.0999999999999996</v>
      </c>
      <c r="F102" s="93">
        <f>IF('Indicator Data'!AS105="No data","x",ROUND(IF('Indicator Data'!AS105&gt;F$195,0,IF('Indicator Data'!AS105&lt;F$194,10,(F$195-'Indicator Data'!AS105)/(F$195-F$194)*10)),1))</f>
        <v>3</v>
      </c>
      <c r="G102" s="94">
        <f t="shared" si="9"/>
        <v>3.6</v>
      </c>
      <c r="H102" s="95">
        <f t="shared" si="10"/>
        <v>3.6</v>
      </c>
      <c r="I102" s="93">
        <f>IF('Indicator Data'!AV105="No data","x",ROUND(IF('Indicator Data'!AV105^2&gt;I$195,0,IF('Indicator Data'!AV105^2&lt;I$194,10,(I$195-'Indicator Data'!AV105^2)/(I$195-I$194)*10)),1))</f>
        <v>0</v>
      </c>
      <c r="J102" s="93">
        <f>IF(OR('Indicator Data'!AU105=0,'Indicator Data'!AU105="No data"),"x",ROUND(IF('Indicator Data'!AU105&gt;J$195,0,IF('Indicator Data'!AU105&lt;J$194,10,(J$195-'Indicator Data'!AU105)/(J$195-J$194)*10)),1))</f>
        <v>0</v>
      </c>
      <c r="K102" s="93">
        <f>IF('Indicator Data'!AW105="No data","x",ROUND(IF('Indicator Data'!AW105&gt;K$195,0,IF('Indicator Data'!AW105&lt;K$194,10,(K$195-'Indicator Data'!AW105)/(K$195-K$194)*10)),1))</f>
        <v>2.6</v>
      </c>
      <c r="L102" s="93">
        <f>IF('Indicator Data'!AX105="No data","x",ROUND(IF('Indicator Data'!AX105&gt;L$195,0,IF('Indicator Data'!AX105&lt;L$194,10,(L$195-'Indicator Data'!AX105)/(L$195-L$194)*10)),1))</f>
        <v>3</v>
      </c>
      <c r="M102" s="94">
        <f t="shared" si="11"/>
        <v>1.4</v>
      </c>
      <c r="N102" s="143">
        <f>IF('Indicator Data'!AY105="No data","x",'Indicator Data'!AY105/'Indicator Data'!BE105*100)</f>
        <v>140.40910106264158</v>
      </c>
      <c r="O102" s="93">
        <f t="shared" si="12"/>
        <v>0</v>
      </c>
      <c r="P102" s="93">
        <f>IF('Indicator Data'!AZ105="No data","x",ROUND(IF('Indicator Data'!AZ105&gt;P$195,0,IF('Indicator Data'!AZ105&lt;P$194,10,(P$195-'Indicator Data'!AZ105)/(P$195-P$194)*10)),1))</f>
        <v>0.8</v>
      </c>
      <c r="Q102" s="93">
        <f>IF('Indicator Data'!BA105="No data","x",ROUND(IF('Indicator Data'!BA105&gt;Q$195,0,IF('Indicator Data'!BA105&lt;Q$194,10,(Q$195-'Indicator Data'!BA105)/(Q$195-Q$194)*10)),1))</f>
        <v>0.7</v>
      </c>
      <c r="R102" s="94">
        <f t="shared" si="13"/>
        <v>0.5</v>
      </c>
      <c r="S102" s="93">
        <f>IF('Indicator Data'!Y105="No data","x",ROUND(IF('Indicator Data'!Y105&gt;S$195,0,IF('Indicator Data'!Y105&lt;S$194,10,(S$195-'Indicator Data'!Y105)/(S$195-S$194)*10)),1))</f>
        <v>0</v>
      </c>
      <c r="T102" s="93">
        <f>IF('Indicator Data'!Z105="No data","x",ROUND(IF('Indicator Data'!Z105&gt;T$195,0,IF('Indicator Data'!Z105&lt;T$194,10,(T$195-'Indicator Data'!Z105)/(T$195-T$194)*10)),1))</f>
        <v>1.3</v>
      </c>
      <c r="U102" s="93">
        <f>IF('Indicator Data'!AC105="No data","x",ROUND(IF('Indicator Data'!AC105&gt;U$195,0,IF('Indicator Data'!AC105&lt;U$194,10,(U$195-'Indicator Data'!AC105)/(U$195-U$194)*10)),1))</f>
        <v>3.8</v>
      </c>
      <c r="V102" s="93">
        <f>IF('Indicator Data'!AD105="No data","x",ROUND(IF('Indicator Data'!AD105&gt;V$195,10,IF('Indicator Data'!AD105&lt;V$194,0,10-(V$195-'Indicator Data'!AD105)/(V$195-V$194)*10)),1))</f>
        <v>0.1</v>
      </c>
      <c r="W102" s="94">
        <f t="shared" si="14"/>
        <v>1.3</v>
      </c>
      <c r="X102" s="95">
        <f t="shared" si="15"/>
        <v>1.1000000000000001</v>
      </c>
      <c r="Y102" s="177"/>
    </row>
    <row r="103" spans="1:25" s="4" customFormat="1" x14ac:dyDescent="0.25">
      <c r="A103" s="126" t="str">
        <f>'Indicator Data'!A106</f>
        <v>Luxembourg</v>
      </c>
      <c r="B103" s="47" t="str">
        <f>'Indicator Data'!B106</f>
        <v>LUX</v>
      </c>
      <c r="C103" s="93" t="str">
        <f>IF('Indicator Data'!AR106="No data","x",ROUND(IF('Indicator Data'!AR106&gt;C$195,0,IF('Indicator Data'!AR106&lt;C$194,10,(C$195-'Indicator Data'!AR106)/(C$195-C$194)*10)),1))</f>
        <v>x</v>
      </c>
      <c r="D103" s="94" t="str">
        <f t="shared" si="8"/>
        <v>x</v>
      </c>
      <c r="E103" s="93">
        <f>IF('Indicator Data'!AT106="No data","x",ROUND(IF('Indicator Data'!AT106&gt;E$195,0,IF('Indicator Data'!AT106&lt;E$194,10,(E$195-'Indicator Data'!AT106)/(E$195-E$194)*10)),1))</f>
        <v>1.9</v>
      </c>
      <c r="F103" s="93">
        <f>IF('Indicator Data'!AS106="No data","x",ROUND(IF('Indicator Data'!AS106&gt;F$195,0,IF('Indicator Data'!AS106&lt;F$194,10,(F$195-'Indicator Data'!AS106)/(F$195-F$194)*10)),1))</f>
        <v>1.6</v>
      </c>
      <c r="G103" s="94">
        <f t="shared" si="9"/>
        <v>1.8</v>
      </c>
      <c r="H103" s="95">
        <f t="shared" si="10"/>
        <v>1.8</v>
      </c>
      <c r="I103" s="93" t="str">
        <f>IF('Indicator Data'!AV106="No data","x",ROUND(IF('Indicator Data'!AV106^2&gt;I$195,0,IF('Indicator Data'!AV106^2&lt;I$194,10,(I$195-'Indicator Data'!AV106^2)/(I$195-I$194)*10)),1))</f>
        <v>x</v>
      </c>
      <c r="J103" s="93">
        <f>IF(OR('Indicator Data'!AU106=0,'Indicator Data'!AU106="No data"),"x",ROUND(IF('Indicator Data'!AU106&gt;J$195,0,IF('Indicator Data'!AU106&lt;J$194,10,(J$195-'Indicator Data'!AU106)/(J$195-J$194)*10)),1))</f>
        <v>0</v>
      </c>
      <c r="K103" s="93">
        <f>IF('Indicator Data'!AW106="No data","x",ROUND(IF('Indicator Data'!AW106&gt;K$195,0,IF('Indicator Data'!AW106&lt;K$194,10,(K$195-'Indicator Data'!AW106)/(K$195-K$194)*10)),1))</f>
        <v>0.2</v>
      </c>
      <c r="L103" s="93">
        <f>IF('Indicator Data'!AX106="No data","x",ROUND(IF('Indicator Data'!AX106&gt;L$195,0,IF('Indicator Data'!AX106&lt;L$194,10,(L$195-'Indicator Data'!AX106)/(L$195-L$194)*10)),1))</f>
        <v>2.7</v>
      </c>
      <c r="M103" s="94">
        <f t="shared" si="11"/>
        <v>1</v>
      </c>
      <c r="N103" s="143">
        <f>IF('Indicator Data'!AY106="No data","x",'Indicator Data'!AY106/'Indicator Data'!BE106*100)</f>
        <v>540.54054054054052</v>
      </c>
      <c r="O103" s="93">
        <f t="shared" si="12"/>
        <v>0</v>
      </c>
      <c r="P103" s="93">
        <f>IF('Indicator Data'!AZ106="No data","x",ROUND(IF('Indicator Data'!AZ106&gt;P$195,0,IF('Indicator Data'!AZ106&lt;P$194,10,(P$195-'Indicator Data'!AZ106)/(P$195-P$194)*10)),1))</f>
        <v>0.3</v>
      </c>
      <c r="Q103" s="93">
        <f>IF('Indicator Data'!BA106="No data","x",ROUND(IF('Indicator Data'!BA106&gt;Q$195,0,IF('Indicator Data'!BA106&lt;Q$194,10,(Q$195-'Indicator Data'!BA106)/(Q$195-Q$194)*10)),1))</f>
        <v>0</v>
      </c>
      <c r="R103" s="94">
        <f t="shared" si="13"/>
        <v>0.1</v>
      </c>
      <c r="S103" s="93">
        <f>IF('Indicator Data'!Y106="No data","x",ROUND(IF('Indicator Data'!Y106&gt;S$195,0,IF('Indicator Data'!Y106&lt;S$194,10,(S$195-'Indicator Data'!Y106)/(S$195-S$194)*10)),1))</f>
        <v>2.7</v>
      </c>
      <c r="T103" s="93">
        <f>IF('Indicator Data'!Z106="No data","x",ROUND(IF('Indicator Data'!Z106&gt;T$195,0,IF('Indicator Data'!Z106&lt;T$194,10,(T$195-'Indicator Data'!Z106)/(T$195-T$194)*10)),1))</f>
        <v>0</v>
      </c>
      <c r="U103" s="93">
        <f>IF('Indicator Data'!AC106="No data","x",ROUND(IF('Indicator Data'!AC106&gt;U$195,0,IF('Indicator Data'!AC106&lt;U$194,10,(U$195-'Indicator Data'!AC106)/(U$195-U$194)*10)),1))</f>
        <v>0</v>
      </c>
      <c r="V103" s="93">
        <f>IF('Indicator Data'!AD106="No data","x",ROUND(IF('Indicator Data'!AD106&gt;V$195,10,IF('Indicator Data'!AD106&lt;V$194,0,10-(V$195-'Indicator Data'!AD106)/(V$195-V$194)*10)),1))</f>
        <v>0.1</v>
      </c>
      <c r="W103" s="94">
        <f t="shared" si="14"/>
        <v>0.7</v>
      </c>
      <c r="X103" s="95">
        <f t="shared" si="15"/>
        <v>0.6</v>
      </c>
      <c r="Y103" s="177"/>
    </row>
    <row r="104" spans="1:25" s="4" customFormat="1" x14ac:dyDescent="0.25">
      <c r="A104" s="126" t="str">
        <f>'Indicator Data'!A107</f>
        <v>Madagascar</v>
      </c>
      <c r="B104" s="47" t="str">
        <f>'Indicator Data'!B107</f>
        <v>MDG</v>
      </c>
      <c r="C104" s="93">
        <f>IF('Indicator Data'!AR107="No data","x",ROUND(IF('Indicator Data'!AR107&gt;C$195,0,IF('Indicator Data'!AR107&lt;C$194,10,(C$195-'Indicator Data'!AR107)/(C$195-C$194)*10)),1))</f>
        <v>4.7</v>
      </c>
      <c r="D104" s="94">
        <f t="shared" si="8"/>
        <v>4.7</v>
      </c>
      <c r="E104" s="93">
        <f>IF('Indicator Data'!AT107="No data","x",ROUND(IF('Indicator Data'!AT107&gt;E$195,0,IF('Indicator Data'!AT107&lt;E$194,10,(E$195-'Indicator Data'!AT107)/(E$195-E$194)*10)),1))</f>
        <v>7.5</v>
      </c>
      <c r="F104" s="93">
        <f>IF('Indicator Data'!AS107="No data","x",ROUND(IF('Indicator Data'!AS107&gt;F$195,0,IF('Indicator Data'!AS107&lt;F$194,10,(F$195-'Indicator Data'!AS107)/(F$195-F$194)*10)),1))</f>
        <v>7.3</v>
      </c>
      <c r="G104" s="94">
        <f t="shared" si="9"/>
        <v>7.4</v>
      </c>
      <c r="H104" s="95">
        <f t="shared" si="10"/>
        <v>6.1</v>
      </c>
      <c r="I104" s="93">
        <f>IF('Indicator Data'!AV107="No data","x",ROUND(IF('Indicator Data'!AV107^2&gt;I$195,0,IF('Indicator Data'!AV107^2&lt;I$194,10,(I$195-'Indicator Data'!AV107^2)/(I$195-I$194)*10)),1))</f>
        <v>6.4</v>
      </c>
      <c r="J104" s="93">
        <f>IF(OR('Indicator Data'!AU107=0,'Indicator Data'!AU107="No data"),"x",ROUND(IF('Indicator Data'!AU107&gt;J$195,0,IF('Indicator Data'!AU107&lt;J$194,10,(J$195-'Indicator Data'!AU107)/(J$195-J$194)*10)),1))</f>
        <v>7.7</v>
      </c>
      <c r="K104" s="93">
        <f>IF('Indicator Data'!AW107="No data","x",ROUND(IF('Indicator Data'!AW107&gt;K$195,0,IF('Indicator Data'!AW107&lt;K$194,10,(K$195-'Indicator Data'!AW107)/(K$195-K$194)*10)),1))</f>
        <v>9.5</v>
      </c>
      <c r="L104" s="93">
        <f>IF('Indicator Data'!AX107="No data","x",ROUND(IF('Indicator Data'!AX107&gt;L$195,0,IF('Indicator Data'!AX107&lt;L$194,10,(L$195-'Indicator Data'!AX107)/(L$195-L$194)*10)),1))</f>
        <v>8.1</v>
      </c>
      <c r="M104" s="94">
        <f t="shared" si="11"/>
        <v>7.9</v>
      </c>
      <c r="N104" s="143">
        <f>IF('Indicator Data'!AY107="No data","x",'Indicator Data'!AY107/'Indicator Data'!BE107*100)</f>
        <v>7.9100319840423703</v>
      </c>
      <c r="O104" s="93">
        <f t="shared" si="12"/>
        <v>9.3000000000000007</v>
      </c>
      <c r="P104" s="93">
        <f>IF('Indicator Data'!AZ107="No data","x",ROUND(IF('Indicator Data'!AZ107&gt;P$195,0,IF('Indicator Data'!AZ107&lt;P$194,10,(P$195-'Indicator Data'!AZ107)/(P$195-P$194)*10)),1))</f>
        <v>9.8000000000000007</v>
      </c>
      <c r="Q104" s="93">
        <f>IF('Indicator Data'!BA107="No data","x",ROUND(IF('Indicator Data'!BA107&gt;Q$195,0,IF('Indicator Data'!BA107&lt;Q$194,10,(Q$195-'Indicator Data'!BA107)/(Q$195-Q$194)*10)),1))</f>
        <v>9.6999999999999993</v>
      </c>
      <c r="R104" s="94">
        <f t="shared" si="13"/>
        <v>9.6</v>
      </c>
      <c r="S104" s="93">
        <f>IF('Indicator Data'!Y107="No data","x",ROUND(IF('Indicator Data'!Y107&gt;S$195,0,IF('Indicator Data'!Y107&lt;S$194,10,(S$195-'Indicator Data'!Y107)/(S$195-S$194)*10)),1))</f>
        <v>9.6</v>
      </c>
      <c r="T104" s="93">
        <f>IF('Indicator Data'!Z107="No data","x",ROUND(IF('Indicator Data'!Z107&gt;T$195,0,IF('Indicator Data'!Z107&lt;T$194,10,(T$195-'Indicator Data'!Z107)/(T$195-T$194)*10)),1))</f>
        <v>10</v>
      </c>
      <c r="U104" s="93">
        <f>IF('Indicator Data'!AC107="No data","x",ROUND(IF('Indicator Data'!AC107&gt;U$195,0,IF('Indicator Data'!AC107&lt;U$194,10,(U$195-'Indicator Data'!AC107)/(U$195-U$194)*10)),1))</f>
        <v>9.9</v>
      </c>
      <c r="V104" s="93">
        <f>IF('Indicator Data'!AD107="No data","x",ROUND(IF('Indicator Data'!AD107&gt;V$195,10,IF('Indicator Data'!AD107&lt;V$194,0,10-(V$195-'Indicator Data'!AD107)/(V$195-V$194)*10)),1))</f>
        <v>3.9</v>
      </c>
      <c r="W104" s="94">
        <f t="shared" si="14"/>
        <v>8.4</v>
      </c>
      <c r="X104" s="95">
        <f t="shared" si="15"/>
        <v>8.6</v>
      </c>
      <c r="Y104" s="177"/>
    </row>
    <row r="105" spans="1:25" s="4" customFormat="1" x14ac:dyDescent="0.25">
      <c r="A105" s="126" t="str">
        <f>'Indicator Data'!A108</f>
        <v>Malawi</v>
      </c>
      <c r="B105" s="47" t="str">
        <f>'Indicator Data'!B108</f>
        <v>MWI</v>
      </c>
      <c r="C105" s="93">
        <f>IF('Indicator Data'!AR108="No data","x",ROUND(IF('Indicator Data'!AR108&gt;C$195,0,IF('Indicator Data'!AR108&lt;C$194,10,(C$195-'Indicator Data'!AR108)/(C$195-C$194)*10)),1))</f>
        <v>4</v>
      </c>
      <c r="D105" s="94">
        <f t="shared" si="8"/>
        <v>4</v>
      </c>
      <c r="E105" s="93">
        <f>IF('Indicator Data'!AT108="No data","x",ROUND(IF('Indicator Data'!AT108&gt;E$195,0,IF('Indicator Data'!AT108&lt;E$194,10,(E$195-'Indicator Data'!AT108)/(E$195-E$194)*10)),1))</f>
        <v>6.8</v>
      </c>
      <c r="F105" s="93">
        <f>IF('Indicator Data'!AS108="No data","x",ROUND(IF('Indicator Data'!AS108&gt;F$195,0,IF('Indicator Data'!AS108&lt;F$194,10,(F$195-'Indicator Data'!AS108)/(F$195-F$194)*10)),1))</f>
        <v>6.3</v>
      </c>
      <c r="G105" s="94">
        <f t="shared" si="9"/>
        <v>6.6</v>
      </c>
      <c r="H105" s="95">
        <f t="shared" si="10"/>
        <v>5.3</v>
      </c>
      <c r="I105" s="93">
        <f>IF('Indicator Data'!AV108="No data","x",ROUND(IF('Indicator Data'!AV108^2&gt;I$195,0,IF('Indicator Data'!AV108^2&lt;I$194,10,(I$195-'Indicator Data'!AV108^2)/(I$195-I$194)*10)),1))</f>
        <v>6.2</v>
      </c>
      <c r="J105" s="93">
        <f>IF(OR('Indicator Data'!AU108=0,'Indicator Data'!AU108="No data"),"x",ROUND(IF('Indicator Data'!AU108&gt;J$195,0,IF('Indicator Data'!AU108&lt;J$194,10,(J$195-'Indicator Data'!AU108)/(J$195-J$194)*10)),1))</f>
        <v>8.9</v>
      </c>
      <c r="K105" s="93">
        <f>IF('Indicator Data'!AW108="No data","x",ROUND(IF('Indicator Data'!AW108&gt;K$195,0,IF('Indicator Data'!AW108&lt;K$194,10,(K$195-'Indicator Data'!AW108)/(K$195-K$194)*10)),1))</f>
        <v>9</v>
      </c>
      <c r="L105" s="93">
        <f>IF('Indicator Data'!AX108="No data","x",ROUND(IF('Indicator Data'!AX108&gt;L$195,0,IF('Indicator Data'!AX108&lt;L$194,10,(L$195-'Indicator Data'!AX108)/(L$195-L$194)*10)),1))</f>
        <v>8.1999999999999993</v>
      </c>
      <c r="M105" s="94">
        <f t="shared" si="11"/>
        <v>8.1</v>
      </c>
      <c r="N105" s="143">
        <f>IF('Indicator Data'!AY108="No data","x",'Indicator Data'!AY108/'Indicator Data'!BE108*100)</f>
        <v>19.092066185829445</v>
      </c>
      <c r="O105" s="93">
        <f t="shared" si="12"/>
        <v>8.1999999999999993</v>
      </c>
      <c r="P105" s="93">
        <f>IF('Indicator Data'!AZ108="No data","x",ROUND(IF('Indicator Data'!AZ108&gt;P$195,0,IF('Indicator Data'!AZ108&lt;P$194,10,(P$195-'Indicator Data'!AZ108)/(P$195-P$194)*10)),1))</f>
        <v>6.6</v>
      </c>
      <c r="Q105" s="93">
        <f>IF('Indicator Data'!BA108="No data","x",ROUND(IF('Indicator Data'!BA108&gt;Q$195,0,IF('Indicator Data'!BA108&lt;Q$194,10,(Q$195-'Indicator Data'!BA108)/(Q$195-Q$194)*10)),1))</f>
        <v>2</v>
      </c>
      <c r="R105" s="94">
        <f t="shared" si="13"/>
        <v>5.6</v>
      </c>
      <c r="S105" s="93">
        <f>IF('Indicator Data'!Y108="No data","x",ROUND(IF('Indicator Data'!Y108&gt;S$195,0,IF('Indicator Data'!Y108&lt;S$194,10,(S$195-'Indicator Data'!Y108)/(S$195-S$194)*10)),1))</f>
        <v>10</v>
      </c>
      <c r="T105" s="93">
        <f>IF('Indicator Data'!Z108="No data","x",ROUND(IF('Indicator Data'!Z108&gt;T$195,0,IF('Indicator Data'!Z108&lt;T$194,10,(T$195-'Indicator Data'!Z108)/(T$195-T$194)*10)),1))</f>
        <v>4.0999999999999996</v>
      </c>
      <c r="U105" s="93">
        <f>IF('Indicator Data'!AC108="No data","x",ROUND(IF('Indicator Data'!AC108&gt;U$195,0,IF('Indicator Data'!AC108&lt;U$194,10,(U$195-'Indicator Data'!AC108)/(U$195-U$194)*10)),1))</f>
        <v>9.8000000000000007</v>
      </c>
      <c r="V105" s="93">
        <f>IF('Indicator Data'!AD108="No data","x",ROUND(IF('Indicator Data'!AD108&gt;V$195,10,IF('Indicator Data'!AD108&lt;V$194,0,10-(V$195-'Indicator Data'!AD108)/(V$195-V$194)*10)),1))</f>
        <v>7</v>
      </c>
      <c r="W105" s="94">
        <f t="shared" si="14"/>
        <v>7.7</v>
      </c>
      <c r="X105" s="95">
        <f t="shared" si="15"/>
        <v>7.1</v>
      </c>
      <c r="Y105" s="177"/>
    </row>
    <row r="106" spans="1:25" s="4" customFormat="1" x14ac:dyDescent="0.25">
      <c r="A106" s="126" t="str">
        <f>'Indicator Data'!A109</f>
        <v>Malaysia</v>
      </c>
      <c r="B106" s="47" t="str">
        <f>'Indicator Data'!B109</f>
        <v>MYS</v>
      </c>
      <c r="C106" s="93">
        <f>IF('Indicator Data'!AR109="No data","x",ROUND(IF('Indicator Data'!AR109&gt;C$195,0,IF('Indicator Data'!AR109&lt;C$194,10,(C$195-'Indicator Data'!AR109)/(C$195-C$194)*10)),1))</f>
        <v>2.6</v>
      </c>
      <c r="D106" s="94">
        <f t="shared" si="8"/>
        <v>2.6</v>
      </c>
      <c r="E106" s="93">
        <f>IF('Indicator Data'!AT109="No data","x",ROUND(IF('Indicator Data'!AT109&gt;E$195,0,IF('Indicator Data'!AT109&lt;E$194,10,(E$195-'Indicator Data'!AT109)/(E$195-E$194)*10)),1))</f>
        <v>5.3</v>
      </c>
      <c r="F106" s="93">
        <f>IF('Indicator Data'!AS109="No data","x",ROUND(IF('Indicator Data'!AS109&gt;F$195,0,IF('Indicator Data'!AS109&lt;F$194,10,(F$195-'Indicator Data'!AS109)/(F$195-F$194)*10)),1))</f>
        <v>3.3</v>
      </c>
      <c r="G106" s="94">
        <f t="shared" si="9"/>
        <v>4.3</v>
      </c>
      <c r="H106" s="95">
        <f t="shared" si="10"/>
        <v>3.5</v>
      </c>
      <c r="I106" s="93">
        <f>IF('Indicator Data'!AV109="No data","x",ROUND(IF('Indicator Data'!AV109^2&gt;I$195,0,IF('Indicator Data'!AV109^2&lt;I$194,10,(I$195-'Indicator Data'!AV109^2)/(I$195-I$194)*10)),1))</f>
        <v>1.1000000000000001</v>
      </c>
      <c r="J106" s="93">
        <f>IF(OR('Indicator Data'!AU109=0,'Indicator Data'!AU109="No data"),"x",ROUND(IF('Indicator Data'!AU109&gt;J$195,0,IF('Indicator Data'!AU109&lt;J$194,10,(J$195-'Indicator Data'!AU109)/(J$195-J$194)*10)),1))</f>
        <v>0</v>
      </c>
      <c r="K106" s="93">
        <f>IF('Indicator Data'!AW109="No data","x",ROUND(IF('Indicator Data'!AW109&gt;K$195,0,IF('Indicator Data'!AW109&lt;K$194,10,(K$195-'Indicator Data'!AW109)/(K$195-K$194)*10)),1))</f>
        <v>2.1</v>
      </c>
      <c r="L106" s="93">
        <f>IF('Indicator Data'!AX109="No data","x",ROUND(IF('Indicator Data'!AX109&gt;L$195,0,IF('Indicator Data'!AX109&lt;L$194,10,(L$195-'Indicator Data'!AX109)/(L$195-L$194)*10)),1))</f>
        <v>3</v>
      </c>
      <c r="M106" s="94">
        <f t="shared" si="11"/>
        <v>1.6</v>
      </c>
      <c r="N106" s="143">
        <f>IF('Indicator Data'!AY109="No data","x",'Indicator Data'!AY109/'Indicator Data'!BE109*100)</f>
        <v>21.001369654542685</v>
      </c>
      <c r="O106" s="93">
        <f t="shared" si="12"/>
        <v>8</v>
      </c>
      <c r="P106" s="93">
        <f>IF('Indicator Data'!AZ109="No data","x",ROUND(IF('Indicator Data'!AZ109&gt;P$195,0,IF('Indicator Data'!AZ109&lt;P$194,10,(P$195-'Indicator Data'!AZ109)/(P$195-P$194)*10)),1))</f>
        <v>0.4</v>
      </c>
      <c r="Q106" s="93">
        <f>IF('Indicator Data'!BA109="No data","x",ROUND(IF('Indicator Data'!BA109&gt;Q$195,0,IF('Indicator Data'!BA109&lt;Q$194,10,(Q$195-'Indicator Data'!BA109)/(Q$195-Q$194)*10)),1))</f>
        <v>0.4</v>
      </c>
      <c r="R106" s="94">
        <f t="shared" si="13"/>
        <v>2.9</v>
      </c>
      <c r="S106" s="93">
        <f>IF('Indicator Data'!Y109="No data","x",ROUND(IF('Indicator Data'!Y109&gt;S$195,0,IF('Indicator Data'!Y109&lt;S$194,10,(S$195-'Indicator Data'!Y109)/(S$195-S$194)*10)),1))</f>
        <v>7</v>
      </c>
      <c r="T106" s="93">
        <f>IF('Indicator Data'!Z109="No data","x",ROUND(IF('Indicator Data'!Z109&gt;T$195,0,IF('Indicator Data'!Z109&lt;T$194,10,(T$195-'Indicator Data'!Z109)/(T$195-T$194)*10)),1))</f>
        <v>1.5</v>
      </c>
      <c r="U106" s="93">
        <f>IF('Indicator Data'!AC109="No data","x",ROUND(IF('Indicator Data'!AC109&gt;U$195,0,IF('Indicator Data'!AC109&lt;U$194,10,(U$195-'Indicator Data'!AC109)/(U$195-U$194)*10)),1))</f>
        <v>6.6</v>
      </c>
      <c r="V106" s="93">
        <f>IF('Indicator Data'!AD109="No data","x",ROUND(IF('Indicator Data'!AD109&gt;V$195,10,IF('Indicator Data'!AD109&lt;V$194,0,10-(V$195-'Indicator Data'!AD109)/(V$195-V$194)*10)),1))</f>
        <v>0.4</v>
      </c>
      <c r="W106" s="94">
        <f t="shared" si="14"/>
        <v>3.9</v>
      </c>
      <c r="X106" s="95">
        <f t="shared" si="15"/>
        <v>2.8</v>
      </c>
      <c r="Y106" s="177"/>
    </row>
    <row r="107" spans="1:25" s="4" customFormat="1" x14ac:dyDescent="0.25">
      <c r="A107" s="126" t="str">
        <f>'Indicator Data'!A110</f>
        <v>Maldives</v>
      </c>
      <c r="B107" s="47" t="str">
        <f>'Indicator Data'!B110</f>
        <v>MDV</v>
      </c>
      <c r="C107" s="93">
        <f>IF('Indicator Data'!AR110="No data","x",ROUND(IF('Indicator Data'!AR110&gt;C$195,0,IF('Indicator Data'!AR110&lt;C$194,10,(C$195-'Indicator Data'!AR110)/(C$195-C$194)*10)),1))</f>
        <v>5.8</v>
      </c>
      <c r="D107" s="94">
        <f t="shared" si="8"/>
        <v>5.8</v>
      </c>
      <c r="E107" s="93">
        <f>IF('Indicator Data'!AT110="No data","x",ROUND(IF('Indicator Data'!AT110&gt;E$195,0,IF('Indicator Data'!AT110&lt;E$194,10,(E$195-'Indicator Data'!AT110)/(E$195-E$194)*10)),1))</f>
        <v>6.9</v>
      </c>
      <c r="F107" s="93">
        <f>IF('Indicator Data'!AS110="No data","x",ROUND(IF('Indicator Data'!AS110&gt;F$195,0,IF('Indicator Data'!AS110&lt;F$194,10,(F$195-'Indicator Data'!AS110)/(F$195-F$194)*10)),1))</f>
        <v>5.9</v>
      </c>
      <c r="G107" s="94">
        <f t="shared" si="9"/>
        <v>6.4</v>
      </c>
      <c r="H107" s="95">
        <f t="shared" si="10"/>
        <v>6.1</v>
      </c>
      <c r="I107" s="93">
        <f>IF('Indicator Data'!AV110="No data","x",ROUND(IF('Indicator Data'!AV110^2&gt;I$195,0,IF('Indicator Data'!AV110^2&lt;I$194,10,(I$195-'Indicator Data'!AV110^2)/(I$195-I$194)*10)),1))</f>
        <v>0.1</v>
      </c>
      <c r="J107" s="93">
        <f>IF(OR('Indicator Data'!AU110=0,'Indicator Data'!AU110="No data"),"x",ROUND(IF('Indicator Data'!AU110&gt;J$195,0,IF('Indicator Data'!AU110&lt;J$194,10,(J$195-'Indicator Data'!AU110)/(J$195-J$194)*10)),1))</f>
        <v>0</v>
      </c>
      <c r="K107" s="93">
        <f>IF('Indicator Data'!AW110="No data","x",ROUND(IF('Indicator Data'!AW110&gt;K$195,0,IF('Indicator Data'!AW110&lt;K$194,10,(K$195-'Indicator Data'!AW110)/(K$195-K$194)*10)),1))</f>
        <v>4.0999999999999996</v>
      </c>
      <c r="L107" s="93">
        <f>IF('Indicator Data'!AX110="No data","x",ROUND(IF('Indicator Data'!AX110&gt;L$195,0,IF('Indicator Data'!AX110&lt;L$194,10,(L$195-'Indicator Data'!AX110)/(L$195-L$194)*10)),1))</f>
        <v>0</v>
      </c>
      <c r="M107" s="94">
        <f t="shared" si="11"/>
        <v>1.1000000000000001</v>
      </c>
      <c r="N107" s="143">
        <f>IF('Indicator Data'!AY110="No data","x",'Indicator Data'!AY110/'Indicator Data'!BE110*100)</f>
        <v>226.66666666666666</v>
      </c>
      <c r="O107" s="93">
        <f t="shared" si="12"/>
        <v>0</v>
      </c>
      <c r="P107" s="93">
        <f>IF('Indicator Data'!AZ110="No data","x",ROUND(IF('Indicator Data'!AZ110&gt;P$195,0,IF('Indicator Data'!AZ110&lt;P$194,10,(P$195-'Indicator Data'!AZ110)/(P$195-P$194)*10)),1))</f>
        <v>0.2</v>
      </c>
      <c r="Q107" s="93">
        <f>IF('Indicator Data'!BA110="No data","x",ROUND(IF('Indicator Data'!BA110&gt;Q$195,0,IF('Indicator Data'!BA110&lt;Q$194,10,(Q$195-'Indicator Data'!BA110)/(Q$195-Q$194)*10)),1))</f>
        <v>0.3</v>
      </c>
      <c r="R107" s="94">
        <f t="shared" si="13"/>
        <v>0.2</v>
      </c>
      <c r="S107" s="93">
        <f>IF('Indicator Data'!Y110="No data","x",ROUND(IF('Indicator Data'!Y110&gt;S$195,0,IF('Indicator Data'!Y110&lt;S$194,10,(S$195-'Indicator Data'!Y110)/(S$195-S$194)*10)),1))</f>
        <v>6.5</v>
      </c>
      <c r="T107" s="93">
        <f>IF('Indicator Data'!Z110="No data","x",ROUND(IF('Indicator Data'!Z110&gt;T$195,0,IF('Indicator Data'!Z110&lt;T$194,10,(T$195-'Indicator Data'!Z110)/(T$195-T$194)*10)),1))</f>
        <v>0</v>
      </c>
      <c r="U107" s="93">
        <f>IF('Indicator Data'!AC110="No data","x",ROUND(IF('Indicator Data'!AC110&gt;U$195,0,IF('Indicator Data'!AC110&lt;U$194,10,(U$195-'Indicator Data'!AC110)/(U$195-U$194)*10)),1))</f>
        <v>5</v>
      </c>
      <c r="V107" s="93">
        <f>IF('Indicator Data'!AD110="No data","x",ROUND(IF('Indicator Data'!AD110&gt;V$195,10,IF('Indicator Data'!AD110&lt;V$194,0,10-(V$195-'Indicator Data'!AD110)/(V$195-V$194)*10)),1))</f>
        <v>0.8</v>
      </c>
      <c r="W107" s="94">
        <f t="shared" si="14"/>
        <v>3.1</v>
      </c>
      <c r="X107" s="95">
        <f t="shared" si="15"/>
        <v>1.5</v>
      </c>
      <c r="Y107" s="177"/>
    </row>
    <row r="108" spans="1:25" s="4" customFormat="1" x14ac:dyDescent="0.25">
      <c r="A108" s="126" t="str">
        <f>'Indicator Data'!A111</f>
        <v>Mali</v>
      </c>
      <c r="B108" s="47" t="str">
        <f>'Indicator Data'!B111</f>
        <v>MLI</v>
      </c>
      <c r="C108" s="93">
        <f>IF('Indicator Data'!AR111="No data","x",ROUND(IF('Indicator Data'!AR111&gt;C$195,0,IF('Indicator Data'!AR111&lt;C$194,10,(C$195-'Indicator Data'!AR111)/(C$195-C$194)*10)),1))</f>
        <v>4.9000000000000004</v>
      </c>
      <c r="D108" s="94">
        <f t="shared" si="8"/>
        <v>4.9000000000000004</v>
      </c>
      <c r="E108" s="93">
        <f>IF('Indicator Data'!AT111="No data","x",ROUND(IF('Indicator Data'!AT111&gt;E$195,0,IF('Indicator Data'!AT111&lt;E$194,10,(E$195-'Indicator Data'!AT111)/(E$195-E$194)*10)),1))</f>
        <v>6.8</v>
      </c>
      <c r="F108" s="93">
        <f>IF('Indicator Data'!AS111="No data","x",ROUND(IF('Indicator Data'!AS111&gt;F$195,0,IF('Indicator Data'!AS111&lt;F$194,10,(F$195-'Indicator Data'!AS111)/(F$195-F$194)*10)),1))</f>
        <v>6.9</v>
      </c>
      <c r="G108" s="94">
        <f t="shared" si="9"/>
        <v>6.9</v>
      </c>
      <c r="H108" s="95">
        <f t="shared" si="10"/>
        <v>5.9</v>
      </c>
      <c r="I108" s="93">
        <f>IF('Indicator Data'!AV111="No data","x",ROUND(IF('Indicator Data'!AV111^2&gt;I$195,0,IF('Indicator Data'!AV111^2&lt;I$194,10,(I$195-'Indicator Data'!AV111^2)/(I$195-I$194)*10)),1))</f>
        <v>9.8000000000000007</v>
      </c>
      <c r="J108" s="93">
        <f>IF(OR('Indicator Data'!AU111=0,'Indicator Data'!AU111="No data"),"x",ROUND(IF('Indicator Data'!AU111&gt;J$195,0,IF('Indicator Data'!AU111&lt;J$194,10,(J$195-'Indicator Data'!AU111)/(J$195-J$194)*10)),1))</f>
        <v>6.5</v>
      </c>
      <c r="K108" s="93">
        <f>IF('Indicator Data'!AW111="No data","x",ROUND(IF('Indicator Data'!AW111&gt;K$195,0,IF('Indicator Data'!AW111&lt;K$194,10,(K$195-'Indicator Data'!AW111)/(K$195-K$194)*10)),1))</f>
        <v>8.9</v>
      </c>
      <c r="L108" s="93">
        <f>IF('Indicator Data'!AX111="No data","x",ROUND(IF('Indicator Data'!AX111&gt;L$195,0,IF('Indicator Data'!AX111&lt;L$194,10,(L$195-'Indicator Data'!AX111)/(L$195-L$194)*10)),1))</f>
        <v>4.0999999999999996</v>
      </c>
      <c r="M108" s="94">
        <f t="shared" si="11"/>
        <v>7.3</v>
      </c>
      <c r="N108" s="143">
        <f>IF('Indicator Data'!AY111="No data","x",'Indicator Data'!AY111/'Indicator Data'!BE111*100)</f>
        <v>9.0149894688532122</v>
      </c>
      <c r="O108" s="93">
        <f t="shared" si="12"/>
        <v>9.1999999999999993</v>
      </c>
      <c r="P108" s="93">
        <f>IF('Indicator Data'!AZ111="No data","x",ROUND(IF('Indicator Data'!AZ111&gt;P$195,0,IF('Indicator Data'!AZ111&lt;P$194,10,(P$195-'Indicator Data'!AZ111)/(P$195-P$194)*10)),1))</f>
        <v>8.4</v>
      </c>
      <c r="Q108" s="93">
        <f>IF('Indicator Data'!BA111="No data","x",ROUND(IF('Indicator Data'!BA111&gt;Q$195,0,IF('Indicator Data'!BA111&lt;Q$194,10,(Q$195-'Indicator Data'!BA111)/(Q$195-Q$194)*10)),1))</f>
        <v>4.5999999999999996</v>
      </c>
      <c r="R108" s="94">
        <f t="shared" si="13"/>
        <v>7.4</v>
      </c>
      <c r="S108" s="93">
        <f>IF('Indicator Data'!Y111="No data","x",ROUND(IF('Indicator Data'!Y111&gt;S$195,0,IF('Indicator Data'!Y111&lt;S$194,10,(S$195-'Indicator Data'!Y111)/(S$195-S$194)*10)),1))</f>
        <v>9.8000000000000007</v>
      </c>
      <c r="T108" s="93">
        <f>IF('Indicator Data'!Z111="No data","x",ROUND(IF('Indicator Data'!Z111&gt;T$195,0,IF('Indicator Data'!Z111&lt;T$194,10,(T$195-'Indicator Data'!Z111)/(T$195-T$194)*10)),1))</f>
        <v>9.6999999999999993</v>
      </c>
      <c r="U108" s="93">
        <f>IF('Indicator Data'!AC111="No data","x",ROUND(IF('Indicator Data'!AC111&gt;U$195,0,IF('Indicator Data'!AC111&lt;U$194,10,(U$195-'Indicator Data'!AC111)/(U$195-U$194)*10)),1))</f>
        <v>9.8000000000000007</v>
      </c>
      <c r="V108" s="93">
        <f>IF('Indicator Data'!AD111="No data","x",ROUND(IF('Indicator Data'!AD111&gt;V$195,10,IF('Indicator Data'!AD111&lt;V$194,0,10-(V$195-'Indicator Data'!AD111)/(V$195-V$194)*10)),1))</f>
        <v>6.5</v>
      </c>
      <c r="W108" s="94">
        <f t="shared" si="14"/>
        <v>9</v>
      </c>
      <c r="X108" s="95">
        <f t="shared" si="15"/>
        <v>7.9</v>
      </c>
      <c r="Y108" s="177"/>
    </row>
    <row r="109" spans="1:25" s="4" customFormat="1" x14ac:dyDescent="0.25">
      <c r="A109" s="126" t="str">
        <f>'Indicator Data'!A112</f>
        <v>Malta</v>
      </c>
      <c r="B109" s="47" t="str">
        <f>'Indicator Data'!B112</f>
        <v>MLT</v>
      </c>
      <c r="C109" s="93" t="str">
        <f>IF('Indicator Data'!AR112="No data","x",ROUND(IF('Indicator Data'!AR112&gt;C$195,0,IF('Indicator Data'!AR112&lt;C$194,10,(C$195-'Indicator Data'!AR112)/(C$195-C$194)*10)),1))</f>
        <v>x</v>
      </c>
      <c r="D109" s="94" t="str">
        <f t="shared" si="8"/>
        <v>x</v>
      </c>
      <c r="E109" s="93">
        <f>IF('Indicator Data'!AT112="No data","x",ROUND(IF('Indicator Data'!AT112&gt;E$195,0,IF('Indicator Data'!AT112&lt;E$194,10,(E$195-'Indicator Data'!AT112)/(E$195-E$194)*10)),1))</f>
        <v>4.5999999999999996</v>
      </c>
      <c r="F109" s="93">
        <f>IF('Indicator Data'!AS112="No data","x",ROUND(IF('Indicator Data'!AS112&gt;F$195,0,IF('Indicator Data'!AS112&lt;F$194,10,(F$195-'Indicator Data'!AS112)/(F$195-F$194)*10)),1))</f>
        <v>3</v>
      </c>
      <c r="G109" s="94">
        <f t="shared" si="9"/>
        <v>3.8</v>
      </c>
      <c r="H109" s="95">
        <f t="shared" si="10"/>
        <v>3.8</v>
      </c>
      <c r="I109" s="93">
        <f>IF('Indicator Data'!AV112="No data","x",ROUND(IF('Indicator Data'!AV112^2&gt;I$195,0,IF('Indicator Data'!AV112^2&lt;I$194,10,(I$195-'Indicator Data'!AV112^2)/(I$195-I$194)*10)),1))</f>
        <v>1.3</v>
      </c>
      <c r="J109" s="93">
        <f>IF(OR('Indicator Data'!AU112=0,'Indicator Data'!AU112="No data"),"x",ROUND(IF('Indicator Data'!AU112&gt;J$195,0,IF('Indicator Data'!AU112&lt;J$194,10,(J$195-'Indicator Data'!AU112)/(J$195-J$194)*10)),1))</f>
        <v>0</v>
      </c>
      <c r="K109" s="93">
        <f>IF('Indicator Data'!AW112="No data","x",ROUND(IF('Indicator Data'!AW112&gt;K$195,0,IF('Indicator Data'!AW112&lt;K$194,10,(K$195-'Indicator Data'!AW112)/(K$195-K$194)*10)),1))</f>
        <v>2.2999999999999998</v>
      </c>
      <c r="L109" s="93">
        <f>IF('Indicator Data'!AX112="No data","x",ROUND(IF('Indicator Data'!AX112&gt;L$195,0,IF('Indicator Data'!AX112&lt;L$194,10,(L$195-'Indicator Data'!AX112)/(L$195-L$194)*10)),1))</f>
        <v>3.9</v>
      </c>
      <c r="M109" s="94">
        <f t="shared" si="11"/>
        <v>1.9</v>
      </c>
      <c r="N109" s="143">
        <f>IF('Indicator Data'!AY112="No data","x",'Indicator Data'!AY112/'Indicator Data'!BE112*100)</f>
        <v>843.75</v>
      </c>
      <c r="O109" s="93">
        <f t="shared" si="12"/>
        <v>0</v>
      </c>
      <c r="P109" s="93">
        <f>IF('Indicator Data'!AZ112="No data","x",ROUND(IF('Indicator Data'!AZ112&gt;P$195,0,IF('Indicator Data'!AZ112&lt;P$194,10,(P$195-'Indicator Data'!AZ112)/(P$195-P$194)*10)),1))</f>
        <v>0</v>
      </c>
      <c r="Q109" s="93">
        <f>IF('Indicator Data'!BA112="No data","x",ROUND(IF('Indicator Data'!BA112&gt;Q$195,0,IF('Indicator Data'!BA112&lt;Q$194,10,(Q$195-'Indicator Data'!BA112)/(Q$195-Q$194)*10)),1))</f>
        <v>0</v>
      </c>
      <c r="R109" s="94">
        <f t="shared" si="13"/>
        <v>0</v>
      </c>
      <c r="S109" s="93">
        <f>IF('Indicator Data'!Y112="No data","x",ROUND(IF('Indicator Data'!Y112&gt;S$195,0,IF('Indicator Data'!Y112&lt;S$194,10,(S$195-'Indicator Data'!Y112)/(S$195-S$194)*10)),1))</f>
        <v>0.2</v>
      </c>
      <c r="T109" s="93">
        <f>IF('Indicator Data'!Z112="No data","x",ROUND(IF('Indicator Data'!Z112&gt;T$195,0,IF('Indicator Data'!Z112&lt;T$194,10,(T$195-'Indicator Data'!Z112)/(T$195-T$194)*10)),1))</f>
        <v>2.1</v>
      </c>
      <c r="U109" s="93">
        <f>IF('Indicator Data'!AC112="No data","x",ROUND(IF('Indicator Data'!AC112&gt;U$195,0,IF('Indicator Data'!AC112&lt;U$194,10,(U$195-'Indicator Data'!AC112)/(U$195-U$194)*10)),1))</f>
        <v>0</v>
      </c>
      <c r="V109" s="93">
        <f>IF('Indicator Data'!AD112="No data","x",ROUND(IF('Indicator Data'!AD112&gt;V$195,10,IF('Indicator Data'!AD112&lt;V$194,0,10-(V$195-'Indicator Data'!AD112)/(V$195-V$194)*10)),1))</f>
        <v>0.1</v>
      </c>
      <c r="W109" s="94">
        <f t="shared" si="14"/>
        <v>0.6</v>
      </c>
      <c r="X109" s="95">
        <f t="shared" si="15"/>
        <v>0.8</v>
      </c>
      <c r="Y109" s="177"/>
    </row>
    <row r="110" spans="1:25" s="4" customFormat="1" x14ac:dyDescent="0.25">
      <c r="A110" s="126" t="str">
        <f>'Indicator Data'!A113</f>
        <v>Marshall Islands</v>
      </c>
      <c r="B110" s="47" t="str">
        <f>'Indicator Data'!B113</f>
        <v>MHL</v>
      </c>
      <c r="C110" s="93">
        <f>IF('Indicator Data'!AR113="No data","x",ROUND(IF('Indicator Data'!AR113&gt;C$195,0,IF('Indicator Data'!AR113&lt;C$194,10,(C$195-'Indicator Data'!AR113)/(C$195-C$194)*10)),1))</f>
        <v>7.3</v>
      </c>
      <c r="D110" s="94">
        <f t="shared" si="8"/>
        <v>7.3</v>
      </c>
      <c r="E110" s="93" t="str">
        <f>IF('Indicator Data'!AT113="No data","x",ROUND(IF('Indicator Data'!AT113&gt;E$195,0,IF('Indicator Data'!AT113&lt;E$194,10,(E$195-'Indicator Data'!AT113)/(E$195-E$194)*10)),1))</f>
        <v>x</v>
      </c>
      <c r="F110" s="93">
        <f>IF('Indicator Data'!AS113="No data","x",ROUND(IF('Indicator Data'!AS113&gt;F$195,0,IF('Indicator Data'!AS113&lt;F$194,10,(F$195-'Indicator Data'!AS113)/(F$195-F$194)*10)),1))</f>
        <v>8.1</v>
      </c>
      <c r="G110" s="94">
        <f t="shared" si="9"/>
        <v>8.1</v>
      </c>
      <c r="H110" s="95">
        <f t="shared" si="10"/>
        <v>7.7</v>
      </c>
      <c r="I110" s="93">
        <f>IF('Indicator Data'!AV113="No data","x",ROUND(IF('Indicator Data'!AV113^2&gt;I$195,0,IF('Indicator Data'!AV113^2&lt;I$194,10,(I$195-'Indicator Data'!AV113^2)/(I$195-I$194)*10)),1))</f>
        <v>0.4</v>
      </c>
      <c r="J110" s="93">
        <f>IF(OR('Indicator Data'!AU113=0,'Indicator Data'!AU113="No data"),"x",ROUND(IF('Indicator Data'!AU113&gt;J$195,0,IF('Indicator Data'!AU113&lt;J$194,10,(J$195-'Indicator Data'!AU113)/(J$195-J$194)*10)),1))</f>
        <v>0.7</v>
      </c>
      <c r="K110" s="93">
        <f>IF('Indicator Data'!AW113="No data","x",ROUND(IF('Indicator Data'!AW113&gt;K$195,0,IF('Indicator Data'!AW113&lt;K$194,10,(K$195-'Indicator Data'!AW113)/(K$195-K$194)*10)),1))</f>
        <v>7</v>
      </c>
      <c r="L110" s="93">
        <f>IF('Indicator Data'!AX113="No data","x",ROUND(IF('Indicator Data'!AX113&gt;L$195,0,IF('Indicator Data'!AX113&lt;L$194,10,(L$195-'Indicator Data'!AX113)/(L$195-L$194)*10)),1))</f>
        <v>8.8000000000000007</v>
      </c>
      <c r="M110" s="94">
        <f t="shared" si="11"/>
        <v>4.2</v>
      </c>
      <c r="N110" s="143">
        <f>IF('Indicator Data'!AY113="No data","x",'Indicator Data'!AY113/'Indicator Data'!BE113*100)</f>
        <v>144.44444444444443</v>
      </c>
      <c r="O110" s="93">
        <f t="shared" si="12"/>
        <v>0</v>
      </c>
      <c r="P110" s="93">
        <f>IF('Indicator Data'!AZ113="No data","x",ROUND(IF('Indicator Data'!AZ113&gt;P$195,0,IF('Indicator Data'!AZ113&lt;P$194,10,(P$195-'Indicator Data'!AZ113)/(P$195-P$194)*10)),1))</f>
        <v>2.6</v>
      </c>
      <c r="Q110" s="93">
        <f>IF('Indicator Data'!BA113="No data","x",ROUND(IF('Indicator Data'!BA113&gt;Q$195,0,IF('Indicator Data'!BA113&lt;Q$194,10,(Q$195-'Indicator Data'!BA113)/(Q$195-Q$194)*10)),1))</f>
        <v>1.1000000000000001</v>
      </c>
      <c r="R110" s="94">
        <f t="shared" si="13"/>
        <v>1.2</v>
      </c>
      <c r="S110" s="93">
        <f>IF('Indicator Data'!Y113="No data","x",ROUND(IF('Indicator Data'!Y113&gt;S$195,0,IF('Indicator Data'!Y113&lt;S$194,10,(S$195-'Indicator Data'!Y113)/(S$195-S$194)*10)),1))</f>
        <v>8.9</v>
      </c>
      <c r="T110" s="93">
        <f>IF('Indicator Data'!Z113="No data","x",ROUND(IF('Indicator Data'!Z113&gt;T$195,0,IF('Indicator Data'!Z113&lt;T$194,10,(T$195-'Indicator Data'!Z113)/(T$195-T$194)*10)),1))</f>
        <v>4.0999999999999996</v>
      </c>
      <c r="U110" s="93">
        <f>IF('Indicator Data'!AC113="No data","x",ROUND(IF('Indicator Data'!AC113&gt;U$195,0,IF('Indicator Data'!AC113&lt;U$194,10,(U$195-'Indicator Data'!AC113)/(U$195-U$194)*10)),1))</f>
        <v>7.2</v>
      </c>
      <c r="V110" s="93" t="str">
        <f>IF('Indicator Data'!AD113="No data","x",ROUND(IF('Indicator Data'!AD113&gt;V$195,10,IF('Indicator Data'!AD113&lt;V$194,0,10-(V$195-'Indicator Data'!AD113)/(V$195-V$194)*10)),1))</f>
        <v>x</v>
      </c>
      <c r="W110" s="94">
        <f t="shared" si="14"/>
        <v>6.7</v>
      </c>
      <c r="X110" s="95">
        <f t="shared" si="15"/>
        <v>4</v>
      </c>
      <c r="Y110" s="177"/>
    </row>
    <row r="111" spans="1:25" s="4" customFormat="1" x14ac:dyDescent="0.25">
      <c r="A111" s="126" t="str">
        <f>'Indicator Data'!A114</f>
        <v>Mauritania</v>
      </c>
      <c r="B111" s="47" t="str">
        <f>'Indicator Data'!B114</f>
        <v>MRT</v>
      </c>
      <c r="C111" s="93">
        <f>IF('Indicator Data'!AR114="No data","x",ROUND(IF('Indicator Data'!AR114&gt;C$195,0,IF('Indicator Data'!AR114&lt;C$194,10,(C$195-'Indicator Data'!AR114)/(C$195-C$194)*10)),1))</f>
        <v>4.8</v>
      </c>
      <c r="D111" s="94">
        <f t="shared" si="8"/>
        <v>4.8</v>
      </c>
      <c r="E111" s="93">
        <f>IF('Indicator Data'!AT114="No data","x",ROUND(IF('Indicator Data'!AT114&gt;E$195,0,IF('Indicator Data'!AT114&lt;E$194,10,(E$195-'Indicator Data'!AT114)/(E$195-E$194)*10)),1))</f>
        <v>7.3</v>
      </c>
      <c r="F111" s="93">
        <f>IF('Indicator Data'!AS114="No data","x",ROUND(IF('Indicator Data'!AS114&gt;F$195,0,IF('Indicator Data'!AS114&lt;F$194,10,(F$195-'Indicator Data'!AS114)/(F$195-F$194)*10)),1))</f>
        <v>6.4</v>
      </c>
      <c r="G111" s="94">
        <f t="shared" si="9"/>
        <v>6.9</v>
      </c>
      <c r="H111" s="95">
        <f t="shared" si="10"/>
        <v>5.9</v>
      </c>
      <c r="I111" s="93">
        <f>IF('Indicator Data'!AV114="No data","x",ROUND(IF('Indicator Data'!AV114^2&gt;I$195,0,IF('Indicator Data'!AV114^2&lt;I$194,10,(I$195-'Indicator Data'!AV114^2)/(I$195-I$194)*10)),1))</f>
        <v>8</v>
      </c>
      <c r="J111" s="93">
        <f>IF(OR('Indicator Data'!AU114=0,'Indicator Data'!AU114="No data"),"x",ROUND(IF('Indicator Data'!AU114&gt;J$195,0,IF('Indicator Data'!AU114&lt;J$194,10,(J$195-'Indicator Data'!AU114)/(J$195-J$194)*10)),1))</f>
        <v>5.8</v>
      </c>
      <c r="K111" s="93">
        <f>IF('Indicator Data'!AW114="No data","x",ROUND(IF('Indicator Data'!AW114&gt;K$195,0,IF('Indicator Data'!AW114&lt;K$194,10,(K$195-'Indicator Data'!AW114)/(K$195-K$194)*10)),1))</f>
        <v>8.1999999999999993</v>
      </c>
      <c r="L111" s="93">
        <f>IF('Indicator Data'!AX114="No data","x",ROUND(IF('Indicator Data'!AX114&gt;L$195,0,IF('Indicator Data'!AX114&lt;L$194,10,(L$195-'Indicator Data'!AX114)/(L$195-L$194)*10)),1))</f>
        <v>5.8</v>
      </c>
      <c r="M111" s="94">
        <f t="shared" si="11"/>
        <v>7</v>
      </c>
      <c r="N111" s="143">
        <f>IF('Indicator Data'!AY114="No data","x",'Indicator Data'!AY114/'Indicator Data'!BE114*100)</f>
        <v>1.4553216260793636</v>
      </c>
      <c r="O111" s="93">
        <f t="shared" si="12"/>
        <v>10</v>
      </c>
      <c r="P111" s="93">
        <f>IF('Indicator Data'!AZ114="No data","x",ROUND(IF('Indicator Data'!AZ114&gt;P$195,0,IF('Indicator Data'!AZ114&lt;P$194,10,(P$195-'Indicator Data'!AZ114)/(P$195-P$194)*10)),1))</f>
        <v>6.7</v>
      </c>
      <c r="Q111" s="93">
        <f>IF('Indicator Data'!BA114="No data","x",ROUND(IF('Indicator Data'!BA114&gt;Q$195,0,IF('Indicator Data'!BA114&lt;Q$194,10,(Q$195-'Indicator Data'!BA114)/(Q$195-Q$194)*10)),1))</f>
        <v>8.4</v>
      </c>
      <c r="R111" s="94">
        <f t="shared" si="13"/>
        <v>8.4</v>
      </c>
      <c r="S111" s="93">
        <f>IF('Indicator Data'!Y114="No data","x",ROUND(IF('Indicator Data'!Y114&gt;S$195,0,IF('Indicator Data'!Y114&lt;S$194,10,(S$195-'Indicator Data'!Y114)/(S$195-S$194)*10)),1))</f>
        <v>9.6999999999999993</v>
      </c>
      <c r="T111" s="93">
        <f>IF('Indicator Data'!Z114="No data","x",ROUND(IF('Indicator Data'!Z114&gt;T$195,0,IF('Indicator Data'!Z114&lt;T$194,10,(T$195-'Indicator Data'!Z114)/(T$195-T$194)*10)),1))</f>
        <v>5.4</v>
      </c>
      <c r="U111" s="93">
        <f>IF('Indicator Data'!AC114="No data","x",ROUND(IF('Indicator Data'!AC114&gt;U$195,0,IF('Indicator Data'!AC114&lt;U$194,10,(U$195-'Indicator Data'!AC114)/(U$195-U$194)*10)),1))</f>
        <v>9.6</v>
      </c>
      <c r="V111" s="93">
        <f>IF('Indicator Data'!AD114="No data","x",ROUND(IF('Indicator Data'!AD114&gt;V$195,10,IF('Indicator Data'!AD114&lt;V$194,0,10-(V$195-'Indicator Data'!AD114)/(V$195-V$194)*10)),1))</f>
        <v>6.7</v>
      </c>
      <c r="W111" s="94">
        <f t="shared" si="14"/>
        <v>7.9</v>
      </c>
      <c r="X111" s="95">
        <f t="shared" si="15"/>
        <v>7.8</v>
      </c>
      <c r="Y111" s="177"/>
    </row>
    <row r="112" spans="1:25" s="4" customFormat="1" x14ac:dyDescent="0.25">
      <c r="A112" s="126" t="str">
        <f>'Indicator Data'!A115</f>
        <v>Mauritius</v>
      </c>
      <c r="B112" s="47" t="str">
        <f>'Indicator Data'!B115</f>
        <v>MUS</v>
      </c>
      <c r="C112" s="93">
        <f>IF('Indicator Data'!AR115="No data","x",ROUND(IF('Indicator Data'!AR115&gt;C$195,0,IF('Indicator Data'!AR115&lt;C$194,10,(C$195-'Indicator Data'!AR115)/(C$195-C$194)*10)),1))</f>
        <v>3.3</v>
      </c>
      <c r="D112" s="94">
        <f t="shared" si="8"/>
        <v>3.3</v>
      </c>
      <c r="E112" s="93">
        <f>IF('Indicator Data'!AT115="No data","x",ROUND(IF('Indicator Data'!AT115&gt;E$195,0,IF('Indicator Data'!AT115&lt;E$194,10,(E$195-'Indicator Data'!AT115)/(E$195-E$194)*10)),1))</f>
        <v>4.9000000000000004</v>
      </c>
      <c r="F112" s="93">
        <f>IF('Indicator Data'!AS115="No data","x",ROUND(IF('Indicator Data'!AS115&gt;F$195,0,IF('Indicator Data'!AS115&lt;F$194,10,(F$195-'Indicator Data'!AS115)/(F$195-F$194)*10)),1))</f>
        <v>3.2</v>
      </c>
      <c r="G112" s="94">
        <f t="shared" si="9"/>
        <v>4.0999999999999996</v>
      </c>
      <c r="H112" s="95">
        <f t="shared" si="10"/>
        <v>3.7</v>
      </c>
      <c r="I112" s="93">
        <f>IF('Indicator Data'!AV115="No data","x",ROUND(IF('Indicator Data'!AV115^2&gt;I$195,0,IF('Indicator Data'!AV115^2&lt;I$194,10,(I$195-'Indicator Data'!AV115^2)/(I$195-I$194)*10)),1))</f>
        <v>2</v>
      </c>
      <c r="J112" s="93">
        <f>IF(OR('Indicator Data'!AU115=0,'Indicator Data'!AU115="No data"),"x",ROUND(IF('Indicator Data'!AU115&gt;J$195,0,IF('Indicator Data'!AU115&lt;J$194,10,(J$195-'Indicator Data'!AU115)/(J$195-J$194)*10)),1))</f>
        <v>0.1</v>
      </c>
      <c r="K112" s="93">
        <f>IF('Indicator Data'!AW115="No data","x",ROUND(IF('Indicator Data'!AW115&gt;K$195,0,IF('Indicator Data'!AW115&lt;K$194,10,(K$195-'Indicator Data'!AW115)/(K$195-K$194)*10)),1))</f>
        <v>4.8</v>
      </c>
      <c r="L112" s="93">
        <f>IF('Indicator Data'!AX115="No data","x",ROUND(IF('Indicator Data'!AX115&gt;L$195,0,IF('Indicator Data'!AX115&lt;L$194,10,(L$195-'Indicator Data'!AX115)/(L$195-L$194)*10)),1))</f>
        <v>2.9</v>
      </c>
      <c r="M112" s="94">
        <f t="shared" si="11"/>
        <v>2.5</v>
      </c>
      <c r="N112" s="143">
        <f>IF('Indicator Data'!AY115="No data","x",'Indicator Data'!AY115/'Indicator Data'!BE115*100)</f>
        <v>137.93103448275863</v>
      </c>
      <c r="O112" s="93">
        <f t="shared" si="12"/>
        <v>0</v>
      </c>
      <c r="P112" s="93">
        <f>IF('Indicator Data'!AZ115="No data","x",ROUND(IF('Indicator Data'!AZ115&gt;P$195,0,IF('Indicator Data'!AZ115&lt;P$194,10,(P$195-'Indicator Data'!AZ115)/(P$195-P$194)*10)),1))</f>
        <v>0.8</v>
      </c>
      <c r="Q112" s="93">
        <f>IF('Indicator Data'!BA115="No data","x",ROUND(IF('Indicator Data'!BA115&gt;Q$195,0,IF('Indicator Data'!BA115&lt;Q$194,10,(Q$195-'Indicator Data'!BA115)/(Q$195-Q$194)*10)),1))</f>
        <v>0</v>
      </c>
      <c r="R112" s="94">
        <f t="shared" si="13"/>
        <v>0.3</v>
      </c>
      <c r="S112" s="93" t="str">
        <f>IF('Indicator Data'!Y115="No data","x",ROUND(IF('Indicator Data'!Y115&gt;S$195,0,IF('Indicator Data'!Y115&lt;S$194,10,(S$195-'Indicator Data'!Y115)/(S$195-S$194)*10)),1))</f>
        <v>x</v>
      </c>
      <c r="T112" s="93">
        <f>IF('Indicator Data'!Z115="No data","x",ROUND(IF('Indicator Data'!Z115&gt;T$195,0,IF('Indicator Data'!Z115&lt;T$194,10,(T$195-'Indicator Data'!Z115)/(T$195-T$194)*10)),1))</f>
        <v>2.6</v>
      </c>
      <c r="U112" s="93">
        <f>IF('Indicator Data'!AC115="No data","x",ROUND(IF('Indicator Data'!AC115&gt;U$195,0,IF('Indicator Data'!AC115&lt;U$194,10,(U$195-'Indicator Data'!AC115)/(U$195-U$194)*10)),1))</f>
        <v>6.4</v>
      </c>
      <c r="V112" s="93">
        <f>IF('Indicator Data'!AD115="No data","x",ROUND(IF('Indicator Data'!AD115&gt;V$195,10,IF('Indicator Data'!AD115&lt;V$194,0,10-(V$195-'Indicator Data'!AD115)/(V$195-V$194)*10)),1))</f>
        <v>0.6</v>
      </c>
      <c r="W112" s="94">
        <f t="shared" si="14"/>
        <v>3.2</v>
      </c>
      <c r="X112" s="95">
        <f t="shared" si="15"/>
        <v>2</v>
      </c>
      <c r="Y112" s="177"/>
    </row>
    <row r="113" spans="1:25" s="4" customFormat="1" x14ac:dyDescent="0.25">
      <c r="A113" s="126" t="str">
        <f>'Indicator Data'!A116</f>
        <v>Mexico</v>
      </c>
      <c r="B113" s="47" t="str">
        <f>'Indicator Data'!B116</f>
        <v>MEX</v>
      </c>
      <c r="C113" s="93">
        <f>IF('Indicator Data'!AR116="No data","x",ROUND(IF('Indicator Data'!AR116&gt;C$195,0,IF('Indicator Data'!AR116&lt;C$194,10,(C$195-'Indicator Data'!AR116)/(C$195-C$194)*10)),1))</f>
        <v>5.0999999999999996</v>
      </c>
      <c r="D113" s="94">
        <f t="shared" si="8"/>
        <v>5.0999999999999996</v>
      </c>
      <c r="E113" s="93">
        <f>IF('Indicator Data'!AT116="No data","x",ROUND(IF('Indicator Data'!AT116&gt;E$195,0,IF('Indicator Data'!AT116&lt;E$194,10,(E$195-'Indicator Data'!AT116)/(E$195-E$194)*10)),1))</f>
        <v>7.2</v>
      </c>
      <c r="F113" s="93">
        <f>IF('Indicator Data'!AS116="No data","x",ROUND(IF('Indicator Data'!AS116&gt;F$195,0,IF('Indicator Data'!AS116&lt;F$194,10,(F$195-'Indicator Data'!AS116)/(F$195-F$194)*10)),1))</f>
        <v>5.0999999999999996</v>
      </c>
      <c r="G113" s="94">
        <f t="shared" si="9"/>
        <v>6.2</v>
      </c>
      <c r="H113" s="95">
        <f t="shared" si="10"/>
        <v>5.7</v>
      </c>
      <c r="I113" s="93">
        <f>IF('Indicator Data'!AV116="No data","x",ROUND(IF('Indicator Data'!AV116^2&gt;I$195,0,IF('Indicator Data'!AV116^2&lt;I$194,10,(I$195-'Indicator Data'!AV116^2)/(I$195-I$194)*10)),1))</f>
        <v>1.2</v>
      </c>
      <c r="J113" s="93">
        <f>IF(OR('Indicator Data'!AU116=0,'Indicator Data'!AU116="No data"),"x",ROUND(IF('Indicator Data'!AU116&gt;J$195,0,IF('Indicator Data'!AU116&lt;J$194,10,(J$195-'Indicator Data'!AU116)/(J$195-J$194)*10)),1))</f>
        <v>0</v>
      </c>
      <c r="K113" s="93">
        <f>IF('Indicator Data'!AW116="No data","x",ROUND(IF('Indicator Data'!AW116&gt;K$195,0,IF('Indicator Data'!AW116&lt;K$194,10,(K$195-'Indicator Data'!AW116)/(K$195-K$194)*10)),1))</f>
        <v>4.0999999999999996</v>
      </c>
      <c r="L113" s="93">
        <f>IF('Indicator Data'!AX116="No data","x",ROUND(IF('Indicator Data'!AX116&gt;L$195,0,IF('Indicator Data'!AX116&lt;L$194,10,(L$195-'Indicator Data'!AX116)/(L$195-L$194)*10)),1))</f>
        <v>5.7</v>
      </c>
      <c r="M113" s="94">
        <f t="shared" si="11"/>
        <v>2.8</v>
      </c>
      <c r="N113" s="143">
        <f>IF('Indicator Data'!AY116="No data","x",'Indicator Data'!AY116/'Indicator Data'!BE116*100)</f>
        <v>18.518994830113943</v>
      </c>
      <c r="O113" s="93">
        <f t="shared" si="12"/>
        <v>8.1999999999999993</v>
      </c>
      <c r="P113" s="93">
        <f>IF('Indicator Data'!AZ116="No data","x",ROUND(IF('Indicator Data'!AZ116&gt;P$195,0,IF('Indicator Data'!AZ116&lt;P$194,10,(P$195-'Indicator Data'!AZ116)/(P$195-P$194)*10)),1))</f>
        <v>1.6</v>
      </c>
      <c r="Q113" s="93">
        <f>IF('Indicator Data'!BA116="No data","x",ROUND(IF('Indicator Data'!BA116&gt;Q$195,0,IF('Indicator Data'!BA116&lt;Q$194,10,(Q$195-'Indicator Data'!BA116)/(Q$195-Q$194)*10)),1))</f>
        <v>0.8</v>
      </c>
      <c r="R113" s="94">
        <f t="shared" si="13"/>
        <v>3.5</v>
      </c>
      <c r="S113" s="93">
        <f>IF('Indicator Data'!Y116="No data","x",ROUND(IF('Indicator Data'!Y116&gt;S$195,0,IF('Indicator Data'!Y116&lt;S$194,10,(S$195-'Indicator Data'!Y116)/(S$195-S$194)*10)),1))</f>
        <v>4.8</v>
      </c>
      <c r="T113" s="93">
        <f>IF('Indicator Data'!Z116="No data","x",ROUND(IF('Indicator Data'!Z116&gt;T$195,0,IF('Indicator Data'!Z116&lt;T$194,10,(T$195-'Indicator Data'!Z116)/(T$195-T$194)*10)),1))</f>
        <v>0.8</v>
      </c>
      <c r="U113" s="93">
        <f>IF('Indicator Data'!AC116="No data","x",ROUND(IF('Indicator Data'!AC116&gt;U$195,0,IF('Indicator Data'!AC116&lt;U$194,10,(U$195-'Indicator Data'!AC116)/(U$195-U$194)*10)),1))</f>
        <v>6.8</v>
      </c>
      <c r="V113" s="93">
        <f>IF('Indicator Data'!AD116="No data","x",ROUND(IF('Indicator Data'!AD116&gt;V$195,10,IF('Indicator Data'!AD116&lt;V$194,0,10-(V$195-'Indicator Data'!AD116)/(V$195-V$194)*10)),1))</f>
        <v>0.4</v>
      </c>
      <c r="W113" s="94">
        <f t="shared" si="14"/>
        <v>3.2</v>
      </c>
      <c r="X113" s="95">
        <f t="shared" si="15"/>
        <v>3.2</v>
      </c>
      <c r="Y113" s="177"/>
    </row>
    <row r="114" spans="1:25" s="4" customFormat="1" x14ac:dyDescent="0.25">
      <c r="A114" s="126" t="str">
        <f>'Indicator Data'!A117</f>
        <v>Micronesia</v>
      </c>
      <c r="B114" s="47" t="str">
        <f>'Indicator Data'!B117</f>
        <v>FSM</v>
      </c>
      <c r="C114" s="93">
        <f>IF('Indicator Data'!AR117="No data","x",ROUND(IF('Indicator Data'!AR117&gt;C$195,0,IF('Indicator Data'!AR117&lt;C$194,10,(C$195-'Indicator Data'!AR117)/(C$195-C$194)*10)),1))</f>
        <v>6</v>
      </c>
      <c r="D114" s="94">
        <f t="shared" si="8"/>
        <v>6</v>
      </c>
      <c r="E114" s="93" t="str">
        <f>IF('Indicator Data'!AT117="No data","x",ROUND(IF('Indicator Data'!AT117&gt;E$195,0,IF('Indicator Data'!AT117&lt;E$194,10,(E$195-'Indicator Data'!AT117)/(E$195-E$194)*10)),1))</f>
        <v>x</v>
      </c>
      <c r="F114" s="93">
        <f>IF('Indicator Data'!AS117="No data","x",ROUND(IF('Indicator Data'!AS117&gt;F$195,0,IF('Indicator Data'!AS117&lt;F$194,10,(F$195-'Indicator Data'!AS117)/(F$195-F$194)*10)),1))</f>
        <v>4.8</v>
      </c>
      <c r="G114" s="94">
        <f t="shared" si="9"/>
        <v>4.8</v>
      </c>
      <c r="H114" s="95">
        <f t="shared" si="10"/>
        <v>5.4</v>
      </c>
      <c r="I114" s="93" t="str">
        <f>IF('Indicator Data'!AV117="No data","x",ROUND(IF('Indicator Data'!AV117^2&gt;I$195,0,IF('Indicator Data'!AV117^2&lt;I$194,10,(I$195-'Indicator Data'!AV117^2)/(I$195-I$194)*10)),1))</f>
        <v>x</v>
      </c>
      <c r="J114" s="93">
        <f>IF(OR('Indicator Data'!AU117=0,'Indicator Data'!AU117="No data"),"x",ROUND(IF('Indicator Data'!AU117&gt;J$195,0,IF('Indicator Data'!AU117&lt;J$194,10,(J$195-'Indicator Data'!AU117)/(J$195-J$194)*10)),1))</f>
        <v>2.5</v>
      </c>
      <c r="K114" s="93">
        <f>IF('Indicator Data'!AW117="No data","x",ROUND(IF('Indicator Data'!AW117&gt;K$195,0,IF('Indicator Data'!AW117&lt;K$194,10,(K$195-'Indicator Data'!AW117)/(K$195-K$194)*10)),1))</f>
        <v>6.7</v>
      </c>
      <c r="L114" s="93">
        <f>IF('Indicator Data'!AX117="No data","x",ROUND(IF('Indicator Data'!AX117&gt;L$195,0,IF('Indicator Data'!AX117&lt;L$194,10,(L$195-'Indicator Data'!AX117)/(L$195-L$194)*10)),1))</f>
        <v>9.1</v>
      </c>
      <c r="M114" s="94">
        <f t="shared" si="11"/>
        <v>6.1</v>
      </c>
      <c r="N114" s="143">
        <f>IF('Indicator Data'!AY117="No data","x",'Indicator Data'!AY117/'Indicator Data'!BE117*100)</f>
        <v>54.285714285714285</v>
      </c>
      <c r="O114" s="93">
        <f t="shared" si="12"/>
        <v>4.5999999999999996</v>
      </c>
      <c r="P114" s="93">
        <f>IF('Indicator Data'!AZ117="No data","x",ROUND(IF('Indicator Data'!AZ117&gt;P$195,0,IF('Indicator Data'!AZ117&lt;P$194,10,(P$195-'Indicator Data'!AZ117)/(P$195-P$194)*10)),1))</f>
        <v>4.8</v>
      </c>
      <c r="Q114" s="93">
        <f>IF('Indicator Data'!BA117="No data","x",ROUND(IF('Indicator Data'!BA117&gt;Q$195,0,IF('Indicator Data'!BA117&lt;Q$194,10,(Q$195-'Indicator Data'!BA117)/(Q$195-Q$194)*10)),1))</f>
        <v>2.2000000000000002</v>
      </c>
      <c r="R114" s="94">
        <f t="shared" si="13"/>
        <v>3.9</v>
      </c>
      <c r="S114" s="93">
        <f>IF('Indicator Data'!Y117="No data","x",ROUND(IF('Indicator Data'!Y117&gt;S$195,0,IF('Indicator Data'!Y117&lt;S$194,10,(S$195-'Indicator Data'!Y117)/(S$195-S$194)*10)),1))</f>
        <v>9.6</v>
      </c>
      <c r="T114" s="93">
        <f>IF('Indicator Data'!Z117="No data","x",ROUND(IF('Indicator Data'!Z117&gt;T$195,0,IF('Indicator Data'!Z117&lt;T$194,10,(T$195-'Indicator Data'!Z117)/(T$195-T$194)*10)),1))</f>
        <v>5.9</v>
      </c>
      <c r="U114" s="93">
        <f>IF('Indicator Data'!AC117="No data","x",ROUND(IF('Indicator Data'!AC117&gt;U$195,0,IF('Indicator Data'!AC117&lt;U$194,10,(U$195-'Indicator Data'!AC117)/(U$195-U$194)*10)),1))</f>
        <v>8.6</v>
      </c>
      <c r="V114" s="93">
        <f>IF('Indicator Data'!AD117="No data","x",ROUND(IF('Indicator Data'!AD117&gt;V$195,10,IF('Indicator Data'!AD117&lt;V$194,0,10-(V$195-'Indicator Data'!AD117)/(V$195-V$194)*10)),1))</f>
        <v>1.1000000000000001</v>
      </c>
      <c r="W114" s="94">
        <f t="shared" si="14"/>
        <v>6.3</v>
      </c>
      <c r="X114" s="95">
        <f t="shared" si="15"/>
        <v>5.4</v>
      </c>
      <c r="Y114" s="177"/>
    </row>
    <row r="115" spans="1:25" s="4" customFormat="1" x14ac:dyDescent="0.25">
      <c r="A115" s="126" t="str">
        <f>'Indicator Data'!A118</f>
        <v>Moldova Republic of</v>
      </c>
      <c r="B115" s="47" t="str">
        <f>'Indicator Data'!B118</f>
        <v>MDA</v>
      </c>
      <c r="C115" s="93">
        <f>IF('Indicator Data'!AR118="No data","x",ROUND(IF('Indicator Data'!AR118&gt;C$195,0,IF('Indicator Data'!AR118&lt;C$194,10,(C$195-'Indicator Data'!AR118)/(C$195-C$194)*10)),1))</f>
        <v>6.2</v>
      </c>
      <c r="D115" s="94">
        <f t="shared" si="8"/>
        <v>6.2</v>
      </c>
      <c r="E115" s="93">
        <f>IF('Indicator Data'!AT118="No data","x",ROUND(IF('Indicator Data'!AT118&gt;E$195,0,IF('Indicator Data'!AT118&lt;E$194,10,(E$195-'Indicator Data'!AT118)/(E$195-E$194)*10)),1))</f>
        <v>6.7</v>
      </c>
      <c r="F115" s="93">
        <f>IF('Indicator Data'!AS118="No data","x",ROUND(IF('Indicator Data'!AS118&gt;F$195,0,IF('Indicator Data'!AS118&lt;F$194,10,(F$195-'Indicator Data'!AS118)/(F$195-F$194)*10)),1))</f>
        <v>6</v>
      </c>
      <c r="G115" s="94">
        <f t="shared" si="9"/>
        <v>6.4</v>
      </c>
      <c r="H115" s="95">
        <f t="shared" si="10"/>
        <v>6.3</v>
      </c>
      <c r="I115" s="93">
        <f>IF('Indicator Data'!AV118="No data","x",ROUND(IF('Indicator Data'!AV118^2&gt;I$195,0,IF('Indicator Data'!AV118^2&lt;I$194,10,(I$195-'Indicator Data'!AV118^2)/(I$195-I$194)*10)),1))</f>
        <v>0.2</v>
      </c>
      <c r="J115" s="93">
        <f>IF(OR('Indicator Data'!AU118=0,'Indicator Data'!AU118="No data"),"x",ROUND(IF('Indicator Data'!AU118&gt;J$195,0,IF('Indicator Data'!AU118&lt;J$194,10,(J$195-'Indicator Data'!AU118)/(J$195-J$194)*10)),1))</f>
        <v>0</v>
      </c>
      <c r="K115" s="93">
        <f>IF('Indicator Data'!AW118="No data","x",ROUND(IF('Indicator Data'!AW118&gt;K$195,0,IF('Indicator Data'!AW118&lt;K$194,10,(K$195-'Indicator Data'!AW118)/(K$195-K$194)*10)),1))</f>
        <v>2.9</v>
      </c>
      <c r="L115" s="93">
        <f>IF('Indicator Data'!AX118="No data","x",ROUND(IF('Indicator Data'!AX118&gt;L$195,0,IF('Indicator Data'!AX118&lt;L$194,10,(L$195-'Indicator Data'!AX118)/(L$195-L$194)*10)),1))</f>
        <v>4.5999999999999996</v>
      </c>
      <c r="M115" s="94">
        <f t="shared" si="11"/>
        <v>1.9</v>
      </c>
      <c r="N115" s="143">
        <f>IF('Indicator Data'!AY118="No data","x",'Indicator Data'!AY118/'Indicator Data'!BE118*100)</f>
        <v>127.83831496925792</v>
      </c>
      <c r="O115" s="93">
        <f t="shared" si="12"/>
        <v>0</v>
      </c>
      <c r="P115" s="93">
        <f>IF('Indicator Data'!AZ118="No data","x",ROUND(IF('Indicator Data'!AZ118&gt;P$195,0,IF('Indicator Data'!AZ118&lt;P$194,10,(P$195-'Indicator Data'!AZ118)/(P$195-P$194)*10)),1))</f>
        <v>2.6</v>
      </c>
      <c r="Q115" s="93">
        <f>IF('Indicator Data'!BA118="No data","x",ROUND(IF('Indicator Data'!BA118&gt;Q$195,0,IF('Indicator Data'!BA118&lt;Q$194,10,(Q$195-'Indicator Data'!BA118)/(Q$195-Q$194)*10)),1))</f>
        <v>2.2999999999999998</v>
      </c>
      <c r="R115" s="94">
        <f t="shared" si="13"/>
        <v>1.6</v>
      </c>
      <c r="S115" s="93">
        <f>IF('Indicator Data'!Y118="No data","x",ROUND(IF('Indicator Data'!Y118&gt;S$195,0,IF('Indicator Data'!Y118&lt;S$194,10,(S$195-'Indicator Data'!Y118)/(S$195-S$194)*10)),1))</f>
        <v>2.5</v>
      </c>
      <c r="T115" s="93">
        <f>IF('Indicator Data'!Z118="No data","x",ROUND(IF('Indicator Data'!Z118&gt;T$195,0,IF('Indicator Data'!Z118&lt;T$194,10,(T$195-'Indicator Data'!Z118)/(T$195-T$194)*10)),1))</f>
        <v>1.5</v>
      </c>
      <c r="U115" s="93">
        <f>IF('Indicator Data'!AC118="No data","x",ROUND(IF('Indicator Data'!AC118&gt;U$195,0,IF('Indicator Data'!AC118&lt;U$194,10,(U$195-'Indicator Data'!AC118)/(U$195-U$194)*10)),1))</f>
        <v>8.4</v>
      </c>
      <c r="V115" s="93">
        <f>IF('Indicator Data'!AD118="No data","x",ROUND(IF('Indicator Data'!AD118&gt;V$195,10,IF('Indicator Data'!AD118&lt;V$194,0,10-(V$195-'Indicator Data'!AD118)/(V$195-V$194)*10)),1))</f>
        <v>0.3</v>
      </c>
      <c r="W115" s="94">
        <f t="shared" si="14"/>
        <v>3.2</v>
      </c>
      <c r="X115" s="95">
        <f t="shared" si="15"/>
        <v>2.2000000000000002</v>
      </c>
      <c r="Y115" s="177"/>
    </row>
    <row r="116" spans="1:25" s="4" customFormat="1" x14ac:dyDescent="0.25">
      <c r="A116" s="126" t="str">
        <f>'Indicator Data'!A119</f>
        <v>Mongolia</v>
      </c>
      <c r="B116" s="47" t="str">
        <f>'Indicator Data'!B119</f>
        <v>MNG</v>
      </c>
      <c r="C116" s="93">
        <f>IF('Indicator Data'!AR119="No data","x",ROUND(IF('Indicator Data'!AR119&gt;C$195,0,IF('Indicator Data'!AR119&lt;C$194,10,(C$195-'Indicator Data'!AR119)/(C$195-C$194)*10)),1))</f>
        <v>5.0999999999999996</v>
      </c>
      <c r="D116" s="94">
        <f t="shared" si="8"/>
        <v>5.0999999999999996</v>
      </c>
      <c r="E116" s="93">
        <f>IF('Indicator Data'!AT119="No data","x",ROUND(IF('Indicator Data'!AT119&gt;E$195,0,IF('Indicator Data'!AT119&lt;E$194,10,(E$195-'Indicator Data'!AT119)/(E$195-E$194)*10)),1))</f>
        <v>6.3</v>
      </c>
      <c r="F116" s="93">
        <f>IF('Indicator Data'!AS119="No data","x",ROUND(IF('Indicator Data'!AS119&gt;F$195,0,IF('Indicator Data'!AS119&lt;F$194,10,(F$195-'Indicator Data'!AS119)/(F$195-F$194)*10)),1))</f>
        <v>5.5</v>
      </c>
      <c r="G116" s="94">
        <f t="shared" si="9"/>
        <v>5.9</v>
      </c>
      <c r="H116" s="95">
        <f t="shared" si="10"/>
        <v>5.5</v>
      </c>
      <c r="I116" s="93">
        <f>IF('Indicator Data'!AV119="No data","x",ROUND(IF('Indicator Data'!AV119^2&gt;I$195,0,IF('Indicator Data'!AV119^2&lt;I$194,10,(I$195-'Indicator Data'!AV119^2)/(I$195-I$194)*10)),1))</f>
        <v>0.4</v>
      </c>
      <c r="J116" s="93">
        <f>IF(OR('Indicator Data'!AU119=0,'Indicator Data'!AU119="No data"),"x",ROUND(IF('Indicator Data'!AU119&gt;J$195,0,IF('Indicator Data'!AU119&lt;J$194,10,(J$195-'Indicator Data'!AU119)/(J$195-J$194)*10)),1))</f>
        <v>1.8</v>
      </c>
      <c r="K116" s="93">
        <f>IF('Indicator Data'!AW119="No data","x",ROUND(IF('Indicator Data'!AW119&gt;K$195,0,IF('Indicator Data'!AW119&lt;K$194,10,(K$195-'Indicator Data'!AW119)/(K$195-K$194)*10)),1))</f>
        <v>7.8</v>
      </c>
      <c r="L116" s="93">
        <f>IF('Indicator Data'!AX119="No data","x",ROUND(IF('Indicator Data'!AX119&gt;L$195,0,IF('Indicator Data'!AX119&lt;L$194,10,(L$195-'Indicator Data'!AX119)/(L$195-L$194)*10)),1))</f>
        <v>4.4000000000000004</v>
      </c>
      <c r="M116" s="94">
        <f t="shared" si="11"/>
        <v>3.6</v>
      </c>
      <c r="N116" s="143">
        <f>IF('Indicator Data'!AY119="No data","x",'Indicator Data'!AY119/'Indicator Data'!BE119*100)</f>
        <v>4.1839388243775586</v>
      </c>
      <c r="O116" s="93">
        <f t="shared" si="12"/>
        <v>9.6999999999999993</v>
      </c>
      <c r="P116" s="93">
        <f>IF('Indicator Data'!AZ119="No data","x",ROUND(IF('Indicator Data'!AZ119&gt;P$195,0,IF('Indicator Data'!AZ119&lt;P$194,10,(P$195-'Indicator Data'!AZ119)/(P$195-P$194)*10)),1))</f>
        <v>4.5</v>
      </c>
      <c r="Q116" s="93">
        <f>IF('Indicator Data'!BA119="No data","x",ROUND(IF('Indicator Data'!BA119&gt;Q$195,0,IF('Indicator Data'!BA119&lt;Q$194,10,(Q$195-'Indicator Data'!BA119)/(Q$195-Q$194)*10)),1))</f>
        <v>7.1</v>
      </c>
      <c r="R116" s="94">
        <f t="shared" si="13"/>
        <v>7.1</v>
      </c>
      <c r="S116" s="93">
        <f>IF('Indicator Data'!Y119="No data","x",ROUND(IF('Indicator Data'!Y119&gt;S$195,0,IF('Indicator Data'!Y119&lt;S$194,10,(S$195-'Indicator Data'!Y119)/(S$195-S$194)*10)),1))</f>
        <v>2.9</v>
      </c>
      <c r="T116" s="93">
        <f>IF('Indicator Data'!Z119="No data","x",ROUND(IF('Indicator Data'!Z119&gt;T$195,0,IF('Indicator Data'!Z119&lt;T$194,10,(T$195-'Indicator Data'!Z119)/(T$195-T$194)*10)),1))</f>
        <v>0</v>
      </c>
      <c r="U116" s="93">
        <f>IF('Indicator Data'!AC119="No data","x",ROUND(IF('Indicator Data'!AC119&gt;U$195,0,IF('Indicator Data'!AC119&lt;U$194,10,(U$195-'Indicator Data'!AC119)/(U$195-U$194)*10)),1))</f>
        <v>8.6</v>
      </c>
      <c r="V116" s="93">
        <f>IF('Indicator Data'!AD119="No data","x",ROUND(IF('Indicator Data'!AD119&gt;V$195,10,IF('Indicator Data'!AD119&lt;V$194,0,10-(V$195-'Indicator Data'!AD119)/(V$195-V$194)*10)),1))</f>
        <v>0.5</v>
      </c>
      <c r="W116" s="94">
        <f t="shared" si="14"/>
        <v>3</v>
      </c>
      <c r="X116" s="95">
        <f t="shared" si="15"/>
        <v>4.5999999999999996</v>
      </c>
      <c r="Y116" s="177"/>
    </row>
    <row r="117" spans="1:25" s="4" customFormat="1" x14ac:dyDescent="0.25">
      <c r="A117" s="126" t="str">
        <f>'Indicator Data'!A120</f>
        <v>Montenegro</v>
      </c>
      <c r="B117" s="47" t="str">
        <f>'Indicator Data'!B120</f>
        <v>MNE</v>
      </c>
      <c r="C117" s="93">
        <f>IF('Indicator Data'!AR120="No data","x",ROUND(IF('Indicator Data'!AR120&gt;C$195,0,IF('Indicator Data'!AR120&lt;C$194,10,(C$195-'Indicator Data'!AR120)/(C$195-C$194)*10)),1))</f>
        <v>4</v>
      </c>
      <c r="D117" s="94">
        <f t="shared" si="8"/>
        <v>4</v>
      </c>
      <c r="E117" s="93">
        <f>IF('Indicator Data'!AT120="No data","x",ROUND(IF('Indicator Data'!AT120&gt;E$195,0,IF('Indicator Data'!AT120&lt;E$194,10,(E$195-'Indicator Data'!AT120)/(E$195-E$194)*10)),1))</f>
        <v>5.5</v>
      </c>
      <c r="F117" s="93">
        <f>IF('Indicator Data'!AS120="No data","x",ROUND(IF('Indicator Data'!AS120&gt;F$195,0,IF('Indicator Data'!AS120&lt;F$194,10,(F$195-'Indicator Data'!AS120)/(F$195-F$194)*10)),1))</f>
        <v>4.7</v>
      </c>
      <c r="G117" s="94">
        <f t="shared" si="9"/>
        <v>5.0999999999999996</v>
      </c>
      <c r="H117" s="95">
        <f t="shared" si="10"/>
        <v>4.5999999999999996</v>
      </c>
      <c r="I117" s="93">
        <f>IF('Indicator Data'!AV120="No data","x",ROUND(IF('Indicator Data'!AV120^2&gt;I$195,0,IF('Indicator Data'!AV120^2&lt;I$194,10,(I$195-'Indicator Data'!AV120^2)/(I$195-I$194)*10)),1))</f>
        <v>0.3</v>
      </c>
      <c r="J117" s="93">
        <f>IF(OR('Indicator Data'!AU120=0,'Indicator Data'!AU120="No data"),"x",ROUND(IF('Indicator Data'!AU120&gt;J$195,0,IF('Indicator Data'!AU120&lt;J$194,10,(J$195-'Indicator Data'!AU120)/(J$195-J$194)*10)),1))</f>
        <v>0</v>
      </c>
      <c r="K117" s="93">
        <f>IF('Indicator Data'!AW120="No data","x",ROUND(IF('Indicator Data'!AW120&gt;K$195,0,IF('Indicator Data'!AW120&lt;K$194,10,(K$195-'Indicator Data'!AW120)/(K$195-K$194)*10)),1))</f>
        <v>3</v>
      </c>
      <c r="L117" s="93">
        <f>IF('Indicator Data'!AX120="No data","x",ROUND(IF('Indicator Data'!AX120&gt;L$195,0,IF('Indicator Data'!AX120&lt;L$194,10,(L$195-'Indicator Data'!AX120)/(L$195-L$194)*10)),1))</f>
        <v>1.7</v>
      </c>
      <c r="M117" s="94">
        <f t="shared" si="11"/>
        <v>1.3</v>
      </c>
      <c r="N117" s="143">
        <f>IF('Indicator Data'!AY120="No data","x",'Indicator Data'!AY120/'Indicator Data'!BE120*100)</f>
        <v>81.784386617100367</v>
      </c>
      <c r="O117" s="93">
        <f t="shared" si="12"/>
        <v>1.8</v>
      </c>
      <c r="P117" s="93">
        <f>IF('Indicator Data'!AZ120="No data","x",ROUND(IF('Indicator Data'!AZ120&gt;P$195,0,IF('Indicator Data'!AZ120&lt;P$194,10,(P$195-'Indicator Data'!AZ120)/(P$195-P$194)*10)),1))</f>
        <v>0.5</v>
      </c>
      <c r="Q117" s="93">
        <f>IF('Indicator Data'!BA120="No data","x",ROUND(IF('Indicator Data'!BA120&gt;Q$195,0,IF('Indicator Data'!BA120&lt;Q$194,10,(Q$195-'Indicator Data'!BA120)/(Q$195-Q$194)*10)),1))</f>
        <v>0.1</v>
      </c>
      <c r="R117" s="94">
        <f t="shared" si="13"/>
        <v>0.8</v>
      </c>
      <c r="S117" s="93">
        <f>IF('Indicator Data'!Y120="No data","x",ROUND(IF('Indicator Data'!Y120&gt;S$195,0,IF('Indicator Data'!Y120&lt;S$194,10,(S$195-'Indicator Data'!Y120)/(S$195-S$194)*10)),1))</f>
        <v>4.0999999999999996</v>
      </c>
      <c r="T117" s="93">
        <f>IF('Indicator Data'!Z120="No data","x",ROUND(IF('Indicator Data'!Z120&gt;T$195,0,IF('Indicator Data'!Z120&lt;T$194,10,(T$195-'Indicator Data'!Z120)/(T$195-T$194)*10)),1))</f>
        <v>10</v>
      </c>
      <c r="U117" s="93">
        <f>IF('Indicator Data'!AC120="No data","x",ROUND(IF('Indicator Data'!AC120&gt;U$195,0,IF('Indicator Data'!AC120&lt;U$194,10,(U$195-'Indicator Data'!AC120)/(U$195-U$194)*10)),1))</f>
        <v>6.9</v>
      </c>
      <c r="V117" s="93">
        <f>IF('Indicator Data'!AD120="No data","x",ROUND(IF('Indicator Data'!AD120&gt;V$195,10,IF('Indicator Data'!AD120&lt;V$194,0,10-(V$195-'Indicator Data'!AD120)/(V$195-V$194)*10)),1))</f>
        <v>0.1</v>
      </c>
      <c r="W117" s="94">
        <f t="shared" si="14"/>
        <v>5.3</v>
      </c>
      <c r="X117" s="95">
        <f t="shared" si="15"/>
        <v>2.5</v>
      </c>
      <c r="Y117" s="177"/>
    </row>
    <row r="118" spans="1:25" s="4" customFormat="1" x14ac:dyDescent="0.25">
      <c r="A118" s="126" t="str">
        <f>'Indicator Data'!A121</f>
        <v>Morocco</v>
      </c>
      <c r="B118" s="47" t="str">
        <f>'Indicator Data'!B121</f>
        <v>MAR</v>
      </c>
      <c r="C118" s="93">
        <f>IF('Indicator Data'!AR121="No data","x",ROUND(IF('Indicator Data'!AR121&gt;C$195,0,IF('Indicator Data'!AR121&lt;C$194,10,(C$195-'Indicator Data'!AR121)/(C$195-C$194)*10)),1))</f>
        <v>5.6</v>
      </c>
      <c r="D118" s="94">
        <f t="shared" si="8"/>
        <v>5.6</v>
      </c>
      <c r="E118" s="93">
        <f>IF('Indicator Data'!AT121="No data","x",ROUND(IF('Indicator Data'!AT121&gt;E$195,0,IF('Indicator Data'!AT121&lt;E$194,10,(E$195-'Indicator Data'!AT121)/(E$195-E$194)*10)),1))</f>
        <v>5.7</v>
      </c>
      <c r="F118" s="93">
        <f>IF('Indicator Data'!AS121="No data","x",ROUND(IF('Indicator Data'!AS121&gt;F$195,0,IF('Indicator Data'!AS121&lt;F$194,10,(F$195-'Indicator Data'!AS121)/(F$195-F$194)*10)),1))</f>
        <v>5.3</v>
      </c>
      <c r="G118" s="94">
        <f t="shared" si="9"/>
        <v>5.5</v>
      </c>
      <c r="H118" s="95">
        <f t="shared" si="10"/>
        <v>5.6</v>
      </c>
      <c r="I118" s="93">
        <f>IF('Indicator Data'!AV121="No data","x",ROUND(IF('Indicator Data'!AV121^2&gt;I$195,0,IF('Indicator Data'!AV121^2&lt;I$194,10,(I$195-'Indicator Data'!AV121^2)/(I$195-I$194)*10)),1))</f>
        <v>5.3</v>
      </c>
      <c r="J118" s="93">
        <f>IF(OR('Indicator Data'!AU121=0,'Indicator Data'!AU121="No data"),"x",ROUND(IF('Indicator Data'!AU121&gt;J$195,0,IF('Indicator Data'!AU121&lt;J$194,10,(J$195-'Indicator Data'!AU121)/(J$195-J$194)*10)),1))</f>
        <v>0</v>
      </c>
      <c r="K118" s="93">
        <f>IF('Indicator Data'!AW121="No data","x",ROUND(IF('Indicator Data'!AW121&gt;K$195,0,IF('Indicator Data'!AW121&lt;K$194,10,(K$195-'Indicator Data'!AW121)/(K$195-K$194)*10)),1))</f>
        <v>4.2</v>
      </c>
      <c r="L118" s="93">
        <f>IF('Indicator Data'!AX121="No data","x",ROUND(IF('Indicator Data'!AX121&gt;L$195,0,IF('Indicator Data'!AX121&lt;L$194,10,(L$195-'Indicator Data'!AX121)/(L$195-L$194)*10)),1))</f>
        <v>4.0999999999999996</v>
      </c>
      <c r="M118" s="94">
        <f t="shared" si="11"/>
        <v>3.4</v>
      </c>
      <c r="N118" s="143">
        <f>IF('Indicator Data'!AY121="No data","x",'Indicator Data'!AY121/'Indicator Data'!BE121*100)</f>
        <v>29.128388976025093</v>
      </c>
      <c r="O118" s="93">
        <f t="shared" si="12"/>
        <v>7.2</v>
      </c>
      <c r="P118" s="93">
        <f>IF('Indicator Data'!AZ121="No data","x",ROUND(IF('Indicator Data'!AZ121&gt;P$195,0,IF('Indicator Data'!AZ121&lt;P$194,10,(P$195-'Indicator Data'!AZ121)/(P$195-P$194)*10)),1))</f>
        <v>2.6</v>
      </c>
      <c r="Q118" s="93">
        <f>IF('Indicator Data'!BA121="No data","x",ROUND(IF('Indicator Data'!BA121&gt;Q$195,0,IF('Indicator Data'!BA121&lt;Q$194,10,(Q$195-'Indicator Data'!BA121)/(Q$195-Q$194)*10)),1))</f>
        <v>2.9</v>
      </c>
      <c r="R118" s="94">
        <f t="shared" si="13"/>
        <v>4.2</v>
      </c>
      <c r="S118" s="93">
        <f>IF('Indicator Data'!Y121="No data","x",ROUND(IF('Indicator Data'!Y121&gt;S$195,0,IF('Indicator Data'!Y121&lt;S$194,10,(S$195-'Indicator Data'!Y121)/(S$195-S$194)*10)),1))</f>
        <v>8.4</v>
      </c>
      <c r="T118" s="93">
        <f>IF('Indicator Data'!Z121="No data","x",ROUND(IF('Indicator Data'!Z121&gt;T$195,0,IF('Indicator Data'!Z121&lt;T$194,10,(T$195-'Indicator Data'!Z121)/(T$195-T$194)*10)),1))</f>
        <v>0</v>
      </c>
      <c r="U118" s="93">
        <f>IF('Indicator Data'!AC121="No data","x",ROUND(IF('Indicator Data'!AC121&gt;U$195,0,IF('Indicator Data'!AC121&lt;U$194,10,(U$195-'Indicator Data'!AC121)/(U$195-U$194)*10)),1))</f>
        <v>8.6999999999999993</v>
      </c>
      <c r="V118" s="93">
        <f>IF('Indicator Data'!AD121="No data","x",ROUND(IF('Indicator Data'!AD121&gt;V$195,10,IF('Indicator Data'!AD121&lt;V$194,0,10-(V$195-'Indicator Data'!AD121)/(V$195-V$194)*10)),1))</f>
        <v>1.3</v>
      </c>
      <c r="W118" s="94">
        <f t="shared" si="14"/>
        <v>4.5999999999999996</v>
      </c>
      <c r="X118" s="95">
        <f t="shared" si="15"/>
        <v>4.0999999999999996</v>
      </c>
      <c r="Y118" s="177"/>
    </row>
    <row r="119" spans="1:25" s="4" customFormat="1" x14ac:dyDescent="0.25">
      <c r="A119" s="126" t="str">
        <f>'Indicator Data'!A122</f>
        <v>Mozambique</v>
      </c>
      <c r="B119" s="47" t="str">
        <f>'Indicator Data'!B122</f>
        <v>MOZ</v>
      </c>
      <c r="C119" s="93">
        <f>IF('Indicator Data'!AR122="No data","x",ROUND(IF('Indicator Data'!AR122&gt;C$195,0,IF('Indicator Data'!AR122&lt;C$194,10,(C$195-'Indicator Data'!AR122)/(C$195-C$194)*10)),1))</f>
        <v>2.1</v>
      </c>
      <c r="D119" s="94">
        <f t="shared" si="8"/>
        <v>2.1</v>
      </c>
      <c r="E119" s="93">
        <f>IF('Indicator Data'!AT122="No data","x",ROUND(IF('Indicator Data'!AT122&gt;E$195,0,IF('Indicator Data'!AT122&lt;E$194,10,(E$195-'Indicator Data'!AT122)/(E$195-E$194)*10)),1))</f>
        <v>7.7</v>
      </c>
      <c r="F119" s="93">
        <f>IF('Indicator Data'!AS122="No data","x",ROUND(IF('Indicator Data'!AS122&gt;F$195,0,IF('Indicator Data'!AS122&lt;F$194,10,(F$195-'Indicator Data'!AS122)/(F$195-F$194)*10)),1))</f>
        <v>6.8</v>
      </c>
      <c r="G119" s="94">
        <f t="shared" si="9"/>
        <v>7.3</v>
      </c>
      <c r="H119" s="95">
        <f t="shared" si="10"/>
        <v>4.7</v>
      </c>
      <c r="I119" s="93">
        <f>IF('Indicator Data'!AV122="No data","x",ROUND(IF('Indicator Data'!AV122^2&gt;I$195,0,IF('Indicator Data'!AV122^2&lt;I$194,10,(I$195-'Indicator Data'!AV122^2)/(I$195-I$194)*10)),1))</f>
        <v>7.2</v>
      </c>
      <c r="J119" s="93">
        <f>IF(OR('Indicator Data'!AU122=0,'Indicator Data'!AU122="No data"),"x",ROUND(IF('Indicator Data'!AU122&gt;J$195,0,IF('Indicator Data'!AU122&lt;J$194,10,(J$195-'Indicator Data'!AU122)/(J$195-J$194)*10)),1))</f>
        <v>7.6</v>
      </c>
      <c r="K119" s="93">
        <f>IF('Indicator Data'!AW122="No data","x",ROUND(IF('Indicator Data'!AW122&gt;K$195,0,IF('Indicator Data'!AW122&lt;K$194,10,(K$195-'Indicator Data'!AW122)/(K$195-K$194)*10)),1))</f>
        <v>8.3000000000000007</v>
      </c>
      <c r="L119" s="93">
        <f>IF('Indicator Data'!AX122="No data","x",ROUND(IF('Indicator Data'!AX122&gt;L$195,0,IF('Indicator Data'!AX122&lt;L$194,10,(L$195-'Indicator Data'!AX122)/(L$195-L$194)*10)),1))</f>
        <v>6.9</v>
      </c>
      <c r="M119" s="94">
        <f t="shared" si="11"/>
        <v>7.5</v>
      </c>
      <c r="N119" s="143">
        <f>IF('Indicator Data'!AY122="No data","x",'Indicator Data'!AY122/'Indicator Data'!BE122*100)</f>
        <v>5.2137643378519289</v>
      </c>
      <c r="O119" s="93">
        <f t="shared" si="12"/>
        <v>9.6</v>
      </c>
      <c r="P119" s="93">
        <f>IF('Indicator Data'!AZ122="No data","x",ROUND(IF('Indicator Data'!AZ122&gt;P$195,0,IF('Indicator Data'!AZ122&lt;P$194,10,(P$195-'Indicator Data'!AZ122)/(P$195-P$194)*10)),1))</f>
        <v>8.8000000000000007</v>
      </c>
      <c r="Q119" s="93">
        <f>IF('Indicator Data'!BA122="No data","x",ROUND(IF('Indicator Data'!BA122&gt;Q$195,0,IF('Indicator Data'!BA122&lt;Q$194,10,(Q$195-'Indicator Data'!BA122)/(Q$195-Q$194)*10)),1))</f>
        <v>9.8000000000000007</v>
      </c>
      <c r="R119" s="94">
        <f t="shared" si="13"/>
        <v>9.4</v>
      </c>
      <c r="S119" s="93">
        <f>IF('Indicator Data'!Y122="No data","x",ROUND(IF('Indicator Data'!Y122&gt;S$195,0,IF('Indicator Data'!Y122&lt;S$194,10,(S$195-'Indicator Data'!Y122)/(S$195-S$194)*10)),1))</f>
        <v>9.9</v>
      </c>
      <c r="T119" s="93">
        <f>IF('Indicator Data'!Z122="No data","x",ROUND(IF('Indicator Data'!Z122&gt;T$195,0,IF('Indicator Data'!Z122&lt;T$194,10,(T$195-'Indicator Data'!Z122)/(T$195-T$194)*10)),1))</f>
        <v>3.6</v>
      </c>
      <c r="U119" s="93">
        <f>IF('Indicator Data'!AC122="No data","x",ROUND(IF('Indicator Data'!AC122&gt;U$195,0,IF('Indicator Data'!AC122&lt;U$194,10,(U$195-'Indicator Data'!AC122)/(U$195-U$194)*10)),1))</f>
        <v>10</v>
      </c>
      <c r="V119" s="93">
        <f>IF('Indicator Data'!AD122="No data","x",ROUND(IF('Indicator Data'!AD122&gt;V$195,10,IF('Indicator Data'!AD122&lt;V$194,0,10-(V$195-'Indicator Data'!AD122)/(V$195-V$194)*10)),1))</f>
        <v>5.4</v>
      </c>
      <c r="W119" s="94">
        <f t="shared" si="14"/>
        <v>7.2</v>
      </c>
      <c r="X119" s="95">
        <f t="shared" si="15"/>
        <v>8</v>
      </c>
      <c r="Y119" s="177"/>
    </row>
    <row r="120" spans="1:25" s="4" customFormat="1" x14ac:dyDescent="0.25">
      <c r="A120" s="126" t="str">
        <f>'Indicator Data'!A123</f>
        <v>Myanmar</v>
      </c>
      <c r="B120" s="47" t="str">
        <f>'Indicator Data'!B123</f>
        <v>MMR</v>
      </c>
      <c r="C120" s="93">
        <f>IF('Indicator Data'!AR123="No data","x",ROUND(IF('Indicator Data'!AR123&gt;C$195,0,IF('Indicator Data'!AR123&lt;C$194,10,(C$195-'Indicator Data'!AR123)/(C$195-C$194)*10)),1))</f>
        <v>7.1</v>
      </c>
      <c r="D120" s="94">
        <f t="shared" si="8"/>
        <v>7.1</v>
      </c>
      <c r="E120" s="93">
        <f>IF('Indicator Data'!AT123="No data","x",ROUND(IF('Indicator Data'!AT123&gt;E$195,0,IF('Indicator Data'!AT123&lt;E$194,10,(E$195-'Indicator Data'!AT123)/(E$195-E$194)*10)),1))</f>
        <v>7.1</v>
      </c>
      <c r="F120" s="93">
        <f>IF('Indicator Data'!AS123="No data","x",ROUND(IF('Indicator Data'!AS123&gt;F$195,0,IF('Indicator Data'!AS123&lt;F$194,10,(F$195-'Indicator Data'!AS123)/(F$195-F$194)*10)),1))</f>
        <v>7.1</v>
      </c>
      <c r="G120" s="94">
        <f t="shared" si="9"/>
        <v>7.1</v>
      </c>
      <c r="H120" s="95">
        <f t="shared" si="10"/>
        <v>7.1</v>
      </c>
      <c r="I120" s="93">
        <f>IF('Indicator Data'!AV123="No data","x",ROUND(IF('Indicator Data'!AV123^2&gt;I$195,0,IF('Indicator Data'!AV123^2&lt;I$194,10,(I$195-'Indicator Data'!AV123^2)/(I$195-I$194)*10)),1))</f>
        <v>4.7</v>
      </c>
      <c r="J120" s="93">
        <f>IF(OR('Indicator Data'!AU123=0,'Indicator Data'!AU123="No data"),"x",ROUND(IF('Indicator Data'!AU123&gt;J$195,0,IF('Indicator Data'!AU123&lt;J$194,10,(J$195-'Indicator Data'!AU123)/(J$195-J$194)*10)),1))</f>
        <v>4.3</v>
      </c>
      <c r="K120" s="93">
        <f>IF('Indicator Data'!AW123="No data","x",ROUND(IF('Indicator Data'!AW123&gt;K$195,0,IF('Indicator Data'!AW123&lt;K$194,10,(K$195-'Indicator Data'!AW123)/(K$195-K$194)*10)),1))</f>
        <v>7.5</v>
      </c>
      <c r="L120" s="93">
        <f>IF('Indicator Data'!AX123="No data","x",ROUND(IF('Indicator Data'!AX123&gt;L$195,0,IF('Indicator Data'!AX123&lt;L$194,10,(L$195-'Indicator Data'!AX123)/(L$195-L$194)*10)),1))</f>
        <v>5.7</v>
      </c>
      <c r="M120" s="94">
        <f t="shared" si="11"/>
        <v>5.6</v>
      </c>
      <c r="N120" s="143">
        <f>IF('Indicator Data'!AY123="No data","x",'Indicator Data'!AY123/'Indicator Data'!BE123*100)</f>
        <v>7.1943547276094835</v>
      </c>
      <c r="O120" s="93">
        <f t="shared" si="12"/>
        <v>9.4</v>
      </c>
      <c r="P120" s="93">
        <f>IF('Indicator Data'!AZ123="No data","x",ROUND(IF('Indicator Data'!AZ123&gt;P$195,0,IF('Indicator Data'!AZ123&lt;P$194,10,(P$195-'Indicator Data'!AZ123)/(P$195-P$194)*10)),1))</f>
        <v>2.2999999999999998</v>
      </c>
      <c r="Q120" s="93">
        <f>IF('Indicator Data'!BA123="No data","x",ROUND(IF('Indicator Data'!BA123&gt;Q$195,0,IF('Indicator Data'!BA123&lt;Q$194,10,(Q$195-'Indicator Data'!BA123)/(Q$195-Q$194)*10)),1))</f>
        <v>3.9</v>
      </c>
      <c r="R120" s="94">
        <f t="shared" si="13"/>
        <v>5.2</v>
      </c>
      <c r="S120" s="93">
        <f>IF('Indicator Data'!Y123="No data","x",ROUND(IF('Indicator Data'!Y123&gt;S$195,0,IF('Indicator Data'!Y123&lt;S$194,10,(S$195-'Indicator Data'!Y123)/(S$195-S$194)*10)),1))</f>
        <v>8.5</v>
      </c>
      <c r="T120" s="93">
        <f>IF('Indicator Data'!Z123="No data","x",ROUND(IF('Indicator Data'!Z123&gt;T$195,0,IF('Indicator Data'!Z123&lt;T$194,10,(T$195-'Indicator Data'!Z123)/(T$195-T$194)*10)),1))</f>
        <v>4.0999999999999996</v>
      </c>
      <c r="U120" s="93">
        <f>IF('Indicator Data'!AC123="No data","x",ROUND(IF('Indicator Data'!AC123&gt;U$195,0,IF('Indicator Data'!AC123&lt;U$194,10,(U$195-'Indicator Data'!AC123)/(U$195-U$194)*10)),1))</f>
        <v>9.3000000000000007</v>
      </c>
      <c r="V120" s="93">
        <f>IF('Indicator Data'!AD123="No data","x",ROUND(IF('Indicator Data'!AD123&gt;V$195,10,IF('Indicator Data'!AD123&lt;V$194,0,10-(V$195-'Indicator Data'!AD123)/(V$195-V$194)*10)),1))</f>
        <v>2</v>
      </c>
      <c r="W120" s="94">
        <f t="shared" si="14"/>
        <v>6</v>
      </c>
      <c r="X120" s="95">
        <f t="shared" si="15"/>
        <v>5.6</v>
      </c>
      <c r="Y120" s="177"/>
    </row>
    <row r="121" spans="1:25" s="4" customFormat="1" x14ac:dyDescent="0.25">
      <c r="A121" s="126" t="str">
        <f>'Indicator Data'!A124</f>
        <v>Namibia</v>
      </c>
      <c r="B121" s="47" t="str">
        <f>'Indicator Data'!B124</f>
        <v>NAM</v>
      </c>
      <c r="C121" s="93">
        <f>IF('Indicator Data'!AR124="No data","x",ROUND(IF('Indicator Data'!AR124&gt;C$195,0,IF('Indicator Data'!AR124&lt;C$194,10,(C$195-'Indicator Data'!AR124)/(C$195-C$194)*10)),1))</f>
        <v>4.3</v>
      </c>
      <c r="D121" s="94">
        <f t="shared" si="8"/>
        <v>4.3</v>
      </c>
      <c r="E121" s="93">
        <f>IF('Indicator Data'!AT124="No data","x",ROUND(IF('Indicator Data'!AT124&gt;E$195,0,IF('Indicator Data'!AT124&lt;E$194,10,(E$195-'Indicator Data'!AT124)/(E$195-E$194)*10)),1))</f>
        <v>4.7</v>
      </c>
      <c r="F121" s="93">
        <f>IF('Indicator Data'!AS124="No data","x",ROUND(IF('Indicator Data'!AS124&gt;F$195,0,IF('Indicator Data'!AS124&lt;F$194,10,(F$195-'Indicator Data'!AS124)/(F$195-F$194)*10)),1))</f>
        <v>4.5999999999999996</v>
      </c>
      <c r="G121" s="94">
        <f t="shared" si="9"/>
        <v>4.7</v>
      </c>
      <c r="H121" s="95">
        <f t="shared" si="10"/>
        <v>4.5</v>
      </c>
      <c r="I121" s="93">
        <f>IF('Indicator Data'!AV124="No data","x",ROUND(IF('Indicator Data'!AV124^2&gt;I$195,0,IF('Indicator Data'!AV124^2&lt;I$194,10,(I$195-'Indicator Data'!AV124^2)/(I$195-I$194)*10)),1))</f>
        <v>1.9</v>
      </c>
      <c r="J121" s="93">
        <f>IF(OR('Indicator Data'!AU124=0,'Indicator Data'!AU124="No data"),"x",ROUND(IF('Indicator Data'!AU124&gt;J$195,0,IF('Indicator Data'!AU124&lt;J$194,10,(J$195-'Indicator Data'!AU124)/(J$195-J$194)*10)),1))</f>
        <v>4.8</v>
      </c>
      <c r="K121" s="93">
        <f>IF('Indicator Data'!AW124="No data","x",ROUND(IF('Indicator Data'!AW124&gt;K$195,0,IF('Indicator Data'!AW124&lt;K$194,10,(K$195-'Indicator Data'!AW124)/(K$195-K$194)*10)),1))</f>
        <v>6.9</v>
      </c>
      <c r="L121" s="93">
        <f>IF('Indicator Data'!AX124="No data","x",ROUND(IF('Indicator Data'!AX124&gt;L$195,0,IF('Indicator Data'!AX124&lt;L$194,10,(L$195-'Indicator Data'!AX124)/(L$195-L$194)*10)),1))</f>
        <v>4.7</v>
      </c>
      <c r="M121" s="94">
        <f t="shared" si="11"/>
        <v>4.5999999999999996</v>
      </c>
      <c r="N121" s="143">
        <f>IF('Indicator Data'!AY124="No data","x",'Indicator Data'!AY124/'Indicator Data'!BE124*100)</f>
        <v>7.0449051974395411</v>
      </c>
      <c r="O121" s="93">
        <f t="shared" si="12"/>
        <v>9.4</v>
      </c>
      <c r="P121" s="93">
        <f>IF('Indicator Data'!AZ124="No data","x",ROUND(IF('Indicator Data'!AZ124&gt;P$195,0,IF('Indicator Data'!AZ124&lt;P$194,10,(P$195-'Indicator Data'!AZ124)/(P$195-P$194)*10)),1))</f>
        <v>7.3</v>
      </c>
      <c r="Q121" s="93">
        <f>IF('Indicator Data'!BA124="No data","x",ROUND(IF('Indicator Data'!BA124&gt;Q$195,0,IF('Indicator Data'!BA124&lt;Q$194,10,(Q$195-'Indicator Data'!BA124)/(Q$195-Q$194)*10)),1))</f>
        <v>1.8</v>
      </c>
      <c r="R121" s="94">
        <f t="shared" si="13"/>
        <v>6.2</v>
      </c>
      <c r="S121" s="93">
        <f>IF('Indicator Data'!Y124="No data","x",ROUND(IF('Indicator Data'!Y124&gt;S$195,0,IF('Indicator Data'!Y124&lt;S$194,10,(S$195-'Indicator Data'!Y124)/(S$195-S$194)*10)),1))</f>
        <v>9.1</v>
      </c>
      <c r="T121" s="93">
        <f>IF('Indicator Data'!Z124="No data","x",ROUND(IF('Indicator Data'!Z124&gt;T$195,0,IF('Indicator Data'!Z124&lt;T$194,10,(T$195-'Indicator Data'!Z124)/(T$195-T$194)*10)),1))</f>
        <v>4.9000000000000004</v>
      </c>
      <c r="U121" s="93">
        <f>IF('Indicator Data'!AC124="No data","x",ROUND(IF('Indicator Data'!AC124&gt;U$195,0,IF('Indicator Data'!AC124&lt;U$194,10,(U$195-'Indicator Data'!AC124)/(U$195-U$194)*10)),1))</f>
        <v>7</v>
      </c>
      <c r="V121" s="93">
        <f>IF('Indicator Data'!AD124="No data","x",ROUND(IF('Indicator Data'!AD124&gt;V$195,10,IF('Indicator Data'!AD124&lt;V$194,0,10-(V$195-'Indicator Data'!AD124)/(V$195-V$194)*10)),1))</f>
        <v>2.9</v>
      </c>
      <c r="W121" s="94">
        <f t="shared" si="14"/>
        <v>6</v>
      </c>
      <c r="X121" s="95">
        <f t="shared" si="15"/>
        <v>5.6</v>
      </c>
      <c r="Y121" s="177"/>
    </row>
    <row r="122" spans="1:25" s="4" customFormat="1" x14ac:dyDescent="0.25">
      <c r="A122" s="126" t="str">
        <f>'Indicator Data'!A125</f>
        <v>Nauru</v>
      </c>
      <c r="B122" s="47" t="str">
        <f>'Indicator Data'!B125</f>
        <v>NRU</v>
      </c>
      <c r="C122" s="93">
        <f>IF('Indicator Data'!AR125="No data","x",ROUND(IF('Indicator Data'!AR125&gt;C$195,0,IF('Indicator Data'!AR125&lt;C$194,10,(C$195-'Indicator Data'!AR125)/(C$195-C$194)*10)),1))</f>
        <v>8.1</v>
      </c>
      <c r="D122" s="94">
        <f t="shared" si="8"/>
        <v>8.1</v>
      </c>
      <c r="E122" s="93" t="str">
        <f>IF('Indicator Data'!AT125="No data","x",ROUND(IF('Indicator Data'!AT125&gt;E$195,0,IF('Indicator Data'!AT125&lt;E$194,10,(E$195-'Indicator Data'!AT125)/(E$195-E$194)*10)),1))</f>
        <v>x</v>
      </c>
      <c r="F122" s="93">
        <f>IF('Indicator Data'!AS125="No data","x",ROUND(IF('Indicator Data'!AS125&gt;F$195,0,IF('Indicator Data'!AS125&lt;F$194,10,(F$195-'Indicator Data'!AS125)/(F$195-F$194)*10)),1))</f>
        <v>5.9</v>
      </c>
      <c r="G122" s="94">
        <f t="shared" si="9"/>
        <v>5.9</v>
      </c>
      <c r="H122" s="95">
        <f t="shared" si="10"/>
        <v>7</v>
      </c>
      <c r="I122" s="93" t="str">
        <f>IF('Indicator Data'!AV125="No data","x",ROUND(IF('Indicator Data'!AV125^2&gt;I$195,0,IF('Indicator Data'!AV125^2&lt;I$194,10,(I$195-'Indicator Data'!AV125^2)/(I$195-I$194)*10)),1))</f>
        <v>x</v>
      </c>
      <c r="J122" s="93">
        <f>IF(OR('Indicator Data'!AU125=0,'Indicator Data'!AU125="No data"),"x",ROUND(IF('Indicator Data'!AU125&gt;J$195,0,IF('Indicator Data'!AU125&lt;J$194,10,(J$195-'Indicator Data'!AU125)/(J$195-J$194)*10)),1))</f>
        <v>0.1</v>
      </c>
      <c r="K122" s="93">
        <f>IF('Indicator Data'!AW125="No data","x",ROUND(IF('Indicator Data'!AW125&gt;K$195,0,IF('Indicator Data'!AW125&lt;K$194,10,(K$195-'Indicator Data'!AW125)/(K$195-K$194)*10)),1))</f>
        <v>4.5999999999999996</v>
      </c>
      <c r="L122" s="93">
        <f>IF('Indicator Data'!AX125="No data","x",ROUND(IF('Indicator Data'!AX125&gt;L$195,0,IF('Indicator Data'!AX125&lt;L$194,10,(L$195-'Indicator Data'!AX125)/(L$195-L$194)*10)),1))</f>
        <v>5.3</v>
      </c>
      <c r="M122" s="94">
        <f t="shared" si="11"/>
        <v>3.3</v>
      </c>
      <c r="N122" s="143">
        <f>IF('Indicator Data'!AY125="No data","x",'Indicator Data'!AY125/'Indicator Data'!BE125*100)</f>
        <v>219.04761904761907</v>
      </c>
      <c r="O122" s="93">
        <f t="shared" si="12"/>
        <v>0</v>
      </c>
      <c r="P122" s="93">
        <f>IF('Indicator Data'!AZ125="No data","x",ROUND(IF('Indicator Data'!AZ125&gt;P$195,0,IF('Indicator Data'!AZ125&lt;P$194,10,(P$195-'Indicator Data'!AZ125)/(P$195-P$194)*10)),1))</f>
        <v>3.8</v>
      </c>
      <c r="Q122" s="93">
        <f>IF('Indicator Data'!BA125="No data","x",ROUND(IF('Indicator Data'!BA125&gt;Q$195,0,IF('Indicator Data'!BA125&lt;Q$194,10,(Q$195-'Indicator Data'!BA125)/(Q$195-Q$194)*10)),1))</f>
        <v>0.7</v>
      </c>
      <c r="R122" s="94">
        <f t="shared" si="13"/>
        <v>1.5</v>
      </c>
      <c r="S122" s="93">
        <f>IF('Indicator Data'!Y125="No data","x",ROUND(IF('Indicator Data'!Y125&gt;S$195,0,IF('Indicator Data'!Y125&lt;S$194,10,(S$195-'Indicator Data'!Y125)/(S$195-S$194)*10)),1))</f>
        <v>8.1999999999999993</v>
      </c>
      <c r="T122" s="93">
        <f>IF('Indicator Data'!Z125="No data","x",ROUND(IF('Indicator Data'!Z125&gt;T$195,0,IF('Indicator Data'!Z125&lt;T$194,10,(T$195-'Indicator Data'!Z125)/(T$195-T$194)*10)),1))</f>
        <v>1</v>
      </c>
      <c r="U122" s="93">
        <f>IF('Indicator Data'!AC125="No data","x",ROUND(IF('Indicator Data'!AC125&gt;U$195,0,IF('Indicator Data'!AC125&lt;U$194,10,(U$195-'Indicator Data'!AC125)/(U$195-U$194)*10)),1))</f>
        <v>6.6</v>
      </c>
      <c r="V122" s="93" t="str">
        <f>IF('Indicator Data'!AD125="No data","x",ROUND(IF('Indicator Data'!AD125&gt;V$195,10,IF('Indicator Data'!AD125&lt;V$194,0,10-(V$195-'Indicator Data'!AD125)/(V$195-V$194)*10)),1))</f>
        <v>x</v>
      </c>
      <c r="W122" s="94">
        <f t="shared" si="14"/>
        <v>5.3</v>
      </c>
      <c r="X122" s="95">
        <f t="shared" si="15"/>
        <v>3.4</v>
      </c>
      <c r="Y122" s="177"/>
    </row>
    <row r="123" spans="1:25" s="4" customFormat="1" x14ac:dyDescent="0.25">
      <c r="A123" s="126" t="str">
        <f>'Indicator Data'!A126</f>
        <v>Nepal</v>
      </c>
      <c r="B123" s="47" t="str">
        <f>'Indicator Data'!B126</f>
        <v>NPL</v>
      </c>
      <c r="C123" s="93">
        <f>IF('Indicator Data'!AR126="No data","x",ROUND(IF('Indicator Data'!AR126&gt;C$195,0,IF('Indicator Data'!AR126&lt;C$194,10,(C$195-'Indicator Data'!AR126)/(C$195-C$194)*10)),1))</f>
        <v>5.4</v>
      </c>
      <c r="D123" s="94">
        <f t="shared" si="8"/>
        <v>5.4</v>
      </c>
      <c r="E123" s="93">
        <f>IF('Indicator Data'!AT126="No data","x",ROUND(IF('Indicator Data'!AT126&gt;E$195,0,IF('Indicator Data'!AT126&lt;E$194,10,(E$195-'Indicator Data'!AT126)/(E$195-E$194)*10)),1))</f>
        <v>6.9</v>
      </c>
      <c r="F123" s="93">
        <f>IF('Indicator Data'!AS126="No data","x",ROUND(IF('Indicator Data'!AS126&gt;F$195,0,IF('Indicator Data'!AS126&lt;F$194,10,(F$195-'Indicator Data'!AS126)/(F$195-F$194)*10)),1))</f>
        <v>6.8</v>
      </c>
      <c r="G123" s="94">
        <f t="shared" si="9"/>
        <v>6.9</v>
      </c>
      <c r="H123" s="95">
        <f t="shared" si="10"/>
        <v>6.2</v>
      </c>
      <c r="I123" s="93">
        <f>IF('Indicator Data'!AV126="No data","x",ROUND(IF('Indicator Data'!AV126^2&gt;I$195,0,IF('Indicator Data'!AV126^2&lt;I$194,10,(I$195-'Indicator Data'!AV126^2)/(I$195-I$194)*10)),1))</f>
        <v>6.4</v>
      </c>
      <c r="J123" s="93">
        <f>IF(OR('Indicator Data'!AU126=0,'Indicator Data'!AU126="No data"),"x",ROUND(IF('Indicator Data'!AU126&gt;J$195,0,IF('Indicator Data'!AU126&lt;J$194,10,(J$195-'Indicator Data'!AU126)/(J$195-J$194)*10)),1))</f>
        <v>0.9</v>
      </c>
      <c r="K123" s="93">
        <f>IF('Indicator Data'!AW126="No data","x",ROUND(IF('Indicator Data'!AW126&gt;K$195,0,IF('Indicator Data'!AW126&lt;K$194,10,(K$195-'Indicator Data'!AW126)/(K$195-K$194)*10)),1))</f>
        <v>8</v>
      </c>
      <c r="L123" s="93">
        <f>IF('Indicator Data'!AX126="No data","x",ROUND(IF('Indicator Data'!AX126&gt;L$195,0,IF('Indicator Data'!AX126&lt;L$194,10,(L$195-'Indicator Data'!AX126)/(L$195-L$194)*10)),1))</f>
        <v>4.5</v>
      </c>
      <c r="M123" s="94">
        <f t="shared" si="11"/>
        <v>5</v>
      </c>
      <c r="N123" s="143">
        <f>IF('Indicator Data'!AY126="No data","x",'Indicator Data'!AY126/'Indicator Data'!BE126*100)</f>
        <v>15.347052668294383</v>
      </c>
      <c r="O123" s="93">
        <f t="shared" si="12"/>
        <v>8.6</v>
      </c>
      <c r="P123" s="93">
        <f>IF('Indicator Data'!AZ126="No data","x",ROUND(IF('Indicator Data'!AZ126&gt;P$195,0,IF('Indicator Data'!AZ126&lt;P$194,10,(P$195-'Indicator Data'!AZ126)/(P$195-P$194)*10)),1))</f>
        <v>6</v>
      </c>
      <c r="Q123" s="93">
        <f>IF('Indicator Data'!BA126="No data","x",ROUND(IF('Indicator Data'!BA126&gt;Q$195,0,IF('Indicator Data'!BA126&lt;Q$194,10,(Q$195-'Indicator Data'!BA126)/(Q$195-Q$194)*10)),1))</f>
        <v>1.7</v>
      </c>
      <c r="R123" s="94">
        <f t="shared" si="13"/>
        <v>5.4</v>
      </c>
      <c r="S123" s="93" t="str">
        <f>IF('Indicator Data'!Y126="No data","x",ROUND(IF('Indicator Data'!Y126&gt;S$195,0,IF('Indicator Data'!Y126&lt;S$194,10,(S$195-'Indicator Data'!Y126)/(S$195-S$194)*10)),1))</f>
        <v>x</v>
      </c>
      <c r="T123" s="93">
        <f>IF('Indicator Data'!Z126="No data","x",ROUND(IF('Indicator Data'!Z126&gt;T$195,0,IF('Indicator Data'!Z126&lt;T$194,10,(T$195-'Indicator Data'!Z126)/(T$195-T$194)*10)),1))</f>
        <v>2.2999999999999998</v>
      </c>
      <c r="U123" s="93">
        <f>IF('Indicator Data'!AC126="No data","x",ROUND(IF('Indicator Data'!AC126&gt;U$195,0,IF('Indicator Data'!AC126&lt;U$194,10,(U$195-'Indicator Data'!AC126)/(U$195-U$194)*10)),1))</f>
        <v>9.6999999999999993</v>
      </c>
      <c r="V123" s="93">
        <f>IF('Indicator Data'!AD126="No data","x",ROUND(IF('Indicator Data'!AD126&gt;V$195,10,IF('Indicator Data'!AD126&lt;V$194,0,10-(V$195-'Indicator Data'!AD126)/(V$195-V$194)*10)),1))</f>
        <v>2.9</v>
      </c>
      <c r="W123" s="94">
        <f t="shared" si="14"/>
        <v>5</v>
      </c>
      <c r="X123" s="95">
        <f t="shared" si="15"/>
        <v>5.0999999999999996</v>
      </c>
      <c r="Y123" s="177"/>
    </row>
    <row r="124" spans="1:25" s="4" customFormat="1" x14ac:dyDescent="0.25">
      <c r="A124" s="126" t="str">
        <f>'Indicator Data'!A127</f>
        <v>Netherlands</v>
      </c>
      <c r="B124" s="47" t="str">
        <f>'Indicator Data'!B127</f>
        <v>NLD</v>
      </c>
      <c r="C124" s="93">
        <f>IF('Indicator Data'!AR127="No data","x",ROUND(IF('Indicator Data'!AR127&gt;C$195,0,IF('Indicator Data'!AR127&lt;C$194,10,(C$195-'Indicator Data'!AR127)/(C$195-C$194)*10)),1))</f>
        <v>1.7</v>
      </c>
      <c r="D124" s="94">
        <f t="shared" si="8"/>
        <v>1.7</v>
      </c>
      <c r="E124" s="93">
        <f>IF('Indicator Data'!AT127="No data","x",ROUND(IF('Indicator Data'!AT127&gt;E$195,0,IF('Indicator Data'!AT127&lt;E$194,10,(E$195-'Indicator Data'!AT127)/(E$195-E$194)*10)),1))</f>
        <v>1.8</v>
      </c>
      <c r="F124" s="93">
        <f>IF('Indicator Data'!AS127="No data","x",ROUND(IF('Indicator Data'!AS127&gt;F$195,0,IF('Indicator Data'!AS127&lt;F$194,10,(F$195-'Indicator Data'!AS127)/(F$195-F$194)*10)),1))</f>
        <v>1.3</v>
      </c>
      <c r="G124" s="94">
        <f t="shared" si="9"/>
        <v>1.6</v>
      </c>
      <c r="H124" s="95">
        <f t="shared" si="10"/>
        <v>1.7</v>
      </c>
      <c r="I124" s="93" t="str">
        <f>IF('Indicator Data'!AV127="No data","x",ROUND(IF('Indicator Data'!AV127^2&gt;I$195,0,IF('Indicator Data'!AV127^2&lt;I$194,10,(I$195-'Indicator Data'!AV127^2)/(I$195-I$194)*10)),1))</f>
        <v>x</v>
      </c>
      <c r="J124" s="93">
        <f>IF(OR('Indicator Data'!AU127=0,'Indicator Data'!AU127="No data"),"x",ROUND(IF('Indicator Data'!AU127&gt;J$195,0,IF('Indicator Data'!AU127&lt;J$194,10,(J$195-'Indicator Data'!AU127)/(J$195-J$194)*10)),1))</f>
        <v>0</v>
      </c>
      <c r="K124" s="93">
        <f>IF('Indicator Data'!AW127="No data","x",ROUND(IF('Indicator Data'!AW127&gt;K$195,0,IF('Indicator Data'!AW127&lt;K$194,10,(K$195-'Indicator Data'!AW127)/(K$195-K$194)*10)),1))</f>
        <v>1</v>
      </c>
      <c r="L124" s="93">
        <f>IF('Indicator Data'!AX127="No data","x",ROUND(IF('Indicator Data'!AX127&gt;L$195,0,IF('Indicator Data'!AX127&lt;L$194,10,(L$195-'Indicator Data'!AX127)/(L$195-L$194)*10)),1))</f>
        <v>3.6</v>
      </c>
      <c r="M124" s="94">
        <f t="shared" si="11"/>
        <v>1.5</v>
      </c>
      <c r="N124" s="143">
        <f>IF('Indicator Data'!AY127="No data","x",'Indicator Data'!AY127/'Indicator Data'!BE127*100)</f>
        <v>622.59116513489471</v>
      </c>
      <c r="O124" s="93">
        <f t="shared" si="12"/>
        <v>0</v>
      </c>
      <c r="P124" s="93">
        <f>IF('Indicator Data'!AZ127="No data","x",ROUND(IF('Indicator Data'!AZ127&gt;P$195,0,IF('Indicator Data'!AZ127&lt;P$194,10,(P$195-'Indicator Data'!AZ127)/(P$195-P$194)*10)),1))</f>
        <v>0.3</v>
      </c>
      <c r="Q124" s="93">
        <f>IF('Indicator Data'!BA127="No data","x",ROUND(IF('Indicator Data'!BA127&gt;Q$195,0,IF('Indicator Data'!BA127&lt;Q$194,10,(Q$195-'Indicator Data'!BA127)/(Q$195-Q$194)*10)),1))</f>
        <v>0</v>
      </c>
      <c r="R124" s="94">
        <f t="shared" si="13"/>
        <v>0.1</v>
      </c>
      <c r="S124" s="93">
        <f>IF('Indicator Data'!Y127="No data","x",ROUND(IF('Indicator Data'!Y127&gt;S$195,0,IF('Indicator Data'!Y127&lt;S$194,10,(S$195-'Indicator Data'!Y127)/(S$195-S$194)*10)),1))</f>
        <v>2.9</v>
      </c>
      <c r="T124" s="93">
        <f>IF('Indicator Data'!Z127="No data","x",ROUND(IF('Indicator Data'!Z127&gt;T$195,0,IF('Indicator Data'!Z127&lt;T$194,10,(T$195-'Indicator Data'!Z127)/(T$195-T$194)*10)),1))</f>
        <v>1.5</v>
      </c>
      <c r="U124" s="93">
        <f>IF('Indicator Data'!AC127="No data","x",ROUND(IF('Indicator Data'!AC127&gt;U$195,0,IF('Indicator Data'!AC127&lt;U$194,10,(U$195-'Indicator Data'!AC127)/(U$195-U$194)*10)),1))</f>
        <v>0</v>
      </c>
      <c r="V124" s="93">
        <f>IF('Indicator Data'!AD127="No data","x",ROUND(IF('Indicator Data'!AD127&gt;V$195,10,IF('Indicator Data'!AD127&lt;V$194,0,10-(V$195-'Indicator Data'!AD127)/(V$195-V$194)*10)),1))</f>
        <v>0.1</v>
      </c>
      <c r="W124" s="94">
        <f t="shared" si="14"/>
        <v>1.1000000000000001</v>
      </c>
      <c r="X124" s="95">
        <f t="shared" si="15"/>
        <v>0.9</v>
      </c>
      <c r="Y124" s="177"/>
    </row>
    <row r="125" spans="1:25" s="4" customFormat="1" x14ac:dyDescent="0.25">
      <c r="A125" s="126" t="str">
        <f>'Indicator Data'!A128</f>
        <v>New Zealand</v>
      </c>
      <c r="B125" s="47" t="str">
        <f>'Indicator Data'!B128</f>
        <v>NZL</v>
      </c>
      <c r="C125" s="93">
        <f>IF('Indicator Data'!AR128="No data","x",ROUND(IF('Indicator Data'!AR128&gt;C$195,0,IF('Indicator Data'!AR128&lt;C$194,10,(C$195-'Indicator Data'!AR128)/(C$195-C$194)*10)),1))</f>
        <v>2.6</v>
      </c>
      <c r="D125" s="94">
        <f t="shared" si="8"/>
        <v>2.6</v>
      </c>
      <c r="E125" s="93">
        <f>IF('Indicator Data'!AT128="No data","x",ROUND(IF('Indicator Data'!AT128&gt;E$195,0,IF('Indicator Data'!AT128&lt;E$194,10,(E$195-'Indicator Data'!AT128)/(E$195-E$194)*10)),1))</f>
        <v>1.3</v>
      </c>
      <c r="F125" s="93">
        <f>IF('Indicator Data'!AS128="No data","x",ROUND(IF('Indicator Data'!AS128&gt;F$195,0,IF('Indicator Data'!AS128&lt;F$194,10,(F$195-'Indicator Data'!AS128)/(F$195-F$194)*10)),1))</f>
        <v>1.5</v>
      </c>
      <c r="G125" s="94">
        <f t="shared" si="9"/>
        <v>1.4</v>
      </c>
      <c r="H125" s="95">
        <f t="shared" si="10"/>
        <v>2</v>
      </c>
      <c r="I125" s="93" t="str">
        <f>IF('Indicator Data'!AV128="No data","x",ROUND(IF('Indicator Data'!AV128^2&gt;I$195,0,IF('Indicator Data'!AV128^2&lt;I$194,10,(I$195-'Indicator Data'!AV128^2)/(I$195-I$194)*10)),1))</f>
        <v>x</v>
      </c>
      <c r="J125" s="93">
        <f>IF(OR('Indicator Data'!AU128=0,'Indicator Data'!AU128="No data"),"x",ROUND(IF('Indicator Data'!AU128&gt;J$195,0,IF('Indicator Data'!AU128&lt;J$194,10,(J$195-'Indicator Data'!AU128)/(J$195-J$194)*10)),1))</f>
        <v>0</v>
      </c>
      <c r="K125" s="93">
        <f>IF('Indicator Data'!AW128="No data","x",ROUND(IF('Indicator Data'!AW128&gt;K$195,0,IF('Indicator Data'!AW128&lt;K$194,10,(K$195-'Indicator Data'!AW128)/(K$195-K$194)*10)),1))</f>
        <v>1.2</v>
      </c>
      <c r="L125" s="93">
        <f>IF('Indicator Data'!AX128="No data","x",ROUND(IF('Indicator Data'!AX128&gt;L$195,0,IF('Indicator Data'!AX128&lt;L$194,10,(L$195-'Indicator Data'!AX128)/(L$195-L$194)*10)),1))</f>
        <v>3.8</v>
      </c>
      <c r="M125" s="94">
        <f t="shared" si="11"/>
        <v>1.7</v>
      </c>
      <c r="N125" s="143">
        <f>IF('Indicator Data'!AY128="No data","x",'Indicator Data'!AY128/'Indicator Data'!BE128*100)</f>
        <v>41.775853556644257</v>
      </c>
      <c r="O125" s="93">
        <f t="shared" si="12"/>
        <v>5.9</v>
      </c>
      <c r="P125" s="93" t="str">
        <f>IF('Indicator Data'!AZ128="No data","x",ROUND(IF('Indicator Data'!AZ128&gt;P$195,0,IF('Indicator Data'!AZ128&lt;P$194,10,(P$195-'Indicator Data'!AZ128)/(P$195-P$194)*10)),1))</f>
        <v>x</v>
      </c>
      <c r="Q125" s="93">
        <f>IF('Indicator Data'!BA128="No data","x",ROUND(IF('Indicator Data'!BA128&gt;Q$195,0,IF('Indicator Data'!BA128&lt;Q$194,10,(Q$195-'Indicator Data'!BA128)/(Q$195-Q$194)*10)),1))</f>
        <v>0</v>
      </c>
      <c r="R125" s="94">
        <f t="shared" si="13"/>
        <v>3</v>
      </c>
      <c r="S125" s="93">
        <f>IF('Indicator Data'!Y128="No data","x",ROUND(IF('Indicator Data'!Y128&gt;S$195,0,IF('Indicator Data'!Y128&lt;S$194,10,(S$195-'Indicator Data'!Y128)/(S$195-S$194)*10)),1))</f>
        <v>3.2</v>
      </c>
      <c r="T125" s="93">
        <f>IF('Indicator Data'!Z128="No data","x",ROUND(IF('Indicator Data'!Z128&gt;T$195,0,IF('Indicator Data'!Z128&lt;T$194,10,(T$195-'Indicator Data'!Z128)/(T$195-T$194)*10)),1))</f>
        <v>1.5</v>
      </c>
      <c r="U125" s="93">
        <f>IF('Indicator Data'!AC128="No data","x",ROUND(IF('Indicator Data'!AC128&gt;U$195,0,IF('Indicator Data'!AC128&lt;U$194,10,(U$195-'Indicator Data'!AC128)/(U$195-U$194)*10)),1))</f>
        <v>0</v>
      </c>
      <c r="V125" s="93">
        <f>IF('Indicator Data'!AD128="No data","x",ROUND(IF('Indicator Data'!AD128&gt;V$195,10,IF('Indicator Data'!AD128&lt;V$194,0,10-(V$195-'Indicator Data'!AD128)/(V$195-V$194)*10)),1))</f>
        <v>0.1</v>
      </c>
      <c r="W125" s="94">
        <f t="shared" si="14"/>
        <v>1.2</v>
      </c>
      <c r="X125" s="95">
        <f t="shared" si="15"/>
        <v>2</v>
      </c>
      <c r="Y125" s="177"/>
    </row>
    <row r="126" spans="1:25" s="4" customFormat="1" x14ac:dyDescent="0.25">
      <c r="A126" s="126" t="str">
        <f>'Indicator Data'!A129</f>
        <v>Nicaragua</v>
      </c>
      <c r="B126" s="47" t="str">
        <f>'Indicator Data'!B129</f>
        <v>NIC</v>
      </c>
      <c r="C126" s="93">
        <f>IF('Indicator Data'!AR129="No data","x",ROUND(IF('Indicator Data'!AR129&gt;C$195,0,IF('Indicator Data'!AR129&lt;C$194,10,(C$195-'Indicator Data'!AR129)/(C$195-C$194)*10)),1))</f>
        <v>4.7</v>
      </c>
      <c r="D126" s="94">
        <f t="shared" si="8"/>
        <v>4.7</v>
      </c>
      <c r="E126" s="93">
        <f>IF('Indicator Data'!AT129="No data","x",ROUND(IF('Indicator Data'!AT129&gt;E$195,0,IF('Indicator Data'!AT129&lt;E$194,10,(E$195-'Indicator Data'!AT129)/(E$195-E$194)*10)),1))</f>
        <v>7.5</v>
      </c>
      <c r="F126" s="93">
        <f>IF('Indicator Data'!AS129="No data","x",ROUND(IF('Indicator Data'!AS129&gt;F$195,0,IF('Indicator Data'!AS129&lt;F$194,10,(F$195-'Indicator Data'!AS129)/(F$195-F$194)*10)),1))</f>
        <v>6.3</v>
      </c>
      <c r="G126" s="94">
        <f t="shared" si="9"/>
        <v>6.9</v>
      </c>
      <c r="H126" s="95">
        <f t="shared" si="10"/>
        <v>5.8</v>
      </c>
      <c r="I126" s="93">
        <f>IF('Indicator Data'!AV129="No data","x",ROUND(IF('Indicator Data'!AV129^2&gt;I$195,0,IF('Indicator Data'!AV129^2&lt;I$194,10,(I$195-'Indicator Data'!AV129^2)/(I$195-I$194)*10)),1))</f>
        <v>3.5</v>
      </c>
      <c r="J126" s="93">
        <f>IF(OR('Indicator Data'!AU129=0,'Indicator Data'!AU129="No data"),"x",ROUND(IF('Indicator Data'!AU129&gt;J$195,0,IF('Indicator Data'!AU129&lt;J$194,10,(J$195-'Indicator Data'!AU129)/(J$195-J$194)*10)),1))</f>
        <v>1.8</v>
      </c>
      <c r="K126" s="93">
        <f>IF('Indicator Data'!AW129="No data","x",ROUND(IF('Indicator Data'!AW129&gt;K$195,0,IF('Indicator Data'!AW129&lt;K$194,10,(K$195-'Indicator Data'!AW129)/(K$195-K$194)*10)),1))</f>
        <v>7.5</v>
      </c>
      <c r="L126" s="93">
        <f>IF('Indicator Data'!AX129="No data","x",ROUND(IF('Indicator Data'!AX129&gt;L$195,0,IF('Indicator Data'!AX129&lt;L$194,10,(L$195-'Indicator Data'!AX129)/(L$195-L$194)*10)),1))</f>
        <v>4</v>
      </c>
      <c r="M126" s="94">
        <f t="shared" si="11"/>
        <v>4.2</v>
      </c>
      <c r="N126" s="143">
        <f>IF('Indicator Data'!AY129="No data","x",'Indicator Data'!AY129/'Indicator Data'!BE129*100)</f>
        <v>14.957620076450059</v>
      </c>
      <c r="O126" s="93">
        <f t="shared" si="12"/>
        <v>8.6</v>
      </c>
      <c r="P126" s="93">
        <f>IF('Indicator Data'!AZ129="No data","x",ROUND(IF('Indicator Data'!AZ129&gt;P$195,0,IF('Indicator Data'!AZ129&lt;P$194,10,(P$195-'Indicator Data'!AZ129)/(P$195-P$194)*10)),1))</f>
        <v>3.6</v>
      </c>
      <c r="Q126" s="93">
        <f>IF('Indicator Data'!BA129="No data","x",ROUND(IF('Indicator Data'!BA129&gt;Q$195,0,IF('Indicator Data'!BA129&lt;Q$194,10,(Q$195-'Indicator Data'!BA129)/(Q$195-Q$194)*10)),1))</f>
        <v>2.6</v>
      </c>
      <c r="R126" s="94">
        <f t="shared" si="13"/>
        <v>4.9000000000000004</v>
      </c>
      <c r="S126" s="93">
        <f>IF('Indicator Data'!Y129="No data","x",ROUND(IF('Indicator Data'!Y129&gt;S$195,0,IF('Indicator Data'!Y129&lt;S$194,10,(S$195-'Indicator Data'!Y129)/(S$195-S$194)*10)),1))</f>
        <v>7.8</v>
      </c>
      <c r="T126" s="93">
        <f>IF('Indicator Data'!Z129="No data","x",ROUND(IF('Indicator Data'!Z129&gt;T$195,0,IF('Indicator Data'!Z129&lt;T$194,10,(T$195-'Indicator Data'!Z129)/(T$195-T$194)*10)),1))</f>
        <v>0</v>
      </c>
      <c r="U126" s="93">
        <f>IF('Indicator Data'!AC129="No data","x",ROUND(IF('Indicator Data'!AC129&gt;U$195,0,IF('Indicator Data'!AC129&lt;U$194,10,(U$195-'Indicator Data'!AC129)/(U$195-U$194)*10)),1))</f>
        <v>8.8000000000000007</v>
      </c>
      <c r="V126" s="93">
        <f>IF('Indicator Data'!AD129="No data","x",ROUND(IF('Indicator Data'!AD129&gt;V$195,10,IF('Indicator Data'!AD129&lt;V$194,0,10-(V$195-'Indicator Data'!AD129)/(V$195-V$194)*10)),1))</f>
        <v>1.7</v>
      </c>
      <c r="W126" s="94">
        <f t="shared" si="14"/>
        <v>4.5999999999999996</v>
      </c>
      <c r="X126" s="95">
        <f t="shared" si="15"/>
        <v>4.5999999999999996</v>
      </c>
      <c r="Y126" s="177"/>
    </row>
    <row r="127" spans="1:25" s="4" customFormat="1" x14ac:dyDescent="0.25">
      <c r="A127" s="126" t="str">
        <f>'Indicator Data'!A130</f>
        <v>Niger</v>
      </c>
      <c r="B127" s="47" t="str">
        <f>'Indicator Data'!B130</f>
        <v>NER</v>
      </c>
      <c r="C127" s="93">
        <f>IF('Indicator Data'!AR130="No data","x",ROUND(IF('Indicator Data'!AR130&gt;C$195,0,IF('Indicator Data'!AR130&lt;C$194,10,(C$195-'Indicator Data'!AR130)/(C$195-C$194)*10)),1))</f>
        <v>5.3</v>
      </c>
      <c r="D127" s="94">
        <f t="shared" si="8"/>
        <v>5.3</v>
      </c>
      <c r="E127" s="93">
        <f>IF('Indicator Data'!AT130="No data","x",ROUND(IF('Indicator Data'!AT130&gt;E$195,0,IF('Indicator Data'!AT130&lt;E$194,10,(E$195-'Indicator Data'!AT130)/(E$195-E$194)*10)),1))</f>
        <v>6.6</v>
      </c>
      <c r="F127" s="93">
        <f>IF('Indicator Data'!AS130="No data","x",ROUND(IF('Indicator Data'!AS130&gt;F$195,0,IF('Indicator Data'!AS130&lt;F$194,10,(F$195-'Indicator Data'!AS130)/(F$195-F$194)*10)),1))</f>
        <v>6.3</v>
      </c>
      <c r="G127" s="94">
        <f t="shared" si="9"/>
        <v>6.5</v>
      </c>
      <c r="H127" s="95">
        <f t="shared" si="10"/>
        <v>5.9</v>
      </c>
      <c r="I127" s="93">
        <f>IF('Indicator Data'!AV130="No data","x",ROUND(IF('Indicator Data'!AV130^2&gt;I$195,0,IF('Indicator Data'!AV130^2&lt;I$194,10,(I$195-'Indicator Data'!AV130^2)/(I$195-I$194)*10)),1))</f>
        <v>10</v>
      </c>
      <c r="J127" s="93">
        <f>IF(OR('Indicator Data'!AU130=0,'Indicator Data'!AU130="No data"),"x",ROUND(IF('Indicator Data'!AU130&gt;J$195,0,IF('Indicator Data'!AU130&lt;J$194,10,(J$195-'Indicator Data'!AU130)/(J$195-J$194)*10)),1))</f>
        <v>8.4</v>
      </c>
      <c r="K127" s="93">
        <f>IF('Indicator Data'!AW130="No data","x",ROUND(IF('Indicator Data'!AW130&gt;K$195,0,IF('Indicator Data'!AW130&lt;K$194,10,(K$195-'Indicator Data'!AW130)/(K$195-K$194)*10)),1))</f>
        <v>9.6</v>
      </c>
      <c r="L127" s="93">
        <f>IF('Indicator Data'!AX130="No data","x",ROUND(IF('Indicator Data'!AX130&gt;L$195,0,IF('Indicator Data'!AX130&lt;L$194,10,(L$195-'Indicator Data'!AX130)/(L$195-L$194)*10)),1))</f>
        <v>7.8</v>
      </c>
      <c r="M127" s="94">
        <f t="shared" si="11"/>
        <v>9</v>
      </c>
      <c r="N127" s="143">
        <f>IF('Indicator Data'!AY130="No data","x",'Indicator Data'!AY130/'Indicator Data'!BE130*100)</f>
        <v>3.8683192547564542</v>
      </c>
      <c r="O127" s="93">
        <f t="shared" si="12"/>
        <v>9.6999999999999993</v>
      </c>
      <c r="P127" s="93">
        <f>IF('Indicator Data'!AZ130="No data","x",ROUND(IF('Indicator Data'!AZ130&gt;P$195,0,IF('Indicator Data'!AZ130&lt;P$194,10,(P$195-'Indicator Data'!AZ130)/(P$195-P$194)*10)),1))</f>
        <v>9.9</v>
      </c>
      <c r="Q127" s="93">
        <f>IF('Indicator Data'!BA130="No data","x",ROUND(IF('Indicator Data'!BA130&gt;Q$195,0,IF('Indicator Data'!BA130&lt;Q$194,10,(Q$195-'Indicator Data'!BA130)/(Q$195-Q$194)*10)),1))</f>
        <v>8.4</v>
      </c>
      <c r="R127" s="94">
        <f t="shared" si="13"/>
        <v>9.3000000000000007</v>
      </c>
      <c r="S127" s="93">
        <f>IF('Indicator Data'!Y130="No data","x",ROUND(IF('Indicator Data'!Y130&gt;S$195,0,IF('Indicator Data'!Y130&lt;S$194,10,(S$195-'Indicator Data'!Y130)/(S$195-S$194)*10)),1))</f>
        <v>10</v>
      </c>
      <c r="T127" s="93">
        <f>IF('Indicator Data'!Z130="No data","x",ROUND(IF('Indicator Data'!Z130&gt;T$195,0,IF('Indicator Data'!Z130&lt;T$194,10,(T$195-'Indicator Data'!Z130)/(T$195-T$194)*10)),1))</f>
        <v>5.4</v>
      </c>
      <c r="U127" s="93">
        <f>IF('Indicator Data'!AC130="No data","x",ROUND(IF('Indicator Data'!AC130&gt;U$195,0,IF('Indicator Data'!AC130&lt;U$194,10,(U$195-'Indicator Data'!AC130)/(U$195-U$194)*10)),1))</f>
        <v>9.9</v>
      </c>
      <c r="V127" s="93">
        <f>IF('Indicator Data'!AD130="No data","x",ROUND(IF('Indicator Data'!AD130&gt;V$195,10,IF('Indicator Data'!AD130&lt;V$194,0,10-(V$195-'Indicator Data'!AD130)/(V$195-V$194)*10)),1))</f>
        <v>6.1</v>
      </c>
      <c r="W127" s="94">
        <f t="shared" si="14"/>
        <v>7.9</v>
      </c>
      <c r="X127" s="95">
        <f t="shared" si="15"/>
        <v>8.6999999999999993</v>
      </c>
      <c r="Y127" s="177"/>
    </row>
    <row r="128" spans="1:25" s="4" customFormat="1" x14ac:dyDescent="0.25">
      <c r="A128" s="126" t="str">
        <f>'Indicator Data'!A131</f>
        <v>Nigeria</v>
      </c>
      <c r="B128" s="47" t="str">
        <f>'Indicator Data'!B131</f>
        <v>NGA</v>
      </c>
      <c r="C128" s="93">
        <f>IF('Indicator Data'!AR131="No data","x",ROUND(IF('Indicator Data'!AR131&gt;C$195,0,IF('Indicator Data'!AR131&lt;C$194,10,(C$195-'Indicator Data'!AR131)/(C$195-C$194)*10)),1))</f>
        <v>2.8</v>
      </c>
      <c r="D128" s="94">
        <f t="shared" si="8"/>
        <v>2.8</v>
      </c>
      <c r="E128" s="93">
        <f>IF('Indicator Data'!AT131="No data","x",ROUND(IF('Indicator Data'!AT131&gt;E$195,0,IF('Indicator Data'!AT131&lt;E$194,10,(E$195-'Indicator Data'!AT131)/(E$195-E$194)*10)),1))</f>
        <v>7.3</v>
      </c>
      <c r="F128" s="93">
        <f>IF('Indicator Data'!AS131="No data","x",ROUND(IF('Indicator Data'!AS131&gt;F$195,0,IF('Indicator Data'!AS131&lt;F$194,10,(F$195-'Indicator Data'!AS131)/(F$195-F$194)*10)),1))</f>
        <v>6.9</v>
      </c>
      <c r="G128" s="94">
        <f t="shared" si="9"/>
        <v>7.1</v>
      </c>
      <c r="H128" s="95">
        <f t="shared" si="10"/>
        <v>5</v>
      </c>
      <c r="I128" s="93">
        <f>IF('Indicator Data'!AV131="No data","x",ROUND(IF('Indicator Data'!AV131^2&gt;I$195,0,IF('Indicator Data'!AV131^2&lt;I$194,10,(I$195-'Indicator Data'!AV131^2)/(I$195-I$194)*10)),1))</f>
        <v>7.1</v>
      </c>
      <c r="J128" s="93">
        <f>IF(OR('Indicator Data'!AU131=0,'Indicator Data'!AU131="No data"),"x",ROUND(IF('Indicator Data'!AU131&gt;J$195,0,IF('Indicator Data'!AU131&lt;J$194,10,(J$195-'Indicator Data'!AU131)/(J$195-J$194)*10)),1))</f>
        <v>4.0999999999999996</v>
      </c>
      <c r="K128" s="93">
        <f>IF('Indicator Data'!AW131="No data","x",ROUND(IF('Indicator Data'!AW131&gt;K$195,0,IF('Indicator Data'!AW131&lt;K$194,10,(K$195-'Indicator Data'!AW131)/(K$195-K$194)*10)),1))</f>
        <v>7.4</v>
      </c>
      <c r="L128" s="93">
        <f>IF('Indicator Data'!AX131="No data","x",ROUND(IF('Indicator Data'!AX131&gt;L$195,0,IF('Indicator Data'!AX131&lt;L$194,10,(L$195-'Indicator Data'!AX131)/(L$195-L$194)*10)),1))</f>
        <v>6.1</v>
      </c>
      <c r="M128" s="94">
        <f t="shared" si="11"/>
        <v>6.2</v>
      </c>
      <c r="N128" s="143">
        <f>IF('Indicator Data'!AY131="No data","x",'Indicator Data'!AY131/'Indicator Data'!BE131*100)</f>
        <v>10.760126047190839</v>
      </c>
      <c r="O128" s="93">
        <f t="shared" si="12"/>
        <v>9</v>
      </c>
      <c r="P128" s="93">
        <f>IF('Indicator Data'!AZ131="No data","x",ROUND(IF('Indicator Data'!AZ131&gt;P$195,0,IF('Indicator Data'!AZ131&lt;P$194,10,(P$195-'Indicator Data'!AZ131)/(P$195-P$194)*10)),1))</f>
        <v>7.9</v>
      </c>
      <c r="Q128" s="93">
        <f>IF('Indicator Data'!BA131="No data","x",ROUND(IF('Indicator Data'!BA131&gt;Q$195,0,IF('Indicator Data'!BA131&lt;Q$194,10,(Q$195-'Indicator Data'!BA131)/(Q$195-Q$194)*10)),1))</f>
        <v>6.3</v>
      </c>
      <c r="R128" s="94">
        <f t="shared" si="13"/>
        <v>7.7</v>
      </c>
      <c r="S128" s="93">
        <f>IF('Indicator Data'!Y131="No data","x",ROUND(IF('Indicator Data'!Y131&gt;S$195,0,IF('Indicator Data'!Y131&lt;S$194,10,(S$195-'Indicator Data'!Y131)/(S$195-S$194)*10)),1))</f>
        <v>9</v>
      </c>
      <c r="T128" s="93">
        <f>IF('Indicator Data'!Z131="No data","x",ROUND(IF('Indicator Data'!Z131&gt;T$195,0,IF('Indicator Data'!Z131&lt;T$194,10,(T$195-'Indicator Data'!Z131)/(T$195-T$194)*10)),1))</f>
        <v>10</v>
      </c>
      <c r="U128" s="93">
        <f>IF('Indicator Data'!AC131="No data","x",ROUND(IF('Indicator Data'!AC131&gt;U$195,0,IF('Indicator Data'!AC131&lt;U$194,10,(U$195-'Indicator Data'!AC131)/(U$195-U$194)*10)),1))</f>
        <v>9.4</v>
      </c>
      <c r="V128" s="93">
        <f>IF('Indicator Data'!AD131="No data","x",ROUND(IF('Indicator Data'!AD131&gt;V$195,10,IF('Indicator Data'!AD131&lt;V$194,0,10-(V$195-'Indicator Data'!AD131)/(V$195-V$194)*10)),1))</f>
        <v>9</v>
      </c>
      <c r="W128" s="94">
        <f t="shared" si="14"/>
        <v>9.4</v>
      </c>
      <c r="X128" s="95">
        <f t="shared" si="15"/>
        <v>7.8</v>
      </c>
      <c r="Y128" s="177"/>
    </row>
    <row r="129" spans="1:25" s="4" customFormat="1" x14ac:dyDescent="0.25">
      <c r="A129" s="126" t="str">
        <f>'Indicator Data'!A132</f>
        <v>North Macedonia</v>
      </c>
      <c r="B129" s="47" t="str">
        <f>'Indicator Data'!B132</f>
        <v>MKD</v>
      </c>
      <c r="C129" s="93">
        <f>IF('Indicator Data'!AR132="No data","x",ROUND(IF('Indicator Data'!AR132&gt;C$195,0,IF('Indicator Data'!AR132&lt;C$194,10,(C$195-'Indicator Data'!AR132)/(C$195-C$194)*10)),1))</f>
        <v>3.8</v>
      </c>
      <c r="D129" s="94">
        <f t="shared" si="8"/>
        <v>3.8</v>
      </c>
      <c r="E129" s="93">
        <f>IF('Indicator Data'!AT132="No data","x",ROUND(IF('Indicator Data'!AT132&gt;E$195,0,IF('Indicator Data'!AT132&lt;E$194,10,(E$195-'Indicator Data'!AT132)/(E$195-E$194)*10)),1))</f>
        <v>6.3</v>
      </c>
      <c r="F129" s="93">
        <f>IF('Indicator Data'!AS132="No data","x",ROUND(IF('Indicator Data'!AS132&gt;F$195,0,IF('Indicator Data'!AS132&lt;F$194,10,(F$195-'Indicator Data'!AS132)/(F$195-F$194)*10)),1))</f>
        <v>4.7</v>
      </c>
      <c r="G129" s="94">
        <f t="shared" si="9"/>
        <v>5.5</v>
      </c>
      <c r="H129" s="95">
        <f t="shared" si="10"/>
        <v>4.7</v>
      </c>
      <c r="I129" s="93">
        <f>IF('Indicator Data'!AV132="No data","x",ROUND(IF('Indicator Data'!AV132^2&gt;I$195,0,IF('Indicator Data'!AV132^2&lt;I$194,10,(I$195-'Indicator Data'!AV132^2)/(I$195-I$194)*10)),1))</f>
        <v>0.5</v>
      </c>
      <c r="J129" s="93">
        <f>IF(OR('Indicator Data'!AU132=0,'Indicator Data'!AU132="No data"),"x",ROUND(IF('Indicator Data'!AU132&gt;J$195,0,IF('Indicator Data'!AU132&lt;J$194,10,(J$195-'Indicator Data'!AU132)/(J$195-J$194)*10)),1))</f>
        <v>0</v>
      </c>
      <c r="K129" s="93">
        <f>IF('Indicator Data'!AW132="No data","x",ROUND(IF('Indicator Data'!AW132&gt;K$195,0,IF('Indicator Data'!AW132&lt;K$194,10,(K$195-'Indicator Data'!AW132)/(K$195-K$194)*10)),1))</f>
        <v>2.8</v>
      </c>
      <c r="L129" s="93">
        <f>IF('Indicator Data'!AX132="No data","x",ROUND(IF('Indicator Data'!AX132&gt;L$195,0,IF('Indicator Data'!AX132&lt;L$194,10,(L$195-'Indicator Data'!AX132)/(L$195-L$194)*10)),1))</f>
        <v>5.0999999999999996</v>
      </c>
      <c r="M129" s="94">
        <f t="shared" si="11"/>
        <v>2.1</v>
      </c>
      <c r="N129" s="143">
        <f>IF('Indicator Data'!AY132="No data","x",'Indicator Data'!AY132/'Indicator Data'!BE132*100)</f>
        <v>55.511498810467884</v>
      </c>
      <c r="O129" s="93">
        <f t="shared" si="12"/>
        <v>4.5</v>
      </c>
      <c r="P129" s="93">
        <f>IF('Indicator Data'!AZ132="No data","x",ROUND(IF('Indicator Data'!AZ132&gt;P$195,0,IF('Indicator Data'!AZ132&lt;P$194,10,(P$195-'Indicator Data'!AZ132)/(P$195-P$194)*10)),1))</f>
        <v>1</v>
      </c>
      <c r="Q129" s="93">
        <f>IF('Indicator Data'!BA132="No data","x",ROUND(IF('Indicator Data'!BA132&gt;Q$195,0,IF('Indicator Data'!BA132&lt;Q$194,10,(Q$195-'Indicator Data'!BA132)/(Q$195-Q$194)*10)),1))</f>
        <v>0.1</v>
      </c>
      <c r="R129" s="94">
        <f t="shared" si="13"/>
        <v>1.9</v>
      </c>
      <c r="S129" s="93">
        <f>IF('Indicator Data'!Y132="No data","x",ROUND(IF('Indicator Data'!Y132&gt;S$195,0,IF('Indicator Data'!Y132&lt;S$194,10,(S$195-'Indicator Data'!Y132)/(S$195-S$194)*10)),1))</f>
        <v>3.4</v>
      </c>
      <c r="T129" s="93">
        <f>IF('Indicator Data'!Z132="No data","x",ROUND(IF('Indicator Data'!Z132&gt;T$195,0,IF('Indicator Data'!Z132&lt;T$194,10,(T$195-'Indicator Data'!Z132)/(T$195-T$194)*10)),1))</f>
        <v>4.0999999999999996</v>
      </c>
      <c r="U129" s="93">
        <f>IF('Indicator Data'!AC132="No data","x",ROUND(IF('Indicator Data'!AC132&gt;U$195,0,IF('Indicator Data'!AC132&lt;U$194,10,(U$195-'Indicator Data'!AC132)/(U$195-U$194)*10)),1))</f>
        <v>7.3</v>
      </c>
      <c r="V129" s="93">
        <f>IF('Indicator Data'!AD132="No data","x",ROUND(IF('Indicator Data'!AD132&gt;V$195,10,IF('Indicator Data'!AD132&lt;V$194,0,10-(V$195-'Indicator Data'!AD132)/(V$195-V$194)*10)),1))</f>
        <v>0.1</v>
      </c>
      <c r="W129" s="94">
        <f t="shared" si="14"/>
        <v>3.7</v>
      </c>
      <c r="X129" s="95">
        <f t="shared" si="15"/>
        <v>2.6</v>
      </c>
      <c r="Y129" s="177"/>
    </row>
    <row r="130" spans="1:25" s="4" customFormat="1" x14ac:dyDescent="0.25">
      <c r="A130" s="126" t="str">
        <f>'Indicator Data'!A133</f>
        <v>Norway</v>
      </c>
      <c r="B130" s="47" t="str">
        <f>'Indicator Data'!B133</f>
        <v>NOR</v>
      </c>
      <c r="C130" s="93">
        <f>IF('Indicator Data'!AR133="No data","x",ROUND(IF('Indicator Data'!AR133&gt;C$195,0,IF('Indicator Data'!AR133&lt;C$194,10,(C$195-'Indicator Data'!AR133)/(C$195-C$194)*10)),1))</f>
        <v>2.2999999999999998</v>
      </c>
      <c r="D130" s="94">
        <f t="shared" si="8"/>
        <v>2.2999999999999998</v>
      </c>
      <c r="E130" s="93">
        <f>IF('Indicator Data'!AT133="No data","x",ROUND(IF('Indicator Data'!AT133&gt;E$195,0,IF('Indicator Data'!AT133&lt;E$194,10,(E$195-'Indicator Data'!AT133)/(E$195-E$194)*10)),1))</f>
        <v>1.6</v>
      </c>
      <c r="F130" s="93">
        <f>IF('Indicator Data'!AS133="No data","x",ROUND(IF('Indicator Data'!AS133&gt;F$195,0,IF('Indicator Data'!AS133&lt;F$194,10,(F$195-'Indicator Data'!AS133)/(F$195-F$194)*10)),1))</f>
        <v>1</v>
      </c>
      <c r="G130" s="94">
        <f t="shared" si="9"/>
        <v>1.3</v>
      </c>
      <c r="H130" s="95">
        <f t="shared" si="10"/>
        <v>1.8</v>
      </c>
      <c r="I130" s="93" t="str">
        <f>IF('Indicator Data'!AV133="No data","x",ROUND(IF('Indicator Data'!AV133^2&gt;I$195,0,IF('Indicator Data'!AV133^2&lt;I$194,10,(I$195-'Indicator Data'!AV133^2)/(I$195-I$194)*10)),1))</f>
        <v>x</v>
      </c>
      <c r="J130" s="93">
        <f>IF(OR('Indicator Data'!AU133=0,'Indicator Data'!AU133="No data"),"x",ROUND(IF('Indicator Data'!AU133&gt;J$195,0,IF('Indicator Data'!AU133&lt;J$194,10,(J$195-'Indicator Data'!AU133)/(J$195-J$194)*10)),1))</f>
        <v>0</v>
      </c>
      <c r="K130" s="93">
        <f>IF('Indicator Data'!AW133="No data","x",ROUND(IF('Indicator Data'!AW133&gt;K$195,0,IF('Indicator Data'!AW133&lt;K$194,10,(K$195-'Indicator Data'!AW133)/(K$195-K$194)*10)),1))</f>
        <v>0.3</v>
      </c>
      <c r="L130" s="93">
        <f>IF('Indicator Data'!AX133="No data","x",ROUND(IF('Indicator Data'!AX133&gt;L$195,0,IF('Indicator Data'!AX133&lt;L$194,10,(L$195-'Indicator Data'!AX133)/(L$195-L$194)*10)),1))</f>
        <v>4.5999999999999996</v>
      </c>
      <c r="M130" s="94">
        <f t="shared" si="11"/>
        <v>1.6</v>
      </c>
      <c r="N130" s="143">
        <f>IF('Indicator Data'!AY133="No data","x",'Indicator Data'!AY133/'Indicator Data'!BE133*100)</f>
        <v>46.014790468364829</v>
      </c>
      <c r="O130" s="93">
        <f t="shared" si="12"/>
        <v>5.5</v>
      </c>
      <c r="P130" s="93">
        <f>IF('Indicator Data'!AZ133="No data","x",ROUND(IF('Indicator Data'!AZ133&gt;P$195,0,IF('Indicator Data'!AZ133&lt;P$194,10,(P$195-'Indicator Data'!AZ133)/(P$195-P$194)*10)),1))</f>
        <v>0.2</v>
      </c>
      <c r="Q130" s="93">
        <f>IF('Indicator Data'!BA133="No data","x",ROUND(IF('Indicator Data'!BA133&gt;Q$195,0,IF('Indicator Data'!BA133&lt;Q$194,10,(Q$195-'Indicator Data'!BA133)/(Q$195-Q$194)*10)),1))</f>
        <v>0</v>
      </c>
      <c r="R130" s="94">
        <f t="shared" si="13"/>
        <v>1.9</v>
      </c>
      <c r="S130" s="93">
        <f>IF('Indicator Data'!Y133="No data","x",ROUND(IF('Indicator Data'!Y133&gt;S$195,0,IF('Indicator Data'!Y133&lt;S$194,10,(S$195-'Indicator Data'!Y133)/(S$195-S$194)*10)),1))</f>
        <v>0</v>
      </c>
      <c r="T130" s="93">
        <f>IF('Indicator Data'!Z133="No data","x",ROUND(IF('Indicator Data'!Z133&gt;T$195,0,IF('Indicator Data'!Z133&lt;T$194,10,(T$195-'Indicator Data'!Z133)/(T$195-T$194)*10)),1))</f>
        <v>0.8</v>
      </c>
      <c r="U130" s="93">
        <f>IF('Indicator Data'!AC133="No data","x",ROUND(IF('Indicator Data'!AC133&gt;U$195,0,IF('Indicator Data'!AC133&lt;U$194,10,(U$195-'Indicator Data'!AC133)/(U$195-U$194)*10)),1))</f>
        <v>0</v>
      </c>
      <c r="V130" s="93">
        <f>IF('Indicator Data'!AD133="No data","x",ROUND(IF('Indicator Data'!AD133&gt;V$195,10,IF('Indicator Data'!AD133&lt;V$194,0,10-(V$195-'Indicator Data'!AD133)/(V$195-V$194)*10)),1))</f>
        <v>0.1</v>
      </c>
      <c r="W130" s="94">
        <f t="shared" si="14"/>
        <v>0.2</v>
      </c>
      <c r="X130" s="95">
        <f t="shared" si="15"/>
        <v>1.2</v>
      </c>
      <c r="Y130" s="177"/>
    </row>
    <row r="131" spans="1:25" s="4" customFormat="1" x14ac:dyDescent="0.25">
      <c r="A131" s="126" t="str">
        <f>'Indicator Data'!A134</f>
        <v>Oman</v>
      </c>
      <c r="B131" s="47" t="str">
        <f>'Indicator Data'!B134</f>
        <v>OMN</v>
      </c>
      <c r="C131" s="93" t="str">
        <f>IF('Indicator Data'!AR134="No data","x",ROUND(IF('Indicator Data'!AR134&gt;C$195,0,IF('Indicator Data'!AR134&lt;C$194,10,(C$195-'Indicator Data'!AR134)/(C$195-C$194)*10)),1))</f>
        <v>x</v>
      </c>
      <c r="D131" s="94" t="str">
        <f t="shared" si="8"/>
        <v>x</v>
      </c>
      <c r="E131" s="93">
        <f>IF('Indicator Data'!AT134="No data","x",ROUND(IF('Indicator Data'!AT134&gt;E$195,0,IF('Indicator Data'!AT134&lt;E$194,10,(E$195-'Indicator Data'!AT134)/(E$195-E$194)*10)),1))</f>
        <v>4.8</v>
      </c>
      <c r="F131" s="93">
        <f>IF('Indicator Data'!AS134="No data","x",ROUND(IF('Indicator Data'!AS134&gt;F$195,0,IF('Indicator Data'!AS134&lt;F$194,10,(F$195-'Indicator Data'!AS134)/(F$195-F$194)*10)),1))</f>
        <v>4.5999999999999996</v>
      </c>
      <c r="G131" s="94">
        <f t="shared" si="9"/>
        <v>4.7</v>
      </c>
      <c r="H131" s="95">
        <f t="shared" si="10"/>
        <v>4.7</v>
      </c>
      <c r="I131" s="93">
        <f>IF('Indicator Data'!AV134="No data","x",ROUND(IF('Indicator Data'!AV134^2&gt;I$195,0,IF('Indicator Data'!AV134^2&lt;I$194,10,(I$195-'Indicator Data'!AV134^2)/(I$195-I$194)*10)),1))</f>
        <v>0.8</v>
      </c>
      <c r="J131" s="93">
        <f>IF(OR('Indicator Data'!AU134=0,'Indicator Data'!AU134="No data"),"x",ROUND(IF('Indicator Data'!AU134&gt;J$195,0,IF('Indicator Data'!AU134&lt;J$194,10,(J$195-'Indicator Data'!AU134)/(J$195-J$194)*10)),1))</f>
        <v>0</v>
      </c>
      <c r="K131" s="93">
        <f>IF('Indicator Data'!AW134="No data","x",ROUND(IF('Indicator Data'!AW134&gt;K$195,0,IF('Indicator Data'!AW134&lt;K$194,10,(K$195-'Indicator Data'!AW134)/(K$195-K$194)*10)),1))</f>
        <v>3</v>
      </c>
      <c r="L131" s="93">
        <f>IF('Indicator Data'!AX134="No data","x",ROUND(IF('Indicator Data'!AX134&gt;L$195,0,IF('Indicator Data'!AX134&lt;L$194,10,(L$195-'Indicator Data'!AX134)/(L$195-L$194)*10)),1))</f>
        <v>2.1</v>
      </c>
      <c r="M131" s="94">
        <f t="shared" si="11"/>
        <v>1.5</v>
      </c>
      <c r="N131" s="143">
        <f>IF('Indicator Data'!AY134="No data","x",'Indicator Data'!AY134/'Indicator Data'!BE134*100)</f>
        <v>13.570274636510501</v>
      </c>
      <c r="O131" s="93">
        <f t="shared" si="12"/>
        <v>8.6999999999999993</v>
      </c>
      <c r="P131" s="93">
        <f>IF('Indicator Data'!AZ134="No data","x",ROUND(IF('Indicator Data'!AZ134&gt;P$195,0,IF('Indicator Data'!AZ134&lt;P$194,10,(P$195-'Indicator Data'!AZ134)/(P$195-P$194)*10)),1))</f>
        <v>0.4</v>
      </c>
      <c r="Q131" s="93">
        <f>IF('Indicator Data'!BA134="No data","x",ROUND(IF('Indicator Data'!BA134&gt;Q$195,0,IF('Indicator Data'!BA134&lt;Q$194,10,(Q$195-'Indicator Data'!BA134)/(Q$195-Q$194)*10)),1))</f>
        <v>1.3</v>
      </c>
      <c r="R131" s="94">
        <f t="shared" si="13"/>
        <v>3.5</v>
      </c>
      <c r="S131" s="93">
        <f>IF('Indicator Data'!Y134="No data","x",ROUND(IF('Indicator Data'!Y134&gt;S$195,0,IF('Indicator Data'!Y134&lt;S$194,10,(S$195-'Indicator Data'!Y134)/(S$195-S$194)*10)),1))</f>
        <v>5.2</v>
      </c>
      <c r="T131" s="93">
        <f>IF('Indicator Data'!Z134="No data","x",ROUND(IF('Indicator Data'!Z134&gt;T$195,0,IF('Indicator Data'!Z134&lt;T$194,10,(T$195-'Indicator Data'!Z134)/(T$195-T$194)*10)),1))</f>
        <v>0</v>
      </c>
      <c r="U131" s="93">
        <f>IF('Indicator Data'!AC134="No data","x",ROUND(IF('Indicator Data'!AC134&gt;U$195,0,IF('Indicator Data'!AC134&lt;U$194,10,(U$195-'Indicator Data'!AC134)/(U$195-U$194)*10)),1))</f>
        <v>4.5999999999999996</v>
      </c>
      <c r="V131" s="93">
        <f>IF('Indicator Data'!AD134="No data","x",ROUND(IF('Indicator Data'!AD134&gt;V$195,10,IF('Indicator Data'!AD134&lt;V$194,0,10-(V$195-'Indicator Data'!AD134)/(V$195-V$194)*10)),1))</f>
        <v>0.2</v>
      </c>
      <c r="W131" s="94">
        <f t="shared" si="14"/>
        <v>2.5</v>
      </c>
      <c r="X131" s="95">
        <f t="shared" si="15"/>
        <v>2.5</v>
      </c>
      <c r="Y131" s="177"/>
    </row>
    <row r="132" spans="1:25" s="4" customFormat="1" x14ac:dyDescent="0.25">
      <c r="A132" s="126" t="str">
        <f>'Indicator Data'!A135</f>
        <v>Pakistan</v>
      </c>
      <c r="B132" s="47" t="str">
        <f>'Indicator Data'!B135</f>
        <v>PAK</v>
      </c>
      <c r="C132" s="93">
        <f>IF('Indicator Data'!AR135="No data","x",ROUND(IF('Indicator Data'!AR135&gt;C$195,0,IF('Indicator Data'!AR135&lt;C$194,10,(C$195-'Indicator Data'!AR135)/(C$195-C$194)*10)),1))</f>
        <v>4</v>
      </c>
      <c r="D132" s="94">
        <f t="shared" ref="D132:D193" si="16">IF(C132="x","x",C132)</f>
        <v>4</v>
      </c>
      <c r="E132" s="93">
        <f>IF('Indicator Data'!AT135="No data","x",ROUND(IF('Indicator Data'!AT135&gt;E$195,0,IF('Indicator Data'!AT135&lt;E$194,10,(E$195-'Indicator Data'!AT135)/(E$195-E$194)*10)),1))</f>
        <v>6.7</v>
      </c>
      <c r="F132" s="93">
        <f>IF('Indicator Data'!AS135="No data","x",ROUND(IF('Indicator Data'!AS135&gt;F$195,0,IF('Indicator Data'!AS135&lt;F$194,10,(F$195-'Indicator Data'!AS135)/(F$195-F$194)*10)),1))</f>
        <v>6.2</v>
      </c>
      <c r="G132" s="94">
        <f t="shared" ref="G132:G193" si="17">IF(AND(E132="x",F132="x"),"x",ROUND(AVERAGE(E132,F132),1))</f>
        <v>6.5</v>
      </c>
      <c r="H132" s="95">
        <f t="shared" ref="H132:H193" si="18">ROUND(AVERAGE(D132,G132),1)</f>
        <v>5.3</v>
      </c>
      <c r="I132" s="93">
        <f>IF('Indicator Data'!AV135="No data","x",ROUND(IF('Indicator Data'!AV135^2&gt;I$195,0,IF('Indicator Data'!AV135^2&lt;I$194,10,(I$195-'Indicator Data'!AV135^2)/(I$195-I$194)*10)),1))</f>
        <v>7.5</v>
      </c>
      <c r="J132" s="93">
        <f>IF(OR('Indicator Data'!AU135=0,'Indicator Data'!AU135="No data"),"x",ROUND(IF('Indicator Data'!AU135&gt;J$195,0,IF('Indicator Data'!AU135&lt;J$194,10,(J$195-'Indicator Data'!AU135)/(J$195-J$194)*10)),1))</f>
        <v>0.1</v>
      </c>
      <c r="K132" s="93">
        <f>IF('Indicator Data'!AW135="No data","x",ROUND(IF('Indicator Data'!AW135&gt;K$195,0,IF('Indicator Data'!AW135&lt;K$194,10,(K$195-'Indicator Data'!AW135)/(K$195-K$194)*10)),1))</f>
        <v>8.5</v>
      </c>
      <c r="L132" s="93">
        <f>IF('Indicator Data'!AX135="No data","x",ROUND(IF('Indicator Data'!AX135&gt;L$195,0,IF('Indicator Data'!AX135&lt;L$194,10,(L$195-'Indicator Data'!AX135)/(L$195-L$194)*10)),1))</f>
        <v>6.6</v>
      </c>
      <c r="M132" s="94">
        <f t="shared" ref="M132:M193" si="19">IF(AND(I132="x",J132="x",K132="x",L132="x"),"x",ROUND(AVERAGE(I132,J132,K132,L132),1))</f>
        <v>5.7</v>
      </c>
      <c r="N132" s="143">
        <f>IF('Indicator Data'!AY135="No data","x",'Indicator Data'!AY135/'Indicator Data'!BE135*100)</f>
        <v>12.972187629721876</v>
      </c>
      <c r="O132" s="93">
        <f t="shared" ref="O132:O193" si="20">IF(N132="x","x",ROUND(IF(N132&gt;O$195,0,IF(N132&lt;O$194,10,(O$195-N132)/(O$195-O$194)*10)),1))</f>
        <v>8.8000000000000007</v>
      </c>
      <c r="P132" s="93">
        <f>IF('Indicator Data'!AZ135="No data","x",ROUND(IF('Indicator Data'!AZ135&gt;P$195,0,IF('Indicator Data'!AZ135&lt;P$194,10,(P$195-'Indicator Data'!AZ135)/(P$195-P$194)*10)),1))</f>
        <v>4.0999999999999996</v>
      </c>
      <c r="Q132" s="93">
        <f>IF('Indicator Data'!BA135="No data","x",ROUND(IF('Indicator Data'!BA135&gt;Q$195,0,IF('Indicator Data'!BA135&lt;Q$194,10,(Q$195-'Indicator Data'!BA135)/(Q$195-Q$194)*10)),1))</f>
        <v>1.7</v>
      </c>
      <c r="R132" s="94">
        <f t="shared" ref="R132:R193" si="21">IF(AND(O132="x",P132="x",Q132="x"),"x",ROUND(AVERAGE(O132,Q132,P132),1))</f>
        <v>4.9000000000000004</v>
      </c>
      <c r="S132" s="93">
        <f>IF('Indicator Data'!Y135="No data","x",ROUND(IF('Indicator Data'!Y135&gt;S$195,0,IF('Indicator Data'!Y135&lt;S$194,10,(S$195-'Indicator Data'!Y135)/(S$195-S$194)*10)),1))</f>
        <v>7.9</v>
      </c>
      <c r="T132" s="93">
        <f>IF('Indicator Data'!Z135="No data","x",ROUND(IF('Indicator Data'!Z135&gt;T$195,0,IF('Indicator Data'!Z135&lt;T$194,10,(T$195-'Indicator Data'!Z135)/(T$195-T$194)*10)),1))</f>
        <v>5.9</v>
      </c>
      <c r="U132" s="93">
        <f>IF('Indicator Data'!AC135="No data","x",ROUND(IF('Indicator Data'!AC135&gt;U$195,0,IF('Indicator Data'!AC135&lt;U$194,10,(U$195-'Indicator Data'!AC135)/(U$195-U$194)*10)),1))</f>
        <v>9.6999999999999993</v>
      </c>
      <c r="V132" s="93">
        <f>IF('Indicator Data'!AD135="No data","x",ROUND(IF('Indicator Data'!AD135&gt;V$195,10,IF('Indicator Data'!AD135&lt;V$194,0,10-(V$195-'Indicator Data'!AD135)/(V$195-V$194)*10)),1))</f>
        <v>2</v>
      </c>
      <c r="W132" s="94">
        <f t="shared" ref="W132:W193" si="22">IF(AND(S132="x",T132="x",U132="x",V132="x"),"x",ROUND(AVERAGE(S132,T132,U132,V132),1))</f>
        <v>6.4</v>
      </c>
      <c r="X132" s="95">
        <f t="shared" ref="X132:X193" si="23">ROUND(AVERAGE(R132,M132,W132),1)</f>
        <v>5.7</v>
      </c>
      <c r="Y132" s="177"/>
    </row>
    <row r="133" spans="1:25" s="4" customFormat="1" x14ac:dyDescent="0.25">
      <c r="A133" s="126" t="str">
        <f>'Indicator Data'!A136</f>
        <v>Palau</v>
      </c>
      <c r="B133" s="47" t="str">
        <f>'Indicator Data'!B136</f>
        <v>PLW</v>
      </c>
      <c r="C133" s="93">
        <f>IF('Indicator Data'!AR136="No data","x",ROUND(IF('Indicator Data'!AR136&gt;C$195,0,IF('Indicator Data'!AR136&lt;C$194,10,(C$195-'Indicator Data'!AR136)/(C$195-C$194)*10)),1))</f>
        <v>5.9</v>
      </c>
      <c r="D133" s="94">
        <f t="shared" si="16"/>
        <v>5.9</v>
      </c>
      <c r="E133" s="93" t="str">
        <f>IF('Indicator Data'!AT136="No data","x",ROUND(IF('Indicator Data'!AT136&gt;E$195,0,IF('Indicator Data'!AT136&lt;E$194,10,(E$195-'Indicator Data'!AT136)/(E$195-E$194)*10)),1))</f>
        <v>x</v>
      </c>
      <c r="F133" s="93">
        <f>IF('Indicator Data'!AS136="No data","x",ROUND(IF('Indicator Data'!AS136&gt;F$195,0,IF('Indicator Data'!AS136&lt;F$194,10,(F$195-'Indicator Data'!AS136)/(F$195-F$194)*10)),1))</f>
        <v>5.5</v>
      </c>
      <c r="G133" s="94">
        <f t="shared" si="17"/>
        <v>5.5</v>
      </c>
      <c r="H133" s="95">
        <f t="shared" si="18"/>
        <v>5.7</v>
      </c>
      <c r="I133" s="93">
        <f>IF('Indicator Data'!AV136="No data","x",ROUND(IF('Indicator Data'!AV136^2&gt;I$195,0,IF('Indicator Data'!AV136^2&lt;I$194,10,(I$195-'Indicator Data'!AV136^2)/(I$195-I$194)*10)),1))</f>
        <v>0.1</v>
      </c>
      <c r="J133" s="93">
        <f>IF(OR('Indicator Data'!AU136=0,'Indicator Data'!AU136="No data"),"x",ROUND(IF('Indicator Data'!AU136&gt;J$195,0,IF('Indicator Data'!AU136&lt;J$194,10,(J$195-'Indicator Data'!AU136)/(J$195-J$194)*10)),1))</f>
        <v>0.1</v>
      </c>
      <c r="K133" s="93" t="str">
        <f>IF('Indicator Data'!AW136="No data","x",ROUND(IF('Indicator Data'!AW136&gt;K$195,0,IF('Indicator Data'!AW136&lt;K$194,10,(K$195-'Indicator Data'!AW136)/(K$195-K$194)*10)),1))</f>
        <v>x</v>
      </c>
      <c r="L133" s="93">
        <f>IF('Indicator Data'!AX136="No data","x",ROUND(IF('Indicator Data'!AX136&gt;L$195,0,IF('Indicator Data'!AX136&lt;L$194,10,(L$195-'Indicator Data'!AX136)/(L$195-L$194)*10)),1))</f>
        <v>4.5</v>
      </c>
      <c r="M133" s="94">
        <f t="shared" si="19"/>
        <v>1.6</v>
      </c>
      <c r="N133" s="143">
        <f>IF('Indicator Data'!AY136="No data","x",'Indicator Data'!AY136/'Indicator Data'!BE136*100)</f>
        <v>60.869565217391312</v>
      </c>
      <c r="O133" s="93">
        <f t="shared" si="20"/>
        <v>4</v>
      </c>
      <c r="P133" s="93">
        <f>IF('Indicator Data'!AZ136="No data","x",ROUND(IF('Indicator Data'!AZ136&gt;P$195,0,IF('Indicator Data'!AZ136&lt;P$194,10,(P$195-'Indicator Data'!AZ136)/(P$195-P$194)*10)),1))</f>
        <v>0</v>
      </c>
      <c r="Q133" s="93">
        <f>IF('Indicator Data'!BA136="No data","x",ROUND(IF('Indicator Data'!BA136&gt;Q$195,0,IF('Indicator Data'!BA136&lt;Q$194,10,(Q$195-'Indicator Data'!BA136)/(Q$195-Q$194)*10)),1))</f>
        <v>0.9</v>
      </c>
      <c r="R133" s="94">
        <f t="shared" si="21"/>
        <v>1.6</v>
      </c>
      <c r="S133" s="93">
        <f>IF('Indicator Data'!Y136="No data","x",ROUND(IF('Indicator Data'!Y136&gt;S$195,0,IF('Indicator Data'!Y136&lt;S$194,10,(S$195-'Indicator Data'!Y136)/(S$195-S$194)*10)),1))</f>
        <v>6.5</v>
      </c>
      <c r="T133" s="93">
        <f>IF('Indicator Data'!Z136="No data","x",ROUND(IF('Indicator Data'!Z136&gt;T$195,0,IF('Indicator Data'!Z136&lt;T$194,10,(T$195-'Indicator Data'!Z136)/(T$195-T$194)*10)),1))</f>
        <v>0.8</v>
      </c>
      <c r="U133" s="93">
        <f>IF('Indicator Data'!AC136="No data","x",ROUND(IF('Indicator Data'!AC136&gt;U$195,0,IF('Indicator Data'!AC136&lt;U$194,10,(U$195-'Indicator Data'!AC136)/(U$195-U$194)*10)),1))</f>
        <v>4.7</v>
      </c>
      <c r="V133" s="93" t="str">
        <f>IF('Indicator Data'!AD136="No data","x",ROUND(IF('Indicator Data'!AD136&gt;V$195,10,IF('Indicator Data'!AD136&lt;V$194,0,10-(V$195-'Indicator Data'!AD136)/(V$195-V$194)*10)),1))</f>
        <v>x</v>
      </c>
      <c r="W133" s="94">
        <f t="shared" si="22"/>
        <v>4</v>
      </c>
      <c r="X133" s="95">
        <f t="shared" si="23"/>
        <v>2.4</v>
      </c>
      <c r="Y133" s="177"/>
    </row>
    <row r="134" spans="1:25" s="4" customFormat="1" x14ac:dyDescent="0.25">
      <c r="A134" s="126" t="str">
        <f>'Indicator Data'!A137</f>
        <v>Palestine</v>
      </c>
      <c r="B134" s="47" t="str">
        <f>'Indicator Data'!B137</f>
        <v>PSE</v>
      </c>
      <c r="C134" s="93">
        <f>IF('Indicator Data'!AR137="No data","x",ROUND(IF('Indicator Data'!AR137&gt;C$195,0,IF('Indicator Data'!AR137&lt;C$194,10,(C$195-'Indicator Data'!AR137)/(C$195-C$194)*10)),1))</f>
        <v>5.8</v>
      </c>
      <c r="D134" s="94">
        <f t="shared" si="16"/>
        <v>5.8</v>
      </c>
      <c r="E134" s="93" t="str">
        <f>IF('Indicator Data'!AT137="No data","x",ROUND(IF('Indicator Data'!AT137&gt;E$195,0,IF('Indicator Data'!AT137&lt;E$194,10,(E$195-'Indicator Data'!AT137)/(E$195-E$194)*10)),1))</f>
        <v>x</v>
      </c>
      <c r="F134" s="93">
        <f>IF('Indicator Data'!AS137="No data","x",ROUND(IF('Indicator Data'!AS137&gt;F$195,0,IF('Indicator Data'!AS137&lt;F$194,10,(F$195-'Indicator Data'!AS137)/(F$195-F$194)*10)),1))</f>
        <v>5.8</v>
      </c>
      <c r="G134" s="94">
        <f t="shared" si="17"/>
        <v>5.8</v>
      </c>
      <c r="H134" s="95">
        <f t="shared" si="18"/>
        <v>5.8</v>
      </c>
      <c r="I134" s="93">
        <f>IF('Indicator Data'!AV137="No data","x",ROUND(IF('Indicator Data'!AV137^2&gt;I$195,0,IF('Indicator Data'!AV137^2&lt;I$194,10,(I$195-'Indicator Data'!AV137^2)/(I$195-I$194)*10)),1))</f>
        <v>0.7</v>
      </c>
      <c r="J134" s="93">
        <f>IF(OR('Indicator Data'!AU137=0,'Indicator Data'!AU137="No data"),"x",ROUND(IF('Indicator Data'!AU137&gt;J$195,0,IF('Indicator Data'!AU137&lt;J$194,10,(J$195-'Indicator Data'!AU137)/(J$195-J$194)*10)),1))</f>
        <v>0</v>
      </c>
      <c r="K134" s="93">
        <f>IF('Indicator Data'!AW137="No data","x",ROUND(IF('Indicator Data'!AW137&gt;K$195,0,IF('Indicator Data'!AW137&lt;K$194,10,(K$195-'Indicator Data'!AW137)/(K$195-K$194)*10)),1))</f>
        <v>3.9</v>
      </c>
      <c r="L134" s="93">
        <f>IF('Indicator Data'!AX137="No data","x",ROUND(IF('Indicator Data'!AX137&gt;L$195,0,IF('Indicator Data'!AX137&lt;L$194,10,(L$195-'Indicator Data'!AX137)/(L$195-L$194)*10)),1))</f>
        <v>6.3</v>
      </c>
      <c r="M134" s="94">
        <f t="shared" si="19"/>
        <v>2.7</v>
      </c>
      <c r="N134" s="143">
        <f>IF('Indicator Data'!AY137="No data","x",'Indicator Data'!AY137/'Indicator Data'!BE137*100)</f>
        <v>282.39202657807311</v>
      </c>
      <c r="O134" s="93">
        <f t="shared" si="20"/>
        <v>0</v>
      </c>
      <c r="P134" s="93">
        <f>IF('Indicator Data'!AZ137="No data","x",ROUND(IF('Indicator Data'!AZ137&gt;P$195,0,IF('Indicator Data'!AZ137&lt;P$194,10,(P$195-'Indicator Data'!AZ137)/(P$195-P$194)*10)),1))</f>
        <v>0.9</v>
      </c>
      <c r="Q134" s="93">
        <f>IF('Indicator Data'!BA137="No data","x",ROUND(IF('Indicator Data'!BA137&gt;Q$195,0,IF('Indicator Data'!BA137&lt;Q$194,10,(Q$195-'Indicator Data'!BA137)/(Q$195-Q$194)*10)),1))</f>
        <v>8.3000000000000007</v>
      </c>
      <c r="R134" s="94">
        <f t="shared" si="21"/>
        <v>3.1</v>
      </c>
      <c r="S134" s="93">
        <f>IF('Indicator Data'!Y137="No data","x",ROUND(IF('Indicator Data'!Y137&gt;S$195,0,IF('Indicator Data'!Y137&lt;S$194,10,(S$195-'Indicator Data'!Y137)/(S$195-S$194)*10)),1))</f>
        <v>5</v>
      </c>
      <c r="T134" s="93">
        <f>IF('Indicator Data'!Z137="No data","x",ROUND(IF('Indicator Data'!Z137&gt;T$195,0,IF('Indicator Data'!Z137&lt;T$194,10,(T$195-'Indicator Data'!Z137)/(T$195-T$194)*10)),1))</f>
        <v>0.1</v>
      </c>
      <c r="U134" s="93" t="str">
        <f>IF('Indicator Data'!AC137="No data","x",ROUND(IF('Indicator Data'!AC137&gt;U$195,0,IF('Indicator Data'!AC137&lt;U$194,10,(U$195-'Indicator Data'!AC137)/(U$195-U$194)*10)),1))</f>
        <v>x</v>
      </c>
      <c r="V134" s="93">
        <f>IF('Indicator Data'!AD137="No data","x",ROUND(IF('Indicator Data'!AD137&gt;V$195,10,IF('Indicator Data'!AD137&lt;V$194,0,10-(V$195-'Indicator Data'!AD137)/(V$195-V$194)*10)),1))</f>
        <v>0.5</v>
      </c>
      <c r="W134" s="94">
        <f t="shared" si="22"/>
        <v>1.9</v>
      </c>
      <c r="X134" s="95">
        <f t="shared" si="23"/>
        <v>2.6</v>
      </c>
      <c r="Y134" s="177"/>
    </row>
    <row r="135" spans="1:25" s="4" customFormat="1" x14ac:dyDescent="0.25">
      <c r="A135" s="126" t="str">
        <f>'Indicator Data'!A138</f>
        <v>Panama</v>
      </c>
      <c r="B135" s="47" t="str">
        <f>'Indicator Data'!B138</f>
        <v>PAN</v>
      </c>
      <c r="C135" s="93">
        <f>IF('Indicator Data'!AR138="No data","x",ROUND(IF('Indicator Data'!AR138&gt;C$195,0,IF('Indicator Data'!AR138&lt;C$194,10,(C$195-'Indicator Data'!AR138)/(C$195-C$194)*10)),1))</f>
        <v>4.3</v>
      </c>
      <c r="D135" s="94">
        <f t="shared" si="16"/>
        <v>4.3</v>
      </c>
      <c r="E135" s="93">
        <f>IF('Indicator Data'!AT138="No data","x",ROUND(IF('Indicator Data'!AT138&gt;E$195,0,IF('Indicator Data'!AT138&lt;E$194,10,(E$195-'Indicator Data'!AT138)/(E$195-E$194)*10)),1))</f>
        <v>6.3</v>
      </c>
      <c r="F135" s="93">
        <f>IF('Indicator Data'!AS138="No data","x",ROUND(IF('Indicator Data'!AS138&gt;F$195,0,IF('Indicator Data'!AS138&lt;F$194,10,(F$195-'Indicator Data'!AS138)/(F$195-F$194)*10)),1))</f>
        <v>5</v>
      </c>
      <c r="G135" s="94">
        <f t="shared" si="17"/>
        <v>5.7</v>
      </c>
      <c r="H135" s="95">
        <f t="shared" si="18"/>
        <v>5</v>
      </c>
      <c r="I135" s="93">
        <f>IF('Indicator Data'!AV138="No data","x",ROUND(IF('Indicator Data'!AV138^2&gt;I$195,0,IF('Indicator Data'!AV138^2&lt;I$194,10,(I$195-'Indicator Data'!AV138^2)/(I$195-I$194)*10)),1))</f>
        <v>1.1000000000000001</v>
      </c>
      <c r="J135" s="93">
        <f>IF(OR('Indicator Data'!AU138=0,'Indicator Data'!AU138="No data"),"x",ROUND(IF('Indicator Data'!AU138&gt;J$195,0,IF('Indicator Data'!AU138&lt;J$194,10,(J$195-'Indicator Data'!AU138)/(J$195-J$194)*10)),1))</f>
        <v>0.7</v>
      </c>
      <c r="K135" s="93">
        <f>IF('Indicator Data'!AW138="No data","x",ROUND(IF('Indicator Data'!AW138&gt;K$195,0,IF('Indicator Data'!AW138&lt;K$194,10,(K$195-'Indicator Data'!AW138)/(K$195-K$194)*10)),1))</f>
        <v>4.5999999999999996</v>
      </c>
      <c r="L135" s="93">
        <f>IF('Indicator Data'!AX138="No data","x",ROUND(IF('Indicator Data'!AX138&gt;L$195,0,IF('Indicator Data'!AX138&lt;L$194,10,(L$195-'Indicator Data'!AX138)/(L$195-L$194)*10)),1))</f>
        <v>1.4</v>
      </c>
      <c r="M135" s="94">
        <f t="shared" si="19"/>
        <v>2</v>
      </c>
      <c r="N135" s="143">
        <f>IF('Indicator Data'!AY138="No data","x",'Indicator Data'!AY138/'Indicator Data'!BE138*100)</f>
        <v>16.142050040355123</v>
      </c>
      <c r="O135" s="93">
        <f t="shared" si="20"/>
        <v>8.5</v>
      </c>
      <c r="P135" s="93">
        <f>IF('Indicator Data'!AZ138="No data","x",ROUND(IF('Indicator Data'!AZ138&gt;P$195,0,IF('Indicator Data'!AZ138&lt;P$194,10,(P$195-'Indicator Data'!AZ138)/(P$195-P$194)*10)),1))</f>
        <v>2.8</v>
      </c>
      <c r="Q135" s="93">
        <f>IF('Indicator Data'!BA138="No data","x",ROUND(IF('Indicator Data'!BA138&gt;Q$195,0,IF('Indicator Data'!BA138&lt;Q$194,10,(Q$195-'Indicator Data'!BA138)/(Q$195-Q$194)*10)),1))</f>
        <v>1.1000000000000001</v>
      </c>
      <c r="R135" s="94">
        <f t="shared" si="21"/>
        <v>4.0999999999999996</v>
      </c>
      <c r="S135" s="93">
        <f>IF('Indicator Data'!Y138="No data","x",ROUND(IF('Indicator Data'!Y138&gt;S$195,0,IF('Indicator Data'!Y138&lt;S$194,10,(S$195-'Indicator Data'!Y138)/(S$195-S$194)*10)),1))</f>
        <v>5.9</v>
      </c>
      <c r="T135" s="93">
        <f>IF('Indicator Data'!Z138="No data","x",ROUND(IF('Indicator Data'!Z138&gt;T$195,0,IF('Indicator Data'!Z138&lt;T$194,10,(T$195-'Indicator Data'!Z138)/(T$195-T$194)*10)),1))</f>
        <v>0.3</v>
      </c>
      <c r="U135" s="93">
        <f>IF('Indicator Data'!AC138="No data","x",ROUND(IF('Indicator Data'!AC138&gt;U$195,0,IF('Indicator Data'!AC138&lt;U$194,10,(U$195-'Indicator Data'!AC138)/(U$195-U$194)*10)),1))</f>
        <v>4.9000000000000004</v>
      </c>
      <c r="V135" s="93">
        <f>IF('Indicator Data'!AD138="No data","x",ROUND(IF('Indicator Data'!AD138&gt;V$195,10,IF('Indicator Data'!AD138&lt;V$194,0,10-(V$195-'Indicator Data'!AD138)/(V$195-V$194)*10)),1))</f>
        <v>1</v>
      </c>
      <c r="W135" s="94">
        <f t="shared" si="22"/>
        <v>3</v>
      </c>
      <c r="X135" s="95">
        <f t="shared" si="23"/>
        <v>3</v>
      </c>
      <c r="Y135" s="177"/>
    </row>
    <row r="136" spans="1:25" s="4" customFormat="1" x14ac:dyDescent="0.25">
      <c r="A136" s="126" t="str">
        <f>'Indicator Data'!A139</f>
        <v>Papua New Guinea</v>
      </c>
      <c r="B136" s="47" t="str">
        <f>'Indicator Data'!B139</f>
        <v>PNG</v>
      </c>
      <c r="C136" s="93">
        <f>IF('Indicator Data'!AR139="No data","x",ROUND(IF('Indicator Data'!AR139&gt;C$195,0,IF('Indicator Data'!AR139&lt;C$194,10,(C$195-'Indicator Data'!AR139)/(C$195-C$194)*10)),1))</f>
        <v>6.7</v>
      </c>
      <c r="D136" s="94">
        <f t="shared" si="16"/>
        <v>6.7</v>
      </c>
      <c r="E136" s="93">
        <f>IF('Indicator Data'!AT139="No data","x",ROUND(IF('Indicator Data'!AT139&gt;E$195,0,IF('Indicator Data'!AT139&lt;E$194,10,(E$195-'Indicator Data'!AT139)/(E$195-E$194)*10)),1))</f>
        <v>7.2</v>
      </c>
      <c r="F136" s="93">
        <f>IF('Indicator Data'!AS139="No data","x",ROUND(IF('Indicator Data'!AS139&gt;F$195,0,IF('Indicator Data'!AS139&lt;F$194,10,(F$195-'Indicator Data'!AS139)/(F$195-F$194)*10)),1))</f>
        <v>6.3</v>
      </c>
      <c r="G136" s="94">
        <f t="shared" si="17"/>
        <v>6.8</v>
      </c>
      <c r="H136" s="95">
        <f t="shared" si="18"/>
        <v>6.8</v>
      </c>
      <c r="I136" s="93">
        <f>IF('Indicator Data'!AV139="No data","x",ROUND(IF('Indicator Data'!AV139^2&gt;I$195,0,IF('Indicator Data'!AV139^2&lt;I$194,10,(I$195-'Indicator Data'!AV139^2)/(I$195-I$194)*10)),1))</f>
        <v>6.6</v>
      </c>
      <c r="J136" s="93">
        <f>IF(OR('Indicator Data'!AU139=0,'Indicator Data'!AU139="No data"),"x",ROUND(IF('Indicator Data'!AU139&gt;J$195,0,IF('Indicator Data'!AU139&lt;J$194,10,(J$195-'Indicator Data'!AU139)/(J$195-J$194)*10)),1))</f>
        <v>7.7</v>
      </c>
      <c r="K136" s="93">
        <f>IF('Indicator Data'!AW139="No data","x",ROUND(IF('Indicator Data'!AW139&gt;K$195,0,IF('Indicator Data'!AW139&lt;K$194,10,(K$195-'Indicator Data'!AW139)/(K$195-K$194)*10)),1))</f>
        <v>9</v>
      </c>
      <c r="L136" s="93">
        <f>IF('Indicator Data'!AX139="No data","x",ROUND(IF('Indicator Data'!AX139&gt;L$195,0,IF('Indicator Data'!AX139&lt;L$194,10,(L$195-'Indicator Data'!AX139)/(L$195-L$194)*10)),1))</f>
        <v>7.8</v>
      </c>
      <c r="M136" s="94">
        <f t="shared" si="19"/>
        <v>7.8</v>
      </c>
      <c r="N136" s="143">
        <f>IF('Indicator Data'!AY139="No data","x",'Indicator Data'!AY139/'Indicator Data'!BE139*100)</f>
        <v>3.0914631453429315</v>
      </c>
      <c r="O136" s="93">
        <f t="shared" si="20"/>
        <v>9.8000000000000007</v>
      </c>
      <c r="P136" s="93">
        <f>IF('Indicator Data'!AZ139="No data","x",ROUND(IF('Indicator Data'!AZ139&gt;P$195,0,IF('Indicator Data'!AZ139&lt;P$194,10,(P$195-'Indicator Data'!AZ139)/(P$195-P$194)*10)),1))</f>
        <v>9</v>
      </c>
      <c r="Q136" s="93">
        <f>IF('Indicator Data'!BA139="No data","x",ROUND(IF('Indicator Data'!BA139&gt;Q$195,0,IF('Indicator Data'!BA139&lt;Q$194,10,(Q$195-'Indicator Data'!BA139)/(Q$195-Q$194)*10)),1))</f>
        <v>10</v>
      </c>
      <c r="R136" s="94">
        <f t="shared" si="21"/>
        <v>9.6</v>
      </c>
      <c r="S136" s="93">
        <f>IF('Indicator Data'!Y139="No data","x",ROUND(IF('Indicator Data'!Y139&gt;S$195,0,IF('Indicator Data'!Y139&lt;S$194,10,(S$195-'Indicator Data'!Y139)/(S$195-S$194)*10)),1))</f>
        <v>9.9</v>
      </c>
      <c r="T136" s="93">
        <f>IF('Indicator Data'!Z139="No data","x",ROUND(IF('Indicator Data'!Z139&gt;T$195,0,IF('Indicator Data'!Z139&lt;T$194,10,(T$195-'Indicator Data'!Z139)/(T$195-T$194)*10)),1))</f>
        <v>9.5</v>
      </c>
      <c r="U136" s="93">
        <f>IF('Indicator Data'!AC139="No data","x",ROUND(IF('Indicator Data'!AC139&gt;U$195,0,IF('Indicator Data'!AC139&lt;U$194,10,(U$195-'Indicator Data'!AC139)/(U$195-U$194)*10)),1))</f>
        <v>9.8000000000000007</v>
      </c>
      <c r="V136" s="93">
        <f>IF('Indicator Data'!AD139="No data","x",ROUND(IF('Indicator Data'!AD139&gt;V$195,10,IF('Indicator Data'!AD139&lt;V$194,0,10-(V$195-'Indicator Data'!AD139)/(V$195-V$194)*10)),1))</f>
        <v>2.4</v>
      </c>
      <c r="W136" s="94">
        <f t="shared" si="22"/>
        <v>7.9</v>
      </c>
      <c r="X136" s="95">
        <f t="shared" si="23"/>
        <v>8.4</v>
      </c>
      <c r="Y136" s="177"/>
    </row>
    <row r="137" spans="1:25" s="4" customFormat="1" x14ac:dyDescent="0.25">
      <c r="A137" s="126" t="str">
        <f>'Indicator Data'!A140</f>
        <v>Paraguay</v>
      </c>
      <c r="B137" s="47" t="str">
        <f>'Indicator Data'!B140</f>
        <v>PRY</v>
      </c>
      <c r="C137" s="93">
        <f>IF('Indicator Data'!AR140="No data","x",ROUND(IF('Indicator Data'!AR140&gt;C$195,0,IF('Indicator Data'!AR140&lt;C$194,10,(C$195-'Indicator Data'!AR140)/(C$195-C$194)*10)),1))</f>
        <v>3.7</v>
      </c>
      <c r="D137" s="94">
        <f t="shared" si="16"/>
        <v>3.7</v>
      </c>
      <c r="E137" s="93">
        <f>IF('Indicator Data'!AT140="No data","x",ROUND(IF('Indicator Data'!AT140&gt;E$195,0,IF('Indicator Data'!AT140&lt;E$194,10,(E$195-'Indicator Data'!AT140)/(E$195-E$194)*10)),1))</f>
        <v>7.1</v>
      </c>
      <c r="F137" s="93">
        <f>IF('Indicator Data'!AS140="No data","x",ROUND(IF('Indicator Data'!AS140&gt;F$195,0,IF('Indicator Data'!AS140&lt;F$194,10,(F$195-'Indicator Data'!AS140)/(F$195-F$194)*10)),1))</f>
        <v>6.6</v>
      </c>
      <c r="G137" s="94">
        <f t="shared" si="17"/>
        <v>6.9</v>
      </c>
      <c r="H137" s="95">
        <f t="shared" si="18"/>
        <v>5.3</v>
      </c>
      <c r="I137" s="93">
        <f>IF('Indicator Data'!AV140="No data","x",ROUND(IF('Indicator Data'!AV140^2&gt;I$195,0,IF('Indicator Data'!AV140^2&lt;I$194,10,(I$195-'Indicator Data'!AV140^2)/(I$195-I$194)*10)),1))</f>
        <v>1</v>
      </c>
      <c r="J137" s="93">
        <f>IF(OR('Indicator Data'!AU140=0,'Indicator Data'!AU140="No data"),"x",ROUND(IF('Indicator Data'!AU140&gt;J$195,0,IF('Indicator Data'!AU140&lt;J$194,10,(J$195-'Indicator Data'!AU140)/(J$195-J$194)*10)),1))</f>
        <v>0.2</v>
      </c>
      <c r="K137" s="93">
        <f>IF('Indicator Data'!AW140="No data","x",ROUND(IF('Indicator Data'!AW140&gt;K$195,0,IF('Indicator Data'!AW140&lt;K$194,10,(K$195-'Indicator Data'!AW140)/(K$195-K$194)*10)),1))</f>
        <v>4.9000000000000004</v>
      </c>
      <c r="L137" s="93">
        <f>IF('Indicator Data'!AX140="No data","x",ROUND(IF('Indicator Data'!AX140&gt;L$195,0,IF('Indicator Data'!AX140&lt;L$194,10,(L$195-'Indicator Data'!AX140)/(L$195-L$194)*10)),1))</f>
        <v>4.9000000000000004</v>
      </c>
      <c r="M137" s="94">
        <f t="shared" si="19"/>
        <v>2.8</v>
      </c>
      <c r="N137" s="143">
        <f>IF('Indicator Data'!AY140="No data","x",'Indicator Data'!AY140/'Indicator Data'!BE140*100)</f>
        <v>18.625723634533099</v>
      </c>
      <c r="O137" s="93">
        <f t="shared" si="20"/>
        <v>8.1999999999999993</v>
      </c>
      <c r="P137" s="93">
        <f>IF('Indicator Data'!AZ140="No data","x",ROUND(IF('Indicator Data'!AZ140&gt;P$195,0,IF('Indicator Data'!AZ140&lt;P$194,10,(P$195-'Indicator Data'!AZ140)/(P$195-P$194)*10)),1))</f>
        <v>1.3</v>
      </c>
      <c r="Q137" s="93">
        <f>IF('Indicator Data'!BA140="No data","x",ROUND(IF('Indicator Data'!BA140&gt;Q$195,0,IF('Indicator Data'!BA140&lt;Q$194,10,(Q$195-'Indicator Data'!BA140)/(Q$195-Q$194)*10)),1))</f>
        <v>0.4</v>
      </c>
      <c r="R137" s="94">
        <f t="shared" si="21"/>
        <v>3.3</v>
      </c>
      <c r="S137" s="93">
        <f>IF('Indicator Data'!Y140="No data","x",ROUND(IF('Indicator Data'!Y140&gt;S$195,0,IF('Indicator Data'!Y140&lt;S$194,10,(S$195-'Indicator Data'!Y140)/(S$195-S$194)*10)),1))</f>
        <v>6.9</v>
      </c>
      <c r="T137" s="93">
        <f>IF('Indicator Data'!Z140="No data","x",ROUND(IF('Indicator Data'!Z140&gt;T$195,0,IF('Indicator Data'!Z140&lt;T$194,10,(T$195-'Indicator Data'!Z140)/(T$195-T$194)*10)),1))</f>
        <v>1.8</v>
      </c>
      <c r="U137" s="93">
        <f>IF('Indicator Data'!AC140="No data","x",ROUND(IF('Indicator Data'!AC140&gt;U$195,0,IF('Indicator Data'!AC140&lt;U$194,10,(U$195-'Indicator Data'!AC140)/(U$195-U$194)*10)),1))</f>
        <v>7.7</v>
      </c>
      <c r="V137" s="93">
        <f>IF('Indicator Data'!AD140="No data","x",ROUND(IF('Indicator Data'!AD140&gt;V$195,10,IF('Indicator Data'!AD140&lt;V$194,0,10-(V$195-'Indicator Data'!AD140)/(V$195-V$194)*10)),1))</f>
        <v>1.5</v>
      </c>
      <c r="W137" s="94">
        <f t="shared" si="22"/>
        <v>4.5</v>
      </c>
      <c r="X137" s="95">
        <f t="shared" si="23"/>
        <v>3.5</v>
      </c>
      <c r="Y137" s="177"/>
    </row>
    <row r="138" spans="1:25" s="4" customFormat="1" x14ac:dyDescent="0.25">
      <c r="A138" s="126" t="str">
        <f>'Indicator Data'!A141</f>
        <v>Peru</v>
      </c>
      <c r="B138" s="47" t="str">
        <f>'Indicator Data'!B141</f>
        <v>PER</v>
      </c>
      <c r="C138" s="93">
        <f>IF('Indicator Data'!AR141="No data","x",ROUND(IF('Indicator Data'!AR141&gt;C$195,0,IF('Indicator Data'!AR141&lt;C$194,10,(C$195-'Indicator Data'!AR141)/(C$195-C$194)*10)),1))</f>
        <v>3.6</v>
      </c>
      <c r="D138" s="94">
        <f t="shared" si="16"/>
        <v>3.6</v>
      </c>
      <c r="E138" s="93">
        <f>IF('Indicator Data'!AT141="No data","x",ROUND(IF('Indicator Data'!AT141&gt;E$195,0,IF('Indicator Data'!AT141&lt;E$194,10,(E$195-'Indicator Data'!AT141)/(E$195-E$194)*10)),1))</f>
        <v>6.5</v>
      </c>
      <c r="F138" s="93">
        <f>IF('Indicator Data'!AS141="No data","x",ROUND(IF('Indicator Data'!AS141&gt;F$195,0,IF('Indicator Data'!AS141&lt;F$194,10,(F$195-'Indicator Data'!AS141)/(F$195-F$194)*10)),1))</f>
        <v>5.3</v>
      </c>
      <c r="G138" s="94">
        <f t="shared" si="17"/>
        <v>5.9</v>
      </c>
      <c r="H138" s="95">
        <f t="shared" si="18"/>
        <v>4.8</v>
      </c>
      <c r="I138" s="93">
        <f>IF('Indicator Data'!AV141="No data","x",ROUND(IF('Indicator Data'!AV141^2&gt;I$195,0,IF('Indicator Data'!AV141^2&lt;I$194,10,(I$195-'Indicator Data'!AV141^2)/(I$195-I$194)*10)),1))</f>
        <v>1.2</v>
      </c>
      <c r="J138" s="93">
        <f>IF(OR('Indicator Data'!AU141=0,'Indicator Data'!AU141="No data"),"x",ROUND(IF('Indicator Data'!AU141&gt;J$195,0,IF('Indicator Data'!AU141&lt;J$194,10,(J$195-'Indicator Data'!AU141)/(J$195-J$194)*10)),1))</f>
        <v>0.5</v>
      </c>
      <c r="K138" s="93">
        <f>IF('Indicator Data'!AW141="No data","x",ROUND(IF('Indicator Data'!AW141&gt;K$195,0,IF('Indicator Data'!AW141&lt;K$194,10,(K$195-'Indicator Data'!AW141)/(K$195-K$194)*10)),1))</f>
        <v>5.5</v>
      </c>
      <c r="L138" s="93">
        <f>IF('Indicator Data'!AX141="No data","x",ROUND(IF('Indicator Data'!AX141&gt;L$195,0,IF('Indicator Data'!AX141&lt;L$194,10,(L$195-'Indicator Data'!AX141)/(L$195-L$194)*10)),1))</f>
        <v>4.3</v>
      </c>
      <c r="M138" s="94">
        <f t="shared" si="19"/>
        <v>2.9</v>
      </c>
      <c r="N138" s="143">
        <f>IF('Indicator Data'!AY141="No data","x",'Indicator Data'!AY141/'Indicator Data'!BE141*100)</f>
        <v>6.5625</v>
      </c>
      <c r="O138" s="93">
        <f t="shared" si="20"/>
        <v>9.4</v>
      </c>
      <c r="P138" s="93">
        <f>IF('Indicator Data'!AZ141="No data","x",ROUND(IF('Indicator Data'!AZ141&gt;P$195,0,IF('Indicator Data'!AZ141&lt;P$194,10,(P$195-'Indicator Data'!AZ141)/(P$195-P$194)*10)),1))</f>
        <v>2.6</v>
      </c>
      <c r="Q138" s="93">
        <f>IF('Indicator Data'!BA141="No data","x",ROUND(IF('Indicator Data'!BA141&gt;Q$195,0,IF('Indicator Data'!BA141&lt;Q$194,10,(Q$195-'Indicator Data'!BA141)/(Q$195-Q$194)*10)),1))</f>
        <v>2.7</v>
      </c>
      <c r="R138" s="94">
        <f t="shared" si="21"/>
        <v>4.9000000000000004</v>
      </c>
      <c r="S138" s="93">
        <f>IF('Indicator Data'!Y141="No data","x",ROUND(IF('Indicator Data'!Y141&gt;S$195,0,IF('Indicator Data'!Y141&lt;S$194,10,(S$195-'Indicator Data'!Y141)/(S$195-S$194)*10)),1))</f>
        <v>7.2</v>
      </c>
      <c r="T138" s="93">
        <f>IF('Indicator Data'!Z141="No data","x",ROUND(IF('Indicator Data'!Z141&gt;T$195,0,IF('Indicator Data'!Z141&lt;T$194,10,(T$195-'Indicator Data'!Z141)/(T$195-T$194)*10)),1))</f>
        <v>4.0999999999999996</v>
      </c>
      <c r="U138" s="93">
        <f>IF('Indicator Data'!AC141="No data","x",ROUND(IF('Indicator Data'!AC141&gt;U$195,0,IF('Indicator Data'!AC141&lt;U$194,10,(U$195-'Indicator Data'!AC141)/(U$195-U$194)*10)),1))</f>
        <v>7.9</v>
      </c>
      <c r="V138" s="93">
        <f>IF('Indicator Data'!AD141="No data","x",ROUND(IF('Indicator Data'!AD141&gt;V$195,10,IF('Indicator Data'!AD141&lt;V$194,0,10-(V$195-'Indicator Data'!AD141)/(V$195-V$194)*10)),1))</f>
        <v>0.8</v>
      </c>
      <c r="W138" s="94">
        <f t="shared" si="22"/>
        <v>5</v>
      </c>
      <c r="X138" s="95">
        <f t="shared" si="23"/>
        <v>4.3</v>
      </c>
      <c r="Y138" s="177"/>
    </row>
    <row r="139" spans="1:25" s="4" customFormat="1" x14ac:dyDescent="0.25">
      <c r="A139" s="126" t="str">
        <f>'Indicator Data'!A142</f>
        <v>Philippines</v>
      </c>
      <c r="B139" s="47" t="str">
        <f>'Indicator Data'!B142</f>
        <v>PHL</v>
      </c>
      <c r="C139" s="93">
        <f>IF('Indicator Data'!AR142="No data","x",ROUND(IF('Indicator Data'!AR142&gt;C$195,0,IF('Indicator Data'!AR142&lt;C$194,10,(C$195-'Indicator Data'!AR142)/(C$195-C$194)*10)),1))</f>
        <v>3.5</v>
      </c>
      <c r="D139" s="94">
        <f t="shared" si="16"/>
        <v>3.5</v>
      </c>
      <c r="E139" s="93">
        <f>IF('Indicator Data'!AT142="No data","x",ROUND(IF('Indicator Data'!AT142&gt;E$195,0,IF('Indicator Data'!AT142&lt;E$194,10,(E$195-'Indicator Data'!AT142)/(E$195-E$194)*10)),1))</f>
        <v>6.4</v>
      </c>
      <c r="F139" s="93">
        <f>IF('Indicator Data'!AS142="No data","x",ROUND(IF('Indicator Data'!AS142&gt;F$195,0,IF('Indicator Data'!AS142&lt;F$194,10,(F$195-'Indicator Data'!AS142)/(F$195-F$194)*10)),1))</f>
        <v>5.0999999999999996</v>
      </c>
      <c r="G139" s="94">
        <f t="shared" si="17"/>
        <v>5.8</v>
      </c>
      <c r="H139" s="95">
        <f t="shared" si="18"/>
        <v>4.7</v>
      </c>
      <c r="I139" s="93">
        <f>IF('Indicator Data'!AV142="No data","x",ROUND(IF('Indicator Data'!AV142^2&gt;I$195,0,IF('Indicator Data'!AV142^2&lt;I$194,10,(I$195-'Indicator Data'!AV142^2)/(I$195-I$194)*10)),1))</f>
        <v>0.7</v>
      </c>
      <c r="J139" s="93">
        <f>IF(OR('Indicator Data'!AU142=0,'Indicator Data'!AU142="No data"),"x",ROUND(IF('Indicator Data'!AU142&gt;J$195,0,IF('Indicator Data'!AU142&lt;J$194,10,(J$195-'Indicator Data'!AU142)/(J$195-J$194)*10)),1))</f>
        <v>0.9</v>
      </c>
      <c r="K139" s="93">
        <f>IF('Indicator Data'!AW142="No data","x",ROUND(IF('Indicator Data'!AW142&gt;K$195,0,IF('Indicator Data'!AW142&lt;K$194,10,(K$195-'Indicator Data'!AW142)/(K$195-K$194)*10)),1))</f>
        <v>4.5</v>
      </c>
      <c r="L139" s="93">
        <f>IF('Indicator Data'!AX142="No data","x",ROUND(IF('Indicator Data'!AX142&gt;L$195,0,IF('Indicator Data'!AX142&lt;L$194,10,(L$195-'Indicator Data'!AX142)/(L$195-L$194)*10)),1))</f>
        <v>4.7</v>
      </c>
      <c r="M139" s="94">
        <f t="shared" si="19"/>
        <v>2.7</v>
      </c>
      <c r="N139" s="143">
        <f>IF('Indicator Data'!AY142="No data","x",'Indicator Data'!AY142/'Indicator Data'!BE142*100)</f>
        <v>50.306871918704097</v>
      </c>
      <c r="O139" s="93">
        <f t="shared" si="20"/>
        <v>5</v>
      </c>
      <c r="P139" s="93">
        <f>IF('Indicator Data'!AZ142="No data","x",ROUND(IF('Indicator Data'!AZ142&gt;P$195,0,IF('Indicator Data'!AZ142&lt;P$194,10,(P$195-'Indicator Data'!AZ142)/(P$195-P$194)*10)),1))</f>
        <v>2.9</v>
      </c>
      <c r="Q139" s="93">
        <f>IF('Indicator Data'!BA142="No data","x",ROUND(IF('Indicator Data'!BA142&gt;Q$195,0,IF('Indicator Data'!BA142&lt;Q$194,10,(Q$195-'Indicator Data'!BA142)/(Q$195-Q$194)*10)),1))</f>
        <v>1.6</v>
      </c>
      <c r="R139" s="94">
        <f t="shared" si="21"/>
        <v>3.2</v>
      </c>
      <c r="S139" s="93" t="str">
        <f>IF('Indicator Data'!Y142="No data","x",ROUND(IF('Indicator Data'!Y142&gt;S$195,0,IF('Indicator Data'!Y142&lt;S$194,10,(S$195-'Indicator Data'!Y142)/(S$195-S$194)*10)),1))</f>
        <v>x</v>
      </c>
      <c r="T139" s="93">
        <f>IF('Indicator Data'!Z142="No data","x",ROUND(IF('Indicator Data'!Z142&gt;T$195,0,IF('Indicator Data'!Z142&lt;T$194,10,(T$195-'Indicator Data'!Z142)/(T$195-T$194)*10)),1))</f>
        <v>2.6</v>
      </c>
      <c r="U139" s="93">
        <f>IF('Indicator Data'!AC142="No data","x",ROUND(IF('Indicator Data'!AC142&gt;U$195,0,IF('Indicator Data'!AC142&lt;U$194,10,(U$195-'Indicator Data'!AC142)/(U$195-U$194)*10)),1))</f>
        <v>9.1</v>
      </c>
      <c r="V139" s="93">
        <f>IF('Indicator Data'!AD142="No data","x",ROUND(IF('Indicator Data'!AD142&gt;V$195,10,IF('Indicator Data'!AD142&lt;V$194,0,10-(V$195-'Indicator Data'!AD142)/(V$195-V$194)*10)),1))</f>
        <v>1.3</v>
      </c>
      <c r="W139" s="94">
        <f t="shared" si="22"/>
        <v>4.3</v>
      </c>
      <c r="X139" s="95">
        <f t="shared" si="23"/>
        <v>3.4</v>
      </c>
      <c r="Y139" s="177"/>
    </row>
    <row r="140" spans="1:25" s="4" customFormat="1" x14ac:dyDescent="0.25">
      <c r="A140" s="126" t="str">
        <f>'Indicator Data'!A143</f>
        <v>Poland</v>
      </c>
      <c r="B140" s="47" t="str">
        <f>'Indicator Data'!B143</f>
        <v>POL</v>
      </c>
      <c r="C140" s="93">
        <f>IF('Indicator Data'!AR143="No data","x",ROUND(IF('Indicator Data'!AR143&gt;C$195,0,IF('Indicator Data'!AR143&lt;C$194,10,(C$195-'Indicator Data'!AR143)/(C$195-C$194)*10)),1))</f>
        <v>4.3</v>
      </c>
      <c r="D140" s="94">
        <f t="shared" si="16"/>
        <v>4.3</v>
      </c>
      <c r="E140" s="93">
        <f>IF('Indicator Data'!AT143="No data","x",ROUND(IF('Indicator Data'!AT143&gt;E$195,0,IF('Indicator Data'!AT143&lt;E$194,10,(E$195-'Indicator Data'!AT143)/(E$195-E$194)*10)),1))</f>
        <v>4</v>
      </c>
      <c r="F140" s="93">
        <f>IF('Indicator Data'!AS143="No data","x",ROUND(IF('Indicator Data'!AS143&gt;F$195,0,IF('Indicator Data'!AS143&lt;F$194,10,(F$195-'Indicator Data'!AS143)/(F$195-F$194)*10)),1))</f>
        <v>3.7</v>
      </c>
      <c r="G140" s="94">
        <f t="shared" si="17"/>
        <v>3.9</v>
      </c>
      <c r="H140" s="95">
        <f t="shared" si="18"/>
        <v>4.0999999999999996</v>
      </c>
      <c r="I140" s="93">
        <f>IF('Indicator Data'!AV143="No data","x",ROUND(IF('Indicator Data'!AV143^2&gt;I$195,0,IF('Indicator Data'!AV143^2&lt;I$194,10,(I$195-'Indicator Data'!AV143^2)/(I$195-I$194)*10)),1))</f>
        <v>0</v>
      </c>
      <c r="J140" s="93">
        <f>IF(OR('Indicator Data'!AU143=0,'Indicator Data'!AU143="No data"),"x",ROUND(IF('Indicator Data'!AU143&gt;J$195,0,IF('Indicator Data'!AU143&lt;J$194,10,(J$195-'Indicator Data'!AU143)/(J$195-J$194)*10)),1))</f>
        <v>0</v>
      </c>
      <c r="K140" s="93">
        <f>IF('Indicator Data'!AW143="No data","x",ROUND(IF('Indicator Data'!AW143&gt;K$195,0,IF('Indicator Data'!AW143&lt;K$194,10,(K$195-'Indicator Data'!AW143)/(K$195-K$194)*10)),1))</f>
        <v>2.7</v>
      </c>
      <c r="L140" s="93">
        <f>IF('Indicator Data'!AX143="No data","x",ROUND(IF('Indicator Data'!AX143&gt;L$195,0,IF('Indicator Data'!AX143&lt;L$194,10,(L$195-'Indicator Data'!AX143)/(L$195-L$194)*10)),1))</f>
        <v>2.8</v>
      </c>
      <c r="M140" s="94">
        <f t="shared" si="19"/>
        <v>1.4</v>
      </c>
      <c r="N140" s="143">
        <f>IF('Indicator Data'!AY143="No data","x",'Indicator Data'!AY143/'Indicator Data'!BE143*100)</f>
        <v>200.55893473614992</v>
      </c>
      <c r="O140" s="93">
        <f t="shared" si="20"/>
        <v>0</v>
      </c>
      <c r="P140" s="93">
        <f>IF('Indicator Data'!AZ143="No data","x",ROUND(IF('Indicator Data'!AZ143&gt;P$195,0,IF('Indicator Data'!AZ143&lt;P$194,10,(P$195-'Indicator Data'!AZ143)/(P$195-P$194)*10)),1))</f>
        <v>0.3</v>
      </c>
      <c r="Q140" s="93">
        <f>IF('Indicator Data'!BA143="No data","x",ROUND(IF('Indicator Data'!BA143&gt;Q$195,0,IF('Indicator Data'!BA143&lt;Q$194,10,(Q$195-'Indicator Data'!BA143)/(Q$195-Q$194)*10)),1))</f>
        <v>0.3</v>
      </c>
      <c r="R140" s="94">
        <f t="shared" si="21"/>
        <v>0.2</v>
      </c>
      <c r="S140" s="93">
        <f>IF('Indicator Data'!Y143="No data","x",ROUND(IF('Indicator Data'!Y143&gt;S$195,0,IF('Indicator Data'!Y143&lt;S$194,10,(S$195-'Indicator Data'!Y143)/(S$195-S$194)*10)),1))</f>
        <v>4.5</v>
      </c>
      <c r="T140" s="93">
        <f>IF('Indicator Data'!Z143="No data","x",ROUND(IF('Indicator Data'!Z143&gt;T$195,0,IF('Indicator Data'!Z143&lt;T$194,10,(T$195-'Indicator Data'!Z143)/(T$195-T$194)*10)),1))</f>
        <v>0.8</v>
      </c>
      <c r="U140" s="93">
        <f>IF('Indicator Data'!AC143="No data","x",ROUND(IF('Indicator Data'!AC143&gt;U$195,0,IF('Indicator Data'!AC143&lt;U$194,10,(U$195-'Indicator Data'!AC143)/(U$195-U$194)*10)),1))</f>
        <v>4.4000000000000004</v>
      </c>
      <c r="V140" s="93">
        <f>IF('Indicator Data'!AD143="No data","x",ROUND(IF('Indicator Data'!AD143&gt;V$195,10,IF('Indicator Data'!AD143&lt;V$194,0,10-(V$195-'Indicator Data'!AD143)/(V$195-V$194)*10)),1))</f>
        <v>0</v>
      </c>
      <c r="W140" s="94">
        <f t="shared" si="22"/>
        <v>2.4</v>
      </c>
      <c r="X140" s="95">
        <f t="shared" si="23"/>
        <v>1.3</v>
      </c>
      <c r="Y140" s="177"/>
    </row>
    <row r="141" spans="1:25" s="4" customFormat="1" x14ac:dyDescent="0.25">
      <c r="A141" s="126" t="str">
        <f>'Indicator Data'!A144</f>
        <v>Portugal</v>
      </c>
      <c r="B141" s="47" t="str">
        <f>'Indicator Data'!B144</f>
        <v>PRT</v>
      </c>
      <c r="C141" s="93">
        <f>IF('Indicator Data'!AR144="No data","x",ROUND(IF('Indicator Data'!AR144&gt;C$195,0,IF('Indicator Data'!AR144&lt;C$194,10,(C$195-'Indicator Data'!AR144)/(C$195-C$194)*10)),1))</f>
        <v>2.6</v>
      </c>
      <c r="D141" s="94">
        <f t="shared" si="16"/>
        <v>2.6</v>
      </c>
      <c r="E141" s="93">
        <f>IF('Indicator Data'!AT144="No data","x",ROUND(IF('Indicator Data'!AT144&gt;E$195,0,IF('Indicator Data'!AT144&lt;E$194,10,(E$195-'Indicator Data'!AT144)/(E$195-E$194)*10)),1))</f>
        <v>3.6</v>
      </c>
      <c r="F141" s="93">
        <f>IF('Indicator Data'!AS144="No data","x",ROUND(IF('Indicator Data'!AS144&gt;F$195,0,IF('Indicator Data'!AS144&lt;F$194,10,(F$195-'Indicator Data'!AS144)/(F$195-F$194)*10)),1))</f>
        <v>2.2999999999999998</v>
      </c>
      <c r="G141" s="94">
        <f t="shared" si="17"/>
        <v>3</v>
      </c>
      <c r="H141" s="95">
        <f t="shared" si="18"/>
        <v>2.8</v>
      </c>
      <c r="I141" s="93">
        <f>IF('Indicator Data'!AV144="No data","x",ROUND(IF('Indicator Data'!AV144^2&gt;I$195,0,IF('Indicator Data'!AV144^2&lt;I$194,10,(I$195-'Indicator Data'!AV144^2)/(I$195-I$194)*10)),1))</f>
        <v>1</v>
      </c>
      <c r="J141" s="93">
        <f>IF(OR('Indicator Data'!AU144=0,'Indicator Data'!AU144="No data"),"x",ROUND(IF('Indicator Data'!AU144&gt;J$195,0,IF('Indicator Data'!AU144&lt;J$194,10,(J$195-'Indicator Data'!AU144)/(J$195-J$194)*10)),1))</f>
        <v>0</v>
      </c>
      <c r="K141" s="93">
        <f>IF('Indicator Data'!AW144="No data","x",ROUND(IF('Indicator Data'!AW144&gt;K$195,0,IF('Indicator Data'!AW144&lt;K$194,10,(K$195-'Indicator Data'!AW144)/(K$195-K$194)*10)),1))</f>
        <v>3</v>
      </c>
      <c r="L141" s="93">
        <f>IF('Indicator Data'!AX144="No data","x",ROUND(IF('Indicator Data'!AX144&gt;L$195,0,IF('Indicator Data'!AX144&lt;L$194,10,(L$195-'Indicator Data'!AX144)/(L$195-L$194)*10)),1))</f>
        <v>4.7</v>
      </c>
      <c r="M141" s="94">
        <f t="shared" si="19"/>
        <v>2.2000000000000002</v>
      </c>
      <c r="N141" s="143">
        <f>IF('Indicator Data'!AY144="No data","x",'Indicator Data'!AY144/'Indicator Data'!BE144*100)</f>
        <v>174.92073904012244</v>
      </c>
      <c r="O141" s="93">
        <f t="shared" si="20"/>
        <v>0</v>
      </c>
      <c r="P141" s="93">
        <f>IF('Indicator Data'!AZ144="No data","x",ROUND(IF('Indicator Data'!AZ144&gt;P$195,0,IF('Indicator Data'!AZ144&lt;P$194,10,(P$195-'Indicator Data'!AZ144)/(P$195-P$194)*10)),1))</f>
        <v>0</v>
      </c>
      <c r="Q141" s="93">
        <f>IF('Indicator Data'!BA144="No data","x",ROUND(IF('Indicator Data'!BA144&gt;Q$195,0,IF('Indicator Data'!BA144&lt;Q$194,10,(Q$195-'Indicator Data'!BA144)/(Q$195-Q$194)*10)),1))</f>
        <v>0</v>
      </c>
      <c r="R141" s="94">
        <f t="shared" si="21"/>
        <v>0</v>
      </c>
      <c r="S141" s="93">
        <f>IF('Indicator Data'!Y144="No data","x",ROUND(IF('Indicator Data'!Y144&gt;S$195,0,IF('Indicator Data'!Y144&lt;S$194,10,(S$195-'Indicator Data'!Y144)/(S$195-S$194)*10)),1))</f>
        <v>0</v>
      </c>
      <c r="T141" s="93">
        <f>IF('Indicator Data'!Z144="No data","x",ROUND(IF('Indicator Data'!Z144&gt;T$195,0,IF('Indicator Data'!Z144&lt;T$194,10,(T$195-'Indicator Data'!Z144)/(T$195-T$194)*10)),1))</f>
        <v>0.3</v>
      </c>
      <c r="U141" s="93">
        <f>IF('Indicator Data'!AC144="No data","x",ROUND(IF('Indicator Data'!AC144&gt;U$195,0,IF('Indicator Data'!AC144&lt;U$194,10,(U$195-'Indicator Data'!AC144)/(U$195-U$194)*10)),1))</f>
        <v>1.1000000000000001</v>
      </c>
      <c r="V141" s="93">
        <f>IF('Indicator Data'!AD144="No data","x",ROUND(IF('Indicator Data'!AD144&gt;V$195,10,IF('Indicator Data'!AD144&lt;V$194,0,10-(V$195-'Indicator Data'!AD144)/(V$195-V$194)*10)),1))</f>
        <v>0.1</v>
      </c>
      <c r="W141" s="94">
        <f t="shared" si="22"/>
        <v>0.4</v>
      </c>
      <c r="X141" s="95">
        <f t="shared" si="23"/>
        <v>0.9</v>
      </c>
      <c r="Y141" s="177"/>
    </row>
    <row r="142" spans="1:25" s="4" customFormat="1" x14ac:dyDescent="0.25">
      <c r="A142" s="126" t="str">
        <f>'Indicator Data'!A145</f>
        <v>Qatar</v>
      </c>
      <c r="B142" s="47" t="str">
        <f>'Indicator Data'!B145</f>
        <v>QAT</v>
      </c>
      <c r="C142" s="93">
        <f>IF('Indicator Data'!AR145="No data","x",ROUND(IF('Indicator Data'!AR145&gt;C$195,0,IF('Indicator Data'!AR145&lt;C$194,10,(C$195-'Indicator Data'!AR145)/(C$195-C$194)*10)),1))</f>
        <v>4.7</v>
      </c>
      <c r="D142" s="94">
        <f t="shared" si="16"/>
        <v>4.7</v>
      </c>
      <c r="E142" s="93">
        <f>IF('Indicator Data'!AT145="No data","x",ROUND(IF('Indicator Data'!AT145&gt;E$195,0,IF('Indicator Data'!AT145&lt;E$194,10,(E$195-'Indicator Data'!AT145)/(E$195-E$194)*10)),1))</f>
        <v>3.8</v>
      </c>
      <c r="F142" s="93">
        <f>IF('Indicator Data'!AS145="No data","x",ROUND(IF('Indicator Data'!AS145&gt;F$195,0,IF('Indicator Data'!AS145&lt;F$194,10,(F$195-'Indicator Data'!AS145)/(F$195-F$194)*10)),1))</f>
        <v>3.5</v>
      </c>
      <c r="G142" s="94">
        <f t="shared" si="17"/>
        <v>3.7</v>
      </c>
      <c r="H142" s="95">
        <f t="shared" si="18"/>
        <v>4.2</v>
      </c>
      <c r="I142" s="93">
        <f>IF('Indicator Data'!AV145="No data","x",ROUND(IF('Indicator Data'!AV145^2&gt;I$195,0,IF('Indicator Data'!AV145^2&lt;I$194,10,(I$195-'Indicator Data'!AV145^2)/(I$195-I$194)*10)),1))</f>
        <v>0.5</v>
      </c>
      <c r="J142" s="93">
        <f>IF(OR('Indicator Data'!AU145=0,'Indicator Data'!AU145="No data"),"x",ROUND(IF('Indicator Data'!AU145&gt;J$195,0,IF('Indicator Data'!AU145&lt;J$194,10,(J$195-'Indicator Data'!AU145)/(J$195-J$194)*10)),1))</f>
        <v>0</v>
      </c>
      <c r="K142" s="93">
        <f>IF('Indicator Data'!AW145="No data","x",ROUND(IF('Indicator Data'!AW145&gt;K$195,0,IF('Indicator Data'!AW145&lt;K$194,10,(K$195-'Indicator Data'!AW145)/(K$195-K$194)*10)),1))</f>
        <v>0.6</v>
      </c>
      <c r="L142" s="93">
        <f>IF('Indicator Data'!AX145="No data","x",ROUND(IF('Indicator Data'!AX145&gt;L$195,0,IF('Indicator Data'!AX145&lt;L$194,10,(L$195-'Indicator Data'!AX145)/(L$195-L$194)*10)),1))</f>
        <v>2.7</v>
      </c>
      <c r="M142" s="94">
        <f t="shared" si="19"/>
        <v>1</v>
      </c>
      <c r="N142" s="143">
        <f>IF('Indicator Data'!AY145="No data","x",'Indicator Data'!AY145/'Indicator Data'!BE145*100)</f>
        <v>94.745908699397077</v>
      </c>
      <c r="O142" s="93">
        <f t="shared" si="20"/>
        <v>0.5</v>
      </c>
      <c r="P142" s="93">
        <f>IF('Indicator Data'!AZ145="No data","x",ROUND(IF('Indicator Data'!AZ145&gt;P$195,0,IF('Indicator Data'!AZ145&lt;P$194,10,(P$195-'Indicator Data'!AZ145)/(P$195-P$194)*10)),1))</f>
        <v>0.2</v>
      </c>
      <c r="Q142" s="93">
        <f>IF('Indicator Data'!BA145="No data","x",ROUND(IF('Indicator Data'!BA145&gt;Q$195,0,IF('Indicator Data'!BA145&lt;Q$194,10,(Q$195-'Indicator Data'!BA145)/(Q$195-Q$194)*10)),1))</f>
        <v>0</v>
      </c>
      <c r="R142" s="94">
        <f t="shared" si="21"/>
        <v>0.2</v>
      </c>
      <c r="S142" s="93">
        <f>IF('Indicator Data'!Y145="No data","x",ROUND(IF('Indicator Data'!Y145&gt;S$195,0,IF('Indicator Data'!Y145&lt;S$194,10,(S$195-'Indicator Data'!Y145)/(S$195-S$194)*10)),1))</f>
        <v>0</v>
      </c>
      <c r="T142" s="93">
        <f>IF('Indicator Data'!Z145="No data","x",ROUND(IF('Indicator Data'!Z145&gt;T$195,0,IF('Indicator Data'!Z145&lt;T$194,10,(T$195-'Indicator Data'!Z145)/(T$195-T$194)*10)),1))</f>
        <v>0</v>
      </c>
      <c r="U142" s="93">
        <f>IF('Indicator Data'!AC145="No data","x",ROUND(IF('Indicator Data'!AC145&gt;U$195,0,IF('Indicator Data'!AC145&lt;U$194,10,(U$195-'Indicator Data'!AC145)/(U$195-U$194)*10)),1))</f>
        <v>0</v>
      </c>
      <c r="V142" s="93">
        <f>IF('Indicator Data'!AD145="No data","x",ROUND(IF('Indicator Data'!AD145&gt;V$195,10,IF('Indicator Data'!AD145&lt;V$194,0,10-(V$195-'Indicator Data'!AD145)/(V$195-V$194)*10)),1))</f>
        <v>0.1</v>
      </c>
      <c r="W142" s="94">
        <f t="shared" si="22"/>
        <v>0</v>
      </c>
      <c r="X142" s="95">
        <f t="shared" si="23"/>
        <v>0.4</v>
      </c>
      <c r="Y142" s="177"/>
    </row>
    <row r="143" spans="1:25" s="4" customFormat="1" x14ac:dyDescent="0.25">
      <c r="A143" s="126" t="str">
        <f>'Indicator Data'!A146</f>
        <v>Romania</v>
      </c>
      <c r="B143" s="47" t="str">
        <f>'Indicator Data'!B146</f>
        <v>ROU</v>
      </c>
      <c r="C143" s="93">
        <f>IF('Indicator Data'!AR146="No data","x",ROUND(IF('Indicator Data'!AR146&gt;C$195,0,IF('Indicator Data'!AR146&lt;C$194,10,(C$195-'Indicator Data'!AR146)/(C$195-C$194)*10)),1))</f>
        <v>3.8</v>
      </c>
      <c r="D143" s="94">
        <f t="shared" si="16"/>
        <v>3.8</v>
      </c>
      <c r="E143" s="93">
        <f>IF('Indicator Data'!AT146="No data","x",ROUND(IF('Indicator Data'!AT146&gt;E$195,0,IF('Indicator Data'!AT146&lt;E$194,10,(E$195-'Indicator Data'!AT146)/(E$195-E$194)*10)),1))</f>
        <v>5.3</v>
      </c>
      <c r="F143" s="93">
        <f>IF('Indicator Data'!AS146="No data","x",ROUND(IF('Indicator Data'!AS146&gt;F$195,0,IF('Indicator Data'!AS146&lt;F$194,10,(F$195-'Indicator Data'!AS146)/(F$195-F$194)*10)),1))</f>
        <v>5.3</v>
      </c>
      <c r="G143" s="94">
        <f t="shared" si="17"/>
        <v>5.3</v>
      </c>
      <c r="H143" s="95">
        <f t="shared" si="18"/>
        <v>4.5999999999999996</v>
      </c>
      <c r="I143" s="93">
        <f>IF('Indicator Data'!AV146="No data","x",ROUND(IF('Indicator Data'!AV146^2&gt;I$195,0,IF('Indicator Data'!AV146^2&lt;I$194,10,(I$195-'Indicator Data'!AV146^2)/(I$195-I$194)*10)),1))</f>
        <v>0.3</v>
      </c>
      <c r="J143" s="93">
        <f>IF(OR('Indicator Data'!AU146=0,'Indicator Data'!AU146="No data"),"x",ROUND(IF('Indicator Data'!AU146&gt;J$195,0,IF('Indicator Data'!AU146&lt;J$194,10,(J$195-'Indicator Data'!AU146)/(J$195-J$194)*10)),1))</f>
        <v>0</v>
      </c>
      <c r="K143" s="93">
        <f>IF('Indicator Data'!AW146="No data","x",ROUND(IF('Indicator Data'!AW146&gt;K$195,0,IF('Indicator Data'!AW146&lt;K$194,10,(K$195-'Indicator Data'!AW146)/(K$195-K$194)*10)),1))</f>
        <v>4.0999999999999996</v>
      </c>
      <c r="L143" s="93">
        <f>IF('Indicator Data'!AX146="No data","x",ROUND(IF('Indicator Data'!AX146&gt;L$195,0,IF('Indicator Data'!AX146&lt;L$194,10,(L$195-'Indicator Data'!AX146)/(L$195-L$194)*10)),1))</f>
        <v>4.8</v>
      </c>
      <c r="M143" s="94">
        <f t="shared" si="19"/>
        <v>2.2999999999999998</v>
      </c>
      <c r="N143" s="143">
        <f>IF('Indicator Data'!AY146="No data","x",'Indicator Data'!AY146/'Indicator Data'!BE146*100)</f>
        <v>86.896072297532157</v>
      </c>
      <c r="O143" s="93">
        <f t="shared" si="20"/>
        <v>1.3</v>
      </c>
      <c r="P143" s="93">
        <f>IF('Indicator Data'!AZ146="No data","x",ROUND(IF('Indicator Data'!AZ146&gt;P$195,0,IF('Indicator Data'!AZ146&lt;P$194,10,(P$195-'Indicator Data'!AZ146)/(P$195-P$194)*10)),1))</f>
        <v>2.2999999999999998</v>
      </c>
      <c r="Q143" s="93">
        <f>IF('Indicator Data'!BA146="No data","x",ROUND(IF('Indicator Data'!BA146&gt;Q$195,0,IF('Indicator Data'!BA146&lt;Q$194,10,(Q$195-'Indicator Data'!BA146)/(Q$195-Q$194)*10)),1))</f>
        <v>0</v>
      </c>
      <c r="R143" s="94">
        <f t="shared" si="21"/>
        <v>1.2</v>
      </c>
      <c r="S143" s="93">
        <f>IF('Indicator Data'!Y146="No data","x",ROUND(IF('Indicator Data'!Y146&gt;S$195,0,IF('Indicator Data'!Y146&lt;S$194,10,(S$195-'Indicator Data'!Y146)/(S$195-S$194)*10)),1))</f>
        <v>3.9</v>
      </c>
      <c r="T143" s="93">
        <f>IF('Indicator Data'!Z146="No data","x",ROUND(IF('Indicator Data'!Z146&gt;T$195,0,IF('Indicator Data'!Z146&lt;T$194,10,(T$195-'Indicator Data'!Z146)/(T$195-T$194)*10)),1))</f>
        <v>3.3</v>
      </c>
      <c r="U143" s="93">
        <f>IF('Indicator Data'!AC146="No data","x",ROUND(IF('Indicator Data'!AC146&gt;U$195,0,IF('Indicator Data'!AC146&lt;U$194,10,(U$195-'Indicator Data'!AC146)/(U$195-U$194)*10)),1))</f>
        <v>6.5</v>
      </c>
      <c r="V143" s="93">
        <f>IF('Indicator Data'!AD146="No data","x",ROUND(IF('Indicator Data'!AD146&gt;V$195,10,IF('Indicator Data'!AD146&lt;V$194,0,10-(V$195-'Indicator Data'!AD146)/(V$195-V$194)*10)),1))</f>
        <v>0.3</v>
      </c>
      <c r="W143" s="94">
        <f t="shared" si="22"/>
        <v>3.5</v>
      </c>
      <c r="X143" s="95">
        <f t="shared" si="23"/>
        <v>2.2999999999999998</v>
      </c>
      <c r="Y143" s="177"/>
    </row>
    <row r="144" spans="1:25" s="4" customFormat="1" x14ac:dyDescent="0.25">
      <c r="A144" s="126" t="str">
        <f>'Indicator Data'!A147</f>
        <v>Russian Federation</v>
      </c>
      <c r="B144" s="47" t="str">
        <f>'Indicator Data'!B147</f>
        <v>RUS</v>
      </c>
      <c r="C144" s="93" t="str">
        <f>IF('Indicator Data'!AR147="No data","x",ROUND(IF('Indicator Data'!AR147&gt;C$195,0,IF('Indicator Data'!AR147&lt;C$194,10,(C$195-'Indicator Data'!AR147)/(C$195-C$194)*10)),1))</f>
        <v>x</v>
      </c>
      <c r="D144" s="94" t="str">
        <f t="shared" si="16"/>
        <v>x</v>
      </c>
      <c r="E144" s="93">
        <f>IF('Indicator Data'!AT147="No data","x",ROUND(IF('Indicator Data'!AT147&gt;E$195,0,IF('Indicator Data'!AT147&lt;E$194,10,(E$195-'Indicator Data'!AT147)/(E$195-E$194)*10)),1))</f>
        <v>7.2</v>
      </c>
      <c r="F144" s="93">
        <f>IF('Indicator Data'!AS147="No data","x",ROUND(IF('Indicator Data'!AS147&gt;F$195,0,IF('Indicator Data'!AS147&lt;F$194,10,(F$195-'Indicator Data'!AS147)/(F$195-F$194)*10)),1))</f>
        <v>5.2</v>
      </c>
      <c r="G144" s="94">
        <f t="shared" si="17"/>
        <v>6.2</v>
      </c>
      <c r="H144" s="95">
        <f t="shared" si="18"/>
        <v>6.2</v>
      </c>
      <c r="I144" s="93">
        <f>IF('Indicator Data'!AV147="No data","x",ROUND(IF('Indicator Data'!AV147^2&gt;I$195,0,IF('Indicator Data'!AV147^2&lt;I$194,10,(I$195-'Indicator Data'!AV147^2)/(I$195-I$194)*10)),1))</f>
        <v>0.1</v>
      </c>
      <c r="J144" s="93">
        <f>IF(OR('Indicator Data'!AU147=0,'Indicator Data'!AU147="No data"),"x",ROUND(IF('Indicator Data'!AU147&gt;J$195,0,IF('Indicator Data'!AU147&lt;J$194,10,(J$195-'Indicator Data'!AU147)/(J$195-J$194)*10)),1))</f>
        <v>0</v>
      </c>
      <c r="K144" s="93">
        <f>IF('Indicator Data'!AW147="No data","x",ROUND(IF('Indicator Data'!AW147&gt;K$195,0,IF('Indicator Data'!AW147&lt;K$194,10,(K$195-'Indicator Data'!AW147)/(K$195-K$194)*10)),1))</f>
        <v>2.7</v>
      </c>
      <c r="L144" s="93">
        <f>IF('Indicator Data'!AX147="No data","x",ROUND(IF('Indicator Data'!AX147&gt;L$195,0,IF('Indicator Data'!AX147&lt;L$194,10,(L$195-'Indicator Data'!AX147)/(L$195-L$194)*10)),1))</f>
        <v>1.9</v>
      </c>
      <c r="M144" s="94">
        <f t="shared" si="19"/>
        <v>1.2</v>
      </c>
      <c r="N144" s="143">
        <f>IF('Indicator Data'!AY147="No data","x",'Indicator Data'!AY147/'Indicator Data'!BE147*100)</f>
        <v>11.601728535428322</v>
      </c>
      <c r="O144" s="93">
        <f t="shared" si="20"/>
        <v>8.9</v>
      </c>
      <c r="P144" s="93">
        <f>IF('Indicator Data'!AZ147="No data","x",ROUND(IF('Indicator Data'!AZ147&gt;P$195,0,IF('Indicator Data'!AZ147&lt;P$194,10,(P$195-'Indicator Data'!AZ147)/(P$195-P$194)*10)),1))</f>
        <v>3.1</v>
      </c>
      <c r="Q144" s="93">
        <f>IF('Indicator Data'!BA147="No data","x",ROUND(IF('Indicator Data'!BA147&gt;Q$195,0,IF('Indicator Data'!BA147&lt;Q$194,10,(Q$195-'Indicator Data'!BA147)/(Q$195-Q$194)*10)),1))</f>
        <v>0.6</v>
      </c>
      <c r="R144" s="94">
        <f t="shared" si="21"/>
        <v>4.2</v>
      </c>
      <c r="S144" s="93">
        <f>IF('Indicator Data'!Y147="No data","x",ROUND(IF('Indicator Data'!Y147&gt;S$195,0,IF('Indicator Data'!Y147&lt;S$194,10,(S$195-'Indicator Data'!Y147)/(S$195-S$194)*10)),1))</f>
        <v>0</v>
      </c>
      <c r="T144" s="93">
        <f>IF('Indicator Data'!Z147="No data","x",ROUND(IF('Indicator Data'!Z147&gt;T$195,0,IF('Indicator Data'!Z147&lt;T$194,10,(T$195-'Indicator Data'!Z147)/(T$195-T$194)*10)),1))</f>
        <v>0.3</v>
      </c>
      <c r="U144" s="93">
        <f>IF('Indicator Data'!AC147="No data","x",ROUND(IF('Indicator Data'!AC147&gt;U$195,0,IF('Indicator Data'!AC147&lt;U$194,10,(U$195-'Indicator Data'!AC147)/(U$195-U$194)*10)),1))</f>
        <v>5.4</v>
      </c>
      <c r="V144" s="93">
        <f>IF('Indicator Data'!AD147="No data","x",ROUND(IF('Indicator Data'!AD147&gt;V$195,10,IF('Indicator Data'!AD147&lt;V$194,0,10-(V$195-'Indicator Data'!AD147)/(V$195-V$194)*10)),1))</f>
        <v>0.3</v>
      </c>
      <c r="W144" s="94">
        <f t="shared" si="22"/>
        <v>1.5</v>
      </c>
      <c r="X144" s="95">
        <f t="shared" si="23"/>
        <v>2.2999999999999998</v>
      </c>
      <c r="Y144" s="177"/>
    </row>
    <row r="145" spans="1:25" s="4" customFormat="1" x14ac:dyDescent="0.25">
      <c r="A145" s="126" t="str">
        <f>'Indicator Data'!A148</f>
        <v>Rwanda</v>
      </c>
      <c r="B145" s="47" t="str">
        <f>'Indicator Data'!B148</f>
        <v>RWA</v>
      </c>
      <c r="C145" s="93">
        <f>IF('Indicator Data'!AR148="No data","x",ROUND(IF('Indicator Data'!AR148&gt;C$195,0,IF('Indicator Data'!AR148&lt;C$194,10,(C$195-'Indicator Data'!AR148)/(C$195-C$194)*10)),1))</f>
        <v>3</v>
      </c>
      <c r="D145" s="94">
        <f t="shared" si="16"/>
        <v>3</v>
      </c>
      <c r="E145" s="93">
        <f>IF('Indicator Data'!AT148="No data","x",ROUND(IF('Indicator Data'!AT148&gt;E$195,0,IF('Indicator Data'!AT148&lt;E$194,10,(E$195-'Indicator Data'!AT148)/(E$195-E$194)*10)),1))</f>
        <v>4.4000000000000004</v>
      </c>
      <c r="F145" s="93">
        <f>IF('Indicator Data'!AS148="No data","x",ROUND(IF('Indicator Data'!AS148&gt;F$195,0,IF('Indicator Data'!AS148&lt;F$194,10,(F$195-'Indicator Data'!AS148)/(F$195-F$194)*10)),1))</f>
        <v>4.5</v>
      </c>
      <c r="G145" s="94">
        <f t="shared" si="17"/>
        <v>4.5</v>
      </c>
      <c r="H145" s="95">
        <f t="shared" si="18"/>
        <v>3.8</v>
      </c>
      <c r="I145" s="93">
        <f>IF('Indicator Data'!AV148="No data","x",ROUND(IF('Indicator Data'!AV148^2&gt;I$195,0,IF('Indicator Data'!AV148^2&lt;I$194,10,(I$195-'Indicator Data'!AV148^2)/(I$195-I$194)*10)),1))</f>
        <v>5.4</v>
      </c>
      <c r="J145" s="93">
        <f>IF(OR('Indicator Data'!AU148=0,'Indicator Data'!AU148="No data"),"x",ROUND(IF('Indicator Data'!AU148&gt;J$195,0,IF('Indicator Data'!AU148&lt;J$194,10,(J$195-'Indicator Data'!AU148)/(J$195-J$194)*10)),1))</f>
        <v>7.1</v>
      </c>
      <c r="K145" s="93">
        <f>IF('Indicator Data'!AW148="No data","x",ROUND(IF('Indicator Data'!AW148&gt;K$195,0,IF('Indicator Data'!AW148&lt;K$194,10,(K$195-'Indicator Data'!AW148)/(K$195-K$194)*10)),1))</f>
        <v>8</v>
      </c>
      <c r="L145" s="93">
        <f>IF('Indicator Data'!AX148="No data","x",ROUND(IF('Indicator Data'!AX148&gt;L$195,0,IF('Indicator Data'!AX148&lt;L$194,10,(L$195-'Indicator Data'!AX148)/(L$195-L$194)*10)),1))</f>
        <v>6.7</v>
      </c>
      <c r="M145" s="94">
        <f t="shared" si="19"/>
        <v>6.8</v>
      </c>
      <c r="N145" s="143">
        <f>IF('Indicator Data'!AY148="No data","x",'Indicator Data'!AY148/'Indicator Data'!BE148*100)</f>
        <v>32.833400891771383</v>
      </c>
      <c r="O145" s="93">
        <f t="shared" si="20"/>
        <v>6.8</v>
      </c>
      <c r="P145" s="93">
        <f>IF('Indicator Data'!AZ148="No data","x",ROUND(IF('Indicator Data'!AZ148&gt;P$195,0,IF('Indicator Data'!AZ148&lt;P$194,10,(P$195-'Indicator Data'!AZ148)/(P$195-P$194)*10)),1))</f>
        <v>4.3</v>
      </c>
      <c r="Q145" s="93">
        <f>IF('Indicator Data'!BA148="No data","x",ROUND(IF('Indicator Data'!BA148&gt;Q$195,0,IF('Indicator Data'!BA148&lt;Q$194,10,(Q$195-'Indicator Data'!BA148)/(Q$195-Q$194)*10)),1))</f>
        <v>4.8</v>
      </c>
      <c r="R145" s="94">
        <f t="shared" si="21"/>
        <v>5.3</v>
      </c>
      <c r="S145" s="93">
        <f>IF('Indicator Data'!Y148="No data","x",ROUND(IF('Indicator Data'!Y148&gt;S$195,0,IF('Indicator Data'!Y148&lt;S$194,10,(S$195-'Indicator Data'!Y148)/(S$195-S$194)*10)),1))</f>
        <v>9.9</v>
      </c>
      <c r="T145" s="93">
        <f>IF('Indicator Data'!Z148="No data","x",ROUND(IF('Indicator Data'!Z148&gt;T$195,0,IF('Indicator Data'!Z148&lt;T$194,10,(T$195-'Indicator Data'!Z148)/(T$195-T$194)*10)),1))</f>
        <v>1</v>
      </c>
      <c r="U145" s="93">
        <f>IF('Indicator Data'!AC148="No data","x",ROUND(IF('Indicator Data'!AC148&gt;U$195,0,IF('Indicator Data'!AC148&lt;U$194,10,(U$195-'Indicator Data'!AC148)/(U$195-U$194)*10)),1))</f>
        <v>9.6999999999999993</v>
      </c>
      <c r="V145" s="93">
        <f>IF('Indicator Data'!AD148="No data","x",ROUND(IF('Indicator Data'!AD148&gt;V$195,10,IF('Indicator Data'!AD148&lt;V$194,0,10-(V$195-'Indicator Data'!AD148)/(V$195-V$194)*10)),1))</f>
        <v>3.2</v>
      </c>
      <c r="W145" s="94">
        <f t="shared" si="22"/>
        <v>6</v>
      </c>
      <c r="X145" s="95">
        <f t="shared" si="23"/>
        <v>6</v>
      </c>
      <c r="Y145" s="177"/>
    </row>
    <row r="146" spans="1:25" s="4" customFormat="1" x14ac:dyDescent="0.25">
      <c r="A146" s="126" t="str">
        <f>'Indicator Data'!A149</f>
        <v>Saint Kitts and Nevis</v>
      </c>
      <c r="B146" s="47" t="str">
        <f>'Indicator Data'!B149</f>
        <v>KNA</v>
      </c>
      <c r="C146" s="93">
        <f>IF('Indicator Data'!AR149="No data","x",ROUND(IF('Indicator Data'!AR149&gt;C$195,0,IF('Indicator Data'!AR149&lt;C$194,10,(C$195-'Indicator Data'!AR149)/(C$195-C$194)*10)),1))</f>
        <v>4</v>
      </c>
      <c r="D146" s="94">
        <f t="shared" si="16"/>
        <v>4</v>
      </c>
      <c r="E146" s="93" t="str">
        <f>IF('Indicator Data'!AT149="No data","x",ROUND(IF('Indicator Data'!AT149&gt;E$195,0,IF('Indicator Data'!AT149&lt;E$194,10,(E$195-'Indicator Data'!AT149)/(E$195-E$194)*10)),1))</f>
        <v>x</v>
      </c>
      <c r="F146" s="93">
        <f>IF('Indicator Data'!AS149="No data","x",ROUND(IF('Indicator Data'!AS149&gt;F$195,0,IF('Indicator Data'!AS149&lt;F$194,10,(F$195-'Indicator Data'!AS149)/(F$195-F$194)*10)),1))</f>
        <v>3.9</v>
      </c>
      <c r="G146" s="94">
        <f t="shared" si="17"/>
        <v>3.9</v>
      </c>
      <c r="H146" s="95">
        <f t="shared" si="18"/>
        <v>4</v>
      </c>
      <c r="I146" s="93" t="str">
        <f>IF('Indicator Data'!AV149="No data","x",ROUND(IF('Indicator Data'!AV149^2&gt;I$195,0,IF('Indicator Data'!AV149^2&lt;I$194,10,(I$195-'Indicator Data'!AV149^2)/(I$195-I$194)*10)),1))</f>
        <v>x</v>
      </c>
      <c r="J146" s="93">
        <f>IF(OR('Indicator Data'!AU149=0,'Indicator Data'!AU149="No data"),"x",ROUND(IF('Indicator Data'!AU149&gt;J$195,0,IF('Indicator Data'!AU149&lt;J$194,10,(J$195-'Indicator Data'!AU149)/(J$195-J$194)*10)),1))</f>
        <v>0</v>
      </c>
      <c r="K146" s="93">
        <f>IF('Indicator Data'!AW149="No data","x",ROUND(IF('Indicator Data'!AW149&gt;K$195,0,IF('Indicator Data'!AW149&lt;K$194,10,(K$195-'Indicator Data'!AW149)/(K$195-K$194)*10)),1))</f>
        <v>2.2999999999999998</v>
      </c>
      <c r="L146" s="93">
        <f>IF('Indicator Data'!AX149="No data","x",ROUND(IF('Indicator Data'!AX149&gt;L$195,0,IF('Indicator Data'!AX149&lt;L$194,10,(L$195-'Indicator Data'!AX149)/(L$195-L$194)*10)),1))</f>
        <v>3.2</v>
      </c>
      <c r="M146" s="94">
        <f t="shared" si="19"/>
        <v>1.8</v>
      </c>
      <c r="N146" s="143">
        <f>IF('Indicator Data'!AY149="No data","x",'Indicator Data'!AY149/'Indicator Data'!BE149*100)</f>
        <v>165.38461538461539</v>
      </c>
      <c r="O146" s="93">
        <f t="shared" si="20"/>
        <v>0</v>
      </c>
      <c r="P146" s="93">
        <f>IF('Indicator Data'!AZ149="No data","x",ROUND(IF('Indicator Data'!AZ149&gt;P$195,0,IF('Indicator Data'!AZ149&lt;P$194,10,(P$195-'Indicator Data'!AZ149)/(P$195-P$194)*10)),1))</f>
        <v>1.4</v>
      </c>
      <c r="Q146" s="93">
        <f>IF('Indicator Data'!BA149="No data","x",ROUND(IF('Indicator Data'!BA149&gt;Q$195,0,IF('Indicator Data'!BA149&lt;Q$194,10,(Q$195-'Indicator Data'!BA149)/(Q$195-Q$194)*10)),1))</f>
        <v>0.3</v>
      </c>
      <c r="R146" s="94">
        <f t="shared" si="21"/>
        <v>0.6</v>
      </c>
      <c r="S146" s="93" t="str">
        <f>IF('Indicator Data'!Y149="No data","x",ROUND(IF('Indicator Data'!Y149&gt;S$195,0,IF('Indicator Data'!Y149&lt;S$194,10,(S$195-'Indicator Data'!Y149)/(S$195-S$194)*10)),1))</f>
        <v>x</v>
      </c>
      <c r="T146" s="93">
        <f>IF('Indicator Data'!Z149="No data","x",ROUND(IF('Indicator Data'!Z149&gt;T$195,0,IF('Indicator Data'!Z149&lt;T$194,10,(T$195-'Indicator Data'!Z149)/(T$195-T$194)*10)),1))</f>
        <v>1.5</v>
      </c>
      <c r="U146" s="93">
        <f>IF('Indicator Data'!AC149="No data","x",ROUND(IF('Indicator Data'!AC149&gt;U$195,0,IF('Indicator Data'!AC149&lt;U$194,10,(U$195-'Indicator Data'!AC149)/(U$195-U$194)*10)),1))</f>
        <v>5.3</v>
      </c>
      <c r="V146" s="93" t="str">
        <f>IF('Indicator Data'!AD149="No data","x",ROUND(IF('Indicator Data'!AD149&gt;V$195,10,IF('Indicator Data'!AD149&lt;V$194,0,10-(V$195-'Indicator Data'!AD149)/(V$195-V$194)*10)),1))</f>
        <v>x</v>
      </c>
      <c r="W146" s="94">
        <f t="shared" si="22"/>
        <v>3.4</v>
      </c>
      <c r="X146" s="95">
        <f t="shared" si="23"/>
        <v>1.9</v>
      </c>
      <c r="Y146" s="177"/>
    </row>
    <row r="147" spans="1:25" s="4" customFormat="1" x14ac:dyDescent="0.25">
      <c r="A147" s="126" t="str">
        <f>'Indicator Data'!A150</f>
        <v>Saint Lucia</v>
      </c>
      <c r="B147" s="47" t="str">
        <f>'Indicator Data'!B150</f>
        <v>LCA</v>
      </c>
      <c r="C147" s="93">
        <f>IF('Indicator Data'!AR150="No data","x",ROUND(IF('Indicator Data'!AR150&gt;C$195,0,IF('Indicator Data'!AR150&lt;C$194,10,(C$195-'Indicator Data'!AR150)/(C$195-C$194)*10)),1))</f>
        <v>5.2</v>
      </c>
      <c r="D147" s="94">
        <f t="shared" si="16"/>
        <v>5.2</v>
      </c>
      <c r="E147" s="93">
        <f>IF('Indicator Data'!AT150="No data","x",ROUND(IF('Indicator Data'!AT150&gt;E$195,0,IF('Indicator Data'!AT150&lt;E$194,10,(E$195-'Indicator Data'!AT150)/(E$195-E$194)*10)),1))</f>
        <v>4.5</v>
      </c>
      <c r="F147" s="93">
        <f>IF('Indicator Data'!AS150="No data","x",ROUND(IF('Indicator Data'!AS150&gt;F$195,0,IF('Indicator Data'!AS150&lt;F$194,10,(F$195-'Indicator Data'!AS150)/(F$195-F$194)*10)),1))</f>
        <v>4.5</v>
      </c>
      <c r="G147" s="94">
        <f t="shared" si="17"/>
        <v>4.5</v>
      </c>
      <c r="H147" s="95">
        <f t="shared" si="18"/>
        <v>4.9000000000000004</v>
      </c>
      <c r="I147" s="93" t="str">
        <f>IF('Indicator Data'!AV150="No data","x",ROUND(IF('Indicator Data'!AV150^2&gt;I$195,0,IF('Indicator Data'!AV150^2&lt;I$194,10,(I$195-'Indicator Data'!AV150^2)/(I$195-I$194)*10)),1))</f>
        <v>x</v>
      </c>
      <c r="J147" s="93">
        <f>IF(OR('Indicator Data'!AU150=0,'Indicator Data'!AU150="No data"),"x",ROUND(IF('Indicator Data'!AU150&gt;J$195,0,IF('Indicator Data'!AU150&lt;J$194,10,(J$195-'Indicator Data'!AU150)/(J$195-J$194)*10)),1))</f>
        <v>0.2</v>
      </c>
      <c r="K147" s="93">
        <f>IF('Indicator Data'!AW150="No data","x",ROUND(IF('Indicator Data'!AW150&gt;K$195,0,IF('Indicator Data'!AW150&lt;K$194,10,(K$195-'Indicator Data'!AW150)/(K$195-K$194)*10)),1))</f>
        <v>5.3</v>
      </c>
      <c r="L147" s="93">
        <f>IF('Indicator Data'!AX150="No data","x",ROUND(IF('Indicator Data'!AX150&gt;L$195,0,IF('Indicator Data'!AX150&lt;L$194,10,(L$195-'Indicator Data'!AX150)/(L$195-L$194)*10)),1))</f>
        <v>5.4</v>
      </c>
      <c r="M147" s="94">
        <f t="shared" si="19"/>
        <v>3.6</v>
      </c>
      <c r="N147" s="143">
        <f>IF('Indicator Data'!AY150="No data","x",'Indicator Data'!AY150/'Indicator Data'!BE150*100)</f>
        <v>113.11475409836065</v>
      </c>
      <c r="O147" s="93">
        <f t="shared" si="20"/>
        <v>0</v>
      </c>
      <c r="P147" s="93">
        <f>IF('Indicator Data'!AZ150="No data","x",ROUND(IF('Indicator Data'!AZ150&gt;P$195,0,IF('Indicator Data'!AZ150&lt;P$194,10,(P$195-'Indicator Data'!AZ150)/(P$195-P$194)*10)),1))</f>
        <v>1.1000000000000001</v>
      </c>
      <c r="Q147" s="93">
        <f>IF('Indicator Data'!BA150="No data","x",ROUND(IF('Indicator Data'!BA150&gt;Q$195,0,IF('Indicator Data'!BA150&lt;Q$194,10,(Q$195-'Indicator Data'!BA150)/(Q$195-Q$194)*10)),1))</f>
        <v>0.7</v>
      </c>
      <c r="R147" s="94">
        <f t="shared" si="21"/>
        <v>0.6</v>
      </c>
      <c r="S147" s="93">
        <f>IF('Indicator Data'!Y150="No data","x",ROUND(IF('Indicator Data'!Y150&gt;S$195,0,IF('Indicator Data'!Y150&lt;S$194,10,(S$195-'Indicator Data'!Y150)/(S$195-S$194)*10)),1))</f>
        <v>6.8</v>
      </c>
      <c r="T147" s="93">
        <f>IF('Indicator Data'!Z150="No data","x",ROUND(IF('Indicator Data'!Z150&gt;T$195,0,IF('Indicator Data'!Z150&lt;T$194,10,(T$195-'Indicator Data'!Z150)/(T$195-T$194)*10)),1))</f>
        <v>3.1</v>
      </c>
      <c r="U147" s="93">
        <f>IF('Indicator Data'!AC150="No data","x",ROUND(IF('Indicator Data'!AC150&gt;U$195,0,IF('Indicator Data'!AC150&lt;U$194,10,(U$195-'Indicator Data'!AC150)/(U$195-U$194)*10)),1))</f>
        <v>7.9</v>
      </c>
      <c r="V147" s="93">
        <f>IF('Indicator Data'!AD150="No data","x",ROUND(IF('Indicator Data'!AD150&gt;V$195,10,IF('Indicator Data'!AD150&lt;V$194,0,10-(V$195-'Indicator Data'!AD150)/(V$195-V$194)*10)),1))</f>
        <v>0.5</v>
      </c>
      <c r="W147" s="94">
        <f t="shared" si="22"/>
        <v>4.5999999999999996</v>
      </c>
      <c r="X147" s="95">
        <f t="shared" si="23"/>
        <v>2.9</v>
      </c>
      <c r="Y147" s="177"/>
    </row>
    <row r="148" spans="1:25" s="4" customFormat="1" x14ac:dyDescent="0.25">
      <c r="A148" s="126" t="str">
        <f>'Indicator Data'!A151</f>
        <v>Saint Vincent and the Grenadines</v>
      </c>
      <c r="B148" s="47" t="str">
        <f>'Indicator Data'!B151</f>
        <v>VCT</v>
      </c>
      <c r="C148" s="93" t="str">
        <f>IF('Indicator Data'!AR151="No data","x",ROUND(IF('Indicator Data'!AR151&gt;C$195,0,IF('Indicator Data'!AR151&lt;C$194,10,(C$195-'Indicator Data'!AR151)/(C$195-C$194)*10)),1))</f>
        <v>x</v>
      </c>
      <c r="D148" s="94" t="str">
        <f t="shared" si="16"/>
        <v>x</v>
      </c>
      <c r="E148" s="93">
        <f>IF('Indicator Data'!AT151="No data","x",ROUND(IF('Indicator Data'!AT151&gt;E$195,0,IF('Indicator Data'!AT151&lt;E$194,10,(E$195-'Indicator Data'!AT151)/(E$195-E$194)*10)),1))</f>
        <v>4.2</v>
      </c>
      <c r="F148" s="93">
        <f>IF('Indicator Data'!AS151="No data","x",ROUND(IF('Indicator Data'!AS151&gt;F$195,0,IF('Indicator Data'!AS151&lt;F$194,10,(F$195-'Indicator Data'!AS151)/(F$195-F$194)*10)),1))</f>
        <v>4.5</v>
      </c>
      <c r="G148" s="94">
        <f t="shared" si="17"/>
        <v>4.4000000000000004</v>
      </c>
      <c r="H148" s="95">
        <f t="shared" si="18"/>
        <v>4.4000000000000004</v>
      </c>
      <c r="I148" s="93" t="str">
        <f>IF('Indicator Data'!AV151="No data","x",ROUND(IF('Indicator Data'!AV151^2&gt;I$195,0,IF('Indicator Data'!AV151^2&lt;I$194,10,(I$195-'Indicator Data'!AV151^2)/(I$195-I$194)*10)),1))</f>
        <v>x</v>
      </c>
      <c r="J148" s="93">
        <f>IF(OR('Indicator Data'!AU151=0,'Indicator Data'!AU151="No data"),"x",ROUND(IF('Indicator Data'!AU151&gt;J$195,0,IF('Indicator Data'!AU151&lt;J$194,10,(J$195-'Indicator Data'!AU151)/(J$195-J$194)*10)),1))</f>
        <v>0</v>
      </c>
      <c r="K148" s="93">
        <f>IF('Indicator Data'!AW151="No data","x",ROUND(IF('Indicator Data'!AW151&gt;K$195,0,IF('Indicator Data'!AW151&lt;K$194,10,(K$195-'Indicator Data'!AW151)/(K$195-K$194)*10)),1))</f>
        <v>4.4000000000000004</v>
      </c>
      <c r="L148" s="93">
        <f>IF('Indicator Data'!AX151="No data","x",ROUND(IF('Indicator Data'!AX151&gt;L$195,0,IF('Indicator Data'!AX151&lt;L$194,10,(L$195-'Indicator Data'!AX151)/(L$195-L$194)*10)),1))</f>
        <v>5</v>
      </c>
      <c r="M148" s="94">
        <f t="shared" si="19"/>
        <v>3.1</v>
      </c>
      <c r="N148" s="143">
        <f>IF('Indicator Data'!AY151="No data","x",'Indicator Data'!AY151/'Indicator Data'!BE151*100)</f>
        <v>105.12820512820514</v>
      </c>
      <c r="O148" s="93">
        <f t="shared" si="20"/>
        <v>0</v>
      </c>
      <c r="P148" s="93">
        <f>IF('Indicator Data'!AZ151="No data","x",ROUND(IF('Indicator Data'!AZ151&gt;P$195,0,IF('Indicator Data'!AZ151&lt;P$194,10,(P$195-'Indicator Data'!AZ151)/(P$195-P$194)*10)),1))</f>
        <v>2.7</v>
      </c>
      <c r="Q148" s="93">
        <f>IF('Indicator Data'!BA151="No data","x",ROUND(IF('Indicator Data'!BA151&gt;Q$195,0,IF('Indicator Data'!BA151&lt;Q$194,10,(Q$195-'Indicator Data'!BA151)/(Q$195-Q$194)*10)),1))</f>
        <v>1</v>
      </c>
      <c r="R148" s="94">
        <f t="shared" si="21"/>
        <v>1.2</v>
      </c>
      <c r="S148" s="93">
        <f>IF('Indicator Data'!Y151="No data","x",ROUND(IF('Indicator Data'!Y151&gt;S$195,0,IF('Indicator Data'!Y151&lt;S$194,10,(S$195-'Indicator Data'!Y151)/(S$195-S$194)*10)),1))</f>
        <v>7.6</v>
      </c>
      <c r="T148" s="93">
        <f>IF('Indicator Data'!Z151="No data","x",ROUND(IF('Indicator Data'!Z151&gt;T$195,0,IF('Indicator Data'!Z151&lt;T$194,10,(T$195-'Indicator Data'!Z151)/(T$195-T$194)*10)),1))</f>
        <v>0</v>
      </c>
      <c r="U148" s="93">
        <f>IF('Indicator Data'!AC151="No data","x",ROUND(IF('Indicator Data'!AC151&gt;U$195,0,IF('Indicator Data'!AC151&lt;U$194,10,(U$195-'Indicator Data'!AC151)/(U$195-U$194)*10)),1))</f>
        <v>8.6</v>
      </c>
      <c r="V148" s="93">
        <f>IF('Indicator Data'!AD151="No data","x",ROUND(IF('Indicator Data'!AD151&gt;V$195,10,IF('Indicator Data'!AD151&lt;V$194,0,10-(V$195-'Indicator Data'!AD151)/(V$195-V$194)*10)),1))</f>
        <v>0.5</v>
      </c>
      <c r="W148" s="94">
        <f t="shared" si="22"/>
        <v>4.2</v>
      </c>
      <c r="X148" s="95">
        <f t="shared" si="23"/>
        <v>2.8</v>
      </c>
      <c r="Y148" s="177"/>
    </row>
    <row r="149" spans="1:25" s="4" customFormat="1" x14ac:dyDescent="0.25">
      <c r="A149" s="126" t="str">
        <f>'Indicator Data'!A152</f>
        <v>Samoa</v>
      </c>
      <c r="B149" s="47" t="str">
        <f>'Indicator Data'!B152</f>
        <v>WSM</v>
      </c>
      <c r="C149" s="93">
        <f>IF('Indicator Data'!AR152="No data","x",ROUND(IF('Indicator Data'!AR152&gt;C$195,0,IF('Indicator Data'!AR152&lt;C$194,10,(C$195-'Indicator Data'!AR152)/(C$195-C$194)*10)),1))</f>
        <v>4.5999999999999996</v>
      </c>
      <c r="D149" s="94">
        <f t="shared" si="16"/>
        <v>4.5999999999999996</v>
      </c>
      <c r="E149" s="93" t="str">
        <f>IF('Indicator Data'!AT152="No data","x",ROUND(IF('Indicator Data'!AT152&gt;E$195,0,IF('Indicator Data'!AT152&lt;E$194,10,(E$195-'Indicator Data'!AT152)/(E$195-E$194)*10)),1))</f>
        <v>x</v>
      </c>
      <c r="F149" s="93">
        <f>IF('Indicator Data'!AS152="No data","x",ROUND(IF('Indicator Data'!AS152&gt;F$195,0,IF('Indicator Data'!AS152&lt;F$194,10,(F$195-'Indicator Data'!AS152)/(F$195-F$194)*10)),1))</f>
        <v>3.8</v>
      </c>
      <c r="G149" s="94">
        <f t="shared" si="17"/>
        <v>3.8</v>
      </c>
      <c r="H149" s="95">
        <f t="shared" si="18"/>
        <v>4.2</v>
      </c>
      <c r="I149" s="93">
        <f>IF('Indicator Data'!AV152="No data","x",ROUND(IF('Indicator Data'!AV152^2&gt;I$195,0,IF('Indicator Data'!AV152^2&lt;I$194,10,(I$195-'Indicator Data'!AV152^2)/(I$195-I$194)*10)),1))</f>
        <v>0.2</v>
      </c>
      <c r="J149" s="93">
        <f>IF(OR('Indicator Data'!AU152=0,'Indicator Data'!AU152="No data"),"x",ROUND(IF('Indicator Data'!AU152&gt;J$195,0,IF('Indicator Data'!AU152&lt;J$194,10,(J$195-'Indicator Data'!AU152)/(J$195-J$194)*10)),1))</f>
        <v>0</v>
      </c>
      <c r="K149" s="93">
        <f>IF('Indicator Data'!AW152="No data","x",ROUND(IF('Indicator Data'!AW152&gt;K$195,0,IF('Indicator Data'!AW152&lt;K$194,10,(K$195-'Indicator Data'!AW152)/(K$195-K$194)*10)),1))</f>
        <v>7.1</v>
      </c>
      <c r="L149" s="93">
        <f>IF('Indicator Data'!AX152="No data","x",ROUND(IF('Indicator Data'!AX152&gt;L$195,0,IF('Indicator Data'!AX152&lt;L$194,10,(L$195-'Indicator Data'!AX152)/(L$195-L$194)*10)),1))</f>
        <v>6.7</v>
      </c>
      <c r="M149" s="94">
        <f t="shared" si="19"/>
        <v>3.5</v>
      </c>
      <c r="N149" s="143">
        <f>IF('Indicator Data'!AY152="No data","x",'Indicator Data'!AY152/'Indicator Data'!BE152*100)</f>
        <v>56.537102473498237</v>
      </c>
      <c r="O149" s="93">
        <f t="shared" si="20"/>
        <v>4.4000000000000004</v>
      </c>
      <c r="P149" s="93">
        <f>IF('Indicator Data'!AZ152="No data","x",ROUND(IF('Indicator Data'!AZ152&gt;P$195,0,IF('Indicator Data'!AZ152&lt;P$194,10,(P$195-'Indicator Data'!AZ152)/(P$195-P$194)*10)),1))</f>
        <v>0.9</v>
      </c>
      <c r="Q149" s="93">
        <f>IF('Indicator Data'!BA152="No data","x",ROUND(IF('Indicator Data'!BA152&gt;Q$195,0,IF('Indicator Data'!BA152&lt;Q$194,10,(Q$195-'Indicator Data'!BA152)/(Q$195-Q$194)*10)),1))</f>
        <v>0.2</v>
      </c>
      <c r="R149" s="94">
        <f t="shared" si="21"/>
        <v>1.8</v>
      </c>
      <c r="S149" s="93">
        <f>IF('Indicator Data'!Y152="No data","x",ROUND(IF('Indicator Data'!Y152&gt;S$195,0,IF('Indicator Data'!Y152&lt;S$194,10,(S$195-'Indicator Data'!Y152)/(S$195-S$194)*10)),1))</f>
        <v>8.8000000000000007</v>
      </c>
      <c r="T149" s="93">
        <f>IF('Indicator Data'!Z152="No data","x",ROUND(IF('Indicator Data'!Z152&gt;T$195,0,IF('Indicator Data'!Z152&lt;T$194,10,(T$195-'Indicator Data'!Z152)/(T$195-T$194)*10)),1))</f>
        <v>10</v>
      </c>
      <c r="U149" s="93">
        <f>IF('Indicator Data'!AC152="No data","x",ROUND(IF('Indicator Data'!AC152&gt;U$195,0,IF('Indicator Data'!AC152&lt;U$194,10,(U$195-'Indicator Data'!AC152)/(U$195-U$194)*10)),1))</f>
        <v>9</v>
      </c>
      <c r="V149" s="93">
        <f>IF('Indicator Data'!AD152="No data","x",ROUND(IF('Indicator Data'!AD152&gt;V$195,10,IF('Indicator Data'!AD152&lt;V$194,0,10-(V$195-'Indicator Data'!AD152)/(V$195-V$194)*10)),1))</f>
        <v>0.6</v>
      </c>
      <c r="W149" s="94">
        <f t="shared" si="22"/>
        <v>7.1</v>
      </c>
      <c r="X149" s="95">
        <f t="shared" si="23"/>
        <v>4.0999999999999996</v>
      </c>
      <c r="Y149" s="177"/>
    </row>
    <row r="150" spans="1:25" s="4" customFormat="1" x14ac:dyDescent="0.25">
      <c r="A150" s="126" t="str">
        <f>'Indicator Data'!A153</f>
        <v>Sao Tome and Principe</v>
      </c>
      <c r="B150" s="47" t="str">
        <f>'Indicator Data'!B153</f>
        <v>STP</v>
      </c>
      <c r="C150" s="93" t="str">
        <f>IF('Indicator Data'!AR153="No data","x",ROUND(IF('Indicator Data'!AR153&gt;C$195,0,IF('Indicator Data'!AR153&lt;C$194,10,(C$195-'Indicator Data'!AR153)/(C$195-C$194)*10)),1))</f>
        <v>x</v>
      </c>
      <c r="D150" s="94" t="str">
        <f t="shared" si="16"/>
        <v>x</v>
      </c>
      <c r="E150" s="93">
        <f>IF('Indicator Data'!AT153="No data","x",ROUND(IF('Indicator Data'!AT153&gt;E$195,0,IF('Indicator Data'!AT153&lt;E$194,10,(E$195-'Indicator Data'!AT153)/(E$195-E$194)*10)),1))</f>
        <v>5.4</v>
      </c>
      <c r="F150" s="93">
        <f>IF('Indicator Data'!AS153="No data","x",ROUND(IF('Indicator Data'!AS153&gt;F$195,0,IF('Indicator Data'!AS153&lt;F$194,10,(F$195-'Indicator Data'!AS153)/(F$195-F$194)*10)),1))</f>
        <v>6.5</v>
      </c>
      <c r="G150" s="94">
        <f t="shared" si="17"/>
        <v>6</v>
      </c>
      <c r="H150" s="95">
        <f t="shared" si="18"/>
        <v>6</v>
      </c>
      <c r="I150" s="93">
        <f>IF('Indicator Data'!AV153="No data","x",ROUND(IF('Indicator Data'!AV153^2&gt;I$195,0,IF('Indicator Data'!AV153^2&lt;I$194,10,(I$195-'Indicator Data'!AV153^2)/(I$195-I$194)*10)),1))</f>
        <v>1.7</v>
      </c>
      <c r="J150" s="93">
        <f>IF(OR('Indicator Data'!AU153=0,'Indicator Data'!AU153="No data"),"x",ROUND(IF('Indicator Data'!AU153&gt;J$195,0,IF('Indicator Data'!AU153&lt;J$194,10,(J$195-'Indicator Data'!AU153)/(J$195-J$194)*10)),1))</f>
        <v>3.5</v>
      </c>
      <c r="K150" s="93">
        <f>IF('Indicator Data'!AW153="No data","x",ROUND(IF('Indicator Data'!AW153&gt;K$195,0,IF('Indicator Data'!AW153&lt;K$194,10,(K$195-'Indicator Data'!AW153)/(K$195-K$194)*10)),1))</f>
        <v>7.2</v>
      </c>
      <c r="L150" s="93">
        <f>IF('Indicator Data'!AX153="No data","x",ROUND(IF('Indicator Data'!AX153&gt;L$195,0,IF('Indicator Data'!AX153&lt;L$194,10,(L$195-'Indicator Data'!AX153)/(L$195-L$194)*10)),1))</f>
        <v>5.9</v>
      </c>
      <c r="M150" s="94">
        <f t="shared" si="19"/>
        <v>4.5999999999999996</v>
      </c>
      <c r="N150" s="143">
        <f>IF('Indicator Data'!AY153="No data","x",'Indicator Data'!AY153/'Indicator Data'!BE153*100)</f>
        <v>66.666666666666657</v>
      </c>
      <c r="O150" s="93">
        <f t="shared" si="20"/>
        <v>3.4</v>
      </c>
      <c r="P150" s="93">
        <f>IF('Indicator Data'!AZ153="No data","x",ROUND(IF('Indicator Data'!AZ153&gt;P$195,0,IF('Indicator Data'!AZ153&lt;P$194,10,(P$195-'Indicator Data'!AZ153)/(P$195-P$194)*10)),1))</f>
        <v>7.3</v>
      </c>
      <c r="Q150" s="93">
        <f>IF('Indicator Data'!BA153="No data","x",ROUND(IF('Indicator Data'!BA153&gt;Q$195,0,IF('Indicator Data'!BA153&lt;Q$194,10,(Q$195-'Indicator Data'!BA153)/(Q$195-Q$194)*10)),1))</f>
        <v>0.6</v>
      </c>
      <c r="R150" s="94">
        <f t="shared" si="21"/>
        <v>3.8</v>
      </c>
      <c r="S150" s="93" t="str">
        <f>IF('Indicator Data'!Y153="No data","x",ROUND(IF('Indicator Data'!Y153&gt;S$195,0,IF('Indicator Data'!Y153&lt;S$194,10,(S$195-'Indicator Data'!Y153)/(S$195-S$194)*10)),1))</f>
        <v>x</v>
      </c>
      <c r="T150" s="93">
        <f>IF('Indicator Data'!Z153="No data","x",ROUND(IF('Indicator Data'!Z153&gt;T$195,0,IF('Indicator Data'!Z153&lt;T$194,10,(T$195-'Indicator Data'!Z153)/(T$195-T$194)*10)),1))</f>
        <v>2.2999999999999998</v>
      </c>
      <c r="U150" s="93">
        <f>IF('Indicator Data'!AC153="No data","x",ROUND(IF('Indicator Data'!AC153&gt;U$195,0,IF('Indicator Data'!AC153&lt;U$194,10,(U$195-'Indicator Data'!AC153)/(U$195-U$194)*10)),1))</f>
        <v>9.1</v>
      </c>
      <c r="V150" s="93">
        <f>IF('Indicator Data'!AD153="No data","x",ROUND(IF('Indicator Data'!AD153&gt;V$195,10,IF('Indicator Data'!AD153&lt;V$194,0,10-(V$195-'Indicator Data'!AD153)/(V$195-V$194)*10)),1))</f>
        <v>1.7</v>
      </c>
      <c r="W150" s="94">
        <f t="shared" si="22"/>
        <v>4.4000000000000004</v>
      </c>
      <c r="X150" s="95">
        <f t="shared" si="23"/>
        <v>4.3</v>
      </c>
      <c r="Y150" s="177"/>
    </row>
    <row r="151" spans="1:25" s="4" customFormat="1" x14ac:dyDescent="0.25">
      <c r="A151" s="126" t="str">
        <f>'Indicator Data'!A154</f>
        <v>Saudi Arabia</v>
      </c>
      <c r="B151" s="47" t="str">
        <f>'Indicator Data'!B154</f>
        <v>SAU</v>
      </c>
      <c r="C151" s="93" t="str">
        <f>IF('Indicator Data'!AR154="No data","x",ROUND(IF('Indicator Data'!AR154&gt;C$195,0,IF('Indicator Data'!AR154&lt;C$194,10,(C$195-'Indicator Data'!AR154)/(C$195-C$194)*10)),1))</f>
        <v>x</v>
      </c>
      <c r="D151" s="94" t="str">
        <f t="shared" si="16"/>
        <v>x</v>
      </c>
      <c r="E151" s="93">
        <f>IF('Indicator Data'!AT154="No data","x",ROUND(IF('Indicator Data'!AT154&gt;E$195,0,IF('Indicator Data'!AT154&lt;E$194,10,(E$195-'Indicator Data'!AT154)/(E$195-E$194)*10)),1))</f>
        <v>5.0999999999999996</v>
      </c>
      <c r="F151" s="93">
        <f>IF('Indicator Data'!AS154="No data","x",ROUND(IF('Indicator Data'!AS154&gt;F$195,0,IF('Indicator Data'!AS154&lt;F$194,10,(F$195-'Indicator Data'!AS154)/(F$195-F$194)*10)),1))</f>
        <v>4.5</v>
      </c>
      <c r="G151" s="94">
        <f t="shared" si="17"/>
        <v>4.8</v>
      </c>
      <c r="H151" s="95">
        <f t="shared" si="18"/>
        <v>4.8</v>
      </c>
      <c r="I151" s="93">
        <f>IF('Indicator Data'!AV154="No data","x",ROUND(IF('Indicator Data'!AV154^2&gt;I$195,0,IF('Indicator Data'!AV154^2&lt;I$194,10,(I$195-'Indicator Data'!AV154^2)/(I$195-I$194)*10)),1))</f>
        <v>1.1000000000000001</v>
      </c>
      <c r="J151" s="93">
        <f>IF(OR('Indicator Data'!AU154=0,'Indicator Data'!AU154="No data"),"x",ROUND(IF('Indicator Data'!AU154&gt;J$195,0,IF('Indicator Data'!AU154&lt;J$194,10,(J$195-'Indicator Data'!AU154)/(J$195-J$194)*10)),1))</f>
        <v>0</v>
      </c>
      <c r="K151" s="93">
        <f>IF('Indicator Data'!AW154="No data","x",ROUND(IF('Indicator Data'!AW154&gt;K$195,0,IF('Indicator Data'!AW154&lt;K$194,10,(K$195-'Indicator Data'!AW154)/(K$195-K$194)*10)),1))</f>
        <v>2.6</v>
      </c>
      <c r="L151" s="93">
        <f>IF('Indicator Data'!AX154="No data","x",ROUND(IF('Indicator Data'!AX154&gt;L$195,0,IF('Indicator Data'!AX154&lt;L$194,10,(L$195-'Indicator Data'!AX154)/(L$195-L$194)*10)),1))</f>
        <v>2.2000000000000002</v>
      </c>
      <c r="M151" s="94">
        <f t="shared" si="19"/>
        <v>1.5</v>
      </c>
      <c r="N151" s="143">
        <f>IF('Indicator Data'!AY154="No data","x",'Indicator Data'!AY154/'Indicator Data'!BE154*100)</f>
        <v>6.047383576236574</v>
      </c>
      <c r="O151" s="93">
        <f t="shared" si="20"/>
        <v>9.5</v>
      </c>
      <c r="P151" s="93">
        <f>IF('Indicator Data'!AZ154="No data","x",ROUND(IF('Indicator Data'!AZ154&gt;P$195,0,IF('Indicator Data'!AZ154&lt;P$194,10,(P$195-'Indicator Data'!AZ154)/(P$195-P$194)*10)),1))</f>
        <v>0</v>
      </c>
      <c r="Q151" s="93">
        <f>IF('Indicator Data'!BA154="No data","x",ROUND(IF('Indicator Data'!BA154&gt;Q$195,0,IF('Indicator Data'!BA154&lt;Q$194,10,(Q$195-'Indicator Data'!BA154)/(Q$195-Q$194)*10)),1))</f>
        <v>0.6</v>
      </c>
      <c r="R151" s="94">
        <f t="shared" si="21"/>
        <v>3.4</v>
      </c>
      <c r="S151" s="93">
        <f>IF('Indicator Data'!Y154="No data","x",ROUND(IF('Indicator Data'!Y154&gt;S$195,0,IF('Indicator Data'!Y154&lt;S$194,10,(S$195-'Indicator Data'!Y154)/(S$195-S$194)*10)),1))</f>
        <v>3.8</v>
      </c>
      <c r="T151" s="93">
        <f>IF('Indicator Data'!Z154="No data","x",ROUND(IF('Indicator Data'!Z154&gt;T$195,0,IF('Indicator Data'!Z154&lt;T$194,10,(T$195-'Indicator Data'!Z154)/(T$195-T$194)*10)),1))</f>
        <v>0.8</v>
      </c>
      <c r="U151" s="93">
        <f>IF('Indicator Data'!AC154="No data","x",ROUND(IF('Indicator Data'!AC154&gt;U$195,0,IF('Indicator Data'!AC154&lt;U$194,10,(U$195-'Indicator Data'!AC154)/(U$195-U$194)*10)),1))</f>
        <v>0</v>
      </c>
      <c r="V151" s="93">
        <f>IF('Indicator Data'!AD154="No data","x",ROUND(IF('Indicator Data'!AD154&gt;V$195,10,IF('Indicator Data'!AD154&lt;V$194,0,10-(V$195-'Indicator Data'!AD154)/(V$195-V$194)*10)),1))</f>
        <v>0.1</v>
      </c>
      <c r="W151" s="94">
        <f t="shared" si="22"/>
        <v>1.2</v>
      </c>
      <c r="X151" s="95">
        <f t="shared" si="23"/>
        <v>2</v>
      </c>
      <c r="Y151" s="177"/>
    </row>
    <row r="152" spans="1:25" s="4" customFormat="1" x14ac:dyDescent="0.25">
      <c r="A152" s="126" t="str">
        <f>'Indicator Data'!A155</f>
        <v>Senegal</v>
      </c>
      <c r="B152" s="47" t="str">
        <f>'Indicator Data'!B155</f>
        <v>SEN</v>
      </c>
      <c r="C152" s="93">
        <f>IF('Indicator Data'!AR155="No data","x",ROUND(IF('Indicator Data'!AR155&gt;C$195,0,IF('Indicator Data'!AR155&lt;C$194,10,(C$195-'Indicator Data'!AR155)/(C$195-C$194)*10)),1))</f>
        <v>4.7</v>
      </c>
      <c r="D152" s="94">
        <f t="shared" si="16"/>
        <v>4.7</v>
      </c>
      <c r="E152" s="93">
        <f>IF('Indicator Data'!AT155="No data","x",ROUND(IF('Indicator Data'!AT155&gt;E$195,0,IF('Indicator Data'!AT155&lt;E$194,10,(E$195-'Indicator Data'!AT155)/(E$195-E$194)*10)),1))</f>
        <v>5.5</v>
      </c>
      <c r="F152" s="93">
        <f>IF('Indicator Data'!AS155="No data","x",ROUND(IF('Indicator Data'!AS155&gt;F$195,0,IF('Indicator Data'!AS155&lt;F$194,10,(F$195-'Indicator Data'!AS155)/(F$195-F$194)*10)),1))</f>
        <v>5.6</v>
      </c>
      <c r="G152" s="94">
        <f t="shared" si="17"/>
        <v>5.6</v>
      </c>
      <c r="H152" s="95">
        <f t="shared" si="18"/>
        <v>5.2</v>
      </c>
      <c r="I152" s="93">
        <f>IF('Indicator Data'!AV155="No data","x",ROUND(IF('Indicator Data'!AV155^2&gt;I$195,0,IF('Indicator Data'!AV155^2&lt;I$194,10,(I$195-'Indicator Data'!AV155^2)/(I$195-I$194)*10)),1))</f>
        <v>8</v>
      </c>
      <c r="J152" s="93">
        <f>IF(OR('Indicator Data'!AU155=0,'Indicator Data'!AU155="No data"),"x",ROUND(IF('Indicator Data'!AU155&gt;J$195,0,IF('Indicator Data'!AU155&lt;J$194,10,(J$195-'Indicator Data'!AU155)/(J$195-J$194)*10)),1))</f>
        <v>3.6</v>
      </c>
      <c r="K152" s="93">
        <f>IF('Indicator Data'!AW155="No data","x",ROUND(IF('Indicator Data'!AW155&gt;K$195,0,IF('Indicator Data'!AW155&lt;K$194,10,(K$195-'Indicator Data'!AW155)/(K$195-K$194)*10)),1))</f>
        <v>7.4</v>
      </c>
      <c r="L152" s="93">
        <f>IF('Indicator Data'!AX155="No data","x",ROUND(IF('Indicator Data'!AX155&gt;L$195,0,IF('Indicator Data'!AX155&lt;L$194,10,(L$195-'Indicator Data'!AX155)/(L$195-L$194)*10)),1))</f>
        <v>5.2</v>
      </c>
      <c r="M152" s="94">
        <f t="shared" si="19"/>
        <v>6.1</v>
      </c>
      <c r="N152" s="143">
        <f>IF('Indicator Data'!AY155="No data","x",'Indicator Data'!AY155/'Indicator Data'!BE155*100)</f>
        <v>11.946190204124033</v>
      </c>
      <c r="O152" s="93">
        <f t="shared" si="20"/>
        <v>8.9</v>
      </c>
      <c r="P152" s="93">
        <f>IF('Indicator Data'!AZ155="No data","x",ROUND(IF('Indicator Data'!AZ155&gt;P$195,0,IF('Indicator Data'!AZ155&lt;P$194,10,(P$195-'Indicator Data'!AZ155)/(P$195-P$194)*10)),1))</f>
        <v>5.8</v>
      </c>
      <c r="Q152" s="93">
        <f>IF('Indicator Data'!BA155="No data","x",ROUND(IF('Indicator Data'!BA155&gt;Q$195,0,IF('Indicator Data'!BA155&lt;Q$194,10,(Q$195-'Indicator Data'!BA155)/(Q$195-Q$194)*10)),1))</f>
        <v>4.3</v>
      </c>
      <c r="R152" s="94">
        <f t="shared" si="21"/>
        <v>6.3</v>
      </c>
      <c r="S152" s="93">
        <f>IF('Indicator Data'!Y155="No data","x",ROUND(IF('Indicator Data'!Y155&gt;S$195,0,IF('Indicator Data'!Y155&lt;S$194,10,(S$195-'Indicator Data'!Y155)/(S$195-S$194)*10)),1))</f>
        <v>9.8000000000000007</v>
      </c>
      <c r="T152" s="93">
        <f>IF('Indicator Data'!Z155="No data","x",ROUND(IF('Indicator Data'!Z155&gt;T$195,0,IF('Indicator Data'!Z155&lt;T$194,10,(T$195-'Indicator Data'!Z155)/(T$195-T$194)*10)),1))</f>
        <v>2.2999999999999998</v>
      </c>
      <c r="U152" s="93">
        <f>IF('Indicator Data'!AC155="No data","x",ROUND(IF('Indicator Data'!AC155&gt;U$195,0,IF('Indicator Data'!AC155&lt;U$194,10,(U$195-'Indicator Data'!AC155)/(U$195-U$194)*10)),1))</f>
        <v>9.8000000000000007</v>
      </c>
      <c r="V152" s="93">
        <f>IF('Indicator Data'!AD155="No data","x",ROUND(IF('Indicator Data'!AD155&gt;V$195,10,IF('Indicator Data'!AD155&lt;V$194,0,10-(V$195-'Indicator Data'!AD155)/(V$195-V$194)*10)),1))</f>
        <v>3.5</v>
      </c>
      <c r="W152" s="94">
        <f t="shared" si="22"/>
        <v>6.4</v>
      </c>
      <c r="X152" s="95">
        <f t="shared" si="23"/>
        <v>6.3</v>
      </c>
      <c r="Y152" s="177"/>
    </row>
    <row r="153" spans="1:25" s="4" customFormat="1" x14ac:dyDescent="0.25">
      <c r="A153" s="126" t="str">
        <f>'Indicator Data'!A156</f>
        <v>Serbia</v>
      </c>
      <c r="B153" s="47" t="str">
        <f>'Indicator Data'!B156</f>
        <v>SRB</v>
      </c>
      <c r="C153" s="93">
        <f>IF('Indicator Data'!AR156="No data","x",ROUND(IF('Indicator Data'!AR156&gt;C$195,0,IF('Indicator Data'!AR156&lt;C$194,10,(C$195-'Indicator Data'!AR156)/(C$195-C$194)*10)),1))</f>
        <v>4.9000000000000004</v>
      </c>
      <c r="D153" s="94">
        <f t="shared" si="16"/>
        <v>4.9000000000000004</v>
      </c>
      <c r="E153" s="93">
        <f>IF('Indicator Data'!AT156="No data","x",ROUND(IF('Indicator Data'!AT156&gt;E$195,0,IF('Indicator Data'!AT156&lt;E$194,10,(E$195-'Indicator Data'!AT156)/(E$195-E$194)*10)),1))</f>
        <v>6.1</v>
      </c>
      <c r="F153" s="93">
        <f>IF('Indicator Data'!AS156="No data","x",ROUND(IF('Indicator Data'!AS156&gt;F$195,0,IF('Indicator Data'!AS156&lt;F$194,10,(F$195-'Indicator Data'!AS156)/(F$195-F$194)*10)),1))</f>
        <v>4.5999999999999996</v>
      </c>
      <c r="G153" s="94">
        <f t="shared" si="17"/>
        <v>5.4</v>
      </c>
      <c r="H153" s="95">
        <f t="shared" si="18"/>
        <v>5.2</v>
      </c>
      <c r="I153" s="93">
        <f>IF('Indicator Data'!AV156="No data","x",ROUND(IF('Indicator Data'!AV156^2&gt;I$195,0,IF('Indicator Data'!AV156^2&lt;I$194,10,(I$195-'Indicator Data'!AV156^2)/(I$195-I$194)*10)),1))</f>
        <v>0.3</v>
      </c>
      <c r="J153" s="93">
        <f>IF(OR('Indicator Data'!AU156=0,'Indicator Data'!AU156="No data"),"x",ROUND(IF('Indicator Data'!AU156&gt;J$195,0,IF('Indicator Data'!AU156&lt;J$194,10,(J$195-'Indicator Data'!AU156)/(J$195-J$194)*10)),1))</f>
        <v>0</v>
      </c>
      <c r="K153" s="93">
        <f>IF('Indicator Data'!AW156="No data","x",ROUND(IF('Indicator Data'!AW156&gt;K$195,0,IF('Indicator Data'!AW156&lt;K$194,10,(K$195-'Indicator Data'!AW156)/(K$195-K$194)*10)),1))</f>
        <v>3.3</v>
      </c>
      <c r="L153" s="93">
        <f>IF('Indicator Data'!AX156="No data","x",ROUND(IF('Indicator Data'!AX156&gt;L$195,0,IF('Indicator Data'!AX156&lt;L$194,10,(L$195-'Indicator Data'!AX156)/(L$195-L$194)*10)),1))</f>
        <v>4.0999999999999996</v>
      </c>
      <c r="M153" s="94">
        <f t="shared" si="19"/>
        <v>1.9</v>
      </c>
      <c r="N153" s="143">
        <f>IF('Indicator Data'!AY156="No data","x",'Indicator Data'!AY156/'Indicator Data'!BE156*100)</f>
        <v>75.463068831465819</v>
      </c>
      <c r="O153" s="93">
        <f t="shared" si="20"/>
        <v>2.5</v>
      </c>
      <c r="P153" s="93">
        <f>IF('Indicator Data'!AZ156="No data","x",ROUND(IF('Indicator Data'!AZ156&gt;P$195,0,IF('Indicator Data'!AZ156&lt;P$194,10,(P$195-'Indicator Data'!AZ156)/(P$195-P$194)*10)),1))</f>
        <v>0.4</v>
      </c>
      <c r="Q153" s="93">
        <f>IF('Indicator Data'!BA156="No data","x",ROUND(IF('Indicator Data'!BA156&gt;Q$195,0,IF('Indicator Data'!BA156&lt;Q$194,10,(Q$195-'Indicator Data'!BA156)/(Q$195-Q$194)*10)),1))</f>
        <v>0.2</v>
      </c>
      <c r="R153" s="94">
        <f t="shared" si="21"/>
        <v>1</v>
      </c>
      <c r="S153" s="93">
        <f>IF('Indicator Data'!Y156="No data","x",ROUND(IF('Indicator Data'!Y156&gt;S$195,0,IF('Indicator Data'!Y156&lt;S$194,10,(S$195-'Indicator Data'!Y156)/(S$195-S$194)*10)),1))</f>
        <v>4.7</v>
      </c>
      <c r="T153" s="93">
        <f>IF('Indicator Data'!Z156="No data","x",ROUND(IF('Indicator Data'!Z156&gt;T$195,0,IF('Indicator Data'!Z156&lt;T$194,10,(T$195-'Indicator Data'!Z156)/(T$195-T$194)*10)),1))</f>
        <v>3.3</v>
      </c>
      <c r="U153" s="93">
        <f>IF('Indicator Data'!AC156="No data","x",ROUND(IF('Indicator Data'!AC156&gt;U$195,0,IF('Indicator Data'!AC156&lt;U$194,10,(U$195-'Indicator Data'!AC156)/(U$195-U$194)*10)),1))</f>
        <v>5.7</v>
      </c>
      <c r="V153" s="93">
        <f>IF('Indicator Data'!AD156="No data","x",ROUND(IF('Indicator Data'!AD156&gt;V$195,10,IF('Indicator Data'!AD156&lt;V$194,0,10-(V$195-'Indicator Data'!AD156)/(V$195-V$194)*10)),1))</f>
        <v>0.2</v>
      </c>
      <c r="W153" s="94">
        <f t="shared" si="22"/>
        <v>3.5</v>
      </c>
      <c r="X153" s="95">
        <f t="shared" si="23"/>
        <v>2.1</v>
      </c>
      <c r="Y153" s="177"/>
    </row>
    <row r="154" spans="1:25" s="4" customFormat="1" x14ac:dyDescent="0.25">
      <c r="A154" s="126" t="str">
        <f>'Indicator Data'!A157</f>
        <v>Seychelles</v>
      </c>
      <c r="B154" s="47" t="str">
        <f>'Indicator Data'!B157</f>
        <v>SYC</v>
      </c>
      <c r="C154" s="93">
        <f>IF('Indicator Data'!AR157="No data","x",ROUND(IF('Indicator Data'!AR157&gt;C$195,0,IF('Indicator Data'!AR157&lt;C$194,10,(C$195-'Indicator Data'!AR157)/(C$195-C$194)*10)),1))</f>
        <v>4.3</v>
      </c>
      <c r="D154" s="94">
        <f t="shared" si="16"/>
        <v>4.3</v>
      </c>
      <c r="E154" s="93">
        <f>IF('Indicator Data'!AT157="No data","x",ROUND(IF('Indicator Data'!AT157&gt;E$195,0,IF('Indicator Data'!AT157&lt;E$194,10,(E$195-'Indicator Data'!AT157)/(E$195-E$194)*10)),1))</f>
        <v>3.4</v>
      </c>
      <c r="F154" s="93">
        <f>IF('Indicator Data'!AS157="No data","x",ROUND(IF('Indicator Data'!AS157&gt;F$195,0,IF('Indicator Data'!AS157&lt;F$194,10,(F$195-'Indicator Data'!AS157)/(F$195-F$194)*10)),1))</f>
        <v>4.2</v>
      </c>
      <c r="G154" s="94">
        <f t="shared" si="17"/>
        <v>3.8</v>
      </c>
      <c r="H154" s="95">
        <f t="shared" si="18"/>
        <v>4.0999999999999996</v>
      </c>
      <c r="I154" s="93">
        <f>IF('Indicator Data'!AV157="No data","x",ROUND(IF('Indicator Data'!AV157^2&gt;I$195,0,IF('Indicator Data'!AV157^2&lt;I$194,10,(I$195-'Indicator Data'!AV157^2)/(I$195-I$194)*10)),1))</f>
        <v>1</v>
      </c>
      <c r="J154" s="93">
        <f>IF(OR('Indicator Data'!AU157=0,'Indicator Data'!AU157="No data"),"x",ROUND(IF('Indicator Data'!AU157&gt;J$195,0,IF('Indicator Data'!AU157&lt;J$194,10,(J$195-'Indicator Data'!AU157)/(J$195-J$194)*10)),1))</f>
        <v>0</v>
      </c>
      <c r="K154" s="93">
        <f>IF('Indicator Data'!AW157="No data","x",ROUND(IF('Indicator Data'!AW157&gt;K$195,0,IF('Indicator Data'!AW157&lt;K$194,10,(K$195-'Indicator Data'!AW157)/(K$195-K$194)*10)),1))</f>
        <v>4.4000000000000004</v>
      </c>
      <c r="L154" s="93">
        <f>IF('Indicator Data'!AX157="No data","x",ROUND(IF('Indicator Data'!AX157&gt;L$195,0,IF('Indicator Data'!AX157&lt;L$194,10,(L$195-'Indicator Data'!AX157)/(L$195-L$194)*10)),1))</f>
        <v>2</v>
      </c>
      <c r="M154" s="94">
        <f t="shared" si="19"/>
        <v>1.9</v>
      </c>
      <c r="N154" s="143">
        <f>IF('Indicator Data'!AY157="No data","x",'Indicator Data'!AY157/'Indicator Data'!BE157*100)</f>
        <v>82.608695652173907</v>
      </c>
      <c r="O154" s="93">
        <f t="shared" si="20"/>
        <v>1.8</v>
      </c>
      <c r="P154" s="93">
        <f>IF('Indicator Data'!AZ157="No data","x",ROUND(IF('Indicator Data'!AZ157&gt;P$195,0,IF('Indicator Data'!AZ157&lt;P$194,10,(P$195-'Indicator Data'!AZ157)/(P$195-P$194)*10)),1))</f>
        <v>0.2</v>
      </c>
      <c r="Q154" s="93">
        <f>IF('Indicator Data'!BA157="No data","x",ROUND(IF('Indicator Data'!BA157&gt;Q$195,0,IF('Indicator Data'!BA157&lt;Q$194,10,(Q$195-'Indicator Data'!BA157)/(Q$195-Q$194)*10)),1))</f>
        <v>0.9</v>
      </c>
      <c r="R154" s="94">
        <f t="shared" si="21"/>
        <v>1</v>
      </c>
      <c r="S154" s="93">
        <f>IF('Indicator Data'!Y157="No data","x",ROUND(IF('Indicator Data'!Y157&gt;S$195,0,IF('Indicator Data'!Y157&lt;S$194,10,(S$195-'Indicator Data'!Y157)/(S$195-S$194)*10)),1))</f>
        <v>7.3</v>
      </c>
      <c r="T154" s="93">
        <f>IF('Indicator Data'!Z157="No data","x",ROUND(IF('Indicator Data'!Z157&gt;T$195,0,IF('Indicator Data'!Z157&lt;T$194,10,(T$195-'Indicator Data'!Z157)/(T$195-T$194)*10)),1))</f>
        <v>0</v>
      </c>
      <c r="U154" s="93">
        <f>IF('Indicator Data'!AC157="No data","x",ROUND(IF('Indicator Data'!AC157&gt;U$195,0,IF('Indicator Data'!AC157&lt;U$194,10,(U$195-'Indicator Data'!AC157)/(U$195-U$194)*10)),1))</f>
        <v>7.2</v>
      </c>
      <c r="V154" s="93" t="str">
        <f>IF('Indicator Data'!AD157="No data","x",ROUND(IF('Indicator Data'!AD157&gt;V$195,10,IF('Indicator Data'!AD157&lt;V$194,0,10-(V$195-'Indicator Data'!AD157)/(V$195-V$194)*10)),1))</f>
        <v>x</v>
      </c>
      <c r="W154" s="94">
        <f t="shared" si="22"/>
        <v>4.8</v>
      </c>
      <c r="X154" s="95">
        <f t="shared" si="23"/>
        <v>2.6</v>
      </c>
      <c r="Y154" s="177"/>
    </row>
    <row r="155" spans="1:25" s="4" customFormat="1" x14ac:dyDescent="0.25">
      <c r="A155" s="126" t="str">
        <f>'Indicator Data'!A158</f>
        <v>Sierra Leone</v>
      </c>
      <c r="B155" s="47" t="str">
        <f>'Indicator Data'!B158</f>
        <v>SLE</v>
      </c>
      <c r="C155" s="93">
        <f>IF('Indicator Data'!AR158="No data","x",ROUND(IF('Indicator Data'!AR158&gt;C$195,0,IF('Indicator Data'!AR158&lt;C$194,10,(C$195-'Indicator Data'!AR158)/(C$195-C$194)*10)),1))</f>
        <v>3.5</v>
      </c>
      <c r="D155" s="94">
        <f t="shared" si="16"/>
        <v>3.5</v>
      </c>
      <c r="E155" s="93">
        <f>IF('Indicator Data'!AT158="No data","x",ROUND(IF('Indicator Data'!AT158&gt;E$195,0,IF('Indicator Data'!AT158&lt;E$194,10,(E$195-'Indicator Data'!AT158)/(E$195-E$194)*10)),1))</f>
        <v>7</v>
      </c>
      <c r="F155" s="93">
        <f>IF('Indicator Data'!AS158="No data","x",ROUND(IF('Indicator Data'!AS158&gt;F$195,0,IF('Indicator Data'!AS158&lt;F$194,10,(F$195-'Indicator Data'!AS158)/(F$195-F$194)*10)),1))</f>
        <v>7.4</v>
      </c>
      <c r="G155" s="94">
        <f t="shared" si="17"/>
        <v>7.2</v>
      </c>
      <c r="H155" s="95">
        <f t="shared" si="18"/>
        <v>5.4</v>
      </c>
      <c r="I155" s="93">
        <f>IF('Indicator Data'!AV158="No data","x",ROUND(IF('Indicator Data'!AV158^2&gt;I$195,0,IF('Indicator Data'!AV158^2&lt;I$194,10,(I$195-'Indicator Data'!AV158^2)/(I$195-I$194)*10)),1))</f>
        <v>8.4</v>
      </c>
      <c r="J155" s="93">
        <f>IF(OR('Indicator Data'!AU158=0,'Indicator Data'!AU158="No data"),"x",ROUND(IF('Indicator Data'!AU158&gt;J$195,0,IF('Indicator Data'!AU158&lt;J$194,10,(J$195-'Indicator Data'!AU158)/(J$195-J$194)*10)),1))</f>
        <v>8</v>
      </c>
      <c r="K155" s="93">
        <f>IF('Indicator Data'!AW158="No data","x",ROUND(IF('Indicator Data'!AW158&gt;K$195,0,IF('Indicator Data'!AW158&lt;K$194,10,(K$195-'Indicator Data'!AW158)/(K$195-K$194)*10)),1))</f>
        <v>8.8000000000000007</v>
      </c>
      <c r="L155" s="93">
        <f>IF('Indicator Data'!AX158="No data","x",ROUND(IF('Indicator Data'!AX158&gt;L$195,0,IF('Indicator Data'!AX158&lt;L$194,10,(L$195-'Indicator Data'!AX158)/(L$195-L$194)*10)),1))</f>
        <v>5.3</v>
      </c>
      <c r="M155" s="94">
        <f t="shared" si="19"/>
        <v>7.6</v>
      </c>
      <c r="N155" s="143">
        <f>IF('Indicator Data'!AY158="No data","x",'Indicator Data'!AY158/'Indicator Data'!BE158*100)</f>
        <v>20.943870427254957</v>
      </c>
      <c r="O155" s="93">
        <f t="shared" si="20"/>
        <v>8</v>
      </c>
      <c r="P155" s="93">
        <f>IF('Indicator Data'!AZ158="No data","x",ROUND(IF('Indicator Data'!AZ158&gt;P$195,0,IF('Indicator Data'!AZ158&lt;P$194,10,(P$195-'Indicator Data'!AZ158)/(P$195-P$194)*10)),1))</f>
        <v>9.6</v>
      </c>
      <c r="Q155" s="93">
        <f>IF('Indicator Data'!BA158="No data","x",ROUND(IF('Indicator Data'!BA158&gt;Q$195,0,IF('Indicator Data'!BA158&lt;Q$194,10,(Q$195-'Indicator Data'!BA158)/(Q$195-Q$194)*10)),1))</f>
        <v>7.5</v>
      </c>
      <c r="R155" s="94">
        <f t="shared" si="21"/>
        <v>8.4</v>
      </c>
      <c r="S155" s="93">
        <f>IF('Indicator Data'!Y158="No data","x",ROUND(IF('Indicator Data'!Y158&gt;S$195,0,IF('Indicator Data'!Y158&lt;S$194,10,(S$195-'Indicator Data'!Y158)/(S$195-S$194)*10)),1))</f>
        <v>9.9</v>
      </c>
      <c r="T155" s="93">
        <f>IF('Indicator Data'!Z158="No data","x",ROUND(IF('Indicator Data'!Z158&gt;T$195,0,IF('Indicator Data'!Z158&lt;T$194,10,(T$195-'Indicator Data'!Z158)/(T$195-T$194)*10)),1))</f>
        <v>4.9000000000000004</v>
      </c>
      <c r="U155" s="93">
        <f>IF('Indicator Data'!AC158="No data","x",ROUND(IF('Indicator Data'!AC158&gt;U$195,0,IF('Indicator Data'!AC158&lt;U$194,10,(U$195-'Indicator Data'!AC158)/(U$195-U$194)*10)),1))</f>
        <v>9.3000000000000007</v>
      </c>
      <c r="V155" s="93">
        <f>IF('Indicator Data'!AD158="No data","x",ROUND(IF('Indicator Data'!AD158&gt;V$195,10,IF('Indicator Data'!AD158&lt;V$194,0,10-(V$195-'Indicator Data'!AD158)/(V$195-V$194)*10)),1))</f>
        <v>10</v>
      </c>
      <c r="W155" s="94">
        <f t="shared" si="22"/>
        <v>8.5</v>
      </c>
      <c r="X155" s="95">
        <f t="shared" si="23"/>
        <v>8.1999999999999993</v>
      </c>
      <c r="Y155" s="177"/>
    </row>
    <row r="156" spans="1:25" s="4" customFormat="1" x14ac:dyDescent="0.25">
      <c r="A156" s="126" t="str">
        <f>'Indicator Data'!A159</f>
        <v>Singapore</v>
      </c>
      <c r="B156" s="47" t="str">
        <f>'Indicator Data'!B159</f>
        <v>SGP</v>
      </c>
      <c r="C156" s="93">
        <f>IF('Indicator Data'!AR159="No data","x",ROUND(IF('Indicator Data'!AR159&gt;C$195,0,IF('Indicator Data'!AR159&lt;C$194,10,(C$195-'Indicator Data'!AR159)/(C$195-C$194)*10)),1))</f>
        <v>1.2</v>
      </c>
      <c r="D156" s="94">
        <f t="shared" si="16"/>
        <v>1.2</v>
      </c>
      <c r="E156" s="93">
        <f>IF('Indicator Data'!AT159="No data","x",ROUND(IF('Indicator Data'!AT159&gt;E$195,0,IF('Indicator Data'!AT159&lt;E$194,10,(E$195-'Indicator Data'!AT159)/(E$195-E$194)*10)),1))</f>
        <v>1.5</v>
      </c>
      <c r="F156" s="93">
        <f>IF('Indicator Data'!AS159="No data","x",ROUND(IF('Indicator Data'!AS159&gt;F$195,0,IF('Indicator Data'!AS159&lt;F$194,10,(F$195-'Indicator Data'!AS159)/(F$195-F$194)*10)),1))</f>
        <v>0.6</v>
      </c>
      <c r="G156" s="94">
        <f t="shared" si="17"/>
        <v>1.1000000000000001</v>
      </c>
      <c r="H156" s="95">
        <f t="shared" si="18"/>
        <v>1.2</v>
      </c>
      <c r="I156" s="93">
        <f>IF('Indicator Data'!AV159="No data","x",ROUND(IF('Indicator Data'!AV159^2&gt;I$195,0,IF('Indicator Data'!AV159^2&lt;I$194,10,(I$195-'Indicator Data'!AV159^2)/(I$195-I$194)*10)),1))</f>
        <v>0.6</v>
      </c>
      <c r="J156" s="93">
        <f>IF(OR('Indicator Data'!AU159=0,'Indicator Data'!AU159="No data"),"x",ROUND(IF('Indicator Data'!AU159&gt;J$195,0,IF('Indicator Data'!AU159&lt;J$194,10,(J$195-'Indicator Data'!AU159)/(J$195-J$194)*10)),1))</f>
        <v>0</v>
      </c>
      <c r="K156" s="93">
        <f>IF('Indicator Data'!AW159="No data","x",ROUND(IF('Indicator Data'!AW159&gt;K$195,0,IF('Indicator Data'!AW159&lt;K$194,10,(K$195-'Indicator Data'!AW159)/(K$195-K$194)*10)),1))</f>
        <v>1.9</v>
      </c>
      <c r="L156" s="93">
        <f>IF('Indicator Data'!AX159="No data","x",ROUND(IF('Indicator Data'!AX159&gt;L$195,0,IF('Indicator Data'!AX159&lt;L$194,10,(L$195-'Indicator Data'!AX159)/(L$195-L$194)*10)),1))</f>
        <v>2.7</v>
      </c>
      <c r="M156" s="94">
        <f t="shared" si="19"/>
        <v>1.3</v>
      </c>
      <c r="N156" s="143">
        <f>IF('Indicator Data'!AY159="No data","x",'Indicator Data'!AY159/'Indicator Data'!BE159*100)</f>
        <v>800</v>
      </c>
      <c r="O156" s="93">
        <f t="shared" si="20"/>
        <v>0</v>
      </c>
      <c r="P156" s="93">
        <f>IF('Indicator Data'!AZ159="No data","x",ROUND(IF('Indicator Data'!AZ159&gt;P$195,0,IF('Indicator Data'!AZ159&lt;P$194,10,(P$195-'Indicator Data'!AZ159)/(P$195-P$194)*10)),1))</f>
        <v>0</v>
      </c>
      <c r="Q156" s="93">
        <f>IF('Indicator Data'!BA159="No data","x",ROUND(IF('Indicator Data'!BA159&gt;Q$195,0,IF('Indicator Data'!BA159&lt;Q$194,10,(Q$195-'Indicator Data'!BA159)/(Q$195-Q$194)*10)),1))</f>
        <v>0</v>
      </c>
      <c r="R156" s="94">
        <f t="shared" si="21"/>
        <v>0</v>
      </c>
      <c r="S156" s="93">
        <f>IF('Indicator Data'!Y159="No data","x",ROUND(IF('Indicator Data'!Y159&gt;S$195,0,IF('Indicator Data'!Y159&lt;S$194,10,(S$195-'Indicator Data'!Y159)/(S$195-S$194)*10)),1))</f>
        <v>4.3</v>
      </c>
      <c r="T156" s="93">
        <f>IF('Indicator Data'!Z159="No data","x",ROUND(IF('Indicator Data'!Z159&gt;T$195,0,IF('Indicator Data'!Z159&lt;T$194,10,(T$195-'Indicator Data'!Z159)/(T$195-T$194)*10)),1))</f>
        <v>1</v>
      </c>
      <c r="U156" s="93">
        <f>IF('Indicator Data'!AC159="No data","x",ROUND(IF('Indicator Data'!AC159&gt;U$195,0,IF('Indicator Data'!AC159&lt;U$194,10,(U$195-'Indicator Data'!AC159)/(U$195-U$194)*10)),1))</f>
        <v>0</v>
      </c>
      <c r="V156" s="93">
        <f>IF('Indicator Data'!AD159="No data","x",ROUND(IF('Indicator Data'!AD159&gt;V$195,10,IF('Indicator Data'!AD159&lt;V$194,0,10-(V$195-'Indicator Data'!AD159)/(V$195-V$194)*10)),1))</f>
        <v>0.1</v>
      </c>
      <c r="W156" s="94">
        <f t="shared" si="22"/>
        <v>1.4</v>
      </c>
      <c r="X156" s="95">
        <f t="shared" si="23"/>
        <v>0.9</v>
      </c>
      <c r="Y156" s="177"/>
    </row>
    <row r="157" spans="1:25" s="4" customFormat="1" x14ac:dyDescent="0.25">
      <c r="A157" s="126" t="str">
        <f>'Indicator Data'!A160</f>
        <v>Slovakia</v>
      </c>
      <c r="B157" s="47" t="str">
        <f>'Indicator Data'!B160</f>
        <v>SVK</v>
      </c>
      <c r="C157" s="93">
        <f>IF('Indicator Data'!AR160="No data","x",ROUND(IF('Indicator Data'!AR160&gt;C$195,0,IF('Indicator Data'!AR160&lt;C$194,10,(C$195-'Indicator Data'!AR160)/(C$195-C$194)*10)),1))</f>
        <v>3.4</v>
      </c>
      <c r="D157" s="94">
        <f t="shared" si="16"/>
        <v>3.4</v>
      </c>
      <c r="E157" s="93">
        <f>IF('Indicator Data'!AT160="No data","x",ROUND(IF('Indicator Data'!AT160&gt;E$195,0,IF('Indicator Data'!AT160&lt;E$194,10,(E$195-'Indicator Data'!AT160)/(E$195-E$194)*10)),1))</f>
        <v>5</v>
      </c>
      <c r="F157" s="93">
        <f>IF('Indicator Data'!AS160="No data","x",ROUND(IF('Indicator Data'!AS160&gt;F$195,0,IF('Indicator Data'!AS160&lt;F$194,10,(F$195-'Indicator Data'!AS160)/(F$195-F$194)*10)),1))</f>
        <v>3.4</v>
      </c>
      <c r="G157" s="94">
        <f t="shared" si="17"/>
        <v>4.2</v>
      </c>
      <c r="H157" s="95">
        <f t="shared" si="18"/>
        <v>3.8</v>
      </c>
      <c r="I157" s="93" t="str">
        <f>IF('Indicator Data'!AV160="No data","x",ROUND(IF('Indicator Data'!AV160^2&gt;I$195,0,IF('Indicator Data'!AV160^2&lt;I$194,10,(I$195-'Indicator Data'!AV160^2)/(I$195-I$194)*10)),1))</f>
        <v>x</v>
      </c>
      <c r="J157" s="93">
        <f>IF(OR('Indicator Data'!AU160=0,'Indicator Data'!AU160="No data"),"x",ROUND(IF('Indicator Data'!AU160&gt;J$195,0,IF('Indicator Data'!AU160&lt;J$194,10,(J$195-'Indicator Data'!AU160)/(J$195-J$194)*10)),1))</f>
        <v>0</v>
      </c>
      <c r="K157" s="93">
        <f>IF('Indicator Data'!AW160="No data","x",ROUND(IF('Indicator Data'!AW160&gt;K$195,0,IF('Indicator Data'!AW160&lt;K$194,10,(K$195-'Indicator Data'!AW160)/(K$195-K$194)*10)),1))</f>
        <v>2</v>
      </c>
      <c r="L157" s="93">
        <f>IF('Indicator Data'!AX160="No data","x",ROUND(IF('Indicator Data'!AX160&gt;L$195,0,IF('Indicator Data'!AX160&lt;L$194,10,(L$195-'Indicator Data'!AX160)/(L$195-L$194)*10)),1))</f>
        <v>3.7</v>
      </c>
      <c r="M157" s="94">
        <f t="shared" si="19"/>
        <v>1.9</v>
      </c>
      <c r="N157" s="143">
        <f>IF('Indicator Data'!AY160="No data","x",'Indicator Data'!AY160/'Indicator Data'!BE160*100)</f>
        <v>174.67975378472801</v>
      </c>
      <c r="O157" s="93">
        <f t="shared" si="20"/>
        <v>0</v>
      </c>
      <c r="P157" s="93">
        <f>IF('Indicator Data'!AZ160="No data","x",ROUND(IF('Indicator Data'!AZ160&gt;P$195,0,IF('Indicator Data'!AZ160&lt;P$194,10,(P$195-'Indicator Data'!AZ160)/(P$195-P$194)*10)),1))</f>
        <v>0.1</v>
      </c>
      <c r="Q157" s="93">
        <f>IF('Indicator Data'!BA160="No data","x",ROUND(IF('Indicator Data'!BA160&gt;Q$195,0,IF('Indicator Data'!BA160&lt;Q$194,10,(Q$195-'Indicator Data'!BA160)/(Q$195-Q$194)*10)),1))</f>
        <v>0</v>
      </c>
      <c r="R157" s="94">
        <f t="shared" si="21"/>
        <v>0</v>
      </c>
      <c r="S157" s="93">
        <f>IF('Indicator Data'!Y160="No data","x",ROUND(IF('Indicator Data'!Y160&gt;S$195,0,IF('Indicator Data'!Y160&lt;S$194,10,(S$195-'Indicator Data'!Y160)/(S$195-S$194)*10)),1))</f>
        <v>1.7</v>
      </c>
      <c r="T157" s="93">
        <f>IF('Indicator Data'!Z160="No data","x",ROUND(IF('Indicator Data'!Z160&gt;T$195,0,IF('Indicator Data'!Z160&lt;T$194,10,(T$195-'Indicator Data'!Z160)/(T$195-T$194)*10)),1))</f>
        <v>0.8</v>
      </c>
      <c r="U157" s="93">
        <f>IF('Indicator Data'!AC160="No data","x",ROUND(IF('Indicator Data'!AC160&gt;U$195,0,IF('Indicator Data'!AC160&lt;U$194,10,(U$195-'Indicator Data'!AC160)/(U$195-U$194)*10)),1))</f>
        <v>3.2</v>
      </c>
      <c r="V157" s="93">
        <f>IF('Indicator Data'!AD160="No data","x",ROUND(IF('Indicator Data'!AD160&gt;V$195,10,IF('Indicator Data'!AD160&lt;V$194,0,10-(V$195-'Indicator Data'!AD160)/(V$195-V$194)*10)),1))</f>
        <v>0.1</v>
      </c>
      <c r="W157" s="94">
        <f t="shared" si="22"/>
        <v>1.5</v>
      </c>
      <c r="X157" s="95">
        <f t="shared" si="23"/>
        <v>1.1000000000000001</v>
      </c>
      <c r="Y157" s="177"/>
    </row>
    <row r="158" spans="1:25" s="4" customFormat="1" x14ac:dyDescent="0.25">
      <c r="A158" s="126" t="str">
        <f>'Indicator Data'!A161</f>
        <v>Slovenia</v>
      </c>
      <c r="B158" s="47" t="str">
        <f>'Indicator Data'!B161</f>
        <v>SVN</v>
      </c>
      <c r="C158" s="93">
        <f>IF('Indicator Data'!AR161="No data","x",ROUND(IF('Indicator Data'!AR161&gt;C$195,0,IF('Indicator Data'!AR161&lt;C$194,10,(C$195-'Indicator Data'!AR161)/(C$195-C$194)*10)),1))</f>
        <v>0.9</v>
      </c>
      <c r="D158" s="94">
        <f t="shared" si="16"/>
        <v>0.9</v>
      </c>
      <c r="E158" s="93">
        <f>IF('Indicator Data'!AT161="No data","x",ROUND(IF('Indicator Data'!AT161&gt;E$195,0,IF('Indicator Data'!AT161&lt;E$194,10,(E$195-'Indicator Data'!AT161)/(E$195-E$194)*10)),1))</f>
        <v>4</v>
      </c>
      <c r="F158" s="93">
        <f>IF('Indicator Data'!AS161="No data","x",ROUND(IF('Indicator Data'!AS161&gt;F$195,0,IF('Indicator Data'!AS161&lt;F$194,10,(F$195-'Indicator Data'!AS161)/(F$195-F$194)*10)),1))</f>
        <v>2.7</v>
      </c>
      <c r="G158" s="94">
        <f t="shared" si="17"/>
        <v>3.4</v>
      </c>
      <c r="H158" s="95">
        <f t="shared" si="18"/>
        <v>2.2000000000000002</v>
      </c>
      <c r="I158" s="93">
        <f>IF('Indicator Data'!AV161="No data","x",ROUND(IF('Indicator Data'!AV161^2&gt;I$195,0,IF('Indicator Data'!AV161^2&lt;I$194,10,(I$195-'Indicator Data'!AV161^2)/(I$195-I$194)*10)),1))</f>
        <v>0.1</v>
      </c>
      <c r="J158" s="93">
        <f>IF(OR('Indicator Data'!AU161=0,'Indicator Data'!AU161="No data"),"x",ROUND(IF('Indicator Data'!AU161&gt;J$195,0,IF('Indicator Data'!AU161&lt;J$194,10,(J$195-'Indicator Data'!AU161)/(J$195-J$194)*10)),1))</f>
        <v>0</v>
      </c>
      <c r="K158" s="93">
        <f>IF('Indicator Data'!AW161="No data","x",ROUND(IF('Indicator Data'!AW161&gt;K$195,0,IF('Indicator Data'!AW161&lt;K$194,10,(K$195-'Indicator Data'!AW161)/(K$195-K$194)*10)),1))</f>
        <v>2.5</v>
      </c>
      <c r="L158" s="93">
        <f>IF('Indicator Data'!AX161="No data","x",ROUND(IF('Indicator Data'!AX161&gt;L$195,0,IF('Indicator Data'!AX161&lt;L$194,10,(L$195-'Indicator Data'!AX161)/(L$195-L$194)*10)),1))</f>
        <v>4.4000000000000004</v>
      </c>
      <c r="M158" s="94">
        <f t="shared" si="19"/>
        <v>1.8</v>
      </c>
      <c r="N158" s="143">
        <f>IF('Indicator Data'!AY161="No data","x",'Indicator Data'!AY161/'Indicator Data'!BE161*100)</f>
        <v>178.74875868917576</v>
      </c>
      <c r="O158" s="93">
        <f t="shared" si="20"/>
        <v>0</v>
      </c>
      <c r="P158" s="93">
        <f>IF('Indicator Data'!AZ161="No data","x",ROUND(IF('Indicator Data'!AZ161&gt;P$195,0,IF('Indicator Data'!AZ161&lt;P$194,10,(P$195-'Indicator Data'!AZ161)/(P$195-P$194)*10)),1))</f>
        <v>0.1</v>
      </c>
      <c r="Q158" s="93">
        <f>IF('Indicator Data'!BA161="No data","x",ROUND(IF('Indicator Data'!BA161&gt;Q$195,0,IF('Indicator Data'!BA161&lt;Q$194,10,(Q$195-'Indicator Data'!BA161)/(Q$195-Q$194)*10)),1))</f>
        <v>0.1</v>
      </c>
      <c r="R158" s="94">
        <f t="shared" si="21"/>
        <v>0.1</v>
      </c>
      <c r="S158" s="93">
        <f>IF('Indicator Data'!Y161="No data","x",ROUND(IF('Indicator Data'!Y161&gt;S$195,0,IF('Indicator Data'!Y161&lt;S$194,10,(S$195-'Indicator Data'!Y161)/(S$195-S$194)*10)),1))</f>
        <v>3.7</v>
      </c>
      <c r="T158" s="93">
        <f>IF('Indicator Data'!Z161="No data","x",ROUND(IF('Indicator Data'!Z161&gt;T$195,0,IF('Indicator Data'!Z161&lt;T$194,10,(T$195-'Indicator Data'!Z161)/(T$195-T$194)*10)),1))</f>
        <v>1.5</v>
      </c>
      <c r="U158" s="93">
        <f>IF('Indicator Data'!AC161="No data","x",ROUND(IF('Indicator Data'!AC161&gt;U$195,0,IF('Indicator Data'!AC161&lt;U$194,10,(U$195-'Indicator Data'!AC161)/(U$195-U$194)*10)),1))</f>
        <v>0.9</v>
      </c>
      <c r="V158" s="93">
        <f>IF('Indicator Data'!AD161="No data","x",ROUND(IF('Indicator Data'!AD161&gt;V$195,10,IF('Indicator Data'!AD161&lt;V$194,0,10-(V$195-'Indicator Data'!AD161)/(V$195-V$194)*10)),1))</f>
        <v>0.1</v>
      </c>
      <c r="W158" s="94">
        <f t="shared" si="22"/>
        <v>1.6</v>
      </c>
      <c r="X158" s="95">
        <f t="shared" si="23"/>
        <v>1.2</v>
      </c>
      <c r="Y158" s="177"/>
    </row>
    <row r="159" spans="1:25" s="4" customFormat="1" x14ac:dyDescent="0.25">
      <c r="A159" s="126" t="str">
        <f>'Indicator Data'!A162</f>
        <v>Solomon Islands</v>
      </c>
      <c r="B159" s="47" t="str">
        <f>'Indicator Data'!B162</f>
        <v>SLB</v>
      </c>
      <c r="C159" s="93">
        <f>IF('Indicator Data'!AR162="No data","x",ROUND(IF('Indicator Data'!AR162&gt;C$195,0,IF('Indicator Data'!AR162&lt;C$194,10,(C$195-'Indicator Data'!AR162)/(C$195-C$194)*10)),1))</f>
        <v>6.6</v>
      </c>
      <c r="D159" s="94">
        <f t="shared" si="16"/>
        <v>6.6</v>
      </c>
      <c r="E159" s="93">
        <f>IF('Indicator Data'!AT162="No data","x",ROUND(IF('Indicator Data'!AT162&gt;E$195,0,IF('Indicator Data'!AT162&lt;E$194,10,(E$195-'Indicator Data'!AT162)/(E$195-E$194)*10)),1))</f>
        <v>5.6</v>
      </c>
      <c r="F159" s="93">
        <f>IF('Indicator Data'!AS162="No data","x",ROUND(IF('Indicator Data'!AS162&gt;F$195,0,IF('Indicator Data'!AS162&lt;F$194,10,(F$195-'Indicator Data'!AS162)/(F$195-F$194)*10)),1))</f>
        <v>7</v>
      </c>
      <c r="G159" s="94">
        <f t="shared" si="17"/>
        <v>6.3</v>
      </c>
      <c r="H159" s="95">
        <f t="shared" si="18"/>
        <v>6.5</v>
      </c>
      <c r="I159" s="93" t="str">
        <f>IF('Indicator Data'!AV162="No data","x",ROUND(IF('Indicator Data'!AV162^2&gt;I$195,0,IF('Indicator Data'!AV162^2&lt;I$194,10,(I$195-'Indicator Data'!AV162^2)/(I$195-I$194)*10)),1))</f>
        <v>x</v>
      </c>
      <c r="J159" s="93">
        <f>IF(OR('Indicator Data'!AU162=0,'Indicator Data'!AU162="No data"),"x",ROUND(IF('Indicator Data'!AU162&gt;J$195,0,IF('Indicator Data'!AU162&lt;J$194,10,(J$195-'Indicator Data'!AU162)/(J$195-J$194)*10)),1))</f>
        <v>5.2</v>
      </c>
      <c r="K159" s="93">
        <f>IF('Indicator Data'!AW162="No data","x",ROUND(IF('Indicator Data'!AW162&gt;K$195,0,IF('Indicator Data'!AW162&lt;K$194,10,(K$195-'Indicator Data'!AW162)/(K$195-K$194)*10)),1))</f>
        <v>8.9</v>
      </c>
      <c r="L159" s="93">
        <f>IF('Indicator Data'!AX162="No data","x",ROUND(IF('Indicator Data'!AX162&gt;L$195,0,IF('Indicator Data'!AX162&lt;L$194,10,(L$195-'Indicator Data'!AX162)/(L$195-L$194)*10)),1))</f>
        <v>6.7</v>
      </c>
      <c r="M159" s="94">
        <f t="shared" si="19"/>
        <v>6.9</v>
      </c>
      <c r="N159" s="143">
        <f>IF('Indicator Data'!AY162="No data","x",'Indicator Data'!AY162/'Indicator Data'!BE162*100)</f>
        <v>3.5727045373347623</v>
      </c>
      <c r="O159" s="93">
        <f t="shared" si="20"/>
        <v>9.6999999999999993</v>
      </c>
      <c r="P159" s="93">
        <f>IF('Indicator Data'!AZ162="No data","x",ROUND(IF('Indicator Data'!AZ162&gt;P$195,0,IF('Indicator Data'!AZ162&lt;P$194,10,(P$195-'Indicator Data'!AZ162)/(P$195-P$194)*10)),1))</f>
        <v>7.8</v>
      </c>
      <c r="Q159" s="93">
        <f>IF('Indicator Data'!BA162="No data","x",ROUND(IF('Indicator Data'!BA162&gt;Q$195,0,IF('Indicator Data'!BA162&lt;Q$194,10,(Q$195-'Indicator Data'!BA162)/(Q$195-Q$194)*10)),1))</f>
        <v>3.8</v>
      </c>
      <c r="R159" s="94">
        <f t="shared" si="21"/>
        <v>7.1</v>
      </c>
      <c r="S159" s="93">
        <f>IF('Indicator Data'!Y162="No data","x",ROUND(IF('Indicator Data'!Y162&gt;S$195,0,IF('Indicator Data'!Y162&lt;S$194,10,(S$195-'Indicator Data'!Y162)/(S$195-S$194)*10)),1))</f>
        <v>9.4</v>
      </c>
      <c r="T159" s="93">
        <f>IF('Indicator Data'!Z162="No data","x",ROUND(IF('Indicator Data'!Z162&gt;T$195,0,IF('Indicator Data'!Z162&lt;T$194,10,(T$195-'Indicator Data'!Z162)/(T$195-T$194)*10)),1))</f>
        <v>3.8</v>
      </c>
      <c r="U159" s="93">
        <f>IF('Indicator Data'!AC162="No data","x",ROUND(IF('Indicator Data'!AC162&gt;U$195,0,IF('Indicator Data'!AC162&lt;U$194,10,(U$195-'Indicator Data'!AC162)/(U$195-U$194)*10)),1))</f>
        <v>9.6</v>
      </c>
      <c r="V159" s="93">
        <f>IF('Indicator Data'!AD162="No data","x",ROUND(IF('Indicator Data'!AD162&gt;V$195,10,IF('Indicator Data'!AD162&lt;V$194,0,10-(V$195-'Indicator Data'!AD162)/(V$195-V$194)*10)),1))</f>
        <v>1.3</v>
      </c>
      <c r="W159" s="94">
        <f t="shared" si="22"/>
        <v>6</v>
      </c>
      <c r="X159" s="95">
        <f t="shared" si="23"/>
        <v>6.7</v>
      </c>
      <c r="Y159" s="177"/>
    </row>
    <row r="160" spans="1:25" s="4" customFormat="1" x14ac:dyDescent="0.25">
      <c r="A160" s="126" t="str">
        <f>'Indicator Data'!A163</f>
        <v>Somalia</v>
      </c>
      <c r="B160" s="47" t="str">
        <f>'Indicator Data'!B163</f>
        <v>SOM</v>
      </c>
      <c r="C160" s="93" t="str">
        <f>IF('Indicator Data'!AR163="No data","x",ROUND(IF('Indicator Data'!AR163&gt;C$195,0,IF('Indicator Data'!AR163&lt;C$194,10,(C$195-'Indicator Data'!AR163)/(C$195-C$194)*10)),1))</f>
        <v>x</v>
      </c>
      <c r="D160" s="94" t="str">
        <f t="shared" si="16"/>
        <v>x</v>
      </c>
      <c r="E160" s="93">
        <f>IF('Indicator Data'!AT163="No data","x",ROUND(IF('Indicator Data'!AT163&gt;E$195,0,IF('Indicator Data'!AT163&lt;E$194,10,(E$195-'Indicator Data'!AT163)/(E$195-E$194)*10)),1))</f>
        <v>9</v>
      </c>
      <c r="F160" s="93">
        <f>IF('Indicator Data'!AS163="No data","x",ROUND(IF('Indicator Data'!AS163&gt;F$195,0,IF('Indicator Data'!AS163&lt;F$194,10,(F$195-'Indicator Data'!AS163)/(F$195-F$194)*10)),1))</f>
        <v>9.4</v>
      </c>
      <c r="G160" s="94">
        <f t="shared" si="17"/>
        <v>9.1999999999999993</v>
      </c>
      <c r="H160" s="95">
        <f t="shared" si="18"/>
        <v>9.1999999999999993</v>
      </c>
      <c r="I160" s="93" t="str">
        <f>IF('Indicator Data'!AV163="No data","x",ROUND(IF('Indicator Data'!AV163^2&gt;I$195,0,IF('Indicator Data'!AV163^2&lt;I$194,10,(I$195-'Indicator Data'!AV163^2)/(I$195-I$194)*10)),1))</f>
        <v>x</v>
      </c>
      <c r="J160" s="93">
        <f>IF(OR('Indicator Data'!AU163=0,'Indicator Data'!AU163="No data"),"x",ROUND(IF('Indicator Data'!AU163&gt;J$195,0,IF('Indicator Data'!AU163&lt;J$194,10,(J$195-'Indicator Data'!AU163)/(J$195-J$194)*10)),1))</f>
        <v>7</v>
      </c>
      <c r="K160" s="93">
        <f>IF('Indicator Data'!AW163="No data","x",ROUND(IF('Indicator Data'!AW163&gt;K$195,0,IF('Indicator Data'!AW163&lt;K$194,10,(K$195-'Indicator Data'!AW163)/(K$195-K$194)*10)),1))</f>
        <v>9.8000000000000007</v>
      </c>
      <c r="L160" s="93">
        <f>IF('Indicator Data'!AX163="No data","x",ROUND(IF('Indicator Data'!AX163&gt;L$195,0,IF('Indicator Data'!AX163&lt;L$194,10,(L$195-'Indicator Data'!AX163)/(L$195-L$194)*10)),1))</f>
        <v>7.3</v>
      </c>
      <c r="M160" s="94">
        <f t="shared" si="19"/>
        <v>8</v>
      </c>
      <c r="N160" s="143">
        <f>IF('Indicator Data'!AY163="No data","x",'Indicator Data'!AY163/'Indicator Data'!BE163*100)</f>
        <v>30.28660694360315</v>
      </c>
      <c r="O160" s="93">
        <f t="shared" si="20"/>
        <v>7</v>
      </c>
      <c r="P160" s="93">
        <f>IF('Indicator Data'!AZ163="No data","x",ROUND(IF('Indicator Data'!AZ163&gt;P$195,0,IF('Indicator Data'!AZ163&lt;P$194,10,(P$195-'Indicator Data'!AZ163)/(P$195-P$194)*10)),1))</f>
        <v>8.5</v>
      </c>
      <c r="Q160" s="93">
        <f>IF('Indicator Data'!BA163="No data","x",ROUND(IF('Indicator Data'!BA163&gt;Q$195,0,IF('Indicator Data'!BA163&lt;Q$194,10,(Q$195-'Indicator Data'!BA163)/(Q$195-Q$194)*10)),1))</f>
        <v>10</v>
      </c>
      <c r="R160" s="94">
        <f t="shared" si="21"/>
        <v>8.5</v>
      </c>
      <c r="S160" s="93">
        <f>IF('Indicator Data'!Y163="No data","x",ROUND(IF('Indicator Data'!Y163&gt;S$195,0,IF('Indicator Data'!Y163&lt;S$194,10,(S$195-'Indicator Data'!Y163)/(S$195-S$194)*10)),1))</f>
        <v>9.9</v>
      </c>
      <c r="T160" s="93">
        <f>IF('Indicator Data'!Z163="No data","x",ROUND(IF('Indicator Data'!Z163&gt;T$195,0,IF('Indicator Data'!Z163&lt;T$194,10,(T$195-'Indicator Data'!Z163)/(T$195-T$194)*10)),1))</f>
        <v>10</v>
      </c>
      <c r="U160" s="93" t="str">
        <f>IF('Indicator Data'!AC163="No data","x",ROUND(IF('Indicator Data'!AC163&gt;U$195,0,IF('Indicator Data'!AC163&lt;U$194,10,(U$195-'Indicator Data'!AC163)/(U$195-U$194)*10)),1))</f>
        <v>x</v>
      </c>
      <c r="V160" s="93">
        <f>IF('Indicator Data'!AD163="No data","x",ROUND(IF('Indicator Data'!AD163&gt;V$195,10,IF('Indicator Data'!AD163&lt;V$194,0,10-(V$195-'Indicator Data'!AD163)/(V$195-V$194)*10)),1))</f>
        <v>8.1</v>
      </c>
      <c r="W160" s="94">
        <f t="shared" si="22"/>
        <v>9.3000000000000007</v>
      </c>
      <c r="X160" s="95">
        <f t="shared" si="23"/>
        <v>8.6</v>
      </c>
      <c r="Y160" s="177"/>
    </row>
    <row r="161" spans="1:25" s="4" customFormat="1" x14ac:dyDescent="0.25">
      <c r="A161" s="126" t="str">
        <f>'Indicator Data'!A164</f>
        <v>South Africa</v>
      </c>
      <c r="B161" s="47" t="str">
        <f>'Indicator Data'!B164</f>
        <v>ZAF</v>
      </c>
      <c r="C161" s="93">
        <f>IF('Indicator Data'!AR164="No data","x",ROUND(IF('Indicator Data'!AR164&gt;C$195,0,IF('Indicator Data'!AR164&lt;C$194,10,(C$195-'Indicator Data'!AR164)/(C$195-C$194)*10)),1))</f>
        <v>3.9</v>
      </c>
      <c r="D161" s="94">
        <f t="shared" si="16"/>
        <v>3.9</v>
      </c>
      <c r="E161" s="93">
        <f>IF('Indicator Data'!AT164="No data","x",ROUND(IF('Indicator Data'!AT164&gt;E$195,0,IF('Indicator Data'!AT164&lt;E$194,10,(E$195-'Indicator Data'!AT164)/(E$195-E$194)*10)),1))</f>
        <v>5.7</v>
      </c>
      <c r="F161" s="93">
        <f>IF('Indicator Data'!AS164="No data","x",ROUND(IF('Indicator Data'!AS164&gt;F$195,0,IF('Indicator Data'!AS164&lt;F$194,10,(F$195-'Indicator Data'!AS164)/(F$195-F$194)*10)),1))</f>
        <v>4.4000000000000004</v>
      </c>
      <c r="G161" s="94">
        <f t="shared" si="17"/>
        <v>5.0999999999999996</v>
      </c>
      <c r="H161" s="95">
        <f t="shared" si="18"/>
        <v>4.5</v>
      </c>
      <c r="I161" s="93">
        <f>IF('Indicator Data'!AV164="No data","x",ROUND(IF('Indicator Data'!AV164^2&gt;I$195,0,IF('Indicator Data'!AV164^2&lt;I$194,10,(I$195-'Indicator Data'!AV164^2)/(I$195-I$194)*10)),1))</f>
        <v>1.2</v>
      </c>
      <c r="J161" s="93">
        <f>IF(OR('Indicator Data'!AU164=0,'Indicator Data'!AU164="No data"),"x",ROUND(IF('Indicator Data'!AU164&gt;J$195,0,IF('Indicator Data'!AU164&lt;J$194,10,(J$195-'Indicator Data'!AU164)/(J$195-J$194)*10)),1))</f>
        <v>1.6</v>
      </c>
      <c r="K161" s="93">
        <f>IF('Indicator Data'!AW164="No data","x",ROUND(IF('Indicator Data'!AW164&gt;K$195,0,IF('Indicator Data'!AW164&lt;K$194,10,(K$195-'Indicator Data'!AW164)/(K$195-K$194)*10)),1))</f>
        <v>4.5999999999999996</v>
      </c>
      <c r="L161" s="93">
        <f>IF('Indicator Data'!AX164="No data","x",ROUND(IF('Indicator Data'!AX164&gt;L$195,0,IF('Indicator Data'!AX164&lt;L$194,10,(L$195-'Indicator Data'!AX164)/(L$195-L$194)*10)),1))</f>
        <v>3</v>
      </c>
      <c r="M161" s="94">
        <f t="shared" si="19"/>
        <v>2.6</v>
      </c>
      <c r="N161" s="143">
        <f>IF('Indicator Data'!AY164="No data","x",'Indicator Data'!AY164/'Indicator Data'!BE164*100)</f>
        <v>24.73023436018762</v>
      </c>
      <c r="O161" s="93">
        <f t="shared" si="20"/>
        <v>7.6</v>
      </c>
      <c r="P161" s="93">
        <f>IF('Indicator Data'!AZ164="No data","x",ROUND(IF('Indicator Data'!AZ164&gt;P$195,0,IF('Indicator Data'!AZ164&lt;P$194,10,(P$195-'Indicator Data'!AZ164)/(P$195-P$194)*10)),1))</f>
        <v>3.7</v>
      </c>
      <c r="Q161" s="93">
        <f>IF('Indicator Data'!BA164="No data","x",ROUND(IF('Indicator Data'!BA164&gt;Q$195,0,IF('Indicator Data'!BA164&lt;Q$194,10,(Q$195-'Indicator Data'!BA164)/(Q$195-Q$194)*10)),1))</f>
        <v>1.4</v>
      </c>
      <c r="R161" s="94">
        <f t="shared" si="21"/>
        <v>4.2</v>
      </c>
      <c r="S161" s="93">
        <f>IF('Indicator Data'!Y164="No data","x",ROUND(IF('Indicator Data'!Y164&gt;S$195,0,IF('Indicator Data'!Y164&lt;S$194,10,(S$195-'Indicator Data'!Y164)/(S$195-S$194)*10)),1))</f>
        <v>8</v>
      </c>
      <c r="T161" s="93">
        <f>IF('Indicator Data'!Z164="No data","x",ROUND(IF('Indicator Data'!Z164&gt;T$195,0,IF('Indicator Data'!Z164&lt;T$194,10,(T$195-'Indicator Data'!Z164)/(T$195-T$194)*10)),1))</f>
        <v>10</v>
      </c>
      <c r="U161" s="93">
        <f>IF('Indicator Data'!AC164="No data","x",ROUND(IF('Indicator Data'!AC164&gt;U$195,0,IF('Indicator Data'!AC164&lt;U$194,10,(U$195-'Indicator Data'!AC164)/(U$195-U$194)*10)),1))</f>
        <v>6.5</v>
      </c>
      <c r="V161" s="93">
        <f>IF('Indicator Data'!AD164="No data","x",ROUND(IF('Indicator Data'!AD164&gt;V$195,10,IF('Indicator Data'!AD164&lt;V$194,0,10-(V$195-'Indicator Data'!AD164)/(V$195-V$194)*10)),1))</f>
        <v>1.5</v>
      </c>
      <c r="W161" s="94">
        <f t="shared" si="22"/>
        <v>6.5</v>
      </c>
      <c r="X161" s="95">
        <f t="shared" si="23"/>
        <v>4.4000000000000004</v>
      </c>
      <c r="Y161" s="177"/>
    </row>
    <row r="162" spans="1:25" s="4" customFormat="1" x14ac:dyDescent="0.25">
      <c r="A162" s="126" t="str">
        <f>'Indicator Data'!A165</f>
        <v>South Sudan</v>
      </c>
      <c r="B162" s="47" t="str">
        <f>'Indicator Data'!B165</f>
        <v>SSD</v>
      </c>
      <c r="C162" s="93" t="str">
        <f>IF('Indicator Data'!AR165="No data","x",ROUND(IF('Indicator Data'!AR165&gt;C$195,0,IF('Indicator Data'!AR165&lt;C$194,10,(C$195-'Indicator Data'!AR165)/(C$195-C$194)*10)),1))</f>
        <v>x</v>
      </c>
      <c r="D162" s="94" t="str">
        <f t="shared" si="16"/>
        <v>x</v>
      </c>
      <c r="E162" s="93">
        <f>IF('Indicator Data'!AT165="No data","x",ROUND(IF('Indicator Data'!AT165&gt;E$195,0,IF('Indicator Data'!AT165&lt;E$194,10,(E$195-'Indicator Data'!AT165)/(E$195-E$194)*10)),1))</f>
        <v>8.6999999999999993</v>
      </c>
      <c r="F162" s="93">
        <f>IF('Indicator Data'!AS165="No data","x",ROUND(IF('Indicator Data'!AS165&gt;F$195,0,IF('Indicator Data'!AS165&lt;F$194,10,(F$195-'Indicator Data'!AS165)/(F$195-F$194)*10)),1))</f>
        <v>10</v>
      </c>
      <c r="G162" s="94">
        <f t="shared" si="17"/>
        <v>9.4</v>
      </c>
      <c r="H162" s="95">
        <f t="shared" si="18"/>
        <v>9.4</v>
      </c>
      <c r="I162" s="93">
        <f>IF('Indicator Data'!AV165="No data","x",ROUND(IF('Indicator Data'!AV165^2&gt;I$195,0,IF('Indicator Data'!AV165^2&lt;I$194,10,(I$195-'Indicator Data'!AV165^2)/(I$195-I$194)*10)),1))</f>
        <v>9.9</v>
      </c>
      <c r="J162" s="93">
        <f>IF(OR('Indicator Data'!AU165=0,'Indicator Data'!AU165="No data"),"x",ROUND(IF('Indicator Data'!AU165&gt;J$195,0,IF('Indicator Data'!AU165&lt;J$194,10,(J$195-'Indicator Data'!AU165)/(J$195-J$194)*10)),1))</f>
        <v>9.1</v>
      </c>
      <c r="K162" s="93">
        <f>IF('Indicator Data'!AW165="No data","x",ROUND(IF('Indicator Data'!AW165&gt;K$195,0,IF('Indicator Data'!AW165&lt;K$194,10,(K$195-'Indicator Data'!AW165)/(K$195-K$194)*10)),1))</f>
        <v>9.3000000000000007</v>
      </c>
      <c r="L162" s="93">
        <f>IF('Indicator Data'!AX165="No data","x",ROUND(IF('Indicator Data'!AX165&gt;L$195,0,IF('Indicator Data'!AX165&lt;L$194,10,(L$195-'Indicator Data'!AX165)/(L$195-L$194)*10)),1))</f>
        <v>9.1999999999999993</v>
      </c>
      <c r="M162" s="94">
        <f t="shared" si="19"/>
        <v>9.4</v>
      </c>
      <c r="N162" s="143">
        <f>IF('Indicator Data'!AY165="No data","x",'Indicator Data'!AY165/'Indicator Data'!BE165*100)</f>
        <v>6.052808425509328</v>
      </c>
      <c r="O162" s="93">
        <f t="shared" si="20"/>
        <v>9.5</v>
      </c>
      <c r="P162" s="93">
        <f>IF('Indicator Data'!AZ165="No data","x",ROUND(IF('Indicator Data'!AZ165&gt;P$195,0,IF('Indicator Data'!AZ165&lt;P$194,10,(P$195-'Indicator Data'!AZ165)/(P$195-P$194)*10)),1))</f>
        <v>10</v>
      </c>
      <c r="Q162" s="93">
        <f>IF('Indicator Data'!BA165="No data","x",ROUND(IF('Indicator Data'!BA165&gt;Q$195,0,IF('Indicator Data'!BA165&lt;Q$194,10,(Q$195-'Indicator Data'!BA165)/(Q$195-Q$194)*10)),1))</f>
        <v>8.3000000000000007</v>
      </c>
      <c r="R162" s="94">
        <f t="shared" si="21"/>
        <v>9.3000000000000007</v>
      </c>
      <c r="S162" s="93" t="str">
        <f>IF('Indicator Data'!Y165="No data","x",ROUND(IF('Indicator Data'!Y165&gt;S$195,0,IF('Indicator Data'!Y165&lt;S$194,10,(S$195-'Indicator Data'!Y165)/(S$195-S$194)*10)),1))</f>
        <v>x</v>
      </c>
      <c r="T162" s="93">
        <f>IF('Indicator Data'!Z165="No data","x",ROUND(IF('Indicator Data'!Z165&gt;T$195,0,IF('Indicator Data'!Z165&lt;T$194,10,(T$195-'Indicator Data'!Z165)/(T$195-T$194)*10)),1))</f>
        <v>10</v>
      </c>
      <c r="U162" s="93">
        <f>IF('Indicator Data'!AC165="No data","x",ROUND(IF('Indicator Data'!AC165&gt;U$195,0,IF('Indicator Data'!AC165&lt;U$194,10,(U$195-'Indicator Data'!AC165)/(U$195-U$194)*10)),1))</f>
        <v>9.9</v>
      </c>
      <c r="V162" s="93">
        <f>IF('Indicator Data'!AD165="No data","x",ROUND(IF('Indicator Data'!AD165&gt;V$195,10,IF('Indicator Data'!AD165&lt;V$194,0,10-(V$195-'Indicator Data'!AD165)/(V$195-V$194)*10)),1))</f>
        <v>8.8000000000000007</v>
      </c>
      <c r="W162" s="94">
        <f t="shared" si="22"/>
        <v>9.6</v>
      </c>
      <c r="X162" s="95">
        <f t="shared" si="23"/>
        <v>9.4</v>
      </c>
      <c r="Y162" s="177"/>
    </row>
    <row r="163" spans="1:25" s="4" customFormat="1" x14ac:dyDescent="0.25">
      <c r="A163" s="126" t="str">
        <f>'Indicator Data'!A166</f>
        <v>Spain</v>
      </c>
      <c r="B163" s="47" t="str">
        <f>'Indicator Data'!B166</f>
        <v>ESP</v>
      </c>
      <c r="C163" s="93">
        <f>IF('Indicator Data'!AR166="No data","x",ROUND(IF('Indicator Data'!AR166&gt;C$195,0,IF('Indicator Data'!AR166&lt;C$194,10,(C$195-'Indicator Data'!AR166)/(C$195-C$194)*10)),1))</f>
        <v>2.2000000000000002</v>
      </c>
      <c r="D163" s="94">
        <f t="shared" si="16"/>
        <v>2.2000000000000002</v>
      </c>
      <c r="E163" s="93">
        <f>IF('Indicator Data'!AT166="No data","x",ROUND(IF('Indicator Data'!AT166&gt;E$195,0,IF('Indicator Data'!AT166&lt;E$194,10,(E$195-'Indicator Data'!AT166)/(E$195-E$194)*10)),1))</f>
        <v>4.2</v>
      </c>
      <c r="F163" s="93">
        <f>IF('Indicator Data'!AS166="No data","x",ROUND(IF('Indicator Data'!AS166&gt;F$195,0,IF('Indicator Data'!AS166&lt;F$194,10,(F$195-'Indicator Data'!AS166)/(F$195-F$194)*10)),1))</f>
        <v>2.9</v>
      </c>
      <c r="G163" s="94">
        <f t="shared" si="17"/>
        <v>3.6</v>
      </c>
      <c r="H163" s="95">
        <f t="shared" si="18"/>
        <v>2.9</v>
      </c>
      <c r="I163" s="93">
        <f>IF('Indicator Data'!AV166="No data","x",ROUND(IF('Indicator Data'!AV166^2&gt;I$195,0,IF('Indicator Data'!AV166^2&lt;I$194,10,(I$195-'Indicator Data'!AV166^2)/(I$195-I$194)*10)),1))</f>
        <v>0.4</v>
      </c>
      <c r="J163" s="93">
        <f>IF(OR('Indicator Data'!AU166=0,'Indicator Data'!AU166="No data"),"x",ROUND(IF('Indicator Data'!AU166&gt;J$195,0,IF('Indicator Data'!AU166&lt;J$194,10,(J$195-'Indicator Data'!AU166)/(J$195-J$194)*10)),1))</f>
        <v>0</v>
      </c>
      <c r="K163" s="93">
        <f>IF('Indicator Data'!AW166="No data","x",ROUND(IF('Indicator Data'!AW166&gt;K$195,0,IF('Indicator Data'!AW166&lt;K$194,10,(K$195-'Indicator Data'!AW166)/(K$195-K$194)*10)),1))</f>
        <v>1.9</v>
      </c>
      <c r="L163" s="93">
        <f>IF('Indicator Data'!AX166="No data","x",ROUND(IF('Indicator Data'!AX166&gt;L$195,0,IF('Indicator Data'!AX166&lt;L$194,10,(L$195-'Indicator Data'!AX166)/(L$195-L$194)*10)),1))</f>
        <v>4.5999999999999996</v>
      </c>
      <c r="M163" s="94">
        <f t="shared" si="19"/>
        <v>1.7</v>
      </c>
      <c r="N163" s="143">
        <f>IF('Indicator Data'!AY166="No data","x",'Indicator Data'!AY166/'Indicator Data'!BE166*100)</f>
        <v>144.34643143544508</v>
      </c>
      <c r="O163" s="93">
        <f t="shared" si="20"/>
        <v>0</v>
      </c>
      <c r="P163" s="93">
        <f>IF('Indicator Data'!AZ166="No data","x",ROUND(IF('Indicator Data'!AZ166&gt;P$195,0,IF('Indicator Data'!AZ166&lt;P$194,10,(P$195-'Indicator Data'!AZ166)/(P$195-P$194)*10)),1))</f>
        <v>0</v>
      </c>
      <c r="Q163" s="93">
        <f>IF('Indicator Data'!BA166="No data","x",ROUND(IF('Indicator Data'!BA166&gt;Q$195,0,IF('Indicator Data'!BA166&lt;Q$194,10,(Q$195-'Indicator Data'!BA166)/(Q$195-Q$194)*10)),1))</f>
        <v>0</v>
      </c>
      <c r="R163" s="94">
        <f t="shared" si="21"/>
        <v>0</v>
      </c>
      <c r="S163" s="93">
        <f>IF('Indicator Data'!Y166="No data","x",ROUND(IF('Indicator Data'!Y166&gt;S$195,0,IF('Indicator Data'!Y166&lt;S$194,10,(S$195-'Indicator Data'!Y166)/(S$195-S$194)*10)),1))</f>
        <v>0</v>
      </c>
      <c r="T163" s="93">
        <f>IF('Indicator Data'!Z166="No data","x",ROUND(IF('Indicator Data'!Z166&gt;T$195,0,IF('Indicator Data'!Z166&lt;T$194,10,(T$195-'Indicator Data'!Z166)/(T$195-T$194)*10)),1))</f>
        <v>0.8</v>
      </c>
      <c r="U163" s="93">
        <f>IF('Indicator Data'!AC166="No data","x",ROUND(IF('Indicator Data'!AC166&gt;U$195,0,IF('Indicator Data'!AC166&lt;U$194,10,(U$195-'Indicator Data'!AC166)/(U$195-U$194)*10)),1))</f>
        <v>0</v>
      </c>
      <c r="V163" s="93">
        <f>IF('Indicator Data'!AD166="No data","x",ROUND(IF('Indicator Data'!AD166&gt;V$195,10,IF('Indicator Data'!AD166&lt;V$194,0,10-(V$195-'Indicator Data'!AD166)/(V$195-V$194)*10)),1))</f>
        <v>0.1</v>
      </c>
      <c r="W163" s="94">
        <f t="shared" si="22"/>
        <v>0.2</v>
      </c>
      <c r="X163" s="95">
        <f t="shared" si="23"/>
        <v>0.6</v>
      </c>
      <c r="Y163" s="177"/>
    </row>
    <row r="164" spans="1:25" s="4" customFormat="1" x14ac:dyDescent="0.25">
      <c r="A164" s="126" t="str">
        <f>'Indicator Data'!A167</f>
        <v>Sri Lanka</v>
      </c>
      <c r="B164" s="47" t="str">
        <f>'Indicator Data'!B167</f>
        <v>LKA</v>
      </c>
      <c r="C164" s="93">
        <f>IF('Indicator Data'!AR167="No data","x",ROUND(IF('Indicator Data'!AR167&gt;C$195,0,IF('Indicator Data'!AR167&lt;C$194,10,(C$195-'Indicator Data'!AR167)/(C$195-C$194)*10)),1))</f>
        <v>3.6</v>
      </c>
      <c r="D164" s="94">
        <f t="shared" si="16"/>
        <v>3.6</v>
      </c>
      <c r="E164" s="93">
        <f>IF('Indicator Data'!AT167="No data","x",ROUND(IF('Indicator Data'!AT167&gt;E$195,0,IF('Indicator Data'!AT167&lt;E$194,10,(E$195-'Indicator Data'!AT167)/(E$195-E$194)*10)),1))</f>
        <v>6.2</v>
      </c>
      <c r="F164" s="93">
        <f>IF('Indicator Data'!AS167="No data","x",ROUND(IF('Indicator Data'!AS167&gt;F$195,0,IF('Indicator Data'!AS167&lt;F$194,10,(F$195-'Indicator Data'!AS167)/(F$195-F$194)*10)),1))</f>
        <v>5.3</v>
      </c>
      <c r="G164" s="94">
        <f t="shared" si="17"/>
        <v>5.8</v>
      </c>
      <c r="H164" s="95">
        <f t="shared" si="18"/>
        <v>4.7</v>
      </c>
      <c r="I164" s="93">
        <f>IF('Indicator Data'!AV167="No data","x",ROUND(IF('Indicator Data'!AV167^2&gt;I$195,0,IF('Indicator Data'!AV167^2&lt;I$194,10,(I$195-'Indicator Data'!AV167^2)/(I$195-I$194)*10)),1))</f>
        <v>1.7</v>
      </c>
      <c r="J164" s="93">
        <f>IF(OR('Indicator Data'!AU167=0,'Indicator Data'!AU167="No data"),"x",ROUND(IF('Indicator Data'!AU167&gt;J$195,0,IF('Indicator Data'!AU167&lt;J$194,10,(J$195-'Indicator Data'!AU167)/(J$195-J$194)*10)),1))</f>
        <v>0.4</v>
      </c>
      <c r="K164" s="93">
        <f>IF('Indicator Data'!AW167="No data","x",ROUND(IF('Indicator Data'!AW167&gt;K$195,0,IF('Indicator Data'!AW167&lt;K$194,10,(K$195-'Indicator Data'!AW167)/(K$195-K$194)*10)),1))</f>
        <v>6.8</v>
      </c>
      <c r="L164" s="93">
        <f>IF('Indicator Data'!AX167="No data","x",ROUND(IF('Indicator Data'!AX167&gt;L$195,0,IF('Indicator Data'!AX167&lt;L$194,10,(L$195-'Indicator Data'!AX167)/(L$195-L$194)*10)),1))</f>
        <v>4.2</v>
      </c>
      <c r="M164" s="94">
        <f t="shared" si="19"/>
        <v>3.3</v>
      </c>
      <c r="N164" s="143">
        <f>IF('Indicator Data'!AY167="No data","x",'Indicator Data'!AY167/'Indicator Data'!BE167*100)</f>
        <v>41.460692074629243</v>
      </c>
      <c r="O164" s="93">
        <f t="shared" si="20"/>
        <v>5.9</v>
      </c>
      <c r="P164" s="93">
        <f>IF('Indicator Data'!AZ167="No data","x",ROUND(IF('Indicator Data'!AZ167&gt;P$195,0,IF('Indicator Data'!AZ167&lt;P$194,10,(P$195-'Indicator Data'!AZ167)/(P$195-P$194)*10)),1))</f>
        <v>0.5</v>
      </c>
      <c r="Q164" s="93">
        <f>IF('Indicator Data'!BA167="No data","x",ROUND(IF('Indicator Data'!BA167&gt;Q$195,0,IF('Indicator Data'!BA167&lt;Q$194,10,(Q$195-'Indicator Data'!BA167)/(Q$195-Q$194)*10)),1))</f>
        <v>0.9</v>
      </c>
      <c r="R164" s="94">
        <f t="shared" si="21"/>
        <v>2.4</v>
      </c>
      <c r="S164" s="93">
        <f>IF('Indicator Data'!Y167="No data","x",ROUND(IF('Indicator Data'!Y167&gt;S$195,0,IF('Indicator Data'!Y167&lt;S$194,10,(S$195-'Indicator Data'!Y167)/(S$195-S$194)*10)),1))</f>
        <v>8.3000000000000007</v>
      </c>
      <c r="T164" s="93">
        <f>IF('Indicator Data'!Z167="No data","x",ROUND(IF('Indicator Data'!Z167&gt;T$195,0,IF('Indicator Data'!Z167&lt;T$194,10,(T$195-'Indicator Data'!Z167)/(T$195-T$194)*10)),1))</f>
        <v>0</v>
      </c>
      <c r="U164" s="93">
        <f>IF('Indicator Data'!AC167="No data","x",ROUND(IF('Indicator Data'!AC167&gt;U$195,0,IF('Indicator Data'!AC167&lt;U$194,10,(U$195-'Indicator Data'!AC167)/(U$195-U$194)*10)),1))</f>
        <v>9</v>
      </c>
      <c r="V164" s="93">
        <f>IF('Indicator Data'!AD167="No data","x",ROUND(IF('Indicator Data'!AD167&gt;V$195,10,IF('Indicator Data'!AD167&lt;V$194,0,10-(V$195-'Indicator Data'!AD167)/(V$195-V$194)*10)),1))</f>
        <v>0.3</v>
      </c>
      <c r="W164" s="94">
        <f t="shared" si="22"/>
        <v>4.4000000000000004</v>
      </c>
      <c r="X164" s="95">
        <f t="shared" si="23"/>
        <v>3.4</v>
      </c>
      <c r="Y164" s="177"/>
    </row>
    <row r="165" spans="1:25" s="4" customFormat="1" x14ac:dyDescent="0.25">
      <c r="A165" s="126" t="str">
        <f>'Indicator Data'!A168</f>
        <v>Sudan</v>
      </c>
      <c r="B165" s="47" t="str">
        <f>'Indicator Data'!B168</f>
        <v>SDN</v>
      </c>
      <c r="C165" s="93">
        <f>IF('Indicator Data'!AR168="No data","x",ROUND(IF('Indicator Data'!AR168&gt;C$195,0,IF('Indicator Data'!AR168&lt;C$194,10,(C$195-'Indicator Data'!AR168)/(C$195-C$194)*10)),1))</f>
        <v>4.9000000000000004</v>
      </c>
      <c r="D165" s="94">
        <f t="shared" si="16"/>
        <v>4.9000000000000004</v>
      </c>
      <c r="E165" s="93">
        <f>IF('Indicator Data'!AT168="No data","x",ROUND(IF('Indicator Data'!AT168&gt;E$195,0,IF('Indicator Data'!AT168&lt;E$194,10,(E$195-'Indicator Data'!AT168)/(E$195-E$194)*10)),1))</f>
        <v>8.4</v>
      </c>
      <c r="F165" s="93">
        <f>IF('Indicator Data'!AS168="No data","x",ROUND(IF('Indicator Data'!AS168&gt;F$195,0,IF('Indicator Data'!AS168&lt;F$194,10,(F$195-'Indicator Data'!AS168)/(F$195-F$194)*10)),1))</f>
        <v>7.8</v>
      </c>
      <c r="G165" s="94">
        <f t="shared" si="17"/>
        <v>8.1</v>
      </c>
      <c r="H165" s="95">
        <f t="shared" si="18"/>
        <v>6.5</v>
      </c>
      <c r="I165" s="93">
        <f>IF('Indicator Data'!AV168="No data","x",ROUND(IF('Indicator Data'!AV168^2&gt;I$195,0,IF('Indicator Data'!AV168^2&lt;I$194,10,(I$195-'Indicator Data'!AV168^2)/(I$195-I$194)*10)),1))</f>
        <v>7.2</v>
      </c>
      <c r="J165" s="93">
        <f>IF(OR('Indicator Data'!AU168=0,'Indicator Data'!AU168="No data"),"x",ROUND(IF('Indicator Data'!AU168&gt;J$195,0,IF('Indicator Data'!AU168&lt;J$194,10,(J$195-'Indicator Data'!AU168)/(J$195-J$194)*10)),1))</f>
        <v>6.1</v>
      </c>
      <c r="K165" s="93">
        <f>IF('Indicator Data'!AW168="No data","x",ROUND(IF('Indicator Data'!AW168&gt;K$195,0,IF('Indicator Data'!AW168&lt;K$194,10,(K$195-'Indicator Data'!AW168)/(K$195-K$194)*10)),1))</f>
        <v>7.2</v>
      </c>
      <c r="L165" s="93">
        <f>IF('Indicator Data'!AX168="No data","x",ROUND(IF('Indicator Data'!AX168&gt;L$195,0,IF('Indicator Data'!AX168&lt;L$194,10,(L$195-'Indicator Data'!AX168)/(L$195-L$194)*10)),1))</f>
        <v>6.7</v>
      </c>
      <c r="M165" s="94">
        <f t="shared" si="19"/>
        <v>6.8</v>
      </c>
      <c r="N165" s="143">
        <f>IF('Indicator Data'!AY168="No data","x",'Indicator Data'!AY168/'Indicator Data'!BE168*100)</f>
        <v>2.1043771043771047</v>
      </c>
      <c r="O165" s="93">
        <f t="shared" si="20"/>
        <v>9.9</v>
      </c>
      <c r="P165" s="93">
        <f>IF('Indicator Data'!AZ168="No data","x",ROUND(IF('Indicator Data'!AZ168&gt;P$195,0,IF('Indicator Data'!AZ168&lt;P$194,10,(P$195-'Indicator Data'!AZ168)/(P$195-P$194)*10)),1))</f>
        <v>8.5</v>
      </c>
      <c r="Q165" s="93">
        <f>IF('Indicator Data'!BA168="No data","x",ROUND(IF('Indicator Data'!BA168&gt;Q$195,0,IF('Indicator Data'!BA168&lt;Q$194,10,(Q$195-'Indicator Data'!BA168)/(Q$195-Q$194)*10)),1))</f>
        <v>8.9</v>
      </c>
      <c r="R165" s="94">
        <f t="shared" si="21"/>
        <v>9.1</v>
      </c>
      <c r="S165" s="93">
        <f>IF('Indicator Data'!Y168="No data","x",ROUND(IF('Indicator Data'!Y168&gt;S$195,0,IF('Indicator Data'!Y168&lt;S$194,10,(S$195-'Indicator Data'!Y168)/(S$195-S$194)*10)),1))</f>
        <v>9.3000000000000007</v>
      </c>
      <c r="T165" s="93">
        <f>IF('Indicator Data'!Z168="No data","x",ROUND(IF('Indicator Data'!Z168&gt;T$195,0,IF('Indicator Data'!Z168&lt;T$194,10,(T$195-'Indicator Data'!Z168)/(T$195-T$194)*10)),1))</f>
        <v>2.2999999999999998</v>
      </c>
      <c r="U165" s="93">
        <f>IF('Indicator Data'!AC168="No data","x",ROUND(IF('Indicator Data'!AC168&gt;U$195,0,IF('Indicator Data'!AC168&lt;U$194,10,(U$195-'Indicator Data'!AC168)/(U$195-U$194)*10)),1))</f>
        <v>9.1999999999999993</v>
      </c>
      <c r="V165" s="93">
        <f>IF('Indicator Data'!AD168="No data","x",ROUND(IF('Indicator Data'!AD168&gt;V$195,10,IF('Indicator Data'!AD168&lt;V$194,0,10-(V$195-'Indicator Data'!AD168)/(V$195-V$194)*10)),1))</f>
        <v>3.5</v>
      </c>
      <c r="W165" s="94">
        <f t="shared" si="22"/>
        <v>6.1</v>
      </c>
      <c r="X165" s="95">
        <f t="shared" si="23"/>
        <v>7.3</v>
      </c>
      <c r="Y165" s="177"/>
    </row>
    <row r="166" spans="1:25" s="4" customFormat="1" x14ac:dyDescent="0.25">
      <c r="A166" s="126" t="str">
        <f>'Indicator Data'!A169</f>
        <v>Suriname</v>
      </c>
      <c r="B166" s="47" t="str">
        <f>'Indicator Data'!B169</f>
        <v>SUR</v>
      </c>
      <c r="C166" s="93" t="str">
        <f>IF('Indicator Data'!AR169="No data","x",ROUND(IF('Indicator Data'!AR169&gt;C$195,0,IF('Indicator Data'!AR169&lt;C$194,10,(C$195-'Indicator Data'!AR169)/(C$195-C$194)*10)),1))</f>
        <v>x</v>
      </c>
      <c r="D166" s="94" t="str">
        <f t="shared" si="16"/>
        <v>x</v>
      </c>
      <c r="E166" s="93">
        <f>IF('Indicator Data'!AT169="No data","x",ROUND(IF('Indicator Data'!AT169&gt;E$195,0,IF('Indicator Data'!AT169&lt;E$194,10,(E$195-'Indicator Data'!AT169)/(E$195-E$194)*10)),1))</f>
        <v>5.7</v>
      </c>
      <c r="F166" s="93">
        <f>IF('Indicator Data'!AS169="No data","x",ROUND(IF('Indicator Data'!AS169&gt;F$195,0,IF('Indicator Data'!AS169&lt;F$194,10,(F$195-'Indicator Data'!AS169)/(F$195-F$194)*10)),1))</f>
        <v>6.2</v>
      </c>
      <c r="G166" s="94">
        <f t="shared" si="17"/>
        <v>6</v>
      </c>
      <c r="H166" s="95">
        <f t="shared" si="18"/>
        <v>6</v>
      </c>
      <c r="I166" s="93">
        <f>IF('Indicator Data'!AV169="No data","x",ROUND(IF('Indicator Data'!AV169^2&gt;I$195,0,IF('Indicator Data'!AV169^2&lt;I$194,10,(I$195-'Indicator Data'!AV169^2)/(I$195-I$194)*10)),1))</f>
        <v>1</v>
      </c>
      <c r="J166" s="93">
        <f>IF(OR('Indicator Data'!AU169=0,'Indicator Data'!AU169="No data"),"x",ROUND(IF('Indicator Data'!AU169&gt;J$195,0,IF('Indicator Data'!AU169&lt;J$194,10,(J$195-'Indicator Data'!AU169)/(J$195-J$194)*10)),1))</f>
        <v>1.3</v>
      </c>
      <c r="K166" s="93">
        <f>IF('Indicator Data'!AW169="No data","x",ROUND(IF('Indicator Data'!AW169&gt;K$195,0,IF('Indicator Data'!AW169&lt;K$194,10,(K$195-'Indicator Data'!AW169)/(K$195-K$194)*10)),1))</f>
        <v>5.5</v>
      </c>
      <c r="L166" s="93">
        <f>IF('Indicator Data'!AX169="No data","x",ROUND(IF('Indicator Data'!AX169&gt;L$195,0,IF('Indicator Data'!AX169&lt;L$194,10,(L$195-'Indicator Data'!AX169)/(L$195-L$194)*10)),1))</f>
        <v>2.8</v>
      </c>
      <c r="M166" s="94">
        <f t="shared" si="19"/>
        <v>2.7</v>
      </c>
      <c r="N166" s="143">
        <f>IF('Indicator Data'!AY169="No data","x",'Indicator Data'!AY169/'Indicator Data'!BE169*100)</f>
        <v>4.3589743589743586</v>
      </c>
      <c r="O166" s="93">
        <f t="shared" si="20"/>
        <v>9.6999999999999993</v>
      </c>
      <c r="P166" s="93">
        <f>IF('Indicator Data'!AZ169="No data","x",ROUND(IF('Indicator Data'!AZ169&gt;P$195,0,IF('Indicator Data'!AZ169&lt;P$194,10,(P$195-'Indicator Data'!AZ169)/(P$195-P$194)*10)),1))</f>
        <v>2.2999999999999998</v>
      </c>
      <c r="Q166" s="93">
        <f>IF('Indicator Data'!BA169="No data","x",ROUND(IF('Indicator Data'!BA169&gt;Q$195,0,IF('Indicator Data'!BA169&lt;Q$194,10,(Q$195-'Indicator Data'!BA169)/(Q$195-Q$194)*10)),1))</f>
        <v>1</v>
      </c>
      <c r="R166" s="94">
        <f t="shared" si="21"/>
        <v>4.3</v>
      </c>
      <c r="S166" s="93">
        <f>IF('Indicator Data'!Y169="No data","x",ROUND(IF('Indicator Data'!Y169&gt;S$195,0,IF('Indicator Data'!Y169&lt;S$194,10,(S$195-'Indicator Data'!Y169)/(S$195-S$194)*10)),1))</f>
        <v>7.4</v>
      </c>
      <c r="T166" s="93">
        <f>IF('Indicator Data'!Z169="No data","x",ROUND(IF('Indicator Data'!Z169&gt;T$195,0,IF('Indicator Data'!Z169&lt;T$194,10,(T$195-'Indicator Data'!Z169)/(T$195-T$194)*10)),1))</f>
        <v>0.5</v>
      </c>
      <c r="U166" s="93">
        <f>IF('Indicator Data'!AC169="No data","x",ROUND(IF('Indicator Data'!AC169&gt;U$195,0,IF('Indicator Data'!AC169&lt;U$194,10,(U$195-'Indicator Data'!AC169)/(U$195-U$194)*10)),1))</f>
        <v>6.7</v>
      </c>
      <c r="V166" s="93">
        <f>IF('Indicator Data'!AD169="No data","x",ROUND(IF('Indicator Data'!AD169&gt;V$195,10,IF('Indicator Data'!AD169&lt;V$194,0,10-(V$195-'Indicator Data'!AD169)/(V$195-V$194)*10)),1))</f>
        <v>1.7</v>
      </c>
      <c r="W166" s="94">
        <f t="shared" si="22"/>
        <v>4.0999999999999996</v>
      </c>
      <c r="X166" s="95">
        <f t="shared" si="23"/>
        <v>3.7</v>
      </c>
      <c r="Y166" s="177"/>
    </row>
    <row r="167" spans="1:25" s="4" customFormat="1" x14ac:dyDescent="0.25">
      <c r="A167" s="126" t="str">
        <f>'Indicator Data'!A170</f>
        <v>Sweden</v>
      </c>
      <c r="B167" s="47" t="str">
        <f>'Indicator Data'!B170</f>
        <v>SWE</v>
      </c>
      <c r="C167" s="93">
        <f>IF('Indicator Data'!AR170="No data","x",ROUND(IF('Indicator Data'!AR170&gt;C$195,0,IF('Indicator Data'!AR170&lt;C$194,10,(C$195-'Indicator Data'!AR170)/(C$195-C$194)*10)),1))</f>
        <v>2.5</v>
      </c>
      <c r="D167" s="94">
        <f t="shared" si="16"/>
        <v>2.5</v>
      </c>
      <c r="E167" s="93">
        <f>IF('Indicator Data'!AT170="No data","x",ROUND(IF('Indicator Data'!AT170&gt;E$195,0,IF('Indicator Data'!AT170&lt;E$194,10,(E$195-'Indicator Data'!AT170)/(E$195-E$194)*10)),1))</f>
        <v>1.5</v>
      </c>
      <c r="F167" s="93">
        <f>IF('Indicator Data'!AS170="No data","x",ROUND(IF('Indicator Data'!AS170&gt;F$195,0,IF('Indicator Data'!AS170&lt;F$194,10,(F$195-'Indicator Data'!AS170)/(F$195-F$194)*10)),1))</f>
        <v>1.3</v>
      </c>
      <c r="G167" s="94">
        <f t="shared" si="17"/>
        <v>1.4</v>
      </c>
      <c r="H167" s="95">
        <f t="shared" si="18"/>
        <v>2</v>
      </c>
      <c r="I167" s="93" t="str">
        <f>IF('Indicator Data'!AV170="No data","x",ROUND(IF('Indicator Data'!AV170^2&gt;I$195,0,IF('Indicator Data'!AV170^2&lt;I$194,10,(I$195-'Indicator Data'!AV170^2)/(I$195-I$194)*10)),1))</f>
        <v>x</v>
      </c>
      <c r="J167" s="93">
        <f>IF(OR('Indicator Data'!AU170=0,'Indicator Data'!AU170="No data"),"x",ROUND(IF('Indicator Data'!AU170&gt;J$195,0,IF('Indicator Data'!AU170&lt;J$194,10,(J$195-'Indicator Data'!AU170)/(J$195-J$194)*10)),1))</f>
        <v>0</v>
      </c>
      <c r="K167" s="93">
        <f>IF('Indicator Data'!AW170="No data","x",ROUND(IF('Indicator Data'!AW170&gt;K$195,0,IF('Indicator Data'!AW170&lt;K$194,10,(K$195-'Indicator Data'!AW170)/(K$195-K$194)*10)),1))</f>
        <v>1</v>
      </c>
      <c r="L167" s="93">
        <f>IF('Indicator Data'!AX170="No data","x",ROUND(IF('Indicator Data'!AX170&gt;L$195,0,IF('Indicator Data'!AX170&lt;L$194,10,(L$195-'Indicator Data'!AX170)/(L$195-L$194)*10)),1))</f>
        <v>3.8</v>
      </c>
      <c r="M167" s="94">
        <f t="shared" si="19"/>
        <v>1.6</v>
      </c>
      <c r="N167" s="143">
        <f>IF('Indicator Data'!AY170="No data","x",'Indicator Data'!AY170/'Indicator Data'!BE170*100)</f>
        <v>73.110103816347419</v>
      </c>
      <c r="O167" s="93">
        <f t="shared" si="20"/>
        <v>2.7</v>
      </c>
      <c r="P167" s="93">
        <f>IF('Indicator Data'!AZ170="No data","x",ROUND(IF('Indicator Data'!AZ170&gt;P$195,0,IF('Indicator Data'!AZ170&lt;P$194,10,(P$195-'Indicator Data'!AZ170)/(P$195-P$194)*10)),1))</f>
        <v>0.1</v>
      </c>
      <c r="Q167" s="93">
        <f>IF('Indicator Data'!BA170="No data","x",ROUND(IF('Indicator Data'!BA170&gt;Q$195,0,IF('Indicator Data'!BA170&lt;Q$194,10,(Q$195-'Indicator Data'!BA170)/(Q$195-Q$194)*10)),1))</f>
        <v>0</v>
      </c>
      <c r="R167" s="94">
        <f t="shared" si="21"/>
        <v>0.9</v>
      </c>
      <c r="S167" s="93">
        <f>IF('Indicator Data'!Y170="No data","x",ROUND(IF('Indicator Data'!Y170&gt;S$195,0,IF('Indicator Data'!Y170&lt;S$194,10,(S$195-'Indicator Data'!Y170)/(S$195-S$194)*10)),1))</f>
        <v>0.2</v>
      </c>
      <c r="T167" s="93">
        <f>IF('Indicator Data'!Z170="No data","x",ROUND(IF('Indicator Data'!Z170&gt;T$195,0,IF('Indicator Data'!Z170&lt;T$194,10,(T$195-'Indicator Data'!Z170)/(T$195-T$194)*10)),1))</f>
        <v>0.5</v>
      </c>
      <c r="U167" s="93">
        <f>IF('Indicator Data'!AC170="No data","x",ROUND(IF('Indicator Data'!AC170&gt;U$195,0,IF('Indicator Data'!AC170&lt;U$194,10,(U$195-'Indicator Data'!AC170)/(U$195-U$194)*10)),1))</f>
        <v>0</v>
      </c>
      <c r="V167" s="93">
        <f>IF('Indicator Data'!AD170="No data","x",ROUND(IF('Indicator Data'!AD170&gt;V$195,10,IF('Indicator Data'!AD170&lt;V$194,0,10-(V$195-'Indicator Data'!AD170)/(V$195-V$194)*10)),1))</f>
        <v>0</v>
      </c>
      <c r="W167" s="94">
        <f t="shared" si="22"/>
        <v>0.2</v>
      </c>
      <c r="X167" s="95">
        <f t="shared" si="23"/>
        <v>0.9</v>
      </c>
      <c r="Y167" s="177"/>
    </row>
    <row r="168" spans="1:25" s="4" customFormat="1" x14ac:dyDescent="0.25">
      <c r="A168" s="126" t="str">
        <f>'Indicator Data'!A171</f>
        <v>Switzerland</v>
      </c>
      <c r="B168" s="47" t="str">
        <f>'Indicator Data'!B171</f>
        <v>CHE</v>
      </c>
      <c r="C168" s="93">
        <f>IF('Indicator Data'!AR171="No data","x",ROUND(IF('Indicator Data'!AR171&gt;C$195,0,IF('Indicator Data'!AR171&lt;C$194,10,(C$195-'Indicator Data'!AR171)/(C$195-C$194)*10)),1))</f>
        <v>0.9</v>
      </c>
      <c r="D168" s="94">
        <f t="shared" si="16"/>
        <v>0.9</v>
      </c>
      <c r="E168" s="93">
        <f>IF('Indicator Data'!AT171="No data","x",ROUND(IF('Indicator Data'!AT171&gt;E$195,0,IF('Indicator Data'!AT171&lt;E$194,10,(E$195-'Indicator Data'!AT171)/(E$195-E$194)*10)),1))</f>
        <v>1.5</v>
      </c>
      <c r="F168" s="93">
        <f>IF('Indicator Data'!AS171="No data","x",ROUND(IF('Indicator Data'!AS171&gt;F$195,0,IF('Indicator Data'!AS171&lt;F$194,10,(F$195-'Indicator Data'!AS171)/(F$195-F$194)*10)),1))</f>
        <v>0.9</v>
      </c>
      <c r="G168" s="94">
        <f t="shared" si="17"/>
        <v>1.2</v>
      </c>
      <c r="H168" s="95">
        <f t="shared" si="18"/>
        <v>1.1000000000000001</v>
      </c>
      <c r="I168" s="93" t="str">
        <f>IF('Indicator Data'!AV171="No data","x",ROUND(IF('Indicator Data'!AV171^2&gt;I$195,0,IF('Indicator Data'!AV171^2&lt;I$194,10,(I$195-'Indicator Data'!AV171^2)/(I$195-I$194)*10)),1))</f>
        <v>x</v>
      </c>
      <c r="J168" s="93">
        <f>IF(OR('Indicator Data'!AU171=0,'Indicator Data'!AU171="No data"),"x",ROUND(IF('Indicator Data'!AU171&gt;J$195,0,IF('Indicator Data'!AU171&lt;J$194,10,(J$195-'Indicator Data'!AU171)/(J$195-J$194)*10)),1))</f>
        <v>0</v>
      </c>
      <c r="K168" s="93">
        <f>IF('Indicator Data'!AW171="No data","x",ROUND(IF('Indicator Data'!AW171&gt;K$195,0,IF('Indicator Data'!AW171&lt;K$194,10,(K$195-'Indicator Data'!AW171)/(K$195-K$194)*10)),1))</f>
        <v>1.1000000000000001</v>
      </c>
      <c r="L168" s="93">
        <f>IF('Indicator Data'!AX171="No data","x",ROUND(IF('Indicator Data'!AX171&gt;L$195,0,IF('Indicator Data'!AX171&lt;L$194,10,(L$195-'Indicator Data'!AX171)/(L$195-L$194)*10)),1))</f>
        <v>3.3</v>
      </c>
      <c r="M168" s="94">
        <f t="shared" si="19"/>
        <v>1.5</v>
      </c>
      <c r="N168" s="143">
        <f>IF('Indicator Data'!AY171="No data","x",'Indicator Data'!AY171/'Indicator Data'!BE171*100)</f>
        <v>400</v>
      </c>
      <c r="O168" s="93">
        <f t="shared" si="20"/>
        <v>0</v>
      </c>
      <c r="P168" s="93">
        <f>IF('Indicator Data'!AZ171="No data","x",ROUND(IF('Indicator Data'!AZ171&gt;P$195,0,IF('Indicator Data'!AZ171&lt;P$194,10,(P$195-'Indicator Data'!AZ171)/(P$195-P$194)*10)),1))</f>
        <v>0</v>
      </c>
      <c r="Q168" s="93">
        <f>IF('Indicator Data'!BA171="No data","x",ROUND(IF('Indicator Data'!BA171&gt;Q$195,0,IF('Indicator Data'!BA171&lt;Q$194,10,(Q$195-'Indicator Data'!BA171)/(Q$195-Q$194)*10)),1))</f>
        <v>0</v>
      </c>
      <c r="R168" s="94">
        <f t="shared" si="21"/>
        <v>0</v>
      </c>
      <c r="S168" s="93">
        <f>IF('Indicator Data'!Y171="No data","x",ROUND(IF('Indicator Data'!Y171&gt;S$195,0,IF('Indicator Data'!Y171&lt;S$194,10,(S$195-'Indicator Data'!Y171)/(S$195-S$194)*10)),1))</f>
        <v>0</v>
      </c>
      <c r="T168" s="93">
        <f>IF('Indicator Data'!Z171="No data","x",ROUND(IF('Indicator Data'!Z171&gt;T$195,0,IF('Indicator Data'!Z171&lt;T$194,10,(T$195-'Indicator Data'!Z171)/(T$195-T$194)*10)),1))</f>
        <v>1</v>
      </c>
      <c r="U168" s="93">
        <f>IF('Indicator Data'!AC171="No data","x",ROUND(IF('Indicator Data'!AC171&gt;U$195,0,IF('Indicator Data'!AC171&lt;U$194,10,(U$195-'Indicator Data'!AC171)/(U$195-U$194)*10)),1))</f>
        <v>0</v>
      </c>
      <c r="V168" s="93">
        <f>IF('Indicator Data'!AD171="No data","x",ROUND(IF('Indicator Data'!AD171&gt;V$195,10,IF('Indicator Data'!AD171&lt;V$194,0,10-(V$195-'Indicator Data'!AD171)/(V$195-V$194)*10)),1))</f>
        <v>0.1</v>
      </c>
      <c r="W168" s="94">
        <f t="shared" si="22"/>
        <v>0.3</v>
      </c>
      <c r="X168" s="95">
        <f t="shared" si="23"/>
        <v>0.6</v>
      </c>
      <c r="Y168" s="177"/>
    </row>
    <row r="169" spans="1:25" s="4" customFormat="1" x14ac:dyDescent="0.25">
      <c r="A169" s="126" t="str">
        <f>'Indicator Data'!A172</f>
        <v>Syria</v>
      </c>
      <c r="B169" s="47" t="str">
        <f>'Indicator Data'!B172</f>
        <v>SYR</v>
      </c>
      <c r="C169" s="93">
        <f>IF('Indicator Data'!AR172="No data","x",ROUND(IF('Indicator Data'!AR172&gt;C$195,0,IF('Indicator Data'!AR172&lt;C$194,10,(C$195-'Indicator Data'!AR172)/(C$195-C$194)*10)),1))</f>
        <v>4.5999999999999996</v>
      </c>
      <c r="D169" s="94">
        <f t="shared" si="16"/>
        <v>4.5999999999999996</v>
      </c>
      <c r="E169" s="93">
        <f>IF('Indicator Data'!AT172="No data","x",ROUND(IF('Indicator Data'!AT172&gt;E$195,0,IF('Indicator Data'!AT172&lt;E$194,10,(E$195-'Indicator Data'!AT172)/(E$195-E$194)*10)),1))</f>
        <v>8.6999999999999993</v>
      </c>
      <c r="F169" s="93">
        <f>IF('Indicator Data'!AS172="No data","x",ROUND(IF('Indicator Data'!AS172&gt;F$195,0,IF('Indicator Data'!AS172&lt;F$194,10,(F$195-'Indicator Data'!AS172)/(F$195-F$194)*10)),1))</f>
        <v>8.6</v>
      </c>
      <c r="G169" s="94">
        <f t="shared" si="17"/>
        <v>8.6999999999999993</v>
      </c>
      <c r="H169" s="95">
        <f t="shared" si="18"/>
        <v>6.7</v>
      </c>
      <c r="I169" s="93">
        <f>IF('Indicator Data'!AV172="No data","x",ROUND(IF('Indicator Data'!AV172^2&gt;I$195,0,IF('Indicator Data'!AV172^2&lt;I$194,10,(I$195-'Indicator Data'!AV172^2)/(I$195-I$194)*10)),1))</f>
        <v>2.8</v>
      </c>
      <c r="J169" s="93">
        <f>IF(OR('Indicator Data'!AU172=0,'Indicator Data'!AU172="No data"),"x",ROUND(IF('Indicator Data'!AU172&gt;J$195,0,IF('Indicator Data'!AU172&lt;J$194,10,(J$195-'Indicator Data'!AU172)/(J$195-J$194)*10)),1))</f>
        <v>0</v>
      </c>
      <c r="K169" s="93">
        <f>IF('Indicator Data'!AW172="No data","x",ROUND(IF('Indicator Data'!AW172&gt;K$195,0,IF('Indicator Data'!AW172&lt;K$194,10,(K$195-'Indicator Data'!AW172)/(K$195-K$194)*10)),1))</f>
        <v>7</v>
      </c>
      <c r="L169" s="93">
        <f>IF('Indicator Data'!AX172="No data","x",ROUND(IF('Indicator Data'!AX172&gt;L$195,0,IF('Indicator Data'!AX172&lt;L$194,10,(L$195-'Indicator Data'!AX172)/(L$195-L$194)*10)),1))</f>
        <v>7.5</v>
      </c>
      <c r="M169" s="94">
        <f t="shared" si="19"/>
        <v>4.3</v>
      </c>
      <c r="N169" s="143">
        <f>IF('Indicator Data'!AY172="No data","x",'Indicator Data'!AY172/'Indicator Data'!BE172*100)</f>
        <v>35.397266241899473</v>
      </c>
      <c r="O169" s="93">
        <f t="shared" si="20"/>
        <v>6.5</v>
      </c>
      <c r="P169" s="93">
        <f>IF('Indicator Data'!AZ172="No data","x",ROUND(IF('Indicator Data'!AZ172&gt;P$195,0,IF('Indicator Data'!AZ172&lt;P$194,10,(P$195-'Indicator Data'!AZ172)/(P$195-P$194)*10)),1))</f>
        <v>0.5</v>
      </c>
      <c r="Q169" s="93">
        <f>IF('Indicator Data'!BA172="No data","x",ROUND(IF('Indicator Data'!BA172&gt;Q$195,0,IF('Indicator Data'!BA172&lt;Q$194,10,(Q$195-'Indicator Data'!BA172)/(Q$195-Q$194)*10)),1))</f>
        <v>2</v>
      </c>
      <c r="R169" s="94">
        <f t="shared" si="21"/>
        <v>3</v>
      </c>
      <c r="S169" s="93">
        <f>IF('Indicator Data'!Y172="No data","x",ROUND(IF('Indicator Data'!Y172&gt;S$195,0,IF('Indicator Data'!Y172&lt;S$194,10,(S$195-'Indicator Data'!Y172)/(S$195-S$194)*10)),1))</f>
        <v>6.4</v>
      </c>
      <c r="T169" s="93">
        <f>IF('Indicator Data'!Z172="No data","x",ROUND(IF('Indicator Data'!Z172&gt;T$195,0,IF('Indicator Data'!Z172&lt;T$194,10,(T$195-'Indicator Data'!Z172)/(T$195-T$194)*10)),1))</f>
        <v>8.1999999999999993</v>
      </c>
      <c r="U169" s="93">
        <f>IF('Indicator Data'!AC172="No data","x",ROUND(IF('Indicator Data'!AC172&gt;U$195,0,IF('Indicator Data'!AC172&lt;U$194,10,(U$195-'Indicator Data'!AC172)/(U$195-U$194)*10)),1))</f>
        <v>9.6</v>
      </c>
      <c r="V169" s="93">
        <f>IF('Indicator Data'!AD172="No data","x",ROUND(IF('Indicator Data'!AD172&gt;V$195,10,IF('Indicator Data'!AD172&lt;V$194,0,10-(V$195-'Indicator Data'!AD172)/(V$195-V$194)*10)),1))</f>
        <v>0.8</v>
      </c>
      <c r="W169" s="94">
        <f t="shared" si="22"/>
        <v>6.3</v>
      </c>
      <c r="X169" s="95">
        <f t="shared" si="23"/>
        <v>4.5</v>
      </c>
      <c r="Y169" s="177"/>
    </row>
    <row r="170" spans="1:25" s="4" customFormat="1" x14ac:dyDescent="0.25">
      <c r="A170" s="126" t="str">
        <f>'Indicator Data'!A173</f>
        <v>Tajikistan</v>
      </c>
      <c r="B170" s="47" t="str">
        <f>'Indicator Data'!B173</f>
        <v>TJK</v>
      </c>
      <c r="C170" s="93">
        <f>IF('Indicator Data'!AR173="No data","x",ROUND(IF('Indicator Data'!AR173&gt;C$195,0,IF('Indicator Data'!AR173&lt;C$194,10,(C$195-'Indicator Data'!AR173)/(C$195-C$194)*10)),1))</f>
        <v>4.5999999999999996</v>
      </c>
      <c r="D170" s="94">
        <f t="shared" si="16"/>
        <v>4.5999999999999996</v>
      </c>
      <c r="E170" s="93">
        <f>IF('Indicator Data'!AT173="No data","x",ROUND(IF('Indicator Data'!AT173&gt;E$195,0,IF('Indicator Data'!AT173&lt;E$194,10,(E$195-'Indicator Data'!AT173)/(E$195-E$194)*10)),1))</f>
        <v>7.5</v>
      </c>
      <c r="F170" s="93">
        <f>IF('Indicator Data'!AS173="No data","x",ROUND(IF('Indicator Data'!AS173&gt;F$195,0,IF('Indicator Data'!AS173&lt;F$194,10,(F$195-'Indicator Data'!AS173)/(F$195-F$194)*10)),1))</f>
        <v>7.2</v>
      </c>
      <c r="G170" s="94">
        <f t="shared" si="17"/>
        <v>7.4</v>
      </c>
      <c r="H170" s="95">
        <f t="shared" si="18"/>
        <v>6</v>
      </c>
      <c r="I170" s="93">
        <f>IF('Indicator Data'!AV173="No data","x",ROUND(IF('Indicator Data'!AV173^2&gt;I$195,0,IF('Indicator Data'!AV173^2&lt;I$194,10,(I$195-'Indicator Data'!AV173^2)/(I$195-I$194)*10)),1))</f>
        <v>0</v>
      </c>
      <c r="J170" s="93">
        <f>IF(OR('Indicator Data'!AU173=0,'Indicator Data'!AU173="No data"),"x",ROUND(IF('Indicator Data'!AU173&gt;J$195,0,IF('Indicator Data'!AU173&lt;J$194,10,(J$195-'Indicator Data'!AU173)/(J$195-J$194)*10)),1))</f>
        <v>0</v>
      </c>
      <c r="K170" s="93">
        <f>IF('Indicator Data'!AW173="No data","x",ROUND(IF('Indicator Data'!AW173&gt;K$195,0,IF('Indicator Data'!AW173&lt;K$194,10,(K$195-'Indicator Data'!AW173)/(K$195-K$194)*10)),1))</f>
        <v>8</v>
      </c>
      <c r="L170" s="93">
        <f>IF('Indicator Data'!AX173="No data","x",ROUND(IF('Indicator Data'!AX173&gt;L$195,0,IF('Indicator Data'!AX173&lt;L$194,10,(L$195-'Indicator Data'!AX173)/(L$195-L$194)*10)),1))</f>
        <v>4.8</v>
      </c>
      <c r="M170" s="94">
        <f t="shared" si="19"/>
        <v>3.2</v>
      </c>
      <c r="N170" s="143">
        <f>IF('Indicator Data'!AY173="No data","x",'Indicator Data'!AY173/'Indicator Data'!BE173*100)</f>
        <v>10.002857959416977</v>
      </c>
      <c r="O170" s="93">
        <f t="shared" si="20"/>
        <v>9.1</v>
      </c>
      <c r="P170" s="93">
        <f>IF('Indicator Data'!AZ173="No data","x",ROUND(IF('Indicator Data'!AZ173&gt;P$195,0,IF('Indicator Data'!AZ173&lt;P$194,10,(P$195-'Indicator Data'!AZ173)/(P$195-P$194)*10)),1))</f>
        <v>0.6</v>
      </c>
      <c r="Q170" s="93">
        <f>IF('Indicator Data'!BA173="No data","x",ROUND(IF('Indicator Data'!BA173&gt;Q$195,0,IF('Indicator Data'!BA173&lt;Q$194,10,(Q$195-'Indicator Data'!BA173)/(Q$195-Q$194)*10)),1))</f>
        <v>5.2</v>
      </c>
      <c r="R170" s="94">
        <f t="shared" si="21"/>
        <v>5</v>
      </c>
      <c r="S170" s="93">
        <f>IF('Indicator Data'!Y173="No data","x",ROUND(IF('Indicator Data'!Y173&gt;S$195,0,IF('Indicator Data'!Y173&lt;S$194,10,(S$195-'Indicator Data'!Y173)/(S$195-S$194)*10)),1))</f>
        <v>5.2</v>
      </c>
      <c r="T170" s="93">
        <f>IF('Indicator Data'!Z173="No data","x",ROUND(IF('Indicator Data'!Z173&gt;T$195,0,IF('Indicator Data'!Z173&lt;T$194,10,(T$195-'Indicator Data'!Z173)/(T$195-T$194)*10)),1))</f>
        <v>0.3</v>
      </c>
      <c r="U170" s="93">
        <f>IF('Indicator Data'!AC173="No data","x",ROUND(IF('Indicator Data'!AC173&gt;U$195,0,IF('Indicator Data'!AC173&lt;U$194,10,(U$195-'Indicator Data'!AC173)/(U$195-U$194)*10)),1))</f>
        <v>9.5</v>
      </c>
      <c r="V170" s="93">
        <f>IF('Indicator Data'!AD173="No data","x",ROUND(IF('Indicator Data'!AD173&gt;V$195,10,IF('Indicator Data'!AD173&lt;V$194,0,10-(V$195-'Indicator Data'!AD173)/(V$195-V$194)*10)),1))</f>
        <v>0.4</v>
      </c>
      <c r="W170" s="94">
        <f t="shared" si="22"/>
        <v>3.9</v>
      </c>
      <c r="X170" s="95">
        <f t="shared" si="23"/>
        <v>4</v>
      </c>
      <c r="Y170" s="177"/>
    </row>
    <row r="171" spans="1:25" s="4" customFormat="1" x14ac:dyDescent="0.25">
      <c r="A171" s="126" t="str">
        <f>'Indicator Data'!A174</f>
        <v>Tanzania</v>
      </c>
      <c r="B171" s="47" t="str">
        <f>'Indicator Data'!B174</f>
        <v>TZA</v>
      </c>
      <c r="C171" s="93">
        <f>IF('Indicator Data'!AR174="No data","x",ROUND(IF('Indicator Data'!AR174&gt;C$195,0,IF('Indicator Data'!AR174&lt;C$194,10,(C$195-'Indicator Data'!AR174)/(C$195-C$194)*10)),1))</f>
        <v>3.5</v>
      </c>
      <c r="D171" s="94">
        <f t="shared" si="16"/>
        <v>3.5</v>
      </c>
      <c r="E171" s="93">
        <f>IF('Indicator Data'!AT174="No data","x",ROUND(IF('Indicator Data'!AT174&gt;E$195,0,IF('Indicator Data'!AT174&lt;E$194,10,(E$195-'Indicator Data'!AT174)/(E$195-E$194)*10)),1))</f>
        <v>6.4</v>
      </c>
      <c r="F171" s="93">
        <f>IF('Indicator Data'!AS174="No data","x",ROUND(IF('Indicator Data'!AS174&gt;F$195,0,IF('Indicator Data'!AS174&lt;F$194,10,(F$195-'Indicator Data'!AS174)/(F$195-F$194)*10)),1))</f>
        <v>6.3</v>
      </c>
      <c r="G171" s="94">
        <f t="shared" si="17"/>
        <v>6.4</v>
      </c>
      <c r="H171" s="95">
        <f t="shared" si="18"/>
        <v>5</v>
      </c>
      <c r="I171" s="93">
        <f>IF('Indicator Data'!AV174="No data","x",ROUND(IF('Indicator Data'!AV174^2&gt;I$195,0,IF('Indicator Data'!AV174^2&lt;I$194,10,(I$195-'Indicator Data'!AV174^2)/(I$195-I$194)*10)),1))</f>
        <v>3.9</v>
      </c>
      <c r="J171" s="93">
        <f>IF(OR('Indicator Data'!AU174=0,'Indicator Data'!AU174="No data"),"x",ROUND(IF('Indicator Data'!AU174&gt;J$195,0,IF('Indicator Data'!AU174&lt;J$194,10,(J$195-'Indicator Data'!AU174)/(J$195-J$194)*10)),1))</f>
        <v>6.7</v>
      </c>
      <c r="K171" s="93">
        <f>IF('Indicator Data'!AW174="No data","x",ROUND(IF('Indicator Data'!AW174&gt;K$195,0,IF('Indicator Data'!AW174&lt;K$194,10,(K$195-'Indicator Data'!AW174)/(K$195-K$194)*10)),1))</f>
        <v>8.6999999999999993</v>
      </c>
      <c r="L171" s="93">
        <f>IF('Indicator Data'!AX174="No data","x",ROUND(IF('Indicator Data'!AX174&gt;L$195,0,IF('Indicator Data'!AX174&lt;L$194,10,(L$195-'Indicator Data'!AX174)/(L$195-L$194)*10)),1))</f>
        <v>6.4</v>
      </c>
      <c r="M171" s="94">
        <f t="shared" si="19"/>
        <v>6.4</v>
      </c>
      <c r="N171" s="143">
        <f>IF('Indicator Data'!AY174="No data","x",'Indicator Data'!AY174/'Indicator Data'!BE174*100)</f>
        <v>8.1282456536464203</v>
      </c>
      <c r="O171" s="93">
        <f t="shared" si="20"/>
        <v>9.3000000000000007</v>
      </c>
      <c r="P171" s="93">
        <f>IF('Indicator Data'!AZ174="No data","x",ROUND(IF('Indicator Data'!AZ174&gt;P$195,0,IF('Indicator Data'!AZ174&lt;P$194,10,(P$195-'Indicator Data'!AZ174)/(P$195-P$194)*10)),1))</f>
        <v>9.4</v>
      </c>
      <c r="Q171" s="93">
        <f>IF('Indicator Data'!BA174="No data","x",ROUND(IF('Indicator Data'!BA174&gt;Q$195,0,IF('Indicator Data'!BA174&lt;Q$194,10,(Q$195-'Indicator Data'!BA174)/(Q$195-Q$194)*10)),1))</f>
        <v>8.9</v>
      </c>
      <c r="R171" s="94">
        <f t="shared" si="21"/>
        <v>9.1999999999999993</v>
      </c>
      <c r="S171" s="93">
        <f>IF('Indicator Data'!Y174="No data","x",ROUND(IF('Indicator Data'!Y174&gt;S$195,0,IF('Indicator Data'!Y174&lt;S$194,10,(S$195-'Indicator Data'!Y174)/(S$195-S$194)*10)),1))</f>
        <v>9.9</v>
      </c>
      <c r="T171" s="93">
        <f>IF('Indicator Data'!Z174="No data","x",ROUND(IF('Indicator Data'!Z174&gt;T$195,0,IF('Indicator Data'!Z174&lt;T$194,10,(T$195-'Indicator Data'!Z174)/(T$195-T$194)*10)),1))</f>
        <v>0</v>
      </c>
      <c r="U171" s="93">
        <f>IF('Indicator Data'!AC174="No data","x",ROUND(IF('Indicator Data'!AC174&gt;U$195,0,IF('Indicator Data'!AC174&lt;U$194,10,(U$195-'Indicator Data'!AC174)/(U$195-U$194)*10)),1))</f>
        <v>9.8000000000000007</v>
      </c>
      <c r="V171" s="93">
        <f>IF('Indicator Data'!AD174="No data","x",ROUND(IF('Indicator Data'!AD174&gt;V$195,10,IF('Indicator Data'!AD174&lt;V$194,0,10-(V$195-'Indicator Data'!AD174)/(V$195-V$194)*10)),1))</f>
        <v>4.4000000000000004</v>
      </c>
      <c r="W171" s="94">
        <f t="shared" si="22"/>
        <v>6</v>
      </c>
      <c r="X171" s="95">
        <f t="shared" si="23"/>
        <v>7.2</v>
      </c>
      <c r="Y171" s="177"/>
    </row>
    <row r="172" spans="1:25" s="4" customFormat="1" x14ac:dyDescent="0.25">
      <c r="A172" s="126" t="str">
        <f>'Indicator Data'!A175</f>
        <v>Thailand</v>
      </c>
      <c r="B172" s="47" t="str">
        <f>'Indicator Data'!B175</f>
        <v>THA</v>
      </c>
      <c r="C172" s="93">
        <f>IF('Indicator Data'!AR175="No data","x",ROUND(IF('Indicator Data'!AR175&gt;C$195,0,IF('Indicator Data'!AR175&lt;C$194,10,(C$195-'Indicator Data'!AR175)/(C$195-C$194)*10)),1))</f>
        <v>4.7</v>
      </c>
      <c r="D172" s="94">
        <f t="shared" si="16"/>
        <v>4.7</v>
      </c>
      <c r="E172" s="93">
        <f>IF('Indicator Data'!AT175="No data","x",ROUND(IF('Indicator Data'!AT175&gt;E$195,0,IF('Indicator Data'!AT175&lt;E$194,10,(E$195-'Indicator Data'!AT175)/(E$195-E$194)*10)),1))</f>
        <v>6.4</v>
      </c>
      <c r="F172" s="93">
        <f>IF('Indicator Data'!AS175="No data","x",ROUND(IF('Indicator Data'!AS175&gt;F$195,0,IF('Indicator Data'!AS175&lt;F$194,10,(F$195-'Indicator Data'!AS175)/(F$195-F$194)*10)),1))</f>
        <v>4.2</v>
      </c>
      <c r="G172" s="94">
        <f t="shared" si="17"/>
        <v>5.3</v>
      </c>
      <c r="H172" s="95">
        <f t="shared" si="18"/>
        <v>5</v>
      </c>
      <c r="I172" s="93">
        <f>IF('Indicator Data'!AV175="No data","x",ROUND(IF('Indicator Data'!AV175^2&gt;I$195,0,IF('Indicator Data'!AV175^2&lt;I$194,10,(I$195-'Indicator Data'!AV175^2)/(I$195-I$194)*10)),1))</f>
        <v>1.3</v>
      </c>
      <c r="J172" s="93">
        <f>IF(OR('Indicator Data'!AU175=0,'Indicator Data'!AU175="No data"),"x",ROUND(IF('Indicator Data'!AU175&gt;J$195,0,IF('Indicator Data'!AU175&lt;J$194,10,(J$195-'Indicator Data'!AU175)/(J$195-J$194)*10)),1))</f>
        <v>0</v>
      </c>
      <c r="K172" s="93">
        <f>IF('Indicator Data'!AW175="No data","x",ROUND(IF('Indicator Data'!AW175&gt;K$195,0,IF('Indicator Data'!AW175&lt;K$194,10,(K$195-'Indicator Data'!AW175)/(K$195-K$194)*10)),1))</f>
        <v>5.3</v>
      </c>
      <c r="L172" s="93">
        <f>IF('Indicator Data'!AX175="No data","x",ROUND(IF('Indicator Data'!AX175&gt;L$195,0,IF('Indicator Data'!AX175&lt;L$194,10,(L$195-'Indicator Data'!AX175)/(L$195-L$194)*10)),1))</f>
        <v>1.4</v>
      </c>
      <c r="M172" s="94">
        <f t="shared" si="19"/>
        <v>2</v>
      </c>
      <c r="N172" s="143">
        <f>IF('Indicator Data'!AY175="No data","x",'Indicator Data'!AY175/'Indicator Data'!BE175*100)</f>
        <v>45.01947581671201</v>
      </c>
      <c r="O172" s="93">
        <f t="shared" si="20"/>
        <v>5.6</v>
      </c>
      <c r="P172" s="93">
        <f>IF('Indicator Data'!AZ175="No data","x",ROUND(IF('Indicator Data'!AZ175&gt;P$195,0,IF('Indicator Data'!AZ175&lt;P$194,10,(P$195-'Indicator Data'!AZ175)/(P$195-P$194)*10)),1))</f>
        <v>0.8</v>
      </c>
      <c r="Q172" s="93">
        <f>IF('Indicator Data'!BA175="No data","x",ROUND(IF('Indicator Data'!BA175&gt;Q$195,0,IF('Indicator Data'!BA175&lt;Q$194,10,(Q$195-'Indicator Data'!BA175)/(Q$195-Q$194)*10)),1))</f>
        <v>0.4</v>
      </c>
      <c r="R172" s="94">
        <f t="shared" si="21"/>
        <v>2.2999999999999998</v>
      </c>
      <c r="S172" s="93">
        <f>IF('Indicator Data'!Y175="No data","x",ROUND(IF('Indicator Data'!Y175&gt;S$195,0,IF('Indicator Data'!Y175&lt;S$194,10,(S$195-'Indicator Data'!Y175)/(S$195-S$194)*10)),1))</f>
        <v>9</v>
      </c>
      <c r="T172" s="93">
        <f>IF('Indicator Data'!Z175="No data","x",ROUND(IF('Indicator Data'!Z175&gt;T$195,0,IF('Indicator Data'!Z175&lt;T$194,10,(T$195-'Indicator Data'!Z175)/(T$195-T$194)*10)),1))</f>
        <v>0</v>
      </c>
      <c r="U172" s="93">
        <f>IF('Indicator Data'!AC175="No data","x",ROUND(IF('Indicator Data'!AC175&gt;U$195,0,IF('Indicator Data'!AC175&lt;U$194,10,(U$195-'Indicator Data'!AC175)/(U$195-U$194)*10)),1))</f>
        <v>8.1</v>
      </c>
      <c r="V172" s="93">
        <f>IF('Indicator Data'!AD175="No data","x",ROUND(IF('Indicator Data'!AD175&gt;V$195,10,IF('Indicator Data'!AD175&lt;V$194,0,10-(V$195-'Indicator Data'!AD175)/(V$195-V$194)*10)),1))</f>
        <v>0.2</v>
      </c>
      <c r="W172" s="94">
        <f t="shared" si="22"/>
        <v>4.3</v>
      </c>
      <c r="X172" s="95">
        <f t="shared" si="23"/>
        <v>2.9</v>
      </c>
      <c r="Y172" s="177"/>
    </row>
    <row r="173" spans="1:25" s="4" customFormat="1" x14ac:dyDescent="0.25">
      <c r="A173" s="126" t="str">
        <f>'Indicator Data'!A176</f>
        <v>Timor-Leste</v>
      </c>
      <c r="B173" s="47" t="str">
        <f>'Indicator Data'!B176</f>
        <v>TLS</v>
      </c>
      <c r="C173" s="93">
        <f>IF('Indicator Data'!AR176="No data","x",ROUND(IF('Indicator Data'!AR176&gt;C$195,0,IF('Indicator Data'!AR176&lt;C$194,10,(C$195-'Indicator Data'!AR176)/(C$195-C$194)*10)),1))</f>
        <v>6.3</v>
      </c>
      <c r="D173" s="94">
        <f t="shared" si="16"/>
        <v>6.3</v>
      </c>
      <c r="E173" s="93">
        <f>IF('Indicator Data'!AT176="No data","x",ROUND(IF('Indicator Data'!AT176&gt;E$195,0,IF('Indicator Data'!AT176&lt;E$194,10,(E$195-'Indicator Data'!AT176)/(E$195-E$194)*10)),1))</f>
        <v>6.5</v>
      </c>
      <c r="F173" s="93">
        <f>IF('Indicator Data'!AS176="No data","x",ROUND(IF('Indicator Data'!AS176&gt;F$195,0,IF('Indicator Data'!AS176&lt;F$194,10,(F$195-'Indicator Data'!AS176)/(F$195-F$194)*10)),1))</f>
        <v>7</v>
      </c>
      <c r="G173" s="94">
        <f t="shared" si="17"/>
        <v>6.8</v>
      </c>
      <c r="H173" s="95">
        <f t="shared" si="18"/>
        <v>6.6</v>
      </c>
      <c r="I173" s="93">
        <f>IF('Indicator Data'!AV176="No data","x",ROUND(IF('Indicator Data'!AV176^2&gt;I$195,0,IF('Indicator Data'!AV176^2&lt;I$194,10,(I$195-'Indicator Data'!AV176^2)/(I$195-I$194)*10)),1))</f>
        <v>6.5</v>
      </c>
      <c r="J173" s="93">
        <f>IF(OR('Indicator Data'!AU176=0,'Indicator Data'!AU176="No data"),"x",ROUND(IF('Indicator Data'!AU176&gt;J$195,0,IF('Indicator Data'!AU176&lt;J$194,10,(J$195-'Indicator Data'!AU176)/(J$195-J$194)*10)),1))</f>
        <v>3.7</v>
      </c>
      <c r="K173" s="93">
        <f>IF('Indicator Data'!AW176="No data","x",ROUND(IF('Indicator Data'!AW176&gt;K$195,0,IF('Indicator Data'!AW176&lt;K$194,10,(K$195-'Indicator Data'!AW176)/(K$195-K$194)*10)),1))</f>
        <v>7.5</v>
      </c>
      <c r="L173" s="93">
        <f>IF('Indicator Data'!AX176="No data","x",ROUND(IF('Indicator Data'!AX176&gt;L$195,0,IF('Indicator Data'!AX176&lt;L$194,10,(L$195-'Indicator Data'!AX176)/(L$195-L$194)*10)),1))</f>
        <v>3.8</v>
      </c>
      <c r="M173" s="94">
        <f t="shared" si="19"/>
        <v>5.4</v>
      </c>
      <c r="N173" s="143">
        <f>IF('Indicator Data'!AY176="No data","x",'Indicator Data'!AY176/'Indicator Data'!BE176*100)</f>
        <v>19.502353732347007</v>
      </c>
      <c r="O173" s="93">
        <f t="shared" si="20"/>
        <v>8.1</v>
      </c>
      <c r="P173" s="93">
        <f>IF('Indicator Data'!AZ176="No data","x",ROUND(IF('Indicator Data'!AZ176&gt;P$195,0,IF('Indicator Data'!AZ176&lt;P$194,10,(P$195-'Indicator Data'!AZ176)/(P$195-P$194)*10)),1))</f>
        <v>6.6</v>
      </c>
      <c r="Q173" s="93">
        <f>IF('Indicator Data'!BA176="No data","x",ROUND(IF('Indicator Data'!BA176&gt;Q$195,0,IF('Indicator Data'!BA176&lt;Q$194,10,(Q$195-'Indicator Data'!BA176)/(Q$195-Q$194)*10)),1))</f>
        <v>5.6</v>
      </c>
      <c r="R173" s="94">
        <f t="shared" si="21"/>
        <v>6.8</v>
      </c>
      <c r="S173" s="93">
        <f>IF('Indicator Data'!Y176="No data","x",ROUND(IF('Indicator Data'!Y176&gt;S$195,0,IF('Indicator Data'!Y176&lt;S$194,10,(S$195-'Indicator Data'!Y176)/(S$195-S$194)*10)),1))</f>
        <v>9.8000000000000007</v>
      </c>
      <c r="T173" s="93">
        <f>IF('Indicator Data'!Z176="No data","x",ROUND(IF('Indicator Data'!Z176&gt;T$195,0,IF('Indicator Data'!Z176&lt;T$194,10,(T$195-'Indicator Data'!Z176)/(T$195-T$194)*10)),1))</f>
        <v>7.4</v>
      </c>
      <c r="U173" s="93">
        <f>IF('Indicator Data'!AC176="No data","x",ROUND(IF('Indicator Data'!AC176&gt;U$195,0,IF('Indicator Data'!AC176&lt;U$194,10,(U$195-'Indicator Data'!AC176)/(U$195-U$194)*10)),1))</f>
        <v>9.6999999999999993</v>
      </c>
      <c r="V173" s="93">
        <f>IF('Indicator Data'!AD176="No data","x",ROUND(IF('Indicator Data'!AD176&gt;V$195,10,IF('Indicator Data'!AD176&lt;V$194,0,10-(V$195-'Indicator Data'!AD176)/(V$195-V$194)*10)),1))</f>
        <v>2.4</v>
      </c>
      <c r="W173" s="94">
        <f t="shared" si="22"/>
        <v>7.3</v>
      </c>
      <c r="X173" s="95">
        <f t="shared" si="23"/>
        <v>6.5</v>
      </c>
      <c r="Y173" s="177"/>
    </row>
    <row r="174" spans="1:25" s="4" customFormat="1" x14ac:dyDescent="0.25">
      <c r="A174" s="126" t="str">
        <f>'Indicator Data'!A177</f>
        <v>Togo</v>
      </c>
      <c r="B174" s="47" t="str">
        <f>'Indicator Data'!B177</f>
        <v>TGO</v>
      </c>
      <c r="C174" s="93">
        <f>IF('Indicator Data'!AR177="No data","x",ROUND(IF('Indicator Data'!AR177&gt;C$195,0,IF('Indicator Data'!AR177&lt;C$194,10,(C$195-'Indicator Data'!AR177)/(C$195-C$194)*10)),1))</f>
        <v>9.1999999999999993</v>
      </c>
      <c r="D174" s="94">
        <f t="shared" si="16"/>
        <v>9.1999999999999993</v>
      </c>
      <c r="E174" s="93">
        <f>IF('Indicator Data'!AT177="No data","x",ROUND(IF('Indicator Data'!AT177&gt;E$195,0,IF('Indicator Data'!AT177&lt;E$194,10,(E$195-'Indicator Data'!AT177)/(E$195-E$194)*10)),1))</f>
        <v>7</v>
      </c>
      <c r="F174" s="93">
        <f>IF('Indicator Data'!AS177="No data","x",ROUND(IF('Indicator Data'!AS177&gt;F$195,0,IF('Indicator Data'!AS177&lt;F$194,10,(F$195-'Indicator Data'!AS177)/(F$195-F$194)*10)),1))</f>
        <v>7.3</v>
      </c>
      <c r="G174" s="94">
        <f t="shared" si="17"/>
        <v>7.2</v>
      </c>
      <c r="H174" s="95">
        <f t="shared" si="18"/>
        <v>8.1999999999999993</v>
      </c>
      <c r="I174" s="93">
        <f>IF('Indicator Data'!AV177="No data","x",ROUND(IF('Indicator Data'!AV177^2&gt;I$195,0,IF('Indicator Data'!AV177^2&lt;I$194,10,(I$195-'Indicator Data'!AV177^2)/(I$195-I$194)*10)),1))</f>
        <v>6.1</v>
      </c>
      <c r="J174" s="93">
        <f>IF(OR('Indicator Data'!AU177=0,'Indicator Data'!AU177="No data"),"x",ROUND(IF('Indicator Data'!AU177&gt;J$195,0,IF('Indicator Data'!AU177&lt;J$194,10,(J$195-'Indicator Data'!AU177)/(J$195-J$194)*10)),1))</f>
        <v>5.3</v>
      </c>
      <c r="K174" s="93">
        <f>IF('Indicator Data'!AW177="No data","x",ROUND(IF('Indicator Data'!AW177&gt;K$195,0,IF('Indicator Data'!AW177&lt;K$194,10,(K$195-'Indicator Data'!AW177)/(K$195-K$194)*10)),1))</f>
        <v>8.9</v>
      </c>
      <c r="L174" s="93">
        <f>IF('Indicator Data'!AX177="No data","x",ROUND(IF('Indicator Data'!AX177&gt;L$195,0,IF('Indicator Data'!AX177&lt;L$194,10,(L$195-'Indicator Data'!AX177)/(L$195-L$194)*10)),1))</f>
        <v>6.4</v>
      </c>
      <c r="M174" s="94">
        <f t="shared" si="19"/>
        <v>6.7</v>
      </c>
      <c r="N174" s="143">
        <f>IF('Indicator Data'!AY177="No data","x",'Indicator Data'!AY177/'Indicator Data'!BE177*100)</f>
        <v>23.901452472881044</v>
      </c>
      <c r="O174" s="93">
        <f t="shared" si="20"/>
        <v>7.7</v>
      </c>
      <c r="P174" s="93">
        <f>IF('Indicator Data'!AZ177="No data","x",ROUND(IF('Indicator Data'!AZ177&gt;P$195,0,IF('Indicator Data'!AZ177&lt;P$194,10,(P$195-'Indicator Data'!AZ177)/(P$195-P$194)*10)),1))</f>
        <v>9.8000000000000007</v>
      </c>
      <c r="Q174" s="93">
        <f>IF('Indicator Data'!BA177="No data","x",ROUND(IF('Indicator Data'!BA177&gt;Q$195,0,IF('Indicator Data'!BA177&lt;Q$194,10,(Q$195-'Indicator Data'!BA177)/(Q$195-Q$194)*10)),1))</f>
        <v>7.4</v>
      </c>
      <c r="R174" s="94">
        <f t="shared" si="21"/>
        <v>8.3000000000000007</v>
      </c>
      <c r="S174" s="93">
        <f>IF('Indicator Data'!Y177="No data","x",ROUND(IF('Indicator Data'!Y177&gt;S$195,0,IF('Indicator Data'!Y177&lt;S$194,10,(S$195-'Indicator Data'!Y177)/(S$195-S$194)*10)),1))</f>
        <v>9.9</v>
      </c>
      <c r="T174" s="93">
        <f>IF('Indicator Data'!Z177="No data","x",ROUND(IF('Indicator Data'!Z177&gt;T$195,0,IF('Indicator Data'!Z177&lt;T$194,10,(T$195-'Indicator Data'!Z177)/(T$195-T$194)*10)),1))</f>
        <v>2.1</v>
      </c>
      <c r="U174" s="93">
        <f>IF('Indicator Data'!AC177="No data","x",ROUND(IF('Indicator Data'!AC177&gt;U$195,0,IF('Indicator Data'!AC177&lt;U$194,10,(U$195-'Indicator Data'!AC177)/(U$195-U$194)*10)),1))</f>
        <v>9.8000000000000007</v>
      </c>
      <c r="V174" s="93">
        <f>IF('Indicator Data'!AD177="No data","x",ROUND(IF('Indicator Data'!AD177&gt;V$195,10,IF('Indicator Data'!AD177&lt;V$194,0,10-(V$195-'Indicator Data'!AD177)/(V$195-V$194)*10)),1))</f>
        <v>4.0999999999999996</v>
      </c>
      <c r="W174" s="94">
        <f t="shared" si="22"/>
        <v>6.5</v>
      </c>
      <c r="X174" s="95">
        <f t="shared" si="23"/>
        <v>7.2</v>
      </c>
      <c r="Y174" s="177"/>
    </row>
    <row r="175" spans="1:25" s="4" customFormat="1" x14ac:dyDescent="0.25">
      <c r="A175" s="126" t="str">
        <f>'Indicator Data'!A178</f>
        <v>Tonga</v>
      </c>
      <c r="B175" s="47" t="str">
        <f>'Indicator Data'!B178</f>
        <v>TON</v>
      </c>
      <c r="C175" s="93">
        <f>IF('Indicator Data'!AR178="No data","x",ROUND(IF('Indicator Data'!AR178&gt;C$195,0,IF('Indicator Data'!AR178&lt;C$194,10,(C$195-'Indicator Data'!AR178)/(C$195-C$194)*10)),1))</f>
        <v>5.8</v>
      </c>
      <c r="D175" s="94">
        <f t="shared" si="16"/>
        <v>5.8</v>
      </c>
      <c r="E175" s="93" t="str">
        <f>IF('Indicator Data'!AT178="No data","x",ROUND(IF('Indicator Data'!AT178&gt;E$195,0,IF('Indicator Data'!AT178&lt;E$194,10,(E$195-'Indicator Data'!AT178)/(E$195-E$194)*10)),1))</f>
        <v>x</v>
      </c>
      <c r="F175" s="93">
        <f>IF('Indicator Data'!AS178="No data","x",ROUND(IF('Indicator Data'!AS178&gt;F$195,0,IF('Indicator Data'!AS178&lt;F$194,10,(F$195-'Indicator Data'!AS178)/(F$195-F$194)*10)),1))</f>
        <v>5.4</v>
      </c>
      <c r="G175" s="94">
        <f t="shared" si="17"/>
        <v>5.4</v>
      </c>
      <c r="H175" s="95">
        <f t="shared" si="18"/>
        <v>5.6</v>
      </c>
      <c r="I175" s="93">
        <f>IF('Indicator Data'!AV178="No data","x",ROUND(IF('Indicator Data'!AV178^2&gt;I$195,0,IF('Indicator Data'!AV178^2&lt;I$194,10,(I$195-'Indicator Data'!AV178^2)/(I$195-I$194)*10)),1))</f>
        <v>0.1</v>
      </c>
      <c r="J175" s="93">
        <f>IF(OR('Indicator Data'!AU178=0,'Indicator Data'!AU178="No data"),"x",ROUND(IF('Indicator Data'!AU178&gt;J$195,0,IF('Indicator Data'!AU178&lt;J$194,10,(J$195-'Indicator Data'!AU178)/(J$195-J$194)*10)),1))</f>
        <v>0.3</v>
      </c>
      <c r="K175" s="93">
        <f>IF('Indicator Data'!AW178="No data","x",ROUND(IF('Indicator Data'!AW178&gt;K$195,0,IF('Indicator Data'!AW178&lt;K$194,10,(K$195-'Indicator Data'!AW178)/(K$195-K$194)*10)),1))</f>
        <v>6</v>
      </c>
      <c r="L175" s="93">
        <f>IF('Indicator Data'!AX178="No data","x",ROUND(IF('Indicator Data'!AX178&gt;L$195,0,IF('Indicator Data'!AX178&lt;L$194,10,(L$195-'Indicator Data'!AX178)/(L$195-L$194)*10)),1))</f>
        <v>6.4</v>
      </c>
      <c r="M175" s="94">
        <f t="shared" si="19"/>
        <v>3.2</v>
      </c>
      <c r="N175" s="143">
        <f>IF('Indicator Data'!AY178="No data","x",'Indicator Data'!AY178/'Indicator Data'!BE178*100)</f>
        <v>100</v>
      </c>
      <c r="O175" s="93">
        <f t="shared" si="20"/>
        <v>0</v>
      </c>
      <c r="P175" s="93">
        <f>IF('Indicator Data'!AZ178="No data","x",ROUND(IF('Indicator Data'!AZ178&gt;P$195,0,IF('Indicator Data'!AZ178&lt;P$194,10,(P$195-'Indicator Data'!AZ178)/(P$195-P$194)*10)),1))</f>
        <v>1</v>
      </c>
      <c r="Q175" s="93">
        <f>IF('Indicator Data'!BA178="No data","x",ROUND(IF('Indicator Data'!BA178&gt;Q$195,0,IF('Indicator Data'!BA178&lt;Q$194,10,(Q$195-'Indicator Data'!BA178)/(Q$195-Q$194)*10)),1))</f>
        <v>0.1</v>
      </c>
      <c r="R175" s="94">
        <f t="shared" si="21"/>
        <v>0.4</v>
      </c>
      <c r="S175" s="93">
        <f>IF('Indicator Data'!Y178="No data","x",ROUND(IF('Indicator Data'!Y178&gt;S$195,0,IF('Indicator Data'!Y178&lt;S$194,10,(S$195-'Indicator Data'!Y178)/(S$195-S$194)*10)),1))</f>
        <v>8.6</v>
      </c>
      <c r="T175" s="93">
        <f>IF('Indicator Data'!Z178="No data","x",ROUND(IF('Indicator Data'!Z178&gt;T$195,0,IF('Indicator Data'!Z178&lt;T$194,10,(T$195-'Indicator Data'!Z178)/(T$195-T$194)*10)),1))</f>
        <v>3.6</v>
      </c>
      <c r="U175" s="93">
        <f>IF('Indicator Data'!AC178="No data","x",ROUND(IF('Indicator Data'!AC178&gt;U$195,0,IF('Indicator Data'!AC178&lt;U$194,10,(U$195-'Indicator Data'!AC178)/(U$195-U$194)*10)),1))</f>
        <v>9.1</v>
      </c>
      <c r="V175" s="93">
        <f>IF('Indicator Data'!AD178="No data","x",ROUND(IF('Indicator Data'!AD178&gt;V$195,10,IF('Indicator Data'!AD178&lt;V$194,0,10-(V$195-'Indicator Data'!AD178)/(V$195-V$194)*10)),1))</f>
        <v>1.4</v>
      </c>
      <c r="W175" s="94">
        <f t="shared" si="22"/>
        <v>5.7</v>
      </c>
      <c r="X175" s="95">
        <f t="shared" si="23"/>
        <v>3.1</v>
      </c>
      <c r="Y175" s="177"/>
    </row>
    <row r="176" spans="1:25" s="4" customFormat="1" x14ac:dyDescent="0.25">
      <c r="A176" s="126" t="str">
        <f>'Indicator Data'!A179</f>
        <v>Trinidad and Tobago</v>
      </c>
      <c r="B176" s="47" t="str">
        <f>'Indicator Data'!B179</f>
        <v>TTO</v>
      </c>
      <c r="C176" s="93">
        <f>IF('Indicator Data'!AR179="No data","x",ROUND(IF('Indicator Data'!AR179&gt;C$195,0,IF('Indicator Data'!AR179&lt;C$194,10,(C$195-'Indicator Data'!AR179)/(C$195-C$194)*10)),1))</f>
        <v>4.4000000000000004</v>
      </c>
      <c r="D176" s="94">
        <f t="shared" si="16"/>
        <v>4.4000000000000004</v>
      </c>
      <c r="E176" s="93">
        <f>IF('Indicator Data'!AT179="No data","x",ROUND(IF('Indicator Data'!AT179&gt;E$195,0,IF('Indicator Data'!AT179&lt;E$194,10,(E$195-'Indicator Data'!AT179)/(E$195-E$194)*10)),1))</f>
        <v>5.9</v>
      </c>
      <c r="F176" s="93">
        <f>IF('Indicator Data'!AS179="No data","x",ROUND(IF('Indicator Data'!AS179&gt;F$195,0,IF('Indicator Data'!AS179&lt;F$194,10,(F$195-'Indicator Data'!AS179)/(F$195-F$194)*10)),1))</f>
        <v>4.5</v>
      </c>
      <c r="G176" s="94">
        <f t="shared" si="17"/>
        <v>5.2</v>
      </c>
      <c r="H176" s="95">
        <f t="shared" si="18"/>
        <v>4.8</v>
      </c>
      <c r="I176" s="93">
        <f>IF('Indicator Data'!AV179="No data","x",ROUND(IF('Indicator Data'!AV179^2&gt;I$195,0,IF('Indicator Data'!AV179^2&lt;I$194,10,(I$195-'Indicator Data'!AV179^2)/(I$195-I$194)*10)),1))</f>
        <v>0.2</v>
      </c>
      <c r="J176" s="93">
        <f>IF(OR('Indicator Data'!AU179=0,'Indicator Data'!AU179="No data"),"x",ROUND(IF('Indicator Data'!AU179&gt;J$195,0,IF('Indicator Data'!AU179&lt;J$194,10,(J$195-'Indicator Data'!AU179)/(J$195-J$194)*10)),1))</f>
        <v>0</v>
      </c>
      <c r="K176" s="93">
        <f>IF('Indicator Data'!AW179="No data","x",ROUND(IF('Indicator Data'!AW179&gt;K$195,0,IF('Indicator Data'!AW179&lt;K$194,10,(K$195-'Indicator Data'!AW179)/(K$195-K$194)*10)),1))</f>
        <v>2.7</v>
      </c>
      <c r="L176" s="93">
        <f>IF('Indicator Data'!AX179="No data","x",ROUND(IF('Indicator Data'!AX179&gt;L$195,0,IF('Indicator Data'!AX179&lt;L$194,10,(L$195-'Indicator Data'!AX179)/(L$195-L$194)*10)),1))</f>
        <v>2</v>
      </c>
      <c r="M176" s="94">
        <f t="shared" si="19"/>
        <v>1.2</v>
      </c>
      <c r="N176" s="143">
        <f>IF('Indicator Data'!AY179="No data","x",'Indicator Data'!AY179/'Indicator Data'!BE179*100)</f>
        <v>173.48927875243666</v>
      </c>
      <c r="O176" s="93">
        <f t="shared" si="20"/>
        <v>0</v>
      </c>
      <c r="P176" s="93">
        <f>IF('Indicator Data'!AZ179="No data","x",ROUND(IF('Indicator Data'!AZ179&gt;P$195,0,IF('Indicator Data'!AZ179&lt;P$194,10,(P$195-'Indicator Data'!AZ179)/(P$195-P$194)*10)),1))</f>
        <v>0.9</v>
      </c>
      <c r="Q176" s="93">
        <f>IF('Indicator Data'!BA179="No data","x",ROUND(IF('Indicator Data'!BA179&gt;Q$195,0,IF('Indicator Data'!BA179&lt;Q$194,10,(Q$195-'Indicator Data'!BA179)/(Q$195-Q$194)*10)),1))</f>
        <v>1</v>
      </c>
      <c r="R176" s="94">
        <f t="shared" si="21"/>
        <v>0.6</v>
      </c>
      <c r="S176" s="93">
        <f>IF('Indicator Data'!Y179="No data","x",ROUND(IF('Indicator Data'!Y179&gt;S$195,0,IF('Indicator Data'!Y179&lt;S$194,10,(S$195-'Indicator Data'!Y179)/(S$195-S$194)*10)),1))</f>
        <v>7.1</v>
      </c>
      <c r="T176" s="93">
        <f>IF('Indicator Data'!Z179="No data","x",ROUND(IF('Indicator Data'!Z179&gt;T$195,0,IF('Indicator Data'!Z179&lt;T$194,10,(T$195-'Indicator Data'!Z179)/(T$195-T$194)*10)),1))</f>
        <v>1.5</v>
      </c>
      <c r="U176" s="93">
        <f>IF('Indicator Data'!AC179="No data","x",ROUND(IF('Indicator Data'!AC179&gt;U$195,0,IF('Indicator Data'!AC179&lt;U$194,10,(U$195-'Indicator Data'!AC179)/(U$195-U$194)*10)),1))</f>
        <v>2.7</v>
      </c>
      <c r="V176" s="93">
        <f>IF('Indicator Data'!AD179="No data","x",ROUND(IF('Indicator Data'!AD179&gt;V$195,10,IF('Indicator Data'!AD179&lt;V$194,0,10-(V$195-'Indicator Data'!AD179)/(V$195-V$194)*10)),1))</f>
        <v>0.7</v>
      </c>
      <c r="W176" s="94">
        <f t="shared" si="22"/>
        <v>3</v>
      </c>
      <c r="X176" s="95">
        <f t="shared" si="23"/>
        <v>1.6</v>
      </c>
      <c r="Y176" s="177"/>
    </row>
    <row r="177" spans="1:25" s="4" customFormat="1" x14ac:dyDescent="0.25">
      <c r="A177" s="126" t="str">
        <f>'Indicator Data'!A180</f>
        <v>Tunisia</v>
      </c>
      <c r="B177" s="47" t="str">
        <f>'Indicator Data'!B180</f>
        <v>TUN</v>
      </c>
      <c r="C177" s="93">
        <f>IF('Indicator Data'!AR180="No data","x",ROUND(IF('Indicator Data'!AR180&gt;C$195,0,IF('Indicator Data'!AR180&lt;C$194,10,(C$195-'Indicator Data'!AR180)/(C$195-C$194)*10)),1))</f>
        <v>6.4</v>
      </c>
      <c r="D177" s="94">
        <f t="shared" si="16"/>
        <v>6.4</v>
      </c>
      <c r="E177" s="93">
        <f>IF('Indicator Data'!AT180="No data","x",ROUND(IF('Indicator Data'!AT180&gt;E$195,0,IF('Indicator Data'!AT180&lt;E$194,10,(E$195-'Indicator Data'!AT180)/(E$195-E$194)*10)),1))</f>
        <v>5.7</v>
      </c>
      <c r="F177" s="93">
        <f>IF('Indicator Data'!AS180="No data","x",ROUND(IF('Indicator Data'!AS180&gt;F$195,0,IF('Indicator Data'!AS180&lt;F$194,10,(F$195-'Indicator Data'!AS180)/(F$195-F$194)*10)),1))</f>
        <v>5.0999999999999996</v>
      </c>
      <c r="G177" s="94">
        <f t="shared" si="17"/>
        <v>5.4</v>
      </c>
      <c r="H177" s="95">
        <f t="shared" si="18"/>
        <v>5.9</v>
      </c>
      <c r="I177" s="93">
        <f>IF('Indicator Data'!AV180="No data","x",ROUND(IF('Indicator Data'!AV180^2&gt;I$195,0,IF('Indicator Data'!AV180^2&lt;I$194,10,(I$195-'Indicator Data'!AV180^2)/(I$195-I$194)*10)),1))</f>
        <v>3.8</v>
      </c>
      <c r="J177" s="93">
        <f>IF(OR('Indicator Data'!AU180=0,'Indicator Data'!AU180="No data"),"x",ROUND(IF('Indicator Data'!AU180&gt;J$195,0,IF('Indicator Data'!AU180&lt;J$194,10,(J$195-'Indicator Data'!AU180)/(J$195-J$194)*10)),1))</f>
        <v>0</v>
      </c>
      <c r="K177" s="93">
        <f>IF('Indicator Data'!AW180="No data","x",ROUND(IF('Indicator Data'!AW180&gt;K$195,0,IF('Indicator Data'!AW180&lt;K$194,10,(K$195-'Indicator Data'!AW180)/(K$195-K$194)*10)),1))</f>
        <v>5</v>
      </c>
      <c r="L177" s="93">
        <f>IF('Indicator Data'!AX180="No data","x",ROUND(IF('Indicator Data'!AX180&gt;L$195,0,IF('Indicator Data'!AX180&lt;L$194,10,(L$195-'Indicator Data'!AX180)/(L$195-L$194)*10)),1))</f>
        <v>3.8</v>
      </c>
      <c r="M177" s="94">
        <f t="shared" si="19"/>
        <v>3.2</v>
      </c>
      <c r="N177" s="143">
        <f>IF('Indicator Data'!AY180="No data","x",'Indicator Data'!AY180/'Indicator Data'!BE180*100)</f>
        <v>35.401647785787851</v>
      </c>
      <c r="O177" s="93">
        <f t="shared" si="20"/>
        <v>6.5</v>
      </c>
      <c r="P177" s="93">
        <f>IF('Indicator Data'!AZ180="No data","x",ROUND(IF('Indicator Data'!AZ180&gt;P$195,0,IF('Indicator Data'!AZ180&lt;P$194,10,(P$195-'Indicator Data'!AZ180)/(P$195-P$194)*10)),1))</f>
        <v>0.9</v>
      </c>
      <c r="Q177" s="93">
        <f>IF('Indicator Data'!BA180="No data","x",ROUND(IF('Indicator Data'!BA180&gt;Q$195,0,IF('Indicator Data'!BA180&lt;Q$194,10,(Q$195-'Indicator Data'!BA180)/(Q$195-Q$194)*10)),1))</f>
        <v>0.5</v>
      </c>
      <c r="R177" s="94">
        <f t="shared" si="21"/>
        <v>2.6</v>
      </c>
      <c r="S177" s="93">
        <f>IF('Indicator Data'!Y180="No data","x",ROUND(IF('Indicator Data'!Y180&gt;S$195,0,IF('Indicator Data'!Y180&lt;S$194,10,(S$195-'Indicator Data'!Y180)/(S$195-S$194)*10)),1))</f>
        <v>6.9</v>
      </c>
      <c r="T177" s="93">
        <f>IF('Indicator Data'!Z180="No data","x",ROUND(IF('Indicator Data'!Z180&gt;T$195,0,IF('Indicator Data'!Z180&lt;T$194,10,(T$195-'Indicator Data'!Z180)/(T$195-T$194)*10)),1))</f>
        <v>0.3</v>
      </c>
      <c r="U177" s="93">
        <f>IF('Indicator Data'!AC180="No data","x",ROUND(IF('Indicator Data'!AC180&gt;U$195,0,IF('Indicator Data'!AC180&lt;U$194,10,(U$195-'Indicator Data'!AC180)/(U$195-U$194)*10)),1))</f>
        <v>7.5</v>
      </c>
      <c r="V177" s="93">
        <f>IF('Indicator Data'!AD180="No data","x",ROUND(IF('Indicator Data'!AD180&gt;V$195,10,IF('Indicator Data'!AD180&lt;V$194,0,10-(V$195-'Indicator Data'!AD180)/(V$195-V$194)*10)),1))</f>
        <v>0.7</v>
      </c>
      <c r="W177" s="94">
        <f t="shared" si="22"/>
        <v>3.9</v>
      </c>
      <c r="X177" s="95">
        <f t="shared" si="23"/>
        <v>3.2</v>
      </c>
      <c r="Y177" s="177"/>
    </row>
    <row r="178" spans="1:25" s="4" customFormat="1" x14ac:dyDescent="0.25">
      <c r="A178" s="126" t="str">
        <f>'Indicator Data'!A181</f>
        <v>Turkey</v>
      </c>
      <c r="B178" s="47" t="str">
        <f>'Indicator Data'!B181</f>
        <v>TUR</v>
      </c>
      <c r="C178" s="93">
        <f>IF('Indicator Data'!AR181="No data","x",ROUND(IF('Indicator Data'!AR181&gt;C$195,0,IF('Indicator Data'!AR181&lt;C$194,10,(C$195-'Indicator Data'!AR181)/(C$195-C$194)*10)),1))</f>
        <v>2.1</v>
      </c>
      <c r="D178" s="94">
        <f t="shared" si="16"/>
        <v>2.1</v>
      </c>
      <c r="E178" s="93">
        <f>IF('Indicator Data'!AT181="No data","x",ROUND(IF('Indicator Data'!AT181&gt;E$195,0,IF('Indicator Data'!AT181&lt;E$194,10,(E$195-'Indicator Data'!AT181)/(E$195-E$194)*10)),1))</f>
        <v>5.9</v>
      </c>
      <c r="F178" s="93">
        <f>IF('Indicator Data'!AS181="No data","x",ROUND(IF('Indicator Data'!AS181&gt;F$195,0,IF('Indicator Data'!AS181&lt;F$194,10,(F$195-'Indicator Data'!AS181)/(F$195-F$194)*10)),1))</f>
        <v>4.9000000000000004</v>
      </c>
      <c r="G178" s="94">
        <f t="shared" si="17"/>
        <v>5.4</v>
      </c>
      <c r="H178" s="95">
        <f t="shared" si="18"/>
        <v>3.8</v>
      </c>
      <c r="I178" s="93">
        <f>IF('Indicator Data'!AV181="No data","x",ROUND(IF('Indicator Data'!AV181^2&gt;I$195,0,IF('Indicator Data'!AV181^2&lt;I$194,10,(I$195-'Indicator Data'!AV181^2)/(I$195-I$194)*10)),1))</f>
        <v>0.9</v>
      </c>
      <c r="J178" s="93">
        <f>IF(OR('Indicator Data'!AU181=0,'Indicator Data'!AU181="No data"),"x",ROUND(IF('Indicator Data'!AU181&gt;J$195,0,IF('Indicator Data'!AU181&lt;J$194,10,(J$195-'Indicator Data'!AU181)/(J$195-J$194)*10)),1))</f>
        <v>0</v>
      </c>
      <c r="K178" s="93">
        <f>IF('Indicator Data'!AW181="No data","x",ROUND(IF('Indicator Data'!AW181&gt;K$195,0,IF('Indicator Data'!AW181&lt;K$194,10,(K$195-'Indicator Data'!AW181)/(K$195-K$194)*10)),1))</f>
        <v>4.2</v>
      </c>
      <c r="L178" s="93">
        <f>IF('Indicator Data'!AX181="No data","x",ROUND(IF('Indicator Data'!AX181&gt;L$195,0,IF('Indicator Data'!AX181&lt;L$194,10,(L$195-'Indicator Data'!AX181)/(L$195-L$194)*10)),1))</f>
        <v>5.3</v>
      </c>
      <c r="M178" s="94">
        <f t="shared" si="19"/>
        <v>2.6</v>
      </c>
      <c r="N178" s="143">
        <f>IF('Indicator Data'!AY181="No data","x",'Indicator Data'!AY181/'Indicator Data'!BE181*100)</f>
        <v>51.973025999506262</v>
      </c>
      <c r="O178" s="93">
        <f t="shared" si="20"/>
        <v>4.9000000000000004</v>
      </c>
      <c r="P178" s="93">
        <f>IF('Indicator Data'!AZ181="No data","x",ROUND(IF('Indicator Data'!AZ181&gt;P$195,0,IF('Indicator Data'!AZ181&lt;P$194,10,(P$195-'Indicator Data'!AZ181)/(P$195-P$194)*10)),1))</f>
        <v>0.6</v>
      </c>
      <c r="Q178" s="93">
        <f>IF('Indicator Data'!BA181="No data","x",ROUND(IF('Indicator Data'!BA181&gt;Q$195,0,IF('Indicator Data'!BA181&lt;Q$194,10,(Q$195-'Indicator Data'!BA181)/(Q$195-Q$194)*10)),1))</f>
        <v>0</v>
      </c>
      <c r="R178" s="94">
        <f t="shared" si="21"/>
        <v>1.8</v>
      </c>
      <c r="S178" s="93">
        <f>IF('Indicator Data'!Y181="No data","x",ROUND(IF('Indicator Data'!Y181&gt;S$195,0,IF('Indicator Data'!Y181&lt;S$194,10,(S$195-'Indicator Data'!Y181)/(S$195-S$194)*10)),1))</f>
        <v>5.7</v>
      </c>
      <c r="T178" s="93">
        <f>IF('Indicator Data'!Z181="No data","x",ROUND(IF('Indicator Data'!Z181&gt;T$195,0,IF('Indicator Data'!Z181&lt;T$194,10,(T$195-'Indicator Data'!Z181)/(T$195-T$194)*10)),1))</f>
        <v>0.8</v>
      </c>
      <c r="U178" s="93">
        <f>IF('Indicator Data'!AC181="No data","x",ROUND(IF('Indicator Data'!AC181&gt;U$195,0,IF('Indicator Data'!AC181&lt;U$194,10,(U$195-'Indicator Data'!AC181)/(U$195-U$194)*10)),1))</f>
        <v>6.8</v>
      </c>
      <c r="V178" s="93">
        <f>IF('Indicator Data'!AD181="No data","x",ROUND(IF('Indicator Data'!AD181&gt;V$195,10,IF('Indicator Data'!AD181&lt;V$194,0,10-(V$195-'Indicator Data'!AD181)/(V$195-V$194)*10)),1))</f>
        <v>0.2</v>
      </c>
      <c r="W178" s="94">
        <f t="shared" si="22"/>
        <v>3.4</v>
      </c>
      <c r="X178" s="95">
        <f t="shared" si="23"/>
        <v>2.6</v>
      </c>
      <c r="Y178" s="177"/>
    </row>
    <row r="179" spans="1:25" s="4" customFormat="1" x14ac:dyDescent="0.25">
      <c r="A179" s="126" t="str">
        <f>'Indicator Data'!A182</f>
        <v>Turkmenistan</v>
      </c>
      <c r="B179" s="47" t="str">
        <f>'Indicator Data'!B182</f>
        <v>TKM</v>
      </c>
      <c r="C179" s="93" t="str">
        <f>IF('Indicator Data'!AR182="No data","x",ROUND(IF('Indicator Data'!AR182&gt;C$195,0,IF('Indicator Data'!AR182&lt;C$194,10,(C$195-'Indicator Data'!AR182)/(C$195-C$194)*10)),1))</f>
        <v>x</v>
      </c>
      <c r="D179" s="94" t="str">
        <f t="shared" si="16"/>
        <v>x</v>
      </c>
      <c r="E179" s="93">
        <f>IF('Indicator Data'!AT182="No data","x",ROUND(IF('Indicator Data'!AT182&gt;E$195,0,IF('Indicator Data'!AT182&lt;E$194,10,(E$195-'Indicator Data'!AT182)/(E$195-E$194)*10)),1))</f>
        <v>8</v>
      </c>
      <c r="F179" s="93">
        <f>IF('Indicator Data'!AS182="No data","x",ROUND(IF('Indicator Data'!AS182&gt;F$195,0,IF('Indicator Data'!AS182&lt;F$194,10,(F$195-'Indicator Data'!AS182)/(F$195-F$194)*10)),1))</f>
        <v>7.4</v>
      </c>
      <c r="G179" s="94">
        <f t="shared" si="17"/>
        <v>7.7</v>
      </c>
      <c r="H179" s="95">
        <f t="shared" si="18"/>
        <v>7.7</v>
      </c>
      <c r="I179" s="93">
        <f>IF('Indicator Data'!AV182="No data","x",ROUND(IF('Indicator Data'!AV182^2&gt;I$195,0,IF('Indicator Data'!AV182^2&lt;I$194,10,(I$195-'Indicator Data'!AV182^2)/(I$195-I$194)*10)),1))</f>
        <v>0.1</v>
      </c>
      <c r="J179" s="93">
        <f>IF(OR('Indicator Data'!AU182=0,'Indicator Data'!AU182="No data"),"x",ROUND(IF('Indicator Data'!AU182&gt;J$195,0,IF('Indicator Data'!AU182&lt;J$194,10,(J$195-'Indicator Data'!AU182)/(J$195-J$194)*10)),1))</f>
        <v>0</v>
      </c>
      <c r="K179" s="93">
        <f>IF('Indicator Data'!AW182="No data","x",ROUND(IF('Indicator Data'!AW182&gt;K$195,0,IF('Indicator Data'!AW182&lt;K$194,10,(K$195-'Indicator Data'!AW182)/(K$195-K$194)*10)),1))</f>
        <v>8.1999999999999993</v>
      </c>
      <c r="L179" s="93">
        <f>IF('Indicator Data'!AX182="No data","x",ROUND(IF('Indicator Data'!AX182&gt;L$195,0,IF('Indicator Data'!AX182&lt;L$194,10,(L$195-'Indicator Data'!AX182)/(L$195-L$194)*10)),1))</f>
        <v>2.2000000000000002</v>
      </c>
      <c r="M179" s="94">
        <f t="shared" si="19"/>
        <v>2.6</v>
      </c>
      <c r="N179" s="143">
        <f>IF('Indicator Data'!AY182="No data","x",'Indicator Data'!AY182/'Indicator Data'!BE182*100)</f>
        <v>4.2559530142787221</v>
      </c>
      <c r="O179" s="93">
        <f t="shared" si="20"/>
        <v>9.6999999999999993</v>
      </c>
      <c r="P179" s="93">
        <f>IF('Indicator Data'!AZ182="No data","x",ROUND(IF('Indicator Data'!AZ182&gt;P$195,0,IF('Indicator Data'!AZ182&lt;P$194,10,(P$195-'Indicator Data'!AZ182)/(P$195-P$194)*10)),1))</f>
        <v>4.0999999999999996</v>
      </c>
      <c r="Q179" s="93">
        <f>IF('Indicator Data'!BA182="No data","x",ROUND(IF('Indicator Data'!BA182&gt;Q$195,0,IF('Indicator Data'!BA182&lt;Q$194,10,(Q$195-'Indicator Data'!BA182)/(Q$195-Q$194)*10)),1))</f>
        <v>7.9</v>
      </c>
      <c r="R179" s="94">
        <f t="shared" si="21"/>
        <v>7.2</v>
      </c>
      <c r="S179" s="93">
        <f>IF('Indicator Data'!Y182="No data","x",ROUND(IF('Indicator Data'!Y182&gt;S$195,0,IF('Indicator Data'!Y182&lt;S$194,10,(S$195-'Indicator Data'!Y182)/(S$195-S$194)*10)),1))</f>
        <v>4</v>
      </c>
      <c r="T179" s="93">
        <f>IF('Indicator Data'!Z182="No data","x",ROUND(IF('Indicator Data'!Z182&gt;T$195,0,IF('Indicator Data'!Z182&lt;T$194,10,(T$195-'Indicator Data'!Z182)/(T$195-T$194)*10)),1))</f>
        <v>0</v>
      </c>
      <c r="U179" s="93">
        <f>IF('Indicator Data'!AC182="No data","x",ROUND(IF('Indicator Data'!AC182&gt;U$195,0,IF('Indicator Data'!AC182&lt;U$194,10,(U$195-'Indicator Data'!AC182)/(U$195-U$194)*10)),1))</f>
        <v>6.8</v>
      </c>
      <c r="V179" s="93">
        <f>IF('Indicator Data'!AD182="No data","x",ROUND(IF('Indicator Data'!AD182&gt;V$195,10,IF('Indicator Data'!AD182&lt;V$194,0,10-(V$195-'Indicator Data'!AD182)/(V$195-V$194)*10)),1))</f>
        <v>0.5</v>
      </c>
      <c r="W179" s="94">
        <f t="shared" si="22"/>
        <v>2.8</v>
      </c>
      <c r="X179" s="95">
        <f t="shared" si="23"/>
        <v>4.2</v>
      </c>
      <c r="Y179" s="177"/>
    </row>
    <row r="180" spans="1:25" s="4" customFormat="1" x14ac:dyDescent="0.25">
      <c r="A180" s="126" t="str">
        <f>'Indicator Data'!A183</f>
        <v>Tuvalu</v>
      </c>
      <c r="B180" s="47" t="str">
        <f>'Indicator Data'!B183</f>
        <v>TUV</v>
      </c>
      <c r="C180" s="93" t="str">
        <f>IF('Indicator Data'!AR183="No data","x",ROUND(IF('Indicator Data'!AR183&gt;C$195,0,IF('Indicator Data'!AR183&lt;C$194,10,(C$195-'Indicator Data'!AR183)/(C$195-C$194)*10)),1))</f>
        <v>x</v>
      </c>
      <c r="D180" s="94" t="str">
        <f t="shared" si="16"/>
        <v>x</v>
      </c>
      <c r="E180" s="93" t="str">
        <f>IF('Indicator Data'!AT183="No data","x",ROUND(IF('Indicator Data'!AT183&gt;E$195,0,IF('Indicator Data'!AT183&lt;E$194,10,(E$195-'Indicator Data'!AT183)/(E$195-E$194)*10)),1))</f>
        <v>x</v>
      </c>
      <c r="F180" s="93">
        <f>IF('Indicator Data'!AS183="No data","x",ROUND(IF('Indicator Data'!AS183&gt;F$195,0,IF('Indicator Data'!AS183&lt;F$194,10,(F$195-'Indicator Data'!AS183)/(F$195-F$194)*10)),1))</f>
        <v>6.5</v>
      </c>
      <c r="G180" s="94">
        <f t="shared" si="17"/>
        <v>6.5</v>
      </c>
      <c r="H180" s="95">
        <f t="shared" si="18"/>
        <v>6.5</v>
      </c>
      <c r="I180" s="93" t="str">
        <f>IF('Indicator Data'!AV183="No data","x",ROUND(IF('Indicator Data'!AV183^2&gt;I$195,0,IF('Indicator Data'!AV183^2&lt;I$194,10,(I$195-'Indicator Data'!AV183^2)/(I$195-I$194)*10)),1))</f>
        <v>x</v>
      </c>
      <c r="J180" s="93">
        <f>IF(OR('Indicator Data'!AU183=0,'Indicator Data'!AU183="No data"),"x",ROUND(IF('Indicator Data'!AU183&gt;J$195,0,IF('Indicator Data'!AU183&lt;J$194,10,(J$195-'Indicator Data'!AU183)/(J$195-J$194)*10)),1))</f>
        <v>0.1</v>
      </c>
      <c r="K180" s="93">
        <f>IF('Indicator Data'!AW183="No data","x",ROUND(IF('Indicator Data'!AW183&gt;K$195,0,IF('Indicator Data'!AW183&lt;K$194,10,(K$195-'Indicator Data'!AW183)/(K$195-K$194)*10)),1))</f>
        <v>5.4</v>
      </c>
      <c r="L180" s="93">
        <f>IF('Indicator Data'!AX183="No data","x",ROUND(IF('Indicator Data'!AX183&gt;L$195,0,IF('Indicator Data'!AX183&lt;L$194,10,(L$195-'Indicator Data'!AX183)/(L$195-L$194)*10)),1))</f>
        <v>6.3</v>
      </c>
      <c r="M180" s="94">
        <f t="shared" si="19"/>
        <v>3.9</v>
      </c>
      <c r="N180" s="143">
        <f>IF('Indicator Data'!AY183="No data","x",'Indicator Data'!AY183/'Indicator Data'!BE183*100)</f>
        <v>156.66666666666666</v>
      </c>
      <c r="O180" s="93">
        <f t="shared" si="20"/>
        <v>0</v>
      </c>
      <c r="P180" s="93">
        <f>IF('Indicator Data'!AZ183="No data","x",ROUND(IF('Indicator Data'!AZ183&gt;P$195,0,IF('Indicator Data'!AZ183&lt;P$194,10,(P$195-'Indicator Data'!AZ183)/(P$195-P$194)*10)),1))</f>
        <v>1.9</v>
      </c>
      <c r="Q180" s="93">
        <f>IF('Indicator Data'!BA183="No data","x",ROUND(IF('Indicator Data'!BA183&gt;Q$195,0,IF('Indicator Data'!BA183&lt;Q$194,10,(Q$195-'Indicator Data'!BA183)/(Q$195-Q$194)*10)),1))</f>
        <v>0.5</v>
      </c>
      <c r="R180" s="94">
        <f t="shared" si="21"/>
        <v>0.8</v>
      </c>
      <c r="S180" s="93">
        <f>IF('Indicator Data'!Y183="No data","x",ROUND(IF('Indicator Data'!Y183&gt;S$195,0,IF('Indicator Data'!Y183&lt;S$194,10,(S$195-'Indicator Data'!Y183)/(S$195-S$194)*10)),1))</f>
        <v>7.3</v>
      </c>
      <c r="T180" s="93">
        <f>IF('Indicator Data'!Z183="No data","x",ROUND(IF('Indicator Data'!Z183&gt;T$195,0,IF('Indicator Data'!Z183&lt;T$194,10,(T$195-'Indicator Data'!Z183)/(T$195-T$194)*10)),1))</f>
        <v>1</v>
      </c>
      <c r="U180" s="93">
        <f>IF('Indicator Data'!AC183="No data","x",ROUND(IF('Indicator Data'!AC183&gt;U$195,0,IF('Indicator Data'!AC183&lt;U$194,10,(U$195-'Indicator Data'!AC183)/(U$195-U$194)*10)),1))</f>
        <v>8.4</v>
      </c>
      <c r="V180" s="93" t="str">
        <f>IF('Indicator Data'!AD183="No data","x",ROUND(IF('Indicator Data'!AD183&gt;V$195,10,IF('Indicator Data'!AD183&lt;V$194,0,10-(V$195-'Indicator Data'!AD183)/(V$195-V$194)*10)),1))</f>
        <v>x</v>
      </c>
      <c r="W180" s="94">
        <f t="shared" si="22"/>
        <v>5.6</v>
      </c>
      <c r="X180" s="95">
        <f t="shared" si="23"/>
        <v>3.4</v>
      </c>
      <c r="Y180" s="177"/>
    </row>
    <row r="181" spans="1:25" s="4" customFormat="1" x14ac:dyDescent="0.25">
      <c r="A181" s="126" t="str">
        <f>'Indicator Data'!A184</f>
        <v>Uganda</v>
      </c>
      <c r="B181" s="47" t="str">
        <f>'Indicator Data'!B184</f>
        <v>UGA</v>
      </c>
      <c r="C181" s="93" t="str">
        <f>IF('Indicator Data'!AR184="No data","x",ROUND(IF('Indicator Data'!AR184&gt;C$195,0,IF('Indicator Data'!AR184&lt;C$194,10,(C$195-'Indicator Data'!AR184)/(C$195-C$194)*10)),1))</f>
        <v>x</v>
      </c>
      <c r="D181" s="94" t="str">
        <f t="shared" si="16"/>
        <v>x</v>
      </c>
      <c r="E181" s="93">
        <f>IF('Indicator Data'!AT184="No data","x",ROUND(IF('Indicator Data'!AT184&gt;E$195,0,IF('Indicator Data'!AT184&lt;E$194,10,(E$195-'Indicator Data'!AT184)/(E$195-E$194)*10)),1))</f>
        <v>7.4</v>
      </c>
      <c r="F181" s="93">
        <f>IF('Indicator Data'!AS184="No data","x",ROUND(IF('Indicator Data'!AS184&gt;F$195,0,IF('Indicator Data'!AS184&lt;F$194,10,(F$195-'Indicator Data'!AS184)/(F$195-F$194)*10)),1))</f>
        <v>6.2</v>
      </c>
      <c r="G181" s="94">
        <f t="shared" si="17"/>
        <v>6.8</v>
      </c>
      <c r="H181" s="95">
        <f t="shared" si="18"/>
        <v>6.8</v>
      </c>
      <c r="I181" s="93">
        <f>IF('Indicator Data'!AV184="No data","x",ROUND(IF('Indicator Data'!AV184^2&gt;I$195,0,IF('Indicator Data'!AV184^2&lt;I$194,10,(I$195-'Indicator Data'!AV184^2)/(I$195-I$194)*10)),1))</f>
        <v>5</v>
      </c>
      <c r="J181" s="93">
        <f>IF(OR('Indicator Data'!AU184=0,'Indicator Data'!AU184="No data"),"x",ROUND(IF('Indicator Data'!AU184&gt;J$195,0,IF('Indicator Data'!AU184&lt;J$194,10,(J$195-'Indicator Data'!AU184)/(J$195-J$194)*10)),1))</f>
        <v>7.3</v>
      </c>
      <c r="K181" s="93">
        <f>IF('Indicator Data'!AW184="No data","x",ROUND(IF('Indicator Data'!AW184&gt;K$195,0,IF('Indicator Data'!AW184&lt;K$194,10,(K$195-'Indicator Data'!AW184)/(K$195-K$194)*10)),1))</f>
        <v>7.8</v>
      </c>
      <c r="L181" s="93">
        <f>IF('Indicator Data'!AX184="No data","x",ROUND(IF('Indicator Data'!AX184&gt;L$195,0,IF('Indicator Data'!AX184&lt;L$194,10,(L$195-'Indicator Data'!AX184)/(L$195-L$194)*10)),1))</f>
        <v>7.4</v>
      </c>
      <c r="M181" s="94">
        <f t="shared" si="19"/>
        <v>6.9</v>
      </c>
      <c r="N181" s="143">
        <f>IF('Indicator Data'!AY184="No data","x",'Indicator Data'!AY184/'Indicator Data'!BE184*100)</f>
        <v>23.021870777238377</v>
      </c>
      <c r="O181" s="93">
        <f t="shared" si="20"/>
        <v>7.8</v>
      </c>
      <c r="P181" s="93">
        <f>IF('Indicator Data'!AZ184="No data","x",ROUND(IF('Indicator Data'!AZ184&gt;P$195,0,IF('Indicator Data'!AZ184&lt;P$194,10,(P$195-'Indicator Data'!AZ184)/(P$195-P$194)*10)),1))</f>
        <v>9</v>
      </c>
      <c r="Q181" s="93">
        <f>IF('Indicator Data'!BA184="No data","x",ROUND(IF('Indicator Data'!BA184&gt;Q$195,0,IF('Indicator Data'!BA184&lt;Q$194,10,(Q$195-'Indicator Data'!BA184)/(Q$195-Q$194)*10)),1))</f>
        <v>4.2</v>
      </c>
      <c r="R181" s="94">
        <f t="shared" si="21"/>
        <v>7</v>
      </c>
      <c r="S181" s="93">
        <f>IF('Indicator Data'!Y184="No data","x",ROUND(IF('Indicator Data'!Y184&gt;S$195,0,IF('Indicator Data'!Y184&lt;S$194,10,(S$195-'Indicator Data'!Y184)/(S$195-S$194)*10)),1))</f>
        <v>9.6999999999999993</v>
      </c>
      <c r="T181" s="93">
        <f>IF('Indicator Data'!Z184="No data","x",ROUND(IF('Indicator Data'!Z184&gt;T$195,0,IF('Indicator Data'!Z184&lt;T$194,10,(T$195-'Indicator Data'!Z184)/(T$195-T$194)*10)),1))</f>
        <v>4.9000000000000004</v>
      </c>
      <c r="U181" s="93">
        <f>IF('Indicator Data'!AC184="No data","x",ROUND(IF('Indicator Data'!AC184&gt;U$195,0,IF('Indicator Data'!AC184&lt;U$194,10,(U$195-'Indicator Data'!AC184)/(U$195-U$194)*10)),1))</f>
        <v>9.6999999999999993</v>
      </c>
      <c r="V181" s="93">
        <f>IF('Indicator Data'!AD184="No data","x",ROUND(IF('Indicator Data'!AD184&gt;V$195,10,IF('Indicator Data'!AD184&lt;V$194,0,10-(V$195-'Indicator Data'!AD184)/(V$195-V$194)*10)),1))</f>
        <v>3.8</v>
      </c>
      <c r="W181" s="94">
        <f t="shared" si="22"/>
        <v>7</v>
      </c>
      <c r="X181" s="95">
        <f t="shared" si="23"/>
        <v>7</v>
      </c>
      <c r="Y181" s="177"/>
    </row>
    <row r="182" spans="1:25" s="4" customFormat="1" x14ac:dyDescent="0.25">
      <c r="A182" s="126" t="str">
        <f>'Indicator Data'!A185</f>
        <v>Ukraine</v>
      </c>
      <c r="B182" s="47" t="str">
        <f>'Indicator Data'!B185</f>
        <v>UKR</v>
      </c>
      <c r="C182" s="93" t="str">
        <f>IF('Indicator Data'!AR185="No data","x",ROUND(IF('Indicator Data'!AR185&gt;C$195,0,IF('Indicator Data'!AR185&lt;C$194,10,(C$195-'Indicator Data'!AR185)/(C$195-C$194)*10)),1))</f>
        <v>x</v>
      </c>
      <c r="D182" s="94" t="str">
        <f t="shared" si="16"/>
        <v>x</v>
      </c>
      <c r="E182" s="93">
        <f>IF('Indicator Data'!AT185="No data","x",ROUND(IF('Indicator Data'!AT185&gt;E$195,0,IF('Indicator Data'!AT185&lt;E$194,10,(E$195-'Indicator Data'!AT185)/(E$195-E$194)*10)),1))</f>
        <v>6.8</v>
      </c>
      <c r="F182" s="93">
        <f>IF('Indicator Data'!AS185="No data","x",ROUND(IF('Indicator Data'!AS185&gt;F$195,0,IF('Indicator Data'!AS185&lt;F$194,10,(F$195-'Indicator Data'!AS185)/(F$195-F$194)*10)),1))</f>
        <v>5.9</v>
      </c>
      <c r="G182" s="94">
        <f t="shared" si="17"/>
        <v>6.4</v>
      </c>
      <c r="H182" s="95">
        <f t="shared" si="18"/>
        <v>6.4</v>
      </c>
      <c r="I182" s="93">
        <f>IF('Indicator Data'!AV185="No data","x",ROUND(IF('Indicator Data'!AV185^2&gt;I$195,0,IF('Indicator Data'!AV185^2&lt;I$194,10,(I$195-'Indicator Data'!AV185^2)/(I$195-I$194)*10)),1))</f>
        <v>0.1</v>
      </c>
      <c r="J182" s="93">
        <f>IF(OR('Indicator Data'!AU185=0,'Indicator Data'!AU185="No data"),"x",ROUND(IF('Indicator Data'!AU185&gt;J$195,0,IF('Indicator Data'!AU185&lt;J$194,10,(J$195-'Indicator Data'!AU185)/(J$195-J$194)*10)),1))</f>
        <v>0</v>
      </c>
      <c r="K182" s="93">
        <f>IF('Indicator Data'!AW185="No data","x",ROUND(IF('Indicator Data'!AW185&gt;K$195,0,IF('Indicator Data'!AW185&lt;K$194,10,(K$195-'Indicator Data'!AW185)/(K$195-K$194)*10)),1))</f>
        <v>4.8</v>
      </c>
      <c r="L182" s="93">
        <f>IF('Indicator Data'!AX185="No data","x",ROUND(IF('Indicator Data'!AX185&gt;L$195,0,IF('Indicator Data'!AX185&lt;L$194,10,(L$195-'Indicator Data'!AX185)/(L$195-L$194)*10)),1))</f>
        <v>3.5</v>
      </c>
      <c r="M182" s="94">
        <f t="shared" si="19"/>
        <v>2.1</v>
      </c>
      <c r="N182" s="143">
        <f>IF('Indicator Data'!AY185="No data","x",'Indicator Data'!AY185/'Indicator Data'!BE185*100)</f>
        <v>74.224953393633925</v>
      </c>
      <c r="O182" s="93">
        <f t="shared" si="20"/>
        <v>2.6</v>
      </c>
      <c r="P182" s="93">
        <f>IF('Indicator Data'!AZ185="No data","x",ROUND(IF('Indicator Data'!AZ185&gt;P$195,0,IF('Indicator Data'!AZ185&lt;P$194,10,(P$195-'Indicator Data'!AZ185)/(P$195-P$194)*10)),1))</f>
        <v>0.5</v>
      </c>
      <c r="Q182" s="93">
        <f>IF('Indicator Data'!BA185="No data","x",ROUND(IF('Indicator Data'!BA185&gt;Q$195,0,IF('Indicator Data'!BA185&lt;Q$194,10,(Q$195-'Indicator Data'!BA185)/(Q$195-Q$194)*10)),1))</f>
        <v>0.8</v>
      </c>
      <c r="R182" s="94">
        <f t="shared" si="21"/>
        <v>1.3</v>
      </c>
      <c r="S182" s="93">
        <f>IF('Indicator Data'!Y185="No data","x",ROUND(IF('Indicator Data'!Y185&gt;S$195,0,IF('Indicator Data'!Y185&lt;S$194,10,(S$195-'Indicator Data'!Y185)/(S$195-S$194)*10)),1))</f>
        <v>1.1000000000000001</v>
      </c>
      <c r="T182" s="93">
        <f>IF('Indicator Data'!Z185="No data","x",ROUND(IF('Indicator Data'!Z185&gt;T$195,0,IF('Indicator Data'!Z185&lt;T$194,10,(T$195-'Indicator Data'!Z185)/(T$195-T$194)*10)),1))</f>
        <v>3.3</v>
      </c>
      <c r="U182" s="93">
        <f>IF('Indicator Data'!AC185="No data","x",ROUND(IF('Indicator Data'!AC185&gt;U$195,0,IF('Indicator Data'!AC185&lt;U$194,10,(U$195-'Indicator Data'!AC185)/(U$195-U$194)*10)),1))</f>
        <v>8.6</v>
      </c>
      <c r="V182" s="93">
        <f>IF('Indicator Data'!AD185="No data","x",ROUND(IF('Indicator Data'!AD185&gt;V$195,10,IF('Indicator Data'!AD185&lt;V$194,0,10-(V$195-'Indicator Data'!AD185)/(V$195-V$194)*10)),1))</f>
        <v>0.3</v>
      </c>
      <c r="W182" s="94">
        <f t="shared" si="22"/>
        <v>3.3</v>
      </c>
      <c r="X182" s="95">
        <f t="shared" si="23"/>
        <v>2.2000000000000002</v>
      </c>
      <c r="Y182" s="177"/>
    </row>
    <row r="183" spans="1:25" s="4" customFormat="1" x14ac:dyDescent="0.25">
      <c r="A183" s="126" t="str">
        <f>'Indicator Data'!A186</f>
        <v>United Arab Emirates</v>
      </c>
      <c r="B183" s="47" t="str">
        <f>'Indicator Data'!B186</f>
        <v>ARE</v>
      </c>
      <c r="C183" s="93">
        <f>IF('Indicator Data'!AR186="No data","x",ROUND(IF('Indicator Data'!AR186&gt;C$195,0,IF('Indicator Data'!AR186&lt;C$194,10,(C$195-'Indicator Data'!AR186)/(C$195-C$194)*10)),1))</f>
        <v>2.1</v>
      </c>
      <c r="D183" s="94">
        <f t="shared" si="16"/>
        <v>2.1</v>
      </c>
      <c r="E183" s="93">
        <f>IF('Indicator Data'!AT186="No data","x",ROUND(IF('Indicator Data'!AT186&gt;E$195,0,IF('Indicator Data'!AT186&lt;E$194,10,(E$195-'Indicator Data'!AT186)/(E$195-E$194)*10)),1))</f>
        <v>3</v>
      </c>
      <c r="F183" s="93">
        <f>IF('Indicator Data'!AS186="No data","x",ROUND(IF('Indicator Data'!AS186&gt;F$195,0,IF('Indicator Data'!AS186&lt;F$194,10,(F$195-'Indicator Data'!AS186)/(F$195-F$194)*10)),1))</f>
        <v>2.2000000000000002</v>
      </c>
      <c r="G183" s="94">
        <f t="shared" si="17"/>
        <v>2.6</v>
      </c>
      <c r="H183" s="95">
        <f t="shared" si="18"/>
        <v>2.4</v>
      </c>
      <c r="I183" s="93">
        <f>IF('Indicator Data'!AV186="No data","x",ROUND(IF('Indicator Data'!AV186^2&gt;I$195,0,IF('Indicator Data'!AV186^2&lt;I$194,10,(I$195-'Indicator Data'!AV186^2)/(I$195-I$194)*10)),1))</f>
        <v>1.5</v>
      </c>
      <c r="J183" s="93">
        <f>IF(OR('Indicator Data'!AU186=0,'Indicator Data'!AU186="No data"),"x",ROUND(IF('Indicator Data'!AU186&gt;J$195,0,IF('Indicator Data'!AU186&lt;J$194,10,(J$195-'Indicator Data'!AU186)/(J$195-J$194)*10)),1))</f>
        <v>0</v>
      </c>
      <c r="K183" s="93">
        <f>IF('Indicator Data'!AW186="No data","x",ROUND(IF('Indicator Data'!AW186&gt;K$195,0,IF('Indicator Data'!AW186&lt;K$194,10,(K$195-'Indicator Data'!AW186)/(K$195-K$194)*10)),1))</f>
        <v>0.9</v>
      </c>
      <c r="L183" s="93">
        <f>IF('Indicator Data'!AX186="No data","x",ROUND(IF('Indicator Data'!AX186&gt;L$195,0,IF('Indicator Data'!AX186&lt;L$194,10,(L$195-'Indicator Data'!AX186)/(L$195-L$194)*10)),1))</f>
        <v>0</v>
      </c>
      <c r="M183" s="94">
        <f t="shared" si="19"/>
        <v>0.6</v>
      </c>
      <c r="N183" s="143">
        <f>IF('Indicator Data'!AY186="No data","x",'Indicator Data'!AY186/'Indicator Data'!BE186*100)</f>
        <v>47.846889952153113</v>
      </c>
      <c r="O183" s="93">
        <f t="shared" si="20"/>
        <v>5.3</v>
      </c>
      <c r="P183" s="93">
        <f>IF('Indicator Data'!AZ186="No data","x",ROUND(IF('Indicator Data'!AZ186&gt;P$195,0,IF('Indicator Data'!AZ186&lt;P$194,10,(P$195-'Indicator Data'!AZ186)/(P$195-P$194)*10)),1))</f>
        <v>0.3</v>
      </c>
      <c r="Q183" s="93">
        <f>IF('Indicator Data'!BA186="No data","x",ROUND(IF('Indicator Data'!BA186&gt;Q$195,0,IF('Indicator Data'!BA186&lt;Q$194,10,(Q$195-'Indicator Data'!BA186)/(Q$195-Q$194)*10)),1))</f>
        <v>0.1</v>
      </c>
      <c r="R183" s="94">
        <f t="shared" si="21"/>
        <v>1.9</v>
      </c>
      <c r="S183" s="93">
        <f>IF('Indicator Data'!Y186="No data","x",ROUND(IF('Indicator Data'!Y186&gt;S$195,0,IF('Indicator Data'!Y186&lt;S$194,10,(S$195-'Indicator Data'!Y186)/(S$195-S$194)*10)),1))</f>
        <v>3.7</v>
      </c>
      <c r="T183" s="93">
        <f>IF('Indicator Data'!Z186="No data","x",ROUND(IF('Indicator Data'!Z186&gt;T$195,0,IF('Indicator Data'!Z186&lt;T$194,10,(T$195-'Indicator Data'!Z186)/(T$195-T$194)*10)),1))</f>
        <v>0</v>
      </c>
      <c r="U183" s="93">
        <f>IF('Indicator Data'!AC186="No data","x",ROUND(IF('Indicator Data'!AC186&gt;U$195,0,IF('Indicator Data'!AC186&lt;U$194,10,(U$195-'Indicator Data'!AC186)/(U$195-U$194)*10)),1))</f>
        <v>1.9</v>
      </c>
      <c r="V183" s="93">
        <f>IF('Indicator Data'!AD186="No data","x",ROUND(IF('Indicator Data'!AD186&gt;V$195,10,IF('Indicator Data'!AD186&lt;V$194,0,10-(V$195-'Indicator Data'!AD186)/(V$195-V$194)*10)),1))</f>
        <v>0.1</v>
      </c>
      <c r="W183" s="94">
        <f t="shared" si="22"/>
        <v>1.4</v>
      </c>
      <c r="X183" s="95">
        <f t="shared" si="23"/>
        <v>1.3</v>
      </c>
      <c r="Y183" s="177"/>
    </row>
    <row r="184" spans="1:25" s="4" customFormat="1" x14ac:dyDescent="0.25">
      <c r="A184" s="126" t="str">
        <f>'Indicator Data'!A187</f>
        <v>United Kingdom</v>
      </c>
      <c r="B184" s="47" t="str">
        <f>'Indicator Data'!B187</f>
        <v>GBR</v>
      </c>
      <c r="C184" s="93">
        <f>IF('Indicator Data'!AR187="No data","x",ROUND(IF('Indicator Data'!AR187&gt;C$195,0,IF('Indicator Data'!AR187&lt;C$194,10,(C$195-'Indicator Data'!AR187)/(C$195-C$194)*10)),1))</f>
        <v>2.1</v>
      </c>
      <c r="D184" s="94">
        <f t="shared" si="16"/>
        <v>2.1</v>
      </c>
      <c r="E184" s="93">
        <f>IF('Indicator Data'!AT187="No data","x",ROUND(IF('Indicator Data'!AT187&gt;E$195,0,IF('Indicator Data'!AT187&lt;E$194,10,(E$195-'Indicator Data'!AT187)/(E$195-E$194)*10)),1))</f>
        <v>2</v>
      </c>
      <c r="F184" s="93">
        <f>IF('Indicator Data'!AS187="No data","x",ROUND(IF('Indicator Data'!AS187&gt;F$195,0,IF('Indicator Data'!AS187&lt;F$194,10,(F$195-'Indicator Data'!AS187)/(F$195-F$194)*10)),1))</f>
        <v>2.2000000000000002</v>
      </c>
      <c r="G184" s="94">
        <f t="shared" si="17"/>
        <v>2.1</v>
      </c>
      <c r="H184" s="95">
        <f t="shared" si="18"/>
        <v>2.1</v>
      </c>
      <c r="I184" s="93" t="str">
        <f>IF('Indicator Data'!AV187="No data","x",ROUND(IF('Indicator Data'!AV187^2&gt;I$195,0,IF('Indicator Data'!AV187^2&lt;I$194,10,(I$195-'Indicator Data'!AV187^2)/(I$195-I$194)*10)),1))</f>
        <v>x</v>
      </c>
      <c r="J184" s="93">
        <f>IF(OR('Indicator Data'!AU187=0,'Indicator Data'!AU187="No data"),"x",ROUND(IF('Indicator Data'!AU187&gt;J$195,0,IF('Indicator Data'!AU187&lt;J$194,10,(J$195-'Indicator Data'!AU187)/(J$195-J$194)*10)),1))</f>
        <v>0</v>
      </c>
      <c r="K184" s="93">
        <f>IF('Indicator Data'!AW187="No data","x",ROUND(IF('Indicator Data'!AW187&gt;K$195,0,IF('Indicator Data'!AW187&lt;K$194,10,(K$195-'Indicator Data'!AW187)/(K$195-K$194)*10)),1))</f>
        <v>0.5</v>
      </c>
      <c r="L184" s="93">
        <f>IF('Indicator Data'!AX187="No data","x",ROUND(IF('Indicator Data'!AX187&gt;L$195,0,IF('Indicator Data'!AX187&lt;L$194,10,(L$195-'Indicator Data'!AX187)/(L$195-L$194)*10)),1))</f>
        <v>4</v>
      </c>
      <c r="M184" s="94">
        <f t="shared" si="19"/>
        <v>1.5</v>
      </c>
      <c r="N184" s="143">
        <f>IF('Indicator Data'!AY187="No data","x",'Indicator Data'!AY187/'Indicator Data'!BE187*100)</f>
        <v>268.67275658248258</v>
      </c>
      <c r="O184" s="93">
        <f t="shared" si="20"/>
        <v>0</v>
      </c>
      <c r="P184" s="93">
        <f>IF('Indicator Data'!AZ187="No data","x",ROUND(IF('Indicator Data'!AZ187&gt;P$195,0,IF('Indicator Data'!AZ187&lt;P$194,10,(P$195-'Indicator Data'!AZ187)/(P$195-P$194)*10)),1))</f>
        <v>0.1</v>
      </c>
      <c r="Q184" s="93">
        <f>IF('Indicator Data'!BA187="No data","x",ROUND(IF('Indicator Data'!BA187&gt;Q$195,0,IF('Indicator Data'!BA187&lt;Q$194,10,(Q$195-'Indicator Data'!BA187)/(Q$195-Q$194)*10)),1))</f>
        <v>0</v>
      </c>
      <c r="R184" s="94">
        <f t="shared" si="21"/>
        <v>0</v>
      </c>
      <c r="S184" s="93">
        <f>IF('Indicator Data'!Y187="No data","x",ROUND(IF('Indicator Data'!Y187&gt;S$195,0,IF('Indicator Data'!Y187&lt;S$194,10,(S$195-'Indicator Data'!Y187)/(S$195-S$194)*10)),1))</f>
        <v>2.9</v>
      </c>
      <c r="T184" s="93">
        <f>IF('Indicator Data'!Z187="No data","x",ROUND(IF('Indicator Data'!Z187&gt;T$195,0,IF('Indicator Data'!Z187&lt;T$194,10,(T$195-'Indicator Data'!Z187)/(T$195-T$194)*10)),1))</f>
        <v>1.8</v>
      </c>
      <c r="U184" s="93">
        <f>IF('Indicator Data'!AC187="No data","x",ROUND(IF('Indicator Data'!AC187&gt;U$195,0,IF('Indicator Data'!AC187&lt;U$194,10,(U$195-'Indicator Data'!AC187)/(U$195-U$194)*10)),1))</f>
        <v>0</v>
      </c>
      <c r="V184" s="93">
        <f>IF('Indicator Data'!AD187="No data","x",ROUND(IF('Indicator Data'!AD187&gt;V$195,10,IF('Indicator Data'!AD187&lt;V$194,0,10-(V$195-'Indicator Data'!AD187)/(V$195-V$194)*10)),1))</f>
        <v>0.1</v>
      </c>
      <c r="W184" s="94">
        <f t="shared" si="22"/>
        <v>1.2</v>
      </c>
      <c r="X184" s="95">
        <f t="shared" si="23"/>
        <v>0.9</v>
      </c>
      <c r="Y184" s="177"/>
    </row>
    <row r="185" spans="1:25" s="4" customFormat="1" x14ac:dyDescent="0.25">
      <c r="A185" s="126" t="str">
        <f>'Indicator Data'!A188</f>
        <v>United States of America</v>
      </c>
      <c r="B185" s="47" t="str">
        <f>'Indicator Data'!B188</f>
        <v>USA</v>
      </c>
      <c r="C185" s="93">
        <f>IF('Indicator Data'!AR188="No data","x",ROUND(IF('Indicator Data'!AR188&gt;C$195,0,IF('Indicator Data'!AR188&lt;C$194,10,(C$195-'Indicator Data'!AR188)/(C$195-C$194)*10)),1))</f>
        <v>3</v>
      </c>
      <c r="D185" s="94">
        <f t="shared" si="16"/>
        <v>3</v>
      </c>
      <c r="E185" s="93">
        <f>IF('Indicator Data'!AT188="No data","x",ROUND(IF('Indicator Data'!AT188&gt;E$195,0,IF('Indicator Data'!AT188&lt;E$194,10,(E$195-'Indicator Data'!AT188)/(E$195-E$194)*10)),1))</f>
        <v>2.9</v>
      </c>
      <c r="F185" s="93">
        <f>IF('Indicator Data'!AS188="No data","x",ROUND(IF('Indicator Data'!AS188&gt;F$195,0,IF('Indicator Data'!AS188&lt;F$194,10,(F$195-'Indicator Data'!AS188)/(F$195-F$194)*10)),1))</f>
        <v>1.9</v>
      </c>
      <c r="G185" s="94">
        <f t="shared" si="17"/>
        <v>2.4</v>
      </c>
      <c r="H185" s="95">
        <f t="shared" si="18"/>
        <v>2.7</v>
      </c>
      <c r="I185" s="93" t="str">
        <f>IF('Indicator Data'!AV188="No data","x",ROUND(IF('Indicator Data'!AV188^2&gt;I$195,0,IF('Indicator Data'!AV188^2&lt;I$194,10,(I$195-'Indicator Data'!AV188^2)/(I$195-I$194)*10)),1))</f>
        <v>x</v>
      </c>
      <c r="J185" s="93">
        <f>IF(OR('Indicator Data'!AU188=0,'Indicator Data'!AU188="No data"),"x",ROUND(IF('Indicator Data'!AU188&gt;J$195,0,IF('Indicator Data'!AU188&lt;J$194,10,(J$195-'Indicator Data'!AU188)/(J$195-J$194)*10)),1))</f>
        <v>0</v>
      </c>
      <c r="K185" s="93">
        <f>IF('Indicator Data'!AW188="No data","x",ROUND(IF('Indicator Data'!AW188&gt;K$195,0,IF('Indicator Data'!AW188&lt;K$194,10,(K$195-'Indicator Data'!AW188)/(K$195-K$194)*10)),1))</f>
        <v>2.4</v>
      </c>
      <c r="L185" s="93">
        <f>IF('Indicator Data'!AX188="No data","x",ROUND(IF('Indicator Data'!AX188&gt;L$195,0,IF('Indicator Data'!AX188&lt;L$194,10,(L$195-'Indicator Data'!AX188)/(L$195-L$194)*10)),1))</f>
        <v>3.7</v>
      </c>
      <c r="M185" s="94">
        <f t="shared" si="19"/>
        <v>2</v>
      </c>
      <c r="N185" s="143">
        <f>IF('Indicator Data'!AY188="No data","x",'Indicator Data'!AY188/'Indicator Data'!BE188*100)</f>
        <v>72.151491896075612</v>
      </c>
      <c r="O185" s="93">
        <f t="shared" si="20"/>
        <v>2.8</v>
      </c>
      <c r="P185" s="93">
        <f>IF('Indicator Data'!AZ188="No data","x",ROUND(IF('Indicator Data'!AZ188&gt;P$195,0,IF('Indicator Data'!AZ188&lt;P$194,10,(P$195-'Indicator Data'!AZ188)/(P$195-P$194)*10)),1))</f>
        <v>0</v>
      </c>
      <c r="Q185" s="93">
        <f>IF('Indicator Data'!BA188="No data","x",ROUND(IF('Indicator Data'!BA188&gt;Q$195,0,IF('Indicator Data'!BA188&lt;Q$194,10,(Q$195-'Indicator Data'!BA188)/(Q$195-Q$194)*10)),1))</f>
        <v>0.2</v>
      </c>
      <c r="R185" s="94">
        <f t="shared" si="21"/>
        <v>1</v>
      </c>
      <c r="S185" s="93">
        <f>IF('Indicator Data'!Y188="No data","x",ROUND(IF('Indicator Data'!Y188&gt;S$195,0,IF('Indicator Data'!Y188&lt;S$194,10,(S$195-'Indicator Data'!Y188)/(S$195-S$194)*10)),1))</f>
        <v>3.9</v>
      </c>
      <c r="T185" s="93">
        <f>IF('Indicator Data'!Z188="No data","x",ROUND(IF('Indicator Data'!Z188&gt;T$195,0,IF('Indicator Data'!Z188&lt;T$194,10,(T$195-'Indicator Data'!Z188)/(T$195-T$194)*10)),1))</f>
        <v>1.8</v>
      </c>
      <c r="U185" s="93">
        <f>IF('Indicator Data'!AC188="No data","x",ROUND(IF('Indicator Data'!AC188&gt;U$195,0,IF('Indicator Data'!AC188&lt;U$194,10,(U$195-'Indicator Data'!AC188)/(U$195-U$194)*10)),1))</f>
        <v>0</v>
      </c>
      <c r="V185" s="93">
        <f>IF('Indicator Data'!AD188="No data","x",ROUND(IF('Indicator Data'!AD188&gt;V$195,10,IF('Indicator Data'!AD188&lt;V$194,0,10-(V$195-'Indicator Data'!AD188)/(V$195-V$194)*10)),1))</f>
        <v>0.2</v>
      </c>
      <c r="W185" s="94">
        <f t="shared" si="22"/>
        <v>1.5</v>
      </c>
      <c r="X185" s="95">
        <f t="shared" si="23"/>
        <v>1.5</v>
      </c>
      <c r="Y185" s="177"/>
    </row>
    <row r="186" spans="1:25" s="4" customFormat="1" x14ac:dyDescent="0.25">
      <c r="A186" s="126" t="str">
        <f>'Indicator Data'!A189</f>
        <v>Uruguay</v>
      </c>
      <c r="B186" s="47" t="str">
        <f>'Indicator Data'!B189</f>
        <v>URY</v>
      </c>
      <c r="C186" s="93">
        <f>IF('Indicator Data'!AR189="No data","x",ROUND(IF('Indicator Data'!AR189&gt;C$195,0,IF('Indicator Data'!AR189&lt;C$194,10,(C$195-'Indicator Data'!AR189)/(C$195-C$194)*10)),1))</f>
        <v>4</v>
      </c>
      <c r="D186" s="94">
        <f t="shared" si="16"/>
        <v>4</v>
      </c>
      <c r="E186" s="93">
        <f>IF('Indicator Data'!AT189="No data","x",ROUND(IF('Indicator Data'!AT189&gt;E$195,0,IF('Indicator Data'!AT189&lt;E$194,10,(E$195-'Indicator Data'!AT189)/(E$195-E$194)*10)),1))</f>
        <v>3</v>
      </c>
      <c r="F186" s="93">
        <f>IF('Indicator Data'!AS189="No data","x",ROUND(IF('Indicator Data'!AS189&gt;F$195,0,IF('Indicator Data'!AS189&lt;F$194,10,(F$195-'Indicator Data'!AS189)/(F$195-F$194)*10)),1))</f>
        <v>4.2</v>
      </c>
      <c r="G186" s="94">
        <f t="shared" si="17"/>
        <v>3.6</v>
      </c>
      <c r="H186" s="95">
        <f t="shared" si="18"/>
        <v>3.8</v>
      </c>
      <c r="I186" s="93">
        <f>IF('Indicator Data'!AV189="No data","x",ROUND(IF('Indicator Data'!AV189^2&gt;I$195,0,IF('Indicator Data'!AV189^2&lt;I$194,10,(I$195-'Indicator Data'!AV189^2)/(I$195-I$194)*10)),1))</f>
        <v>0.3</v>
      </c>
      <c r="J186" s="93">
        <f>IF(OR('Indicator Data'!AU189=0,'Indicator Data'!AU189="No data"),"x",ROUND(IF('Indicator Data'!AU189&gt;J$195,0,IF('Indicator Data'!AU189&lt;J$194,10,(J$195-'Indicator Data'!AU189)/(J$195-J$194)*10)),1))</f>
        <v>0</v>
      </c>
      <c r="K186" s="93">
        <f>IF('Indicator Data'!AW189="No data","x",ROUND(IF('Indicator Data'!AW189&gt;K$195,0,IF('Indicator Data'!AW189&lt;K$194,10,(K$195-'Indicator Data'!AW189)/(K$195-K$194)*10)),1))</f>
        <v>3.4</v>
      </c>
      <c r="L186" s="93">
        <f>IF('Indicator Data'!AX189="No data","x",ROUND(IF('Indicator Data'!AX189&gt;L$195,0,IF('Indicator Data'!AX189&lt;L$194,10,(L$195-'Indicator Data'!AX189)/(L$195-L$194)*10)),1))</f>
        <v>2.6</v>
      </c>
      <c r="M186" s="94">
        <f t="shared" si="19"/>
        <v>1.6</v>
      </c>
      <c r="N186" s="143">
        <f>IF('Indicator Data'!AY189="No data","x",'Indicator Data'!AY189/'Indicator Data'!BE189*100)</f>
        <v>33.139069820591935</v>
      </c>
      <c r="O186" s="93">
        <f t="shared" si="20"/>
        <v>6.8</v>
      </c>
      <c r="P186" s="93">
        <f>IF('Indicator Data'!AZ189="No data","x",ROUND(IF('Indicator Data'!AZ189&gt;P$195,0,IF('Indicator Data'!AZ189&lt;P$194,10,(P$195-'Indicator Data'!AZ189)/(P$195-P$194)*10)),1))</f>
        <v>0.4</v>
      </c>
      <c r="Q186" s="93">
        <f>IF('Indicator Data'!BA189="No data","x",ROUND(IF('Indicator Data'!BA189&gt;Q$195,0,IF('Indicator Data'!BA189&lt;Q$194,10,(Q$195-'Indicator Data'!BA189)/(Q$195-Q$194)*10)),1))</f>
        <v>0.1</v>
      </c>
      <c r="R186" s="94">
        <f t="shared" si="21"/>
        <v>2.4</v>
      </c>
      <c r="S186" s="93">
        <f>IF('Indicator Data'!Y189="No data","x",ROUND(IF('Indicator Data'!Y189&gt;S$195,0,IF('Indicator Data'!Y189&lt;S$194,10,(S$195-'Indicator Data'!Y189)/(S$195-S$194)*10)),1))</f>
        <v>0.7</v>
      </c>
      <c r="T186" s="93">
        <f>IF('Indicator Data'!Z189="No data","x",ROUND(IF('Indicator Data'!Z189&gt;T$195,0,IF('Indicator Data'!Z189&lt;T$194,10,(T$195-'Indicator Data'!Z189)/(T$195-T$194)*10)),1))</f>
        <v>1</v>
      </c>
      <c r="U186" s="93">
        <f>IF('Indicator Data'!AC189="No data","x",ROUND(IF('Indicator Data'!AC189&gt;U$195,0,IF('Indicator Data'!AC189&lt;U$194,10,(U$195-'Indicator Data'!AC189)/(U$195-U$194)*10)),1))</f>
        <v>4.2</v>
      </c>
      <c r="V186" s="93">
        <f>IF('Indicator Data'!AD189="No data","x",ROUND(IF('Indicator Data'!AD189&gt;V$195,10,IF('Indicator Data'!AD189&lt;V$194,0,10-(V$195-'Indicator Data'!AD189)/(V$195-V$194)*10)),1))</f>
        <v>0.2</v>
      </c>
      <c r="W186" s="94">
        <f t="shared" si="22"/>
        <v>1.5</v>
      </c>
      <c r="X186" s="95">
        <f t="shared" si="23"/>
        <v>1.8</v>
      </c>
      <c r="Y186" s="177"/>
    </row>
    <row r="187" spans="1:25" s="4" customFormat="1" x14ac:dyDescent="0.25">
      <c r="A187" s="126" t="str">
        <f>'Indicator Data'!A190</f>
        <v>Uzbekistan</v>
      </c>
      <c r="B187" s="47" t="str">
        <f>'Indicator Data'!B190</f>
        <v>UZB</v>
      </c>
      <c r="C187" s="93">
        <f>IF('Indicator Data'!AR190="No data","x",ROUND(IF('Indicator Data'!AR190&gt;C$195,0,IF('Indicator Data'!AR190&lt;C$194,10,(C$195-'Indicator Data'!AR190)/(C$195-C$194)*10)),1))</f>
        <v>2.6</v>
      </c>
      <c r="D187" s="94">
        <f t="shared" si="16"/>
        <v>2.6</v>
      </c>
      <c r="E187" s="93">
        <f>IF('Indicator Data'!AT190="No data","x",ROUND(IF('Indicator Data'!AT190&gt;E$195,0,IF('Indicator Data'!AT190&lt;E$194,10,(E$195-'Indicator Data'!AT190)/(E$195-E$194)*10)),1))</f>
        <v>7.7</v>
      </c>
      <c r="F187" s="93">
        <f>IF('Indicator Data'!AS190="No data","x",ROUND(IF('Indicator Data'!AS190&gt;F$195,0,IF('Indicator Data'!AS190&lt;F$194,10,(F$195-'Indicator Data'!AS190)/(F$195-F$194)*10)),1))</f>
        <v>6.1</v>
      </c>
      <c r="G187" s="94">
        <f t="shared" si="17"/>
        <v>6.9</v>
      </c>
      <c r="H187" s="95">
        <f t="shared" si="18"/>
        <v>4.8</v>
      </c>
      <c r="I187" s="93">
        <f>IF('Indicator Data'!AV190="No data","x",ROUND(IF('Indicator Data'!AV190^2&gt;I$195,0,IF('Indicator Data'!AV190^2&lt;I$194,10,(I$195-'Indicator Data'!AV190^2)/(I$195-I$194)*10)),1))</f>
        <v>0</v>
      </c>
      <c r="J187" s="93">
        <f>IF(OR('Indicator Data'!AU190=0,'Indicator Data'!AU190="No data"),"x",ROUND(IF('Indicator Data'!AU190&gt;J$195,0,IF('Indicator Data'!AU190&lt;J$194,10,(J$195-'Indicator Data'!AU190)/(J$195-J$194)*10)),1))</f>
        <v>0</v>
      </c>
      <c r="K187" s="93">
        <f>IF('Indicator Data'!AW190="No data","x",ROUND(IF('Indicator Data'!AW190&gt;K$195,0,IF('Indicator Data'!AW190&lt;K$194,10,(K$195-'Indicator Data'!AW190)/(K$195-K$194)*10)),1))</f>
        <v>5.3</v>
      </c>
      <c r="L187" s="93">
        <f>IF('Indicator Data'!AX190="No data","x",ROUND(IF('Indicator Data'!AX190&gt;L$195,0,IF('Indicator Data'!AX190&lt;L$194,10,(L$195-'Indicator Data'!AX190)/(L$195-L$194)*10)),1))</f>
        <v>6.3</v>
      </c>
      <c r="M187" s="94">
        <f t="shared" si="19"/>
        <v>2.9</v>
      </c>
      <c r="N187" s="143">
        <f>IF('Indicator Data'!AY190="No data","x",'Indicator Data'!AY190/'Indicator Data'!BE190*100)</f>
        <v>19.040902679830747</v>
      </c>
      <c r="O187" s="93">
        <f t="shared" si="20"/>
        <v>8.1999999999999993</v>
      </c>
      <c r="P187" s="93">
        <f>IF('Indicator Data'!AZ190="No data","x",ROUND(IF('Indicator Data'!AZ190&gt;P$195,0,IF('Indicator Data'!AZ190&lt;P$194,10,(P$195-'Indicator Data'!AZ190)/(P$195-P$194)*10)),1))</f>
        <v>0</v>
      </c>
      <c r="Q187" s="93">
        <f>IF('Indicator Data'!BA190="No data","x",ROUND(IF('Indicator Data'!BA190&gt;Q$195,0,IF('Indicator Data'!BA190&lt;Q$194,10,(Q$195-'Indicator Data'!BA190)/(Q$195-Q$194)*10)),1))</f>
        <v>2.5</v>
      </c>
      <c r="R187" s="94">
        <f t="shared" si="21"/>
        <v>3.6</v>
      </c>
      <c r="S187" s="93">
        <f>IF('Indicator Data'!Y190="No data","x",ROUND(IF('Indicator Data'!Y190&gt;S$195,0,IF('Indicator Data'!Y190&lt;S$194,10,(S$195-'Indicator Data'!Y190)/(S$195-S$194)*10)),1))</f>
        <v>3.7</v>
      </c>
      <c r="T187" s="93">
        <f>IF('Indicator Data'!Z190="No data","x",ROUND(IF('Indicator Data'!Z190&gt;T$195,0,IF('Indicator Data'!Z190&lt;T$194,10,(T$195-'Indicator Data'!Z190)/(T$195-T$194)*10)),1))</f>
        <v>0</v>
      </c>
      <c r="U187" s="93">
        <f>IF('Indicator Data'!AC190="No data","x",ROUND(IF('Indicator Data'!AC190&gt;U$195,0,IF('Indicator Data'!AC190&lt;U$194,10,(U$195-'Indicator Data'!AC190)/(U$195-U$194)*10)),1))</f>
        <v>8.9</v>
      </c>
      <c r="V187" s="93">
        <f>IF('Indicator Data'!AD190="No data","x",ROUND(IF('Indicator Data'!AD190&gt;V$195,10,IF('Indicator Data'!AD190&lt;V$194,0,10-(V$195-'Indicator Data'!AD190)/(V$195-V$194)*10)),1))</f>
        <v>0.4</v>
      </c>
      <c r="W187" s="94">
        <f t="shared" si="22"/>
        <v>3.3</v>
      </c>
      <c r="X187" s="95">
        <f t="shared" si="23"/>
        <v>3.3</v>
      </c>
      <c r="Y187" s="177"/>
    </row>
    <row r="188" spans="1:25" s="4" customFormat="1" x14ac:dyDescent="0.25">
      <c r="A188" s="126" t="str">
        <f>'Indicator Data'!A191</f>
        <v>Vanuatu</v>
      </c>
      <c r="B188" s="47" t="str">
        <f>'Indicator Data'!B191</f>
        <v>VUT</v>
      </c>
      <c r="C188" s="93">
        <f>IF('Indicator Data'!AR191="No data","x",ROUND(IF('Indicator Data'!AR191&gt;C$195,0,IF('Indicator Data'!AR191&lt;C$194,10,(C$195-'Indicator Data'!AR191)/(C$195-C$194)*10)),1))</f>
        <v>5.4</v>
      </c>
      <c r="D188" s="94">
        <f t="shared" si="16"/>
        <v>5.4</v>
      </c>
      <c r="E188" s="93">
        <f>IF('Indicator Data'!AT191="No data","x",ROUND(IF('Indicator Data'!AT191&gt;E$195,0,IF('Indicator Data'!AT191&lt;E$194,10,(E$195-'Indicator Data'!AT191)/(E$195-E$194)*10)),1))</f>
        <v>5.4</v>
      </c>
      <c r="F188" s="93">
        <f>IF('Indicator Data'!AS191="No data","x",ROUND(IF('Indicator Data'!AS191&gt;F$195,0,IF('Indicator Data'!AS191&lt;F$194,10,(F$195-'Indicator Data'!AS191)/(F$195-F$194)*10)),1))</f>
        <v>6.8</v>
      </c>
      <c r="G188" s="94">
        <f t="shared" si="17"/>
        <v>6.1</v>
      </c>
      <c r="H188" s="95">
        <f t="shared" si="18"/>
        <v>5.8</v>
      </c>
      <c r="I188" s="93">
        <f>IF('Indicator Data'!AV191="No data","x",ROUND(IF('Indicator Data'!AV191^2&gt;I$195,0,IF('Indicator Data'!AV191^2&lt;I$194,10,(I$195-'Indicator Data'!AV191^2)/(I$195-I$194)*10)),1))</f>
        <v>3</v>
      </c>
      <c r="J188" s="93">
        <f>IF(OR('Indicator Data'!AU191=0,'Indicator Data'!AU191="No data"),"x",ROUND(IF('Indicator Data'!AU191&gt;J$195,0,IF('Indicator Data'!AU191&lt;J$194,10,(J$195-'Indicator Data'!AU191)/(J$195-J$194)*10)),1))</f>
        <v>4.2</v>
      </c>
      <c r="K188" s="93">
        <f>IF('Indicator Data'!AW191="No data","x",ROUND(IF('Indicator Data'!AW191&gt;K$195,0,IF('Indicator Data'!AW191&lt;K$194,10,(K$195-'Indicator Data'!AW191)/(K$195-K$194)*10)),1))</f>
        <v>7.6</v>
      </c>
      <c r="L188" s="93">
        <f>IF('Indicator Data'!AX191="No data","x",ROUND(IF('Indicator Data'!AX191&gt;L$195,0,IF('Indicator Data'!AX191&lt;L$194,10,(L$195-'Indicator Data'!AX191)/(L$195-L$194)*10)),1))</f>
        <v>6.6</v>
      </c>
      <c r="M188" s="94">
        <f t="shared" si="19"/>
        <v>5.4</v>
      </c>
      <c r="N188" s="143">
        <f>IF('Indicator Data'!AY191="No data","x",'Indicator Data'!AY191/'Indicator Data'!BE191*100)</f>
        <v>8.2034454470877769</v>
      </c>
      <c r="O188" s="93">
        <f t="shared" si="20"/>
        <v>9.3000000000000007</v>
      </c>
      <c r="P188" s="93">
        <f>IF('Indicator Data'!AZ191="No data","x",ROUND(IF('Indicator Data'!AZ191&gt;P$195,0,IF('Indicator Data'!AZ191&lt;P$194,10,(P$195-'Indicator Data'!AZ191)/(P$195-P$194)*10)),1))</f>
        <v>4.7</v>
      </c>
      <c r="Q188" s="93">
        <f>IF('Indicator Data'!BA191="No data","x",ROUND(IF('Indicator Data'!BA191&gt;Q$195,0,IF('Indicator Data'!BA191&lt;Q$194,10,(Q$195-'Indicator Data'!BA191)/(Q$195-Q$194)*10)),1))</f>
        <v>1.1000000000000001</v>
      </c>
      <c r="R188" s="94">
        <f t="shared" si="21"/>
        <v>5</v>
      </c>
      <c r="S188" s="93">
        <f>IF('Indicator Data'!Y191="No data","x",ROUND(IF('Indicator Data'!Y191&gt;S$195,0,IF('Indicator Data'!Y191&lt;S$194,10,(S$195-'Indicator Data'!Y191)/(S$195-S$194)*10)),1))</f>
        <v>9.6999999999999993</v>
      </c>
      <c r="T188" s="93">
        <f>IF('Indicator Data'!Z191="No data","x",ROUND(IF('Indicator Data'!Z191&gt;T$195,0,IF('Indicator Data'!Z191&lt;T$194,10,(T$195-'Indicator Data'!Z191)/(T$195-T$194)*10)),1))</f>
        <v>4.9000000000000004</v>
      </c>
      <c r="U188" s="93">
        <f>IF('Indicator Data'!AC191="No data","x",ROUND(IF('Indicator Data'!AC191&gt;U$195,0,IF('Indicator Data'!AC191&lt;U$194,10,(U$195-'Indicator Data'!AC191)/(U$195-U$194)*10)),1))</f>
        <v>9.8000000000000007</v>
      </c>
      <c r="V188" s="93">
        <f>IF('Indicator Data'!AD191="No data","x",ROUND(IF('Indicator Data'!AD191&gt;V$195,10,IF('Indicator Data'!AD191&lt;V$194,0,10-(V$195-'Indicator Data'!AD191)/(V$195-V$194)*10)),1))</f>
        <v>0.9</v>
      </c>
      <c r="W188" s="94">
        <f t="shared" si="22"/>
        <v>6.3</v>
      </c>
      <c r="X188" s="95">
        <f t="shared" si="23"/>
        <v>5.6</v>
      </c>
      <c r="Y188" s="177"/>
    </row>
    <row r="189" spans="1:25" s="4" customFormat="1" x14ac:dyDescent="0.25">
      <c r="A189" s="126" t="str">
        <f>'Indicator Data'!A192</f>
        <v>Venezuela</v>
      </c>
      <c r="B189" s="47" t="str">
        <f>'Indicator Data'!B192</f>
        <v>VEN</v>
      </c>
      <c r="C189" s="93">
        <f>IF('Indicator Data'!AR192="No data","x",ROUND(IF('Indicator Data'!AR192&gt;C$195,0,IF('Indicator Data'!AR192&lt;C$194,10,(C$195-'Indicator Data'!AR192)/(C$195-C$194)*10)),1))</f>
        <v>2.5</v>
      </c>
      <c r="D189" s="94">
        <f t="shared" si="16"/>
        <v>2.5</v>
      </c>
      <c r="E189" s="93">
        <f>IF('Indicator Data'!AT192="No data","x",ROUND(IF('Indicator Data'!AT192&gt;E$195,0,IF('Indicator Data'!AT192&lt;E$194,10,(E$195-'Indicator Data'!AT192)/(E$195-E$194)*10)),1))</f>
        <v>8.1999999999999993</v>
      </c>
      <c r="F189" s="93">
        <f>IF('Indicator Data'!AS192="No data","x",ROUND(IF('Indicator Data'!AS192&gt;F$195,0,IF('Indicator Data'!AS192&lt;F$194,10,(F$195-'Indicator Data'!AS192)/(F$195-F$194)*10)),1))</f>
        <v>7.8</v>
      </c>
      <c r="G189" s="94">
        <f t="shared" si="17"/>
        <v>8</v>
      </c>
      <c r="H189" s="95">
        <f t="shared" si="18"/>
        <v>5.3</v>
      </c>
      <c r="I189" s="93">
        <f>IF('Indicator Data'!AV192="No data","x",ROUND(IF('Indicator Data'!AV192^2&gt;I$195,0,IF('Indicator Data'!AV192^2&lt;I$194,10,(I$195-'Indicator Data'!AV192^2)/(I$195-I$194)*10)),1))</f>
        <v>0.6</v>
      </c>
      <c r="J189" s="93">
        <f>IF(OR('Indicator Data'!AU192=0,'Indicator Data'!AU192="No data"),"x",ROUND(IF('Indicator Data'!AU192&gt;J$195,0,IF('Indicator Data'!AU192&lt;J$194,10,(J$195-'Indicator Data'!AU192)/(J$195-J$194)*10)),1))</f>
        <v>0</v>
      </c>
      <c r="K189" s="93">
        <f>IF('Indicator Data'!AW192="No data","x",ROUND(IF('Indicator Data'!AW192&gt;K$195,0,IF('Indicator Data'!AW192&lt;K$194,10,(K$195-'Indicator Data'!AW192)/(K$195-K$194)*10)),1))</f>
        <v>4</v>
      </c>
      <c r="L189" s="93">
        <f>IF('Indicator Data'!AX192="No data","x",ROUND(IF('Indicator Data'!AX192&gt;L$195,0,IF('Indicator Data'!AX192&lt;L$194,10,(L$195-'Indicator Data'!AX192)/(L$195-L$194)*10)),1))</f>
        <v>5.8</v>
      </c>
      <c r="M189" s="94">
        <f t="shared" si="19"/>
        <v>2.6</v>
      </c>
      <c r="N189" s="143">
        <f>IF('Indicator Data'!AY192="No data","x",'Indicator Data'!AY192/'Indicator Data'!BE192*100)</f>
        <v>7.9360580465959982</v>
      </c>
      <c r="O189" s="93">
        <f t="shared" si="20"/>
        <v>9.3000000000000007</v>
      </c>
      <c r="P189" s="93">
        <f>IF('Indicator Data'!AZ192="No data","x",ROUND(IF('Indicator Data'!AZ192&gt;P$195,0,IF('Indicator Data'!AZ192&lt;P$194,10,(P$195-'Indicator Data'!AZ192)/(P$195-P$194)*10)),1))</f>
        <v>0.6</v>
      </c>
      <c r="Q189" s="93">
        <f>IF('Indicator Data'!BA192="No data","x",ROUND(IF('Indicator Data'!BA192&gt;Q$195,0,IF('Indicator Data'!BA192&lt;Q$194,10,(Q$195-'Indicator Data'!BA192)/(Q$195-Q$194)*10)),1))</f>
        <v>1.4</v>
      </c>
      <c r="R189" s="94">
        <f t="shared" si="21"/>
        <v>3.8</v>
      </c>
      <c r="S189" s="93" t="str">
        <f>IF('Indicator Data'!Y192="No data","x",ROUND(IF('Indicator Data'!Y192&gt;S$195,0,IF('Indicator Data'!Y192&lt;S$194,10,(S$195-'Indicator Data'!Y192)/(S$195-S$194)*10)),1))</f>
        <v>x</v>
      </c>
      <c r="T189" s="93">
        <f>IF('Indicator Data'!Z192="No data","x",ROUND(IF('Indicator Data'!Z192&gt;T$195,0,IF('Indicator Data'!Z192&lt;T$194,10,(T$195-'Indicator Data'!Z192)/(T$195-T$194)*10)),1))</f>
        <v>0.8</v>
      </c>
      <c r="U189" s="93">
        <f>IF('Indicator Data'!AC192="No data","x",ROUND(IF('Indicator Data'!AC192&gt;U$195,0,IF('Indicator Data'!AC192&lt;U$194,10,(U$195-'Indicator Data'!AC192)/(U$195-U$194)*10)),1))</f>
        <v>8.1999999999999993</v>
      </c>
      <c r="V189" s="93">
        <f>IF('Indicator Data'!AD192="No data","x",ROUND(IF('Indicator Data'!AD192&gt;V$195,10,IF('Indicator Data'!AD192&lt;V$194,0,10-(V$195-'Indicator Data'!AD192)/(V$195-V$194)*10)),1))</f>
        <v>1.1000000000000001</v>
      </c>
      <c r="W189" s="94">
        <f t="shared" si="22"/>
        <v>3.4</v>
      </c>
      <c r="X189" s="95">
        <f t="shared" si="23"/>
        <v>3.3</v>
      </c>
      <c r="Y189" s="177"/>
    </row>
    <row r="190" spans="1:25" s="4" customFormat="1" x14ac:dyDescent="0.25">
      <c r="A190" s="126" t="str">
        <f>'Indicator Data'!A193</f>
        <v>Viet Nam</v>
      </c>
      <c r="B190" s="47" t="str">
        <f>'Indicator Data'!B193</f>
        <v>VNM</v>
      </c>
      <c r="C190" s="93">
        <f>IF('Indicator Data'!AR193="No data","x",ROUND(IF('Indicator Data'!AR193&gt;C$195,0,IF('Indicator Data'!AR193&lt;C$194,10,(C$195-'Indicator Data'!AR193)/(C$195-C$194)*10)),1))</f>
        <v>4.2</v>
      </c>
      <c r="D190" s="94">
        <f t="shared" si="16"/>
        <v>4.2</v>
      </c>
      <c r="E190" s="93">
        <f>IF('Indicator Data'!AT193="No data","x",ROUND(IF('Indicator Data'!AT193&gt;E$195,0,IF('Indicator Data'!AT193&lt;E$194,10,(E$195-'Indicator Data'!AT193)/(E$195-E$194)*10)),1))</f>
        <v>6.7</v>
      </c>
      <c r="F190" s="93">
        <f>IF('Indicator Data'!AS193="No data","x",ROUND(IF('Indicator Data'!AS193&gt;F$195,0,IF('Indicator Data'!AS193&lt;F$194,10,(F$195-'Indicator Data'!AS193)/(F$195-F$194)*10)),1))</f>
        <v>5</v>
      </c>
      <c r="G190" s="94">
        <f t="shared" si="17"/>
        <v>5.9</v>
      </c>
      <c r="H190" s="95">
        <f t="shared" si="18"/>
        <v>5.0999999999999996</v>
      </c>
      <c r="I190" s="93">
        <f>IF('Indicator Data'!AV193="No data","x",ROUND(IF('Indicator Data'!AV193^2&gt;I$195,0,IF('Indicator Data'!AV193^2&lt;I$194,10,(I$195-'Indicator Data'!AV193^2)/(I$195-I$194)*10)),1))</f>
        <v>1.2</v>
      </c>
      <c r="J190" s="93">
        <f>IF(OR('Indicator Data'!AU193=0,'Indicator Data'!AU193="No data"),"x",ROUND(IF('Indicator Data'!AU193&gt;J$195,0,IF('Indicator Data'!AU193&lt;J$194,10,(J$195-'Indicator Data'!AU193)/(J$195-J$194)*10)),1))</f>
        <v>0</v>
      </c>
      <c r="K190" s="93">
        <f>IF('Indicator Data'!AW193="No data","x",ROUND(IF('Indicator Data'!AW193&gt;K$195,0,IF('Indicator Data'!AW193&lt;K$194,10,(K$195-'Indicator Data'!AW193)/(K$195-K$194)*10)),1))</f>
        <v>5.4</v>
      </c>
      <c r="L190" s="93">
        <f>IF('Indicator Data'!AX193="No data","x",ROUND(IF('Indicator Data'!AX193&gt;L$195,0,IF('Indicator Data'!AX193&lt;L$194,10,(L$195-'Indicator Data'!AX193)/(L$195-L$194)*10)),1))</f>
        <v>3.7</v>
      </c>
      <c r="M190" s="94">
        <f t="shared" si="19"/>
        <v>2.6</v>
      </c>
      <c r="N190" s="143">
        <f>IF('Indicator Data'!AY193="No data","x",'Indicator Data'!AY193/'Indicator Data'!BE193*100)</f>
        <v>24.833102202728416</v>
      </c>
      <c r="O190" s="93">
        <f t="shared" si="20"/>
        <v>7.6</v>
      </c>
      <c r="P190" s="93">
        <f>IF('Indicator Data'!AZ193="No data","x",ROUND(IF('Indicator Data'!AZ193&gt;P$195,0,IF('Indicator Data'!AZ193&lt;P$194,10,(P$195-'Indicator Data'!AZ193)/(P$195-P$194)*10)),1))</f>
        <v>2.4</v>
      </c>
      <c r="Q190" s="93">
        <f>IF('Indicator Data'!BA193="No data","x",ROUND(IF('Indicator Data'!BA193&gt;Q$195,0,IF('Indicator Data'!BA193&lt;Q$194,10,(Q$195-'Indicator Data'!BA193)/(Q$195-Q$194)*10)),1))</f>
        <v>0.5</v>
      </c>
      <c r="R190" s="94">
        <f t="shared" si="21"/>
        <v>3.5</v>
      </c>
      <c r="S190" s="93">
        <f>IF('Indicator Data'!Y193="No data","x",ROUND(IF('Indicator Data'!Y193&gt;S$195,0,IF('Indicator Data'!Y193&lt;S$194,10,(S$195-'Indicator Data'!Y193)/(S$195-S$194)*10)),1))</f>
        <v>7.9</v>
      </c>
      <c r="T190" s="93">
        <f>IF('Indicator Data'!Z193="No data","x",ROUND(IF('Indicator Data'!Z193&gt;T$195,0,IF('Indicator Data'!Z193&lt;T$194,10,(T$195-'Indicator Data'!Z193)/(T$195-T$194)*10)),1))</f>
        <v>0.5</v>
      </c>
      <c r="U190" s="93">
        <f>IF('Indicator Data'!AC193="No data","x",ROUND(IF('Indicator Data'!AC193&gt;U$195,0,IF('Indicator Data'!AC193&lt;U$194,10,(U$195-'Indicator Data'!AC193)/(U$195-U$194)*10)),1))</f>
        <v>9</v>
      </c>
      <c r="V190" s="93">
        <f>IF('Indicator Data'!AD193="No data","x",ROUND(IF('Indicator Data'!AD193&gt;V$195,10,IF('Indicator Data'!AD193&lt;V$194,0,10-(V$195-'Indicator Data'!AD193)/(V$195-V$194)*10)),1))</f>
        <v>0.6</v>
      </c>
      <c r="W190" s="94">
        <f t="shared" si="22"/>
        <v>4.5</v>
      </c>
      <c r="X190" s="95">
        <f t="shared" si="23"/>
        <v>3.5</v>
      </c>
      <c r="Y190" s="177"/>
    </row>
    <row r="191" spans="1:25" s="4" customFormat="1" x14ac:dyDescent="0.25">
      <c r="A191" s="126" t="str">
        <f>'Indicator Data'!A194</f>
        <v>Yemen</v>
      </c>
      <c r="B191" s="47" t="str">
        <f>'Indicator Data'!B194</f>
        <v>YEM</v>
      </c>
      <c r="C191" s="93">
        <f>IF('Indicator Data'!AR194="No data","x",ROUND(IF('Indicator Data'!AR194&gt;C$195,0,IF('Indicator Data'!AR194&lt;C$194,10,(C$195-'Indicator Data'!AR194)/(C$195-C$194)*10)),1))</f>
        <v>8.5</v>
      </c>
      <c r="D191" s="94">
        <f t="shared" si="16"/>
        <v>8.5</v>
      </c>
      <c r="E191" s="93">
        <f>IF('Indicator Data'!AT194="No data","x",ROUND(IF('Indicator Data'!AT194&gt;E$195,0,IF('Indicator Data'!AT194&lt;E$194,10,(E$195-'Indicator Data'!AT194)/(E$195-E$194)*10)),1))</f>
        <v>8.6</v>
      </c>
      <c r="F191" s="93">
        <f>IF('Indicator Data'!AS194="No data","x",ROUND(IF('Indicator Data'!AS194&gt;F$195,0,IF('Indicator Data'!AS194&lt;F$194,10,(F$195-'Indicator Data'!AS194)/(F$195-F$194)*10)),1))</f>
        <v>8.8000000000000007</v>
      </c>
      <c r="G191" s="94">
        <f t="shared" si="17"/>
        <v>8.6999999999999993</v>
      </c>
      <c r="H191" s="95">
        <f t="shared" si="18"/>
        <v>8.6</v>
      </c>
      <c r="I191" s="93">
        <f>IF('Indicator Data'!AV194="No data","x",ROUND(IF('Indicator Data'!AV194^2&gt;I$195,0,IF('Indicator Data'!AV194^2&lt;I$194,10,(I$195-'Indicator Data'!AV194^2)/(I$195-I$194)*10)),1))</f>
        <v>5.6</v>
      </c>
      <c r="J191" s="93">
        <f>IF(OR('Indicator Data'!AU194=0,'Indicator Data'!AU194="No data"),"x",ROUND(IF('Indicator Data'!AU194&gt;J$195,0,IF('Indicator Data'!AU194&lt;J$194,10,(J$195-'Indicator Data'!AU194)/(J$195-J$194)*10)),1))</f>
        <v>2.8</v>
      </c>
      <c r="K191" s="93">
        <f>IF('Indicator Data'!AW194="No data","x",ROUND(IF('Indicator Data'!AW194&gt;K$195,0,IF('Indicator Data'!AW194&lt;K$194,10,(K$195-'Indicator Data'!AW194)/(K$195-K$194)*10)),1))</f>
        <v>7.5</v>
      </c>
      <c r="L191" s="93">
        <f>IF('Indicator Data'!AX194="No data","x",ROUND(IF('Indicator Data'!AX194&gt;L$195,0,IF('Indicator Data'!AX194&lt;L$194,10,(L$195-'Indicator Data'!AX194)/(L$195-L$194)*10)),1))</f>
        <v>6.8</v>
      </c>
      <c r="M191" s="94">
        <f t="shared" si="19"/>
        <v>5.7</v>
      </c>
      <c r="N191" s="143">
        <f>IF('Indicator Data'!AY194="No data","x",'Indicator Data'!AY194/'Indicator Data'!BE194*100)</f>
        <v>4.1669034225429478</v>
      </c>
      <c r="O191" s="93">
        <f t="shared" si="20"/>
        <v>9.6999999999999993</v>
      </c>
      <c r="P191" s="93">
        <f>IF('Indicator Data'!AZ194="No data","x",ROUND(IF('Indicator Data'!AZ194&gt;P$195,0,IF('Indicator Data'!AZ194&lt;P$194,10,(P$195-'Indicator Data'!AZ194)/(P$195-P$194)*10)),1))</f>
        <v>5.2</v>
      </c>
      <c r="Q191" s="93">
        <f>IF('Indicator Data'!BA194="No data","x",ROUND(IF('Indicator Data'!BA194&gt;Q$195,0,IF('Indicator Data'!BA194&lt;Q$194,10,(Q$195-'Indicator Data'!BA194)/(Q$195-Q$194)*10)),1))</f>
        <v>9</v>
      </c>
      <c r="R191" s="94">
        <f t="shared" si="21"/>
        <v>8</v>
      </c>
      <c r="S191" s="93">
        <f>IF('Indicator Data'!Y194="No data","x",ROUND(IF('Indicator Data'!Y194&gt;S$195,0,IF('Indicator Data'!Y194&lt;S$194,10,(S$195-'Indicator Data'!Y194)/(S$195-S$194)*10)),1))</f>
        <v>9.5</v>
      </c>
      <c r="T191" s="93">
        <f>IF('Indicator Data'!Z194="No data","x",ROUND(IF('Indicator Data'!Z194&gt;T$195,0,IF('Indicator Data'!Z194&lt;T$194,10,(T$195-'Indicator Data'!Z194)/(T$195-T$194)*10)),1))</f>
        <v>8.6999999999999993</v>
      </c>
      <c r="U191" s="93">
        <f>IF('Indicator Data'!AC194="No data","x",ROUND(IF('Indicator Data'!AC194&gt;U$195,0,IF('Indicator Data'!AC194&lt;U$194,10,(U$195-'Indicator Data'!AC194)/(U$195-U$194)*10)),1))</f>
        <v>9.6999999999999993</v>
      </c>
      <c r="V191" s="93">
        <f>IF('Indicator Data'!AD194="No data","x",ROUND(IF('Indicator Data'!AD194&gt;V$195,10,IF('Indicator Data'!AD194&lt;V$194,0,10-(V$195-'Indicator Data'!AD194)/(V$195-V$194)*10)),1))</f>
        <v>4.3</v>
      </c>
      <c r="W191" s="94">
        <f t="shared" si="22"/>
        <v>8.1</v>
      </c>
      <c r="X191" s="95">
        <f t="shared" si="23"/>
        <v>7.3</v>
      </c>
      <c r="Y191" s="177"/>
    </row>
    <row r="192" spans="1:25" s="4" customFormat="1" x14ac:dyDescent="0.25">
      <c r="A192" s="126" t="str">
        <f>'Indicator Data'!A195</f>
        <v>Zambia</v>
      </c>
      <c r="B192" s="47" t="str">
        <f>'Indicator Data'!B195</f>
        <v>ZMB</v>
      </c>
      <c r="C192" s="93">
        <f>IF('Indicator Data'!AR195="No data","x",ROUND(IF('Indicator Data'!AR195&gt;C$195,0,IF('Indicator Data'!AR195&lt;C$194,10,(C$195-'Indicator Data'!AR195)/(C$195-C$194)*10)),1))</f>
        <v>3.5</v>
      </c>
      <c r="D192" s="94">
        <f t="shared" si="16"/>
        <v>3.5</v>
      </c>
      <c r="E192" s="93">
        <f>IF('Indicator Data'!AT195="No data","x",ROUND(IF('Indicator Data'!AT195&gt;E$195,0,IF('Indicator Data'!AT195&lt;E$194,10,(E$195-'Indicator Data'!AT195)/(E$195-E$194)*10)),1))</f>
        <v>6.5</v>
      </c>
      <c r="F192" s="93">
        <f>IF('Indicator Data'!AS195="No data","x",ROUND(IF('Indicator Data'!AS195&gt;F$195,0,IF('Indicator Data'!AS195&lt;F$194,10,(F$195-'Indicator Data'!AS195)/(F$195-F$194)*10)),1))</f>
        <v>6.2</v>
      </c>
      <c r="G192" s="94">
        <f t="shared" si="17"/>
        <v>6.4</v>
      </c>
      <c r="H192" s="95">
        <f t="shared" si="18"/>
        <v>5</v>
      </c>
      <c r="I192" s="93">
        <f>IF('Indicator Data'!AV195="No data","x",ROUND(IF('Indicator Data'!AV195^2&gt;I$195,0,IF('Indicator Data'!AV195^2&lt;I$194,10,(I$195-'Indicator Data'!AV195^2)/(I$195-I$194)*10)),1))</f>
        <v>3</v>
      </c>
      <c r="J192" s="93">
        <f>IF(OR('Indicator Data'!AU195=0,'Indicator Data'!AU195="No data"),"x",ROUND(IF('Indicator Data'!AU195&gt;J$195,0,IF('Indicator Data'!AU195&lt;J$194,10,(J$195-'Indicator Data'!AU195)/(J$195-J$194)*10)),1))</f>
        <v>7.3</v>
      </c>
      <c r="K192" s="93">
        <f>IF('Indicator Data'!AW195="No data","x",ROUND(IF('Indicator Data'!AW195&gt;K$195,0,IF('Indicator Data'!AW195&lt;K$194,10,(K$195-'Indicator Data'!AW195)/(K$195-K$194)*10)),1))</f>
        <v>7.5</v>
      </c>
      <c r="L192" s="93">
        <f>IF('Indicator Data'!AX195="No data","x",ROUND(IF('Indicator Data'!AX195&gt;L$195,0,IF('Indicator Data'!AX195&lt;L$194,10,(L$195-'Indicator Data'!AX195)/(L$195-L$194)*10)),1))</f>
        <v>6.4</v>
      </c>
      <c r="M192" s="94">
        <f t="shared" si="19"/>
        <v>6.1</v>
      </c>
      <c r="N192" s="143">
        <f>IF('Indicator Data'!AY195="No data","x",'Indicator Data'!AY195/'Indicator Data'!BE195*100)</f>
        <v>4.1700856885349546</v>
      </c>
      <c r="O192" s="93">
        <f t="shared" si="20"/>
        <v>9.6999999999999993</v>
      </c>
      <c r="P192" s="93">
        <f>IF('Indicator Data'!AZ195="No data","x",ROUND(IF('Indicator Data'!AZ195&gt;P$195,0,IF('Indicator Data'!AZ195&lt;P$194,10,(P$195-'Indicator Data'!AZ195)/(P$195-P$194)*10)),1))</f>
        <v>6.2</v>
      </c>
      <c r="Q192" s="93">
        <f>IF('Indicator Data'!BA195="No data","x",ROUND(IF('Indicator Data'!BA195&gt;Q$195,0,IF('Indicator Data'!BA195&lt;Q$194,10,(Q$195-'Indicator Data'!BA195)/(Q$195-Q$194)*10)),1))</f>
        <v>6.9</v>
      </c>
      <c r="R192" s="94">
        <f t="shared" si="21"/>
        <v>7.6</v>
      </c>
      <c r="S192" s="93">
        <f>IF('Indicator Data'!Y195="No data","x",ROUND(IF('Indicator Data'!Y195&gt;S$195,0,IF('Indicator Data'!Y195&lt;S$194,10,(S$195-'Indicator Data'!Y195)/(S$195-S$194)*10)),1))</f>
        <v>9.8000000000000007</v>
      </c>
      <c r="T192" s="93">
        <f>IF('Indicator Data'!Z195="No data","x",ROUND(IF('Indicator Data'!Z195&gt;T$195,0,IF('Indicator Data'!Z195&lt;T$194,10,(T$195-'Indicator Data'!Z195)/(T$195-T$194)*10)),1))</f>
        <v>0.8</v>
      </c>
      <c r="U192" s="93">
        <f>IF('Indicator Data'!AC195="No data","x",ROUND(IF('Indicator Data'!AC195&gt;U$195,0,IF('Indicator Data'!AC195&lt;U$194,10,(U$195-'Indicator Data'!AC195)/(U$195-U$194)*10)),1))</f>
        <v>9.5</v>
      </c>
      <c r="V192" s="93">
        <f>IF('Indicator Data'!AD195="No data","x",ROUND(IF('Indicator Data'!AD195&gt;V$195,10,IF('Indicator Data'!AD195&lt;V$194,0,10-(V$195-'Indicator Data'!AD195)/(V$195-V$194)*10)),1))</f>
        <v>2.5</v>
      </c>
      <c r="W192" s="94">
        <f t="shared" si="22"/>
        <v>5.7</v>
      </c>
      <c r="X192" s="95">
        <f t="shared" si="23"/>
        <v>6.5</v>
      </c>
      <c r="Y192" s="177"/>
    </row>
    <row r="193" spans="1:25" s="4" customFormat="1" x14ac:dyDescent="0.25">
      <c r="A193" s="126" t="str">
        <f>'Indicator Data'!A196</f>
        <v>Zimbabwe</v>
      </c>
      <c r="B193" s="47" t="str">
        <f>'Indicator Data'!B196</f>
        <v>ZWE</v>
      </c>
      <c r="C193" s="93">
        <f>IF('Indicator Data'!AR196="No data","x",ROUND(IF('Indicator Data'!AR196&gt;C$195,0,IF('Indicator Data'!AR196&lt;C$194,10,(C$195-'Indicator Data'!AR196)/(C$195-C$194)*10)),1))</f>
        <v>2.6</v>
      </c>
      <c r="D193" s="94">
        <f t="shared" si="16"/>
        <v>2.6</v>
      </c>
      <c r="E193" s="93">
        <f>IF('Indicator Data'!AT196="No data","x",ROUND(IF('Indicator Data'!AT196&gt;E$195,0,IF('Indicator Data'!AT196&lt;E$194,10,(E$195-'Indicator Data'!AT196)/(E$195-E$194)*10)),1))</f>
        <v>7.8</v>
      </c>
      <c r="F193" s="93">
        <f>IF('Indicator Data'!AS196="No data","x",ROUND(IF('Indicator Data'!AS196&gt;F$195,0,IF('Indicator Data'!AS196&lt;F$194,10,(F$195-'Indicator Data'!AS196)/(F$195-F$194)*10)),1))</f>
        <v>7.4</v>
      </c>
      <c r="G193" s="94">
        <f t="shared" si="17"/>
        <v>7.6</v>
      </c>
      <c r="H193" s="95">
        <f t="shared" si="18"/>
        <v>5.0999999999999996</v>
      </c>
      <c r="I193" s="93">
        <f>IF('Indicator Data'!AV196="No data","x",ROUND(IF('Indicator Data'!AV196^2&gt;I$195,0,IF('Indicator Data'!AV196^2&lt;I$194,10,(I$195-'Indicator Data'!AV196^2)/(I$195-I$194)*10)),1))</f>
        <v>2.7</v>
      </c>
      <c r="J193" s="93">
        <f>IF(OR('Indicator Data'!AU196=0,'Indicator Data'!AU196="No data"),"x",ROUND(IF('Indicator Data'!AU196&gt;J$195,0,IF('Indicator Data'!AU196&lt;J$194,10,(J$195-'Indicator Data'!AU196)/(J$195-J$194)*10)),1))</f>
        <v>6.2</v>
      </c>
      <c r="K193" s="93">
        <f>IF('Indicator Data'!AW196="No data","x",ROUND(IF('Indicator Data'!AW196&gt;K$195,0,IF('Indicator Data'!AW196&lt;K$194,10,(K$195-'Indicator Data'!AW196)/(K$195-K$194)*10)),1))</f>
        <v>7.7</v>
      </c>
      <c r="L193" s="93">
        <f>IF('Indicator Data'!AX196="No data","x",ROUND(IF('Indicator Data'!AX196&gt;L$195,0,IF('Indicator Data'!AX196&lt;L$194,10,(L$195-'Indicator Data'!AX196)/(L$195-L$194)*10)),1))</f>
        <v>6</v>
      </c>
      <c r="M193" s="94">
        <f t="shared" si="19"/>
        <v>5.7</v>
      </c>
      <c r="N193" s="143">
        <f>IF('Indicator Data'!AY196="No data","x",'Indicator Data'!AY196/'Indicator Data'!BE196*100)</f>
        <v>12.666408168540777</v>
      </c>
      <c r="O193" s="93">
        <f t="shared" si="20"/>
        <v>8.8000000000000007</v>
      </c>
      <c r="P193" s="93">
        <f>IF('Indicator Data'!AZ196="No data","x",ROUND(IF('Indicator Data'!AZ196&gt;P$195,0,IF('Indicator Data'!AZ196&lt;P$194,10,(P$195-'Indicator Data'!AZ196)/(P$195-P$194)*10)),1))</f>
        <v>7</v>
      </c>
      <c r="Q193" s="93">
        <f>IF('Indicator Data'!BA196="No data","x",ROUND(IF('Indicator Data'!BA196&gt;Q$195,0,IF('Indicator Data'!BA196&lt;Q$194,10,(Q$195-'Indicator Data'!BA196)/(Q$195-Q$194)*10)),1))</f>
        <v>4.5999999999999996</v>
      </c>
      <c r="R193" s="94">
        <f t="shared" si="21"/>
        <v>6.8</v>
      </c>
      <c r="S193" s="93">
        <f>IF('Indicator Data'!Y196="No data","x",ROUND(IF('Indicator Data'!Y196&gt;S$195,0,IF('Indicator Data'!Y196&lt;S$194,10,(S$195-'Indicator Data'!Y196)/(S$195-S$194)*10)),1))</f>
        <v>9.8000000000000007</v>
      </c>
      <c r="T193" s="93">
        <f>IF('Indicator Data'!Z196="No data","x",ROUND(IF('Indicator Data'!Z196&gt;T$195,0,IF('Indicator Data'!Z196&lt;T$194,10,(T$195-'Indicator Data'!Z196)/(T$195-T$194)*10)),1))</f>
        <v>2.2999999999999998</v>
      </c>
      <c r="U193" s="93">
        <f>IF('Indicator Data'!AC196="No data","x",ROUND(IF('Indicator Data'!AC196&gt;U$195,0,IF('Indicator Data'!AC196&lt;U$194,10,(U$195-'Indicator Data'!AC196)/(U$195-U$194)*10)),1))</f>
        <v>9.6</v>
      </c>
      <c r="V193" s="93">
        <f>IF('Indicator Data'!AD196="No data","x",ROUND(IF('Indicator Data'!AD196&gt;V$195,10,IF('Indicator Data'!AD196&lt;V$194,0,10-(V$195-'Indicator Data'!AD196)/(V$195-V$194)*10)),1))</f>
        <v>4.9000000000000004</v>
      </c>
      <c r="W193" s="94">
        <f t="shared" si="22"/>
        <v>6.7</v>
      </c>
      <c r="X193" s="95">
        <f t="shared" si="23"/>
        <v>6.4</v>
      </c>
      <c r="Y193" s="177"/>
    </row>
    <row r="194" spans="1:25" s="4" customFormat="1" x14ac:dyDescent="0.25">
      <c r="A194" s="96"/>
      <c r="B194" s="97" t="s">
        <v>390</v>
      </c>
      <c r="C194" s="98">
        <v>1</v>
      </c>
      <c r="D194" s="99"/>
      <c r="E194" s="98">
        <v>0</v>
      </c>
      <c r="F194" s="100">
        <v>-2.5</v>
      </c>
      <c r="G194" s="101"/>
      <c r="H194" s="101"/>
      <c r="I194" s="98">
        <v>900</v>
      </c>
      <c r="J194" s="98">
        <v>0</v>
      </c>
      <c r="K194" s="98">
        <v>0</v>
      </c>
      <c r="L194" s="98">
        <v>5</v>
      </c>
      <c r="M194" s="101"/>
      <c r="N194" s="101"/>
      <c r="O194" s="98">
        <v>1</v>
      </c>
      <c r="P194" s="98">
        <v>10</v>
      </c>
      <c r="Q194" s="98">
        <v>50</v>
      </c>
      <c r="R194" s="101"/>
      <c r="S194" s="98">
        <v>0</v>
      </c>
      <c r="T194" s="98">
        <v>60</v>
      </c>
      <c r="U194" s="98">
        <v>50</v>
      </c>
      <c r="V194" s="98">
        <v>0</v>
      </c>
      <c r="W194" s="102"/>
      <c r="X194" s="101"/>
      <c r="Y194" s="177"/>
    </row>
    <row r="195" spans="1:25" s="4" customFormat="1" x14ac:dyDescent="0.25">
      <c r="A195" s="96"/>
      <c r="B195" s="97" t="s">
        <v>391</v>
      </c>
      <c r="C195" s="98">
        <v>5</v>
      </c>
      <c r="D195" s="99"/>
      <c r="E195" s="98">
        <v>100</v>
      </c>
      <c r="F195" s="100">
        <v>2.5</v>
      </c>
      <c r="G195" s="101"/>
      <c r="H195" s="101"/>
      <c r="I195" s="98">
        <v>10000</v>
      </c>
      <c r="J195" s="98">
        <v>100</v>
      </c>
      <c r="K195" s="98">
        <v>100</v>
      </c>
      <c r="L195" s="98">
        <v>200</v>
      </c>
      <c r="M195" s="101"/>
      <c r="N195" s="101"/>
      <c r="O195" s="98">
        <v>100</v>
      </c>
      <c r="P195" s="98">
        <v>100</v>
      </c>
      <c r="Q195" s="98">
        <v>100</v>
      </c>
      <c r="R195" s="101"/>
      <c r="S195" s="103">
        <v>4</v>
      </c>
      <c r="T195" s="103">
        <v>99</v>
      </c>
      <c r="U195" s="103">
        <v>3000</v>
      </c>
      <c r="V195" s="103">
        <v>900</v>
      </c>
      <c r="W195" s="103"/>
      <c r="X195" s="101"/>
      <c r="Y195" s="177"/>
    </row>
  </sheetData>
  <sortState ref="A3:W193">
    <sortCondition ref="A3:A193"/>
  </sortState>
  <mergeCells count="1">
    <mergeCell ref="A1:X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BF196"/>
  <sheetViews>
    <sheetView showGridLines="0" workbookViewId="0">
      <pane xSplit="2" ySplit="5" topLeftCell="AN6"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row>
    <row r="2" spans="1:58" s="16" customFormat="1" ht="121.5" customHeight="1" x14ac:dyDescent="0.2">
      <c r="A2" s="141" t="s">
        <v>380</v>
      </c>
      <c r="B2" s="142" t="s">
        <v>358</v>
      </c>
      <c r="C2" s="138" t="s">
        <v>437</v>
      </c>
      <c r="D2" s="138" t="s">
        <v>438</v>
      </c>
      <c r="E2" s="138" t="s">
        <v>869</v>
      </c>
      <c r="F2" s="138" t="s">
        <v>870</v>
      </c>
      <c r="G2" s="138" t="s">
        <v>871</v>
      </c>
      <c r="H2" s="138" t="s">
        <v>872</v>
      </c>
      <c r="I2" s="138" t="s">
        <v>878</v>
      </c>
      <c r="J2" s="138" t="s">
        <v>810</v>
      </c>
      <c r="K2" s="138" t="s">
        <v>811</v>
      </c>
      <c r="L2" s="138" t="s">
        <v>809</v>
      </c>
      <c r="M2" s="138" t="s">
        <v>791</v>
      </c>
      <c r="N2" s="138" t="s">
        <v>835</v>
      </c>
      <c r="O2" s="138" t="s">
        <v>939</v>
      </c>
      <c r="P2" s="138" t="s">
        <v>940</v>
      </c>
      <c r="Q2" s="138" t="s">
        <v>386</v>
      </c>
      <c r="R2" s="138" t="s">
        <v>387</v>
      </c>
      <c r="S2" s="138" t="s">
        <v>489</v>
      </c>
      <c r="T2" s="138" t="s">
        <v>490</v>
      </c>
      <c r="U2" s="138" t="s">
        <v>490</v>
      </c>
      <c r="V2" s="138" t="s">
        <v>395</v>
      </c>
      <c r="W2" s="138" t="s">
        <v>482</v>
      </c>
      <c r="X2" s="138" t="s">
        <v>394</v>
      </c>
      <c r="Y2" s="138" t="s">
        <v>902</v>
      </c>
      <c r="Z2" s="138" t="s">
        <v>480</v>
      </c>
      <c r="AA2" s="138" t="s">
        <v>908</v>
      </c>
      <c r="AB2" s="138" t="s">
        <v>405</v>
      </c>
      <c r="AC2" s="138" t="s">
        <v>1076</v>
      </c>
      <c r="AD2" s="138" t="s">
        <v>961</v>
      </c>
      <c r="AE2" s="138" t="s">
        <v>475</v>
      </c>
      <c r="AF2" s="138" t="s">
        <v>385</v>
      </c>
      <c r="AG2" s="138" t="s">
        <v>483</v>
      </c>
      <c r="AH2" s="138" t="s">
        <v>484</v>
      </c>
      <c r="AI2" s="138" t="s">
        <v>484</v>
      </c>
      <c r="AJ2" s="138" t="s">
        <v>484</v>
      </c>
      <c r="AK2" s="138" t="s">
        <v>485</v>
      </c>
      <c r="AL2" s="138" t="s">
        <v>486</v>
      </c>
      <c r="AM2" s="138" t="s">
        <v>397</v>
      </c>
      <c r="AN2" s="138" t="s">
        <v>417</v>
      </c>
      <c r="AO2" s="138" t="s">
        <v>418</v>
      </c>
      <c r="AP2" s="138" t="s">
        <v>419</v>
      </c>
      <c r="AQ2" s="138" t="s">
        <v>420</v>
      </c>
      <c r="AR2" s="138" t="s">
        <v>442</v>
      </c>
      <c r="AS2" s="138" t="s">
        <v>360</v>
      </c>
      <c r="AT2" s="138" t="s">
        <v>408</v>
      </c>
      <c r="AU2" s="138" t="s">
        <v>362</v>
      </c>
      <c r="AV2" s="138" t="s">
        <v>361</v>
      </c>
      <c r="AW2" s="138" t="s">
        <v>363</v>
      </c>
      <c r="AX2" s="138" t="s">
        <v>364</v>
      </c>
      <c r="AY2" s="138" t="s">
        <v>875</v>
      </c>
      <c r="AZ2" s="138" t="s">
        <v>389</v>
      </c>
      <c r="BA2" s="138" t="s">
        <v>388</v>
      </c>
      <c r="BB2" s="138" t="s">
        <v>903</v>
      </c>
      <c r="BC2" s="138" t="s">
        <v>922</v>
      </c>
      <c r="BD2" s="138" t="s">
        <v>1089</v>
      </c>
      <c r="BE2" s="138" t="s">
        <v>787</v>
      </c>
    </row>
    <row r="3" spans="1:58" x14ac:dyDescent="0.25">
      <c r="A3" s="184" t="s">
        <v>488</v>
      </c>
      <c r="B3" s="142"/>
      <c r="C3" s="156">
        <v>2015</v>
      </c>
      <c r="D3" s="156">
        <v>2015</v>
      </c>
      <c r="E3" s="156">
        <v>2015</v>
      </c>
      <c r="F3" s="156">
        <v>2015</v>
      </c>
      <c r="G3" s="156">
        <v>2015</v>
      </c>
      <c r="H3" s="156">
        <v>2015</v>
      </c>
      <c r="I3" s="156">
        <v>2015</v>
      </c>
      <c r="J3" s="156" t="s">
        <v>1066</v>
      </c>
      <c r="K3" s="156" t="s">
        <v>1066</v>
      </c>
      <c r="L3" s="156" t="s">
        <v>1066</v>
      </c>
      <c r="M3" s="156">
        <v>2019</v>
      </c>
      <c r="N3" s="156">
        <v>2019</v>
      </c>
      <c r="O3" s="156">
        <v>2018</v>
      </c>
      <c r="P3" s="156">
        <v>2018</v>
      </c>
      <c r="Q3" s="156">
        <v>2017</v>
      </c>
      <c r="R3" s="156" t="s">
        <v>1103</v>
      </c>
      <c r="S3" s="156" t="s">
        <v>1161</v>
      </c>
      <c r="T3" s="156">
        <v>2016</v>
      </c>
      <c r="U3" s="156">
        <v>2017</v>
      </c>
      <c r="V3" s="156">
        <v>2017</v>
      </c>
      <c r="W3" s="156">
        <v>2017</v>
      </c>
      <c r="X3" s="156" t="s">
        <v>1075</v>
      </c>
      <c r="Y3" s="156" t="s">
        <v>1162</v>
      </c>
      <c r="Z3" s="156">
        <v>2017</v>
      </c>
      <c r="AA3" s="156">
        <v>2017</v>
      </c>
      <c r="AB3" s="156">
        <v>2017</v>
      </c>
      <c r="AC3" s="156">
        <v>2015</v>
      </c>
      <c r="AD3" s="156">
        <v>2015</v>
      </c>
      <c r="AE3" s="156">
        <v>2012</v>
      </c>
      <c r="AF3" s="156">
        <v>2017</v>
      </c>
      <c r="AG3" s="156" t="s">
        <v>1163</v>
      </c>
      <c r="AH3" s="156">
        <v>2016</v>
      </c>
      <c r="AI3" s="156">
        <v>2017</v>
      </c>
      <c r="AJ3" s="156">
        <v>2018</v>
      </c>
      <c r="AK3" s="156">
        <v>2019</v>
      </c>
      <c r="AL3" s="156">
        <v>2019</v>
      </c>
      <c r="AM3" s="156">
        <v>2018</v>
      </c>
      <c r="AN3" s="156" t="s">
        <v>1164</v>
      </c>
      <c r="AO3" s="156" t="s">
        <v>1164</v>
      </c>
      <c r="AP3" s="156" t="s">
        <v>1165</v>
      </c>
      <c r="AQ3" s="156" t="s">
        <v>1166</v>
      </c>
      <c r="AR3" s="156" t="s">
        <v>1167</v>
      </c>
      <c r="AS3" s="156">
        <v>2017</v>
      </c>
      <c r="AT3" s="156">
        <v>2018</v>
      </c>
      <c r="AU3" s="156">
        <v>2016</v>
      </c>
      <c r="AV3" s="156" t="s">
        <v>1168</v>
      </c>
      <c r="AW3" s="156">
        <v>2016</v>
      </c>
      <c r="AX3" s="156">
        <v>2017</v>
      </c>
      <c r="AY3" s="156">
        <v>2014</v>
      </c>
      <c r="AZ3" s="156">
        <v>2015</v>
      </c>
      <c r="BA3" s="156">
        <v>2015</v>
      </c>
      <c r="BB3" s="156">
        <v>2017</v>
      </c>
      <c r="BC3" s="156">
        <v>2017</v>
      </c>
      <c r="BD3" s="156">
        <v>2015</v>
      </c>
      <c r="BE3" s="156"/>
    </row>
    <row r="4" spans="1:58" ht="18" x14ac:dyDescent="0.25">
      <c r="A4" s="184" t="s">
        <v>1071</v>
      </c>
      <c r="B4" s="142"/>
      <c r="C4" s="188" t="s">
        <v>1115</v>
      </c>
      <c r="D4" s="188" t="s">
        <v>1116</v>
      </c>
      <c r="E4" s="188" t="s">
        <v>1117</v>
      </c>
      <c r="F4" s="188" t="s">
        <v>1120</v>
      </c>
      <c r="G4" s="188" t="s">
        <v>1118</v>
      </c>
      <c r="H4" s="188" t="s">
        <v>1119</v>
      </c>
      <c r="I4" s="188" t="s">
        <v>1114</v>
      </c>
      <c r="J4" s="188" t="s">
        <v>1104</v>
      </c>
      <c r="K4" s="188" t="s">
        <v>1105</v>
      </c>
      <c r="L4" s="188" t="s">
        <v>1107</v>
      </c>
      <c r="M4" s="188" t="s">
        <v>1151</v>
      </c>
      <c r="N4" s="188" t="s">
        <v>1135</v>
      </c>
      <c r="O4" s="188" t="s">
        <v>1121</v>
      </c>
      <c r="P4" s="188" t="s">
        <v>1109</v>
      </c>
      <c r="Q4" s="188" t="s">
        <v>1130</v>
      </c>
      <c r="R4" s="188" t="s">
        <v>1131</v>
      </c>
      <c r="S4" s="188" t="s">
        <v>1125</v>
      </c>
      <c r="T4" s="188" t="s">
        <v>1155</v>
      </c>
      <c r="U4" s="188" t="s">
        <v>1156</v>
      </c>
      <c r="V4" s="188" t="s">
        <v>1112</v>
      </c>
      <c r="W4" s="188" t="s">
        <v>1108</v>
      </c>
      <c r="X4" s="188" t="s">
        <v>1111</v>
      </c>
      <c r="Y4" s="188" t="s">
        <v>1141</v>
      </c>
      <c r="Z4" s="188" t="s">
        <v>1140</v>
      </c>
      <c r="AA4" s="188" t="s">
        <v>1150</v>
      </c>
      <c r="AB4" s="188" t="s">
        <v>1134</v>
      </c>
      <c r="AC4" s="188" t="s">
        <v>1132</v>
      </c>
      <c r="AD4" s="188" t="s">
        <v>218</v>
      </c>
      <c r="AE4" s="188" t="s">
        <v>1139</v>
      </c>
      <c r="AF4" s="188" t="s">
        <v>1127</v>
      </c>
      <c r="AG4" s="188" t="s">
        <v>1128</v>
      </c>
      <c r="AH4" s="188" t="s">
        <v>1153</v>
      </c>
      <c r="AI4" s="188" t="s">
        <v>1152</v>
      </c>
      <c r="AJ4" s="188" t="s">
        <v>1154</v>
      </c>
      <c r="AK4" s="188" t="s">
        <v>1143</v>
      </c>
      <c r="AL4" s="188" t="s">
        <v>1145</v>
      </c>
      <c r="AM4" s="188" t="s">
        <v>1144</v>
      </c>
      <c r="AN4" s="188" t="s">
        <v>1122</v>
      </c>
      <c r="AO4" s="188" t="s">
        <v>1149</v>
      </c>
      <c r="AP4" s="188" t="s">
        <v>1123</v>
      </c>
      <c r="AQ4" s="188" t="s">
        <v>1124</v>
      </c>
      <c r="AR4" s="188" t="s">
        <v>1133</v>
      </c>
      <c r="AS4" s="188" t="s">
        <v>1129</v>
      </c>
      <c r="AT4" s="188" t="s">
        <v>1110</v>
      </c>
      <c r="AU4" s="188" t="s">
        <v>1113</v>
      </c>
      <c r="AV4" s="188" t="s">
        <v>1146</v>
      </c>
      <c r="AW4" s="188" t="s">
        <v>1138</v>
      </c>
      <c r="AX4" s="188" t="s">
        <v>1137</v>
      </c>
      <c r="AY4" s="188" t="s">
        <v>1136</v>
      </c>
      <c r="AZ4" s="188" t="s">
        <v>1148</v>
      </c>
      <c r="BA4" s="188" t="s">
        <v>1147</v>
      </c>
      <c r="BB4" s="188" t="s">
        <v>1126</v>
      </c>
      <c r="BC4" s="188" t="s">
        <v>1142</v>
      </c>
      <c r="BD4" s="188" t="s">
        <v>1085</v>
      </c>
      <c r="BE4" s="188" t="s">
        <v>1106</v>
      </c>
    </row>
    <row r="5" spans="1:58" ht="25.5" x14ac:dyDescent="0.25">
      <c r="A5" s="130" t="s">
        <v>439</v>
      </c>
      <c r="B5" s="107"/>
      <c r="C5" s="108" t="s">
        <v>864</v>
      </c>
      <c r="D5" s="108" t="s">
        <v>864</v>
      </c>
      <c r="E5" s="108" t="s">
        <v>864</v>
      </c>
      <c r="F5" s="108" t="s">
        <v>864</v>
      </c>
      <c r="G5" s="108" t="s">
        <v>864</v>
      </c>
      <c r="H5" s="108" t="s">
        <v>864</v>
      </c>
      <c r="I5" s="108" t="s">
        <v>864</v>
      </c>
      <c r="J5" s="108" t="s">
        <v>864</v>
      </c>
      <c r="K5" s="108" t="s">
        <v>472</v>
      </c>
      <c r="L5" s="108" t="s">
        <v>472</v>
      </c>
      <c r="M5" s="108" t="s">
        <v>472</v>
      </c>
      <c r="N5" s="108" t="s">
        <v>472</v>
      </c>
      <c r="O5" s="108" t="s">
        <v>441</v>
      </c>
      <c r="P5" s="108" t="s">
        <v>441</v>
      </c>
      <c r="Q5" s="108" t="s">
        <v>441</v>
      </c>
      <c r="R5" s="108" t="s">
        <v>441</v>
      </c>
      <c r="S5" s="108" t="s">
        <v>470</v>
      </c>
      <c r="T5" s="108" t="s">
        <v>757</v>
      </c>
      <c r="U5" s="108" t="s">
        <v>757</v>
      </c>
      <c r="V5" s="108" t="s">
        <v>471</v>
      </c>
      <c r="W5" s="108" t="s">
        <v>474</v>
      </c>
      <c r="X5" s="108" t="s">
        <v>472</v>
      </c>
      <c r="Y5" s="108" t="s">
        <v>907</v>
      </c>
      <c r="Z5" s="108" t="s">
        <v>472</v>
      </c>
      <c r="AA5" s="108" t="s">
        <v>473</v>
      </c>
      <c r="AB5" s="108" t="s">
        <v>472</v>
      </c>
      <c r="AC5" s="108" t="s">
        <v>487</v>
      </c>
      <c r="AD5" s="108" t="s">
        <v>960</v>
      </c>
      <c r="AE5" s="108" t="s">
        <v>473</v>
      </c>
      <c r="AF5" s="108" t="s">
        <v>441</v>
      </c>
      <c r="AG5" s="108" t="s">
        <v>441</v>
      </c>
      <c r="AH5" s="108" t="s">
        <v>440</v>
      </c>
      <c r="AI5" s="108" t="s">
        <v>440</v>
      </c>
      <c r="AJ5" s="108" t="s">
        <v>440</v>
      </c>
      <c r="AK5" s="108" t="s">
        <v>440</v>
      </c>
      <c r="AL5" s="108" t="s">
        <v>440</v>
      </c>
      <c r="AM5" s="108" t="s">
        <v>440</v>
      </c>
      <c r="AN5" s="108" t="s">
        <v>472</v>
      </c>
      <c r="AO5" s="108" t="s">
        <v>472</v>
      </c>
      <c r="AP5" s="108" t="s">
        <v>441</v>
      </c>
      <c r="AQ5" s="108" t="s">
        <v>441</v>
      </c>
      <c r="AR5" s="108" t="s">
        <v>441</v>
      </c>
      <c r="AS5" s="108" t="s">
        <v>441</v>
      </c>
      <c r="AT5" s="108" t="s">
        <v>441</v>
      </c>
      <c r="AU5" s="108" t="s">
        <v>472</v>
      </c>
      <c r="AV5" s="108" t="s">
        <v>472</v>
      </c>
      <c r="AW5" s="108" t="s">
        <v>472</v>
      </c>
      <c r="AX5" s="108" t="s">
        <v>865</v>
      </c>
      <c r="AY5" s="108" t="s">
        <v>876</v>
      </c>
      <c r="AZ5" s="108" t="s">
        <v>472</v>
      </c>
      <c r="BA5" s="108" t="s">
        <v>472</v>
      </c>
      <c r="BB5" s="108" t="s">
        <v>487</v>
      </c>
      <c r="BC5" s="108" t="s">
        <v>440</v>
      </c>
      <c r="BD5" s="108" t="s">
        <v>440</v>
      </c>
      <c r="BE5" s="108" t="s">
        <v>788</v>
      </c>
    </row>
    <row r="6" spans="1:58" x14ac:dyDescent="0.25">
      <c r="A6" s="128" t="s">
        <v>1</v>
      </c>
      <c r="B6" s="107" t="s">
        <v>0</v>
      </c>
      <c r="C6" s="104">
        <v>63070.570526315787</v>
      </c>
      <c r="D6" s="104">
        <v>15608.374736842105</v>
      </c>
      <c r="E6" s="104">
        <v>252084.609</v>
      </c>
      <c r="F6" s="104">
        <v>0</v>
      </c>
      <c r="G6" s="104">
        <v>0</v>
      </c>
      <c r="H6" s="104">
        <v>0</v>
      </c>
      <c r="I6" s="104">
        <v>0</v>
      </c>
      <c r="J6" s="104">
        <v>197272</v>
      </c>
      <c r="K6" s="105">
        <v>0.121</v>
      </c>
      <c r="L6" s="105">
        <v>0.27272727272727298</v>
      </c>
      <c r="M6" s="105">
        <v>0.98210095270041498</v>
      </c>
      <c r="N6" s="105">
        <v>0.9386951287822054</v>
      </c>
      <c r="O6" s="104">
        <v>5</v>
      </c>
      <c r="P6" s="104">
        <v>0</v>
      </c>
      <c r="Q6" s="105">
        <v>0.498</v>
      </c>
      <c r="R6" s="105">
        <v>0.27330192923545799</v>
      </c>
      <c r="S6" s="104">
        <v>1032760709</v>
      </c>
      <c r="T6" s="104">
        <v>3150.78</v>
      </c>
      <c r="U6" s="104">
        <v>2830.55</v>
      </c>
      <c r="V6" s="105">
        <v>19.368587493896499</v>
      </c>
      <c r="W6" s="106">
        <v>67.900001525878906</v>
      </c>
      <c r="X6" s="106" t="s">
        <v>443</v>
      </c>
      <c r="Y6" s="105">
        <v>0.29499998688697798</v>
      </c>
      <c r="Z6" s="104">
        <v>62</v>
      </c>
      <c r="AA6" s="104">
        <v>189</v>
      </c>
      <c r="AB6" s="106">
        <v>0.1</v>
      </c>
      <c r="AC6" s="105">
        <v>183.92785644531301</v>
      </c>
      <c r="AD6" s="105">
        <v>396</v>
      </c>
      <c r="AE6" s="106">
        <v>0</v>
      </c>
      <c r="AF6" s="105">
        <v>0.65272519339033996</v>
      </c>
      <c r="AG6" s="105">
        <v>27.819999694824201</v>
      </c>
      <c r="AH6" s="104">
        <v>3010</v>
      </c>
      <c r="AI6" s="104">
        <v>11240</v>
      </c>
      <c r="AJ6" s="104">
        <v>2206750</v>
      </c>
      <c r="AK6" s="104">
        <v>2559532</v>
      </c>
      <c r="AL6" s="104">
        <v>78384</v>
      </c>
      <c r="AM6" s="104">
        <v>8456</v>
      </c>
      <c r="AN6" s="104">
        <v>99</v>
      </c>
      <c r="AO6" s="106">
        <v>23</v>
      </c>
      <c r="AP6" s="106" t="s">
        <v>443</v>
      </c>
      <c r="AQ6" s="106" t="s">
        <v>443</v>
      </c>
      <c r="AR6" s="105">
        <v>2.4666666666666668</v>
      </c>
      <c r="AS6" s="105">
        <v>-1.32562303543091</v>
      </c>
      <c r="AT6" s="104">
        <v>16</v>
      </c>
      <c r="AU6" s="106">
        <v>84.137138366699205</v>
      </c>
      <c r="AV6" s="105">
        <v>38.168041229247997</v>
      </c>
      <c r="AW6" s="105">
        <v>10.6</v>
      </c>
      <c r="AX6" s="105">
        <v>66</v>
      </c>
      <c r="AY6" s="104">
        <v>72000</v>
      </c>
      <c r="AZ6" s="106">
        <v>31.852952599999998</v>
      </c>
      <c r="BA6" s="106">
        <v>55.3006162</v>
      </c>
      <c r="BB6" s="104">
        <v>1980.51623535156</v>
      </c>
      <c r="BC6" s="104">
        <v>35530080</v>
      </c>
      <c r="BD6" s="104">
        <v>32038319</v>
      </c>
      <c r="BE6" s="104">
        <v>652230</v>
      </c>
      <c r="BF6" s="104"/>
    </row>
    <row r="7" spans="1:58" x14ac:dyDescent="0.25">
      <c r="A7" s="128" t="s">
        <v>3</v>
      </c>
      <c r="B7" s="107" t="s">
        <v>2</v>
      </c>
      <c r="C7" s="104">
        <v>5951.3157894736842</v>
      </c>
      <c r="D7" s="104">
        <v>0</v>
      </c>
      <c r="E7" s="104">
        <v>15903.288</v>
      </c>
      <c r="F7" s="104">
        <v>75.286000000000001</v>
      </c>
      <c r="G7" s="104">
        <v>0</v>
      </c>
      <c r="H7" s="104">
        <v>0</v>
      </c>
      <c r="I7" s="104">
        <v>0</v>
      </c>
      <c r="J7" s="104">
        <v>96969</v>
      </c>
      <c r="K7" s="105">
        <v>0.03</v>
      </c>
      <c r="L7" s="105">
        <v>0.24242424242424199</v>
      </c>
      <c r="M7" s="105">
        <v>1.6903768618389679E-2</v>
      </c>
      <c r="N7" s="105">
        <v>2.6572977396781706E-3</v>
      </c>
      <c r="O7" s="104">
        <v>0</v>
      </c>
      <c r="P7" s="104">
        <v>0</v>
      </c>
      <c r="Q7" s="105">
        <v>0.78500000000000003</v>
      </c>
      <c r="R7" s="105">
        <v>4.6061000000000001E-3</v>
      </c>
      <c r="S7" s="104">
        <v>488416</v>
      </c>
      <c r="T7" s="104">
        <v>98.6</v>
      </c>
      <c r="U7" s="104">
        <v>121.79</v>
      </c>
      <c r="V7" s="105">
        <v>1.1970672607421899</v>
      </c>
      <c r="W7" s="106">
        <v>8.8000001907348597</v>
      </c>
      <c r="X7" s="106">
        <v>6.3000001907348597</v>
      </c>
      <c r="Y7" s="105">
        <v>1.1449999809265099</v>
      </c>
      <c r="Z7" s="104">
        <v>96</v>
      </c>
      <c r="AA7" s="104">
        <v>20</v>
      </c>
      <c r="AB7" s="106">
        <v>0.1</v>
      </c>
      <c r="AC7" s="105">
        <v>773.67828369140602</v>
      </c>
      <c r="AD7" s="105">
        <v>29</v>
      </c>
      <c r="AE7" s="106" t="s">
        <v>443</v>
      </c>
      <c r="AF7" s="105">
        <v>0.23817487835992299</v>
      </c>
      <c r="AG7" s="105">
        <v>28.959999084472699</v>
      </c>
      <c r="AH7" s="104">
        <v>4500</v>
      </c>
      <c r="AI7" s="104">
        <v>21002</v>
      </c>
      <c r="AJ7" s="104">
        <v>800</v>
      </c>
      <c r="AK7" s="104">
        <v>0</v>
      </c>
      <c r="AL7" s="104">
        <v>121</v>
      </c>
      <c r="AM7" s="104">
        <v>0</v>
      </c>
      <c r="AN7" s="104">
        <v>130</v>
      </c>
      <c r="AO7" s="106">
        <v>4.9000000000000004</v>
      </c>
      <c r="AP7" s="106">
        <v>6.43</v>
      </c>
      <c r="AQ7" s="106">
        <v>10.3</v>
      </c>
      <c r="AR7" s="105" t="s">
        <v>443</v>
      </c>
      <c r="AS7" s="105">
        <v>7.5342796742916093E-2</v>
      </c>
      <c r="AT7" s="104">
        <v>36</v>
      </c>
      <c r="AU7" s="106">
        <v>100</v>
      </c>
      <c r="AV7" s="105">
        <v>97.553901672363295</v>
      </c>
      <c r="AW7" s="105">
        <v>66.400000000000006</v>
      </c>
      <c r="AX7" s="105">
        <v>105.06</v>
      </c>
      <c r="AY7" s="104">
        <v>19000</v>
      </c>
      <c r="AZ7" s="106">
        <v>93.233710200000004</v>
      </c>
      <c r="BA7" s="106">
        <v>95.069379499999997</v>
      </c>
      <c r="BB7" s="104">
        <v>12020.6904296875</v>
      </c>
      <c r="BC7" s="104">
        <v>2873457</v>
      </c>
      <c r="BD7" s="104">
        <v>2871059</v>
      </c>
      <c r="BE7" s="104">
        <v>27400</v>
      </c>
      <c r="BF7" s="104"/>
    </row>
    <row r="8" spans="1:58" x14ac:dyDescent="0.25">
      <c r="A8" s="128" t="s">
        <v>5</v>
      </c>
      <c r="B8" s="107" t="s">
        <v>4</v>
      </c>
      <c r="C8" s="104">
        <v>53634.286315789475</v>
      </c>
      <c r="D8" s="104">
        <v>0</v>
      </c>
      <c r="E8" s="104">
        <v>94971.389500000005</v>
      </c>
      <c r="F8" s="104">
        <v>9.6639999999999997</v>
      </c>
      <c r="G8" s="104">
        <v>0</v>
      </c>
      <c r="H8" s="104">
        <v>0</v>
      </c>
      <c r="I8" s="104">
        <v>0</v>
      </c>
      <c r="J8" s="104">
        <v>0</v>
      </c>
      <c r="K8" s="105">
        <v>0</v>
      </c>
      <c r="L8" s="105">
        <v>0.24242424242424199</v>
      </c>
      <c r="M8" s="105">
        <v>0.77135900960894144</v>
      </c>
      <c r="N8" s="105">
        <v>0.1988930109050645</v>
      </c>
      <c r="O8" s="104">
        <v>0</v>
      </c>
      <c r="P8" s="104">
        <v>0</v>
      </c>
      <c r="Q8" s="105">
        <v>0.754</v>
      </c>
      <c r="R8" s="105" t="s">
        <v>443</v>
      </c>
      <c r="S8" s="104">
        <v>48114978</v>
      </c>
      <c r="T8" s="104">
        <v>91.97</v>
      </c>
      <c r="U8" s="104">
        <v>108.76</v>
      </c>
      <c r="V8" s="105">
        <v>0.114691689610481</v>
      </c>
      <c r="W8" s="106">
        <v>24</v>
      </c>
      <c r="X8" s="106">
        <v>3</v>
      </c>
      <c r="Y8" s="105">
        <v>1.2070000171661399</v>
      </c>
      <c r="Z8" s="104">
        <v>88</v>
      </c>
      <c r="AA8" s="104">
        <v>70</v>
      </c>
      <c r="AB8" s="106">
        <v>0.1</v>
      </c>
      <c r="AC8" s="105">
        <v>1031.16967773438</v>
      </c>
      <c r="AD8" s="105">
        <v>140</v>
      </c>
      <c r="AE8" s="106">
        <v>0</v>
      </c>
      <c r="AF8" s="105">
        <v>0.44160899444972801</v>
      </c>
      <c r="AG8" s="105" t="s">
        <v>443</v>
      </c>
      <c r="AH8" s="104">
        <v>0</v>
      </c>
      <c r="AI8" s="104">
        <v>125000</v>
      </c>
      <c r="AJ8" s="104">
        <v>0</v>
      </c>
      <c r="AK8" s="104">
        <v>0</v>
      </c>
      <c r="AL8" s="104">
        <v>177881</v>
      </c>
      <c r="AM8" s="104">
        <v>0</v>
      </c>
      <c r="AN8" s="104">
        <v>143</v>
      </c>
      <c r="AO8" s="106">
        <v>4.5999999999999996</v>
      </c>
      <c r="AP8" s="106">
        <v>5.1100000000000003</v>
      </c>
      <c r="AQ8" s="106">
        <v>5.5</v>
      </c>
      <c r="AR8" s="105">
        <v>3.5833333333333335</v>
      </c>
      <c r="AS8" s="105">
        <v>-0.59646159410476696</v>
      </c>
      <c r="AT8" s="104">
        <v>35</v>
      </c>
      <c r="AU8" s="106">
        <v>99.439567565917997</v>
      </c>
      <c r="AV8" s="105">
        <v>79.6083984375</v>
      </c>
      <c r="AW8" s="105">
        <v>42.9</v>
      </c>
      <c r="AX8" s="105">
        <v>117.02</v>
      </c>
      <c r="AY8" s="104">
        <v>110000</v>
      </c>
      <c r="AZ8" s="106">
        <v>87.595800299999993</v>
      </c>
      <c r="BA8" s="106">
        <v>83.571376000000001</v>
      </c>
      <c r="BB8" s="104">
        <v>15275.3740234375</v>
      </c>
      <c r="BC8" s="104">
        <v>41318144</v>
      </c>
      <c r="BD8" s="104">
        <v>39560993</v>
      </c>
      <c r="BE8" s="104">
        <v>2381740</v>
      </c>
      <c r="BF8" s="104"/>
    </row>
    <row r="9" spans="1:58" x14ac:dyDescent="0.25">
      <c r="A9" s="128" t="s">
        <v>7</v>
      </c>
      <c r="B9" s="107" t="s">
        <v>6</v>
      </c>
      <c r="C9" s="104">
        <v>0</v>
      </c>
      <c r="D9" s="104">
        <v>0</v>
      </c>
      <c r="E9" s="104">
        <v>76289.522500000006</v>
      </c>
      <c r="F9" s="104">
        <v>0</v>
      </c>
      <c r="G9" s="104">
        <v>0</v>
      </c>
      <c r="H9" s="104">
        <v>0</v>
      </c>
      <c r="I9" s="104">
        <v>0</v>
      </c>
      <c r="J9" s="104">
        <v>132239</v>
      </c>
      <c r="K9" s="105">
        <v>0.182</v>
      </c>
      <c r="L9" s="105">
        <v>3.03030303030303E-2</v>
      </c>
      <c r="M9" s="105">
        <v>0.70470544432588345</v>
      </c>
      <c r="N9" s="105">
        <v>0.13579021876118336</v>
      </c>
      <c r="O9" s="104">
        <v>0</v>
      </c>
      <c r="P9" s="104">
        <v>0</v>
      </c>
      <c r="Q9" s="105">
        <v>0.58099999999999996</v>
      </c>
      <c r="R9" s="105">
        <v>0.28273418545723</v>
      </c>
      <c r="S9" s="104">
        <v>27119543</v>
      </c>
      <c r="T9" s="104">
        <v>65.45</v>
      </c>
      <c r="U9" s="104">
        <v>66.8</v>
      </c>
      <c r="V9" s="105">
        <v>0.18855263292789501</v>
      </c>
      <c r="W9" s="106">
        <v>81.099998474121094</v>
      </c>
      <c r="X9" s="106">
        <v>19</v>
      </c>
      <c r="Y9" s="105">
        <v>0.16599999368190799</v>
      </c>
      <c r="Z9" s="104">
        <v>42</v>
      </c>
      <c r="AA9" s="104">
        <v>359</v>
      </c>
      <c r="AB9" s="106">
        <v>1.9</v>
      </c>
      <c r="AC9" s="105">
        <v>195.51441955566401</v>
      </c>
      <c r="AD9" s="105">
        <v>477</v>
      </c>
      <c r="AE9" s="106">
        <v>101</v>
      </c>
      <c r="AF9" s="105" t="s">
        <v>443</v>
      </c>
      <c r="AG9" s="105">
        <v>42.720001220703097</v>
      </c>
      <c r="AH9" s="104">
        <v>9899</v>
      </c>
      <c r="AI9" s="104">
        <v>1450250</v>
      </c>
      <c r="AJ9" s="104">
        <v>3139</v>
      </c>
      <c r="AK9" s="104">
        <v>0</v>
      </c>
      <c r="AL9" s="104">
        <v>39855</v>
      </c>
      <c r="AM9" s="104">
        <v>0</v>
      </c>
      <c r="AN9" s="104">
        <v>120</v>
      </c>
      <c r="AO9" s="106">
        <v>14</v>
      </c>
      <c r="AP9" s="106">
        <v>7.22</v>
      </c>
      <c r="AQ9" s="106">
        <v>13.7</v>
      </c>
      <c r="AR9" s="105">
        <v>2.9</v>
      </c>
      <c r="AS9" s="105">
        <v>-1.02880394458771</v>
      </c>
      <c r="AT9" s="104">
        <v>19</v>
      </c>
      <c r="AU9" s="106">
        <v>40.520606994628899</v>
      </c>
      <c r="AV9" s="105">
        <v>71.164161682128906</v>
      </c>
      <c r="AW9" s="105">
        <v>13</v>
      </c>
      <c r="AX9" s="105">
        <v>55.28</v>
      </c>
      <c r="AY9" s="104">
        <v>51000</v>
      </c>
      <c r="AZ9" s="106">
        <v>51.593703699999999</v>
      </c>
      <c r="BA9" s="106">
        <v>48.963239399999999</v>
      </c>
      <c r="BB9" s="104">
        <v>6388.9599609375</v>
      </c>
      <c r="BC9" s="104">
        <v>29784192</v>
      </c>
      <c r="BD9" s="104">
        <v>24968416</v>
      </c>
      <c r="BE9" s="104">
        <v>1246700</v>
      </c>
      <c r="BF9" s="104"/>
    </row>
    <row r="10" spans="1:58" x14ac:dyDescent="0.25">
      <c r="A10" s="128" t="s">
        <v>9</v>
      </c>
      <c r="B10" s="107" t="s">
        <v>8</v>
      </c>
      <c r="C10" s="104">
        <v>16.686315789473685</v>
      </c>
      <c r="D10" s="104">
        <v>16.686315789473685</v>
      </c>
      <c r="E10" s="104" t="s">
        <v>443</v>
      </c>
      <c r="F10" s="104">
        <v>0</v>
      </c>
      <c r="G10" s="104">
        <v>1742.2429999999999</v>
      </c>
      <c r="H10" s="104">
        <v>550.18200000000002</v>
      </c>
      <c r="I10" s="104">
        <v>911.83799999999997</v>
      </c>
      <c r="J10" s="104">
        <v>0</v>
      </c>
      <c r="K10" s="105">
        <v>0</v>
      </c>
      <c r="L10" s="105">
        <v>6.0606060606060601E-2</v>
      </c>
      <c r="M10" s="105">
        <v>1.8832369484355232E-3</v>
      </c>
      <c r="N10" s="105">
        <v>1.6230236648858716E-4</v>
      </c>
      <c r="O10" s="104">
        <v>0</v>
      </c>
      <c r="P10" s="104">
        <v>0</v>
      </c>
      <c r="Q10" s="105">
        <v>0.78</v>
      </c>
      <c r="R10" s="105" t="s">
        <v>443</v>
      </c>
      <c r="S10" s="104">
        <v>11750717</v>
      </c>
      <c r="T10" s="104">
        <v>5.09</v>
      </c>
      <c r="U10" s="104">
        <v>2.95</v>
      </c>
      <c r="V10" s="105">
        <v>0.68645030260086104</v>
      </c>
      <c r="W10" s="106">
        <v>7.4000000953674299</v>
      </c>
      <c r="X10" s="106" t="s">
        <v>443</v>
      </c>
      <c r="Y10" s="105" t="s">
        <v>443</v>
      </c>
      <c r="Z10" s="104">
        <v>88</v>
      </c>
      <c r="AA10" s="104">
        <v>1.1000000238418599</v>
      </c>
      <c r="AB10" s="106" t="s">
        <v>443</v>
      </c>
      <c r="AC10" s="105">
        <v>1105.11108398438</v>
      </c>
      <c r="AD10" s="105" t="s">
        <v>443</v>
      </c>
      <c r="AE10" s="106" t="s">
        <v>443</v>
      </c>
      <c r="AF10" s="105" t="s">
        <v>443</v>
      </c>
      <c r="AG10" s="105">
        <v>48</v>
      </c>
      <c r="AH10" s="104">
        <v>0</v>
      </c>
      <c r="AI10" s="104">
        <v>1400</v>
      </c>
      <c r="AJ10" s="104">
        <v>0</v>
      </c>
      <c r="AK10" s="104">
        <v>0</v>
      </c>
      <c r="AL10" s="104">
        <v>1</v>
      </c>
      <c r="AM10" s="104">
        <v>0</v>
      </c>
      <c r="AN10" s="104">
        <v>97</v>
      </c>
      <c r="AO10" s="106">
        <v>26.7</v>
      </c>
      <c r="AP10" s="106">
        <v>2.63</v>
      </c>
      <c r="AQ10" s="106" t="s">
        <v>443</v>
      </c>
      <c r="AR10" s="105">
        <v>2.833333333333333</v>
      </c>
      <c r="AS10" s="105">
        <v>1.0243400000035799E-2</v>
      </c>
      <c r="AT10" s="104" t="s">
        <v>443</v>
      </c>
      <c r="AU10" s="106">
        <v>97.354667663574205</v>
      </c>
      <c r="AV10" s="105">
        <v>98.949996948242202</v>
      </c>
      <c r="AW10" s="105">
        <v>73</v>
      </c>
      <c r="AX10" s="105">
        <v>194.08</v>
      </c>
      <c r="AY10" s="104">
        <v>980</v>
      </c>
      <c r="AZ10" s="106">
        <v>91.4</v>
      </c>
      <c r="BA10" s="106">
        <v>97.866524400000003</v>
      </c>
      <c r="BB10" s="104">
        <v>23593.93359375</v>
      </c>
      <c r="BC10" s="104">
        <v>102012</v>
      </c>
      <c r="BD10" s="104">
        <v>91162</v>
      </c>
      <c r="BE10" s="104">
        <v>440</v>
      </c>
      <c r="BF10" s="104"/>
    </row>
    <row r="11" spans="1:58" x14ac:dyDescent="0.25">
      <c r="A11" s="128" t="s">
        <v>11</v>
      </c>
      <c r="B11" s="107" t="s">
        <v>10</v>
      </c>
      <c r="C11" s="104">
        <v>19017.903157894736</v>
      </c>
      <c r="D11" s="104">
        <v>959.68421052631584</v>
      </c>
      <c r="E11" s="104">
        <v>220859.038</v>
      </c>
      <c r="F11" s="104">
        <v>0</v>
      </c>
      <c r="G11" s="104">
        <v>0</v>
      </c>
      <c r="H11" s="104">
        <v>0</v>
      </c>
      <c r="I11" s="104">
        <v>0</v>
      </c>
      <c r="J11" s="104">
        <v>0</v>
      </c>
      <c r="K11" s="105">
        <v>6.0999999999999999E-2</v>
      </c>
      <c r="L11" s="105">
        <v>0.15151515151515199</v>
      </c>
      <c r="M11" s="105">
        <v>0.11068137348372063</v>
      </c>
      <c r="N11" s="105">
        <v>3.514780674790173E-2</v>
      </c>
      <c r="O11" s="104">
        <v>0</v>
      </c>
      <c r="P11" s="104">
        <v>0</v>
      </c>
      <c r="Q11" s="105">
        <v>0.82499999999999996</v>
      </c>
      <c r="R11" s="105" t="s">
        <v>443</v>
      </c>
      <c r="S11" s="104">
        <v>909607</v>
      </c>
      <c r="T11" s="104">
        <v>-10.77</v>
      </c>
      <c r="U11" s="104">
        <v>-21.69</v>
      </c>
      <c r="V11" s="105">
        <v>-7.9383497359231104E-4</v>
      </c>
      <c r="W11" s="106">
        <v>10.3999996185303</v>
      </c>
      <c r="X11" s="106" t="s">
        <v>443</v>
      </c>
      <c r="Y11" s="105">
        <v>3.8589999675750701</v>
      </c>
      <c r="Z11" s="104">
        <v>89</v>
      </c>
      <c r="AA11" s="104">
        <v>26</v>
      </c>
      <c r="AB11" s="106">
        <v>0.4</v>
      </c>
      <c r="AC11" s="105">
        <v>1389.84033203125</v>
      </c>
      <c r="AD11" s="105">
        <v>52</v>
      </c>
      <c r="AE11" s="106" t="s">
        <v>443</v>
      </c>
      <c r="AF11" s="105">
        <v>0.35787238826207002</v>
      </c>
      <c r="AG11" s="105">
        <v>42.400001525878899</v>
      </c>
      <c r="AH11" s="104">
        <v>85769</v>
      </c>
      <c r="AI11" s="104">
        <v>54443</v>
      </c>
      <c r="AJ11" s="104">
        <v>64620</v>
      </c>
      <c r="AK11" s="104">
        <v>0</v>
      </c>
      <c r="AL11" s="104">
        <v>3378</v>
      </c>
      <c r="AM11" s="104">
        <v>0</v>
      </c>
      <c r="AN11" s="104">
        <v>134</v>
      </c>
      <c r="AO11" s="106">
        <v>3.6</v>
      </c>
      <c r="AP11" s="106" t="s">
        <v>443</v>
      </c>
      <c r="AQ11" s="106" t="s">
        <v>443</v>
      </c>
      <c r="AR11" s="105">
        <v>3.5</v>
      </c>
      <c r="AS11" s="105">
        <v>0.160125702619553</v>
      </c>
      <c r="AT11" s="104">
        <v>40</v>
      </c>
      <c r="AU11" s="106">
        <v>100</v>
      </c>
      <c r="AV11" s="105">
        <v>98.089973449707003</v>
      </c>
      <c r="AW11" s="105">
        <v>71</v>
      </c>
      <c r="AX11" s="105">
        <v>150.66999999999999</v>
      </c>
      <c r="AY11" s="104">
        <v>520000</v>
      </c>
      <c r="AZ11" s="106">
        <v>96.355067899999995</v>
      </c>
      <c r="BA11" s="106">
        <v>99.074060500000002</v>
      </c>
      <c r="BB11" s="104">
        <v>20786.6796875</v>
      </c>
      <c r="BC11" s="104">
        <v>44271040</v>
      </c>
      <c r="BD11" s="104">
        <v>43307081</v>
      </c>
      <c r="BE11" s="104">
        <v>2736690</v>
      </c>
      <c r="BF11" s="104"/>
    </row>
    <row r="12" spans="1:58" x14ac:dyDescent="0.25">
      <c r="A12" s="128" t="s">
        <v>13</v>
      </c>
      <c r="B12" s="107" t="s">
        <v>12</v>
      </c>
      <c r="C12" s="104">
        <v>6325.4589473684209</v>
      </c>
      <c r="D12" s="104">
        <v>1925.7473684210527</v>
      </c>
      <c r="E12" s="104">
        <v>14232.505999999999</v>
      </c>
      <c r="F12" s="104">
        <v>0</v>
      </c>
      <c r="G12" s="104">
        <v>0</v>
      </c>
      <c r="H12" s="104">
        <v>0</v>
      </c>
      <c r="I12" s="104">
        <v>0</v>
      </c>
      <c r="J12" s="104">
        <v>9000</v>
      </c>
      <c r="K12" s="105">
        <v>0.03</v>
      </c>
      <c r="L12" s="105">
        <v>0.18181818181818199</v>
      </c>
      <c r="M12" s="105">
        <v>0.14027026812225357</v>
      </c>
      <c r="N12" s="105">
        <v>0.20050202175106804</v>
      </c>
      <c r="O12" s="104">
        <v>0</v>
      </c>
      <c r="P12" s="104">
        <v>0</v>
      </c>
      <c r="Q12" s="105">
        <v>0.755</v>
      </c>
      <c r="R12" s="105">
        <v>6.7544804187491504E-4</v>
      </c>
      <c r="S12" s="104">
        <v>909846</v>
      </c>
      <c r="T12" s="104">
        <v>143.82</v>
      </c>
      <c r="U12" s="104">
        <v>145.59</v>
      </c>
      <c r="V12" s="105">
        <v>2.1283483505249001</v>
      </c>
      <c r="W12" s="106">
        <v>12.6000003814697</v>
      </c>
      <c r="X12" s="106">
        <v>2.5999999046325701</v>
      </c>
      <c r="Y12" s="105">
        <v>2.6979999542236301</v>
      </c>
      <c r="Z12" s="104">
        <v>96</v>
      </c>
      <c r="AA12" s="104">
        <v>36</v>
      </c>
      <c r="AB12" s="106">
        <v>0.2</v>
      </c>
      <c r="AC12" s="105">
        <v>883.22064208984398</v>
      </c>
      <c r="AD12" s="105">
        <v>25</v>
      </c>
      <c r="AE12" s="106" t="s">
        <v>443</v>
      </c>
      <c r="AF12" s="105">
        <v>0.26240256540393903</v>
      </c>
      <c r="AG12" s="105">
        <v>32.5</v>
      </c>
      <c r="AH12" s="104">
        <v>750</v>
      </c>
      <c r="AI12" s="104">
        <v>0</v>
      </c>
      <c r="AJ12" s="104">
        <v>0</v>
      </c>
      <c r="AK12" s="104">
        <v>0</v>
      </c>
      <c r="AL12" s="104">
        <v>17996</v>
      </c>
      <c r="AM12" s="104">
        <v>0</v>
      </c>
      <c r="AN12" s="104">
        <v>121</v>
      </c>
      <c r="AO12" s="106">
        <v>4.4000000000000004</v>
      </c>
      <c r="AP12" s="106">
        <v>8.8699999999999992</v>
      </c>
      <c r="AQ12" s="106">
        <v>11.9</v>
      </c>
      <c r="AR12" s="105">
        <v>2</v>
      </c>
      <c r="AS12" s="105">
        <v>-9.6643403172492995E-2</v>
      </c>
      <c r="AT12" s="104">
        <v>35</v>
      </c>
      <c r="AU12" s="106">
        <v>100</v>
      </c>
      <c r="AV12" s="105">
        <v>99.768417358398395</v>
      </c>
      <c r="AW12" s="105">
        <v>64.3</v>
      </c>
      <c r="AX12" s="105">
        <v>114.78</v>
      </c>
      <c r="AY12" s="104">
        <v>20000</v>
      </c>
      <c r="AZ12" s="106">
        <v>89.495083899999997</v>
      </c>
      <c r="BA12" s="106">
        <v>100</v>
      </c>
      <c r="BB12" s="104">
        <v>9647.486328125</v>
      </c>
      <c r="BC12" s="104">
        <v>2930450</v>
      </c>
      <c r="BD12" s="104">
        <v>3001671</v>
      </c>
      <c r="BE12" s="104">
        <v>28480</v>
      </c>
      <c r="BF12" s="104"/>
    </row>
    <row r="13" spans="1:58" x14ac:dyDescent="0.25">
      <c r="A13" s="128" t="s">
        <v>15</v>
      </c>
      <c r="B13" s="107" t="s">
        <v>14</v>
      </c>
      <c r="C13" s="104">
        <v>18824.084210526315</v>
      </c>
      <c r="D13" s="104">
        <v>0</v>
      </c>
      <c r="E13" s="104">
        <v>83712.782000000007</v>
      </c>
      <c r="F13" s="104">
        <v>166.86</v>
      </c>
      <c r="G13" s="104">
        <v>35813.1855</v>
      </c>
      <c r="H13" s="104">
        <v>2223.2449999999999</v>
      </c>
      <c r="I13" s="104">
        <v>37353.385000000002</v>
      </c>
      <c r="J13" s="104">
        <v>212121</v>
      </c>
      <c r="K13" s="105">
        <v>0.121</v>
      </c>
      <c r="L13" s="105">
        <v>0.21212121212121199</v>
      </c>
      <c r="M13" s="105">
        <v>7.7730485669168757E-3</v>
      </c>
      <c r="N13" s="105">
        <v>1.1650995729429179E-3</v>
      </c>
      <c r="O13" s="104">
        <v>0</v>
      </c>
      <c r="P13" s="104">
        <v>0</v>
      </c>
      <c r="Q13" s="105">
        <v>0.93899999999999995</v>
      </c>
      <c r="R13" s="105" t="s">
        <v>443</v>
      </c>
      <c r="S13" s="104">
        <v>0</v>
      </c>
      <c r="T13" s="104">
        <v>0</v>
      </c>
      <c r="U13" s="104">
        <v>0</v>
      </c>
      <c r="V13" s="105" t="s">
        <v>443</v>
      </c>
      <c r="W13" s="106">
        <v>3.5</v>
      </c>
      <c r="X13" s="106">
        <v>0.20000000298023199</v>
      </c>
      <c r="Y13" s="105">
        <v>3.27300000190735</v>
      </c>
      <c r="Z13" s="104">
        <v>95</v>
      </c>
      <c r="AA13" s="104">
        <v>6.8000001907348597</v>
      </c>
      <c r="AB13" s="106">
        <v>0.1</v>
      </c>
      <c r="AC13" s="105">
        <v>4491.6298828125</v>
      </c>
      <c r="AD13" s="105">
        <v>6</v>
      </c>
      <c r="AE13" s="106" t="s">
        <v>443</v>
      </c>
      <c r="AF13" s="105">
        <v>0.10909091878171299</v>
      </c>
      <c r="AG13" s="105">
        <v>34.939998626708999</v>
      </c>
      <c r="AH13" s="104">
        <v>2836</v>
      </c>
      <c r="AI13" s="104">
        <v>51143</v>
      </c>
      <c r="AJ13" s="104">
        <v>600</v>
      </c>
      <c r="AK13" s="104">
        <v>0</v>
      </c>
      <c r="AL13" s="104">
        <v>52729</v>
      </c>
      <c r="AM13" s="104">
        <v>0</v>
      </c>
      <c r="AN13" s="104">
        <v>127</v>
      </c>
      <c r="AO13" s="106">
        <v>2.4</v>
      </c>
      <c r="AP13" s="106">
        <v>1.36</v>
      </c>
      <c r="AQ13" s="106" t="s">
        <v>443</v>
      </c>
      <c r="AR13" s="105">
        <v>4.05</v>
      </c>
      <c r="AS13" s="105">
        <v>1.53562200069427</v>
      </c>
      <c r="AT13" s="104">
        <v>77</v>
      </c>
      <c r="AU13" s="106">
        <v>100</v>
      </c>
      <c r="AV13" s="105" t="s">
        <v>443</v>
      </c>
      <c r="AW13" s="105">
        <v>88.2</v>
      </c>
      <c r="AX13" s="105">
        <v>109.61</v>
      </c>
      <c r="AY13" s="104">
        <v>770000</v>
      </c>
      <c r="AZ13" s="106">
        <v>100</v>
      </c>
      <c r="BA13" s="106">
        <v>100</v>
      </c>
      <c r="BB13" s="104">
        <v>47046.671875</v>
      </c>
      <c r="BC13" s="104">
        <v>24598932</v>
      </c>
      <c r="BD13" s="104">
        <v>23685720</v>
      </c>
      <c r="BE13" s="104">
        <v>7682300</v>
      </c>
      <c r="BF13" s="104"/>
    </row>
    <row r="14" spans="1:58" x14ac:dyDescent="0.25">
      <c r="A14" s="128" t="s">
        <v>17</v>
      </c>
      <c r="B14" s="107" t="s">
        <v>16</v>
      </c>
      <c r="C14" s="104">
        <v>9279.0189473684204</v>
      </c>
      <c r="D14" s="104">
        <v>0</v>
      </c>
      <c r="E14" s="104">
        <v>50109.85100000001</v>
      </c>
      <c r="F14" s="104">
        <v>0</v>
      </c>
      <c r="G14" s="104">
        <v>0</v>
      </c>
      <c r="H14" s="104">
        <v>0</v>
      </c>
      <c r="I14" s="104">
        <v>0</v>
      </c>
      <c r="J14" s="104">
        <v>0</v>
      </c>
      <c r="K14" s="105">
        <v>0</v>
      </c>
      <c r="L14" s="105">
        <v>3.03030303030303E-2</v>
      </c>
      <c r="M14" s="105">
        <v>1.5503482454887511E-3</v>
      </c>
      <c r="N14" s="105">
        <v>1.0396520925275592E-3</v>
      </c>
      <c r="O14" s="104">
        <v>0</v>
      </c>
      <c r="P14" s="104">
        <v>0</v>
      </c>
      <c r="Q14" s="105">
        <v>0.90800000000000003</v>
      </c>
      <c r="R14" s="105" t="s">
        <v>443</v>
      </c>
      <c r="S14" s="104">
        <v>0</v>
      </c>
      <c r="T14" s="104">
        <v>0</v>
      </c>
      <c r="U14" s="104">
        <v>0</v>
      </c>
      <c r="V14" s="105" t="s">
        <v>443</v>
      </c>
      <c r="W14" s="106">
        <v>3.5999999046325701</v>
      </c>
      <c r="X14" s="106" t="s">
        <v>443</v>
      </c>
      <c r="Y14" s="105">
        <v>5.2300000190734899</v>
      </c>
      <c r="Z14" s="104">
        <v>96</v>
      </c>
      <c r="AA14" s="104">
        <v>7.3000001907348597</v>
      </c>
      <c r="AB14" s="106" t="s">
        <v>443</v>
      </c>
      <c r="AC14" s="105">
        <v>5138.1845703125</v>
      </c>
      <c r="AD14" s="105">
        <v>4</v>
      </c>
      <c r="AE14" s="106" t="s">
        <v>443</v>
      </c>
      <c r="AF14" s="105">
        <v>7.1365884301709301E-2</v>
      </c>
      <c r="AG14" s="105">
        <v>30.4799995422363</v>
      </c>
      <c r="AH14" s="104">
        <v>0</v>
      </c>
      <c r="AI14" s="104">
        <v>330</v>
      </c>
      <c r="AJ14" s="104">
        <v>0</v>
      </c>
      <c r="AK14" s="104">
        <v>0</v>
      </c>
      <c r="AL14" s="104">
        <v>122462</v>
      </c>
      <c r="AM14" s="104">
        <v>0</v>
      </c>
      <c r="AN14" s="104">
        <v>150</v>
      </c>
      <c r="AO14" s="106">
        <v>2.4</v>
      </c>
      <c r="AP14" s="106">
        <v>1.43</v>
      </c>
      <c r="AQ14" s="106">
        <v>5.9</v>
      </c>
      <c r="AR14" s="105">
        <v>4.1833333333333336</v>
      </c>
      <c r="AS14" s="105">
        <v>1.46138203144073</v>
      </c>
      <c r="AT14" s="104">
        <v>76</v>
      </c>
      <c r="AU14" s="106">
        <v>100</v>
      </c>
      <c r="AV14" s="105" t="s">
        <v>443</v>
      </c>
      <c r="AW14" s="105">
        <v>84.3</v>
      </c>
      <c r="AX14" s="105">
        <v>166.14</v>
      </c>
      <c r="AY14" s="104">
        <v>290000</v>
      </c>
      <c r="AZ14" s="106">
        <v>100</v>
      </c>
      <c r="BA14" s="106">
        <v>100</v>
      </c>
      <c r="BB14" s="104">
        <v>52557.48046875</v>
      </c>
      <c r="BC14" s="104">
        <v>8809212</v>
      </c>
      <c r="BD14" s="104">
        <v>8434795</v>
      </c>
      <c r="BE14" s="104">
        <v>82409</v>
      </c>
      <c r="BF14" s="104"/>
    </row>
    <row r="15" spans="1:58" x14ac:dyDescent="0.25">
      <c r="A15" s="128" t="s">
        <v>19</v>
      </c>
      <c r="B15" s="107" t="s">
        <v>18</v>
      </c>
      <c r="C15" s="104">
        <v>17872.886315789474</v>
      </c>
      <c r="D15" s="104">
        <v>4815.6273684210528</v>
      </c>
      <c r="E15" s="104">
        <v>39439.323000000004</v>
      </c>
      <c r="F15" s="104">
        <v>0</v>
      </c>
      <c r="G15" s="104">
        <v>0</v>
      </c>
      <c r="H15" s="104">
        <v>0</v>
      </c>
      <c r="I15" s="104">
        <v>0</v>
      </c>
      <c r="J15" s="104">
        <v>0</v>
      </c>
      <c r="K15" s="105">
        <v>0.03</v>
      </c>
      <c r="L15" s="105">
        <v>0.30303030303030298</v>
      </c>
      <c r="M15" s="105">
        <v>0.746818309897611</v>
      </c>
      <c r="N15" s="105">
        <v>0.15474524060476028</v>
      </c>
      <c r="O15" s="104">
        <v>0</v>
      </c>
      <c r="P15" s="104">
        <v>0</v>
      </c>
      <c r="Q15" s="105">
        <v>0.75700000000000001</v>
      </c>
      <c r="R15" s="105" t="s">
        <v>443</v>
      </c>
      <c r="S15" s="104">
        <v>1763951</v>
      </c>
      <c r="T15" s="104">
        <v>73.78</v>
      </c>
      <c r="U15" s="104">
        <v>67.84</v>
      </c>
      <c r="V15" s="105">
        <v>0.29626801609992998</v>
      </c>
      <c r="W15" s="106">
        <v>23</v>
      </c>
      <c r="X15" s="106">
        <v>4.9000000953674299</v>
      </c>
      <c r="Y15" s="105">
        <v>3.40199995040894</v>
      </c>
      <c r="Z15" s="104">
        <v>98</v>
      </c>
      <c r="AA15" s="104">
        <v>67</v>
      </c>
      <c r="AB15" s="106">
        <v>0.1</v>
      </c>
      <c r="AC15" s="105">
        <v>1191.28942871094</v>
      </c>
      <c r="AD15" s="105">
        <v>25</v>
      </c>
      <c r="AE15" s="106">
        <v>0</v>
      </c>
      <c r="AF15" s="105">
        <v>0.317567566435004</v>
      </c>
      <c r="AG15" s="105">
        <v>31.790000915527301</v>
      </c>
      <c r="AH15" s="104">
        <v>0</v>
      </c>
      <c r="AI15" s="104">
        <v>0</v>
      </c>
      <c r="AJ15" s="104">
        <v>0</v>
      </c>
      <c r="AK15" s="104">
        <v>392982</v>
      </c>
      <c r="AL15" s="104">
        <v>1114</v>
      </c>
      <c r="AM15" s="104">
        <v>0</v>
      </c>
      <c r="AN15" s="104">
        <v>131</v>
      </c>
      <c r="AO15" s="106">
        <v>2.4</v>
      </c>
      <c r="AP15" s="106" t="s">
        <v>443</v>
      </c>
      <c r="AQ15" s="106" t="s">
        <v>443</v>
      </c>
      <c r="AR15" s="105" t="s">
        <v>443</v>
      </c>
      <c r="AS15" s="105">
        <v>-0.16153749823570299</v>
      </c>
      <c r="AT15" s="104">
        <v>25</v>
      </c>
      <c r="AU15" s="106">
        <v>100</v>
      </c>
      <c r="AV15" s="105">
        <v>99.790061950683594</v>
      </c>
      <c r="AW15" s="105">
        <v>78.2</v>
      </c>
      <c r="AX15" s="105">
        <v>106.28</v>
      </c>
      <c r="AY15" s="104">
        <v>26000</v>
      </c>
      <c r="AZ15" s="106">
        <v>89.349071699999996</v>
      </c>
      <c r="BA15" s="106">
        <v>86.997767499999995</v>
      </c>
      <c r="BB15" s="104">
        <v>17398.1640625</v>
      </c>
      <c r="BC15" s="104">
        <v>9862429</v>
      </c>
      <c r="BD15" s="104">
        <v>9651533</v>
      </c>
      <c r="BE15" s="104">
        <v>82658</v>
      </c>
      <c r="BF15" s="104"/>
    </row>
    <row r="16" spans="1:58" x14ac:dyDescent="0.25">
      <c r="A16" s="128" t="s">
        <v>21</v>
      </c>
      <c r="B16" s="107" t="s">
        <v>20</v>
      </c>
      <c r="C16" s="104">
        <v>0</v>
      </c>
      <c r="D16" s="104">
        <v>0</v>
      </c>
      <c r="E16" s="104" t="s">
        <v>443</v>
      </c>
      <c r="F16" s="104">
        <v>0</v>
      </c>
      <c r="G16" s="104">
        <v>7361.5880000000006</v>
      </c>
      <c r="H16" s="104">
        <v>2324.712</v>
      </c>
      <c r="I16" s="104">
        <v>18574.803</v>
      </c>
      <c r="J16" s="104">
        <v>0</v>
      </c>
      <c r="K16" s="105">
        <v>0</v>
      </c>
      <c r="L16" s="105">
        <v>0.15151515151515199</v>
      </c>
      <c r="M16" s="105">
        <v>1.485030434453733E-3</v>
      </c>
      <c r="N16" s="105">
        <v>6.5349221962552684E-3</v>
      </c>
      <c r="O16" s="104">
        <v>0</v>
      </c>
      <c r="P16" s="104">
        <v>0</v>
      </c>
      <c r="Q16" s="105">
        <v>0.80700000000000005</v>
      </c>
      <c r="R16" s="105" t="s">
        <v>443</v>
      </c>
      <c r="S16" s="104">
        <v>117214</v>
      </c>
      <c r="T16" s="104">
        <v>0</v>
      </c>
      <c r="U16" s="104">
        <v>0</v>
      </c>
      <c r="V16" s="105" t="s">
        <v>443</v>
      </c>
      <c r="W16" s="106">
        <v>7.1999998092651403</v>
      </c>
      <c r="X16" s="106" t="s">
        <v>443</v>
      </c>
      <c r="Y16" s="105" t="s">
        <v>443</v>
      </c>
      <c r="Z16" s="104">
        <v>90</v>
      </c>
      <c r="AA16" s="104">
        <v>15</v>
      </c>
      <c r="AB16" s="106">
        <v>3.3</v>
      </c>
      <c r="AC16" s="105">
        <v>1699.05249023438</v>
      </c>
      <c r="AD16" s="105">
        <v>80</v>
      </c>
      <c r="AE16" s="106" t="s">
        <v>443</v>
      </c>
      <c r="AF16" s="105">
        <v>0.34004296700606201</v>
      </c>
      <c r="AG16" s="105" t="s">
        <v>443</v>
      </c>
      <c r="AH16" s="104">
        <v>0</v>
      </c>
      <c r="AI16" s="104">
        <v>0</v>
      </c>
      <c r="AJ16" s="104">
        <v>0</v>
      </c>
      <c r="AK16" s="104">
        <v>0</v>
      </c>
      <c r="AL16" s="104">
        <v>14</v>
      </c>
      <c r="AM16" s="104">
        <v>0</v>
      </c>
      <c r="AN16" s="104">
        <v>108</v>
      </c>
      <c r="AO16" s="106">
        <v>10</v>
      </c>
      <c r="AP16" s="106">
        <v>1.62</v>
      </c>
      <c r="AQ16" s="106">
        <v>5.4</v>
      </c>
      <c r="AR16" s="105" t="s">
        <v>443</v>
      </c>
      <c r="AS16" s="105">
        <v>0.57734131813049305</v>
      </c>
      <c r="AT16" s="104">
        <v>65</v>
      </c>
      <c r="AU16" s="106">
        <v>100</v>
      </c>
      <c r="AV16" s="105" t="s">
        <v>443</v>
      </c>
      <c r="AW16" s="105">
        <v>80</v>
      </c>
      <c r="AX16" s="105">
        <v>91.82</v>
      </c>
      <c r="AY16" s="104">
        <v>4800</v>
      </c>
      <c r="AZ16" s="106">
        <v>92.011074699999995</v>
      </c>
      <c r="BA16" s="106">
        <v>98.353756599999997</v>
      </c>
      <c r="BB16" s="104">
        <v>30430.169921875</v>
      </c>
      <c r="BC16" s="104">
        <v>395361</v>
      </c>
      <c r="BD16" s="104">
        <v>384746</v>
      </c>
      <c r="BE16" s="104">
        <v>10010</v>
      </c>
      <c r="BF16" s="104"/>
    </row>
    <row r="17" spans="1:58" x14ac:dyDescent="0.25">
      <c r="A17" s="128" t="s">
        <v>23</v>
      </c>
      <c r="B17" s="107" t="s">
        <v>22</v>
      </c>
      <c r="C17" s="104">
        <v>0</v>
      </c>
      <c r="D17" s="104">
        <v>0</v>
      </c>
      <c r="E17" s="104" t="s">
        <v>443</v>
      </c>
      <c r="F17" s="104">
        <v>0</v>
      </c>
      <c r="G17" s="104">
        <v>0</v>
      </c>
      <c r="H17" s="104">
        <v>0</v>
      </c>
      <c r="I17" s="104">
        <v>0</v>
      </c>
      <c r="J17" s="104">
        <v>0</v>
      </c>
      <c r="K17" s="105">
        <v>0</v>
      </c>
      <c r="L17" s="105">
        <v>0.45454545454545497</v>
      </c>
      <c r="M17" s="105">
        <v>5.5553086896601121E-2</v>
      </c>
      <c r="N17" s="105">
        <v>3.9677977915439956E-3</v>
      </c>
      <c r="O17" s="104">
        <v>0</v>
      </c>
      <c r="P17" s="104">
        <v>0</v>
      </c>
      <c r="Q17" s="105">
        <v>0.84599999999999997</v>
      </c>
      <c r="R17" s="105" t="s">
        <v>443</v>
      </c>
      <c r="S17" s="104">
        <v>0</v>
      </c>
      <c r="T17" s="104">
        <v>0</v>
      </c>
      <c r="U17" s="104">
        <v>0</v>
      </c>
      <c r="V17" s="105" t="s">
        <v>443</v>
      </c>
      <c r="W17" s="106">
        <v>7.3000001907348597</v>
      </c>
      <c r="X17" s="106" t="s">
        <v>443</v>
      </c>
      <c r="Y17" s="105">
        <v>0.91500002145767201</v>
      </c>
      <c r="Z17" s="104">
        <v>99</v>
      </c>
      <c r="AA17" s="104">
        <v>12</v>
      </c>
      <c r="AB17" s="106">
        <v>0.1</v>
      </c>
      <c r="AC17" s="105">
        <v>2453.15600585938</v>
      </c>
      <c r="AD17" s="105">
        <v>15</v>
      </c>
      <c r="AE17" s="106" t="s">
        <v>443</v>
      </c>
      <c r="AF17" s="105">
        <v>0.222235606849044</v>
      </c>
      <c r="AG17" s="105" t="s">
        <v>443</v>
      </c>
      <c r="AH17" s="104">
        <v>0</v>
      </c>
      <c r="AI17" s="104">
        <v>0</v>
      </c>
      <c r="AJ17" s="104">
        <v>0</v>
      </c>
      <c r="AK17" s="104">
        <v>0</v>
      </c>
      <c r="AL17" s="104">
        <v>256</v>
      </c>
      <c r="AM17" s="104">
        <v>0</v>
      </c>
      <c r="AN17" s="104">
        <v>139</v>
      </c>
      <c r="AO17" s="106">
        <v>4.4000000000000004</v>
      </c>
      <c r="AP17" s="106">
        <v>2.2400000000000002</v>
      </c>
      <c r="AQ17" s="106">
        <v>18.5</v>
      </c>
      <c r="AR17" s="105">
        <v>3.4833333333333329</v>
      </c>
      <c r="AS17" s="105">
        <v>0.185981094837189</v>
      </c>
      <c r="AT17" s="104">
        <v>36</v>
      </c>
      <c r="AU17" s="106">
        <v>100</v>
      </c>
      <c r="AV17" s="105">
        <v>95.717262268066406</v>
      </c>
      <c r="AW17" s="105">
        <v>98</v>
      </c>
      <c r="AX17" s="105">
        <v>216.93</v>
      </c>
      <c r="AY17" s="104">
        <v>3400</v>
      </c>
      <c r="AZ17" s="106">
        <v>99.197632499999997</v>
      </c>
      <c r="BA17" s="106">
        <v>100</v>
      </c>
      <c r="BB17" s="104">
        <v>47526.90234375</v>
      </c>
      <c r="BC17" s="104">
        <v>1492584</v>
      </c>
      <c r="BD17" s="104">
        <v>1374443</v>
      </c>
      <c r="BE17" s="104">
        <v>760</v>
      </c>
      <c r="BF17" s="104"/>
    </row>
    <row r="18" spans="1:58" x14ac:dyDescent="0.25">
      <c r="A18" s="128" t="s">
        <v>25</v>
      </c>
      <c r="B18" s="107" t="s">
        <v>24</v>
      </c>
      <c r="C18" s="104">
        <v>267984.96421052632</v>
      </c>
      <c r="D18" s="104">
        <v>26715.155789473683</v>
      </c>
      <c r="E18" s="104">
        <v>3544576.827</v>
      </c>
      <c r="F18" s="104">
        <v>1464.71</v>
      </c>
      <c r="G18" s="104">
        <v>676160.86400000006</v>
      </c>
      <c r="H18" s="104">
        <v>22086.356500000002</v>
      </c>
      <c r="I18" s="104">
        <v>311540.201</v>
      </c>
      <c r="J18" s="104">
        <v>151515</v>
      </c>
      <c r="K18" s="105">
        <v>6.0999999999999999E-2</v>
      </c>
      <c r="L18" s="105">
        <v>0.15151515151515199</v>
      </c>
      <c r="M18" s="105">
        <v>0.95542757856911809</v>
      </c>
      <c r="N18" s="105">
        <v>0.73963446513036624</v>
      </c>
      <c r="O18" s="104">
        <v>0</v>
      </c>
      <c r="P18" s="104">
        <v>0</v>
      </c>
      <c r="Q18" s="105">
        <v>0.60799999999999998</v>
      </c>
      <c r="R18" s="105">
        <v>0.1884286</v>
      </c>
      <c r="S18" s="104">
        <v>1421580239</v>
      </c>
      <c r="T18" s="104">
        <v>1221.77</v>
      </c>
      <c r="U18" s="104">
        <v>2224.79</v>
      </c>
      <c r="V18" s="105">
        <v>1.4359549283981301</v>
      </c>
      <c r="W18" s="106">
        <v>32.400001525878899</v>
      </c>
      <c r="X18" s="106">
        <v>32.599998474121101</v>
      </c>
      <c r="Y18" s="105">
        <v>0.356000006198883</v>
      </c>
      <c r="Z18" s="104">
        <v>94</v>
      </c>
      <c r="AA18" s="104">
        <v>221</v>
      </c>
      <c r="AB18" s="106">
        <v>0.1</v>
      </c>
      <c r="AC18" s="105">
        <v>88.035354614257798</v>
      </c>
      <c r="AD18" s="105">
        <v>176</v>
      </c>
      <c r="AE18" s="106">
        <v>14</v>
      </c>
      <c r="AF18" s="105">
        <v>0.54231268673524102</v>
      </c>
      <c r="AG18" s="105">
        <v>32.400001525878899</v>
      </c>
      <c r="AH18" s="104">
        <v>3103625</v>
      </c>
      <c r="AI18" s="104">
        <v>11467013</v>
      </c>
      <c r="AJ18" s="104">
        <v>14000</v>
      </c>
      <c r="AK18" s="104">
        <v>432000</v>
      </c>
      <c r="AL18" s="104">
        <v>909852</v>
      </c>
      <c r="AM18" s="104">
        <v>0</v>
      </c>
      <c r="AN18" s="104">
        <v>109</v>
      </c>
      <c r="AO18" s="106">
        <v>15.1</v>
      </c>
      <c r="AP18" s="106">
        <v>7.99</v>
      </c>
      <c r="AQ18" s="106">
        <v>4.5</v>
      </c>
      <c r="AR18" s="105">
        <v>3.7833333333333328</v>
      </c>
      <c r="AS18" s="105">
        <v>-0.73791909217834495</v>
      </c>
      <c r="AT18" s="104">
        <v>26</v>
      </c>
      <c r="AU18" s="106">
        <v>75.919998168945298</v>
      </c>
      <c r="AV18" s="105">
        <v>72.892967224121094</v>
      </c>
      <c r="AW18" s="105">
        <v>18.2</v>
      </c>
      <c r="AX18" s="105">
        <v>77.88</v>
      </c>
      <c r="AY18" s="104">
        <v>24000</v>
      </c>
      <c r="AZ18" s="106">
        <v>60.558993000000001</v>
      </c>
      <c r="BA18" s="106">
        <v>86.853716199999994</v>
      </c>
      <c r="BB18" s="104">
        <v>3868.822265625</v>
      </c>
      <c r="BC18" s="104">
        <v>164669744</v>
      </c>
      <c r="BD18" s="104">
        <v>160724193</v>
      </c>
      <c r="BE18" s="104">
        <v>130170</v>
      </c>
      <c r="BF18" s="104"/>
    </row>
    <row r="19" spans="1:58" x14ac:dyDescent="0.25">
      <c r="A19" s="128" t="s">
        <v>27</v>
      </c>
      <c r="B19" s="107" t="s">
        <v>26</v>
      </c>
      <c r="C19" s="104">
        <v>0</v>
      </c>
      <c r="D19" s="104">
        <v>0</v>
      </c>
      <c r="E19" s="104" t="s">
        <v>443</v>
      </c>
      <c r="F19" s="104">
        <v>1.538</v>
      </c>
      <c r="G19" s="104">
        <v>3975.8600000000006</v>
      </c>
      <c r="H19" s="104">
        <v>567.98</v>
      </c>
      <c r="I19" s="104">
        <v>544.03200000000004</v>
      </c>
      <c r="J19" s="104">
        <v>0</v>
      </c>
      <c r="K19" s="105">
        <v>0.03</v>
      </c>
      <c r="L19" s="105" t="s">
        <v>443</v>
      </c>
      <c r="M19" s="105">
        <v>1.2641758544677006E-3</v>
      </c>
      <c r="N19" s="105">
        <v>6.9096416349755975E-4</v>
      </c>
      <c r="O19" s="104">
        <v>0</v>
      </c>
      <c r="P19" s="104">
        <v>0</v>
      </c>
      <c r="Q19" s="105">
        <v>0.8</v>
      </c>
      <c r="R19" s="105">
        <v>4.1340999999999999E-3</v>
      </c>
      <c r="S19" s="104">
        <v>2175543</v>
      </c>
      <c r="T19" s="104">
        <v>0</v>
      </c>
      <c r="U19" s="104">
        <v>0</v>
      </c>
      <c r="V19" s="105" t="s">
        <v>443</v>
      </c>
      <c r="W19" s="106">
        <v>12.3999996185303</v>
      </c>
      <c r="X19" s="106">
        <v>3.5</v>
      </c>
      <c r="Y19" s="105">
        <v>1.8109999895095801</v>
      </c>
      <c r="Z19" s="104">
        <v>92</v>
      </c>
      <c r="AA19" s="104">
        <v>0</v>
      </c>
      <c r="AB19" s="106">
        <v>1.3</v>
      </c>
      <c r="AC19" s="105">
        <v>1233.55041503906</v>
      </c>
      <c r="AD19" s="105">
        <v>27</v>
      </c>
      <c r="AE19" s="106" t="s">
        <v>443</v>
      </c>
      <c r="AF19" s="105">
        <v>0.28392697078460999</v>
      </c>
      <c r="AG19" s="105">
        <v>47</v>
      </c>
      <c r="AH19" s="104">
        <v>0</v>
      </c>
      <c r="AI19" s="104">
        <v>0</v>
      </c>
      <c r="AJ19" s="104">
        <v>0</v>
      </c>
      <c r="AK19" s="104">
        <v>0</v>
      </c>
      <c r="AL19" s="104">
        <v>1</v>
      </c>
      <c r="AM19" s="104">
        <v>0</v>
      </c>
      <c r="AN19" s="104">
        <v>119</v>
      </c>
      <c r="AO19" s="106">
        <v>4.4000000000000004</v>
      </c>
      <c r="AP19" s="106">
        <v>2.39</v>
      </c>
      <c r="AQ19" s="106">
        <v>5.4</v>
      </c>
      <c r="AR19" s="105">
        <v>3.9</v>
      </c>
      <c r="AS19" s="105">
        <v>0.84262567758560203</v>
      </c>
      <c r="AT19" s="104">
        <v>68</v>
      </c>
      <c r="AU19" s="106">
        <v>100</v>
      </c>
      <c r="AV19" s="105" t="s">
        <v>443</v>
      </c>
      <c r="AW19" s="105">
        <v>79.5</v>
      </c>
      <c r="AX19" s="105">
        <v>115</v>
      </c>
      <c r="AY19" s="104">
        <v>1800</v>
      </c>
      <c r="AZ19" s="106">
        <v>96.209153999999998</v>
      </c>
      <c r="BA19" s="106">
        <v>99.742940399999995</v>
      </c>
      <c r="BB19" s="104">
        <v>18639.451171875</v>
      </c>
      <c r="BC19" s="104">
        <v>285719</v>
      </c>
      <c r="BD19" s="104">
        <v>281853</v>
      </c>
      <c r="BE19" s="104">
        <v>430</v>
      </c>
      <c r="BF19" s="104"/>
    </row>
    <row r="20" spans="1:58" x14ac:dyDescent="0.25">
      <c r="A20" s="128" t="s">
        <v>29</v>
      </c>
      <c r="B20" s="107" t="s">
        <v>28</v>
      </c>
      <c r="C20" s="104">
        <v>0</v>
      </c>
      <c r="D20" s="104">
        <v>0</v>
      </c>
      <c r="E20" s="104">
        <v>71879.269</v>
      </c>
      <c r="F20" s="104">
        <v>0</v>
      </c>
      <c r="G20" s="104">
        <v>0</v>
      </c>
      <c r="H20" s="104">
        <v>0</v>
      </c>
      <c r="I20" s="104">
        <v>0</v>
      </c>
      <c r="J20" s="104">
        <v>0</v>
      </c>
      <c r="K20" s="105">
        <v>0</v>
      </c>
      <c r="L20" s="105">
        <v>0.18181818181818199</v>
      </c>
      <c r="M20" s="105">
        <v>0.12967683233607363</v>
      </c>
      <c r="N20" s="105">
        <v>1.9186963728498072E-2</v>
      </c>
      <c r="O20" s="104">
        <v>0</v>
      </c>
      <c r="P20" s="104">
        <v>0</v>
      </c>
      <c r="Q20" s="105">
        <v>0.80800000000000005</v>
      </c>
      <c r="R20" s="105" t="s">
        <v>443</v>
      </c>
      <c r="S20" s="104">
        <v>711879</v>
      </c>
      <c r="T20" s="104">
        <v>51.55</v>
      </c>
      <c r="U20" s="104">
        <v>67.67</v>
      </c>
      <c r="V20" s="105">
        <v>-0.48312389850616499</v>
      </c>
      <c r="W20" s="106">
        <v>3.7000000476837198</v>
      </c>
      <c r="X20" s="106" t="s">
        <v>443</v>
      </c>
      <c r="Y20" s="105">
        <v>3.9249999523162802</v>
      </c>
      <c r="Z20" s="104">
        <v>97</v>
      </c>
      <c r="AA20" s="104">
        <v>37</v>
      </c>
      <c r="AB20" s="106">
        <v>0.4</v>
      </c>
      <c r="AC20" s="105">
        <v>1084.61975097656</v>
      </c>
      <c r="AD20" s="105">
        <v>4</v>
      </c>
      <c r="AE20" s="106" t="s">
        <v>443</v>
      </c>
      <c r="AF20" s="105">
        <v>0.13027744352505199</v>
      </c>
      <c r="AG20" s="105">
        <v>27</v>
      </c>
      <c r="AH20" s="104">
        <v>0</v>
      </c>
      <c r="AI20" s="104">
        <v>50539</v>
      </c>
      <c r="AJ20" s="104">
        <v>50000</v>
      </c>
      <c r="AK20" s="104">
        <v>0</v>
      </c>
      <c r="AL20" s="104">
        <v>2677</v>
      </c>
      <c r="AM20" s="104">
        <v>0</v>
      </c>
      <c r="AN20" s="104">
        <v>131</v>
      </c>
      <c r="AO20" s="106">
        <v>2.4</v>
      </c>
      <c r="AP20" s="106">
        <v>5.29</v>
      </c>
      <c r="AQ20" s="106" t="s">
        <v>443</v>
      </c>
      <c r="AR20" s="105">
        <v>3.8833333333333329</v>
      </c>
      <c r="AS20" s="105">
        <v>-0.346364706754684</v>
      </c>
      <c r="AT20" s="104">
        <v>44</v>
      </c>
      <c r="AU20" s="106">
        <v>100</v>
      </c>
      <c r="AV20" s="105">
        <v>99.722038269042997</v>
      </c>
      <c r="AW20" s="105">
        <v>71.099999999999994</v>
      </c>
      <c r="AX20" s="105">
        <v>124.17</v>
      </c>
      <c r="AY20" s="104">
        <v>200000</v>
      </c>
      <c r="AZ20" s="106">
        <v>94.323844899999997</v>
      </c>
      <c r="BA20" s="106">
        <v>99.718261999999996</v>
      </c>
      <c r="BB20" s="104">
        <v>18847.93359375</v>
      </c>
      <c r="BC20" s="104">
        <v>9507875</v>
      </c>
      <c r="BD20" s="104">
        <v>9363038</v>
      </c>
      <c r="BE20" s="104">
        <v>202910</v>
      </c>
      <c r="BF20" s="104"/>
    </row>
    <row r="21" spans="1:58" x14ac:dyDescent="0.25">
      <c r="A21" s="128" t="s">
        <v>31</v>
      </c>
      <c r="B21" s="107" t="s">
        <v>30</v>
      </c>
      <c r="C21" s="104">
        <v>4660.3599999999997</v>
      </c>
      <c r="D21" s="104">
        <v>0</v>
      </c>
      <c r="E21" s="104">
        <v>21925.404500000004</v>
      </c>
      <c r="F21" s="104">
        <v>0</v>
      </c>
      <c r="G21" s="104">
        <v>0</v>
      </c>
      <c r="H21" s="104">
        <v>0</v>
      </c>
      <c r="I21" s="104">
        <v>0</v>
      </c>
      <c r="J21" s="104">
        <v>0</v>
      </c>
      <c r="K21" s="105">
        <v>0</v>
      </c>
      <c r="L21" s="105">
        <v>3.03030303030303E-2</v>
      </c>
      <c r="M21" s="105">
        <v>0.16711796803855478</v>
      </c>
      <c r="N21" s="105">
        <v>8.9722743303989785E-2</v>
      </c>
      <c r="O21" s="104">
        <v>0</v>
      </c>
      <c r="P21" s="104">
        <v>0</v>
      </c>
      <c r="Q21" s="105">
        <v>0.91600000000000004</v>
      </c>
      <c r="R21" s="105" t="s">
        <v>443</v>
      </c>
      <c r="S21" s="104">
        <v>-413799</v>
      </c>
      <c r="T21" s="104">
        <v>0</v>
      </c>
      <c r="U21" s="104">
        <v>0</v>
      </c>
      <c r="V21" s="105" t="s">
        <v>443</v>
      </c>
      <c r="W21" s="106">
        <v>3.7999999523162802</v>
      </c>
      <c r="X21" s="106" t="s">
        <v>443</v>
      </c>
      <c r="Y21" s="105">
        <v>4.8870000839233398</v>
      </c>
      <c r="Z21" s="104">
        <v>96</v>
      </c>
      <c r="AA21" s="104">
        <v>9.8000001907348597</v>
      </c>
      <c r="AB21" s="106" t="s">
        <v>443</v>
      </c>
      <c r="AC21" s="105">
        <v>4782.36083984375</v>
      </c>
      <c r="AD21" s="105">
        <v>7</v>
      </c>
      <c r="AE21" s="106" t="s">
        <v>443</v>
      </c>
      <c r="AF21" s="105">
        <v>4.7536186377894703E-2</v>
      </c>
      <c r="AG21" s="105">
        <v>27.590000152587901</v>
      </c>
      <c r="AH21" s="104">
        <v>0</v>
      </c>
      <c r="AI21" s="104">
        <v>0</v>
      </c>
      <c r="AJ21" s="104">
        <v>0</v>
      </c>
      <c r="AK21" s="104">
        <v>0</v>
      </c>
      <c r="AL21" s="104">
        <v>59208</v>
      </c>
      <c r="AM21" s="104">
        <v>0</v>
      </c>
      <c r="AN21" s="104">
        <v>149</v>
      </c>
      <c r="AO21" s="106">
        <v>2.4</v>
      </c>
      <c r="AP21" s="106">
        <v>1.68</v>
      </c>
      <c r="AQ21" s="106">
        <v>6</v>
      </c>
      <c r="AR21" s="105" t="s">
        <v>443</v>
      </c>
      <c r="AS21" s="105">
        <v>1.1818640232086199</v>
      </c>
      <c r="AT21" s="104">
        <v>75</v>
      </c>
      <c r="AU21" s="106">
        <v>100</v>
      </c>
      <c r="AV21" s="105" t="s">
        <v>443</v>
      </c>
      <c r="AW21" s="105">
        <v>86.5</v>
      </c>
      <c r="AX21" s="105">
        <v>111.01</v>
      </c>
      <c r="AY21" s="104">
        <v>150000</v>
      </c>
      <c r="AZ21" s="106">
        <v>99.4847994</v>
      </c>
      <c r="BA21" s="106">
        <v>100</v>
      </c>
      <c r="BB21" s="104">
        <v>47561.03125</v>
      </c>
      <c r="BC21" s="104">
        <v>11372068</v>
      </c>
      <c r="BD21" s="104">
        <v>11176877</v>
      </c>
      <c r="BE21" s="104">
        <v>30280</v>
      </c>
      <c r="BF21" s="104"/>
    </row>
    <row r="22" spans="1:58" x14ac:dyDescent="0.25">
      <c r="A22" s="128" t="s">
        <v>33</v>
      </c>
      <c r="B22" s="107" t="s">
        <v>32</v>
      </c>
      <c r="C22" s="104">
        <v>265.56842105263161</v>
      </c>
      <c r="D22" s="104">
        <v>0</v>
      </c>
      <c r="E22" s="104">
        <v>6340.1775000000007</v>
      </c>
      <c r="F22" s="104">
        <v>1.198</v>
      </c>
      <c r="G22" s="104">
        <v>4211.0860000000002</v>
      </c>
      <c r="H22" s="104">
        <v>514.59799999999996</v>
      </c>
      <c r="I22" s="104">
        <v>4109.0789999999997</v>
      </c>
      <c r="J22" s="104">
        <v>0</v>
      </c>
      <c r="K22" s="105">
        <v>0</v>
      </c>
      <c r="L22" s="105">
        <v>6.0606060606060601E-2</v>
      </c>
      <c r="M22" s="105">
        <v>3.6281668198628915E-2</v>
      </c>
      <c r="N22" s="105">
        <v>6.6947254987305424E-3</v>
      </c>
      <c r="O22" s="104">
        <v>0</v>
      </c>
      <c r="P22" s="104">
        <v>0</v>
      </c>
      <c r="Q22" s="105">
        <v>0.70799999999999996</v>
      </c>
      <c r="R22" s="105">
        <v>1.7323885113000901E-2</v>
      </c>
      <c r="S22" s="104">
        <v>0</v>
      </c>
      <c r="T22" s="104">
        <v>4.3600000000000003</v>
      </c>
      <c r="U22" s="104">
        <v>6.61</v>
      </c>
      <c r="V22" s="105">
        <v>1.9962573051452599</v>
      </c>
      <c r="W22" s="106">
        <v>14.199999809265099</v>
      </c>
      <c r="X22" s="106">
        <v>6.1999998092651403</v>
      </c>
      <c r="Y22" s="105">
        <v>0.82800000905990601</v>
      </c>
      <c r="Z22" s="104">
        <v>90</v>
      </c>
      <c r="AA22" s="104">
        <v>36</v>
      </c>
      <c r="AB22" s="106">
        <v>1.8</v>
      </c>
      <c r="AC22" s="105">
        <v>523.72888183593795</v>
      </c>
      <c r="AD22" s="105">
        <v>28</v>
      </c>
      <c r="AE22" s="106">
        <v>0</v>
      </c>
      <c r="AF22" s="105">
        <v>0.385825262061048</v>
      </c>
      <c r="AG22" s="105">
        <v>36.200000000000003</v>
      </c>
      <c r="AH22" s="104">
        <v>10355</v>
      </c>
      <c r="AI22" s="104">
        <v>0</v>
      </c>
      <c r="AJ22" s="104">
        <v>0</v>
      </c>
      <c r="AK22" s="104">
        <v>0</v>
      </c>
      <c r="AL22" s="104">
        <v>28</v>
      </c>
      <c r="AM22" s="104">
        <v>0</v>
      </c>
      <c r="AN22" s="104">
        <v>123</v>
      </c>
      <c r="AO22" s="106">
        <v>6.2</v>
      </c>
      <c r="AP22" s="106">
        <v>3.03</v>
      </c>
      <c r="AQ22" s="106">
        <v>27.9</v>
      </c>
      <c r="AR22" s="105" t="s">
        <v>443</v>
      </c>
      <c r="AS22" s="105">
        <v>-0.63600122928619396</v>
      </c>
      <c r="AT22" s="104" t="s">
        <v>443</v>
      </c>
      <c r="AU22" s="106">
        <v>92.214317321777301</v>
      </c>
      <c r="AV22" s="105">
        <v>82.776817321777301</v>
      </c>
      <c r="AW22" s="105">
        <v>44.6</v>
      </c>
      <c r="AX22" s="105">
        <v>63.87</v>
      </c>
      <c r="AY22" s="104">
        <v>6000</v>
      </c>
      <c r="AZ22" s="106">
        <v>90.539646399999995</v>
      </c>
      <c r="BA22" s="106">
        <v>99.504312499999997</v>
      </c>
      <c r="BB22" s="104">
        <v>8590.013671875</v>
      </c>
      <c r="BC22" s="104">
        <v>374681</v>
      </c>
      <c r="BD22" s="104">
        <v>359600</v>
      </c>
      <c r="BE22" s="104">
        <v>22810</v>
      </c>
      <c r="BF22" s="104"/>
    </row>
    <row r="23" spans="1:58" x14ac:dyDescent="0.25">
      <c r="A23" s="128" t="s">
        <v>35</v>
      </c>
      <c r="B23" s="107" t="s">
        <v>34</v>
      </c>
      <c r="C23" s="104">
        <v>0</v>
      </c>
      <c r="D23" s="104">
        <v>0</v>
      </c>
      <c r="E23" s="104">
        <v>48174.735999999997</v>
      </c>
      <c r="F23" s="104">
        <v>0</v>
      </c>
      <c r="G23" s="104">
        <v>0</v>
      </c>
      <c r="H23" s="104">
        <v>0</v>
      </c>
      <c r="I23" s="104">
        <v>0</v>
      </c>
      <c r="J23" s="104">
        <v>0</v>
      </c>
      <c r="K23" s="105">
        <v>0</v>
      </c>
      <c r="L23" s="105">
        <v>3.03030303030303E-2</v>
      </c>
      <c r="M23" s="105">
        <v>0.2150905441429419</v>
      </c>
      <c r="N23" s="105">
        <v>4.6371855867658247E-2</v>
      </c>
      <c r="O23" s="104">
        <v>0</v>
      </c>
      <c r="P23" s="104">
        <v>0</v>
      </c>
      <c r="Q23" s="105">
        <v>0.51500000000000001</v>
      </c>
      <c r="R23" s="105">
        <v>0.3425127</v>
      </c>
      <c r="S23" s="104">
        <v>4601349</v>
      </c>
      <c r="T23" s="104">
        <v>221.93</v>
      </c>
      <c r="U23" s="104">
        <v>322.7</v>
      </c>
      <c r="V23" s="105">
        <v>7.3617830276489302</v>
      </c>
      <c r="W23" s="106">
        <v>98.300003051757798</v>
      </c>
      <c r="X23" s="106">
        <v>18</v>
      </c>
      <c r="Y23" s="105">
        <v>0.152999997138977</v>
      </c>
      <c r="Z23" s="104">
        <v>74</v>
      </c>
      <c r="AA23" s="104">
        <v>58</v>
      </c>
      <c r="AB23" s="106">
        <v>1</v>
      </c>
      <c r="AC23" s="105">
        <v>84.460456848144503</v>
      </c>
      <c r="AD23" s="105">
        <v>405</v>
      </c>
      <c r="AE23" s="106">
        <v>80</v>
      </c>
      <c r="AF23" s="105">
        <v>0.61148632315378504</v>
      </c>
      <c r="AG23" s="105">
        <v>43.439998626708999</v>
      </c>
      <c r="AH23" s="104">
        <v>281</v>
      </c>
      <c r="AI23" s="104">
        <v>0</v>
      </c>
      <c r="AJ23" s="104">
        <v>0</v>
      </c>
      <c r="AK23" s="104">
        <v>0</v>
      </c>
      <c r="AL23" s="104">
        <v>1149</v>
      </c>
      <c r="AM23" s="104">
        <v>0</v>
      </c>
      <c r="AN23" s="104">
        <v>123</v>
      </c>
      <c r="AO23" s="106">
        <v>10.3</v>
      </c>
      <c r="AP23" s="106">
        <v>8.07</v>
      </c>
      <c r="AQ23" s="106">
        <v>21.8</v>
      </c>
      <c r="AR23" s="105">
        <v>2.7833333333333332</v>
      </c>
      <c r="AS23" s="105">
        <v>-0.64345437288284302</v>
      </c>
      <c r="AT23" s="104">
        <v>40</v>
      </c>
      <c r="AU23" s="106">
        <v>41.402614593505902</v>
      </c>
      <c r="AV23" s="105">
        <v>38.447139739990199</v>
      </c>
      <c r="AW23" s="105">
        <v>12</v>
      </c>
      <c r="AX23" s="105">
        <v>79.650000000000006</v>
      </c>
      <c r="AY23" s="104">
        <v>13000</v>
      </c>
      <c r="AZ23" s="106">
        <v>19.718905500000002</v>
      </c>
      <c r="BA23" s="106">
        <v>77.904522</v>
      </c>
      <c r="BB23" s="104">
        <v>2266.23168945313</v>
      </c>
      <c r="BC23" s="104">
        <v>11175692</v>
      </c>
      <c r="BD23" s="104">
        <v>10851061</v>
      </c>
      <c r="BE23" s="104">
        <v>112760</v>
      </c>
      <c r="BF23" s="104"/>
    </row>
    <row r="24" spans="1:58" x14ac:dyDescent="0.25">
      <c r="A24" s="128" t="s">
        <v>37</v>
      </c>
      <c r="B24" s="107" t="s">
        <v>36</v>
      </c>
      <c r="C24" s="104">
        <v>1685.0757894736842</v>
      </c>
      <c r="D24" s="104">
        <v>374.55368421052634</v>
      </c>
      <c r="E24" s="104">
        <v>6770.1765000000005</v>
      </c>
      <c r="F24" s="104">
        <v>0</v>
      </c>
      <c r="G24" s="104">
        <v>0</v>
      </c>
      <c r="H24" s="104">
        <v>0</v>
      </c>
      <c r="I24" s="104">
        <v>0</v>
      </c>
      <c r="J24" s="104">
        <v>0</v>
      </c>
      <c r="K24" s="105">
        <v>0</v>
      </c>
      <c r="L24" s="105">
        <v>0</v>
      </c>
      <c r="M24" s="105">
        <v>1.8929320826033727E-2</v>
      </c>
      <c r="N24" s="105">
        <v>4.5219636278653907E-4</v>
      </c>
      <c r="O24" s="104">
        <v>0</v>
      </c>
      <c r="P24" s="104">
        <v>0</v>
      </c>
      <c r="Q24" s="105">
        <v>0.61199999999999999</v>
      </c>
      <c r="R24" s="105">
        <v>0.12796350000000001</v>
      </c>
      <c r="S24" s="104">
        <v>877370</v>
      </c>
      <c r="T24" s="104">
        <v>30.62</v>
      </c>
      <c r="U24" s="104">
        <v>42.37</v>
      </c>
      <c r="V24" s="105">
        <v>5.1201100349426296</v>
      </c>
      <c r="W24" s="106">
        <v>30.799999237060501</v>
      </c>
      <c r="X24" s="106">
        <v>12.800000190734901</v>
      </c>
      <c r="Y24" s="105">
        <v>0.38100001215934798</v>
      </c>
      <c r="Z24" s="104">
        <v>97</v>
      </c>
      <c r="AA24" s="104">
        <v>134</v>
      </c>
      <c r="AB24" s="106">
        <v>0.1</v>
      </c>
      <c r="AC24" s="105">
        <v>287.12863159179699</v>
      </c>
      <c r="AD24" s="105">
        <v>148</v>
      </c>
      <c r="AE24" s="106">
        <v>0</v>
      </c>
      <c r="AF24" s="105">
        <v>0.47595836085550203</v>
      </c>
      <c r="AG24" s="105">
        <v>37.400001525878899</v>
      </c>
      <c r="AH24" s="104">
        <v>0</v>
      </c>
      <c r="AI24" s="104">
        <v>0</v>
      </c>
      <c r="AJ24" s="104">
        <v>0</v>
      </c>
      <c r="AK24" s="104">
        <v>0</v>
      </c>
      <c r="AL24" s="104">
        <v>0</v>
      </c>
      <c r="AM24" s="104">
        <v>0</v>
      </c>
      <c r="AN24" s="104">
        <v>110</v>
      </c>
      <c r="AO24" s="106">
        <v>14.9</v>
      </c>
      <c r="AP24" s="106">
        <v>5.07</v>
      </c>
      <c r="AQ24" s="106">
        <v>6.4</v>
      </c>
      <c r="AR24" s="105">
        <v>3.2166666666666672</v>
      </c>
      <c r="AS24" s="105">
        <v>0.55754452943801902</v>
      </c>
      <c r="AT24" s="104">
        <v>68</v>
      </c>
      <c r="AU24" s="106">
        <v>100</v>
      </c>
      <c r="AV24" s="105">
        <v>63.906818389892599</v>
      </c>
      <c r="AW24" s="105">
        <v>41.8</v>
      </c>
      <c r="AX24" s="105">
        <v>88.78</v>
      </c>
      <c r="AY24" s="104">
        <v>1600</v>
      </c>
      <c r="AZ24" s="106">
        <v>50.400342100000003</v>
      </c>
      <c r="BA24" s="106">
        <v>99.998840900000005</v>
      </c>
      <c r="BB24" s="104">
        <v>9560.7744140625</v>
      </c>
      <c r="BC24" s="104">
        <v>807610</v>
      </c>
      <c r="BD24" s="104">
        <v>735758</v>
      </c>
      <c r="BE24" s="104">
        <v>38394</v>
      </c>
      <c r="BF24" s="104"/>
    </row>
    <row r="25" spans="1:58" x14ac:dyDescent="0.25">
      <c r="A25" s="128" t="s">
        <v>840</v>
      </c>
      <c r="B25" s="107" t="s">
        <v>38</v>
      </c>
      <c r="C25" s="104">
        <v>20312.206315789474</v>
      </c>
      <c r="D25" s="104">
        <v>0</v>
      </c>
      <c r="E25" s="104">
        <v>59201.149999999994</v>
      </c>
      <c r="F25" s="104">
        <v>0</v>
      </c>
      <c r="G25" s="104">
        <v>0</v>
      </c>
      <c r="H25" s="104">
        <v>0</v>
      </c>
      <c r="I25" s="104">
        <v>0</v>
      </c>
      <c r="J25" s="104">
        <v>47111</v>
      </c>
      <c r="K25" s="105">
        <v>0.30299999999999999</v>
      </c>
      <c r="L25" s="105">
        <v>0</v>
      </c>
      <c r="M25" s="105">
        <v>0.7416480129432288</v>
      </c>
      <c r="N25" s="105">
        <v>3.1909433920712486E-2</v>
      </c>
      <c r="O25" s="104">
        <v>0</v>
      </c>
      <c r="P25" s="104">
        <v>0</v>
      </c>
      <c r="Q25" s="105">
        <v>0.69299999999999995</v>
      </c>
      <c r="R25" s="105">
        <v>9.6584000000000003E-2</v>
      </c>
      <c r="S25" s="104">
        <v>4626294</v>
      </c>
      <c r="T25" s="104">
        <v>203.17</v>
      </c>
      <c r="U25" s="104">
        <v>341.62</v>
      </c>
      <c r="V25" s="105">
        <v>2.6013772487640399</v>
      </c>
      <c r="W25" s="106">
        <v>34.900001525878899</v>
      </c>
      <c r="X25" s="106">
        <v>3.4000000953674299</v>
      </c>
      <c r="Y25" s="105">
        <v>0.42</v>
      </c>
      <c r="Z25" s="104">
        <v>83</v>
      </c>
      <c r="AA25" s="104">
        <v>111</v>
      </c>
      <c r="AB25" s="106">
        <v>0.3</v>
      </c>
      <c r="AC25" s="105">
        <v>445.82263183593801</v>
      </c>
      <c r="AD25" s="105">
        <v>206</v>
      </c>
      <c r="AE25" s="106">
        <v>0</v>
      </c>
      <c r="AF25" s="105">
        <v>0.45045111826296502</v>
      </c>
      <c r="AG25" s="105">
        <v>44.599998474121101</v>
      </c>
      <c r="AH25" s="104">
        <v>670420</v>
      </c>
      <c r="AI25" s="104">
        <v>0</v>
      </c>
      <c r="AJ25" s="104">
        <v>12186</v>
      </c>
      <c r="AK25" s="104">
        <v>0</v>
      </c>
      <c r="AL25" s="104">
        <v>828</v>
      </c>
      <c r="AM25" s="104">
        <v>0</v>
      </c>
      <c r="AN25" s="104">
        <v>103</v>
      </c>
      <c r="AO25" s="106">
        <v>20.2</v>
      </c>
      <c r="AP25" s="106">
        <v>5.85</v>
      </c>
      <c r="AQ25" s="106">
        <v>12.2</v>
      </c>
      <c r="AR25" s="105">
        <v>2.7666666666666666</v>
      </c>
      <c r="AS25" s="105">
        <v>-0.39057940244674699</v>
      </c>
      <c r="AT25" s="104">
        <v>29</v>
      </c>
      <c r="AU25" s="106">
        <v>93.039131164550795</v>
      </c>
      <c r="AV25" s="105">
        <v>95.141921997070298</v>
      </c>
      <c r="AW25" s="105">
        <v>39.700000000000003</v>
      </c>
      <c r="AX25" s="105">
        <v>90.75</v>
      </c>
      <c r="AY25" s="104">
        <v>95000</v>
      </c>
      <c r="AZ25" s="106">
        <v>50.329057400000003</v>
      </c>
      <c r="BA25" s="106">
        <v>90.036293599999993</v>
      </c>
      <c r="BB25" s="104">
        <v>7559.63916015625</v>
      </c>
      <c r="BC25" s="104">
        <v>11051600</v>
      </c>
      <c r="BD25" s="104">
        <v>10561753</v>
      </c>
      <c r="BE25" s="104">
        <v>1083300</v>
      </c>
      <c r="BF25" s="104"/>
    </row>
    <row r="26" spans="1:58" x14ac:dyDescent="0.25">
      <c r="A26" s="128" t="s">
        <v>40</v>
      </c>
      <c r="B26" s="107" t="s">
        <v>39</v>
      </c>
      <c r="C26" s="104">
        <v>7983.5621052631577</v>
      </c>
      <c r="D26" s="104">
        <v>0</v>
      </c>
      <c r="E26" s="104">
        <v>42730.434500000003</v>
      </c>
      <c r="F26" s="104">
        <v>0.442</v>
      </c>
      <c r="G26" s="104">
        <v>0</v>
      </c>
      <c r="H26" s="104">
        <v>0</v>
      </c>
      <c r="I26" s="104">
        <v>0</v>
      </c>
      <c r="J26" s="104">
        <v>1896</v>
      </c>
      <c r="K26" s="105">
        <v>6.0999999999999999E-2</v>
      </c>
      <c r="L26" s="105">
        <v>0.12121212121212099</v>
      </c>
      <c r="M26" s="105">
        <v>7.6398088668470018E-2</v>
      </c>
      <c r="N26" s="105">
        <v>5.6788432775756993E-2</v>
      </c>
      <c r="O26" s="104">
        <v>0</v>
      </c>
      <c r="P26" s="104">
        <v>0</v>
      </c>
      <c r="Q26" s="105">
        <v>0.76800000000000002</v>
      </c>
      <c r="R26" s="105">
        <v>6.3216000000000001E-3</v>
      </c>
      <c r="S26" s="104">
        <v>6151246</v>
      </c>
      <c r="T26" s="104">
        <v>164.62</v>
      </c>
      <c r="U26" s="104">
        <v>210.71</v>
      </c>
      <c r="V26" s="105">
        <v>2.4509570598602299</v>
      </c>
      <c r="W26" s="106">
        <v>5.6999998092651403</v>
      </c>
      <c r="X26" s="106">
        <v>1.5</v>
      </c>
      <c r="Y26" s="105">
        <v>1.9299999475479099</v>
      </c>
      <c r="Z26" s="104">
        <v>69</v>
      </c>
      <c r="AA26" s="104">
        <v>27</v>
      </c>
      <c r="AB26" s="106" t="s">
        <v>443</v>
      </c>
      <c r="AC26" s="105">
        <v>1101.79296875</v>
      </c>
      <c r="AD26" s="105">
        <v>11</v>
      </c>
      <c r="AE26" s="106" t="s">
        <v>443</v>
      </c>
      <c r="AF26" s="105">
        <v>0.16594619610148501</v>
      </c>
      <c r="AG26" s="105">
        <v>33.830001831054702</v>
      </c>
      <c r="AH26" s="104">
        <v>0</v>
      </c>
      <c r="AI26" s="104">
        <v>0</v>
      </c>
      <c r="AJ26" s="104">
        <v>0</v>
      </c>
      <c r="AK26" s="104">
        <v>98574</v>
      </c>
      <c r="AL26" s="104">
        <v>5229</v>
      </c>
      <c r="AM26" s="104">
        <v>0</v>
      </c>
      <c r="AN26" s="104">
        <v>125</v>
      </c>
      <c r="AO26" s="106">
        <v>2.4</v>
      </c>
      <c r="AP26" s="106">
        <v>4.82</v>
      </c>
      <c r="AQ26" s="106">
        <v>6.3</v>
      </c>
      <c r="AR26" s="105" t="s">
        <v>443</v>
      </c>
      <c r="AS26" s="105">
        <v>-0.48210069537162797</v>
      </c>
      <c r="AT26" s="104">
        <v>38</v>
      </c>
      <c r="AU26" s="106">
        <v>100</v>
      </c>
      <c r="AV26" s="105">
        <v>98.485763549804702</v>
      </c>
      <c r="AW26" s="105">
        <v>54.7</v>
      </c>
      <c r="AX26" s="105">
        <v>89.25</v>
      </c>
      <c r="AY26" s="104">
        <v>38000</v>
      </c>
      <c r="AZ26" s="106">
        <v>94.782081399999996</v>
      </c>
      <c r="BA26" s="106">
        <v>99.874047200000007</v>
      </c>
      <c r="BB26" s="104">
        <v>12875.96875</v>
      </c>
      <c r="BC26" s="104">
        <v>3507017</v>
      </c>
      <c r="BD26" s="104">
        <v>3777844</v>
      </c>
      <c r="BE26" s="104">
        <v>51000</v>
      </c>
      <c r="BF26" s="104"/>
    </row>
    <row r="27" spans="1:58" x14ac:dyDescent="0.25">
      <c r="A27" s="128" t="s">
        <v>42</v>
      </c>
      <c r="B27" s="107" t="s">
        <v>41</v>
      </c>
      <c r="C27" s="104">
        <v>0</v>
      </c>
      <c r="D27" s="104">
        <v>0</v>
      </c>
      <c r="E27" s="104">
        <v>13832.653499999999</v>
      </c>
      <c r="F27" s="104">
        <v>0</v>
      </c>
      <c r="G27" s="104">
        <v>0</v>
      </c>
      <c r="H27" s="104">
        <v>0</v>
      </c>
      <c r="I27" s="104">
        <v>0</v>
      </c>
      <c r="J27" s="104">
        <v>3030</v>
      </c>
      <c r="K27" s="105">
        <v>6.0999999999999999E-2</v>
      </c>
      <c r="L27" s="105">
        <v>0.60606060606060597</v>
      </c>
      <c r="M27" s="105">
        <v>5.3811287007194661E-2</v>
      </c>
      <c r="N27" s="105">
        <v>3.1670362110906659E-2</v>
      </c>
      <c r="O27" s="104">
        <v>0</v>
      </c>
      <c r="P27" s="104">
        <v>0</v>
      </c>
      <c r="Q27" s="105">
        <v>0.71699999999999997</v>
      </c>
      <c r="R27" s="105" t="s">
        <v>443</v>
      </c>
      <c r="S27" s="104">
        <v>0</v>
      </c>
      <c r="T27" s="104">
        <v>78.61</v>
      </c>
      <c r="U27" s="104">
        <v>68.23</v>
      </c>
      <c r="V27" s="105">
        <v>0.60648530721664395</v>
      </c>
      <c r="W27" s="106">
        <v>37.599998474121101</v>
      </c>
      <c r="X27" s="106">
        <v>11.199999809265099</v>
      </c>
      <c r="Y27" s="105">
        <v>0.335999995470047</v>
      </c>
      <c r="Z27" s="104">
        <v>97</v>
      </c>
      <c r="AA27" s="104">
        <v>300</v>
      </c>
      <c r="AB27" s="106">
        <v>21.9</v>
      </c>
      <c r="AC27" s="105">
        <v>969.95635986328102</v>
      </c>
      <c r="AD27" s="105">
        <v>129</v>
      </c>
      <c r="AE27" s="106">
        <v>0</v>
      </c>
      <c r="AF27" s="105">
        <v>0.43448856640179401</v>
      </c>
      <c r="AG27" s="105">
        <v>60.459999084472699</v>
      </c>
      <c r="AH27" s="104">
        <v>0</v>
      </c>
      <c r="AI27" s="104">
        <v>3250</v>
      </c>
      <c r="AJ27" s="104">
        <v>4225</v>
      </c>
      <c r="AK27" s="104">
        <v>0</v>
      </c>
      <c r="AL27" s="104">
        <v>2081</v>
      </c>
      <c r="AM27" s="104">
        <v>0</v>
      </c>
      <c r="AN27" s="104">
        <v>99</v>
      </c>
      <c r="AO27" s="106">
        <v>26</v>
      </c>
      <c r="AP27" s="106">
        <v>2.93</v>
      </c>
      <c r="AQ27" s="106">
        <v>3.6</v>
      </c>
      <c r="AR27" s="105">
        <v>2.75</v>
      </c>
      <c r="AS27" s="105">
        <v>0.42517951130866999</v>
      </c>
      <c r="AT27" s="104">
        <v>61</v>
      </c>
      <c r="AU27" s="106">
        <v>60.688396453857401</v>
      </c>
      <c r="AV27" s="105">
        <v>88.224411010742202</v>
      </c>
      <c r="AW27" s="105">
        <v>39.4</v>
      </c>
      <c r="AX27" s="105">
        <v>158.53</v>
      </c>
      <c r="AY27" s="104">
        <v>40000</v>
      </c>
      <c r="AZ27" s="106">
        <v>63.432747999999997</v>
      </c>
      <c r="BA27" s="106">
        <v>96.229326400000005</v>
      </c>
      <c r="BB27" s="104">
        <v>17354.19921875</v>
      </c>
      <c r="BC27" s="104">
        <v>2291661</v>
      </c>
      <c r="BD27" s="104">
        <v>2247379</v>
      </c>
      <c r="BE27" s="104">
        <v>566730</v>
      </c>
      <c r="BF27" s="104"/>
    </row>
    <row r="28" spans="1:58" x14ac:dyDescent="0.25">
      <c r="A28" s="128" t="s">
        <v>44</v>
      </c>
      <c r="B28" s="107" t="s">
        <v>43</v>
      </c>
      <c r="C28" s="104">
        <v>5135.68</v>
      </c>
      <c r="D28" s="104">
        <v>0</v>
      </c>
      <c r="E28" s="104">
        <v>977995.05449999985</v>
      </c>
      <c r="F28" s="104">
        <v>0</v>
      </c>
      <c r="G28" s="104">
        <v>0</v>
      </c>
      <c r="H28" s="104">
        <v>0</v>
      </c>
      <c r="I28" s="104">
        <v>0</v>
      </c>
      <c r="J28" s="104">
        <v>1327636</v>
      </c>
      <c r="K28" s="105">
        <v>0.39400000000000002</v>
      </c>
      <c r="L28" s="105">
        <v>0</v>
      </c>
      <c r="M28" s="105">
        <v>0.87405417750144054</v>
      </c>
      <c r="N28" s="105">
        <v>0.68045583302379731</v>
      </c>
      <c r="O28" s="104">
        <v>0</v>
      </c>
      <c r="P28" s="104">
        <v>4</v>
      </c>
      <c r="Q28" s="105">
        <v>0.75900000000000001</v>
      </c>
      <c r="R28" s="105">
        <v>9.6871000000000006E-3</v>
      </c>
      <c r="S28" s="104">
        <v>15543732</v>
      </c>
      <c r="T28" s="104">
        <v>587.64</v>
      </c>
      <c r="U28" s="104">
        <v>313.45</v>
      </c>
      <c r="V28" s="105">
        <v>1.3138003647327401E-2</v>
      </c>
      <c r="W28" s="106">
        <v>14.800000190734901</v>
      </c>
      <c r="X28" s="106">
        <v>2.2000000476837198</v>
      </c>
      <c r="Y28" s="105">
        <v>1.8910000324249301</v>
      </c>
      <c r="Z28" s="104">
        <v>97</v>
      </c>
      <c r="AA28" s="104">
        <v>44</v>
      </c>
      <c r="AB28" s="106">
        <v>0.6</v>
      </c>
      <c r="AC28" s="105">
        <v>1391.52258300781</v>
      </c>
      <c r="AD28" s="105">
        <v>44</v>
      </c>
      <c r="AE28" s="106">
        <v>1</v>
      </c>
      <c r="AF28" s="105">
        <v>0.40674940876320897</v>
      </c>
      <c r="AG28" s="105">
        <v>51.4799995422363</v>
      </c>
      <c r="AH28" s="104">
        <v>51292</v>
      </c>
      <c r="AI28" s="104">
        <v>104450</v>
      </c>
      <c r="AJ28" s="104">
        <v>1550</v>
      </c>
      <c r="AK28" s="104">
        <v>0</v>
      </c>
      <c r="AL28" s="104">
        <v>10850</v>
      </c>
      <c r="AM28" s="104">
        <v>0</v>
      </c>
      <c r="AN28" s="104">
        <v>131</v>
      </c>
      <c r="AO28" s="106">
        <v>2.4</v>
      </c>
      <c r="AP28" s="106">
        <v>2.61</v>
      </c>
      <c r="AQ28" s="106">
        <v>4.4000000000000004</v>
      </c>
      <c r="AR28" s="105">
        <v>3.2833333333333328</v>
      </c>
      <c r="AS28" s="105">
        <v>-0.28786200284957902</v>
      </c>
      <c r="AT28" s="104">
        <v>35</v>
      </c>
      <c r="AU28" s="106">
        <v>100</v>
      </c>
      <c r="AV28" s="105">
        <v>92.586807250976605</v>
      </c>
      <c r="AW28" s="105">
        <v>60.9</v>
      </c>
      <c r="AX28" s="105">
        <v>118.92</v>
      </c>
      <c r="AY28" s="104">
        <v>900000</v>
      </c>
      <c r="AZ28" s="106">
        <v>82.775672900000004</v>
      </c>
      <c r="BA28" s="106">
        <v>98.124383100000003</v>
      </c>
      <c r="BB28" s="104">
        <v>15483.541015625</v>
      </c>
      <c r="BC28" s="104">
        <v>209288272</v>
      </c>
      <c r="BD28" s="104">
        <v>202645045</v>
      </c>
      <c r="BE28" s="104">
        <v>8459420</v>
      </c>
      <c r="BF28" s="104"/>
    </row>
    <row r="29" spans="1:58" x14ac:dyDescent="0.25">
      <c r="A29" s="128" t="s">
        <v>379</v>
      </c>
      <c r="B29" s="107" t="s">
        <v>45</v>
      </c>
      <c r="C29" s="104">
        <v>0</v>
      </c>
      <c r="D29" s="104">
        <v>0</v>
      </c>
      <c r="E29" s="104">
        <v>583.51499999999999</v>
      </c>
      <c r="F29" s="104">
        <v>0.98399999999999999</v>
      </c>
      <c r="G29" s="104">
        <v>194.03100000000001</v>
      </c>
      <c r="H29" s="104">
        <v>0</v>
      </c>
      <c r="I29" s="104">
        <v>1061.7850000000001</v>
      </c>
      <c r="J29" s="104">
        <v>0</v>
      </c>
      <c r="K29" s="105">
        <v>0</v>
      </c>
      <c r="L29" s="105">
        <v>0.12121212121212099</v>
      </c>
      <c r="M29" s="105">
        <v>2.4134407616786158E-3</v>
      </c>
      <c r="N29" s="105">
        <v>1.4803559964529905E-4</v>
      </c>
      <c r="O29" s="104">
        <v>0</v>
      </c>
      <c r="P29" s="104">
        <v>0</v>
      </c>
      <c r="Q29" s="105">
        <v>0.85299999999999998</v>
      </c>
      <c r="R29" s="105" t="s">
        <v>443</v>
      </c>
      <c r="S29" s="104">
        <v>0</v>
      </c>
      <c r="T29" s="104">
        <v>0</v>
      </c>
      <c r="U29" s="104">
        <v>0</v>
      </c>
      <c r="V29" s="105" t="s">
        <v>443</v>
      </c>
      <c r="W29" s="106">
        <v>10.5</v>
      </c>
      <c r="X29" s="106">
        <v>9.6000003814697301</v>
      </c>
      <c r="Y29" s="105">
        <v>1.442999958992</v>
      </c>
      <c r="Z29" s="104">
        <v>97</v>
      </c>
      <c r="AA29" s="104">
        <v>64</v>
      </c>
      <c r="AB29" s="106">
        <v>1.0999999999999999E-2</v>
      </c>
      <c r="AC29" s="105">
        <v>2083.43041992188</v>
      </c>
      <c r="AD29" s="105">
        <v>23</v>
      </c>
      <c r="AE29" s="106" t="s">
        <v>443</v>
      </c>
      <c r="AF29" s="105">
        <v>0.23564532844106101</v>
      </c>
      <c r="AG29" s="105" t="s">
        <v>443</v>
      </c>
      <c r="AH29" s="104">
        <v>0</v>
      </c>
      <c r="AI29" s="104">
        <v>0</v>
      </c>
      <c r="AJ29" s="104">
        <v>0</v>
      </c>
      <c r="AK29" s="104">
        <v>0</v>
      </c>
      <c r="AL29" s="104">
        <v>0</v>
      </c>
      <c r="AM29" s="104">
        <v>0</v>
      </c>
      <c r="AN29" s="104">
        <v>125</v>
      </c>
      <c r="AO29" s="106">
        <v>2.4</v>
      </c>
      <c r="AP29" s="106">
        <v>2.95</v>
      </c>
      <c r="AQ29" s="106">
        <v>4.7</v>
      </c>
      <c r="AR29" s="105">
        <v>2.6166666666666667</v>
      </c>
      <c r="AS29" s="105">
        <v>1.1445130109787001</v>
      </c>
      <c r="AT29" s="104">
        <v>63</v>
      </c>
      <c r="AU29" s="106">
        <v>100</v>
      </c>
      <c r="AV29" s="105">
        <v>96.656532287597699</v>
      </c>
      <c r="AW29" s="105">
        <v>90</v>
      </c>
      <c r="AX29" s="105">
        <v>120.67</v>
      </c>
      <c r="AY29" s="104">
        <v>1500</v>
      </c>
      <c r="AZ29" s="106" t="s">
        <v>443</v>
      </c>
      <c r="BA29" s="106" t="s">
        <v>443</v>
      </c>
      <c r="BB29" s="104">
        <v>78836.125</v>
      </c>
      <c r="BC29" s="104">
        <v>428697</v>
      </c>
      <c r="BD29" s="104">
        <v>421313</v>
      </c>
      <c r="BE29" s="104">
        <v>5270</v>
      </c>
      <c r="BF29" s="104"/>
    </row>
    <row r="30" spans="1:58" x14ac:dyDescent="0.25">
      <c r="A30" s="128" t="s">
        <v>47</v>
      </c>
      <c r="B30" s="107" t="s">
        <v>46</v>
      </c>
      <c r="C30" s="104">
        <v>13990.204210526315</v>
      </c>
      <c r="D30" s="104">
        <v>27.650526315789474</v>
      </c>
      <c r="E30" s="104">
        <v>33439.556000000004</v>
      </c>
      <c r="F30" s="104">
        <v>0</v>
      </c>
      <c r="G30" s="104">
        <v>0</v>
      </c>
      <c r="H30" s="104">
        <v>0</v>
      </c>
      <c r="I30" s="104">
        <v>0</v>
      </c>
      <c r="J30" s="104">
        <v>0</v>
      </c>
      <c r="K30" s="105">
        <v>0.03</v>
      </c>
      <c r="L30" s="105">
        <v>0.15151515151515199</v>
      </c>
      <c r="M30" s="105">
        <v>4.5597652639208765E-2</v>
      </c>
      <c r="N30" s="105">
        <v>1.0395093165878362E-2</v>
      </c>
      <c r="O30" s="104">
        <v>0</v>
      </c>
      <c r="P30" s="104">
        <v>0</v>
      </c>
      <c r="Q30" s="105">
        <v>0.81299999999999994</v>
      </c>
      <c r="R30" s="105" t="s">
        <v>443</v>
      </c>
      <c r="S30" s="104">
        <v>0</v>
      </c>
      <c r="T30" s="104">
        <v>0</v>
      </c>
      <c r="U30" s="104">
        <v>0</v>
      </c>
      <c r="V30" s="105" t="s">
        <v>443</v>
      </c>
      <c r="W30" s="106">
        <v>7.5</v>
      </c>
      <c r="X30" s="106" t="s">
        <v>443</v>
      </c>
      <c r="Y30" s="105">
        <v>3.8659999370575</v>
      </c>
      <c r="Z30" s="104">
        <v>94</v>
      </c>
      <c r="AA30" s="104">
        <v>24</v>
      </c>
      <c r="AB30" s="106">
        <v>0.1</v>
      </c>
      <c r="AC30" s="105">
        <v>1491.86804199219</v>
      </c>
      <c r="AD30" s="105">
        <v>11</v>
      </c>
      <c r="AE30" s="106" t="s">
        <v>443</v>
      </c>
      <c r="AF30" s="105">
        <v>0.21737336688025799</v>
      </c>
      <c r="AG30" s="105">
        <v>36.009998321533203</v>
      </c>
      <c r="AH30" s="104">
        <v>0</v>
      </c>
      <c r="AI30" s="104">
        <v>0</v>
      </c>
      <c r="AJ30" s="104">
        <v>600</v>
      </c>
      <c r="AK30" s="104">
        <v>0</v>
      </c>
      <c r="AL30" s="104">
        <v>19562</v>
      </c>
      <c r="AM30" s="104">
        <v>0</v>
      </c>
      <c r="AN30" s="104">
        <v>117</v>
      </c>
      <c r="AO30" s="106">
        <v>3.4</v>
      </c>
      <c r="AP30" s="106">
        <v>3.19</v>
      </c>
      <c r="AQ30" s="106">
        <v>5.9</v>
      </c>
      <c r="AR30" s="105">
        <v>3.7166666666666672</v>
      </c>
      <c r="AS30" s="105">
        <v>0.26119691133499101</v>
      </c>
      <c r="AT30" s="104">
        <v>42</v>
      </c>
      <c r="AU30" s="106">
        <v>100</v>
      </c>
      <c r="AV30" s="105">
        <v>98.388580322265597</v>
      </c>
      <c r="AW30" s="105">
        <v>59.8</v>
      </c>
      <c r="AX30" s="105">
        <v>127.23</v>
      </c>
      <c r="AY30" s="104">
        <v>84000</v>
      </c>
      <c r="AZ30" s="106">
        <v>85.982070500000006</v>
      </c>
      <c r="BA30" s="106">
        <v>99.446211300000002</v>
      </c>
      <c r="BB30" s="104">
        <v>20329.34375</v>
      </c>
      <c r="BC30" s="104">
        <v>7075991</v>
      </c>
      <c r="BD30" s="104">
        <v>7057373</v>
      </c>
      <c r="BE30" s="104">
        <v>108560</v>
      </c>
      <c r="BF30" s="104"/>
    </row>
    <row r="31" spans="1:58" x14ac:dyDescent="0.25">
      <c r="A31" s="128" t="s">
        <v>49</v>
      </c>
      <c r="B31" s="107" t="s">
        <v>48</v>
      </c>
      <c r="C31" s="104">
        <v>0</v>
      </c>
      <c r="D31" s="104">
        <v>0</v>
      </c>
      <c r="E31" s="104">
        <v>45374.432499999995</v>
      </c>
      <c r="F31" s="104">
        <v>0</v>
      </c>
      <c r="G31" s="104">
        <v>0</v>
      </c>
      <c r="H31" s="104">
        <v>0</v>
      </c>
      <c r="I31" s="104">
        <v>0</v>
      </c>
      <c r="J31" s="104">
        <v>295342</v>
      </c>
      <c r="K31" s="105">
        <v>0.21199999999999999</v>
      </c>
      <c r="L31" s="105">
        <v>0.12121212121212099</v>
      </c>
      <c r="M31" s="105">
        <v>0.56201095188292727</v>
      </c>
      <c r="N31" s="105">
        <v>9.969966285131468E-2</v>
      </c>
      <c r="O31" s="104">
        <v>0</v>
      </c>
      <c r="P31" s="104">
        <v>0</v>
      </c>
      <c r="Q31" s="105">
        <v>0.42299999999999999</v>
      </c>
      <c r="R31" s="105">
        <v>0.50783230000000001</v>
      </c>
      <c r="S31" s="104">
        <v>140816013</v>
      </c>
      <c r="T31" s="104">
        <v>364.6</v>
      </c>
      <c r="U31" s="104">
        <v>399.83</v>
      </c>
      <c r="V31" s="105">
        <v>7.4273176193237296</v>
      </c>
      <c r="W31" s="106">
        <v>81.199996948242202</v>
      </c>
      <c r="X31" s="106">
        <v>19.200000762939499</v>
      </c>
      <c r="Y31" s="105">
        <v>4.6999998390674598E-2</v>
      </c>
      <c r="Z31" s="104">
        <v>88</v>
      </c>
      <c r="AA31" s="104">
        <v>49</v>
      </c>
      <c r="AB31" s="106">
        <v>0.8</v>
      </c>
      <c r="AC31" s="105">
        <v>96.100669860839801</v>
      </c>
      <c r="AD31" s="105">
        <v>371</v>
      </c>
      <c r="AE31" s="106">
        <v>103</v>
      </c>
      <c r="AF31" s="105">
        <v>0.61029999402883495</v>
      </c>
      <c r="AG31" s="105">
        <v>35.299999237060497</v>
      </c>
      <c r="AH31" s="104">
        <v>34893</v>
      </c>
      <c r="AI31" s="104">
        <v>9911</v>
      </c>
      <c r="AJ31" s="104">
        <v>0</v>
      </c>
      <c r="AK31" s="104">
        <v>27347</v>
      </c>
      <c r="AL31" s="104">
        <v>25180</v>
      </c>
      <c r="AM31" s="104">
        <v>0</v>
      </c>
      <c r="AN31" s="104">
        <v>128</v>
      </c>
      <c r="AO31" s="106">
        <v>20.2</v>
      </c>
      <c r="AP31" s="106">
        <v>8.3699999999999992</v>
      </c>
      <c r="AQ31" s="106">
        <v>11.8</v>
      </c>
      <c r="AR31" s="105">
        <v>3.7166666666666672</v>
      </c>
      <c r="AS31" s="105">
        <v>-0.58881372213363603</v>
      </c>
      <c r="AT31" s="104">
        <v>41</v>
      </c>
      <c r="AU31" s="106">
        <v>19.1647129058838</v>
      </c>
      <c r="AV31" s="105">
        <v>37.746700286865199</v>
      </c>
      <c r="AW31" s="105">
        <v>14</v>
      </c>
      <c r="AX31" s="105">
        <v>83.63</v>
      </c>
      <c r="AY31" s="104">
        <v>41000</v>
      </c>
      <c r="AZ31" s="106">
        <v>19.7318113</v>
      </c>
      <c r="BA31" s="106">
        <v>82.289224599999997</v>
      </c>
      <c r="BB31" s="104">
        <v>1869.75817871094</v>
      </c>
      <c r="BC31" s="104">
        <v>19193382</v>
      </c>
      <c r="BD31" s="104">
        <v>17926858</v>
      </c>
      <c r="BE31" s="104">
        <v>273600</v>
      </c>
      <c r="BF31" s="104"/>
    </row>
    <row r="32" spans="1:58" x14ac:dyDescent="0.25">
      <c r="A32" s="128" t="s">
        <v>51</v>
      </c>
      <c r="B32" s="107" t="s">
        <v>50</v>
      </c>
      <c r="C32" s="104">
        <v>11277.042105263157</v>
      </c>
      <c r="D32" s="104">
        <v>0</v>
      </c>
      <c r="E32" s="104">
        <v>18033.010999999999</v>
      </c>
      <c r="F32" s="104">
        <v>0</v>
      </c>
      <c r="G32" s="104">
        <v>0</v>
      </c>
      <c r="H32" s="104">
        <v>0</v>
      </c>
      <c r="I32" s="104">
        <v>0</v>
      </c>
      <c r="J32" s="104">
        <v>92803</v>
      </c>
      <c r="K32" s="105">
        <v>0.182</v>
      </c>
      <c r="L32" s="105">
        <v>9.0909090909090898E-2</v>
      </c>
      <c r="M32" s="105">
        <v>0.84464122002254705</v>
      </c>
      <c r="N32" s="105">
        <v>0.65708209374341275</v>
      </c>
      <c r="O32" s="104">
        <v>0</v>
      </c>
      <c r="P32" s="104">
        <v>0</v>
      </c>
      <c r="Q32" s="105">
        <v>0.41699999999999998</v>
      </c>
      <c r="R32" s="105">
        <v>0.40392616391181901</v>
      </c>
      <c r="S32" s="104">
        <v>174535530</v>
      </c>
      <c r="T32" s="104">
        <v>558.58000000000004</v>
      </c>
      <c r="U32" s="104">
        <v>210.9</v>
      </c>
      <c r="V32" s="105">
        <v>13.5246829986572</v>
      </c>
      <c r="W32" s="106">
        <v>61.200000762939503</v>
      </c>
      <c r="X32" s="106">
        <v>29.299999237060501</v>
      </c>
      <c r="Y32" s="105" t="s">
        <v>443</v>
      </c>
      <c r="Z32" s="104">
        <v>90</v>
      </c>
      <c r="AA32" s="104">
        <v>114</v>
      </c>
      <c r="AB32" s="106">
        <v>1.1000000000000001</v>
      </c>
      <c r="AC32" s="105">
        <v>63.735538482666001</v>
      </c>
      <c r="AD32" s="105">
        <v>712</v>
      </c>
      <c r="AE32" s="106">
        <v>64</v>
      </c>
      <c r="AF32" s="105">
        <v>0.47066428181012998</v>
      </c>
      <c r="AG32" s="105">
        <v>33.360000610351598</v>
      </c>
      <c r="AH32" s="104">
        <v>193</v>
      </c>
      <c r="AI32" s="104">
        <v>810</v>
      </c>
      <c r="AJ32" s="104">
        <v>12000</v>
      </c>
      <c r="AK32" s="104">
        <v>47553</v>
      </c>
      <c r="AL32" s="104">
        <v>77209</v>
      </c>
      <c r="AM32" s="104">
        <v>21385</v>
      </c>
      <c r="AN32" s="104">
        <v>92</v>
      </c>
      <c r="AO32" s="106">
        <v>41.1</v>
      </c>
      <c r="AP32" s="106">
        <v>7.04</v>
      </c>
      <c r="AQ32" s="106">
        <v>8.3000000000000007</v>
      </c>
      <c r="AR32" s="105">
        <v>3.15</v>
      </c>
      <c r="AS32" s="105">
        <v>-1.33943200111389</v>
      </c>
      <c r="AT32" s="104">
        <v>17</v>
      </c>
      <c r="AU32" s="106">
        <v>7.5884771347045898</v>
      </c>
      <c r="AV32" s="105">
        <v>85.49609375</v>
      </c>
      <c r="AW32" s="105">
        <v>5.2</v>
      </c>
      <c r="AX32" s="105">
        <v>48.04</v>
      </c>
      <c r="AY32" s="104">
        <v>6000</v>
      </c>
      <c r="AZ32" s="106">
        <v>48.012909700000002</v>
      </c>
      <c r="BA32" s="106">
        <v>75.861657600000001</v>
      </c>
      <c r="BB32" s="104">
        <v>770.94134521484398</v>
      </c>
      <c r="BC32" s="104">
        <v>10864245</v>
      </c>
      <c r="BD32" s="104">
        <v>11159075</v>
      </c>
      <c r="BE32" s="104">
        <v>25680</v>
      </c>
      <c r="BF32" s="104"/>
    </row>
    <row r="33" spans="1:58" x14ac:dyDescent="0.25">
      <c r="A33" s="128" t="s">
        <v>841</v>
      </c>
      <c r="B33" s="107" t="s">
        <v>58</v>
      </c>
      <c r="C33" s="104">
        <v>0</v>
      </c>
      <c r="D33" s="104">
        <v>0</v>
      </c>
      <c r="E33" s="104" t="s">
        <v>443</v>
      </c>
      <c r="F33" s="104">
        <v>0</v>
      </c>
      <c r="G33" s="104">
        <v>0</v>
      </c>
      <c r="H33" s="104">
        <v>0</v>
      </c>
      <c r="I33" s="104">
        <v>0</v>
      </c>
      <c r="J33" s="104">
        <v>1212</v>
      </c>
      <c r="K33" s="105">
        <v>9.0999999999999998E-2</v>
      </c>
      <c r="L33" s="105">
        <v>0.42424242424242398</v>
      </c>
      <c r="M33" s="105">
        <v>3.0293387661910372E-3</v>
      </c>
      <c r="N33" s="105">
        <v>7.293475453390528E-3</v>
      </c>
      <c r="O33" s="104">
        <v>0</v>
      </c>
      <c r="P33" s="104">
        <v>0</v>
      </c>
      <c r="Q33" s="105">
        <v>0.65400000000000003</v>
      </c>
      <c r="R33" s="105" t="s">
        <v>443</v>
      </c>
      <c r="S33" s="104">
        <v>1917350</v>
      </c>
      <c r="T33" s="104">
        <v>75.86</v>
      </c>
      <c r="U33" s="104">
        <v>93.93</v>
      </c>
      <c r="V33" s="105">
        <v>7.2085700035095197</v>
      </c>
      <c r="W33" s="106">
        <v>17.399999618530298</v>
      </c>
      <c r="X33" s="106" t="s">
        <v>443</v>
      </c>
      <c r="Y33" s="105">
        <v>0.30599999427795399</v>
      </c>
      <c r="Z33" s="104">
        <v>96</v>
      </c>
      <c r="AA33" s="104">
        <v>134</v>
      </c>
      <c r="AB33" s="106">
        <v>0.8</v>
      </c>
      <c r="AC33" s="105">
        <v>310.40603637695301</v>
      </c>
      <c r="AD33" s="105">
        <v>42</v>
      </c>
      <c r="AE33" s="106">
        <v>0</v>
      </c>
      <c r="AF33" s="105" t="s">
        <v>443</v>
      </c>
      <c r="AG33" s="105">
        <v>47.189998626708999</v>
      </c>
      <c r="AH33" s="104">
        <v>0</v>
      </c>
      <c r="AI33" s="104">
        <v>0</v>
      </c>
      <c r="AJ33" s="104">
        <v>0</v>
      </c>
      <c r="AK33" s="104">
        <v>0</v>
      </c>
      <c r="AL33" s="104">
        <v>0</v>
      </c>
      <c r="AM33" s="104">
        <v>0</v>
      </c>
      <c r="AN33" s="104">
        <v>111</v>
      </c>
      <c r="AO33" s="106">
        <v>13.7</v>
      </c>
      <c r="AP33" s="106">
        <v>5.7</v>
      </c>
      <c r="AQ33" s="106">
        <v>5.4</v>
      </c>
      <c r="AR33" s="105">
        <v>3.65</v>
      </c>
      <c r="AS33" s="105">
        <v>0.156338796019554</v>
      </c>
      <c r="AT33" s="104">
        <v>57</v>
      </c>
      <c r="AU33" s="106">
        <v>92.611587524414105</v>
      </c>
      <c r="AV33" s="105">
        <v>88.465423583984403</v>
      </c>
      <c r="AW33" s="105">
        <v>50.3</v>
      </c>
      <c r="AX33" s="105">
        <v>122.02</v>
      </c>
      <c r="AY33" s="104">
        <v>2400</v>
      </c>
      <c r="AZ33" s="106">
        <v>72.221948999999995</v>
      </c>
      <c r="BA33" s="106">
        <v>91.712029000000001</v>
      </c>
      <c r="BB33" s="104">
        <v>6831.46044921875</v>
      </c>
      <c r="BC33" s="104">
        <v>546388</v>
      </c>
      <c r="BD33" s="104">
        <v>519585</v>
      </c>
      <c r="BE33" s="104">
        <v>4030</v>
      </c>
      <c r="BF33" s="104"/>
    </row>
    <row r="34" spans="1:58" x14ac:dyDescent="0.25">
      <c r="A34" s="128" t="s">
        <v>53</v>
      </c>
      <c r="B34" s="107" t="s">
        <v>52</v>
      </c>
      <c r="C34" s="104">
        <v>0</v>
      </c>
      <c r="D34" s="104">
        <v>0</v>
      </c>
      <c r="E34" s="104">
        <v>301299.88750000001</v>
      </c>
      <c r="F34" s="104">
        <v>11.125999999999999</v>
      </c>
      <c r="G34" s="104">
        <v>32353.851499999997</v>
      </c>
      <c r="H34" s="104">
        <v>549.67600000000004</v>
      </c>
      <c r="I34" s="104">
        <v>8677.773000000001</v>
      </c>
      <c r="J34" s="104">
        <v>274242</v>
      </c>
      <c r="K34" s="105">
        <v>0.182</v>
      </c>
      <c r="L34" s="105">
        <v>6.0606060606060601E-2</v>
      </c>
      <c r="M34" s="105">
        <v>0.37047736745035947</v>
      </c>
      <c r="N34" s="105">
        <v>0.11310341292461104</v>
      </c>
      <c r="O34" s="104">
        <v>0</v>
      </c>
      <c r="P34" s="104">
        <v>0</v>
      </c>
      <c r="Q34" s="105">
        <v>0.58199999999999996</v>
      </c>
      <c r="R34" s="105">
        <v>0.14972650000000001</v>
      </c>
      <c r="S34" s="104">
        <v>5567833</v>
      </c>
      <c r="T34" s="104">
        <v>477.98</v>
      </c>
      <c r="U34" s="104">
        <v>595.85</v>
      </c>
      <c r="V34" s="105">
        <v>4.0525074005126998</v>
      </c>
      <c r="W34" s="106">
        <v>29.200000762939499</v>
      </c>
      <c r="X34" s="106">
        <v>23.899999618530298</v>
      </c>
      <c r="Y34" s="105">
        <v>0.168999999761581</v>
      </c>
      <c r="Z34" s="104">
        <v>84</v>
      </c>
      <c r="AA34" s="104">
        <v>326</v>
      </c>
      <c r="AB34" s="106">
        <v>0.6</v>
      </c>
      <c r="AC34" s="105">
        <v>209.61686706543</v>
      </c>
      <c r="AD34" s="105">
        <v>161</v>
      </c>
      <c r="AE34" s="106">
        <v>4</v>
      </c>
      <c r="AF34" s="105">
        <v>0.472925551633674</v>
      </c>
      <c r="AG34" s="105">
        <v>30.7600002288818</v>
      </c>
      <c r="AH34" s="104">
        <v>2500000</v>
      </c>
      <c r="AI34" s="104">
        <v>0</v>
      </c>
      <c r="AJ34" s="104">
        <v>5817</v>
      </c>
      <c r="AK34" s="104">
        <v>0</v>
      </c>
      <c r="AL34" s="104">
        <v>67</v>
      </c>
      <c r="AM34" s="104">
        <v>0</v>
      </c>
      <c r="AN34" s="104">
        <v>112</v>
      </c>
      <c r="AO34" s="106">
        <v>15.3</v>
      </c>
      <c r="AP34" s="106">
        <v>7.78</v>
      </c>
      <c r="AQ34" s="106">
        <v>4.7</v>
      </c>
      <c r="AR34" s="105">
        <v>2.2999999999999998</v>
      </c>
      <c r="AS34" s="105">
        <v>-0.65530812740325906</v>
      </c>
      <c r="AT34" s="104">
        <v>20</v>
      </c>
      <c r="AU34" s="106">
        <v>49.770656585693402</v>
      </c>
      <c r="AV34" s="105">
        <v>78.345939636230497</v>
      </c>
      <c r="AW34" s="105">
        <v>32.4</v>
      </c>
      <c r="AX34" s="105">
        <v>124.94</v>
      </c>
      <c r="AY34" s="104">
        <v>33000</v>
      </c>
      <c r="AZ34" s="106">
        <v>42.428946699999997</v>
      </c>
      <c r="BA34" s="106">
        <v>75.543033899999998</v>
      </c>
      <c r="BB34" s="104">
        <v>4001.7568359375</v>
      </c>
      <c r="BC34" s="104">
        <v>16005373</v>
      </c>
      <c r="BD34" s="104">
        <v>15262351</v>
      </c>
      <c r="BE34" s="104">
        <v>176520</v>
      </c>
      <c r="BF34" s="104"/>
    </row>
    <row r="35" spans="1:58" x14ac:dyDescent="0.25">
      <c r="A35" s="128" t="s">
        <v>55</v>
      </c>
      <c r="B35" s="107" t="s">
        <v>54</v>
      </c>
      <c r="C35" s="104">
        <v>91.054736842105257</v>
      </c>
      <c r="D35" s="104">
        <v>0</v>
      </c>
      <c r="E35" s="104">
        <v>121963.73100000001</v>
      </c>
      <c r="F35" s="104">
        <v>0</v>
      </c>
      <c r="G35" s="104">
        <v>0</v>
      </c>
      <c r="H35" s="104">
        <v>0</v>
      </c>
      <c r="I35" s="104">
        <v>0</v>
      </c>
      <c r="J35" s="104">
        <v>6027</v>
      </c>
      <c r="K35" s="105">
        <v>0.121</v>
      </c>
      <c r="L35" s="105">
        <v>6.0606060606060601E-2</v>
      </c>
      <c r="M35" s="105">
        <v>0.94812304743470388</v>
      </c>
      <c r="N35" s="105">
        <v>0.71573167642660318</v>
      </c>
      <c r="O35" s="104">
        <v>0</v>
      </c>
      <c r="P35" s="104">
        <v>0</v>
      </c>
      <c r="Q35" s="105">
        <v>0.55600000000000005</v>
      </c>
      <c r="R35" s="105">
        <v>0.26031300000000002</v>
      </c>
      <c r="S35" s="104">
        <v>364645070</v>
      </c>
      <c r="T35" s="104">
        <v>472.36</v>
      </c>
      <c r="U35" s="104">
        <v>549.27</v>
      </c>
      <c r="V35" s="105">
        <v>3.5392622947692902</v>
      </c>
      <c r="W35" s="106">
        <v>84</v>
      </c>
      <c r="X35" s="106">
        <v>15.1000003814697</v>
      </c>
      <c r="Y35" s="105">
        <v>7.69999995827675E-2</v>
      </c>
      <c r="Z35" s="104">
        <v>77</v>
      </c>
      <c r="AA35" s="104">
        <v>194</v>
      </c>
      <c r="AB35" s="106">
        <v>3.8</v>
      </c>
      <c r="AC35" s="105">
        <v>162.84019470214801</v>
      </c>
      <c r="AD35" s="105">
        <v>596</v>
      </c>
      <c r="AE35" s="106">
        <v>65</v>
      </c>
      <c r="AF35" s="105">
        <v>0.56880414271408397</v>
      </c>
      <c r="AG35" s="105">
        <v>46.540000915527301</v>
      </c>
      <c r="AH35" s="104">
        <v>0</v>
      </c>
      <c r="AI35" s="104">
        <v>12890</v>
      </c>
      <c r="AJ35" s="104">
        <v>942</v>
      </c>
      <c r="AK35" s="104">
        <v>245725</v>
      </c>
      <c r="AL35" s="104">
        <v>417327</v>
      </c>
      <c r="AM35" s="104">
        <v>0</v>
      </c>
      <c r="AN35" s="104">
        <v>121</v>
      </c>
      <c r="AO35" s="106">
        <v>7.9</v>
      </c>
      <c r="AP35" s="106">
        <v>7.81</v>
      </c>
      <c r="AQ35" s="106">
        <v>10</v>
      </c>
      <c r="AR35" s="105">
        <v>3.9666666666666663</v>
      </c>
      <c r="AS35" s="105">
        <v>-0.81979131698608398</v>
      </c>
      <c r="AT35" s="104">
        <v>25</v>
      </c>
      <c r="AU35" s="106">
        <v>60.0747680664063</v>
      </c>
      <c r="AV35" s="105">
        <v>74.985580444335895</v>
      </c>
      <c r="AW35" s="105">
        <v>25</v>
      </c>
      <c r="AX35" s="105">
        <v>68.11</v>
      </c>
      <c r="AY35" s="104">
        <v>37000</v>
      </c>
      <c r="AZ35" s="106">
        <v>45.801611200000004</v>
      </c>
      <c r="BA35" s="106">
        <v>75.596047900000002</v>
      </c>
      <c r="BB35" s="104">
        <v>3694.19995117188</v>
      </c>
      <c r="BC35" s="104">
        <v>24053728</v>
      </c>
      <c r="BD35" s="104">
        <v>23334420</v>
      </c>
      <c r="BE35" s="104">
        <v>472710</v>
      </c>
      <c r="BF35" s="104"/>
    </row>
    <row r="36" spans="1:58" x14ac:dyDescent="0.25">
      <c r="A36" s="128" t="s">
        <v>57</v>
      </c>
      <c r="B36" s="107" t="s">
        <v>56</v>
      </c>
      <c r="C36" s="104">
        <v>26464.162105263156</v>
      </c>
      <c r="D36" s="104">
        <v>98.328421052631583</v>
      </c>
      <c r="E36" s="104">
        <v>95354.708499999993</v>
      </c>
      <c r="F36" s="104">
        <v>144.80199999999999</v>
      </c>
      <c r="G36" s="104">
        <v>24069.913</v>
      </c>
      <c r="H36" s="104">
        <v>733.82550000000003</v>
      </c>
      <c r="I36" s="104">
        <v>55.944000000000003</v>
      </c>
      <c r="J36" s="104">
        <v>909</v>
      </c>
      <c r="K36" s="105">
        <v>6.0999999999999999E-2</v>
      </c>
      <c r="L36" s="105">
        <v>0.21212121212121199</v>
      </c>
      <c r="M36" s="105">
        <v>2.0163797455156007E-2</v>
      </c>
      <c r="N36" s="105">
        <v>6.5196607157304437E-3</v>
      </c>
      <c r="O36" s="104">
        <v>0</v>
      </c>
      <c r="P36" s="104">
        <v>0</v>
      </c>
      <c r="Q36" s="105">
        <v>0.92600000000000005</v>
      </c>
      <c r="R36" s="105" t="s">
        <v>443</v>
      </c>
      <c r="S36" s="104">
        <v>50000</v>
      </c>
      <c r="T36" s="104">
        <v>0</v>
      </c>
      <c r="U36" s="104">
        <v>0</v>
      </c>
      <c r="V36" s="105" t="s">
        <v>443</v>
      </c>
      <c r="W36" s="106">
        <v>5.0999999046325701</v>
      </c>
      <c r="X36" s="106" t="s">
        <v>443</v>
      </c>
      <c r="Y36" s="105">
        <v>2.0680000782012899</v>
      </c>
      <c r="Z36" s="104">
        <v>89</v>
      </c>
      <c r="AA36" s="104">
        <v>5.5</v>
      </c>
      <c r="AB36" s="106" t="s">
        <v>443</v>
      </c>
      <c r="AC36" s="105">
        <v>4600.08837890625</v>
      </c>
      <c r="AD36" s="105">
        <v>7</v>
      </c>
      <c r="AE36" s="106" t="s">
        <v>443</v>
      </c>
      <c r="AF36" s="105">
        <v>9.2144454560170799E-2</v>
      </c>
      <c r="AG36" s="105">
        <v>33.680000305175803</v>
      </c>
      <c r="AH36" s="104">
        <v>88300</v>
      </c>
      <c r="AI36" s="104">
        <v>62554</v>
      </c>
      <c r="AJ36" s="104">
        <v>7000</v>
      </c>
      <c r="AK36" s="104">
        <v>0</v>
      </c>
      <c r="AL36" s="104">
        <v>110123</v>
      </c>
      <c r="AM36" s="104">
        <v>0</v>
      </c>
      <c r="AN36" s="104">
        <v>139</v>
      </c>
      <c r="AO36" s="106">
        <v>2.4</v>
      </c>
      <c r="AP36" s="106">
        <v>1.25</v>
      </c>
      <c r="AQ36" s="106">
        <v>7.1</v>
      </c>
      <c r="AR36" s="105">
        <v>3.8666666666666671</v>
      </c>
      <c r="AS36" s="105">
        <v>1.8542109727859499</v>
      </c>
      <c r="AT36" s="104">
        <v>81</v>
      </c>
      <c r="AU36" s="106">
        <v>100</v>
      </c>
      <c r="AV36" s="105" t="s">
        <v>443</v>
      </c>
      <c r="AW36" s="105">
        <v>89.8</v>
      </c>
      <c r="AX36" s="105">
        <v>84.06</v>
      </c>
      <c r="AY36" s="104">
        <v>1200000</v>
      </c>
      <c r="AZ36" s="106">
        <v>99.818275200000002</v>
      </c>
      <c r="BA36" s="106">
        <v>99.818275200000002</v>
      </c>
      <c r="BB36" s="104">
        <v>46377.6484375</v>
      </c>
      <c r="BC36" s="104">
        <v>36708084</v>
      </c>
      <c r="BD36" s="104">
        <v>35032831</v>
      </c>
      <c r="BE36" s="104">
        <v>9093510</v>
      </c>
      <c r="BF36" s="104"/>
    </row>
    <row r="37" spans="1:58" x14ac:dyDescent="0.25">
      <c r="A37" s="128" t="s">
        <v>60</v>
      </c>
      <c r="B37" s="107" t="s">
        <v>59</v>
      </c>
      <c r="C37" s="104">
        <v>54.004210526315788</v>
      </c>
      <c r="D37" s="104">
        <v>0</v>
      </c>
      <c r="E37" s="104">
        <v>37207.945000000007</v>
      </c>
      <c r="F37" s="104">
        <v>0</v>
      </c>
      <c r="G37" s="104">
        <v>0</v>
      </c>
      <c r="H37" s="104">
        <v>0</v>
      </c>
      <c r="I37" s="104">
        <v>0</v>
      </c>
      <c r="J37" s="104">
        <v>0</v>
      </c>
      <c r="K37" s="105">
        <v>0</v>
      </c>
      <c r="L37" s="105">
        <v>3.03030303030303E-2</v>
      </c>
      <c r="M37" s="105">
        <v>0.91666394824925468</v>
      </c>
      <c r="N37" s="105">
        <v>0.52729780751385347</v>
      </c>
      <c r="O37" s="104">
        <v>5</v>
      </c>
      <c r="P37" s="104">
        <v>0</v>
      </c>
      <c r="Q37" s="105">
        <v>0.36699999999999999</v>
      </c>
      <c r="R37" s="105">
        <v>0.42433470000000001</v>
      </c>
      <c r="S37" s="104">
        <v>654893721</v>
      </c>
      <c r="T37" s="104">
        <v>255.54</v>
      </c>
      <c r="U37" s="104">
        <v>248.56</v>
      </c>
      <c r="V37" s="105">
        <v>25.9820346832275</v>
      </c>
      <c r="W37" s="106">
        <v>121.5</v>
      </c>
      <c r="X37" s="106">
        <v>23.5</v>
      </c>
      <c r="Y37" s="105">
        <v>4.80000004172325E-2</v>
      </c>
      <c r="Z37" s="104">
        <v>49</v>
      </c>
      <c r="AA37" s="104">
        <v>423</v>
      </c>
      <c r="AB37" s="106">
        <v>4</v>
      </c>
      <c r="AC37" s="105">
        <v>31.855775833129901</v>
      </c>
      <c r="AD37" s="105">
        <v>882</v>
      </c>
      <c r="AE37" s="106">
        <v>115</v>
      </c>
      <c r="AF37" s="105">
        <v>0.67335567174965105</v>
      </c>
      <c r="AG37" s="105">
        <v>56.240001678466797</v>
      </c>
      <c r="AH37" s="104">
        <v>266</v>
      </c>
      <c r="AI37" s="104">
        <v>5440</v>
      </c>
      <c r="AJ37" s="104">
        <v>119</v>
      </c>
      <c r="AK37" s="104">
        <v>608028</v>
      </c>
      <c r="AL37" s="104">
        <v>6412</v>
      </c>
      <c r="AM37" s="104">
        <v>13201</v>
      </c>
      <c r="AN37" s="104">
        <v>80</v>
      </c>
      <c r="AO37" s="106">
        <v>58.6</v>
      </c>
      <c r="AP37" s="106" t="s">
        <v>443</v>
      </c>
      <c r="AQ37" s="106" t="s">
        <v>443</v>
      </c>
      <c r="AR37" s="105" t="s">
        <v>443</v>
      </c>
      <c r="AS37" s="105">
        <v>-1.77005803585052</v>
      </c>
      <c r="AT37" s="104">
        <v>26</v>
      </c>
      <c r="AU37" s="106">
        <v>13.9851121902466</v>
      </c>
      <c r="AV37" s="105">
        <v>36.752609252929702</v>
      </c>
      <c r="AW37" s="105">
        <v>4</v>
      </c>
      <c r="AX37" s="105">
        <v>25.49</v>
      </c>
      <c r="AY37" s="104">
        <v>30000</v>
      </c>
      <c r="AZ37" s="106">
        <v>21.792090999999999</v>
      </c>
      <c r="BA37" s="106">
        <v>68.455441699999994</v>
      </c>
      <c r="BB37" s="104">
        <v>725.94543457031295</v>
      </c>
      <c r="BC37" s="104">
        <v>4659080</v>
      </c>
      <c r="BD37" s="104">
        <v>4875342</v>
      </c>
      <c r="BE37" s="104">
        <v>622980</v>
      </c>
      <c r="BF37" s="104"/>
    </row>
    <row r="38" spans="1:58" x14ac:dyDescent="0.25">
      <c r="A38" s="128" t="s">
        <v>62</v>
      </c>
      <c r="B38" s="107" t="s">
        <v>61</v>
      </c>
      <c r="C38" s="104">
        <v>0</v>
      </c>
      <c r="D38" s="104">
        <v>0</v>
      </c>
      <c r="E38" s="104">
        <v>147350.614</v>
      </c>
      <c r="F38" s="104">
        <v>0</v>
      </c>
      <c r="G38" s="104">
        <v>0</v>
      </c>
      <c r="H38" s="104">
        <v>0</v>
      </c>
      <c r="I38" s="104">
        <v>0</v>
      </c>
      <c r="J38" s="104">
        <v>165333</v>
      </c>
      <c r="K38" s="105">
        <v>0.152</v>
      </c>
      <c r="L38" s="105">
        <v>0.12121212121212099</v>
      </c>
      <c r="M38" s="105">
        <v>0.95052439350993334</v>
      </c>
      <c r="N38" s="105">
        <v>0.92513172674513056</v>
      </c>
      <c r="O38" s="104">
        <v>0</v>
      </c>
      <c r="P38" s="104">
        <v>0</v>
      </c>
      <c r="Q38" s="105">
        <v>0.40400000000000003</v>
      </c>
      <c r="R38" s="105">
        <v>0.534781813621521</v>
      </c>
      <c r="S38" s="104">
        <v>663716991</v>
      </c>
      <c r="T38" s="104">
        <v>176.17</v>
      </c>
      <c r="U38" s="104">
        <v>228.79</v>
      </c>
      <c r="V38" s="105">
        <v>6.6507644653320304</v>
      </c>
      <c r="W38" s="106">
        <v>123.199996948242</v>
      </c>
      <c r="X38" s="106">
        <v>28.799999237060501</v>
      </c>
      <c r="Y38" s="105" t="s">
        <v>443</v>
      </c>
      <c r="Z38" s="104">
        <v>37</v>
      </c>
      <c r="AA38" s="104">
        <v>154</v>
      </c>
      <c r="AB38" s="106">
        <v>1.3</v>
      </c>
      <c r="AC38" s="105">
        <v>99.771194458007798</v>
      </c>
      <c r="AD38" s="105">
        <v>856</v>
      </c>
      <c r="AE38" s="106">
        <v>153</v>
      </c>
      <c r="AF38" s="105">
        <v>0.708284808232301</v>
      </c>
      <c r="AG38" s="105">
        <v>43.319999694824197</v>
      </c>
      <c r="AH38" s="104">
        <v>0</v>
      </c>
      <c r="AI38" s="104">
        <v>1887452</v>
      </c>
      <c r="AJ38" s="104">
        <v>4227</v>
      </c>
      <c r="AK38" s="104">
        <v>113429</v>
      </c>
      <c r="AL38" s="104">
        <v>449940</v>
      </c>
      <c r="AM38" s="104">
        <v>3866</v>
      </c>
      <c r="AN38" s="104">
        <v>102</v>
      </c>
      <c r="AO38" s="106">
        <v>32.5</v>
      </c>
      <c r="AP38" s="106">
        <v>8.0299999999999994</v>
      </c>
      <c r="AQ38" s="106" t="s">
        <v>443</v>
      </c>
      <c r="AR38" s="105" t="s">
        <v>443</v>
      </c>
      <c r="AS38" s="105">
        <v>-1.46104204654694</v>
      </c>
      <c r="AT38" s="104">
        <v>19</v>
      </c>
      <c r="AU38" s="106">
        <v>8.8308982849121094</v>
      </c>
      <c r="AV38" s="105">
        <v>22.311550140380898</v>
      </c>
      <c r="AW38" s="105">
        <v>5</v>
      </c>
      <c r="AX38" s="105">
        <v>44.48</v>
      </c>
      <c r="AY38" s="104">
        <v>31000</v>
      </c>
      <c r="AZ38" s="106">
        <v>12.0801433</v>
      </c>
      <c r="BA38" s="106">
        <v>50.828925499999997</v>
      </c>
      <c r="BB38" s="104">
        <v>1941.17553710938</v>
      </c>
      <c r="BC38" s="104">
        <v>14899994</v>
      </c>
      <c r="BD38" s="104">
        <v>13983501</v>
      </c>
      <c r="BE38" s="104">
        <v>1259200</v>
      </c>
      <c r="BF38" s="104"/>
    </row>
    <row r="39" spans="1:58" x14ac:dyDescent="0.25">
      <c r="A39" s="128" t="s">
        <v>64</v>
      </c>
      <c r="B39" s="107" t="s">
        <v>63</v>
      </c>
      <c r="C39" s="104">
        <v>36078.616842105264</v>
      </c>
      <c r="D39" s="104">
        <v>28558.983157894738</v>
      </c>
      <c r="E39" s="104">
        <v>82456.862999999983</v>
      </c>
      <c r="F39" s="104">
        <v>1189.386</v>
      </c>
      <c r="G39" s="104">
        <v>0</v>
      </c>
      <c r="H39" s="104">
        <v>0</v>
      </c>
      <c r="I39" s="104">
        <v>0</v>
      </c>
      <c r="J39" s="104">
        <v>0</v>
      </c>
      <c r="K39" s="105">
        <v>0.03</v>
      </c>
      <c r="L39" s="105">
        <v>0</v>
      </c>
      <c r="M39" s="105">
        <v>0.17264494090933927</v>
      </c>
      <c r="N39" s="105">
        <v>0.10822757506841481</v>
      </c>
      <c r="O39" s="104">
        <v>0</v>
      </c>
      <c r="P39" s="104">
        <v>0</v>
      </c>
      <c r="Q39" s="105">
        <v>0.84299999999999997</v>
      </c>
      <c r="R39" s="105" t="s">
        <v>443</v>
      </c>
      <c r="S39" s="104">
        <v>11336840</v>
      </c>
      <c r="T39" s="104">
        <v>159.55000000000001</v>
      </c>
      <c r="U39" s="104">
        <v>47.79</v>
      </c>
      <c r="V39" s="105">
        <v>2.6085577905178101E-2</v>
      </c>
      <c r="W39" s="106">
        <v>7.4000000953674299</v>
      </c>
      <c r="X39" s="106">
        <v>0.5</v>
      </c>
      <c r="Y39" s="105">
        <v>1.02600002288818</v>
      </c>
      <c r="Z39" s="104">
        <v>93</v>
      </c>
      <c r="AA39" s="104">
        <v>17</v>
      </c>
      <c r="AB39" s="106">
        <v>0.5</v>
      </c>
      <c r="AC39" s="105">
        <v>1903.11865234375</v>
      </c>
      <c r="AD39" s="105">
        <v>22</v>
      </c>
      <c r="AE39" s="106" t="s">
        <v>443</v>
      </c>
      <c r="AF39" s="105">
        <v>0.319304875870974</v>
      </c>
      <c r="AG39" s="105">
        <v>50.450000762939503</v>
      </c>
      <c r="AH39" s="104">
        <v>100</v>
      </c>
      <c r="AI39" s="104">
        <v>14989</v>
      </c>
      <c r="AJ39" s="104">
        <v>0</v>
      </c>
      <c r="AK39" s="104">
        <v>0</v>
      </c>
      <c r="AL39" s="104">
        <v>2032</v>
      </c>
      <c r="AM39" s="104">
        <v>0</v>
      </c>
      <c r="AN39" s="104">
        <v>122</v>
      </c>
      <c r="AO39" s="106">
        <v>3.7</v>
      </c>
      <c r="AP39" s="106">
        <v>2.62</v>
      </c>
      <c r="AQ39" s="106">
        <v>7.4</v>
      </c>
      <c r="AR39" s="105">
        <v>3.7166666666666672</v>
      </c>
      <c r="AS39" s="105">
        <v>0.85137552022934004</v>
      </c>
      <c r="AT39" s="104">
        <v>67</v>
      </c>
      <c r="AU39" s="106">
        <v>100</v>
      </c>
      <c r="AV39" s="105">
        <v>96.627548217773395</v>
      </c>
      <c r="AW39" s="105">
        <v>66</v>
      </c>
      <c r="AX39" s="105">
        <v>127.12</v>
      </c>
      <c r="AY39" s="104">
        <v>150000</v>
      </c>
      <c r="AZ39" s="106">
        <v>99.050801100000001</v>
      </c>
      <c r="BA39" s="106">
        <v>98.996890300000004</v>
      </c>
      <c r="BB39" s="104">
        <v>24084.970703125</v>
      </c>
      <c r="BC39" s="104">
        <v>18054726</v>
      </c>
      <c r="BD39" s="104">
        <v>17894412</v>
      </c>
      <c r="BE39" s="104">
        <v>743532</v>
      </c>
      <c r="BF39" s="104"/>
    </row>
    <row r="40" spans="1:58" x14ac:dyDescent="0.25">
      <c r="A40" s="128" t="s">
        <v>376</v>
      </c>
      <c r="B40" s="107" t="s">
        <v>65</v>
      </c>
      <c r="C40" s="104">
        <v>860772.06105263159</v>
      </c>
      <c r="D40" s="104">
        <v>73783.774736842111</v>
      </c>
      <c r="E40" s="104">
        <v>9235558.7504999992</v>
      </c>
      <c r="F40" s="104">
        <v>16377.686000000002</v>
      </c>
      <c r="G40" s="104">
        <v>10141603.364</v>
      </c>
      <c r="H40" s="104">
        <v>2977721.6014999999</v>
      </c>
      <c r="I40" s="104">
        <v>2163500.8710000003</v>
      </c>
      <c r="J40" s="104">
        <v>15212121</v>
      </c>
      <c r="K40" s="105">
        <v>0.97</v>
      </c>
      <c r="L40" s="105">
        <v>0</v>
      </c>
      <c r="M40" s="105">
        <v>0.81986830732672245</v>
      </c>
      <c r="N40" s="105">
        <v>0.70188940097077057</v>
      </c>
      <c r="O40" s="104">
        <v>0</v>
      </c>
      <c r="P40" s="104">
        <v>0</v>
      </c>
      <c r="Q40" s="105">
        <v>0.752</v>
      </c>
      <c r="R40" s="105">
        <v>2.2642599999999999E-2</v>
      </c>
      <c r="S40" s="104">
        <v>331612</v>
      </c>
      <c r="T40" s="104">
        <v>-215.53</v>
      </c>
      <c r="U40" s="104">
        <v>-440.36</v>
      </c>
      <c r="V40" s="105">
        <v>-8.5613084957003593E-3</v>
      </c>
      <c r="W40" s="106">
        <v>9.3000001907348597</v>
      </c>
      <c r="X40" s="106">
        <v>3.4000000953674299</v>
      </c>
      <c r="Y40" s="105">
        <v>1.9400000572204601</v>
      </c>
      <c r="Z40" s="104">
        <v>99</v>
      </c>
      <c r="AA40" s="104">
        <v>63</v>
      </c>
      <c r="AB40" s="106">
        <v>0.1</v>
      </c>
      <c r="AC40" s="105">
        <v>762.24377441406295</v>
      </c>
      <c r="AD40" s="105">
        <v>27</v>
      </c>
      <c r="AE40" s="106">
        <v>0</v>
      </c>
      <c r="AF40" s="105">
        <v>0.152358266196916</v>
      </c>
      <c r="AG40" s="105">
        <v>42.159999847412102</v>
      </c>
      <c r="AH40" s="104">
        <v>72387822</v>
      </c>
      <c r="AI40" s="104">
        <v>14890393</v>
      </c>
      <c r="AJ40" s="104">
        <v>6454624</v>
      </c>
      <c r="AK40" s="104">
        <v>0</v>
      </c>
      <c r="AL40" s="104">
        <v>321746</v>
      </c>
      <c r="AM40" s="104">
        <v>0</v>
      </c>
      <c r="AN40" s="104">
        <v>129</v>
      </c>
      <c r="AO40" s="106">
        <v>9.6</v>
      </c>
      <c r="AP40" s="106">
        <v>3.25</v>
      </c>
      <c r="AQ40" s="106">
        <v>8.1</v>
      </c>
      <c r="AR40" s="105">
        <v>4</v>
      </c>
      <c r="AS40" s="105">
        <v>0.42190819978714</v>
      </c>
      <c r="AT40" s="104">
        <v>39</v>
      </c>
      <c r="AU40" s="106">
        <v>100</v>
      </c>
      <c r="AV40" s="105">
        <v>96.357452392578097</v>
      </c>
      <c r="AW40" s="105">
        <v>53.2</v>
      </c>
      <c r="AX40" s="105">
        <v>96.88</v>
      </c>
      <c r="AY40" s="104">
        <v>1000000</v>
      </c>
      <c r="AZ40" s="106">
        <v>76.465871500000006</v>
      </c>
      <c r="BA40" s="106">
        <v>95.493212299999996</v>
      </c>
      <c r="BB40" s="104">
        <v>16806.7421875</v>
      </c>
      <c r="BC40" s="104">
        <v>1386395008</v>
      </c>
      <c r="BD40" s="104">
        <v>1368496710</v>
      </c>
      <c r="BE40" s="104">
        <v>9327489.9000000004</v>
      </c>
      <c r="BF40" s="104"/>
    </row>
    <row r="41" spans="1:58" x14ac:dyDescent="0.25">
      <c r="A41" s="128" t="s">
        <v>67</v>
      </c>
      <c r="B41" s="107" t="s">
        <v>66</v>
      </c>
      <c r="C41" s="104">
        <v>99901.317894736843</v>
      </c>
      <c r="D41" s="104">
        <v>3204.7284210526318</v>
      </c>
      <c r="E41" s="104">
        <v>269719.66899999999</v>
      </c>
      <c r="F41" s="104">
        <v>513.178</v>
      </c>
      <c r="G41" s="104">
        <v>16475.826500000003</v>
      </c>
      <c r="H41" s="104">
        <v>84.069000000000003</v>
      </c>
      <c r="I41" s="104">
        <v>42889.378000000004</v>
      </c>
      <c r="J41" s="104">
        <v>3030</v>
      </c>
      <c r="K41" s="105">
        <v>6.0999999999999999E-2</v>
      </c>
      <c r="L41" s="105">
        <v>3.03030303030303E-2</v>
      </c>
      <c r="M41" s="105">
        <v>0.81818635749074997</v>
      </c>
      <c r="N41" s="105">
        <v>0.36507863623851283</v>
      </c>
      <c r="O41" s="104">
        <v>0</v>
      </c>
      <c r="P41" s="104">
        <v>4</v>
      </c>
      <c r="Q41" s="105">
        <v>0.747</v>
      </c>
      <c r="R41" s="105">
        <v>2.0515374839305899E-2</v>
      </c>
      <c r="S41" s="104">
        <v>187898843</v>
      </c>
      <c r="T41" s="104">
        <v>988.5</v>
      </c>
      <c r="U41" s="104">
        <v>738.56</v>
      </c>
      <c r="V41" s="105">
        <v>0.27603763341903698</v>
      </c>
      <c r="W41" s="106">
        <v>14.699999809265099</v>
      </c>
      <c r="X41" s="106">
        <v>3.4000000953674299</v>
      </c>
      <c r="Y41" s="105">
        <v>1.4709999561309799</v>
      </c>
      <c r="Z41" s="104">
        <v>93</v>
      </c>
      <c r="AA41" s="104">
        <v>33</v>
      </c>
      <c r="AB41" s="106">
        <v>0.4</v>
      </c>
      <c r="AC41" s="105">
        <v>852.81219482421898</v>
      </c>
      <c r="AD41" s="105">
        <v>64</v>
      </c>
      <c r="AE41" s="106">
        <v>1</v>
      </c>
      <c r="AF41" s="105">
        <v>0.38340474397222202</v>
      </c>
      <c r="AG41" s="105">
        <v>50.799999237060497</v>
      </c>
      <c r="AH41" s="104">
        <v>2284</v>
      </c>
      <c r="AI41" s="104">
        <v>76725</v>
      </c>
      <c r="AJ41" s="104">
        <v>60000</v>
      </c>
      <c r="AK41" s="104">
        <v>6509223</v>
      </c>
      <c r="AL41" s="104">
        <v>282</v>
      </c>
      <c r="AM41" s="104">
        <v>7171</v>
      </c>
      <c r="AN41" s="104">
        <v>125</v>
      </c>
      <c r="AO41" s="106">
        <v>7.1</v>
      </c>
      <c r="AP41" s="106">
        <v>2.74</v>
      </c>
      <c r="AQ41" s="106">
        <v>4.5</v>
      </c>
      <c r="AR41" s="105">
        <v>3.7833333333333328</v>
      </c>
      <c r="AS41" s="105">
        <v>-6.7272700369358104E-2</v>
      </c>
      <c r="AT41" s="104">
        <v>36</v>
      </c>
      <c r="AU41" s="106">
        <v>99.004455566406307</v>
      </c>
      <c r="AV41" s="105">
        <v>94.577056884765597</v>
      </c>
      <c r="AW41" s="105">
        <v>58.1</v>
      </c>
      <c r="AX41" s="105">
        <v>117.09</v>
      </c>
      <c r="AY41" s="104">
        <v>120000</v>
      </c>
      <c r="AZ41" s="106">
        <v>81.0978463</v>
      </c>
      <c r="BA41" s="106">
        <v>91.404130699999996</v>
      </c>
      <c r="BB41" s="104">
        <v>14552.0087890625</v>
      </c>
      <c r="BC41" s="104">
        <v>49065616</v>
      </c>
      <c r="BD41" s="104">
        <v>48089508</v>
      </c>
      <c r="BE41" s="104">
        <v>1109500</v>
      </c>
      <c r="BF41" s="104"/>
    </row>
    <row r="42" spans="1:58" x14ac:dyDescent="0.25">
      <c r="A42" s="128" t="s">
        <v>69</v>
      </c>
      <c r="B42" s="107" t="s">
        <v>68</v>
      </c>
      <c r="C42" s="104">
        <v>0</v>
      </c>
      <c r="D42" s="104">
        <v>0</v>
      </c>
      <c r="E42" s="104" t="s">
        <v>443</v>
      </c>
      <c r="F42" s="104">
        <v>2.6760000000000002</v>
      </c>
      <c r="G42" s="104">
        <v>7394.2060000000001</v>
      </c>
      <c r="H42" s="104">
        <v>894.40150000000006</v>
      </c>
      <c r="I42" s="104">
        <v>0</v>
      </c>
      <c r="J42" s="104">
        <v>0</v>
      </c>
      <c r="K42" s="105">
        <v>0</v>
      </c>
      <c r="L42" s="105">
        <v>6.0606060606060601E-2</v>
      </c>
      <c r="M42" s="105">
        <v>5.394973634074033E-2</v>
      </c>
      <c r="N42" s="105">
        <v>1.1412593394411738E-2</v>
      </c>
      <c r="O42" s="104">
        <v>0</v>
      </c>
      <c r="P42" s="104">
        <v>0</v>
      </c>
      <c r="Q42" s="105">
        <v>0.503</v>
      </c>
      <c r="R42" s="105">
        <v>0.16520580000000001</v>
      </c>
      <c r="S42" s="104">
        <v>299253</v>
      </c>
      <c r="T42" s="104">
        <v>21.56</v>
      </c>
      <c r="U42" s="104">
        <v>24.72</v>
      </c>
      <c r="V42" s="105">
        <v>6.22218942642212</v>
      </c>
      <c r="W42" s="106">
        <v>69</v>
      </c>
      <c r="X42" s="106">
        <v>16.899999618530298</v>
      </c>
      <c r="Y42" s="105" t="s">
        <v>443</v>
      </c>
      <c r="Z42" s="104">
        <v>90</v>
      </c>
      <c r="AA42" s="104">
        <v>35</v>
      </c>
      <c r="AB42" s="106">
        <v>0.1</v>
      </c>
      <c r="AC42" s="105">
        <v>121.042198181152</v>
      </c>
      <c r="AD42" s="105">
        <v>335</v>
      </c>
      <c r="AE42" s="106">
        <v>70</v>
      </c>
      <c r="AF42" s="105" t="s">
        <v>443</v>
      </c>
      <c r="AG42" s="105" t="s">
        <v>443</v>
      </c>
      <c r="AH42" s="104">
        <v>0</v>
      </c>
      <c r="AI42" s="104">
        <v>0</v>
      </c>
      <c r="AJ42" s="104">
        <v>0</v>
      </c>
      <c r="AK42" s="104">
        <v>0</v>
      </c>
      <c r="AL42" s="104">
        <v>0</v>
      </c>
      <c r="AM42" s="104">
        <v>0</v>
      </c>
      <c r="AN42" s="104">
        <v>106</v>
      </c>
      <c r="AO42" s="106">
        <v>32</v>
      </c>
      <c r="AP42" s="106" t="s">
        <v>443</v>
      </c>
      <c r="AQ42" s="106" t="s">
        <v>443</v>
      </c>
      <c r="AR42" s="105">
        <v>1.9</v>
      </c>
      <c r="AS42" s="105">
        <v>-1.5660810470581099</v>
      </c>
      <c r="AT42" s="104">
        <v>27</v>
      </c>
      <c r="AU42" s="106">
        <v>77.844215393066406</v>
      </c>
      <c r="AV42" s="105">
        <v>78.137390136718807</v>
      </c>
      <c r="AW42" s="105">
        <v>7.9</v>
      </c>
      <c r="AX42" s="105">
        <v>57.66</v>
      </c>
      <c r="AY42" s="104">
        <v>690</v>
      </c>
      <c r="AZ42" s="106">
        <v>35.818730500000001</v>
      </c>
      <c r="BA42" s="106">
        <v>90.116848300000001</v>
      </c>
      <c r="BB42" s="104">
        <v>1552.24584960938</v>
      </c>
      <c r="BC42" s="104">
        <v>813912</v>
      </c>
      <c r="BD42" s="104">
        <v>787248</v>
      </c>
      <c r="BE42" s="104">
        <v>1861</v>
      </c>
      <c r="BF42" s="104"/>
    </row>
    <row r="43" spans="1:58" x14ac:dyDescent="0.25">
      <c r="A43" s="128" t="s">
        <v>374</v>
      </c>
      <c r="B43" s="107" t="s">
        <v>71</v>
      </c>
      <c r="C43" s="104">
        <v>612.03157894736842</v>
      </c>
      <c r="D43" s="104">
        <v>0</v>
      </c>
      <c r="E43" s="104">
        <v>66628.386499999993</v>
      </c>
      <c r="F43" s="104">
        <v>0</v>
      </c>
      <c r="G43" s="104">
        <v>0</v>
      </c>
      <c r="H43" s="104">
        <v>0</v>
      </c>
      <c r="I43" s="104">
        <v>0</v>
      </c>
      <c r="J43" s="104">
        <v>0</v>
      </c>
      <c r="K43" s="105">
        <v>0</v>
      </c>
      <c r="L43" s="105">
        <v>3.03030303030303E-2</v>
      </c>
      <c r="M43" s="105">
        <v>0.44019288658289302</v>
      </c>
      <c r="N43" s="105">
        <v>0.11472705858361487</v>
      </c>
      <c r="O43" s="104">
        <v>0</v>
      </c>
      <c r="P43" s="104">
        <v>0</v>
      </c>
      <c r="Q43" s="105">
        <v>0.60599999999999998</v>
      </c>
      <c r="R43" s="105">
        <v>0.19247069999999999</v>
      </c>
      <c r="S43" s="104">
        <v>33195800</v>
      </c>
      <c r="T43" s="104">
        <v>32.880000000000003</v>
      </c>
      <c r="U43" s="104">
        <v>39.159999999999997</v>
      </c>
      <c r="V43" s="105">
        <v>1.3738095760345499</v>
      </c>
      <c r="W43" s="106">
        <v>47.5</v>
      </c>
      <c r="X43" s="106">
        <v>12.300000190734901</v>
      </c>
      <c r="Y43" s="105">
        <v>9.4999998807907104E-2</v>
      </c>
      <c r="Z43" s="104">
        <v>70</v>
      </c>
      <c r="AA43" s="104">
        <v>376</v>
      </c>
      <c r="AB43" s="106">
        <v>3.1</v>
      </c>
      <c r="AC43" s="105">
        <v>202.65858459472699</v>
      </c>
      <c r="AD43" s="105">
        <v>442</v>
      </c>
      <c r="AE43" s="106">
        <v>104</v>
      </c>
      <c r="AF43" s="105">
        <v>0.57844484695446796</v>
      </c>
      <c r="AG43" s="105">
        <v>48.939998626708999</v>
      </c>
      <c r="AH43" s="104">
        <v>0</v>
      </c>
      <c r="AI43" s="104">
        <v>0</v>
      </c>
      <c r="AJ43" s="104">
        <v>0</v>
      </c>
      <c r="AK43" s="104">
        <v>107828</v>
      </c>
      <c r="AL43" s="104">
        <v>46888</v>
      </c>
      <c r="AM43" s="104">
        <v>1</v>
      </c>
      <c r="AN43" s="104">
        <v>100</v>
      </c>
      <c r="AO43" s="106">
        <v>28.2</v>
      </c>
      <c r="AP43" s="106">
        <v>6.29</v>
      </c>
      <c r="AQ43" s="106">
        <v>18.8</v>
      </c>
      <c r="AR43" s="105" t="s">
        <v>443</v>
      </c>
      <c r="AS43" s="105">
        <v>-1.1943219900131199</v>
      </c>
      <c r="AT43" s="104">
        <v>19</v>
      </c>
      <c r="AU43" s="106">
        <v>56.566169738769503</v>
      </c>
      <c r="AV43" s="105">
        <v>79.311172485351605</v>
      </c>
      <c r="AW43" s="105">
        <v>8.1</v>
      </c>
      <c r="AX43" s="105">
        <v>113.35</v>
      </c>
      <c r="AY43" s="104">
        <v>5900</v>
      </c>
      <c r="AZ43" s="106">
        <v>15.0092847</v>
      </c>
      <c r="BA43" s="106">
        <v>76.495919000000001</v>
      </c>
      <c r="BB43" s="104">
        <v>5359.07421875</v>
      </c>
      <c r="BC43" s="104">
        <v>5260750</v>
      </c>
      <c r="BD43" s="104">
        <v>4631406</v>
      </c>
      <c r="BE43" s="104">
        <v>341500</v>
      </c>
      <c r="BF43" s="104"/>
    </row>
    <row r="44" spans="1:58" x14ac:dyDescent="0.25">
      <c r="A44" s="128" t="s">
        <v>843</v>
      </c>
      <c r="B44" s="107" t="s">
        <v>70</v>
      </c>
      <c r="C44" s="104">
        <v>34436.250526315787</v>
      </c>
      <c r="D44" s="104">
        <v>0</v>
      </c>
      <c r="E44" s="104">
        <v>490721.90500000003</v>
      </c>
      <c r="F44" s="104">
        <v>0</v>
      </c>
      <c r="G44" s="104">
        <v>0</v>
      </c>
      <c r="H44" s="104">
        <v>0</v>
      </c>
      <c r="I44" s="104">
        <v>0</v>
      </c>
      <c r="J44" s="104">
        <v>9090</v>
      </c>
      <c r="K44" s="105">
        <v>0.03</v>
      </c>
      <c r="L44" s="105">
        <v>3.03030303030303E-2</v>
      </c>
      <c r="M44" s="105">
        <v>0.96500037253662363</v>
      </c>
      <c r="N44" s="105">
        <v>0.87654652252063758</v>
      </c>
      <c r="O44" s="104">
        <v>0</v>
      </c>
      <c r="P44" s="104">
        <v>4</v>
      </c>
      <c r="Q44" s="105">
        <v>0.45700000000000002</v>
      </c>
      <c r="R44" s="105">
        <v>0.36861189999999999</v>
      </c>
      <c r="S44" s="104">
        <v>1623110141</v>
      </c>
      <c r="T44" s="104">
        <v>979.69</v>
      </c>
      <c r="U44" s="104">
        <v>1190.1500000000001</v>
      </c>
      <c r="V44" s="105">
        <v>6.1806197166442898</v>
      </c>
      <c r="W44" s="106">
        <v>91.099998474121094</v>
      </c>
      <c r="X44" s="106">
        <v>23.399999618530298</v>
      </c>
      <c r="Y44" s="105" t="s">
        <v>443</v>
      </c>
      <c r="Z44" s="104">
        <v>80</v>
      </c>
      <c r="AA44" s="104">
        <v>322</v>
      </c>
      <c r="AB44" s="106">
        <v>0.7</v>
      </c>
      <c r="AC44" s="105">
        <v>33.973617553710902</v>
      </c>
      <c r="AD44" s="105">
        <v>693</v>
      </c>
      <c r="AE44" s="106">
        <v>107</v>
      </c>
      <c r="AF44" s="105">
        <v>0.65193805273853001</v>
      </c>
      <c r="AG44" s="105">
        <v>42.099998474121101</v>
      </c>
      <c r="AH44" s="104">
        <v>15273</v>
      </c>
      <c r="AI44" s="104">
        <v>1532</v>
      </c>
      <c r="AJ44" s="104">
        <v>16182</v>
      </c>
      <c r="AK44" s="104">
        <v>2964264</v>
      </c>
      <c r="AL44" s="104">
        <v>530544</v>
      </c>
      <c r="AM44" s="104">
        <v>21</v>
      </c>
      <c r="AN44" s="104">
        <v>80</v>
      </c>
      <c r="AO44" s="106">
        <v>58.6</v>
      </c>
      <c r="AP44" s="106" t="s">
        <v>443</v>
      </c>
      <c r="AQ44" s="106" t="s">
        <v>443</v>
      </c>
      <c r="AR44" s="105">
        <v>2</v>
      </c>
      <c r="AS44" s="105">
        <v>-1.63415598869324</v>
      </c>
      <c r="AT44" s="104">
        <v>20</v>
      </c>
      <c r="AU44" s="106">
        <v>17.1473789215088</v>
      </c>
      <c r="AV44" s="105">
        <v>77.042678833007798</v>
      </c>
      <c r="AW44" s="105">
        <v>3.8</v>
      </c>
      <c r="AX44" s="105">
        <v>39.479999999999997</v>
      </c>
      <c r="AY44" s="104">
        <v>180000</v>
      </c>
      <c r="AZ44" s="106">
        <v>28.651403999999999</v>
      </c>
      <c r="BA44" s="106">
        <v>52.409114799999998</v>
      </c>
      <c r="BB44" s="104">
        <v>887.212890625</v>
      </c>
      <c r="BC44" s="104">
        <v>81339984</v>
      </c>
      <c r="BD44" s="104">
        <v>77127738</v>
      </c>
      <c r="BE44" s="104">
        <v>2267050</v>
      </c>
      <c r="BF44" s="104"/>
    </row>
    <row r="45" spans="1:58" x14ac:dyDescent="0.25">
      <c r="A45" s="128" t="s">
        <v>73</v>
      </c>
      <c r="B45" s="107" t="s">
        <v>72</v>
      </c>
      <c r="C45" s="104">
        <v>9780.6905263157896</v>
      </c>
      <c r="D45" s="104">
        <v>9738.9894736842107</v>
      </c>
      <c r="E45" s="104">
        <v>8892.3460000000014</v>
      </c>
      <c r="F45" s="104">
        <v>298.62599999999998</v>
      </c>
      <c r="G45" s="104">
        <v>2287.7869999999998</v>
      </c>
      <c r="H45" s="104">
        <v>0</v>
      </c>
      <c r="I45" s="104">
        <v>1777.7860000000001</v>
      </c>
      <c r="J45" s="104">
        <v>0</v>
      </c>
      <c r="K45" s="105">
        <v>9.0999999999999998E-2</v>
      </c>
      <c r="L45" s="105">
        <v>0</v>
      </c>
      <c r="M45" s="105">
        <v>1.3909529575594071E-2</v>
      </c>
      <c r="N45" s="105">
        <v>8.2706622231338203E-3</v>
      </c>
      <c r="O45" s="104">
        <v>0</v>
      </c>
      <c r="P45" s="104">
        <v>0</v>
      </c>
      <c r="Q45" s="105">
        <v>0.79400000000000004</v>
      </c>
      <c r="R45" s="105" t="s">
        <v>443</v>
      </c>
      <c r="S45" s="104">
        <v>16730277</v>
      </c>
      <c r="T45" s="104">
        <v>68.78</v>
      </c>
      <c r="U45" s="104">
        <v>60.07</v>
      </c>
      <c r="V45" s="105">
        <v>0.18222615122795099</v>
      </c>
      <c r="W45" s="106">
        <v>9</v>
      </c>
      <c r="X45" s="106">
        <v>1.1000000238418599</v>
      </c>
      <c r="Y45" s="105">
        <v>1.1130000352859499</v>
      </c>
      <c r="Z45" s="104">
        <v>96</v>
      </c>
      <c r="AA45" s="104">
        <v>9.6999998092651403</v>
      </c>
      <c r="AB45" s="106">
        <v>0.4</v>
      </c>
      <c r="AC45" s="105">
        <v>1286.46276855469</v>
      </c>
      <c r="AD45" s="105">
        <v>25</v>
      </c>
      <c r="AE45" s="106">
        <v>0</v>
      </c>
      <c r="AF45" s="105">
        <v>0.29956088337077802</v>
      </c>
      <c r="AG45" s="105">
        <v>48.700000762939503</v>
      </c>
      <c r="AH45" s="104">
        <v>50000</v>
      </c>
      <c r="AI45" s="104">
        <v>11500</v>
      </c>
      <c r="AJ45" s="104">
        <v>125190</v>
      </c>
      <c r="AK45" s="104">
        <v>0</v>
      </c>
      <c r="AL45" s="104">
        <v>4600</v>
      </c>
      <c r="AM45" s="104">
        <v>0</v>
      </c>
      <c r="AN45" s="104">
        <v>117</v>
      </c>
      <c r="AO45" s="106">
        <v>5.6</v>
      </c>
      <c r="AP45" s="106">
        <v>3.24</v>
      </c>
      <c r="AQ45" s="106">
        <v>7.6</v>
      </c>
      <c r="AR45" s="105">
        <v>4.4166666666666661</v>
      </c>
      <c r="AS45" s="105">
        <v>0.247353404760361</v>
      </c>
      <c r="AT45" s="104">
        <v>56</v>
      </c>
      <c r="AU45" s="106">
        <v>100</v>
      </c>
      <c r="AV45" s="105">
        <v>97.647247314453097</v>
      </c>
      <c r="AW45" s="105">
        <v>66</v>
      </c>
      <c r="AX45" s="105">
        <v>159.22999999999999</v>
      </c>
      <c r="AY45" s="104">
        <v>23000</v>
      </c>
      <c r="AZ45" s="106">
        <v>94.522395299999999</v>
      </c>
      <c r="BA45" s="106">
        <v>97.780635500000002</v>
      </c>
      <c r="BB45" s="104">
        <v>17044.189453125</v>
      </c>
      <c r="BC45" s="104">
        <v>4905769</v>
      </c>
      <c r="BD45" s="104">
        <v>4781618</v>
      </c>
      <c r="BE45" s="104">
        <v>51060</v>
      </c>
      <c r="BF45" s="104"/>
    </row>
    <row r="46" spans="1:58" x14ac:dyDescent="0.25">
      <c r="A46" s="128" t="s">
        <v>371</v>
      </c>
      <c r="B46" s="107" t="s">
        <v>74</v>
      </c>
      <c r="C46" s="104">
        <v>0</v>
      </c>
      <c r="D46" s="104">
        <v>0</v>
      </c>
      <c r="E46" s="104">
        <v>96135.651499999993</v>
      </c>
      <c r="F46" s="104">
        <v>6.5460000000000003</v>
      </c>
      <c r="G46" s="104">
        <v>0</v>
      </c>
      <c r="H46" s="104">
        <v>0</v>
      </c>
      <c r="I46" s="104">
        <v>0</v>
      </c>
      <c r="J46" s="104">
        <v>0</v>
      </c>
      <c r="K46" s="105">
        <v>0</v>
      </c>
      <c r="L46" s="105">
        <v>6.0606060606060601E-2</v>
      </c>
      <c r="M46" s="105">
        <v>0.8928131287598351</v>
      </c>
      <c r="N46" s="105">
        <v>0.55747525144104171</v>
      </c>
      <c r="O46" s="104">
        <v>0</v>
      </c>
      <c r="P46" s="104">
        <v>0</v>
      </c>
      <c r="Q46" s="105">
        <v>0.49199999999999999</v>
      </c>
      <c r="R46" s="105">
        <v>0.23618066310882599</v>
      </c>
      <c r="S46" s="104">
        <v>387160</v>
      </c>
      <c r="T46" s="104">
        <v>253.05</v>
      </c>
      <c r="U46" s="104">
        <v>289.52</v>
      </c>
      <c r="V46" s="105">
        <v>2.2847197055816699</v>
      </c>
      <c r="W46" s="106">
        <v>88.800003051757798</v>
      </c>
      <c r="X46" s="106">
        <v>12.800000190734901</v>
      </c>
      <c r="Y46" s="105">
        <v>0.143999993801117</v>
      </c>
      <c r="Z46" s="104">
        <v>78</v>
      </c>
      <c r="AA46" s="104">
        <v>148</v>
      </c>
      <c r="AB46" s="106">
        <v>2.7</v>
      </c>
      <c r="AC46" s="105">
        <v>189.60119628906301</v>
      </c>
      <c r="AD46" s="105">
        <v>645</v>
      </c>
      <c r="AE46" s="106">
        <v>71</v>
      </c>
      <c r="AF46" s="105">
        <v>0.66343674782648598</v>
      </c>
      <c r="AG46" s="105">
        <v>43.180000305175803</v>
      </c>
      <c r="AH46" s="104">
        <v>0</v>
      </c>
      <c r="AI46" s="104">
        <v>846</v>
      </c>
      <c r="AJ46" s="104">
        <v>25000</v>
      </c>
      <c r="AK46" s="104">
        <v>15806</v>
      </c>
      <c r="AL46" s="104">
        <v>1714</v>
      </c>
      <c r="AM46" s="104">
        <v>1079</v>
      </c>
      <c r="AN46" s="104">
        <v>127</v>
      </c>
      <c r="AO46" s="106">
        <v>15.4</v>
      </c>
      <c r="AP46" s="106">
        <v>6.72</v>
      </c>
      <c r="AQ46" s="106">
        <v>8.8000000000000007</v>
      </c>
      <c r="AR46" s="105">
        <v>1.8666666666666665</v>
      </c>
      <c r="AS46" s="105">
        <v>-0.74147349596023604</v>
      </c>
      <c r="AT46" s="104">
        <v>35</v>
      </c>
      <c r="AU46" s="106">
        <v>64.300003051757798</v>
      </c>
      <c r="AV46" s="105">
        <v>43.2653198242188</v>
      </c>
      <c r="AW46" s="105">
        <v>26.5</v>
      </c>
      <c r="AX46" s="105">
        <v>126.01</v>
      </c>
      <c r="AY46" s="104">
        <v>32000</v>
      </c>
      <c r="AZ46" s="106">
        <v>22.489561500000001</v>
      </c>
      <c r="BA46" s="106">
        <v>81.946528599999994</v>
      </c>
      <c r="BB46" s="104">
        <v>3953.38134765625</v>
      </c>
      <c r="BC46" s="104">
        <v>24294750</v>
      </c>
      <c r="BD46" s="104">
        <v>22657822</v>
      </c>
      <c r="BE46" s="104">
        <v>318000</v>
      </c>
      <c r="BF46" s="104"/>
    </row>
    <row r="47" spans="1:58" x14ac:dyDescent="0.25">
      <c r="A47" s="128" t="s">
        <v>76</v>
      </c>
      <c r="B47" s="107" t="s">
        <v>75</v>
      </c>
      <c r="C47" s="104">
        <v>6802.6105263157897</v>
      </c>
      <c r="D47" s="104">
        <v>483.6042105263158</v>
      </c>
      <c r="E47" s="104">
        <v>41053.731000000007</v>
      </c>
      <c r="F47" s="104">
        <v>90.634</v>
      </c>
      <c r="G47" s="104">
        <v>0</v>
      </c>
      <c r="H47" s="104">
        <v>0</v>
      </c>
      <c r="I47" s="104">
        <v>0</v>
      </c>
      <c r="J47" s="104">
        <v>0</v>
      </c>
      <c r="K47" s="105">
        <v>0.03</v>
      </c>
      <c r="L47" s="105">
        <v>0.18181818181818199</v>
      </c>
      <c r="M47" s="105">
        <v>2.3799108670408797E-2</v>
      </c>
      <c r="N47" s="105">
        <v>7.4759996866845231E-3</v>
      </c>
      <c r="O47" s="104">
        <v>0</v>
      </c>
      <c r="P47" s="104">
        <v>0</v>
      </c>
      <c r="Q47" s="105">
        <v>0.83099999999999996</v>
      </c>
      <c r="R47" s="105" t="s">
        <v>443</v>
      </c>
      <c r="S47" s="104">
        <v>0</v>
      </c>
      <c r="T47" s="104">
        <v>0</v>
      </c>
      <c r="U47" s="104">
        <v>0</v>
      </c>
      <c r="V47" s="105" t="s">
        <v>443</v>
      </c>
      <c r="W47" s="106">
        <v>4.5999999046325701</v>
      </c>
      <c r="X47" s="106" t="s">
        <v>443</v>
      </c>
      <c r="Y47" s="105">
        <v>3</v>
      </c>
      <c r="Z47" s="104">
        <v>89</v>
      </c>
      <c r="AA47" s="104">
        <v>10</v>
      </c>
      <c r="AB47" s="106">
        <v>0.1</v>
      </c>
      <c r="AC47" s="105">
        <v>1656.42614746094</v>
      </c>
      <c r="AD47" s="105">
        <v>8</v>
      </c>
      <c r="AE47" s="106" t="s">
        <v>443</v>
      </c>
      <c r="AF47" s="105">
        <v>0.123815504022645</v>
      </c>
      <c r="AG47" s="105">
        <v>32.509998321533203</v>
      </c>
      <c r="AH47" s="104">
        <v>0</v>
      </c>
      <c r="AI47" s="104">
        <v>3580</v>
      </c>
      <c r="AJ47" s="104">
        <v>471</v>
      </c>
      <c r="AK47" s="104">
        <v>0</v>
      </c>
      <c r="AL47" s="104">
        <v>608</v>
      </c>
      <c r="AM47" s="104">
        <v>7</v>
      </c>
      <c r="AN47" s="104">
        <v>128</v>
      </c>
      <c r="AO47" s="106">
        <v>2.4</v>
      </c>
      <c r="AP47" s="106">
        <v>3.16</v>
      </c>
      <c r="AQ47" s="106">
        <v>2.7</v>
      </c>
      <c r="AR47" s="105">
        <v>3.25</v>
      </c>
      <c r="AS47" s="105">
        <v>0.57674372196197499</v>
      </c>
      <c r="AT47" s="104">
        <v>48</v>
      </c>
      <c r="AU47" s="106">
        <v>100</v>
      </c>
      <c r="AV47" s="105">
        <v>99.272590637207003</v>
      </c>
      <c r="AW47" s="105">
        <v>72.7</v>
      </c>
      <c r="AX47" s="105">
        <v>104.11</v>
      </c>
      <c r="AY47" s="104">
        <v>83000</v>
      </c>
      <c r="AZ47" s="106">
        <v>96.976693499999996</v>
      </c>
      <c r="BA47" s="106">
        <v>99.637117700000005</v>
      </c>
      <c r="BB47" s="104">
        <v>25264.4375</v>
      </c>
      <c r="BC47" s="104">
        <v>4125700</v>
      </c>
      <c r="BD47" s="104">
        <v>4189666</v>
      </c>
      <c r="BE47" s="104">
        <v>55960</v>
      </c>
      <c r="BF47" s="104"/>
    </row>
    <row r="48" spans="1:58" x14ac:dyDescent="0.25">
      <c r="A48" s="128" t="s">
        <v>78</v>
      </c>
      <c r="B48" s="107" t="s">
        <v>77</v>
      </c>
      <c r="C48" s="104">
        <v>8591.5621052631577</v>
      </c>
      <c r="D48" s="104">
        <v>1019.7368421052631</v>
      </c>
      <c r="E48" s="104">
        <v>16737.554500000002</v>
      </c>
      <c r="F48" s="104">
        <v>16.34</v>
      </c>
      <c r="G48" s="104">
        <v>216262.693</v>
      </c>
      <c r="H48" s="104">
        <v>58705.150000000009</v>
      </c>
      <c r="I48" s="104">
        <v>20743.203000000001</v>
      </c>
      <c r="J48" s="104">
        <v>27878</v>
      </c>
      <c r="K48" s="105">
        <v>0.182</v>
      </c>
      <c r="L48" s="105">
        <v>0.12121212121212099</v>
      </c>
      <c r="M48" s="105">
        <v>1.854183384454702E-2</v>
      </c>
      <c r="N48" s="105">
        <v>0.12148011173687603</v>
      </c>
      <c r="O48" s="104">
        <v>0</v>
      </c>
      <c r="P48" s="104">
        <v>0</v>
      </c>
      <c r="Q48" s="105">
        <v>0.77700000000000002</v>
      </c>
      <c r="R48" s="105" t="s">
        <v>443</v>
      </c>
      <c r="S48" s="104">
        <v>23785680</v>
      </c>
      <c r="T48" s="104">
        <v>2277.85</v>
      </c>
      <c r="U48" s="104">
        <v>312.13</v>
      </c>
      <c r="V48" s="105" t="s">
        <v>443</v>
      </c>
      <c r="W48" s="106">
        <v>5.4000000953674299</v>
      </c>
      <c r="X48" s="106" t="s">
        <v>443</v>
      </c>
      <c r="Y48" s="105">
        <v>6.72300004959106</v>
      </c>
      <c r="Z48" s="104">
        <v>99</v>
      </c>
      <c r="AA48" s="104">
        <v>7.0999999046325701</v>
      </c>
      <c r="AB48" s="106">
        <v>0.4</v>
      </c>
      <c r="AC48" s="105" t="s">
        <v>443</v>
      </c>
      <c r="AD48" s="105">
        <v>39</v>
      </c>
      <c r="AE48" s="106" t="s">
        <v>443</v>
      </c>
      <c r="AF48" s="105">
        <v>0.30112845229681301</v>
      </c>
      <c r="AG48" s="105" t="s">
        <v>443</v>
      </c>
      <c r="AH48" s="104">
        <v>190000</v>
      </c>
      <c r="AI48" s="104">
        <v>10000000</v>
      </c>
      <c r="AJ48" s="104">
        <v>40540</v>
      </c>
      <c r="AK48" s="104">
        <v>0</v>
      </c>
      <c r="AL48" s="104">
        <v>282</v>
      </c>
      <c r="AM48" s="104">
        <v>1</v>
      </c>
      <c r="AN48" s="104">
        <v>143</v>
      </c>
      <c r="AO48" s="106">
        <v>2.4</v>
      </c>
      <c r="AP48" s="106" t="s">
        <v>443</v>
      </c>
      <c r="AQ48" s="106" t="s">
        <v>443</v>
      </c>
      <c r="AR48" s="105">
        <v>4</v>
      </c>
      <c r="AS48" s="105">
        <v>-0.197823897004128</v>
      </c>
      <c r="AT48" s="104">
        <v>47</v>
      </c>
      <c r="AU48" s="106">
        <v>100</v>
      </c>
      <c r="AV48" s="105">
        <v>99.710716247558594</v>
      </c>
      <c r="AW48" s="105">
        <v>38.799999999999997</v>
      </c>
      <c r="AX48" s="105">
        <v>35.49</v>
      </c>
      <c r="AY48" s="104">
        <v>67000</v>
      </c>
      <c r="AZ48" s="106">
        <v>93.158904399999997</v>
      </c>
      <c r="BA48" s="106">
        <v>94.886602400000001</v>
      </c>
      <c r="BB48" s="104">
        <v>20648.973905743602</v>
      </c>
      <c r="BC48" s="104">
        <v>11484636</v>
      </c>
      <c r="BD48" s="104">
        <v>11352254</v>
      </c>
      <c r="BE48" s="104">
        <v>106440</v>
      </c>
      <c r="BF48" s="104"/>
    </row>
    <row r="49" spans="1:58" x14ac:dyDescent="0.25">
      <c r="A49" s="128" t="s">
        <v>80</v>
      </c>
      <c r="B49" s="107" t="s">
        <v>79</v>
      </c>
      <c r="C49" s="104">
        <v>1707.8105263157895</v>
      </c>
      <c r="D49" s="104">
        <v>149.31789473684211</v>
      </c>
      <c r="E49" s="104">
        <v>63.141000000000005</v>
      </c>
      <c r="F49" s="104">
        <v>8.4580000000000002</v>
      </c>
      <c r="G49" s="104">
        <v>0</v>
      </c>
      <c r="H49" s="104">
        <v>0</v>
      </c>
      <c r="I49" s="104">
        <v>0</v>
      </c>
      <c r="J49" s="104">
        <v>0</v>
      </c>
      <c r="K49" s="105">
        <v>6.0999999999999999E-2</v>
      </c>
      <c r="L49" s="105">
        <v>0.15151515151515199</v>
      </c>
      <c r="M49" s="105">
        <v>2.1000104032698773E-2</v>
      </c>
      <c r="N49" s="105">
        <v>1.6013727518451573E-3</v>
      </c>
      <c r="O49" s="104">
        <v>0</v>
      </c>
      <c r="P49" s="104">
        <v>0</v>
      </c>
      <c r="Q49" s="105">
        <v>0.86899999999999999</v>
      </c>
      <c r="R49" s="105" t="s">
        <v>443</v>
      </c>
      <c r="S49" s="104">
        <v>0</v>
      </c>
      <c r="T49" s="104">
        <v>0</v>
      </c>
      <c r="U49" s="104">
        <v>0</v>
      </c>
      <c r="V49" s="105" t="s">
        <v>443</v>
      </c>
      <c r="W49" s="106">
        <v>2.7000000476837198</v>
      </c>
      <c r="X49" s="106" t="s">
        <v>443</v>
      </c>
      <c r="Y49" s="105">
        <v>2.3289999961853001</v>
      </c>
      <c r="Z49" s="104">
        <v>90</v>
      </c>
      <c r="AA49" s="104">
        <v>5.5999999046325701</v>
      </c>
      <c r="AB49" s="106">
        <v>0.1</v>
      </c>
      <c r="AC49" s="105">
        <v>2136.7978515625</v>
      </c>
      <c r="AD49" s="105">
        <v>7</v>
      </c>
      <c r="AE49" s="106" t="s">
        <v>443</v>
      </c>
      <c r="AF49" s="105">
        <v>8.53835074695036E-2</v>
      </c>
      <c r="AG49" s="105">
        <v>34.310001373291001</v>
      </c>
      <c r="AH49" s="104">
        <v>0</v>
      </c>
      <c r="AI49" s="104">
        <v>0</v>
      </c>
      <c r="AJ49" s="104">
        <v>0</v>
      </c>
      <c r="AK49" s="104">
        <v>216867</v>
      </c>
      <c r="AL49" s="104">
        <v>10198</v>
      </c>
      <c r="AM49" s="104">
        <v>0</v>
      </c>
      <c r="AN49" s="104">
        <v>107</v>
      </c>
      <c r="AO49" s="106">
        <v>4.7</v>
      </c>
      <c r="AP49" s="106">
        <v>2</v>
      </c>
      <c r="AQ49" s="106">
        <v>12.7</v>
      </c>
      <c r="AR49" s="105" t="s">
        <v>443</v>
      </c>
      <c r="AS49" s="105">
        <v>0.92019557952880904</v>
      </c>
      <c r="AT49" s="104">
        <v>59</v>
      </c>
      <c r="AU49" s="106">
        <v>100</v>
      </c>
      <c r="AV49" s="105">
        <v>99.059776306152301</v>
      </c>
      <c r="AW49" s="105">
        <v>75.900000000000006</v>
      </c>
      <c r="AX49" s="105">
        <v>134.47999999999999</v>
      </c>
      <c r="AY49" s="104">
        <v>19000</v>
      </c>
      <c r="AZ49" s="106">
        <v>100</v>
      </c>
      <c r="BA49" s="106">
        <v>100</v>
      </c>
      <c r="BB49" s="104">
        <v>34503.46875</v>
      </c>
      <c r="BC49" s="104">
        <v>1179551</v>
      </c>
      <c r="BD49" s="104">
        <v>1152529</v>
      </c>
      <c r="BE49" s="104">
        <v>9240</v>
      </c>
      <c r="BF49" s="104"/>
    </row>
    <row r="50" spans="1:58" x14ac:dyDescent="0.25">
      <c r="A50" s="128" t="s">
        <v>82</v>
      </c>
      <c r="B50" s="107" t="s">
        <v>81</v>
      </c>
      <c r="C50" s="104">
        <v>2460.9621052631578</v>
      </c>
      <c r="D50" s="104">
        <v>0</v>
      </c>
      <c r="E50" s="104">
        <v>53770.236000000004</v>
      </c>
      <c r="F50" s="104">
        <v>0</v>
      </c>
      <c r="G50" s="104">
        <v>0</v>
      </c>
      <c r="H50" s="104">
        <v>0</v>
      </c>
      <c r="I50" s="104">
        <v>0</v>
      </c>
      <c r="J50" s="104">
        <v>0</v>
      </c>
      <c r="K50" s="105">
        <v>0</v>
      </c>
      <c r="L50" s="105">
        <v>9.0909090909090898E-2</v>
      </c>
      <c r="M50" s="105">
        <v>1.0690167563350771E-2</v>
      </c>
      <c r="N50" s="105">
        <v>5.5961839915700162E-4</v>
      </c>
      <c r="O50" s="104">
        <v>0</v>
      </c>
      <c r="P50" s="104">
        <v>0</v>
      </c>
      <c r="Q50" s="105">
        <v>0.88800000000000001</v>
      </c>
      <c r="R50" s="105" t="s">
        <v>443</v>
      </c>
      <c r="S50" s="104">
        <v>0</v>
      </c>
      <c r="T50" s="104">
        <v>0</v>
      </c>
      <c r="U50" s="104">
        <v>0</v>
      </c>
      <c r="V50" s="105" t="s">
        <v>443</v>
      </c>
      <c r="W50" s="106">
        <v>3.2999999523162802</v>
      </c>
      <c r="X50" s="106" t="s">
        <v>443</v>
      </c>
      <c r="Y50" s="105">
        <v>3.6240000724792498</v>
      </c>
      <c r="Z50" s="104">
        <v>97</v>
      </c>
      <c r="AA50" s="104">
        <v>5.4000000953674299</v>
      </c>
      <c r="AB50" s="106">
        <v>0.1</v>
      </c>
      <c r="AC50" s="105">
        <v>2469.85180664063</v>
      </c>
      <c r="AD50" s="105">
        <v>4</v>
      </c>
      <c r="AE50" s="106" t="s">
        <v>443</v>
      </c>
      <c r="AF50" s="105">
        <v>0.124060333580021</v>
      </c>
      <c r="AG50" s="105">
        <v>26.129999160766602</v>
      </c>
      <c r="AH50" s="104">
        <v>0</v>
      </c>
      <c r="AI50" s="104">
        <v>0</v>
      </c>
      <c r="AJ50" s="104">
        <v>0</v>
      </c>
      <c r="AK50" s="104">
        <v>0</v>
      </c>
      <c r="AL50" s="104">
        <v>3644</v>
      </c>
      <c r="AM50" s="104">
        <v>0</v>
      </c>
      <c r="AN50" s="104">
        <v>129</v>
      </c>
      <c r="AO50" s="106">
        <v>2.4</v>
      </c>
      <c r="AP50" s="106">
        <v>2.27</v>
      </c>
      <c r="AQ50" s="106">
        <v>10.7</v>
      </c>
      <c r="AR50" s="105">
        <v>4.0166666666666675</v>
      </c>
      <c r="AS50" s="105">
        <v>1.02296495437622</v>
      </c>
      <c r="AT50" s="104">
        <v>59</v>
      </c>
      <c r="AU50" s="106">
        <v>100</v>
      </c>
      <c r="AV50" s="105" t="s">
        <v>443</v>
      </c>
      <c r="AW50" s="105">
        <v>75.7</v>
      </c>
      <c r="AX50" s="105">
        <v>115.47</v>
      </c>
      <c r="AY50" s="104">
        <v>210000</v>
      </c>
      <c r="AZ50" s="106">
        <v>99.114684299999993</v>
      </c>
      <c r="BA50" s="106">
        <v>100</v>
      </c>
      <c r="BB50" s="104">
        <v>36915.93359375</v>
      </c>
      <c r="BC50" s="104">
        <v>10591323</v>
      </c>
      <c r="BD50" s="104">
        <v>10441288</v>
      </c>
      <c r="BE50" s="104">
        <v>77240</v>
      </c>
      <c r="BF50" s="104"/>
    </row>
    <row r="51" spans="1:58" x14ac:dyDescent="0.25">
      <c r="A51" s="128" t="s">
        <v>84</v>
      </c>
      <c r="B51" s="107" t="s">
        <v>83</v>
      </c>
      <c r="C51" s="104">
        <v>0</v>
      </c>
      <c r="D51" s="104">
        <v>0</v>
      </c>
      <c r="E51" s="104">
        <v>3396.9535000000001</v>
      </c>
      <c r="F51" s="104">
        <v>0</v>
      </c>
      <c r="G51" s="104">
        <v>0</v>
      </c>
      <c r="H51" s="104">
        <v>0</v>
      </c>
      <c r="I51" s="104">
        <v>0</v>
      </c>
      <c r="J51" s="104">
        <v>0</v>
      </c>
      <c r="K51" s="105">
        <v>0.03</v>
      </c>
      <c r="L51" s="105">
        <v>0.12121212121212099</v>
      </c>
      <c r="M51" s="105">
        <v>1.4516859099014845E-3</v>
      </c>
      <c r="N51" s="105">
        <v>6.5374749189833368E-4</v>
      </c>
      <c r="O51" s="104">
        <v>0</v>
      </c>
      <c r="P51" s="104">
        <v>0</v>
      </c>
      <c r="Q51" s="105">
        <v>0.92900000000000005</v>
      </c>
      <c r="R51" s="105" t="s">
        <v>443</v>
      </c>
      <c r="S51" s="104">
        <v>0</v>
      </c>
      <c r="T51" s="104">
        <v>0</v>
      </c>
      <c r="U51" s="104">
        <v>0</v>
      </c>
      <c r="V51" s="105" t="s">
        <v>443</v>
      </c>
      <c r="W51" s="106">
        <v>4.3000001907348597</v>
      </c>
      <c r="X51" s="106" t="s">
        <v>443</v>
      </c>
      <c r="Y51" s="105">
        <v>3.4849998950958301</v>
      </c>
      <c r="Z51" s="104">
        <v>97</v>
      </c>
      <c r="AA51" s="104">
        <v>5.0999999046325701</v>
      </c>
      <c r="AB51" s="106">
        <v>0.2</v>
      </c>
      <c r="AC51" s="105">
        <v>5083.20947265625</v>
      </c>
      <c r="AD51" s="105">
        <v>6</v>
      </c>
      <c r="AE51" s="106" t="s">
        <v>443</v>
      </c>
      <c r="AF51" s="105">
        <v>3.9864737695134801E-2</v>
      </c>
      <c r="AG51" s="105">
        <v>29.079999923706101</v>
      </c>
      <c r="AH51" s="104">
        <v>0</v>
      </c>
      <c r="AI51" s="104">
        <v>0</v>
      </c>
      <c r="AJ51" s="104">
        <v>0</v>
      </c>
      <c r="AK51" s="104">
        <v>0</v>
      </c>
      <c r="AL51" s="104">
        <v>36100</v>
      </c>
      <c r="AM51" s="104">
        <v>0</v>
      </c>
      <c r="AN51" s="104">
        <v>133</v>
      </c>
      <c r="AO51" s="106">
        <v>2.4</v>
      </c>
      <c r="AP51" s="106">
        <v>1.31</v>
      </c>
      <c r="AQ51" s="106">
        <v>6</v>
      </c>
      <c r="AR51" s="105">
        <v>3.9333333333333336</v>
      </c>
      <c r="AS51" s="105">
        <v>1.7970039844512899</v>
      </c>
      <c r="AT51" s="104">
        <v>88</v>
      </c>
      <c r="AU51" s="106">
        <v>100</v>
      </c>
      <c r="AV51" s="105" t="s">
        <v>443</v>
      </c>
      <c r="AW51" s="105">
        <v>97</v>
      </c>
      <c r="AX51" s="105">
        <v>122.89</v>
      </c>
      <c r="AY51" s="104">
        <v>150000</v>
      </c>
      <c r="AZ51" s="106">
        <v>99.597225100000003</v>
      </c>
      <c r="BA51" s="106">
        <v>100</v>
      </c>
      <c r="BB51" s="104">
        <v>50540.8125</v>
      </c>
      <c r="BC51" s="104">
        <v>5769603</v>
      </c>
      <c r="BD51" s="104">
        <v>5561565</v>
      </c>
      <c r="BE51" s="104">
        <v>42430</v>
      </c>
      <c r="BF51" s="104"/>
    </row>
    <row r="52" spans="1:58" x14ac:dyDescent="0.25">
      <c r="A52" s="128" t="s">
        <v>86</v>
      </c>
      <c r="B52" s="107" t="s">
        <v>85</v>
      </c>
      <c r="C52" s="104">
        <v>1661.997894736842</v>
      </c>
      <c r="D52" s="104">
        <v>0</v>
      </c>
      <c r="E52" s="104">
        <v>170.27199999999999</v>
      </c>
      <c r="F52" s="104">
        <v>64.953999999999994</v>
      </c>
      <c r="G52" s="104">
        <v>0</v>
      </c>
      <c r="H52" s="104">
        <v>0</v>
      </c>
      <c r="I52" s="104">
        <v>0</v>
      </c>
      <c r="J52" s="104">
        <v>29182</v>
      </c>
      <c r="K52" s="105">
        <v>0.21199999999999999</v>
      </c>
      <c r="L52" s="105">
        <v>0.87878787878787901</v>
      </c>
      <c r="M52" s="105">
        <v>0.23508595476646241</v>
      </c>
      <c r="N52" s="105">
        <v>2.4661737941291131E-2</v>
      </c>
      <c r="O52" s="104">
        <v>0</v>
      </c>
      <c r="P52" s="104">
        <v>0</v>
      </c>
      <c r="Q52" s="105">
        <v>0.47599999999999998</v>
      </c>
      <c r="R52" s="105" t="s">
        <v>443</v>
      </c>
      <c r="S52" s="104">
        <v>31416901</v>
      </c>
      <c r="T52" s="104">
        <v>69.55</v>
      </c>
      <c r="U52" s="104">
        <v>73.39</v>
      </c>
      <c r="V52" s="105">
        <v>7.3299608230590803</v>
      </c>
      <c r="W52" s="106">
        <v>61.700000762939503</v>
      </c>
      <c r="X52" s="106">
        <v>29.799999237060501</v>
      </c>
      <c r="Y52" s="105">
        <v>0.22900000214576699</v>
      </c>
      <c r="Z52" s="104">
        <v>75</v>
      </c>
      <c r="AA52" s="104">
        <v>269</v>
      </c>
      <c r="AB52" s="106">
        <v>1.3</v>
      </c>
      <c r="AC52" s="105">
        <v>146.69877624511699</v>
      </c>
      <c r="AD52" s="105">
        <v>229</v>
      </c>
      <c r="AE52" s="106">
        <v>28</v>
      </c>
      <c r="AF52" s="105" t="s">
        <v>443</v>
      </c>
      <c r="AG52" s="105">
        <v>44.130001068115199</v>
      </c>
      <c r="AH52" s="104">
        <v>0</v>
      </c>
      <c r="AI52" s="104">
        <v>0</v>
      </c>
      <c r="AJ52" s="104">
        <v>25000</v>
      </c>
      <c r="AK52" s="104">
        <v>0</v>
      </c>
      <c r="AL52" s="104">
        <v>32430</v>
      </c>
      <c r="AM52" s="104">
        <v>0</v>
      </c>
      <c r="AN52" s="104">
        <v>118</v>
      </c>
      <c r="AO52" s="106">
        <v>12.8</v>
      </c>
      <c r="AP52" s="106" t="s">
        <v>443</v>
      </c>
      <c r="AQ52" s="106" t="s">
        <v>443</v>
      </c>
      <c r="AR52" s="105">
        <v>2.8</v>
      </c>
      <c r="AS52" s="105">
        <v>-1.03046894073486</v>
      </c>
      <c r="AT52" s="104">
        <v>31</v>
      </c>
      <c r="AU52" s="106">
        <v>51.782691955566399</v>
      </c>
      <c r="AV52" s="105" t="s">
        <v>443</v>
      </c>
      <c r="AW52" s="105">
        <v>13.1</v>
      </c>
      <c r="AX52" s="105">
        <v>37.82</v>
      </c>
      <c r="AY52" s="104">
        <v>2600</v>
      </c>
      <c r="AZ52" s="106">
        <v>47.433913799999999</v>
      </c>
      <c r="BA52" s="106">
        <v>90.000867</v>
      </c>
      <c r="BB52" s="104">
        <v>3342.47729492188</v>
      </c>
      <c r="BC52" s="104">
        <v>956985</v>
      </c>
      <c r="BD52" s="104">
        <v>882901</v>
      </c>
      <c r="BE52" s="104">
        <v>23180</v>
      </c>
      <c r="BF52" s="104"/>
    </row>
    <row r="53" spans="1:58" x14ac:dyDescent="0.25">
      <c r="A53" s="128" t="s">
        <v>88</v>
      </c>
      <c r="B53" s="107" t="s">
        <v>87</v>
      </c>
      <c r="C53" s="104">
        <v>54.724210526315787</v>
      </c>
      <c r="D53" s="104">
        <v>0</v>
      </c>
      <c r="E53" s="104" t="s">
        <v>443</v>
      </c>
      <c r="F53" s="104">
        <v>8.9459999999999997</v>
      </c>
      <c r="G53" s="104">
        <v>1379.5140000000001</v>
      </c>
      <c r="H53" s="104">
        <v>145.21199999999999</v>
      </c>
      <c r="I53" s="104">
        <v>849.19200000000001</v>
      </c>
      <c r="J53" s="104">
        <v>0</v>
      </c>
      <c r="K53" s="105">
        <v>0</v>
      </c>
      <c r="L53" s="105">
        <v>0.12121212121212099</v>
      </c>
      <c r="M53" s="105">
        <v>2.4032851474793109E-4</v>
      </c>
      <c r="N53" s="105">
        <v>2.4407318953702681E-5</v>
      </c>
      <c r="O53" s="104">
        <v>0</v>
      </c>
      <c r="P53" s="104">
        <v>0</v>
      </c>
      <c r="Q53" s="105">
        <v>0.71499999999999997</v>
      </c>
      <c r="R53" s="105" t="s">
        <v>443</v>
      </c>
      <c r="S53" s="104">
        <v>28785956</v>
      </c>
      <c r="T53" s="104">
        <v>1</v>
      </c>
      <c r="U53" s="104">
        <v>0.51</v>
      </c>
      <c r="V53" s="105">
        <v>3.8554377555847199</v>
      </c>
      <c r="W53" s="106">
        <v>34</v>
      </c>
      <c r="X53" s="106" t="s">
        <v>443</v>
      </c>
      <c r="Y53" s="105">
        <v>1.77</v>
      </c>
      <c r="Z53" s="104">
        <v>77</v>
      </c>
      <c r="AA53" s="104">
        <v>1.6000000238418599</v>
      </c>
      <c r="AB53" s="106" t="s">
        <v>443</v>
      </c>
      <c r="AC53" s="105">
        <v>585.72540283203102</v>
      </c>
      <c r="AD53" s="105" t="s">
        <v>443</v>
      </c>
      <c r="AE53" s="106" t="s">
        <v>443</v>
      </c>
      <c r="AF53" s="105" t="s">
        <v>443</v>
      </c>
      <c r="AG53" s="105">
        <v>44</v>
      </c>
      <c r="AH53" s="104">
        <v>0</v>
      </c>
      <c r="AI53" s="104">
        <v>71393</v>
      </c>
      <c r="AJ53" s="104">
        <v>0</v>
      </c>
      <c r="AK53" s="104">
        <v>0</v>
      </c>
      <c r="AL53" s="104">
        <v>0</v>
      </c>
      <c r="AM53" s="104">
        <v>0</v>
      </c>
      <c r="AN53" s="104">
        <v>120</v>
      </c>
      <c r="AO53" s="106">
        <v>5.8</v>
      </c>
      <c r="AP53" s="106" t="s">
        <v>443</v>
      </c>
      <c r="AQ53" s="106" t="s">
        <v>443</v>
      </c>
      <c r="AR53" s="105" t="s">
        <v>443</v>
      </c>
      <c r="AS53" s="105">
        <v>-0.253344506025314</v>
      </c>
      <c r="AT53" s="104">
        <v>57</v>
      </c>
      <c r="AU53" s="106">
        <v>100</v>
      </c>
      <c r="AV53" s="105" t="s">
        <v>443</v>
      </c>
      <c r="AW53" s="105">
        <v>67</v>
      </c>
      <c r="AX53" s="105">
        <v>107.43</v>
      </c>
      <c r="AY53" s="104">
        <v>1000</v>
      </c>
      <c r="AZ53" s="106">
        <v>81.099999999999994</v>
      </c>
      <c r="BA53" s="106">
        <v>94.4</v>
      </c>
      <c r="BB53" s="104">
        <v>10619.951171875</v>
      </c>
      <c r="BC53" s="104">
        <v>73925</v>
      </c>
      <c r="BD53" s="104">
        <v>72323</v>
      </c>
      <c r="BE53" s="104">
        <v>750</v>
      </c>
      <c r="BF53" s="104"/>
    </row>
    <row r="54" spans="1:58" x14ac:dyDescent="0.25">
      <c r="A54" s="128" t="s">
        <v>90</v>
      </c>
      <c r="B54" s="107" t="s">
        <v>89</v>
      </c>
      <c r="C54" s="104">
        <v>12398.376842105263</v>
      </c>
      <c r="D54" s="104">
        <v>5016.0842105263155</v>
      </c>
      <c r="E54" s="104">
        <v>34960.277500000004</v>
      </c>
      <c r="F54" s="104">
        <v>36.652000000000001</v>
      </c>
      <c r="G54" s="104">
        <v>199800.12400000001</v>
      </c>
      <c r="H54" s="104">
        <v>56494.824000000001</v>
      </c>
      <c r="I54" s="104">
        <v>14196.406000000001</v>
      </c>
      <c r="J54" s="104">
        <v>0</v>
      </c>
      <c r="K54" s="105">
        <v>0</v>
      </c>
      <c r="L54" s="105">
        <v>6.0606060606060601E-2</v>
      </c>
      <c r="M54" s="105">
        <v>0.41378839337382883</v>
      </c>
      <c r="N54" s="105">
        <v>0.13497229619707043</v>
      </c>
      <c r="O54" s="104">
        <v>0</v>
      </c>
      <c r="P54" s="104">
        <v>0</v>
      </c>
      <c r="Q54" s="105">
        <v>0.73599999999999999</v>
      </c>
      <c r="R54" s="105">
        <v>2.4819399999999998E-2</v>
      </c>
      <c r="S54" s="104">
        <v>3449148</v>
      </c>
      <c r="T54" s="104">
        <v>121.47</v>
      </c>
      <c r="U54" s="104">
        <v>79.489999999999995</v>
      </c>
      <c r="V54" s="105">
        <v>0.16233462095260601</v>
      </c>
      <c r="W54" s="106">
        <v>29.899999618530298</v>
      </c>
      <c r="X54" s="106">
        <v>4</v>
      </c>
      <c r="Y54" s="105">
        <v>1.53</v>
      </c>
      <c r="Z54" s="104">
        <v>86</v>
      </c>
      <c r="AA54" s="104">
        <v>45</v>
      </c>
      <c r="AB54" s="106">
        <v>1</v>
      </c>
      <c r="AC54" s="105">
        <v>873.11767578125</v>
      </c>
      <c r="AD54" s="105">
        <v>92</v>
      </c>
      <c r="AE54" s="106">
        <v>0</v>
      </c>
      <c r="AF54" s="105">
        <v>0.45065833866878202</v>
      </c>
      <c r="AG54" s="105">
        <v>45.299999237060497</v>
      </c>
      <c r="AH54" s="104">
        <v>1795400</v>
      </c>
      <c r="AI54" s="104">
        <v>42587</v>
      </c>
      <c r="AJ54" s="104">
        <v>8000</v>
      </c>
      <c r="AK54" s="104">
        <v>0</v>
      </c>
      <c r="AL54" s="104">
        <v>583</v>
      </c>
      <c r="AM54" s="104">
        <v>0</v>
      </c>
      <c r="AN54" s="104">
        <v>109</v>
      </c>
      <c r="AO54" s="106">
        <v>13.5</v>
      </c>
      <c r="AP54" s="106">
        <v>4.09</v>
      </c>
      <c r="AQ54" s="106">
        <v>5.2</v>
      </c>
      <c r="AR54" s="105">
        <v>3.166666666666667</v>
      </c>
      <c r="AS54" s="105">
        <v>-0.353159010410309</v>
      </c>
      <c r="AT54" s="104">
        <v>30</v>
      </c>
      <c r="AU54" s="106">
        <v>100</v>
      </c>
      <c r="AV54" s="105">
        <v>92.465423583984403</v>
      </c>
      <c r="AW54" s="105">
        <v>61.3</v>
      </c>
      <c r="AX54" s="105">
        <v>80.83</v>
      </c>
      <c r="AY54" s="104">
        <v>29000</v>
      </c>
      <c r="AZ54" s="106">
        <v>83.986149299999994</v>
      </c>
      <c r="BA54" s="106">
        <v>84.700428599999995</v>
      </c>
      <c r="BB54" s="104">
        <v>16029.6240234375</v>
      </c>
      <c r="BC54" s="104">
        <v>10766998</v>
      </c>
      <c r="BD54" s="104">
        <v>10492152</v>
      </c>
      <c r="BE54" s="104">
        <v>48320</v>
      </c>
      <c r="BF54" s="104"/>
    </row>
    <row r="55" spans="1:58" x14ac:dyDescent="0.25">
      <c r="A55" s="128" t="s">
        <v>93</v>
      </c>
      <c r="B55" s="107" t="s">
        <v>92</v>
      </c>
      <c r="C55" s="104">
        <v>33563.658947368422</v>
      </c>
      <c r="D55" s="104">
        <v>12664.484210526316</v>
      </c>
      <c r="E55" s="104">
        <v>127310.45150000001</v>
      </c>
      <c r="F55" s="104">
        <v>1227.3779999999999</v>
      </c>
      <c r="G55" s="104">
        <v>0</v>
      </c>
      <c r="H55" s="104">
        <v>0</v>
      </c>
      <c r="I55" s="104">
        <v>0</v>
      </c>
      <c r="J55" s="104">
        <v>4383</v>
      </c>
      <c r="K55" s="105">
        <v>9.0999999999999998E-2</v>
      </c>
      <c r="L55" s="105">
        <v>6.0606060606060601E-2</v>
      </c>
      <c r="M55" s="105">
        <v>0.13522340102474334</v>
      </c>
      <c r="N55" s="105">
        <v>5.1735808130887271E-3</v>
      </c>
      <c r="O55" s="104">
        <v>0</v>
      </c>
      <c r="P55" s="104">
        <v>0</v>
      </c>
      <c r="Q55" s="105">
        <v>0.752</v>
      </c>
      <c r="R55" s="105">
        <v>1.4546399999999999E-2</v>
      </c>
      <c r="S55" s="104">
        <v>20534476</v>
      </c>
      <c r="T55" s="104">
        <v>186.1</v>
      </c>
      <c r="U55" s="104">
        <v>138.55000000000001</v>
      </c>
      <c r="V55" s="105">
        <v>0.19921167194843301</v>
      </c>
      <c r="W55" s="106">
        <v>14.5</v>
      </c>
      <c r="X55" s="106">
        <v>6.4000000953674299</v>
      </c>
      <c r="Y55" s="105">
        <v>1.72399997711182</v>
      </c>
      <c r="Z55" s="104">
        <v>81</v>
      </c>
      <c r="AA55" s="104">
        <v>43</v>
      </c>
      <c r="AB55" s="106">
        <v>0.3</v>
      </c>
      <c r="AC55" s="105">
        <v>980.22998046875</v>
      </c>
      <c r="AD55" s="105">
        <v>64</v>
      </c>
      <c r="AE55" s="106">
        <v>0</v>
      </c>
      <c r="AF55" s="105">
        <v>0.38488104225038899</v>
      </c>
      <c r="AG55" s="105">
        <v>45</v>
      </c>
      <c r="AH55" s="104">
        <v>423466</v>
      </c>
      <c r="AI55" s="104">
        <v>0</v>
      </c>
      <c r="AJ55" s="104">
        <v>0</v>
      </c>
      <c r="AK55" s="104">
        <v>0</v>
      </c>
      <c r="AL55" s="104">
        <v>93822</v>
      </c>
      <c r="AM55" s="104">
        <v>0</v>
      </c>
      <c r="AN55" s="104">
        <v>108</v>
      </c>
      <c r="AO55" s="106">
        <v>12.1</v>
      </c>
      <c r="AP55" s="106">
        <v>3.39</v>
      </c>
      <c r="AQ55" s="106">
        <v>5.7</v>
      </c>
      <c r="AR55" s="105">
        <v>3.8166666666666673</v>
      </c>
      <c r="AS55" s="105">
        <v>-0.320694088935852</v>
      </c>
      <c r="AT55" s="104">
        <v>34</v>
      </c>
      <c r="AU55" s="106">
        <v>99.936813354492202</v>
      </c>
      <c r="AV55" s="105">
        <v>94.350227355957003</v>
      </c>
      <c r="AW55" s="105">
        <v>54.1</v>
      </c>
      <c r="AX55" s="105">
        <v>84.3</v>
      </c>
      <c r="AY55" s="104">
        <v>62000</v>
      </c>
      <c r="AZ55" s="106">
        <v>84.688627400000001</v>
      </c>
      <c r="BA55" s="106">
        <v>86.935071100000002</v>
      </c>
      <c r="BB55" s="104">
        <v>11617.4287109375</v>
      </c>
      <c r="BC55" s="104">
        <v>16624858</v>
      </c>
      <c r="BD55" s="104">
        <v>15964890</v>
      </c>
      <c r="BE55" s="104">
        <v>248360</v>
      </c>
      <c r="BF55" s="104"/>
    </row>
    <row r="56" spans="1:58" x14ac:dyDescent="0.25">
      <c r="A56" s="128" t="s">
        <v>95</v>
      </c>
      <c r="B56" s="107" t="s">
        <v>94</v>
      </c>
      <c r="C56" s="104">
        <v>112398.41473684211</v>
      </c>
      <c r="D56" s="104">
        <v>0</v>
      </c>
      <c r="E56" s="104">
        <v>710352.14650000003</v>
      </c>
      <c r="F56" s="104">
        <v>342.27</v>
      </c>
      <c r="G56" s="104">
        <v>0</v>
      </c>
      <c r="H56" s="104">
        <v>0</v>
      </c>
      <c r="I56" s="104">
        <v>0</v>
      </c>
      <c r="J56" s="104">
        <v>0</v>
      </c>
      <c r="K56" s="105">
        <v>0</v>
      </c>
      <c r="L56" s="105">
        <v>0.18181818181818199</v>
      </c>
      <c r="M56" s="105">
        <v>0.85508525879895581</v>
      </c>
      <c r="N56" s="105">
        <v>0.7885079644035482</v>
      </c>
      <c r="O56" s="104">
        <v>0</v>
      </c>
      <c r="P56" s="104">
        <v>5</v>
      </c>
      <c r="Q56" s="105">
        <v>0.69599999999999995</v>
      </c>
      <c r="R56" s="105">
        <v>1.56572E-2</v>
      </c>
      <c r="S56" s="104">
        <v>144417563</v>
      </c>
      <c r="T56" s="104">
        <v>172.04</v>
      </c>
      <c r="U56" s="104">
        <v>40.79</v>
      </c>
      <c r="V56" s="105">
        <v>-4.9263298511505099E-2</v>
      </c>
      <c r="W56" s="106">
        <v>22.100000381469702</v>
      </c>
      <c r="X56" s="106">
        <v>7</v>
      </c>
      <c r="Y56" s="105">
        <v>2.8299999237060498</v>
      </c>
      <c r="Z56" s="104">
        <v>94</v>
      </c>
      <c r="AA56" s="104">
        <v>13</v>
      </c>
      <c r="AB56" s="106">
        <v>0.1</v>
      </c>
      <c r="AC56" s="105">
        <v>495.16506958007801</v>
      </c>
      <c r="AD56" s="105">
        <v>33</v>
      </c>
      <c r="AE56" s="106" t="s">
        <v>443</v>
      </c>
      <c r="AF56" s="105">
        <v>0.44880739053486701</v>
      </c>
      <c r="AG56" s="105">
        <v>30.75</v>
      </c>
      <c r="AH56" s="104">
        <v>32572.000000000004</v>
      </c>
      <c r="AI56" s="104">
        <v>0</v>
      </c>
      <c r="AJ56" s="104">
        <v>0</v>
      </c>
      <c r="AK56" s="104">
        <v>81813</v>
      </c>
      <c r="AL56" s="104">
        <v>242169</v>
      </c>
      <c r="AM56" s="104">
        <v>0</v>
      </c>
      <c r="AN56" s="104">
        <v>152</v>
      </c>
      <c r="AO56" s="106">
        <v>4.5</v>
      </c>
      <c r="AP56" s="106">
        <v>7.47</v>
      </c>
      <c r="AQ56" s="106">
        <v>9.8000000000000007</v>
      </c>
      <c r="AR56" s="105">
        <v>3.3166666666666673</v>
      </c>
      <c r="AS56" s="105">
        <v>-0.61925327777862504</v>
      </c>
      <c r="AT56" s="104">
        <v>35</v>
      </c>
      <c r="AU56" s="106">
        <v>100</v>
      </c>
      <c r="AV56" s="105">
        <v>80.8048095703125</v>
      </c>
      <c r="AW56" s="105">
        <v>41.2</v>
      </c>
      <c r="AX56" s="105">
        <v>113.7</v>
      </c>
      <c r="AY56" s="104">
        <v>83000</v>
      </c>
      <c r="AZ56" s="106">
        <v>94.720670499999997</v>
      </c>
      <c r="BA56" s="106">
        <v>99.4255663</v>
      </c>
      <c r="BB56" s="104">
        <v>11582.59375</v>
      </c>
      <c r="BC56" s="104">
        <v>97553152</v>
      </c>
      <c r="BD56" s="104">
        <v>91379338</v>
      </c>
      <c r="BE56" s="104">
        <v>995450</v>
      </c>
      <c r="BF56" s="104"/>
    </row>
    <row r="57" spans="1:58" x14ac:dyDescent="0.25">
      <c r="A57" s="128" t="s">
        <v>97</v>
      </c>
      <c r="B57" s="107" t="s">
        <v>96</v>
      </c>
      <c r="C57" s="104">
        <v>11831.482105263158</v>
      </c>
      <c r="D57" s="104">
        <v>4977.9768421052631</v>
      </c>
      <c r="E57" s="104">
        <v>7803.7894999999999</v>
      </c>
      <c r="F57" s="104">
        <v>211.93</v>
      </c>
      <c r="G57" s="104">
        <v>36733.846000000005</v>
      </c>
      <c r="H57" s="104">
        <v>865.05150000000003</v>
      </c>
      <c r="I57" s="104">
        <v>990.77400000000011</v>
      </c>
      <c r="J57" s="104">
        <v>33333</v>
      </c>
      <c r="K57" s="105">
        <v>0.152</v>
      </c>
      <c r="L57" s="105">
        <v>3.03030303030303E-2</v>
      </c>
      <c r="M57" s="105">
        <v>0.39857097587530138</v>
      </c>
      <c r="N57" s="105">
        <v>0.19858805442407043</v>
      </c>
      <c r="O57" s="104">
        <v>0</v>
      </c>
      <c r="P57" s="104">
        <v>0</v>
      </c>
      <c r="Q57" s="105">
        <v>0.67400000000000004</v>
      </c>
      <c r="R57" s="105" t="s">
        <v>443</v>
      </c>
      <c r="S57" s="104">
        <v>3068797</v>
      </c>
      <c r="T57" s="104">
        <v>111.01</v>
      </c>
      <c r="U57" s="104">
        <v>137.09</v>
      </c>
      <c r="V57" s="105">
        <v>0.64888191223144498</v>
      </c>
      <c r="W57" s="106">
        <v>14.5</v>
      </c>
      <c r="X57" s="106">
        <v>6.5999999046325701</v>
      </c>
      <c r="Y57" s="105">
        <v>1.5959999561309799</v>
      </c>
      <c r="Z57" s="104">
        <v>85</v>
      </c>
      <c r="AA57" s="104">
        <v>72</v>
      </c>
      <c r="AB57" s="106">
        <v>0.6</v>
      </c>
      <c r="AC57" s="105">
        <v>578.4609375</v>
      </c>
      <c r="AD57" s="105">
        <v>54</v>
      </c>
      <c r="AE57" s="106">
        <v>0</v>
      </c>
      <c r="AF57" s="105">
        <v>0.39229273101024498</v>
      </c>
      <c r="AG57" s="105">
        <v>40</v>
      </c>
      <c r="AH57" s="104">
        <v>0</v>
      </c>
      <c r="AI57" s="104">
        <v>584</v>
      </c>
      <c r="AJ57" s="104">
        <v>396208</v>
      </c>
      <c r="AK57" s="104">
        <v>0</v>
      </c>
      <c r="AL57" s="104">
        <v>48</v>
      </c>
      <c r="AM57" s="104">
        <v>0</v>
      </c>
      <c r="AN57" s="104">
        <v>114</v>
      </c>
      <c r="AO57" s="106">
        <v>12.3</v>
      </c>
      <c r="AP57" s="106">
        <v>4.28</v>
      </c>
      <c r="AQ57" s="106">
        <v>3</v>
      </c>
      <c r="AR57" s="105">
        <v>2.9333333333333331</v>
      </c>
      <c r="AS57" s="105">
        <v>-0.365649104118347</v>
      </c>
      <c r="AT57" s="104">
        <v>35</v>
      </c>
      <c r="AU57" s="106">
        <v>98.618896484375</v>
      </c>
      <c r="AV57" s="105">
        <v>87.648216247558594</v>
      </c>
      <c r="AW57" s="105">
        <v>29</v>
      </c>
      <c r="AX57" s="105">
        <v>140.75</v>
      </c>
      <c r="AY57" s="104">
        <v>11000</v>
      </c>
      <c r="AZ57" s="106">
        <v>74.992242500000003</v>
      </c>
      <c r="BA57" s="106">
        <v>93.847496500000005</v>
      </c>
      <c r="BB57" s="104">
        <v>8006.05908203125</v>
      </c>
      <c r="BC57" s="104">
        <v>6377853</v>
      </c>
      <c r="BD57" s="104">
        <v>6108926</v>
      </c>
      <c r="BE57" s="104">
        <v>20720</v>
      </c>
      <c r="BF57" s="104"/>
    </row>
    <row r="58" spans="1:58" x14ac:dyDescent="0.25">
      <c r="A58" s="128" t="s">
        <v>99</v>
      </c>
      <c r="B58" s="107" t="s">
        <v>98</v>
      </c>
      <c r="C58" s="104">
        <v>0</v>
      </c>
      <c r="D58" s="104">
        <v>0</v>
      </c>
      <c r="E58" s="104">
        <v>5450.8605000000007</v>
      </c>
      <c r="F58" s="104">
        <v>0</v>
      </c>
      <c r="G58" s="104">
        <v>0</v>
      </c>
      <c r="H58" s="104">
        <v>0</v>
      </c>
      <c r="I58" s="104">
        <v>0</v>
      </c>
      <c r="J58" s="104">
        <v>0</v>
      </c>
      <c r="K58" s="105">
        <v>0</v>
      </c>
      <c r="L58" s="105">
        <v>0.21212121212121199</v>
      </c>
      <c r="M58" s="105">
        <v>0.2637046087529219</v>
      </c>
      <c r="N58" s="105">
        <v>0.12289426773269159</v>
      </c>
      <c r="O58" s="104">
        <v>0</v>
      </c>
      <c r="P58" s="104">
        <v>0</v>
      </c>
      <c r="Q58" s="105">
        <v>0.59099999999999997</v>
      </c>
      <c r="R58" s="105" t="s">
        <v>443</v>
      </c>
      <c r="S58" s="104">
        <v>0</v>
      </c>
      <c r="T58" s="104">
        <v>6.64</v>
      </c>
      <c r="U58" s="104">
        <v>6.14</v>
      </c>
      <c r="V58" s="105">
        <v>7.0956289768218994E-2</v>
      </c>
      <c r="W58" s="106">
        <v>89.599998474121094</v>
      </c>
      <c r="X58" s="106">
        <v>5.5999999046325701</v>
      </c>
      <c r="Y58" s="105" t="s">
        <v>443</v>
      </c>
      <c r="Z58" s="104">
        <v>30</v>
      </c>
      <c r="AA58" s="104">
        <v>191</v>
      </c>
      <c r="AB58" s="106">
        <v>6.2</v>
      </c>
      <c r="AC58" s="105">
        <v>789.578857421875</v>
      </c>
      <c r="AD58" s="105">
        <v>342</v>
      </c>
      <c r="AE58" s="106">
        <v>69</v>
      </c>
      <c r="AF58" s="105" t="s">
        <v>443</v>
      </c>
      <c r="AG58" s="105" t="s">
        <v>443</v>
      </c>
      <c r="AH58" s="104">
        <v>0</v>
      </c>
      <c r="AI58" s="104">
        <v>0</v>
      </c>
      <c r="AJ58" s="104">
        <v>0</v>
      </c>
      <c r="AK58" s="104">
        <v>0</v>
      </c>
      <c r="AL58" s="104">
        <v>0</v>
      </c>
      <c r="AM58" s="104">
        <v>0</v>
      </c>
      <c r="AN58" s="104">
        <v>126</v>
      </c>
      <c r="AO58" s="106">
        <v>7</v>
      </c>
      <c r="AP58" s="106" t="s">
        <v>443</v>
      </c>
      <c r="AQ58" s="106" t="s">
        <v>443</v>
      </c>
      <c r="AR58" s="105" t="s">
        <v>443</v>
      </c>
      <c r="AS58" s="105">
        <v>-1.43754398822784</v>
      </c>
      <c r="AT58" s="104">
        <v>16</v>
      </c>
      <c r="AU58" s="106">
        <v>67.889289855957003</v>
      </c>
      <c r="AV58" s="105">
        <v>95.195663452148395</v>
      </c>
      <c r="AW58" s="105">
        <v>23.8</v>
      </c>
      <c r="AX58" s="105">
        <v>65.900000000000006</v>
      </c>
      <c r="AY58" s="104">
        <v>3200</v>
      </c>
      <c r="AZ58" s="106">
        <v>74.5378872</v>
      </c>
      <c r="BA58" s="106">
        <v>47.868201499999998</v>
      </c>
      <c r="BB58" s="104">
        <v>24816.8671875</v>
      </c>
      <c r="BC58" s="104">
        <v>1267689</v>
      </c>
      <c r="BD58" s="104">
        <v>822589</v>
      </c>
      <c r="BE58" s="104">
        <v>28050</v>
      </c>
      <c r="BF58" s="104"/>
    </row>
    <row r="59" spans="1:58" x14ac:dyDescent="0.25">
      <c r="A59" s="128" t="s">
        <v>101</v>
      </c>
      <c r="B59" s="107" t="s">
        <v>100</v>
      </c>
      <c r="C59" s="104">
        <v>3277.202105263158</v>
      </c>
      <c r="D59" s="104">
        <v>0</v>
      </c>
      <c r="E59" s="104">
        <v>7783.0664999999999</v>
      </c>
      <c r="F59" s="104">
        <v>0</v>
      </c>
      <c r="G59" s="104">
        <v>0</v>
      </c>
      <c r="H59" s="104">
        <v>0</v>
      </c>
      <c r="I59" s="104">
        <v>0</v>
      </c>
      <c r="J59" s="104">
        <v>169696</v>
      </c>
      <c r="K59" s="105">
        <v>9.0999999999999998E-2</v>
      </c>
      <c r="L59" s="105">
        <v>0.54545454545454497</v>
      </c>
      <c r="M59" s="105">
        <v>0.40680031422594709</v>
      </c>
      <c r="N59" s="105">
        <v>9.2238815673848312E-2</v>
      </c>
      <c r="O59" s="104">
        <v>0</v>
      </c>
      <c r="P59" s="104">
        <v>0</v>
      </c>
      <c r="Q59" s="105">
        <v>0.44</v>
      </c>
      <c r="R59" s="105" t="s">
        <v>443</v>
      </c>
      <c r="S59" s="104">
        <v>16762768</v>
      </c>
      <c r="T59" s="104">
        <v>10.210000000000001</v>
      </c>
      <c r="U59" s="104">
        <v>17.399999999999999</v>
      </c>
      <c r="V59" s="105" t="s">
        <v>443</v>
      </c>
      <c r="W59" s="106">
        <v>43.099998474121101</v>
      </c>
      <c r="X59" s="106">
        <v>38.799999237060497</v>
      </c>
      <c r="Y59" s="105" t="s">
        <v>443</v>
      </c>
      <c r="Z59" s="104">
        <v>99</v>
      </c>
      <c r="AA59" s="104">
        <v>67</v>
      </c>
      <c r="AB59" s="106">
        <v>0.6</v>
      </c>
      <c r="AC59" s="105">
        <v>56.226722717285199</v>
      </c>
      <c r="AD59" s="105">
        <v>501</v>
      </c>
      <c r="AE59" s="106">
        <v>4</v>
      </c>
      <c r="AF59" s="105" t="s">
        <v>443</v>
      </c>
      <c r="AG59" s="105" t="s">
        <v>443</v>
      </c>
      <c r="AH59" s="104">
        <v>0</v>
      </c>
      <c r="AI59" s="104">
        <v>0</v>
      </c>
      <c r="AJ59" s="104">
        <v>0</v>
      </c>
      <c r="AK59" s="104">
        <v>0</v>
      </c>
      <c r="AL59" s="104">
        <v>2215</v>
      </c>
      <c r="AM59" s="104">
        <v>163</v>
      </c>
      <c r="AN59" s="104">
        <v>99</v>
      </c>
      <c r="AO59" s="106">
        <v>28.8</v>
      </c>
      <c r="AP59" s="106" t="s">
        <v>443</v>
      </c>
      <c r="AQ59" s="106" t="s">
        <v>443</v>
      </c>
      <c r="AR59" s="105" t="s">
        <v>443</v>
      </c>
      <c r="AS59" s="105">
        <v>-1.7266470193862899</v>
      </c>
      <c r="AT59" s="104">
        <v>24</v>
      </c>
      <c r="AU59" s="106">
        <v>46.680461883544901</v>
      </c>
      <c r="AV59" s="105">
        <v>73.845252990722699</v>
      </c>
      <c r="AW59" s="105">
        <v>1.2</v>
      </c>
      <c r="AX59" s="105">
        <v>7.29</v>
      </c>
      <c r="AY59" s="104">
        <v>4700</v>
      </c>
      <c r="AZ59" s="106">
        <v>15.7297057</v>
      </c>
      <c r="BA59" s="106">
        <v>57.780045600000001</v>
      </c>
      <c r="BB59" s="104">
        <v>1411.15759277344</v>
      </c>
      <c r="BC59" s="104">
        <v>5110444</v>
      </c>
      <c r="BD59" s="104">
        <v>5288763</v>
      </c>
      <c r="BE59" s="104">
        <v>101000</v>
      </c>
      <c r="BF59" s="104"/>
    </row>
    <row r="60" spans="1:58" x14ac:dyDescent="0.25">
      <c r="A60" s="128" t="s">
        <v>103</v>
      </c>
      <c r="B60" s="107" t="s">
        <v>102</v>
      </c>
      <c r="C60" s="104">
        <v>0</v>
      </c>
      <c r="D60" s="104">
        <v>0</v>
      </c>
      <c r="E60" s="104">
        <v>5412.49</v>
      </c>
      <c r="F60" s="104">
        <v>0</v>
      </c>
      <c r="G60" s="104">
        <v>0</v>
      </c>
      <c r="H60" s="104">
        <v>0</v>
      </c>
      <c r="I60" s="104">
        <v>0</v>
      </c>
      <c r="J60" s="104">
        <v>0</v>
      </c>
      <c r="K60" s="105">
        <v>0</v>
      </c>
      <c r="L60" s="105">
        <v>0</v>
      </c>
      <c r="M60" s="105">
        <v>3.2196388300475679E-3</v>
      </c>
      <c r="N60" s="105">
        <v>3.5521820181314185E-4</v>
      </c>
      <c r="O60" s="104">
        <v>0</v>
      </c>
      <c r="P60" s="104">
        <v>0</v>
      </c>
      <c r="Q60" s="105">
        <v>0.871</v>
      </c>
      <c r="R60" s="105" t="s">
        <v>443</v>
      </c>
      <c r="S60" s="104">
        <v>23229</v>
      </c>
      <c r="T60" s="104">
        <v>0</v>
      </c>
      <c r="U60" s="104">
        <v>0</v>
      </c>
      <c r="V60" s="105" t="s">
        <v>443</v>
      </c>
      <c r="W60" s="106">
        <v>2.7000000476837198</v>
      </c>
      <c r="X60" s="106" t="s">
        <v>443</v>
      </c>
      <c r="Y60" s="105">
        <v>3.2420001029968302</v>
      </c>
      <c r="Z60" s="104">
        <v>93</v>
      </c>
      <c r="AA60" s="104">
        <v>15</v>
      </c>
      <c r="AB60" s="106">
        <v>1.3</v>
      </c>
      <c r="AC60" s="105">
        <v>1886.81433105469</v>
      </c>
      <c r="AD60" s="105">
        <v>9</v>
      </c>
      <c r="AE60" s="106" t="s">
        <v>443</v>
      </c>
      <c r="AF60" s="105">
        <v>0.121515889317759</v>
      </c>
      <c r="AG60" s="105">
        <v>33.150001525878899</v>
      </c>
      <c r="AH60" s="104">
        <v>0</v>
      </c>
      <c r="AI60" s="104">
        <v>0</v>
      </c>
      <c r="AJ60" s="104">
        <v>0</v>
      </c>
      <c r="AK60" s="104">
        <v>0</v>
      </c>
      <c r="AL60" s="104">
        <v>403</v>
      </c>
      <c r="AM60" s="104">
        <v>0</v>
      </c>
      <c r="AN60" s="104">
        <v>129</v>
      </c>
      <c r="AO60" s="106">
        <v>2.4</v>
      </c>
      <c r="AP60" s="106">
        <v>2.76</v>
      </c>
      <c r="AQ60" s="106">
        <v>7.4</v>
      </c>
      <c r="AR60" s="105" t="s">
        <v>443</v>
      </c>
      <c r="AS60" s="105">
        <v>1.11649405956268</v>
      </c>
      <c r="AT60" s="104">
        <v>73</v>
      </c>
      <c r="AU60" s="106">
        <v>100</v>
      </c>
      <c r="AV60" s="105">
        <v>99.823509216308594</v>
      </c>
      <c r="AW60" s="105">
        <v>87.2</v>
      </c>
      <c r="AX60" s="105">
        <v>148.68</v>
      </c>
      <c r="AY60" s="104">
        <v>53000</v>
      </c>
      <c r="AZ60" s="106">
        <v>97.232365799999997</v>
      </c>
      <c r="BA60" s="106">
        <v>99.641001200000005</v>
      </c>
      <c r="BB60" s="104">
        <v>31637.677734375</v>
      </c>
      <c r="BC60" s="104">
        <v>1315480</v>
      </c>
      <c r="BD60" s="104">
        <v>1258179</v>
      </c>
      <c r="BE60" s="104">
        <v>42390</v>
      </c>
      <c r="BF60" s="104"/>
    </row>
    <row r="61" spans="1:58" x14ac:dyDescent="0.25">
      <c r="A61" s="127" t="s">
        <v>1099</v>
      </c>
      <c r="B61" s="107" t="s">
        <v>308</v>
      </c>
      <c r="C61" s="104">
        <v>0</v>
      </c>
      <c r="D61" s="104">
        <v>0</v>
      </c>
      <c r="E61" s="104">
        <v>7092.7834999999995</v>
      </c>
      <c r="F61" s="104">
        <v>0</v>
      </c>
      <c r="G61" s="104">
        <v>161.12649999999999</v>
      </c>
      <c r="H61" s="104">
        <v>0</v>
      </c>
      <c r="I61" s="104">
        <v>0</v>
      </c>
      <c r="J61" s="104">
        <v>64303</v>
      </c>
      <c r="K61" s="105">
        <v>0.152</v>
      </c>
      <c r="L61" s="105">
        <v>9.0909090909090898E-2</v>
      </c>
      <c r="M61" s="105">
        <v>0.12297076802401842</v>
      </c>
      <c r="N61" s="105">
        <v>9.0090920200486563E-2</v>
      </c>
      <c r="O61" s="104">
        <v>0</v>
      </c>
      <c r="P61" s="104">
        <v>0</v>
      </c>
      <c r="Q61" s="105">
        <v>0.58799999999999997</v>
      </c>
      <c r="R61" s="105">
        <v>0.1127676</v>
      </c>
      <c r="S61" s="104">
        <v>5749920</v>
      </c>
      <c r="T61" s="104">
        <v>59.25</v>
      </c>
      <c r="U61" s="104">
        <v>79.78</v>
      </c>
      <c r="V61" s="105" t="s">
        <v>443</v>
      </c>
      <c r="W61" s="106">
        <v>70.400001525878906</v>
      </c>
      <c r="X61" s="106">
        <v>5.8000001907348597</v>
      </c>
      <c r="Y61" s="105">
        <v>0.17000000178813901</v>
      </c>
      <c r="Z61" s="104">
        <v>89</v>
      </c>
      <c r="AA61" s="104">
        <v>398</v>
      </c>
      <c r="AB61" s="106">
        <v>27.2</v>
      </c>
      <c r="AC61" s="105" t="s">
        <v>443</v>
      </c>
      <c r="AD61" s="105">
        <v>389</v>
      </c>
      <c r="AE61" s="106">
        <v>1</v>
      </c>
      <c r="AF61" s="105">
        <v>0.56904798116232802</v>
      </c>
      <c r="AG61" s="105">
        <v>51.450000762939503</v>
      </c>
      <c r="AH61" s="104">
        <v>492000</v>
      </c>
      <c r="AI61" s="104">
        <v>0</v>
      </c>
      <c r="AJ61" s="104">
        <v>0</v>
      </c>
      <c r="AK61" s="104">
        <v>0</v>
      </c>
      <c r="AL61" s="104">
        <v>849</v>
      </c>
      <c r="AM61" s="104">
        <v>0</v>
      </c>
      <c r="AN61" s="104">
        <v>104</v>
      </c>
      <c r="AO61" s="106">
        <v>19.600000000000001</v>
      </c>
      <c r="AP61" s="106" t="s">
        <v>443</v>
      </c>
      <c r="AQ61" s="106" t="s">
        <v>443</v>
      </c>
      <c r="AR61" s="105">
        <v>3.2333333333333329</v>
      </c>
      <c r="AS61" s="105">
        <v>-0.55670374631881703</v>
      </c>
      <c r="AT61" s="104">
        <v>38</v>
      </c>
      <c r="AU61" s="106">
        <v>65.790206909179702</v>
      </c>
      <c r="AV61" s="105">
        <v>87.470191955566406</v>
      </c>
      <c r="AW61" s="105">
        <v>28.6</v>
      </c>
      <c r="AX61" s="105">
        <v>76.37</v>
      </c>
      <c r="AY61" s="104">
        <v>7200</v>
      </c>
      <c r="AZ61" s="106">
        <v>57.467450900000003</v>
      </c>
      <c r="BA61" s="106">
        <v>74.1342602</v>
      </c>
      <c r="BB61" s="104">
        <v>8496.26953125</v>
      </c>
      <c r="BC61" s="104">
        <v>1367254</v>
      </c>
      <c r="BD61" s="104">
        <v>1277952</v>
      </c>
      <c r="BE61" s="104">
        <v>17200</v>
      </c>
      <c r="BF61" s="104"/>
    </row>
    <row r="62" spans="1:58" x14ac:dyDescent="0.25">
      <c r="A62" s="128" t="s">
        <v>105</v>
      </c>
      <c r="B62" s="107" t="s">
        <v>104</v>
      </c>
      <c r="C62" s="104">
        <v>89829.43578947369</v>
      </c>
      <c r="D62" s="104">
        <v>0</v>
      </c>
      <c r="E62" s="104">
        <v>184395.02049999998</v>
      </c>
      <c r="F62" s="104">
        <v>0</v>
      </c>
      <c r="G62" s="104">
        <v>0</v>
      </c>
      <c r="H62" s="104">
        <v>0</v>
      </c>
      <c r="I62" s="104">
        <v>0</v>
      </c>
      <c r="J62" s="104">
        <v>1914905</v>
      </c>
      <c r="K62" s="105">
        <v>0.36399999999999999</v>
      </c>
      <c r="L62" s="105">
        <v>6.0606060606060601E-2</v>
      </c>
      <c r="M62" s="105">
        <v>0.97927037006886197</v>
      </c>
      <c r="N62" s="105">
        <v>0.90700243505665556</v>
      </c>
      <c r="O62" s="104">
        <v>0</v>
      </c>
      <c r="P62" s="104">
        <v>5</v>
      </c>
      <c r="Q62" s="105">
        <v>0.46300000000000002</v>
      </c>
      <c r="R62" s="105">
        <v>0.48997890949249301</v>
      </c>
      <c r="S62" s="104">
        <v>1874659489</v>
      </c>
      <c r="T62" s="104">
        <v>2050.88</v>
      </c>
      <c r="U62" s="104">
        <v>2206.62</v>
      </c>
      <c r="V62" s="105">
        <v>5.1427755355834996</v>
      </c>
      <c r="W62" s="106">
        <v>58.5</v>
      </c>
      <c r="X62" s="106">
        <v>23.600000381469702</v>
      </c>
      <c r="Y62" s="105">
        <v>2.19999998807907E-2</v>
      </c>
      <c r="Z62" s="104">
        <v>65</v>
      </c>
      <c r="AA62" s="104">
        <v>164</v>
      </c>
      <c r="AB62" s="106">
        <v>1.1000000000000001</v>
      </c>
      <c r="AC62" s="105">
        <v>65.601943969726605</v>
      </c>
      <c r="AD62" s="105">
        <v>353</v>
      </c>
      <c r="AE62" s="106">
        <v>48</v>
      </c>
      <c r="AF62" s="105">
        <v>0.50213502706809598</v>
      </c>
      <c r="AG62" s="105">
        <v>33.169998168945298</v>
      </c>
      <c r="AH62" s="104">
        <v>493080</v>
      </c>
      <c r="AI62" s="104">
        <v>0</v>
      </c>
      <c r="AJ62" s="104">
        <v>21</v>
      </c>
      <c r="AK62" s="104">
        <v>1663396</v>
      </c>
      <c r="AL62" s="104">
        <v>898115</v>
      </c>
      <c r="AM62" s="104">
        <v>0</v>
      </c>
      <c r="AN62" s="104">
        <v>99</v>
      </c>
      <c r="AO62" s="106">
        <v>28.8</v>
      </c>
      <c r="AP62" s="106">
        <v>6.25</v>
      </c>
      <c r="AQ62" s="106">
        <v>9</v>
      </c>
      <c r="AR62" s="105">
        <v>3.85</v>
      </c>
      <c r="AS62" s="105">
        <v>-0.69918471574783303</v>
      </c>
      <c r="AT62" s="104">
        <v>34</v>
      </c>
      <c r="AU62" s="106">
        <v>42.900001525878899</v>
      </c>
      <c r="AV62" s="105">
        <v>49.031520843505902</v>
      </c>
      <c r="AW62" s="105">
        <v>15.4</v>
      </c>
      <c r="AX62" s="105">
        <v>50.51</v>
      </c>
      <c r="AY62" s="104">
        <v>84000</v>
      </c>
      <c r="AZ62" s="106">
        <v>28.021381600000002</v>
      </c>
      <c r="BA62" s="106">
        <v>57.297217099999997</v>
      </c>
      <c r="BB62" s="104">
        <v>1899.20812988281</v>
      </c>
      <c r="BC62" s="104">
        <v>104957440</v>
      </c>
      <c r="BD62" s="104">
        <v>98880804</v>
      </c>
      <c r="BE62" s="104">
        <v>1000000</v>
      </c>
      <c r="BF62" s="104"/>
    </row>
    <row r="63" spans="1:58" x14ac:dyDescent="0.25">
      <c r="A63" s="128" t="s">
        <v>107</v>
      </c>
      <c r="B63" s="107" t="s">
        <v>106</v>
      </c>
      <c r="C63" s="104">
        <v>951.02736842105264</v>
      </c>
      <c r="D63" s="104">
        <v>0</v>
      </c>
      <c r="E63" s="104" t="s">
        <v>443</v>
      </c>
      <c r="F63" s="104">
        <v>38.863999999999997</v>
      </c>
      <c r="G63" s="104">
        <v>11440.004000000001</v>
      </c>
      <c r="H63" s="104">
        <v>448.69749999999999</v>
      </c>
      <c r="I63" s="104">
        <v>0</v>
      </c>
      <c r="J63" s="104">
        <v>10013</v>
      </c>
      <c r="K63" s="105">
        <v>6.0999999999999999E-2</v>
      </c>
      <c r="L63" s="105">
        <v>3.03030303030303E-2</v>
      </c>
      <c r="M63" s="105">
        <v>1.054688949368906E-2</v>
      </c>
      <c r="N63" s="105">
        <v>6.9316532601410557E-3</v>
      </c>
      <c r="O63" s="104">
        <v>0</v>
      </c>
      <c r="P63" s="104">
        <v>0</v>
      </c>
      <c r="Q63" s="105">
        <v>0.74099999999999999</v>
      </c>
      <c r="R63" s="105" t="s">
        <v>443</v>
      </c>
      <c r="S63" s="104">
        <v>1890171</v>
      </c>
      <c r="T63" s="104">
        <v>85.63</v>
      </c>
      <c r="U63" s="104">
        <v>95.31</v>
      </c>
      <c r="V63" s="105">
        <v>3.0285210609436</v>
      </c>
      <c r="W63" s="106">
        <v>25.299999237060501</v>
      </c>
      <c r="X63" s="106" t="s">
        <v>443</v>
      </c>
      <c r="Y63" s="105">
        <v>0.42599999904632602</v>
      </c>
      <c r="Z63" s="104">
        <v>94</v>
      </c>
      <c r="AA63" s="104">
        <v>49</v>
      </c>
      <c r="AB63" s="106">
        <v>0.1</v>
      </c>
      <c r="AC63" s="105">
        <v>331.35763549804699</v>
      </c>
      <c r="AD63" s="105">
        <v>30</v>
      </c>
      <c r="AE63" s="106" t="s">
        <v>443</v>
      </c>
      <c r="AF63" s="105">
        <v>0.351733546371646</v>
      </c>
      <c r="AG63" s="105">
        <v>42.779998779296903</v>
      </c>
      <c r="AH63" s="104">
        <v>355000</v>
      </c>
      <c r="AI63" s="104">
        <v>0</v>
      </c>
      <c r="AJ63" s="104">
        <v>179200</v>
      </c>
      <c r="AK63" s="104">
        <v>0</v>
      </c>
      <c r="AL63" s="104">
        <v>4</v>
      </c>
      <c r="AM63" s="104">
        <v>0</v>
      </c>
      <c r="AN63" s="104">
        <v>123</v>
      </c>
      <c r="AO63" s="106">
        <v>4.5999999999999996</v>
      </c>
      <c r="AP63" s="106">
        <v>5.13</v>
      </c>
      <c r="AQ63" s="106">
        <v>8.3000000000000007</v>
      </c>
      <c r="AR63" s="105">
        <v>4.95</v>
      </c>
      <c r="AS63" s="105">
        <v>9.2675000429153401E-2</v>
      </c>
      <c r="AT63" s="104" t="s">
        <v>443</v>
      </c>
      <c r="AU63" s="106">
        <v>98.646049499511705</v>
      </c>
      <c r="AV63" s="105" t="s">
        <v>443</v>
      </c>
      <c r="AW63" s="105">
        <v>46.5</v>
      </c>
      <c r="AX63" s="105">
        <v>103.3</v>
      </c>
      <c r="AY63" s="104">
        <v>3400</v>
      </c>
      <c r="AZ63" s="106">
        <v>91.120577699999998</v>
      </c>
      <c r="BA63" s="106">
        <v>95.691067899999993</v>
      </c>
      <c r="BB63" s="104">
        <v>9554.6025390625</v>
      </c>
      <c r="BC63" s="104">
        <v>905502</v>
      </c>
      <c r="BD63" s="104">
        <v>805792</v>
      </c>
      <c r="BE63" s="104">
        <v>18270</v>
      </c>
      <c r="BF63" s="104"/>
    </row>
    <row r="64" spans="1:58" x14ac:dyDescent="0.25">
      <c r="A64" s="128" t="s">
        <v>109</v>
      </c>
      <c r="B64" s="107" t="s">
        <v>108</v>
      </c>
      <c r="C64" s="104">
        <v>0</v>
      </c>
      <c r="D64" s="104">
        <v>0</v>
      </c>
      <c r="E64" s="104" t="s">
        <v>443</v>
      </c>
      <c r="F64" s="104">
        <v>0</v>
      </c>
      <c r="G64" s="104">
        <v>0</v>
      </c>
      <c r="H64" s="104">
        <v>0</v>
      </c>
      <c r="I64" s="104">
        <v>0</v>
      </c>
      <c r="J64" s="104">
        <v>0</v>
      </c>
      <c r="K64" s="105">
        <v>0</v>
      </c>
      <c r="L64" s="105">
        <v>0</v>
      </c>
      <c r="M64" s="105">
        <v>2.2937517456727862E-3</v>
      </c>
      <c r="N64" s="105">
        <v>1.7963602793316269E-3</v>
      </c>
      <c r="O64" s="104">
        <v>0</v>
      </c>
      <c r="P64" s="104">
        <v>0</v>
      </c>
      <c r="Q64" s="105">
        <v>0.92</v>
      </c>
      <c r="R64" s="105" t="s">
        <v>443</v>
      </c>
      <c r="S64" s="104">
        <v>0</v>
      </c>
      <c r="T64" s="104">
        <v>0</v>
      </c>
      <c r="U64" s="104">
        <v>0</v>
      </c>
      <c r="V64" s="105" t="s">
        <v>443</v>
      </c>
      <c r="W64" s="106">
        <v>2.2999999523162802</v>
      </c>
      <c r="X64" s="106" t="s">
        <v>443</v>
      </c>
      <c r="Y64" s="105">
        <v>2.9049999713897701</v>
      </c>
      <c r="Z64" s="104">
        <v>94</v>
      </c>
      <c r="AA64" s="104">
        <v>4.9000000953674299</v>
      </c>
      <c r="AB64" s="106" t="s">
        <v>443</v>
      </c>
      <c r="AC64" s="105">
        <v>3996.43676757813</v>
      </c>
      <c r="AD64" s="105">
        <v>3</v>
      </c>
      <c r="AE64" s="106" t="s">
        <v>443</v>
      </c>
      <c r="AF64" s="105">
        <v>5.7870968106804102E-2</v>
      </c>
      <c r="AG64" s="105">
        <v>27.120000839233398</v>
      </c>
      <c r="AH64" s="104">
        <v>0</v>
      </c>
      <c r="AI64" s="104">
        <v>0</v>
      </c>
      <c r="AJ64" s="104">
        <v>0</v>
      </c>
      <c r="AK64" s="104">
        <v>0</v>
      </c>
      <c r="AL64" s="104">
        <v>21599</v>
      </c>
      <c r="AM64" s="104">
        <v>0</v>
      </c>
      <c r="AN64" s="104">
        <v>134</v>
      </c>
      <c r="AO64" s="106">
        <v>2.4</v>
      </c>
      <c r="AP64" s="106">
        <v>1.6</v>
      </c>
      <c r="AQ64" s="106">
        <v>6.2</v>
      </c>
      <c r="AR64" s="105">
        <v>4.1166666666666663</v>
      </c>
      <c r="AS64" s="105">
        <v>1.9368929862976101</v>
      </c>
      <c r="AT64" s="104">
        <v>85</v>
      </c>
      <c r="AU64" s="106">
        <v>100</v>
      </c>
      <c r="AV64" s="105" t="s">
        <v>443</v>
      </c>
      <c r="AW64" s="105">
        <v>87.7</v>
      </c>
      <c r="AX64" s="105">
        <v>134.47999999999999</v>
      </c>
      <c r="AY64" s="104">
        <v>260000</v>
      </c>
      <c r="AZ64" s="106">
        <v>97.6456582</v>
      </c>
      <c r="BA64" s="106">
        <v>100</v>
      </c>
      <c r="BB64" s="104">
        <v>45191.59375</v>
      </c>
      <c r="BC64" s="104">
        <v>5511303</v>
      </c>
      <c r="BD64" s="104">
        <v>5409271</v>
      </c>
      <c r="BE64" s="104">
        <v>303890</v>
      </c>
      <c r="BF64" s="104"/>
    </row>
    <row r="65" spans="1:58" x14ac:dyDescent="0.25">
      <c r="A65" s="128" t="s">
        <v>111</v>
      </c>
      <c r="B65" s="107" t="s">
        <v>110</v>
      </c>
      <c r="C65" s="104">
        <v>10747.25894736842</v>
      </c>
      <c r="D65" s="104">
        <v>0</v>
      </c>
      <c r="E65" s="104">
        <v>258244.52550000005</v>
      </c>
      <c r="F65" s="104">
        <v>46.634</v>
      </c>
      <c r="G65" s="104">
        <v>0</v>
      </c>
      <c r="H65" s="104">
        <v>0</v>
      </c>
      <c r="I65" s="104">
        <v>0</v>
      </c>
      <c r="J65" s="104">
        <v>0</v>
      </c>
      <c r="K65" s="105">
        <v>9.0999999999999998E-2</v>
      </c>
      <c r="L65" s="105">
        <v>9.0909090909090898E-2</v>
      </c>
      <c r="M65" s="105">
        <v>3.4942510289771113E-2</v>
      </c>
      <c r="N65" s="105">
        <v>1.6504059377071768E-2</v>
      </c>
      <c r="O65" s="104">
        <v>0</v>
      </c>
      <c r="P65" s="104">
        <v>0</v>
      </c>
      <c r="Q65" s="105">
        <v>0.90100000000000002</v>
      </c>
      <c r="R65" s="105" t="s">
        <v>443</v>
      </c>
      <c r="S65" s="104">
        <v>-512552</v>
      </c>
      <c r="T65" s="104">
        <v>0</v>
      </c>
      <c r="U65" s="104">
        <v>0</v>
      </c>
      <c r="V65" s="105" t="s">
        <v>443</v>
      </c>
      <c r="W65" s="106">
        <v>4.1999998092651403</v>
      </c>
      <c r="X65" s="106" t="s">
        <v>443</v>
      </c>
      <c r="Y65" s="105">
        <v>3.2379999160766602</v>
      </c>
      <c r="Z65" s="104">
        <v>90</v>
      </c>
      <c r="AA65" s="104">
        <v>8</v>
      </c>
      <c r="AB65" s="106">
        <v>0.4</v>
      </c>
      <c r="AC65" s="105">
        <v>4542.30712890625</v>
      </c>
      <c r="AD65" s="105">
        <v>8</v>
      </c>
      <c r="AE65" s="106" t="s">
        <v>443</v>
      </c>
      <c r="AF65" s="105">
        <v>8.2857387333869201E-2</v>
      </c>
      <c r="AG65" s="105">
        <v>33.099998474121101</v>
      </c>
      <c r="AH65" s="104">
        <v>24</v>
      </c>
      <c r="AI65" s="104">
        <v>12183</v>
      </c>
      <c r="AJ65" s="104">
        <v>4188</v>
      </c>
      <c r="AK65" s="104">
        <v>0</v>
      </c>
      <c r="AL65" s="104">
        <v>355222</v>
      </c>
      <c r="AM65" s="104">
        <v>0</v>
      </c>
      <c r="AN65" s="104">
        <v>141</v>
      </c>
      <c r="AO65" s="106">
        <v>2.4</v>
      </c>
      <c r="AP65" s="106">
        <v>1.7</v>
      </c>
      <c r="AQ65" s="106">
        <v>4.8</v>
      </c>
      <c r="AR65" s="105">
        <v>3.833333333333333</v>
      </c>
      <c r="AS65" s="105">
        <v>1.3522299528121899</v>
      </c>
      <c r="AT65" s="104">
        <v>72</v>
      </c>
      <c r="AU65" s="106">
        <v>100</v>
      </c>
      <c r="AV65" s="105" t="s">
        <v>443</v>
      </c>
      <c r="AW65" s="105">
        <v>85.6</v>
      </c>
      <c r="AX65" s="105">
        <v>103.45</v>
      </c>
      <c r="AY65" s="104">
        <v>1400000</v>
      </c>
      <c r="AZ65" s="106">
        <v>98.652003699999995</v>
      </c>
      <c r="BA65" s="106">
        <v>100</v>
      </c>
      <c r="BB65" s="104">
        <v>42778.9296875</v>
      </c>
      <c r="BC65" s="104">
        <v>67118648</v>
      </c>
      <c r="BD65" s="104">
        <v>63410769</v>
      </c>
      <c r="BE65" s="104">
        <v>547660</v>
      </c>
      <c r="BF65" s="104"/>
    </row>
    <row r="66" spans="1:58" x14ac:dyDescent="0.25">
      <c r="A66" s="128" t="s">
        <v>113</v>
      </c>
      <c r="B66" s="107" t="s">
        <v>112</v>
      </c>
      <c r="C66" s="104">
        <v>569.8610526315789</v>
      </c>
      <c r="D66" s="104">
        <v>0</v>
      </c>
      <c r="E66" s="104">
        <v>11516.0995</v>
      </c>
      <c r="F66" s="104">
        <v>0</v>
      </c>
      <c r="G66" s="104">
        <v>0</v>
      </c>
      <c r="H66" s="104">
        <v>0</v>
      </c>
      <c r="I66" s="104">
        <v>0</v>
      </c>
      <c r="J66" s="104">
        <v>0</v>
      </c>
      <c r="K66" s="105">
        <v>0</v>
      </c>
      <c r="L66" s="105">
        <v>9.0909090909090898E-2</v>
      </c>
      <c r="M66" s="105">
        <v>0.64984258172662546</v>
      </c>
      <c r="N66" s="105">
        <v>9.9606541977452515E-2</v>
      </c>
      <c r="O66" s="104">
        <v>0</v>
      </c>
      <c r="P66" s="104">
        <v>0</v>
      </c>
      <c r="Q66" s="105">
        <v>0.70199999999999996</v>
      </c>
      <c r="R66" s="105">
        <v>7.2532899999999997E-2</v>
      </c>
      <c r="S66" s="104">
        <v>0</v>
      </c>
      <c r="T66" s="104">
        <v>24.58</v>
      </c>
      <c r="U66" s="104">
        <v>91.87</v>
      </c>
      <c r="V66" s="105">
        <v>0.75572800636291504</v>
      </c>
      <c r="W66" s="106">
        <v>48.299999237060497</v>
      </c>
      <c r="X66" s="106">
        <v>6.5</v>
      </c>
      <c r="Y66" s="105">
        <v>0.40599998831749001</v>
      </c>
      <c r="Z66" s="104">
        <v>63</v>
      </c>
      <c r="AA66" s="104">
        <v>529</v>
      </c>
      <c r="AB66" s="106">
        <v>3.6</v>
      </c>
      <c r="AC66" s="105">
        <v>480.85147094726602</v>
      </c>
      <c r="AD66" s="105">
        <v>291</v>
      </c>
      <c r="AE66" s="106">
        <v>67</v>
      </c>
      <c r="AF66" s="105">
        <v>0.53356931233148897</v>
      </c>
      <c r="AG66" s="105">
        <v>38</v>
      </c>
      <c r="AH66" s="104">
        <v>0</v>
      </c>
      <c r="AI66" s="104">
        <v>0</v>
      </c>
      <c r="AJ66" s="104">
        <v>0</v>
      </c>
      <c r="AK66" s="104">
        <v>0</v>
      </c>
      <c r="AL66" s="104">
        <v>833</v>
      </c>
      <c r="AM66" s="104">
        <v>0</v>
      </c>
      <c r="AN66" s="104">
        <v>126</v>
      </c>
      <c r="AO66" s="106">
        <v>7</v>
      </c>
      <c r="AP66" s="106">
        <v>5.22</v>
      </c>
      <c r="AQ66" s="106">
        <v>21</v>
      </c>
      <c r="AR66" s="105">
        <v>2.3166666666666669</v>
      </c>
      <c r="AS66" s="105">
        <v>-0.94318550825118996</v>
      </c>
      <c r="AT66" s="104">
        <v>31</v>
      </c>
      <c r="AU66" s="106">
        <v>91.395500183105497</v>
      </c>
      <c r="AV66" s="105">
        <v>83.237876892089801</v>
      </c>
      <c r="AW66" s="105">
        <v>48.1</v>
      </c>
      <c r="AX66" s="105">
        <v>144.16999999999999</v>
      </c>
      <c r="AY66" s="104">
        <v>4500</v>
      </c>
      <c r="AZ66" s="106">
        <v>41.858578000000001</v>
      </c>
      <c r="BA66" s="106">
        <v>93.246170199999995</v>
      </c>
      <c r="BB66" s="104">
        <v>18183.123046875</v>
      </c>
      <c r="BC66" s="104">
        <v>2025137</v>
      </c>
      <c r="BD66" s="104">
        <v>1744663</v>
      </c>
      <c r="BE66" s="104">
        <v>257670</v>
      </c>
      <c r="BF66" s="104"/>
    </row>
    <row r="67" spans="1:58" x14ac:dyDescent="0.25">
      <c r="A67" s="128" t="s">
        <v>115</v>
      </c>
      <c r="B67" s="107" t="s">
        <v>114</v>
      </c>
      <c r="C67" s="104">
        <v>0</v>
      </c>
      <c r="D67" s="104">
        <v>0</v>
      </c>
      <c r="E67" s="104">
        <v>6712.9815000000008</v>
      </c>
      <c r="F67" s="104">
        <v>0.51600000000000001</v>
      </c>
      <c r="G67" s="104">
        <v>0</v>
      </c>
      <c r="H67" s="104">
        <v>0</v>
      </c>
      <c r="I67" s="104">
        <v>0</v>
      </c>
      <c r="J67" s="104">
        <v>14881</v>
      </c>
      <c r="K67" s="105">
        <v>9.0999999999999998E-2</v>
      </c>
      <c r="L67" s="105">
        <v>6.0606060606060601E-2</v>
      </c>
      <c r="M67" s="105">
        <v>0.11501216527856301</v>
      </c>
      <c r="N67" s="105">
        <v>4.3095005814223437E-2</v>
      </c>
      <c r="O67" s="104">
        <v>0</v>
      </c>
      <c r="P67" s="104">
        <v>0</v>
      </c>
      <c r="Q67" s="105">
        <v>0.46</v>
      </c>
      <c r="R67" s="105">
        <v>0.28910259999999999</v>
      </c>
      <c r="S67" s="104">
        <v>3115061</v>
      </c>
      <c r="T67" s="104">
        <v>21.57</v>
      </c>
      <c r="U67" s="104">
        <v>45</v>
      </c>
      <c r="V67" s="105">
        <v>18.4744968414307</v>
      </c>
      <c r="W67" s="106">
        <v>63.599998474121101</v>
      </c>
      <c r="X67" s="106">
        <v>16.399999618530298</v>
      </c>
      <c r="Y67" s="105">
        <v>3.7999998778104803E-2</v>
      </c>
      <c r="Z67" s="104">
        <v>90</v>
      </c>
      <c r="AA67" s="104">
        <v>174</v>
      </c>
      <c r="AB67" s="106">
        <v>1.7</v>
      </c>
      <c r="AC67" s="105">
        <v>114.07472229003901</v>
      </c>
      <c r="AD67" s="105">
        <v>706</v>
      </c>
      <c r="AE67" s="106">
        <v>84</v>
      </c>
      <c r="AF67" s="105">
        <v>0.62281703384279496</v>
      </c>
      <c r="AG67" s="105" t="s">
        <v>443</v>
      </c>
      <c r="AH67" s="104">
        <v>0</v>
      </c>
      <c r="AI67" s="104">
        <v>0</v>
      </c>
      <c r="AJ67" s="104">
        <v>0</v>
      </c>
      <c r="AK67" s="104">
        <v>0</v>
      </c>
      <c r="AL67" s="104">
        <v>8487</v>
      </c>
      <c r="AM67" s="104">
        <v>38</v>
      </c>
      <c r="AN67" s="104">
        <v>118</v>
      </c>
      <c r="AO67" s="106">
        <v>10.9</v>
      </c>
      <c r="AP67" s="106">
        <v>7.25</v>
      </c>
      <c r="AQ67" s="106">
        <v>2.7</v>
      </c>
      <c r="AR67" s="105">
        <v>3.8166666666666673</v>
      </c>
      <c r="AS67" s="105">
        <v>-0.64785939455032304</v>
      </c>
      <c r="AT67" s="104">
        <v>37</v>
      </c>
      <c r="AU67" s="106">
        <v>47.757087707519503</v>
      </c>
      <c r="AV67" s="105">
        <v>55.572761535644503</v>
      </c>
      <c r="AW67" s="105">
        <v>18.5</v>
      </c>
      <c r="AX67" s="105">
        <v>139.63</v>
      </c>
      <c r="AY67" s="104">
        <v>4200</v>
      </c>
      <c r="AZ67" s="106">
        <v>58.875447299999998</v>
      </c>
      <c r="BA67" s="106">
        <v>90.247253799999996</v>
      </c>
      <c r="BB67" s="104">
        <v>1714.59313964844</v>
      </c>
      <c r="BC67" s="104">
        <v>2100568</v>
      </c>
      <c r="BD67" s="104">
        <v>1999309</v>
      </c>
      <c r="BE67" s="104">
        <v>10120</v>
      </c>
      <c r="BF67" s="104"/>
    </row>
    <row r="68" spans="1:58" x14ac:dyDescent="0.25">
      <c r="A68" s="128" t="s">
        <v>117</v>
      </c>
      <c r="B68" s="107" t="s">
        <v>116</v>
      </c>
      <c r="C68" s="104">
        <v>8051.669473684211</v>
      </c>
      <c r="D68" s="104">
        <v>1491.0694736842106</v>
      </c>
      <c r="E68" s="104">
        <v>24905.304</v>
      </c>
      <c r="F68" s="104">
        <v>0</v>
      </c>
      <c r="G68" s="104">
        <v>0</v>
      </c>
      <c r="H68" s="104">
        <v>0</v>
      </c>
      <c r="I68" s="104">
        <v>0</v>
      </c>
      <c r="J68" s="104">
        <v>21090</v>
      </c>
      <c r="K68" s="105">
        <v>0.03</v>
      </c>
      <c r="L68" s="105">
        <v>0.21212121212121199</v>
      </c>
      <c r="M68" s="105">
        <v>0.32293933917331402</v>
      </c>
      <c r="N68" s="105">
        <v>0.12683754226681324</v>
      </c>
      <c r="O68" s="104">
        <v>0</v>
      </c>
      <c r="P68" s="104">
        <v>0</v>
      </c>
      <c r="Q68" s="105">
        <v>0.78</v>
      </c>
      <c r="R68" s="105" t="s">
        <v>443</v>
      </c>
      <c r="S68" s="104">
        <v>594683</v>
      </c>
      <c r="T68" s="104">
        <v>176.72</v>
      </c>
      <c r="U68" s="104">
        <v>191.52</v>
      </c>
      <c r="V68" s="105">
        <v>3.1277115345001198</v>
      </c>
      <c r="W68" s="106">
        <v>10.800000190734901</v>
      </c>
      <c r="X68" s="106">
        <v>1.1000000238418599</v>
      </c>
      <c r="Y68" s="105">
        <v>4.2719998359680202</v>
      </c>
      <c r="Z68" s="104">
        <v>95</v>
      </c>
      <c r="AA68" s="104">
        <v>86</v>
      </c>
      <c r="AB68" s="106">
        <v>0.5</v>
      </c>
      <c r="AC68" s="105">
        <v>717.71624755859398</v>
      </c>
      <c r="AD68" s="105">
        <v>36</v>
      </c>
      <c r="AE68" s="106">
        <v>0</v>
      </c>
      <c r="AF68" s="105">
        <v>0.34978376030167502</v>
      </c>
      <c r="AG68" s="105">
        <v>36.5</v>
      </c>
      <c r="AH68" s="104">
        <v>0</v>
      </c>
      <c r="AI68" s="104">
        <v>0</v>
      </c>
      <c r="AJ68" s="104">
        <v>1143</v>
      </c>
      <c r="AK68" s="104">
        <v>288765</v>
      </c>
      <c r="AL68" s="104">
        <v>2019</v>
      </c>
      <c r="AM68" s="104">
        <v>0</v>
      </c>
      <c r="AN68" s="104">
        <v>118</v>
      </c>
      <c r="AO68" s="106">
        <v>7</v>
      </c>
      <c r="AP68" s="106" t="s">
        <v>443</v>
      </c>
      <c r="AQ68" s="106" t="s">
        <v>443</v>
      </c>
      <c r="AR68" s="105">
        <v>3.1333333333333333</v>
      </c>
      <c r="AS68" s="105">
        <v>0.57032942771911599</v>
      </c>
      <c r="AT68" s="104">
        <v>58</v>
      </c>
      <c r="AU68" s="106">
        <v>100</v>
      </c>
      <c r="AV68" s="105">
        <v>99.759620666503906</v>
      </c>
      <c r="AW68" s="105">
        <v>58</v>
      </c>
      <c r="AX68" s="105">
        <v>129.09</v>
      </c>
      <c r="AY68" s="104">
        <v>57000</v>
      </c>
      <c r="AZ68" s="106">
        <v>86.256185299999999</v>
      </c>
      <c r="BA68" s="106">
        <v>100</v>
      </c>
      <c r="BB68" s="104">
        <v>10698.6806640625</v>
      </c>
      <c r="BC68" s="104">
        <v>3717100</v>
      </c>
      <c r="BD68" s="104">
        <v>3970569</v>
      </c>
      <c r="BE68" s="104">
        <v>69490</v>
      </c>
      <c r="BF68" s="104"/>
    </row>
    <row r="69" spans="1:58" x14ac:dyDescent="0.25">
      <c r="A69" s="128" t="s">
        <v>119</v>
      </c>
      <c r="B69" s="107" t="s">
        <v>118</v>
      </c>
      <c r="C69" s="104">
        <v>8385.6315789473683</v>
      </c>
      <c r="D69" s="104">
        <v>0</v>
      </c>
      <c r="E69" s="104">
        <v>219206.15150000001</v>
      </c>
      <c r="F69" s="104">
        <v>0</v>
      </c>
      <c r="G69" s="104">
        <v>0</v>
      </c>
      <c r="H69" s="104">
        <v>0</v>
      </c>
      <c r="I69" s="104">
        <v>0</v>
      </c>
      <c r="J69" s="104">
        <v>0</v>
      </c>
      <c r="K69" s="105">
        <v>0</v>
      </c>
      <c r="L69" s="105">
        <v>3.03030303030303E-2</v>
      </c>
      <c r="M69" s="105">
        <v>2.4377939240496017E-2</v>
      </c>
      <c r="N69" s="105">
        <v>1.7754613665353292E-2</v>
      </c>
      <c r="O69" s="104">
        <v>0</v>
      </c>
      <c r="P69" s="104">
        <v>0</v>
      </c>
      <c r="Q69" s="105">
        <v>0.93600000000000005</v>
      </c>
      <c r="R69" s="105" t="s">
        <v>443</v>
      </c>
      <c r="S69" s="104">
        <v>2764395</v>
      </c>
      <c r="T69" s="104">
        <v>0</v>
      </c>
      <c r="U69" s="104">
        <v>0</v>
      </c>
      <c r="V69" s="105" t="s">
        <v>443</v>
      </c>
      <c r="W69" s="106">
        <v>3.7000000476837198</v>
      </c>
      <c r="X69" s="106" t="s">
        <v>443</v>
      </c>
      <c r="Y69" s="105">
        <v>3.8889999389648402</v>
      </c>
      <c r="Z69" s="104">
        <v>97</v>
      </c>
      <c r="AA69" s="104">
        <v>7.5</v>
      </c>
      <c r="AB69" s="106" t="s">
        <v>443</v>
      </c>
      <c r="AC69" s="105">
        <v>5356.81103515625</v>
      </c>
      <c r="AD69" s="105">
        <v>6</v>
      </c>
      <c r="AE69" s="106" t="s">
        <v>443</v>
      </c>
      <c r="AF69" s="105">
        <v>7.2057482699134395E-2</v>
      </c>
      <c r="AG69" s="105">
        <v>30.129999160766602</v>
      </c>
      <c r="AH69" s="104">
        <v>0</v>
      </c>
      <c r="AI69" s="104">
        <v>600</v>
      </c>
      <c r="AJ69" s="104">
        <v>12</v>
      </c>
      <c r="AK69" s="104">
        <v>0</v>
      </c>
      <c r="AL69" s="104">
        <v>1021706</v>
      </c>
      <c r="AM69" s="104">
        <v>0</v>
      </c>
      <c r="AN69" s="104">
        <v>136</v>
      </c>
      <c r="AO69" s="106">
        <v>2.4</v>
      </c>
      <c r="AP69" s="106">
        <v>1.54</v>
      </c>
      <c r="AQ69" s="106">
        <v>5.6</v>
      </c>
      <c r="AR69" s="105">
        <v>3.9333333333333327</v>
      </c>
      <c r="AS69" s="105">
        <v>1.71936595439911</v>
      </c>
      <c r="AT69" s="104">
        <v>80</v>
      </c>
      <c r="AU69" s="106">
        <v>100</v>
      </c>
      <c r="AV69" s="105" t="s">
        <v>443</v>
      </c>
      <c r="AW69" s="105">
        <v>89.6</v>
      </c>
      <c r="AX69" s="105">
        <v>114.53</v>
      </c>
      <c r="AY69" s="104">
        <v>1800000</v>
      </c>
      <c r="AZ69" s="106">
        <v>99.219123800000006</v>
      </c>
      <c r="BA69" s="106">
        <v>100</v>
      </c>
      <c r="BB69" s="104">
        <v>50715.5546875</v>
      </c>
      <c r="BC69" s="104">
        <v>82695000</v>
      </c>
      <c r="BD69" s="104">
        <v>80032468</v>
      </c>
      <c r="BE69" s="104">
        <v>348570</v>
      </c>
      <c r="BF69" s="104"/>
    </row>
    <row r="70" spans="1:58" x14ac:dyDescent="0.25">
      <c r="A70" s="128" t="s">
        <v>121</v>
      </c>
      <c r="B70" s="107" t="s">
        <v>120</v>
      </c>
      <c r="C70" s="104">
        <v>0</v>
      </c>
      <c r="D70" s="104">
        <v>0</v>
      </c>
      <c r="E70" s="104">
        <v>67250.249500000005</v>
      </c>
      <c r="F70" s="104">
        <v>15.92</v>
      </c>
      <c r="G70" s="104">
        <v>0</v>
      </c>
      <c r="H70" s="104">
        <v>0</v>
      </c>
      <c r="I70" s="104">
        <v>0</v>
      </c>
      <c r="J70" s="104">
        <v>0</v>
      </c>
      <c r="K70" s="105">
        <v>0</v>
      </c>
      <c r="L70" s="105">
        <v>6.0606060606060601E-2</v>
      </c>
      <c r="M70" s="105">
        <v>0.2996151292250705</v>
      </c>
      <c r="N70" s="105">
        <v>1.402630071791747E-2</v>
      </c>
      <c r="O70" s="104">
        <v>0</v>
      </c>
      <c r="P70" s="104">
        <v>0</v>
      </c>
      <c r="Q70" s="105">
        <v>0.59199999999999997</v>
      </c>
      <c r="R70" s="105">
        <v>0.14722679999999999</v>
      </c>
      <c r="S70" s="104">
        <v>1586139</v>
      </c>
      <c r="T70" s="104">
        <v>622.61</v>
      </c>
      <c r="U70" s="104">
        <v>593.85</v>
      </c>
      <c r="V70" s="105">
        <v>2.2339003086090101</v>
      </c>
      <c r="W70" s="106">
        <v>49.299999237060497</v>
      </c>
      <c r="X70" s="106">
        <v>11</v>
      </c>
      <c r="Y70" s="105">
        <v>9.6000000834464999E-2</v>
      </c>
      <c r="Z70" s="104">
        <v>95</v>
      </c>
      <c r="AA70" s="104">
        <v>152</v>
      </c>
      <c r="AB70" s="106">
        <v>1.6</v>
      </c>
      <c r="AC70" s="105">
        <v>249.32850646972699</v>
      </c>
      <c r="AD70" s="105">
        <v>319</v>
      </c>
      <c r="AE70" s="106">
        <v>67</v>
      </c>
      <c r="AF70" s="105">
        <v>0.53812808511321997</v>
      </c>
      <c r="AG70" s="105">
        <v>42.7700004577637</v>
      </c>
      <c r="AH70" s="104">
        <v>172</v>
      </c>
      <c r="AI70" s="104">
        <v>1000012</v>
      </c>
      <c r="AJ70" s="104">
        <v>100000</v>
      </c>
      <c r="AK70" s="104">
        <v>0</v>
      </c>
      <c r="AL70" s="104">
        <v>11860</v>
      </c>
      <c r="AM70" s="104">
        <v>0</v>
      </c>
      <c r="AN70" s="104">
        <v>132</v>
      </c>
      <c r="AO70" s="106">
        <v>7.6</v>
      </c>
      <c r="AP70" s="106">
        <v>5.4</v>
      </c>
      <c r="AQ70" s="106">
        <v>18.3</v>
      </c>
      <c r="AR70" s="105">
        <v>3.6333333333333329</v>
      </c>
      <c r="AS70" s="105">
        <v>-0.111957900226116</v>
      </c>
      <c r="AT70" s="104">
        <v>41</v>
      </c>
      <c r="AU70" s="106">
        <v>79.300003051757798</v>
      </c>
      <c r="AV70" s="105">
        <v>76.575897216796903</v>
      </c>
      <c r="AW70" s="105">
        <v>34.700000000000003</v>
      </c>
      <c r="AX70" s="105">
        <v>139.13</v>
      </c>
      <c r="AY70" s="104">
        <v>42000</v>
      </c>
      <c r="AZ70" s="106">
        <v>14.8710577</v>
      </c>
      <c r="BA70" s="106">
        <v>88.680040500000004</v>
      </c>
      <c r="BB70" s="104">
        <v>4641.3232421875</v>
      </c>
      <c r="BC70" s="104">
        <v>28833628</v>
      </c>
      <c r="BD70" s="104">
        <v>27387501</v>
      </c>
      <c r="BE70" s="104">
        <v>227540</v>
      </c>
      <c r="BF70" s="104"/>
    </row>
    <row r="71" spans="1:58" x14ac:dyDescent="0.25">
      <c r="A71" s="128" t="s">
        <v>123</v>
      </c>
      <c r="B71" s="107" t="s">
        <v>122</v>
      </c>
      <c r="C71" s="104">
        <v>14556.065263157894</v>
      </c>
      <c r="D71" s="104">
        <v>880.15578947368419</v>
      </c>
      <c r="E71" s="104">
        <v>10356.382500000002</v>
      </c>
      <c r="F71" s="104">
        <v>508.31</v>
      </c>
      <c r="G71" s="104">
        <v>0</v>
      </c>
      <c r="H71" s="104">
        <v>0</v>
      </c>
      <c r="I71" s="104">
        <v>0</v>
      </c>
      <c r="J71" s="104">
        <v>0</v>
      </c>
      <c r="K71" s="105">
        <v>0.03</v>
      </c>
      <c r="L71" s="105">
        <v>0.12121212121212099</v>
      </c>
      <c r="M71" s="105">
        <v>0.19590075567655565</v>
      </c>
      <c r="N71" s="105">
        <v>4.4926500430580482E-2</v>
      </c>
      <c r="O71" s="104">
        <v>0</v>
      </c>
      <c r="P71" s="104">
        <v>0</v>
      </c>
      <c r="Q71" s="105">
        <v>0.87</v>
      </c>
      <c r="R71" s="105" t="s">
        <v>443</v>
      </c>
      <c r="S71" s="104">
        <v>603144823</v>
      </c>
      <c r="T71" s="104">
        <v>0</v>
      </c>
      <c r="U71" s="104">
        <v>0</v>
      </c>
      <c r="V71" s="105" t="s">
        <v>443</v>
      </c>
      <c r="W71" s="106">
        <v>5.3000001907348597</v>
      </c>
      <c r="X71" s="106" t="s">
        <v>443</v>
      </c>
      <c r="Y71" s="105">
        <v>6.1669998168945304</v>
      </c>
      <c r="Z71" s="104">
        <v>97</v>
      </c>
      <c r="AA71" s="104">
        <v>4.0999999046325701</v>
      </c>
      <c r="AB71" s="106">
        <v>0.3</v>
      </c>
      <c r="AC71" s="105">
        <v>2204.3544921875</v>
      </c>
      <c r="AD71" s="105">
        <v>3</v>
      </c>
      <c r="AE71" s="106" t="s">
        <v>443</v>
      </c>
      <c r="AF71" s="105">
        <v>0.119765804899352</v>
      </c>
      <c r="AG71" s="105">
        <v>36.680000305175803</v>
      </c>
      <c r="AH71" s="104">
        <v>200</v>
      </c>
      <c r="AI71" s="104">
        <v>6875</v>
      </c>
      <c r="AJ71" s="104">
        <v>69</v>
      </c>
      <c r="AK71" s="104">
        <v>0</v>
      </c>
      <c r="AL71" s="104">
        <v>55565</v>
      </c>
      <c r="AM71" s="104">
        <v>0</v>
      </c>
      <c r="AN71" s="104">
        <v>135</v>
      </c>
      <c r="AO71" s="106">
        <v>2.4</v>
      </c>
      <c r="AP71" s="106">
        <v>2.5499999999999998</v>
      </c>
      <c r="AQ71" s="106">
        <v>11.2</v>
      </c>
      <c r="AR71" s="105">
        <v>4.0833333333333339</v>
      </c>
      <c r="AS71" s="105">
        <v>0.31369960308075001</v>
      </c>
      <c r="AT71" s="104">
        <v>45</v>
      </c>
      <c r="AU71" s="106">
        <v>100</v>
      </c>
      <c r="AV71" s="105">
        <v>95.292869567871094</v>
      </c>
      <c r="AW71" s="105">
        <v>69.099999999999994</v>
      </c>
      <c r="AX71" s="105">
        <v>112.76</v>
      </c>
      <c r="AY71" s="104">
        <v>170000</v>
      </c>
      <c r="AZ71" s="106">
        <v>98.975555400000005</v>
      </c>
      <c r="BA71" s="106">
        <v>100</v>
      </c>
      <c r="BB71" s="104">
        <v>27809.400390625</v>
      </c>
      <c r="BC71" s="104">
        <v>10760421</v>
      </c>
      <c r="BD71" s="104">
        <v>10811563</v>
      </c>
      <c r="BE71" s="104">
        <v>128900</v>
      </c>
      <c r="BF71" s="104"/>
    </row>
    <row r="72" spans="1:58" x14ac:dyDescent="0.25">
      <c r="A72" s="128" t="s">
        <v>125</v>
      </c>
      <c r="B72" s="107" t="s">
        <v>124</v>
      </c>
      <c r="C72" s="104">
        <v>18.545263157894738</v>
      </c>
      <c r="D72" s="104">
        <v>0</v>
      </c>
      <c r="E72" s="104" t="s">
        <v>443</v>
      </c>
      <c r="F72" s="104">
        <v>0</v>
      </c>
      <c r="G72" s="104">
        <v>682.04399999999998</v>
      </c>
      <c r="H72" s="104">
        <v>53.349000000000004</v>
      </c>
      <c r="I72" s="104">
        <v>0</v>
      </c>
      <c r="J72" s="104">
        <v>0</v>
      </c>
      <c r="K72" s="105">
        <v>0.03</v>
      </c>
      <c r="L72" s="105" t="s">
        <v>443</v>
      </c>
      <c r="M72" s="105">
        <v>1.9462128809327403E-3</v>
      </c>
      <c r="N72" s="105">
        <v>2.6156991667638206E-4</v>
      </c>
      <c r="O72" s="104">
        <v>0</v>
      </c>
      <c r="P72" s="104">
        <v>0</v>
      </c>
      <c r="Q72" s="105">
        <v>0.77200000000000002</v>
      </c>
      <c r="R72" s="105" t="s">
        <v>443</v>
      </c>
      <c r="S72" s="104">
        <v>0</v>
      </c>
      <c r="T72" s="104">
        <v>5.0199999999999996</v>
      </c>
      <c r="U72" s="104">
        <v>1.38</v>
      </c>
      <c r="V72" s="105">
        <v>0.57107675075530995</v>
      </c>
      <c r="W72" s="106">
        <v>16.700000762939499</v>
      </c>
      <c r="X72" s="106" t="s">
        <v>443</v>
      </c>
      <c r="Y72" s="105" t="s">
        <v>443</v>
      </c>
      <c r="Z72" s="104">
        <v>85</v>
      </c>
      <c r="AA72" s="104">
        <v>3.2000000476837198</v>
      </c>
      <c r="AB72" s="106" t="s">
        <v>443</v>
      </c>
      <c r="AC72" s="105">
        <v>677.46630859375</v>
      </c>
      <c r="AD72" s="105">
        <v>27</v>
      </c>
      <c r="AE72" s="106" t="s">
        <v>443</v>
      </c>
      <c r="AF72" s="105" t="s">
        <v>443</v>
      </c>
      <c r="AG72" s="105">
        <v>37</v>
      </c>
      <c r="AH72" s="104">
        <v>0</v>
      </c>
      <c r="AI72" s="104">
        <v>0</v>
      </c>
      <c r="AJ72" s="104">
        <v>0</v>
      </c>
      <c r="AK72" s="104">
        <v>0</v>
      </c>
      <c r="AL72" s="104">
        <v>2</v>
      </c>
      <c r="AM72" s="104">
        <v>0</v>
      </c>
      <c r="AN72" s="104">
        <v>100</v>
      </c>
      <c r="AO72" s="106">
        <v>25.5</v>
      </c>
      <c r="AP72" s="106">
        <v>3.35</v>
      </c>
      <c r="AQ72" s="106" t="s">
        <v>443</v>
      </c>
      <c r="AR72" s="105">
        <v>3.1333333333333333</v>
      </c>
      <c r="AS72" s="105">
        <v>-0.17504160106182101</v>
      </c>
      <c r="AT72" s="104">
        <v>52</v>
      </c>
      <c r="AU72" s="106">
        <v>92.344367980957003</v>
      </c>
      <c r="AV72" s="105" t="s">
        <v>443</v>
      </c>
      <c r="AW72" s="105">
        <v>55.9</v>
      </c>
      <c r="AX72" s="105">
        <v>111.12</v>
      </c>
      <c r="AY72" s="104">
        <v>790</v>
      </c>
      <c r="AZ72" s="106">
        <v>98.014883699999999</v>
      </c>
      <c r="BA72" s="106">
        <v>96.616491999999994</v>
      </c>
      <c r="BB72" s="104">
        <v>14924.1015625</v>
      </c>
      <c r="BC72" s="104">
        <v>107825</v>
      </c>
      <c r="BD72" s="104">
        <v>105864</v>
      </c>
      <c r="BE72" s="104">
        <v>340</v>
      </c>
      <c r="BF72" s="104"/>
    </row>
    <row r="73" spans="1:58" x14ac:dyDescent="0.25">
      <c r="A73" s="128" t="s">
        <v>127</v>
      </c>
      <c r="B73" s="107" t="s">
        <v>126</v>
      </c>
      <c r="C73" s="104">
        <v>33751.214736842107</v>
      </c>
      <c r="D73" s="104">
        <v>15987.964210526316</v>
      </c>
      <c r="E73" s="104">
        <v>57590.860499999995</v>
      </c>
      <c r="F73" s="104">
        <v>160.768</v>
      </c>
      <c r="G73" s="104">
        <v>109138.444</v>
      </c>
      <c r="H73" s="104">
        <v>8279.5040000000008</v>
      </c>
      <c r="I73" s="104">
        <v>1354.6370000000002</v>
      </c>
      <c r="J73" s="104">
        <v>128881</v>
      </c>
      <c r="K73" s="105">
        <v>0.182</v>
      </c>
      <c r="L73" s="105">
        <v>0</v>
      </c>
      <c r="M73" s="105">
        <v>0.73431844468155039</v>
      </c>
      <c r="N73" s="105">
        <v>0.1388732899798073</v>
      </c>
      <c r="O73" s="104">
        <v>0</v>
      </c>
      <c r="P73" s="104">
        <v>0</v>
      </c>
      <c r="Q73" s="105">
        <v>0.65</v>
      </c>
      <c r="R73" s="105">
        <v>0.13444621860980999</v>
      </c>
      <c r="S73" s="104">
        <v>50393913</v>
      </c>
      <c r="T73" s="104">
        <v>233.09</v>
      </c>
      <c r="U73" s="104">
        <v>284.14999999999998</v>
      </c>
      <c r="V73" s="105">
        <v>0.49355083703994801</v>
      </c>
      <c r="W73" s="106">
        <v>27.600000381469702</v>
      </c>
      <c r="X73" s="106">
        <v>12.6000003814697</v>
      </c>
      <c r="Y73" s="105">
        <v>0.93199998140335105</v>
      </c>
      <c r="Z73" s="104">
        <v>86</v>
      </c>
      <c r="AA73" s="104">
        <v>25</v>
      </c>
      <c r="AB73" s="106">
        <v>0.5</v>
      </c>
      <c r="AC73" s="105">
        <v>443.90185546875</v>
      </c>
      <c r="AD73" s="105">
        <v>88</v>
      </c>
      <c r="AE73" s="106">
        <v>0</v>
      </c>
      <c r="AF73" s="105">
        <v>0.493206418346057</v>
      </c>
      <c r="AG73" s="105">
        <v>48.659999847412102</v>
      </c>
      <c r="AH73" s="104">
        <v>101</v>
      </c>
      <c r="AI73" s="104">
        <v>46573</v>
      </c>
      <c r="AJ73" s="104">
        <v>3291359</v>
      </c>
      <c r="AK73" s="104">
        <v>242386</v>
      </c>
      <c r="AL73" s="104">
        <v>390</v>
      </c>
      <c r="AM73" s="104">
        <v>0</v>
      </c>
      <c r="AN73" s="104">
        <v>115</v>
      </c>
      <c r="AO73" s="106">
        <v>15.6</v>
      </c>
      <c r="AP73" s="106">
        <v>7.11</v>
      </c>
      <c r="AQ73" s="106">
        <v>5.5</v>
      </c>
      <c r="AR73" s="105">
        <v>2.8</v>
      </c>
      <c r="AS73" s="105">
        <v>-0.639803826808929</v>
      </c>
      <c r="AT73" s="104">
        <v>27</v>
      </c>
      <c r="AU73" s="106">
        <v>91.779228210449205</v>
      </c>
      <c r="AV73" s="105">
        <v>79.074211120605497</v>
      </c>
      <c r="AW73" s="105">
        <v>34.5</v>
      </c>
      <c r="AX73" s="105">
        <v>115.34</v>
      </c>
      <c r="AY73" s="104">
        <v>21000</v>
      </c>
      <c r="AZ73" s="106">
        <v>63.854660000000003</v>
      </c>
      <c r="BA73" s="106">
        <v>92.794843299999997</v>
      </c>
      <c r="BB73" s="104">
        <v>8150.26220703125</v>
      </c>
      <c r="BC73" s="104">
        <v>16913504</v>
      </c>
      <c r="BD73" s="104">
        <v>16295964</v>
      </c>
      <c r="BE73" s="104">
        <v>107160</v>
      </c>
      <c r="BF73" s="104"/>
    </row>
    <row r="74" spans="1:58" x14ac:dyDescent="0.25">
      <c r="A74" s="128" t="s">
        <v>129</v>
      </c>
      <c r="B74" s="107" t="s">
        <v>128</v>
      </c>
      <c r="C74" s="104">
        <v>0</v>
      </c>
      <c r="D74" s="104">
        <v>0</v>
      </c>
      <c r="E74" s="104">
        <v>53606.819000000003</v>
      </c>
      <c r="F74" s="104">
        <v>10.194000000000001</v>
      </c>
      <c r="G74" s="104">
        <v>0</v>
      </c>
      <c r="H74" s="104">
        <v>0</v>
      </c>
      <c r="I74" s="104">
        <v>0</v>
      </c>
      <c r="J74" s="104">
        <v>0</v>
      </c>
      <c r="K74" s="105">
        <v>0.03</v>
      </c>
      <c r="L74" s="105">
        <v>3.03030303030303E-2</v>
      </c>
      <c r="M74" s="105">
        <v>0.66690359028204627</v>
      </c>
      <c r="N74" s="105">
        <v>7.7168049709679068E-2</v>
      </c>
      <c r="O74" s="104">
        <v>0</v>
      </c>
      <c r="P74" s="104">
        <v>0</v>
      </c>
      <c r="Q74" s="105">
        <v>0.45900000000000002</v>
      </c>
      <c r="R74" s="105">
        <v>0.33734473586082497</v>
      </c>
      <c r="S74" s="104">
        <v>6011273</v>
      </c>
      <c r="T74" s="104">
        <v>237.87</v>
      </c>
      <c r="U74" s="104">
        <v>172.4</v>
      </c>
      <c r="V74" s="105">
        <v>4.3883256912231401</v>
      </c>
      <c r="W74" s="106">
        <v>85.699996948242202</v>
      </c>
      <c r="X74" s="106">
        <v>18.299999237060501</v>
      </c>
      <c r="Y74" s="105">
        <v>7.5000002980232197E-2</v>
      </c>
      <c r="Z74" s="104">
        <v>48</v>
      </c>
      <c r="AA74" s="104">
        <v>176</v>
      </c>
      <c r="AB74" s="106">
        <v>1.5</v>
      </c>
      <c r="AC74" s="105">
        <v>57.191360473632798</v>
      </c>
      <c r="AD74" s="105">
        <v>679</v>
      </c>
      <c r="AE74" s="106">
        <v>105</v>
      </c>
      <c r="AF74" s="105" t="s">
        <v>443</v>
      </c>
      <c r="AG74" s="105">
        <v>33.7299995422363</v>
      </c>
      <c r="AH74" s="104">
        <v>0</v>
      </c>
      <c r="AI74" s="104">
        <v>3409</v>
      </c>
      <c r="AJ74" s="104">
        <v>0</v>
      </c>
      <c r="AK74" s="104">
        <v>0</v>
      </c>
      <c r="AL74" s="104">
        <v>4261</v>
      </c>
      <c r="AM74" s="104">
        <v>0</v>
      </c>
      <c r="AN74" s="104">
        <v>117</v>
      </c>
      <c r="AO74" s="106">
        <v>17.5</v>
      </c>
      <c r="AP74" s="106">
        <v>9.9</v>
      </c>
      <c r="AQ74" s="106">
        <v>7.3</v>
      </c>
      <c r="AR74" s="105">
        <v>3</v>
      </c>
      <c r="AS74" s="105">
        <v>-1.04422795772552</v>
      </c>
      <c r="AT74" s="104">
        <v>28</v>
      </c>
      <c r="AU74" s="106">
        <v>33.5</v>
      </c>
      <c r="AV74" s="105">
        <v>30.4727897644043</v>
      </c>
      <c r="AW74" s="105">
        <v>9.8000000000000007</v>
      </c>
      <c r="AX74" s="105">
        <v>85.33</v>
      </c>
      <c r="AY74" s="104">
        <v>34000</v>
      </c>
      <c r="AZ74" s="106">
        <v>20.099141800000002</v>
      </c>
      <c r="BA74" s="106">
        <v>76.814032600000004</v>
      </c>
      <c r="BB74" s="104">
        <v>2284.77880859375</v>
      </c>
      <c r="BC74" s="104">
        <v>12717176</v>
      </c>
      <c r="BD74" s="104">
        <v>12518432</v>
      </c>
      <c r="BE74" s="104">
        <v>245720</v>
      </c>
      <c r="BF74" s="104"/>
    </row>
    <row r="75" spans="1:58" x14ac:dyDescent="0.25">
      <c r="A75" s="128" t="s">
        <v>372</v>
      </c>
      <c r="B75" s="107" t="s">
        <v>130</v>
      </c>
      <c r="C75" s="104">
        <v>0</v>
      </c>
      <c r="D75" s="104">
        <v>0</v>
      </c>
      <c r="E75" s="104">
        <v>5698.1505000000006</v>
      </c>
      <c r="F75" s="104">
        <v>4.2000000000000003E-2</v>
      </c>
      <c r="G75" s="104">
        <v>0</v>
      </c>
      <c r="H75" s="104">
        <v>0</v>
      </c>
      <c r="I75" s="104">
        <v>0</v>
      </c>
      <c r="J75" s="104">
        <v>4000</v>
      </c>
      <c r="K75" s="105">
        <v>6.0999999999999999E-2</v>
      </c>
      <c r="L75" s="105">
        <v>3.03030303030303E-2</v>
      </c>
      <c r="M75" s="105">
        <v>0.11712278851772714</v>
      </c>
      <c r="N75" s="105">
        <v>4.1049243844198814E-2</v>
      </c>
      <c r="O75" s="104">
        <v>0</v>
      </c>
      <c r="P75" s="104">
        <v>0</v>
      </c>
      <c r="Q75" s="105">
        <v>0.45500000000000002</v>
      </c>
      <c r="R75" s="105" t="s">
        <v>443</v>
      </c>
      <c r="S75" s="104">
        <v>4313228</v>
      </c>
      <c r="T75" s="104">
        <v>133.78</v>
      </c>
      <c r="U75" s="104">
        <v>28.91</v>
      </c>
      <c r="V75" s="105">
        <v>8.4040298461914098</v>
      </c>
      <c r="W75" s="106">
        <v>84.199996948242202</v>
      </c>
      <c r="X75" s="106">
        <v>17</v>
      </c>
      <c r="Y75" s="105">
        <v>4.5000001788139302E-2</v>
      </c>
      <c r="Z75" s="104">
        <v>81</v>
      </c>
      <c r="AA75" s="104">
        <v>374</v>
      </c>
      <c r="AB75" s="106">
        <v>3.1</v>
      </c>
      <c r="AC75" s="105">
        <v>100.29572296142599</v>
      </c>
      <c r="AD75" s="105">
        <v>549</v>
      </c>
      <c r="AE75" s="106">
        <v>96</v>
      </c>
      <c r="AF75" s="105" t="s">
        <v>443</v>
      </c>
      <c r="AG75" s="105">
        <v>50.659999847412102</v>
      </c>
      <c r="AH75" s="104">
        <v>0</v>
      </c>
      <c r="AI75" s="104">
        <v>0</v>
      </c>
      <c r="AJ75" s="104">
        <v>11541</v>
      </c>
      <c r="AK75" s="104">
        <v>0</v>
      </c>
      <c r="AL75" s="104">
        <v>11151</v>
      </c>
      <c r="AM75" s="104">
        <v>0</v>
      </c>
      <c r="AN75" s="104">
        <v>100</v>
      </c>
      <c r="AO75" s="106">
        <v>28.3</v>
      </c>
      <c r="AP75" s="106" t="s">
        <v>443</v>
      </c>
      <c r="AQ75" s="106" t="s">
        <v>443</v>
      </c>
      <c r="AR75" s="105">
        <v>1.8666666666666665</v>
      </c>
      <c r="AS75" s="105">
        <v>-1.7660720348358201</v>
      </c>
      <c r="AT75" s="104">
        <v>16</v>
      </c>
      <c r="AU75" s="106">
        <v>14.655790328979499</v>
      </c>
      <c r="AV75" s="105">
        <v>59.772850036621101</v>
      </c>
      <c r="AW75" s="105">
        <v>3.8</v>
      </c>
      <c r="AX75" s="105">
        <v>70.260000000000005</v>
      </c>
      <c r="AY75" s="104">
        <v>3400</v>
      </c>
      <c r="AZ75" s="106">
        <v>20.849952999999999</v>
      </c>
      <c r="BA75" s="106">
        <v>79.290779200000003</v>
      </c>
      <c r="BB75" s="104">
        <v>1700.21984863281</v>
      </c>
      <c r="BC75" s="104">
        <v>1861283</v>
      </c>
      <c r="BD75" s="104">
        <v>1841997</v>
      </c>
      <c r="BE75" s="104">
        <v>28120</v>
      </c>
      <c r="BF75" s="104"/>
    </row>
    <row r="76" spans="1:58" x14ac:dyDescent="0.25">
      <c r="A76" s="128" t="s">
        <v>132</v>
      </c>
      <c r="B76" s="107" t="s">
        <v>131</v>
      </c>
      <c r="C76" s="104">
        <v>0</v>
      </c>
      <c r="D76" s="104">
        <v>0</v>
      </c>
      <c r="E76" s="104">
        <v>5922.9529999999995</v>
      </c>
      <c r="F76" s="104">
        <v>9.1720000000000006</v>
      </c>
      <c r="G76" s="104">
        <v>0</v>
      </c>
      <c r="H76" s="104">
        <v>0</v>
      </c>
      <c r="I76" s="104">
        <v>0</v>
      </c>
      <c r="J76" s="104">
        <v>18400</v>
      </c>
      <c r="K76" s="105">
        <v>9.0999999999999998E-2</v>
      </c>
      <c r="L76" s="105">
        <v>9.0909090909090898E-2</v>
      </c>
      <c r="M76" s="105">
        <v>9.7856730666407224E-2</v>
      </c>
      <c r="N76" s="105">
        <v>1.4316623026633281E-2</v>
      </c>
      <c r="O76" s="104">
        <v>0</v>
      </c>
      <c r="P76" s="104">
        <v>0</v>
      </c>
      <c r="Q76" s="105">
        <v>0.65400000000000003</v>
      </c>
      <c r="R76" s="105">
        <v>3.1288099999999999E-2</v>
      </c>
      <c r="S76" s="104">
        <v>674999</v>
      </c>
      <c r="T76" s="104">
        <v>14.13</v>
      </c>
      <c r="U76" s="104">
        <v>14.57</v>
      </c>
      <c r="V76" s="105">
        <v>1.40390825271606</v>
      </c>
      <c r="W76" s="106">
        <v>31.299999237060501</v>
      </c>
      <c r="X76" s="106">
        <v>8.5</v>
      </c>
      <c r="Y76" s="105">
        <v>0.21400000154972099</v>
      </c>
      <c r="Z76" s="104">
        <v>99</v>
      </c>
      <c r="AA76" s="104">
        <v>86</v>
      </c>
      <c r="AB76" s="106">
        <v>1.6</v>
      </c>
      <c r="AC76" s="105">
        <v>336.1484375</v>
      </c>
      <c r="AD76" s="105">
        <v>229</v>
      </c>
      <c r="AE76" s="106">
        <v>24</v>
      </c>
      <c r="AF76" s="105">
        <v>0.50390302424647904</v>
      </c>
      <c r="AG76" s="105">
        <v>35</v>
      </c>
      <c r="AH76" s="104">
        <v>0</v>
      </c>
      <c r="AI76" s="104">
        <v>3274</v>
      </c>
      <c r="AJ76" s="104">
        <v>0</v>
      </c>
      <c r="AK76" s="104">
        <v>0</v>
      </c>
      <c r="AL76" s="104">
        <v>14</v>
      </c>
      <c r="AM76" s="104">
        <v>0</v>
      </c>
      <c r="AN76" s="104">
        <v>118</v>
      </c>
      <c r="AO76" s="106">
        <v>8.5</v>
      </c>
      <c r="AP76" s="106" t="s">
        <v>443</v>
      </c>
      <c r="AQ76" s="106" t="s">
        <v>443</v>
      </c>
      <c r="AR76" s="105" t="s">
        <v>443</v>
      </c>
      <c r="AS76" s="105">
        <v>-0.29058489203453097</v>
      </c>
      <c r="AT76" s="104">
        <v>37</v>
      </c>
      <c r="AU76" s="106">
        <v>84.242904663085895</v>
      </c>
      <c r="AV76" s="105">
        <v>87.535316467285199</v>
      </c>
      <c r="AW76" s="105">
        <v>35.700000000000003</v>
      </c>
      <c r="AX76" s="105">
        <v>66.430000000000007</v>
      </c>
      <c r="AY76" s="104">
        <v>4200</v>
      </c>
      <c r="AZ76" s="106">
        <v>83.650173199999998</v>
      </c>
      <c r="BA76" s="106">
        <v>98.275407299999998</v>
      </c>
      <c r="BB76" s="104">
        <v>8162.6015625</v>
      </c>
      <c r="BC76" s="104">
        <v>777859</v>
      </c>
      <c r="BD76" s="104">
        <v>723086</v>
      </c>
      <c r="BE76" s="104">
        <v>196850</v>
      </c>
      <c r="BF76" s="104"/>
    </row>
    <row r="77" spans="1:58" x14ac:dyDescent="0.25">
      <c r="A77" s="128" t="s">
        <v>134</v>
      </c>
      <c r="B77" s="107" t="s">
        <v>133</v>
      </c>
      <c r="C77" s="104">
        <v>18858.553684210525</v>
      </c>
      <c r="D77" s="104">
        <v>0</v>
      </c>
      <c r="E77" s="104">
        <v>28282.252999999997</v>
      </c>
      <c r="F77" s="104">
        <v>36.646000000000001</v>
      </c>
      <c r="G77" s="104">
        <v>203578.52100000001</v>
      </c>
      <c r="H77" s="104">
        <v>22842.205999999998</v>
      </c>
      <c r="I77" s="104">
        <v>26149.962</v>
      </c>
      <c r="J77" s="104">
        <v>170757</v>
      </c>
      <c r="K77" s="105">
        <v>0.152</v>
      </c>
      <c r="L77" s="105">
        <v>3.03030303030303E-2</v>
      </c>
      <c r="M77" s="105">
        <v>0.67727267857254769</v>
      </c>
      <c r="N77" s="105">
        <v>0.35599474773081408</v>
      </c>
      <c r="O77" s="104">
        <v>0</v>
      </c>
      <c r="P77" s="104">
        <v>0</v>
      </c>
      <c r="Q77" s="105">
        <v>0.498</v>
      </c>
      <c r="R77" s="105">
        <v>0.24150099999999999</v>
      </c>
      <c r="S77" s="104">
        <v>216872365</v>
      </c>
      <c r="T77" s="104">
        <v>658.63</v>
      </c>
      <c r="U77" s="104">
        <v>640.70000000000005</v>
      </c>
      <c r="V77" s="105">
        <v>11.584159851074199</v>
      </c>
      <c r="W77" s="106">
        <v>71.699996948242202</v>
      </c>
      <c r="X77" s="106">
        <v>11.6000003814697</v>
      </c>
      <c r="Y77" s="105">
        <v>0.23</v>
      </c>
      <c r="Z77" s="104">
        <v>53</v>
      </c>
      <c r="AA77" s="104">
        <v>181</v>
      </c>
      <c r="AB77" s="106">
        <v>2.1</v>
      </c>
      <c r="AC77" s="105">
        <v>120.14574432373</v>
      </c>
      <c r="AD77" s="105">
        <v>359</v>
      </c>
      <c r="AE77" s="106">
        <v>5</v>
      </c>
      <c r="AF77" s="105">
        <v>0.60123358185283404</v>
      </c>
      <c r="AG77" s="105">
        <v>60.790000915527301</v>
      </c>
      <c r="AH77" s="104">
        <v>5801040</v>
      </c>
      <c r="AI77" s="104">
        <v>90434</v>
      </c>
      <c r="AJ77" s="104">
        <v>39336</v>
      </c>
      <c r="AK77" s="104">
        <v>49527</v>
      </c>
      <c r="AL77" s="104">
        <v>6</v>
      </c>
      <c r="AM77" s="104">
        <v>0</v>
      </c>
      <c r="AN77" s="104">
        <v>95</v>
      </c>
      <c r="AO77" s="106">
        <v>46.8</v>
      </c>
      <c r="AP77" s="106">
        <v>9.73</v>
      </c>
      <c r="AQ77" s="106">
        <v>3.4</v>
      </c>
      <c r="AR77" s="105">
        <v>2.333333333333333</v>
      </c>
      <c r="AS77" s="105">
        <v>-2.0555870532989502</v>
      </c>
      <c r="AT77" s="104">
        <v>20</v>
      </c>
      <c r="AU77" s="106">
        <v>38.6901664733887</v>
      </c>
      <c r="AV77" s="105">
        <v>60.6893501281738</v>
      </c>
      <c r="AW77" s="105">
        <v>12.2</v>
      </c>
      <c r="AX77" s="105">
        <v>60.54</v>
      </c>
      <c r="AY77" s="104">
        <v>23000</v>
      </c>
      <c r="AZ77" s="106">
        <v>27.6049817</v>
      </c>
      <c r="BA77" s="106">
        <v>57.736357099999999</v>
      </c>
      <c r="BB77" s="104">
        <v>1814.94323730469</v>
      </c>
      <c r="BC77" s="104">
        <v>10981229</v>
      </c>
      <c r="BD77" s="104">
        <v>10678016</v>
      </c>
      <c r="BE77" s="104">
        <v>27560</v>
      </c>
      <c r="BF77" s="104"/>
    </row>
    <row r="78" spans="1:58" x14ac:dyDescent="0.25">
      <c r="A78" s="128" t="s">
        <v>136</v>
      </c>
      <c r="B78" s="107" t="s">
        <v>135</v>
      </c>
      <c r="C78" s="104">
        <v>16609.844210526317</v>
      </c>
      <c r="D78" s="104">
        <v>0</v>
      </c>
      <c r="E78" s="104">
        <v>38341.169000000002</v>
      </c>
      <c r="F78" s="104">
        <v>65.617999999999995</v>
      </c>
      <c r="G78" s="104">
        <v>53989.46</v>
      </c>
      <c r="H78" s="104">
        <v>3920.6424999999999</v>
      </c>
      <c r="I78" s="104">
        <v>3232.4480000000003</v>
      </c>
      <c r="J78" s="104">
        <v>35070</v>
      </c>
      <c r="K78" s="105">
        <v>0.27300000000000002</v>
      </c>
      <c r="L78" s="105">
        <v>3.03030303030303E-2</v>
      </c>
      <c r="M78" s="105">
        <v>0.61009741200347622</v>
      </c>
      <c r="N78" s="105">
        <v>6.9100727909282025E-2</v>
      </c>
      <c r="O78" s="104">
        <v>0</v>
      </c>
      <c r="P78" s="104">
        <v>0</v>
      </c>
      <c r="Q78" s="105">
        <v>0.61699999999999999</v>
      </c>
      <c r="R78" s="105">
        <v>9.8091700000000004E-2</v>
      </c>
      <c r="S78" s="104">
        <v>20023356</v>
      </c>
      <c r="T78" s="104">
        <v>211.48</v>
      </c>
      <c r="U78" s="104">
        <v>222.59</v>
      </c>
      <c r="V78" s="105">
        <v>2.0689294338226301</v>
      </c>
      <c r="W78" s="106">
        <v>18.200000762939499</v>
      </c>
      <c r="X78" s="106">
        <v>7.0999999046325701</v>
      </c>
      <c r="Y78" s="105" t="s">
        <v>443</v>
      </c>
      <c r="Z78" s="104">
        <v>97</v>
      </c>
      <c r="AA78" s="104">
        <v>38</v>
      </c>
      <c r="AB78" s="106">
        <v>0.4</v>
      </c>
      <c r="AC78" s="105">
        <v>353.36456298828102</v>
      </c>
      <c r="AD78" s="105">
        <v>129</v>
      </c>
      <c r="AE78" s="106">
        <v>0</v>
      </c>
      <c r="AF78" s="105">
        <v>0.46092292709767002</v>
      </c>
      <c r="AG78" s="105">
        <v>50</v>
      </c>
      <c r="AH78" s="104">
        <v>450651</v>
      </c>
      <c r="AI78" s="104">
        <v>48140</v>
      </c>
      <c r="AJ78" s="104">
        <v>366948</v>
      </c>
      <c r="AK78" s="104">
        <v>190000</v>
      </c>
      <c r="AL78" s="104">
        <v>27</v>
      </c>
      <c r="AM78" s="104">
        <v>0</v>
      </c>
      <c r="AN78" s="104">
        <v>115</v>
      </c>
      <c r="AO78" s="106">
        <v>14.8</v>
      </c>
      <c r="AP78" s="106">
        <v>4.76</v>
      </c>
      <c r="AQ78" s="106">
        <v>4.8</v>
      </c>
      <c r="AR78" s="105">
        <v>2.916666666666667</v>
      </c>
      <c r="AS78" s="105">
        <v>-0.51152521371841397</v>
      </c>
      <c r="AT78" s="104">
        <v>29</v>
      </c>
      <c r="AU78" s="106">
        <v>87.576629638671903</v>
      </c>
      <c r="AV78" s="105">
        <v>88.987480163574205</v>
      </c>
      <c r="AW78" s="105">
        <v>30</v>
      </c>
      <c r="AX78" s="105">
        <v>91.22</v>
      </c>
      <c r="AY78" s="104">
        <v>15000</v>
      </c>
      <c r="AZ78" s="106">
        <v>82.646659499999998</v>
      </c>
      <c r="BA78" s="106">
        <v>91.236452099999994</v>
      </c>
      <c r="BB78" s="104">
        <v>4986.2314453125</v>
      </c>
      <c r="BC78" s="104">
        <v>9265067</v>
      </c>
      <c r="BD78" s="104">
        <v>7762750</v>
      </c>
      <c r="BE78" s="104">
        <v>111890</v>
      </c>
      <c r="BF78" s="104"/>
    </row>
    <row r="79" spans="1:58" x14ac:dyDescent="0.25">
      <c r="A79" s="128" t="s">
        <v>138</v>
      </c>
      <c r="B79" s="107" t="s">
        <v>137</v>
      </c>
      <c r="C79" s="104">
        <v>9391.1242105263154</v>
      </c>
      <c r="D79" s="104">
        <v>0</v>
      </c>
      <c r="E79" s="104">
        <v>107438.743</v>
      </c>
      <c r="F79" s="104">
        <v>0</v>
      </c>
      <c r="G79" s="104">
        <v>0</v>
      </c>
      <c r="H79" s="104">
        <v>0</v>
      </c>
      <c r="I79" s="104">
        <v>0</v>
      </c>
      <c r="J79" s="104">
        <v>0</v>
      </c>
      <c r="K79" s="105">
        <v>9.0999999999999998E-2</v>
      </c>
      <c r="L79" s="105">
        <v>0.18181818181818199</v>
      </c>
      <c r="M79" s="105">
        <v>1.9885316399681233E-2</v>
      </c>
      <c r="N79" s="105">
        <v>4.726198793595135E-3</v>
      </c>
      <c r="O79" s="104">
        <v>0</v>
      </c>
      <c r="P79" s="104">
        <v>0</v>
      </c>
      <c r="Q79" s="105">
        <v>0.83799999999999997</v>
      </c>
      <c r="R79" s="105" t="s">
        <v>443</v>
      </c>
      <c r="S79" s="104">
        <v>0</v>
      </c>
      <c r="T79" s="104">
        <v>0</v>
      </c>
      <c r="U79" s="104">
        <v>0</v>
      </c>
      <c r="V79" s="105" t="s">
        <v>443</v>
      </c>
      <c r="W79" s="106">
        <v>4.5</v>
      </c>
      <c r="X79" s="106" t="s">
        <v>443</v>
      </c>
      <c r="Y79" s="105">
        <v>3.0799999237060498</v>
      </c>
      <c r="Z79" s="104">
        <v>99</v>
      </c>
      <c r="AA79" s="104">
        <v>7.4000000953674299</v>
      </c>
      <c r="AB79" s="106" t="s">
        <v>443</v>
      </c>
      <c r="AC79" s="105">
        <v>1912.06909179688</v>
      </c>
      <c r="AD79" s="105">
        <v>17</v>
      </c>
      <c r="AE79" s="106" t="s">
        <v>443</v>
      </c>
      <c r="AF79" s="105">
        <v>0.25859075402545001</v>
      </c>
      <c r="AG79" s="105">
        <v>30.549999237060501</v>
      </c>
      <c r="AH79" s="104">
        <v>2282</v>
      </c>
      <c r="AI79" s="104">
        <v>1298</v>
      </c>
      <c r="AJ79" s="104">
        <v>0</v>
      </c>
      <c r="AK79" s="104">
        <v>0</v>
      </c>
      <c r="AL79" s="104">
        <v>5983</v>
      </c>
      <c r="AM79" s="104">
        <v>0</v>
      </c>
      <c r="AN79" s="104">
        <v>121</v>
      </c>
      <c r="AO79" s="106">
        <v>2.4</v>
      </c>
      <c r="AP79" s="106">
        <v>2.4300000000000002</v>
      </c>
      <c r="AQ79" s="106">
        <v>5.8</v>
      </c>
      <c r="AR79" s="105">
        <v>4.4333333333333336</v>
      </c>
      <c r="AS79" s="105">
        <v>0.51356971263885498</v>
      </c>
      <c r="AT79" s="104">
        <v>46</v>
      </c>
      <c r="AU79" s="106">
        <v>100</v>
      </c>
      <c r="AV79" s="105">
        <v>99.380882263183594</v>
      </c>
      <c r="AW79" s="105">
        <v>79.3</v>
      </c>
      <c r="AX79" s="105">
        <v>119.11</v>
      </c>
      <c r="AY79" s="104">
        <v>160000</v>
      </c>
      <c r="AZ79" s="106">
        <v>97.9895365</v>
      </c>
      <c r="BA79" s="106">
        <v>100</v>
      </c>
      <c r="BB79" s="104">
        <v>28375.373046875</v>
      </c>
      <c r="BC79" s="104">
        <v>9781127</v>
      </c>
      <c r="BD79" s="104">
        <v>9759995</v>
      </c>
      <c r="BE79" s="104">
        <v>90530</v>
      </c>
      <c r="BF79" s="104"/>
    </row>
    <row r="80" spans="1:58" x14ac:dyDescent="0.25">
      <c r="A80" s="128" t="s">
        <v>140</v>
      </c>
      <c r="B80" s="107" t="s">
        <v>139</v>
      </c>
      <c r="C80" s="104">
        <v>564.93684210526317</v>
      </c>
      <c r="D80" s="104">
        <v>156.61894736842106</v>
      </c>
      <c r="E80" s="104" t="s">
        <v>443</v>
      </c>
      <c r="F80" s="104">
        <v>0</v>
      </c>
      <c r="G80" s="104">
        <v>0</v>
      </c>
      <c r="H80" s="104">
        <v>0</v>
      </c>
      <c r="I80" s="104">
        <v>0</v>
      </c>
      <c r="J80" s="104">
        <v>0</v>
      </c>
      <c r="K80" s="105">
        <v>0</v>
      </c>
      <c r="L80" s="105" t="s">
        <v>443</v>
      </c>
      <c r="M80" s="105">
        <v>2.2012805545128857E-4</v>
      </c>
      <c r="N80" s="105">
        <v>5.1807900377624041E-5</v>
      </c>
      <c r="O80" s="104">
        <v>0</v>
      </c>
      <c r="P80" s="104">
        <v>0</v>
      </c>
      <c r="Q80" s="105">
        <v>0.93500000000000005</v>
      </c>
      <c r="R80" s="105" t="s">
        <v>443</v>
      </c>
      <c r="S80" s="104">
        <v>0</v>
      </c>
      <c r="T80" s="104">
        <v>0</v>
      </c>
      <c r="U80" s="104">
        <v>0</v>
      </c>
      <c r="V80" s="105" t="s">
        <v>443</v>
      </c>
      <c r="W80" s="106">
        <v>2.0999999046325701</v>
      </c>
      <c r="X80" s="106" t="s">
        <v>443</v>
      </c>
      <c r="Y80" s="105">
        <v>3.7909998893737802</v>
      </c>
      <c r="Z80" s="104">
        <v>92</v>
      </c>
      <c r="AA80" s="104">
        <v>4.5</v>
      </c>
      <c r="AB80" s="106" t="s">
        <v>443</v>
      </c>
      <c r="AC80" s="105">
        <v>4116.171875</v>
      </c>
      <c r="AD80" s="105">
        <v>3</v>
      </c>
      <c r="AE80" s="106" t="s">
        <v>443</v>
      </c>
      <c r="AF80" s="105">
        <v>6.1881113859451699E-2</v>
      </c>
      <c r="AG80" s="105">
        <v>26.940000534057599</v>
      </c>
      <c r="AH80" s="104">
        <v>0</v>
      </c>
      <c r="AI80" s="104">
        <v>0</v>
      </c>
      <c r="AJ80" s="104">
        <v>0</v>
      </c>
      <c r="AK80" s="104">
        <v>0</v>
      </c>
      <c r="AL80" s="104">
        <v>439</v>
      </c>
      <c r="AM80" s="104">
        <v>0</v>
      </c>
      <c r="AN80" s="104">
        <v>133</v>
      </c>
      <c r="AO80" s="106">
        <v>2.4</v>
      </c>
      <c r="AP80" s="106">
        <v>1.77</v>
      </c>
      <c r="AQ80" s="106">
        <v>5.4</v>
      </c>
      <c r="AR80" s="105" t="s">
        <v>443</v>
      </c>
      <c r="AS80" s="105">
        <v>1.45066702365875</v>
      </c>
      <c r="AT80" s="104">
        <v>76</v>
      </c>
      <c r="AU80" s="106">
        <v>100</v>
      </c>
      <c r="AV80" s="105" t="s">
        <v>443</v>
      </c>
      <c r="AW80" s="105">
        <v>98.2</v>
      </c>
      <c r="AX80" s="105">
        <v>118.01</v>
      </c>
      <c r="AY80" s="104">
        <v>24000</v>
      </c>
      <c r="AZ80" s="106">
        <v>98.777351499999995</v>
      </c>
      <c r="BA80" s="106">
        <v>100</v>
      </c>
      <c r="BB80" s="104">
        <v>53518.08984375</v>
      </c>
      <c r="BC80" s="104">
        <v>341284</v>
      </c>
      <c r="BD80" s="104">
        <v>322117</v>
      </c>
      <c r="BE80" s="104">
        <v>100250</v>
      </c>
      <c r="BF80" s="104"/>
    </row>
    <row r="81" spans="1:58" x14ac:dyDescent="0.25">
      <c r="A81" s="128" t="s">
        <v>142</v>
      </c>
      <c r="B81" s="107" t="s">
        <v>141</v>
      </c>
      <c r="C81" s="104">
        <v>820836.55368421052</v>
      </c>
      <c r="D81" s="104">
        <v>84331.713684210525</v>
      </c>
      <c r="E81" s="104">
        <v>8924834.7300000004</v>
      </c>
      <c r="F81" s="104">
        <v>3307.6979999999999</v>
      </c>
      <c r="G81" s="104">
        <v>1643228.4140000001</v>
      </c>
      <c r="H81" s="104">
        <v>33860.421000000002</v>
      </c>
      <c r="I81" s="104">
        <v>732203.84900000005</v>
      </c>
      <c r="J81" s="104">
        <v>29732575</v>
      </c>
      <c r="K81" s="105">
        <v>0.21199999999999999</v>
      </c>
      <c r="L81" s="105">
        <v>0.12121212121212099</v>
      </c>
      <c r="M81" s="105">
        <v>0.97612805879353859</v>
      </c>
      <c r="N81" s="105">
        <v>0.56355761616980826</v>
      </c>
      <c r="O81" s="104">
        <v>0</v>
      </c>
      <c r="P81" s="104">
        <v>4</v>
      </c>
      <c r="Q81" s="105">
        <v>0.64</v>
      </c>
      <c r="R81" s="105">
        <v>0.120762221515179</v>
      </c>
      <c r="S81" s="104">
        <v>9771501</v>
      </c>
      <c r="T81" s="104">
        <v>1662.48</v>
      </c>
      <c r="U81" s="104">
        <v>2569.84</v>
      </c>
      <c r="V81" s="105">
        <v>0.120281584560871</v>
      </c>
      <c r="W81" s="106">
        <v>39.400001525878899</v>
      </c>
      <c r="X81" s="106">
        <v>43.5</v>
      </c>
      <c r="Y81" s="105">
        <v>0.75800001621246305</v>
      </c>
      <c r="Z81" s="104">
        <v>88</v>
      </c>
      <c r="AA81" s="104">
        <v>204</v>
      </c>
      <c r="AB81" s="106">
        <v>0.3</v>
      </c>
      <c r="AC81" s="105">
        <v>237.72341918945301</v>
      </c>
      <c r="AD81" s="105">
        <v>174</v>
      </c>
      <c r="AE81" s="106">
        <v>4</v>
      </c>
      <c r="AF81" s="105">
        <v>0.52405693400811804</v>
      </c>
      <c r="AG81" s="105">
        <v>33.900001525878899</v>
      </c>
      <c r="AH81" s="104">
        <v>3816813</v>
      </c>
      <c r="AI81" s="104">
        <v>22395195</v>
      </c>
      <c r="AJ81" s="104">
        <v>23900348</v>
      </c>
      <c r="AK81" s="104">
        <v>805744</v>
      </c>
      <c r="AL81" s="104">
        <v>196966</v>
      </c>
      <c r="AM81" s="104">
        <v>0</v>
      </c>
      <c r="AN81" s="104">
        <v>109</v>
      </c>
      <c r="AO81" s="106">
        <v>14.5</v>
      </c>
      <c r="AP81" s="106">
        <v>4.68</v>
      </c>
      <c r="AQ81" s="106">
        <v>8.4</v>
      </c>
      <c r="AR81" s="105">
        <v>4.2666666666666666</v>
      </c>
      <c r="AS81" s="105">
        <v>9.1671496629714994E-2</v>
      </c>
      <c r="AT81" s="104">
        <v>41</v>
      </c>
      <c r="AU81" s="106">
        <v>84.526817321777301</v>
      </c>
      <c r="AV81" s="105">
        <v>72.225303649902301</v>
      </c>
      <c r="AW81" s="105">
        <v>29.5</v>
      </c>
      <c r="AX81" s="105">
        <v>86.95</v>
      </c>
      <c r="AY81" s="104">
        <v>730000</v>
      </c>
      <c r="AZ81" s="106">
        <v>39.626621800000002</v>
      </c>
      <c r="BA81" s="106">
        <v>94.090878799999999</v>
      </c>
      <c r="BB81" s="104">
        <v>7055.5546875</v>
      </c>
      <c r="BC81" s="104">
        <v>1339180160</v>
      </c>
      <c r="BD81" s="104">
        <v>1309290969</v>
      </c>
      <c r="BE81" s="104">
        <v>2973190</v>
      </c>
      <c r="BF81" s="104"/>
    </row>
    <row r="82" spans="1:58" x14ac:dyDescent="0.25">
      <c r="A82" s="128" t="s">
        <v>144</v>
      </c>
      <c r="B82" s="107" t="s">
        <v>143</v>
      </c>
      <c r="C82" s="104">
        <v>439377.72210526315</v>
      </c>
      <c r="D82" s="104">
        <v>7690.6947368421052</v>
      </c>
      <c r="E82" s="104">
        <v>1162909.1440000001</v>
      </c>
      <c r="F82" s="104">
        <v>11892.462</v>
      </c>
      <c r="G82" s="104">
        <v>112845.0705</v>
      </c>
      <c r="H82" s="104">
        <v>8580.2720000000008</v>
      </c>
      <c r="I82" s="104">
        <v>400204.38600000006</v>
      </c>
      <c r="J82" s="104">
        <v>32818</v>
      </c>
      <c r="K82" s="105">
        <v>0.182</v>
      </c>
      <c r="L82" s="105">
        <v>3.03030303030303E-2</v>
      </c>
      <c r="M82" s="105">
        <v>0.94202418681664069</v>
      </c>
      <c r="N82" s="105">
        <v>0.61657803271048772</v>
      </c>
      <c r="O82" s="104">
        <v>0</v>
      </c>
      <c r="P82" s="104">
        <v>0</v>
      </c>
      <c r="Q82" s="105">
        <v>0.69399999999999995</v>
      </c>
      <c r="R82" s="105">
        <v>2.4362600000000002E-2</v>
      </c>
      <c r="S82" s="104">
        <v>65792090</v>
      </c>
      <c r="T82" s="104">
        <v>-49.27</v>
      </c>
      <c r="U82" s="104">
        <v>117.16</v>
      </c>
      <c r="V82" s="105">
        <v>2.3750539869070102E-2</v>
      </c>
      <c r="W82" s="106">
        <v>25.399999618530298</v>
      </c>
      <c r="X82" s="106">
        <v>19.899999618530298</v>
      </c>
      <c r="Y82" s="105">
        <v>0.20399999618530301</v>
      </c>
      <c r="Z82" s="104">
        <v>75</v>
      </c>
      <c r="AA82" s="104">
        <v>319</v>
      </c>
      <c r="AB82" s="106">
        <v>0.4</v>
      </c>
      <c r="AC82" s="105">
        <v>369.28643798828102</v>
      </c>
      <c r="AD82" s="105">
        <v>126</v>
      </c>
      <c r="AE82" s="106">
        <v>10</v>
      </c>
      <c r="AF82" s="105">
        <v>0.45338499647522401</v>
      </c>
      <c r="AG82" s="105">
        <v>35.569999694824197</v>
      </c>
      <c r="AH82" s="104">
        <v>481805</v>
      </c>
      <c r="AI82" s="104">
        <v>534836</v>
      </c>
      <c r="AJ82" s="104">
        <v>1028056</v>
      </c>
      <c r="AK82" s="104">
        <v>15700</v>
      </c>
      <c r="AL82" s="104">
        <v>11031</v>
      </c>
      <c r="AM82" s="104">
        <v>0</v>
      </c>
      <c r="AN82" s="104">
        <v>123</v>
      </c>
      <c r="AO82" s="106">
        <v>7.9</v>
      </c>
      <c r="AP82" s="106">
        <v>6.73</v>
      </c>
      <c r="AQ82" s="106">
        <v>10.7</v>
      </c>
      <c r="AR82" s="105">
        <v>3.666666666666667</v>
      </c>
      <c r="AS82" s="105">
        <v>4.0761198848485898E-2</v>
      </c>
      <c r="AT82" s="104">
        <v>38</v>
      </c>
      <c r="AU82" s="106">
        <v>97.620002746582003</v>
      </c>
      <c r="AV82" s="105">
        <v>95.376968383789105</v>
      </c>
      <c r="AW82" s="105">
        <v>25.4</v>
      </c>
      <c r="AX82" s="105">
        <v>149.13</v>
      </c>
      <c r="AY82" s="104">
        <v>180000</v>
      </c>
      <c r="AZ82" s="106">
        <v>60.827153000000003</v>
      </c>
      <c r="BA82" s="106">
        <v>87.373810800000001</v>
      </c>
      <c r="BB82" s="104">
        <v>12283.615234375</v>
      </c>
      <c r="BC82" s="104">
        <v>263991376</v>
      </c>
      <c r="BD82" s="104">
        <v>256648471</v>
      </c>
      <c r="BE82" s="104">
        <v>1811570</v>
      </c>
      <c r="BF82" s="104"/>
    </row>
    <row r="83" spans="1:58" x14ac:dyDescent="0.25">
      <c r="A83" s="128" t="s">
        <v>844</v>
      </c>
      <c r="B83" s="107" t="s">
        <v>145</v>
      </c>
      <c r="C83" s="104">
        <v>162047.88631578948</v>
      </c>
      <c r="D83" s="104">
        <v>88552.10105263158</v>
      </c>
      <c r="E83" s="104">
        <v>286546.10849999997</v>
      </c>
      <c r="F83" s="104">
        <v>213.768</v>
      </c>
      <c r="G83" s="104">
        <v>1007.388</v>
      </c>
      <c r="H83" s="104">
        <v>0</v>
      </c>
      <c r="I83" s="104">
        <v>2733.9120000000003</v>
      </c>
      <c r="J83" s="104">
        <v>1121212</v>
      </c>
      <c r="K83" s="105">
        <v>0.03</v>
      </c>
      <c r="L83" s="105">
        <v>0.18181818181818199</v>
      </c>
      <c r="M83" s="105">
        <v>0.82617783059059513</v>
      </c>
      <c r="N83" s="105">
        <v>0.50742529489069066</v>
      </c>
      <c r="O83" s="104">
        <v>0</v>
      </c>
      <c r="P83" s="104">
        <v>0</v>
      </c>
      <c r="Q83" s="105">
        <v>0.79800000000000004</v>
      </c>
      <c r="R83" s="105" t="s">
        <v>443</v>
      </c>
      <c r="S83" s="104">
        <v>48534381</v>
      </c>
      <c r="T83" s="104">
        <v>75.77</v>
      </c>
      <c r="U83" s="104">
        <v>108.9</v>
      </c>
      <c r="V83" s="105">
        <v>3.0840417370200199E-2</v>
      </c>
      <c r="W83" s="106">
        <v>14.8999996185303</v>
      </c>
      <c r="X83" s="106" t="s">
        <v>443</v>
      </c>
      <c r="Y83" s="105">
        <v>0.88999998569488503</v>
      </c>
      <c r="Z83" s="104">
        <v>99</v>
      </c>
      <c r="AA83" s="104">
        <v>14</v>
      </c>
      <c r="AB83" s="106">
        <v>0.1</v>
      </c>
      <c r="AC83" s="105">
        <v>1261.73046875</v>
      </c>
      <c r="AD83" s="105">
        <v>25</v>
      </c>
      <c r="AE83" s="106">
        <v>0</v>
      </c>
      <c r="AF83" s="105">
        <v>0.46102625758594101</v>
      </c>
      <c r="AG83" s="105">
        <v>37.349998474121101</v>
      </c>
      <c r="AH83" s="104">
        <v>2000</v>
      </c>
      <c r="AI83" s="104">
        <v>213382</v>
      </c>
      <c r="AJ83" s="104">
        <v>26148</v>
      </c>
      <c r="AK83" s="104">
        <v>0</v>
      </c>
      <c r="AL83" s="104">
        <v>979435</v>
      </c>
      <c r="AM83" s="104">
        <v>4</v>
      </c>
      <c r="AN83" s="104">
        <v>129</v>
      </c>
      <c r="AO83" s="106">
        <v>5.5</v>
      </c>
      <c r="AP83" s="106">
        <v>4.47</v>
      </c>
      <c r="AQ83" s="106">
        <v>13</v>
      </c>
      <c r="AR83" s="105">
        <v>3.2333333333333329</v>
      </c>
      <c r="AS83" s="105">
        <v>-0.19095210731029499</v>
      </c>
      <c r="AT83" s="104">
        <v>28</v>
      </c>
      <c r="AU83" s="106">
        <v>100</v>
      </c>
      <c r="AV83" s="105">
        <v>87.172531127929702</v>
      </c>
      <c r="AW83" s="105">
        <v>53.2</v>
      </c>
      <c r="AX83" s="105">
        <v>100.07</v>
      </c>
      <c r="AY83" s="104">
        <v>160000</v>
      </c>
      <c r="AZ83" s="106">
        <v>90.004383399999995</v>
      </c>
      <c r="BA83" s="106">
        <v>96.196658999999997</v>
      </c>
      <c r="BB83" s="104">
        <v>20949.943359375</v>
      </c>
      <c r="BC83" s="104">
        <v>81162784</v>
      </c>
      <c r="BD83" s="104">
        <v>78971725</v>
      </c>
      <c r="BE83" s="104">
        <v>1628550</v>
      </c>
      <c r="BF83" s="104"/>
    </row>
    <row r="84" spans="1:58" x14ac:dyDescent="0.25">
      <c r="A84" s="128" t="s">
        <v>147</v>
      </c>
      <c r="B84" s="107" t="s">
        <v>146</v>
      </c>
      <c r="C84" s="104">
        <v>36398.229473684209</v>
      </c>
      <c r="D84" s="104">
        <v>4521.4126315789472</v>
      </c>
      <c r="E84" s="104">
        <v>530186.05949999997</v>
      </c>
      <c r="F84" s="104">
        <v>0</v>
      </c>
      <c r="G84" s="104">
        <v>0</v>
      </c>
      <c r="H84" s="104">
        <v>0</v>
      </c>
      <c r="I84" s="104">
        <v>0</v>
      </c>
      <c r="J84" s="104">
        <v>0</v>
      </c>
      <c r="K84" s="105">
        <v>0.03</v>
      </c>
      <c r="L84" s="105">
        <v>0.18181818181818199</v>
      </c>
      <c r="M84" s="105">
        <v>0.9923722813750594</v>
      </c>
      <c r="N84" s="105">
        <v>0.93197146464829828</v>
      </c>
      <c r="O84" s="104">
        <v>5</v>
      </c>
      <c r="P84" s="104">
        <v>0</v>
      </c>
      <c r="Q84" s="105">
        <v>0.68500000000000005</v>
      </c>
      <c r="R84" s="105">
        <v>5.2433E-2</v>
      </c>
      <c r="S84" s="104">
        <v>2576769628</v>
      </c>
      <c r="T84" s="104">
        <v>1888.77</v>
      </c>
      <c r="U84" s="104">
        <v>2278.87</v>
      </c>
      <c r="V84" s="105">
        <v>1.5478812456130999</v>
      </c>
      <c r="W84" s="106">
        <v>30.399999618530298</v>
      </c>
      <c r="X84" s="106">
        <v>8.5</v>
      </c>
      <c r="Y84" s="105">
        <v>0.60699999332428001</v>
      </c>
      <c r="Z84" s="104">
        <v>71</v>
      </c>
      <c r="AA84" s="104">
        <v>42</v>
      </c>
      <c r="AB84" s="106" t="s">
        <v>443</v>
      </c>
      <c r="AC84" s="105">
        <v>481.03985595703102</v>
      </c>
      <c r="AD84" s="105">
        <v>50</v>
      </c>
      <c r="AE84" s="106" t="s">
        <v>443</v>
      </c>
      <c r="AF84" s="105">
        <v>0.50601379727767504</v>
      </c>
      <c r="AG84" s="105">
        <v>29.540000915527301</v>
      </c>
      <c r="AH84" s="104">
        <v>0</v>
      </c>
      <c r="AI84" s="104">
        <v>5969</v>
      </c>
      <c r="AJ84" s="104">
        <v>25000</v>
      </c>
      <c r="AK84" s="104">
        <v>1953032</v>
      </c>
      <c r="AL84" s="104">
        <v>283833</v>
      </c>
      <c r="AM84" s="104">
        <v>749</v>
      </c>
      <c r="AN84" s="104">
        <v>110</v>
      </c>
      <c r="AO84" s="106">
        <v>27.8</v>
      </c>
      <c r="AP84" s="106">
        <v>5.0599999999999996</v>
      </c>
      <c r="AQ84" s="106">
        <v>16.399999999999999</v>
      </c>
      <c r="AR84" s="105">
        <v>1.6333333333333335</v>
      </c>
      <c r="AS84" s="105">
        <v>-1.26530194282532</v>
      </c>
      <c r="AT84" s="104">
        <v>18</v>
      </c>
      <c r="AU84" s="106">
        <v>100</v>
      </c>
      <c r="AV84" s="105">
        <v>79.721763610839801</v>
      </c>
      <c r="AW84" s="105">
        <v>21.2</v>
      </c>
      <c r="AX84" s="105">
        <v>82.18</v>
      </c>
      <c r="AY84" s="104">
        <v>48000</v>
      </c>
      <c r="AZ84" s="106">
        <v>85.610887500000004</v>
      </c>
      <c r="BA84" s="106">
        <v>86.576805399999998</v>
      </c>
      <c r="BB84" s="104">
        <v>17196.78125</v>
      </c>
      <c r="BC84" s="104">
        <v>38274616</v>
      </c>
      <c r="BD84" s="104">
        <v>36355645</v>
      </c>
      <c r="BE84" s="104">
        <v>434320</v>
      </c>
      <c r="BF84" s="104"/>
    </row>
    <row r="85" spans="1:58" x14ac:dyDescent="0.25">
      <c r="A85" s="128" t="s">
        <v>149</v>
      </c>
      <c r="B85" s="107" t="s">
        <v>148</v>
      </c>
      <c r="C85" s="104">
        <v>0</v>
      </c>
      <c r="D85" s="104">
        <v>0</v>
      </c>
      <c r="E85" s="104">
        <v>14359.488000000001</v>
      </c>
      <c r="F85" s="104">
        <v>11.164</v>
      </c>
      <c r="G85" s="104">
        <v>0</v>
      </c>
      <c r="H85" s="104">
        <v>0</v>
      </c>
      <c r="I85" s="104">
        <v>0</v>
      </c>
      <c r="J85" s="104">
        <v>0</v>
      </c>
      <c r="K85" s="105">
        <v>0</v>
      </c>
      <c r="L85" s="105">
        <v>3.03030303030303E-2</v>
      </c>
      <c r="M85" s="105">
        <v>1.6621278621217874E-3</v>
      </c>
      <c r="N85" s="105">
        <v>8.8343653883181568E-4</v>
      </c>
      <c r="O85" s="104">
        <v>0</v>
      </c>
      <c r="P85" s="104">
        <v>0</v>
      </c>
      <c r="Q85" s="105">
        <v>0.93799999999999994</v>
      </c>
      <c r="R85" s="105" t="s">
        <v>443</v>
      </c>
      <c r="S85" s="104">
        <v>793458</v>
      </c>
      <c r="T85" s="104">
        <v>0</v>
      </c>
      <c r="U85" s="104">
        <v>0</v>
      </c>
      <c r="V85" s="105" t="s">
        <v>443</v>
      </c>
      <c r="W85" s="106">
        <v>3.5</v>
      </c>
      <c r="X85" s="106" t="s">
        <v>443</v>
      </c>
      <c r="Y85" s="105">
        <v>2.9609999656677202</v>
      </c>
      <c r="Z85" s="104">
        <v>92</v>
      </c>
      <c r="AA85" s="104">
        <v>7.3000001907348597</v>
      </c>
      <c r="AB85" s="106">
        <v>0.2</v>
      </c>
      <c r="AC85" s="105">
        <v>5334.94775390625</v>
      </c>
      <c r="AD85" s="105">
        <v>8</v>
      </c>
      <c r="AE85" s="106" t="s">
        <v>443</v>
      </c>
      <c r="AF85" s="105">
        <v>0.109381949764532</v>
      </c>
      <c r="AG85" s="105">
        <v>32.5200004577637</v>
      </c>
      <c r="AH85" s="104">
        <v>0</v>
      </c>
      <c r="AI85" s="104">
        <v>300</v>
      </c>
      <c r="AJ85" s="104">
        <v>0</v>
      </c>
      <c r="AK85" s="104">
        <v>0</v>
      </c>
      <c r="AL85" s="104">
        <v>6405</v>
      </c>
      <c r="AM85" s="104">
        <v>0</v>
      </c>
      <c r="AN85" s="104">
        <v>146</v>
      </c>
      <c r="AO85" s="106">
        <v>2.4</v>
      </c>
      <c r="AP85" s="106">
        <v>1.23</v>
      </c>
      <c r="AQ85" s="106">
        <v>3.3</v>
      </c>
      <c r="AR85" s="105" t="s">
        <v>443</v>
      </c>
      <c r="AS85" s="105">
        <v>1.2911280393600499</v>
      </c>
      <c r="AT85" s="104">
        <v>73</v>
      </c>
      <c r="AU85" s="106">
        <v>100</v>
      </c>
      <c r="AV85" s="105" t="s">
        <v>443</v>
      </c>
      <c r="AW85" s="105">
        <v>85</v>
      </c>
      <c r="AX85" s="105">
        <v>103.65</v>
      </c>
      <c r="AY85" s="104">
        <v>110000</v>
      </c>
      <c r="AZ85" s="106">
        <v>90.482320599999994</v>
      </c>
      <c r="BA85" s="106">
        <v>97.875501200000002</v>
      </c>
      <c r="BB85" s="104">
        <v>76304.7109375</v>
      </c>
      <c r="BC85" s="104">
        <v>4813608</v>
      </c>
      <c r="BD85" s="104">
        <v>4619926</v>
      </c>
      <c r="BE85" s="104">
        <v>68890</v>
      </c>
      <c r="BF85" s="104"/>
    </row>
    <row r="86" spans="1:58" x14ac:dyDescent="0.25">
      <c r="A86" s="128" t="s">
        <v>151</v>
      </c>
      <c r="B86" s="107" t="s">
        <v>150</v>
      </c>
      <c r="C86" s="104">
        <v>16835.896842105263</v>
      </c>
      <c r="D86" s="104">
        <v>0</v>
      </c>
      <c r="E86" s="104">
        <v>3924.3780000000002</v>
      </c>
      <c r="F86" s="104">
        <v>26.047999999999998</v>
      </c>
      <c r="G86" s="104">
        <v>0</v>
      </c>
      <c r="H86" s="104">
        <v>0</v>
      </c>
      <c r="I86" s="104">
        <v>0</v>
      </c>
      <c r="J86" s="104">
        <v>0</v>
      </c>
      <c r="K86" s="105">
        <v>0.03</v>
      </c>
      <c r="L86" s="105">
        <v>0.48484848484848497</v>
      </c>
      <c r="M86" s="105">
        <v>0.68867770305681553</v>
      </c>
      <c r="N86" s="105">
        <v>0.14895535524499962</v>
      </c>
      <c r="O86" s="104">
        <v>0</v>
      </c>
      <c r="P86" s="104">
        <v>0</v>
      </c>
      <c r="Q86" s="105">
        <v>0.90300000000000002</v>
      </c>
      <c r="R86" s="105" t="s">
        <v>443</v>
      </c>
      <c r="S86" s="104">
        <v>97129</v>
      </c>
      <c r="T86" s="104">
        <v>0</v>
      </c>
      <c r="U86" s="104">
        <v>0</v>
      </c>
      <c r="V86" s="105" t="s">
        <v>443</v>
      </c>
      <c r="W86" s="106">
        <v>3.5999999046325701</v>
      </c>
      <c r="X86" s="106" t="s">
        <v>443</v>
      </c>
      <c r="Y86" s="105">
        <v>3.3440001010894802</v>
      </c>
      <c r="Z86" s="104">
        <v>98</v>
      </c>
      <c r="AA86" s="104">
        <v>3.2000000476837198</v>
      </c>
      <c r="AB86" s="106" t="s">
        <v>443</v>
      </c>
      <c r="AC86" s="105">
        <v>2819.111328125</v>
      </c>
      <c r="AD86" s="105">
        <v>5</v>
      </c>
      <c r="AE86" s="106" t="s">
        <v>443</v>
      </c>
      <c r="AF86" s="105">
        <v>9.7788063454555402E-2</v>
      </c>
      <c r="AG86" s="105">
        <v>42.779998779296903</v>
      </c>
      <c r="AH86" s="104">
        <v>60137</v>
      </c>
      <c r="AI86" s="104">
        <v>0</v>
      </c>
      <c r="AJ86" s="104">
        <v>0</v>
      </c>
      <c r="AK86" s="104">
        <v>0</v>
      </c>
      <c r="AL86" s="104">
        <v>17958</v>
      </c>
      <c r="AM86" s="104">
        <v>0</v>
      </c>
      <c r="AN86" s="104">
        <v>160</v>
      </c>
      <c r="AO86" s="106">
        <v>2.4</v>
      </c>
      <c r="AP86" s="106">
        <v>2.2000000000000002</v>
      </c>
      <c r="AQ86" s="106">
        <v>5.9</v>
      </c>
      <c r="AR86" s="105" t="s">
        <v>443</v>
      </c>
      <c r="AS86" s="105">
        <v>1.38582098484039</v>
      </c>
      <c r="AT86" s="104">
        <v>61</v>
      </c>
      <c r="AU86" s="106">
        <v>100</v>
      </c>
      <c r="AV86" s="105" t="s">
        <v>443</v>
      </c>
      <c r="AW86" s="105">
        <v>79.7</v>
      </c>
      <c r="AX86" s="105">
        <v>131.66999999999999</v>
      </c>
      <c r="AY86" s="104">
        <v>46000</v>
      </c>
      <c r="AZ86" s="106">
        <v>100</v>
      </c>
      <c r="BA86" s="106">
        <v>100</v>
      </c>
      <c r="BB86" s="104">
        <v>38412.6796875</v>
      </c>
      <c r="BC86" s="104">
        <v>8712400</v>
      </c>
      <c r="BD86" s="104">
        <v>8027935</v>
      </c>
      <c r="BE86" s="104">
        <v>21640</v>
      </c>
      <c r="BF86" s="104"/>
    </row>
    <row r="87" spans="1:58" x14ac:dyDescent="0.25">
      <c r="A87" s="128" t="s">
        <v>153</v>
      </c>
      <c r="B87" s="107" t="s">
        <v>152</v>
      </c>
      <c r="C87" s="104">
        <v>85046.877894736841</v>
      </c>
      <c r="D87" s="104">
        <v>0</v>
      </c>
      <c r="E87" s="104">
        <v>122713.72900000001</v>
      </c>
      <c r="F87" s="104">
        <v>337.952</v>
      </c>
      <c r="G87" s="104">
        <v>0</v>
      </c>
      <c r="H87" s="104">
        <v>0</v>
      </c>
      <c r="I87" s="104">
        <v>0</v>
      </c>
      <c r="J87" s="104">
        <v>0</v>
      </c>
      <c r="K87" s="105">
        <v>9.0999999999999998E-2</v>
      </c>
      <c r="L87" s="105">
        <v>0.12121212121212099</v>
      </c>
      <c r="M87" s="105">
        <v>3.6403482561933986E-2</v>
      </c>
      <c r="N87" s="105">
        <v>1.5995749699740956E-2</v>
      </c>
      <c r="O87" s="104">
        <v>0</v>
      </c>
      <c r="P87" s="104">
        <v>0</v>
      </c>
      <c r="Q87" s="105">
        <v>0.88</v>
      </c>
      <c r="R87" s="105" t="s">
        <v>443</v>
      </c>
      <c r="S87" s="104">
        <v>132317</v>
      </c>
      <c r="T87" s="104">
        <v>0</v>
      </c>
      <c r="U87" s="104">
        <v>0</v>
      </c>
      <c r="V87" s="105" t="s">
        <v>443</v>
      </c>
      <c r="W87" s="106">
        <v>3.4000000953674299</v>
      </c>
      <c r="X87" s="106" t="s">
        <v>443</v>
      </c>
      <c r="Y87" s="105">
        <v>4.0209999084472701</v>
      </c>
      <c r="Z87" s="104">
        <v>92</v>
      </c>
      <c r="AA87" s="104">
        <v>6.9000000953674299</v>
      </c>
      <c r="AB87" s="106">
        <v>0.3</v>
      </c>
      <c r="AC87" s="105">
        <v>3350.57543945313</v>
      </c>
      <c r="AD87" s="105">
        <v>4</v>
      </c>
      <c r="AE87" s="106" t="s">
        <v>443</v>
      </c>
      <c r="AF87" s="105">
        <v>8.6729797310875503E-2</v>
      </c>
      <c r="AG87" s="105">
        <v>35.159999847412102</v>
      </c>
      <c r="AH87" s="104">
        <v>30573</v>
      </c>
      <c r="AI87" s="104">
        <v>4653</v>
      </c>
      <c r="AJ87" s="104">
        <v>2223</v>
      </c>
      <c r="AK87" s="104">
        <v>0</v>
      </c>
      <c r="AL87" s="104">
        <v>180829</v>
      </c>
      <c r="AM87" s="104">
        <v>0</v>
      </c>
      <c r="AN87" s="104">
        <v>142</v>
      </c>
      <c r="AO87" s="106">
        <v>2.4</v>
      </c>
      <c r="AP87" s="106">
        <v>2.0099999999999998</v>
      </c>
      <c r="AQ87" s="106">
        <v>5</v>
      </c>
      <c r="AR87" s="105">
        <v>4.0333333333333332</v>
      </c>
      <c r="AS87" s="105">
        <v>0.50241982936859098</v>
      </c>
      <c r="AT87" s="104">
        <v>52</v>
      </c>
      <c r="AU87" s="106">
        <v>100</v>
      </c>
      <c r="AV87" s="105">
        <v>99.015792846679702</v>
      </c>
      <c r="AW87" s="105">
        <v>61.3</v>
      </c>
      <c r="AX87" s="105">
        <v>140.43</v>
      </c>
      <c r="AY87" s="104">
        <v>710000</v>
      </c>
      <c r="AZ87" s="106">
        <v>99.546267700000001</v>
      </c>
      <c r="BA87" s="106">
        <v>100</v>
      </c>
      <c r="BB87" s="104">
        <v>39817.15234375</v>
      </c>
      <c r="BC87" s="104">
        <v>60551416</v>
      </c>
      <c r="BD87" s="104">
        <v>59324681</v>
      </c>
      <c r="BE87" s="104">
        <v>294140</v>
      </c>
      <c r="BF87" s="104"/>
    </row>
    <row r="88" spans="1:58" x14ac:dyDescent="0.25">
      <c r="A88" s="128" t="s">
        <v>155</v>
      </c>
      <c r="B88" s="107" t="s">
        <v>154</v>
      </c>
      <c r="C88" s="104">
        <v>3562.4589473684209</v>
      </c>
      <c r="D88" s="104">
        <v>0</v>
      </c>
      <c r="E88" s="104">
        <v>6141.4105</v>
      </c>
      <c r="F88" s="104">
        <v>0</v>
      </c>
      <c r="G88" s="104">
        <v>53032.61</v>
      </c>
      <c r="H88" s="104">
        <v>6184.7160000000003</v>
      </c>
      <c r="I88" s="104">
        <v>16019.505999999999</v>
      </c>
      <c r="J88" s="104">
        <v>2774</v>
      </c>
      <c r="K88" s="105">
        <v>6.0999999999999999E-2</v>
      </c>
      <c r="L88" s="105">
        <v>6.0606060606060601E-2</v>
      </c>
      <c r="M88" s="105">
        <v>0.11743786414194152</v>
      </c>
      <c r="N88" s="105">
        <v>2.5292317086475925E-2</v>
      </c>
      <c r="O88" s="104">
        <v>0</v>
      </c>
      <c r="P88" s="104">
        <v>0</v>
      </c>
      <c r="Q88" s="105">
        <v>0.73199999999999998</v>
      </c>
      <c r="R88" s="105">
        <v>1.1081499999999999E-2</v>
      </c>
      <c r="S88" s="104">
        <v>291571</v>
      </c>
      <c r="T88" s="104">
        <v>16.59</v>
      </c>
      <c r="U88" s="104">
        <v>32.26</v>
      </c>
      <c r="V88" s="105">
        <v>0.411680698394775</v>
      </c>
      <c r="W88" s="106">
        <v>15.199999809265099</v>
      </c>
      <c r="X88" s="106">
        <v>2.5</v>
      </c>
      <c r="Y88" s="105">
        <v>0.472000002861023</v>
      </c>
      <c r="Z88" s="104">
        <v>95</v>
      </c>
      <c r="AA88" s="104">
        <v>5.0999999046325701</v>
      </c>
      <c r="AB88" s="106">
        <v>1.7</v>
      </c>
      <c r="AC88" s="105">
        <v>511.37738037109398</v>
      </c>
      <c r="AD88" s="105">
        <v>89</v>
      </c>
      <c r="AE88" s="106" t="s">
        <v>443</v>
      </c>
      <c r="AF88" s="105">
        <v>0.41156513395501798</v>
      </c>
      <c r="AG88" s="105" t="s">
        <v>443</v>
      </c>
      <c r="AH88" s="104">
        <v>125000</v>
      </c>
      <c r="AI88" s="104">
        <v>5000</v>
      </c>
      <c r="AJ88" s="104">
        <v>0</v>
      </c>
      <c r="AK88" s="104">
        <v>0</v>
      </c>
      <c r="AL88" s="104">
        <v>15</v>
      </c>
      <c r="AM88" s="104">
        <v>0</v>
      </c>
      <c r="AN88" s="104">
        <v>114</v>
      </c>
      <c r="AO88" s="106">
        <v>8.4</v>
      </c>
      <c r="AP88" s="106">
        <v>4.96</v>
      </c>
      <c r="AQ88" s="106">
        <v>7</v>
      </c>
      <c r="AR88" s="105">
        <v>3.6833333333333327</v>
      </c>
      <c r="AS88" s="105">
        <v>0.48956900835037198</v>
      </c>
      <c r="AT88" s="104">
        <v>44</v>
      </c>
      <c r="AU88" s="106">
        <v>98.204269409179702</v>
      </c>
      <c r="AV88" s="105">
        <v>88.499900817871094</v>
      </c>
      <c r="AW88" s="105">
        <v>45</v>
      </c>
      <c r="AX88" s="105">
        <v>115.57</v>
      </c>
      <c r="AY88" s="104">
        <v>8300</v>
      </c>
      <c r="AZ88" s="106">
        <v>81.784474799999998</v>
      </c>
      <c r="BA88" s="106">
        <v>93.843156500000006</v>
      </c>
      <c r="BB88" s="104">
        <v>8995.3505859375</v>
      </c>
      <c r="BC88" s="104">
        <v>2890299</v>
      </c>
      <c r="BD88" s="104">
        <v>2781153</v>
      </c>
      <c r="BE88" s="104">
        <v>10830</v>
      </c>
      <c r="BF88" s="104"/>
    </row>
    <row r="89" spans="1:58" x14ac:dyDescent="0.25">
      <c r="A89" s="128" t="s">
        <v>157</v>
      </c>
      <c r="B89" s="107" t="s">
        <v>156</v>
      </c>
      <c r="C89" s="104">
        <v>209113.83789473685</v>
      </c>
      <c r="D89" s="104">
        <v>113984.54315789473</v>
      </c>
      <c r="E89" s="104">
        <v>33636.095999999998</v>
      </c>
      <c r="F89" s="104">
        <v>38263.171999999999</v>
      </c>
      <c r="G89" s="104">
        <v>2390014.1260000002</v>
      </c>
      <c r="H89" s="104">
        <v>1520254.078</v>
      </c>
      <c r="I89" s="104">
        <v>1286229.601</v>
      </c>
      <c r="J89" s="104">
        <v>0</v>
      </c>
      <c r="K89" s="105">
        <v>0</v>
      </c>
      <c r="L89" s="105">
        <v>3.03030303030303E-2</v>
      </c>
      <c r="M89" s="105">
        <v>4.5305407873609302E-2</v>
      </c>
      <c r="N89" s="105">
        <v>2.2902846716233032E-2</v>
      </c>
      <c r="O89" s="104">
        <v>0</v>
      </c>
      <c r="P89" s="104">
        <v>0</v>
      </c>
      <c r="Q89" s="105">
        <v>0.90900000000000003</v>
      </c>
      <c r="R89" s="105" t="s">
        <v>443</v>
      </c>
      <c r="S89" s="104">
        <v>550000</v>
      </c>
      <c r="T89" s="104">
        <v>0</v>
      </c>
      <c r="U89" s="104">
        <v>0</v>
      </c>
      <c r="V89" s="105" t="s">
        <v>443</v>
      </c>
      <c r="W89" s="106">
        <v>2.5999999046325701</v>
      </c>
      <c r="X89" s="106">
        <v>3.4000000953674299</v>
      </c>
      <c r="Y89" s="105">
        <v>2.2969999313354501</v>
      </c>
      <c r="Z89" s="104">
        <v>96</v>
      </c>
      <c r="AA89" s="104">
        <v>15</v>
      </c>
      <c r="AB89" s="106">
        <v>0.1</v>
      </c>
      <c r="AC89" s="105">
        <v>4405.1318359375</v>
      </c>
      <c r="AD89" s="105">
        <v>5</v>
      </c>
      <c r="AE89" s="106" t="s">
        <v>443</v>
      </c>
      <c r="AF89" s="105">
        <v>0.103449906284622</v>
      </c>
      <c r="AG89" s="105">
        <v>32.110000610351598</v>
      </c>
      <c r="AH89" s="104">
        <v>436528</v>
      </c>
      <c r="AI89" s="104">
        <v>44799</v>
      </c>
      <c r="AJ89" s="104">
        <v>1599497</v>
      </c>
      <c r="AK89" s="104">
        <v>0</v>
      </c>
      <c r="AL89" s="104">
        <v>1972</v>
      </c>
      <c r="AM89" s="104">
        <v>0</v>
      </c>
      <c r="AN89" s="104">
        <v>112</v>
      </c>
      <c r="AO89" s="106">
        <v>2.4</v>
      </c>
      <c r="AP89" s="106">
        <v>1.89</v>
      </c>
      <c r="AQ89" s="106">
        <v>5.6</v>
      </c>
      <c r="AR89" s="105">
        <v>4.2333333333333334</v>
      </c>
      <c r="AS89" s="105">
        <v>1.6172289848327599</v>
      </c>
      <c r="AT89" s="104">
        <v>73</v>
      </c>
      <c r="AU89" s="106">
        <v>100</v>
      </c>
      <c r="AV89" s="105" t="s">
        <v>443</v>
      </c>
      <c r="AW89" s="105">
        <v>93.2</v>
      </c>
      <c r="AX89" s="105">
        <v>129.75</v>
      </c>
      <c r="AY89" s="104">
        <v>1400000</v>
      </c>
      <c r="AZ89" s="106">
        <v>100</v>
      </c>
      <c r="BA89" s="106">
        <v>100</v>
      </c>
      <c r="BB89" s="104">
        <v>43875.75</v>
      </c>
      <c r="BC89" s="104">
        <v>126785800</v>
      </c>
      <c r="BD89" s="104">
        <v>125810666</v>
      </c>
      <c r="BE89" s="104">
        <v>364500</v>
      </c>
      <c r="BF89" s="104"/>
    </row>
    <row r="90" spans="1:58" x14ac:dyDescent="0.25">
      <c r="A90" s="128" t="s">
        <v>159</v>
      </c>
      <c r="B90" s="107" t="s">
        <v>158</v>
      </c>
      <c r="C90" s="104">
        <v>15884.791578947368</v>
      </c>
      <c r="D90" s="104">
        <v>0</v>
      </c>
      <c r="E90" s="104">
        <v>5375.6459999999997</v>
      </c>
      <c r="F90" s="104">
        <v>0</v>
      </c>
      <c r="G90" s="104">
        <v>0</v>
      </c>
      <c r="H90" s="104">
        <v>0</v>
      </c>
      <c r="I90" s="104">
        <v>0</v>
      </c>
      <c r="J90" s="104">
        <v>10000</v>
      </c>
      <c r="K90" s="105">
        <v>6.0999999999999999E-2</v>
      </c>
      <c r="L90" s="105">
        <v>0.30303030303030298</v>
      </c>
      <c r="M90" s="105">
        <v>0.1873530243672179</v>
      </c>
      <c r="N90" s="105">
        <v>0.12676167553141815</v>
      </c>
      <c r="O90" s="104">
        <v>0</v>
      </c>
      <c r="P90" s="104">
        <v>0</v>
      </c>
      <c r="Q90" s="105">
        <v>0.73499999999999999</v>
      </c>
      <c r="R90" s="105">
        <v>4.2903000000000004E-3</v>
      </c>
      <c r="S90" s="104">
        <v>1521985064</v>
      </c>
      <c r="T90" s="104">
        <v>1832.97</v>
      </c>
      <c r="U90" s="104">
        <v>1878.13</v>
      </c>
      <c r="V90" s="105">
        <v>7.3271589279174796</v>
      </c>
      <c r="W90" s="106">
        <v>17</v>
      </c>
      <c r="X90" s="106">
        <v>3</v>
      </c>
      <c r="Y90" s="105">
        <v>2.5580000877380402</v>
      </c>
      <c r="Z90" s="104">
        <v>93</v>
      </c>
      <c r="AA90" s="104">
        <v>6.8000001907348597</v>
      </c>
      <c r="AB90" s="106">
        <v>0.1</v>
      </c>
      <c r="AC90" s="105">
        <v>568.12255859375</v>
      </c>
      <c r="AD90" s="105">
        <v>58</v>
      </c>
      <c r="AE90" s="106" t="s">
        <v>443</v>
      </c>
      <c r="AF90" s="105">
        <v>0.45963997057698502</v>
      </c>
      <c r="AG90" s="105">
        <v>33.659999847412102</v>
      </c>
      <c r="AH90" s="104">
        <v>0</v>
      </c>
      <c r="AI90" s="104">
        <v>0</v>
      </c>
      <c r="AJ90" s="104">
        <v>64</v>
      </c>
      <c r="AK90" s="104">
        <v>0</v>
      </c>
      <c r="AL90" s="104">
        <v>3036354</v>
      </c>
      <c r="AM90" s="104">
        <v>0</v>
      </c>
      <c r="AN90" s="104">
        <v>132</v>
      </c>
      <c r="AO90" s="106">
        <v>4.2</v>
      </c>
      <c r="AP90" s="106">
        <v>4.5</v>
      </c>
      <c r="AQ90" s="106">
        <v>6.1</v>
      </c>
      <c r="AR90" s="105">
        <v>2.5499999999999998</v>
      </c>
      <c r="AS90" s="105">
        <v>0.11652319878339799</v>
      </c>
      <c r="AT90" s="104">
        <v>49</v>
      </c>
      <c r="AU90" s="106">
        <v>100</v>
      </c>
      <c r="AV90" s="105">
        <v>98.014350891113295</v>
      </c>
      <c r="AW90" s="105">
        <v>62.3</v>
      </c>
      <c r="AX90" s="105">
        <v>196.31</v>
      </c>
      <c r="AY90" s="104">
        <v>29000</v>
      </c>
      <c r="AZ90" s="106">
        <v>98.634742799999998</v>
      </c>
      <c r="BA90" s="106">
        <v>96.934078600000007</v>
      </c>
      <c r="BB90" s="104">
        <v>9153.3525390625</v>
      </c>
      <c r="BC90" s="104">
        <v>9702353</v>
      </c>
      <c r="BD90" s="104">
        <v>7570052</v>
      </c>
      <c r="BE90" s="104">
        <v>88780</v>
      </c>
      <c r="BF90" s="104"/>
    </row>
    <row r="91" spans="1:58" x14ac:dyDescent="0.25">
      <c r="A91" s="128" t="s">
        <v>161</v>
      </c>
      <c r="B91" s="107" t="s">
        <v>160</v>
      </c>
      <c r="C91" s="104">
        <v>15268.149473684211</v>
      </c>
      <c r="D91" s="104">
        <v>8814.8168421052633</v>
      </c>
      <c r="E91" s="104">
        <v>99484.461500000005</v>
      </c>
      <c r="F91" s="104">
        <v>0</v>
      </c>
      <c r="G91" s="104">
        <v>0</v>
      </c>
      <c r="H91" s="104">
        <v>0</v>
      </c>
      <c r="I91" s="104">
        <v>0</v>
      </c>
      <c r="J91" s="104">
        <v>0</v>
      </c>
      <c r="K91" s="105">
        <v>0</v>
      </c>
      <c r="L91" s="105">
        <v>0.39393939393939398</v>
      </c>
      <c r="M91" s="105">
        <v>0.11112447522533161</v>
      </c>
      <c r="N91" s="105">
        <v>7.9793830284120223E-3</v>
      </c>
      <c r="O91" s="104">
        <v>0</v>
      </c>
      <c r="P91" s="104">
        <v>0</v>
      </c>
      <c r="Q91" s="105">
        <v>0.8</v>
      </c>
      <c r="R91" s="105">
        <v>1.6108643030747799E-3</v>
      </c>
      <c r="S91" s="104">
        <v>865015</v>
      </c>
      <c r="T91" s="104">
        <v>4.07</v>
      </c>
      <c r="U91" s="104">
        <v>7.6</v>
      </c>
      <c r="V91" s="105">
        <v>4.0797494351863903E-2</v>
      </c>
      <c r="W91" s="106">
        <v>10</v>
      </c>
      <c r="X91" s="106">
        <v>3.7000000476837198</v>
      </c>
      <c r="Y91" s="105">
        <v>3.6170001029968302</v>
      </c>
      <c r="Z91" s="104">
        <v>99</v>
      </c>
      <c r="AA91" s="104">
        <v>66</v>
      </c>
      <c r="AB91" s="106">
        <v>0.2</v>
      </c>
      <c r="AC91" s="105">
        <v>903.32409667968795</v>
      </c>
      <c r="AD91" s="105">
        <v>12</v>
      </c>
      <c r="AE91" s="106" t="s">
        <v>443</v>
      </c>
      <c r="AF91" s="105">
        <v>0.19672712778408699</v>
      </c>
      <c r="AG91" s="105">
        <v>26.350000381469702</v>
      </c>
      <c r="AH91" s="104">
        <v>0</v>
      </c>
      <c r="AI91" s="104">
        <v>7000</v>
      </c>
      <c r="AJ91" s="104">
        <v>0</v>
      </c>
      <c r="AK91" s="104">
        <v>0</v>
      </c>
      <c r="AL91" s="104">
        <v>589</v>
      </c>
      <c r="AM91" s="104">
        <v>0</v>
      </c>
      <c r="AN91" s="104">
        <v>137</v>
      </c>
      <c r="AO91" s="106">
        <v>2.4</v>
      </c>
      <c r="AP91" s="106" t="s">
        <v>443</v>
      </c>
      <c r="AQ91" s="106" t="s">
        <v>443</v>
      </c>
      <c r="AR91" s="105">
        <v>3.4666666666666672</v>
      </c>
      <c r="AS91" s="105">
        <v>8.9315995573997498E-3</v>
      </c>
      <c r="AT91" s="104">
        <v>31</v>
      </c>
      <c r="AU91" s="106">
        <v>100</v>
      </c>
      <c r="AV91" s="105">
        <v>99.787849426269503</v>
      </c>
      <c r="AW91" s="105">
        <v>74.599999999999994</v>
      </c>
      <c r="AX91" s="105">
        <v>149.99</v>
      </c>
      <c r="AY91" s="104">
        <v>160000</v>
      </c>
      <c r="AZ91" s="106">
        <v>97.541103100000001</v>
      </c>
      <c r="BA91" s="106">
        <v>92.940909700000006</v>
      </c>
      <c r="BB91" s="104">
        <v>26409.541015625</v>
      </c>
      <c r="BC91" s="104">
        <v>18037646</v>
      </c>
      <c r="BD91" s="104">
        <v>17498628</v>
      </c>
      <c r="BE91" s="104">
        <v>2699700</v>
      </c>
      <c r="BF91" s="104"/>
    </row>
    <row r="92" spans="1:58" x14ac:dyDescent="0.25">
      <c r="A92" s="128" t="s">
        <v>163</v>
      </c>
      <c r="B92" s="107" t="s">
        <v>162</v>
      </c>
      <c r="C92" s="104">
        <v>29239.623157894737</v>
      </c>
      <c r="D92" s="104">
        <v>0</v>
      </c>
      <c r="E92" s="104">
        <v>127964.106</v>
      </c>
      <c r="F92" s="104">
        <v>55.128</v>
      </c>
      <c r="G92" s="104">
        <v>0</v>
      </c>
      <c r="H92" s="104">
        <v>0</v>
      </c>
      <c r="I92" s="104">
        <v>0</v>
      </c>
      <c r="J92" s="104">
        <v>1503169</v>
      </c>
      <c r="K92" s="105">
        <v>0.36399999999999999</v>
      </c>
      <c r="L92" s="105">
        <v>0.12121212121212099</v>
      </c>
      <c r="M92" s="105">
        <v>0.95665430287697983</v>
      </c>
      <c r="N92" s="105">
        <v>0.43874018025360284</v>
      </c>
      <c r="O92" s="104">
        <v>0</v>
      </c>
      <c r="P92" s="104">
        <v>0</v>
      </c>
      <c r="Q92" s="105">
        <v>0.59</v>
      </c>
      <c r="R92" s="105">
        <v>0.1662488</v>
      </c>
      <c r="S92" s="104">
        <v>549564478</v>
      </c>
      <c r="T92" s="104">
        <v>1389.08</v>
      </c>
      <c r="U92" s="104">
        <v>1502.94</v>
      </c>
      <c r="V92" s="105">
        <v>3.1548612117767298</v>
      </c>
      <c r="W92" s="106">
        <v>45.599998474121101</v>
      </c>
      <c r="X92" s="106">
        <v>11</v>
      </c>
      <c r="Y92" s="105">
        <v>0.19799999892711601</v>
      </c>
      <c r="Z92" s="104">
        <v>89</v>
      </c>
      <c r="AA92" s="104">
        <v>319</v>
      </c>
      <c r="AB92" s="106">
        <v>5.4</v>
      </c>
      <c r="AC92" s="105">
        <v>157.19209289550801</v>
      </c>
      <c r="AD92" s="105">
        <v>510</v>
      </c>
      <c r="AE92" s="106">
        <v>50</v>
      </c>
      <c r="AF92" s="105">
        <v>0.54940810092838199</v>
      </c>
      <c r="AG92" s="105">
        <v>48.509998321533203</v>
      </c>
      <c r="AH92" s="104">
        <v>1265600</v>
      </c>
      <c r="AI92" s="104">
        <v>29421</v>
      </c>
      <c r="AJ92" s="104">
        <v>211188</v>
      </c>
      <c r="AK92" s="104">
        <v>158637</v>
      </c>
      <c r="AL92" s="104">
        <v>442444</v>
      </c>
      <c r="AM92" s="104">
        <v>0</v>
      </c>
      <c r="AN92" s="104">
        <v>104</v>
      </c>
      <c r="AO92" s="106">
        <v>19.100000000000001</v>
      </c>
      <c r="AP92" s="106">
        <v>5.84</v>
      </c>
      <c r="AQ92" s="106">
        <v>6</v>
      </c>
      <c r="AR92" s="105">
        <v>3.45</v>
      </c>
      <c r="AS92" s="105">
        <v>-0.31199520826339699</v>
      </c>
      <c r="AT92" s="104">
        <v>27</v>
      </c>
      <c r="AU92" s="106">
        <v>56</v>
      </c>
      <c r="AV92" s="105">
        <v>78.023399353027301</v>
      </c>
      <c r="AW92" s="105">
        <v>26</v>
      </c>
      <c r="AX92" s="105">
        <v>81.28</v>
      </c>
      <c r="AY92" s="104">
        <v>60000</v>
      </c>
      <c r="AZ92" s="106">
        <v>30.109853300000001</v>
      </c>
      <c r="BA92" s="106">
        <v>63.195580700000001</v>
      </c>
      <c r="BB92" s="104">
        <v>3285.91040039063</v>
      </c>
      <c r="BC92" s="104">
        <v>49699864</v>
      </c>
      <c r="BD92" s="104">
        <v>43804628</v>
      </c>
      <c r="BE92" s="104">
        <v>569140</v>
      </c>
      <c r="BF92" s="104"/>
    </row>
    <row r="93" spans="1:58" x14ac:dyDescent="0.25">
      <c r="A93" s="128" t="s">
        <v>165</v>
      </c>
      <c r="B93" s="107" t="s">
        <v>164</v>
      </c>
      <c r="C93" s="104">
        <v>0</v>
      </c>
      <c r="D93" s="104">
        <v>0</v>
      </c>
      <c r="E93" s="104" t="s">
        <v>443</v>
      </c>
      <c r="F93" s="104">
        <v>29.341999999999999</v>
      </c>
      <c r="G93" s="104">
        <v>1.359</v>
      </c>
      <c r="H93" s="104">
        <v>0</v>
      </c>
      <c r="I93" s="104">
        <v>0</v>
      </c>
      <c r="J93" s="104">
        <v>2545</v>
      </c>
      <c r="K93" s="105">
        <v>0.03</v>
      </c>
      <c r="L93" s="105" t="s">
        <v>443</v>
      </c>
      <c r="M93" s="105">
        <v>2.7392095488259684E-3</v>
      </c>
      <c r="N93" s="105">
        <v>1.043076561798986E-4</v>
      </c>
      <c r="O93" s="104">
        <v>0</v>
      </c>
      <c r="P93" s="104">
        <v>0</v>
      </c>
      <c r="Q93" s="105">
        <v>0.61199999999999999</v>
      </c>
      <c r="R93" s="105" t="s">
        <v>443</v>
      </c>
      <c r="S93" s="104">
        <v>200000</v>
      </c>
      <c r="T93" s="104">
        <v>37.200000000000003</v>
      </c>
      <c r="U93" s="104">
        <v>40.81</v>
      </c>
      <c r="V93" s="105">
        <v>21.200262069702099</v>
      </c>
      <c r="W93" s="106">
        <v>54.599998474121101</v>
      </c>
      <c r="X93" s="106">
        <v>14.8999996185303</v>
      </c>
      <c r="Y93" s="105">
        <v>0.37599998712539701</v>
      </c>
      <c r="Z93" s="104">
        <v>81</v>
      </c>
      <c r="AA93" s="104">
        <v>413</v>
      </c>
      <c r="AB93" s="106" t="s">
        <v>443</v>
      </c>
      <c r="AC93" s="105">
        <v>151.79287719726599</v>
      </c>
      <c r="AD93" s="105">
        <v>90</v>
      </c>
      <c r="AE93" s="106" t="s">
        <v>443</v>
      </c>
      <c r="AF93" s="105" t="s">
        <v>443</v>
      </c>
      <c r="AG93" s="105">
        <v>37.610000610351598</v>
      </c>
      <c r="AH93" s="104">
        <v>0</v>
      </c>
      <c r="AI93" s="104">
        <v>0</v>
      </c>
      <c r="AJ93" s="104">
        <v>0</v>
      </c>
      <c r="AK93" s="104">
        <v>0</v>
      </c>
      <c r="AL93" s="104">
        <v>0</v>
      </c>
      <c r="AM93" s="104">
        <v>0</v>
      </c>
      <c r="AN93" s="104">
        <v>139</v>
      </c>
      <c r="AO93" s="106">
        <v>3.3</v>
      </c>
      <c r="AP93" s="106" t="s">
        <v>443</v>
      </c>
      <c r="AQ93" s="106" t="s">
        <v>443</v>
      </c>
      <c r="AR93" s="105" t="s">
        <v>443</v>
      </c>
      <c r="AS93" s="105">
        <v>-0.245557606220245</v>
      </c>
      <c r="AT93" s="104" t="s">
        <v>443</v>
      </c>
      <c r="AU93" s="106">
        <v>84.936271667480497</v>
      </c>
      <c r="AV93" s="105" t="s">
        <v>443</v>
      </c>
      <c r="AW93" s="105">
        <v>13.7</v>
      </c>
      <c r="AX93" s="105">
        <v>51.31</v>
      </c>
      <c r="AY93" s="104">
        <v>750</v>
      </c>
      <c r="AZ93" s="106">
        <v>39.747998699999997</v>
      </c>
      <c r="BA93" s="106">
        <v>66.876036200000001</v>
      </c>
      <c r="BB93" s="104">
        <v>2174.99487304688</v>
      </c>
      <c r="BC93" s="104">
        <v>116398</v>
      </c>
      <c r="BD93" s="104">
        <v>111997</v>
      </c>
      <c r="BE93" s="104">
        <v>810</v>
      </c>
      <c r="BF93" s="104"/>
    </row>
    <row r="94" spans="1:58" x14ac:dyDescent="0.25">
      <c r="A94" s="128" t="s">
        <v>842</v>
      </c>
      <c r="B94" s="107" t="s">
        <v>166</v>
      </c>
      <c r="C94" s="104">
        <v>219.08</v>
      </c>
      <c r="D94" s="104">
        <v>0</v>
      </c>
      <c r="E94" s="104">
        <v>226889.234</v>
      </c>
      <c r="F94" s="104">
        <v>7.5460000000000003</v>
      </c>
      <c r="G94" s="104">
        <v>316117.54200000002</v>
      </c>
      <c r="H94" s="104">
        <v>34878.096000000005</v>
      </c>
      <c r="I94" s="104">
        <v>42671.496000000006</v>
      </c>
      <c r="J94" s="104">
        <v>636363</v>
      </c>
      <c r="K94" s="105">
        <v>6.0999999999999999E-2</v>
      </c>
      <c r="L94" s="105">
        <v>0</v>
      </c>
      <c r="M94" s="105">
        <v>0.2852192651237333</v>
      </c>
      <c r="N94" s="105">
        <v>0.45095145414720761</v>
      </c>
      <c r="O94" s="104">
        <v>0</v>
      </c>
      <c r="P94" s="104">
        <v>0</v>
      </c>
      <c r="Q94" s="105" t="s">
        <v>443</v>
      </c>
      <c r="R94" s="105" t="s">
        <v>443</v>
      </c>
      <c r="S94" s="104">
        <v>74796123</v>
      </c>
      <c r="T94" s="104">
        <v>25.75</v>
      </c>
      <c r="U94" s="104">
        <v>19.38</v>
      </c>
      <c r="V94" s="105" t="s">
        <v>443</v>
      </c>
      <c r="W94" s="106">
        <v>19</v>
      </c>
      <c r="X94" s="106">
        <v>15.199999809265099</v>
      </c>
      <c r="Y94" s="105" t="s">
        <v>443</v>
      </c>
      <c r="Z94" s="104">
        <v>99</v>
      </c>
      <c r="AA94" s="104">
        <v>513</v>
      </c>
      <c r="AB94" s="106" t="s">
        <v>443</v>
      </c>
      <c r="AC94" s="105" t="s">
        <v>443</v>
      </c>
      <c r="AD94" s="105">
        <v>82</v>
      </c>
      <c r="AE94" s="106">
        <v>0</v>
      </c>
      <c r="AF94" s="105">
        <v>0.46086053980966202</v>
      </c>
      <c r="AG94" s="105" t="s">
        <v>443</v>
      </c>
      <c r="AH94" s="104">
        <v>600000</v>
      </c>
      <c r="AI94" s="104">
        <v>126574</v>
      </c>
      <c r="AJ94" s="104">
        <v>595066</v>
      </c>
      <c r="AK94" s="104">
        <v>0</v>
      </c>
      <c r="AL94" s="104">
        <v>0</v>
      </c>
      <c r="AM94" s="104">
        <v>0</v>
      </c>
      <c r="AN94" s="104">
        <v>88</v>
      </c>
      <c r="AO94" s="106">
        <v>40.799999999999997</v>
      </c>
      <c r="AP94" s="106" t="s">
        <v>443</v>
      </c>
      <c r="AQ94" s="106" t="s">
        <v>443</v>
      </c>
      <c r="AR94" s="105" t="s">
        <v>443</v>
      </c>
      <c r="AS94" s="105">
        <v>-1.69457995891571</v>
      </c>
      <c r="AT94" s="104">
        <v>14</v>
      </c>
      <c r="AU94" s="106">
        <v>39.244224548339801</v>
      </c>
      <c r="AV94" s="105">
        <v>99.999237060546903</v>
      </c>
      <c r="AW94" s="105" t="s">
        <v>443</v>
      </c>
      <c r="AX94" s="105">
        <v>14.26</v>
      </c>
      <c r="AY94" s="104">
        <v>35000</v>
      </c>
      <c r="AZ94" s="106">
        <v>81.913523999999995</v>
      </c>
      <c r="BA94" s="106">
        <v>99.699220800000006</v>
      </c>
      <c r="BB94" s="104">
        <v>1700</v>
      </c>
      <c r="BC94" s="104">
        <v>25490964</v>
      </c>
      <c r="BD94" s="104">
        <v>25025036</v>
      </c>
      <c r="BE94" s="104">
        <v>120410</v>
      </c>
      <c r="BF94" s="104"/>
    </row>
    <row r="95" spans="1:58" x14ac:dyDescent="0.25">
      <c r="A95" s="128" t="s">
        <v>846</v>
      </c>
      <c r="B95" s="107" t="s">
        <v>297</v>
      </c>
      <c r="C95" s="104">
        <v>0</v>
      </c>
      <c r="D95" s="104">
        <v>0</v>
      </c>
      <c r="E95" s="104">
        <v>70014.602500000008</v>
      </c>
      <c r="F95" s="104">
        <v>388.05399999999997</v>
      </c>
      <c r="G95" s="104">
        <v>954695.19100000011</v>
      </c>
      <c r="H95" s="104">
        <v>254283.95199999999</v>
      </c>
      <c r="I95" s="104">
        <v>60684.62000000001</v>
      </c>
      <c r="J95" s="104">
        <v>0</v>
      </c>
      <c r="K95" s="105">
        <v>0.03</v>
      </c>
      <c r="L95" s="105">
        <v>0</v>
      </c>
      <c r="M95" s="105">
        <v>0.19849579187518504</v>
      </c>
      <c r="N95" s="105">
        <v>3.356486869667194E-2</v>
      </c>
      <c r="O95" s="104">
        <v>0</v>
      </c>
      <c r="P95" s="104">
        <v>0</v>
      </c>
      <c r="Q95" s="105">
        <v>0.90300000000000002</v>
      </c>
      <c r="R95" s="105" t="s">
        <v>443</v>
      </c>
      <c r="S95" s="104">
        <v>733284</v>
      </c>
      <c r="T95" s="104">
        <v>0</v>
      </c>
      <c r="U95" s="104">
        <v>0</v>
      </c>
      <c r="V95" s="105" t="s">
        <v>443</v>
      </c>
      <c r="W95" s="106">
        <v>3.2999999523162802</v>
      </c>
      <c r="X95" s="106">
        <v>0.60000002384185802</v>
      </c>
      <c r="Y95" s="105">
        <v>2.32599997520447</v>
      </c>
      <c r="Z95" s="104">
        <v>98</v>
      </c>
      <c r="AA95" s="104">
        <v>70</v>
      </c>
      <c r="AB95" s="106" t="s">
        <v>443</v>
      </c>
      <c r="AC95" s="105">
        <v>2556.04638671875</v>
      </c>
      <c r="AD95" s="105">
        <v>11</v>
      </c>
      <c r="AE95" s="106">
        <v>0</v>
      </c>
      <c r="AF95" s="105">
        <v>6.3080913720819906E-2</v>
      </c>
      <c r="AG95" s="105" t="s">
        <v>443</v>
      </c>
      <c r="AH95" s="104">
        <v>31332</v>
      </c>
      <c r="AI95" s="104">
        <v>5057</v>
      </c>
      <c r="AJ95" s="104">
        <v>0</v>
      </c>
      <c r="AK95" s="104">
        <v>0</v>
      </c>
      <c r="AL95" s="104">
        <v>2379</v>
      </c>
      <c r="AM95" s="104">
        <v>0</v>
      </c>
      <c r="AN95" s="104">
        <v>135</v>
      </c>
      <c r="AO95" s="106">
        <v>2.4</v>
      </c>
      <c r="AP95" s="106">
        <v>1.85</v>
      </c>
      <c r="AQ95" s="106">
        <v>9.1</v>
      </c>
      <c r="AR95" s="105">
        <v>4.4000000000000004</v>
      </c>
      <c r="AS95" s="105">
        <v>1.08247601985931</v>
      </c>
      <c r="AT95" s="104">
        <v>57</v>
      </c>
      <c r="AU95" s="106">
        <v>100</v>
      </c>
      <c r="AV95" s="105">
        <v>97.9659423828125</v>
      </c>
      <c r="AW95" s="105">
        <v>92.8</v>
      </c>
      <c r="AX95" s="105">
        <v>122.65</v>
      </c>
      <c r="AY95" s="104">
        <v>100000</v>
      </c>
      <c r="AZ95" s="106">
        <v>100</v>
      </c>
      <c r="BA95" s="106">
        <v>97.6</v>
      </c>
      <c r="BB95" s="104">
        <v>38260.17578125</v>
      </c>
      <c r="BC95" s="104">
        <v>51466200</v>
      </c>
      <c r="BD95" s="104">
        <v>50085030</v>
      </c>
      <c r="BE95" s="104">
        <v>97100</v>
      </c>
      <c r="BF95" s="104"/>
    </row>
    <row r="96" spans="1:58" x14ac:dyDescent="0.25">
      <c r="A96" s="128" t="s">
        <v>168</v>
      </c>
      <c r="B96" s="107" t="s">
        <v>167</v>
      </c>
      <c r="C96" s="104">
        <v>7141.12</v>
      </c>
      <c r="D96" s="104">
        <v>0</v>
      </c>
      <c r="E96" s="104">
        <v>833.48200000000008</v>
      </c>
      <c r="F96" s="104">
        <v>0</v>
      </c>
      <c r="G96" s="104">
        <v>0</v>
      </c>
      <c r="H96" s="104">
        <v>0</v>
      </c>
      <c r="I96" s="104">
        <v>0</v>
      </c>
      <c r="J96" s="104">
        <v>0</v>
      </c>
      <c r="K96" s="105">
        <v>0</v>
      </c>
      <c r="L96" s="105">
        <v>0.18181818181818199</v>
      </c>
      <c r="M96" s="105">
        <v>5.8201989893077358E-2</v>
      </c>
      <c r="N96" s="105">
        <v>1.2976910301399289E-2</v>
      </c>
      <c r="O96" s="104">
        <v>0</v>
      </c>
      <c r="P96" s="104">
        <v>0</v>
      </c>
      <c r="Q96" s="105">
        <v>0.80300000000000005</v>
      </c>
      <c r="R96" s="105" t="s">
        <v>443</v>
      </c>
      <c r="S96" s="104">
        <v>0</v>
      </c>
      <c r="T96" s="104">
        <v>0</v>
      </c>
      <c r="U96" s="104">
        <v>0</v>
      </c>
      <c r="V96" s="105" t="s">
        <v>443</v>
      </c>
      <c r="W96" s="106">
        <v>8.1000003814697301</v>
      </c>
      <c r="X96" s="106">
        <v>3</v>
      </c>
      <c r="Y96" s="105">
        <v>2.7000000476837198</v>
      </c>
      <c r="Z96" s="104">
        <v>99</v>
      </c>
      <c r="AA96" s="104">
        <v>27</v>
      </c>
      <c r="AB96" s="106">
        <v>0.1</v>
      </c>
      <c r="AC96" s="105">
        <v>2977.51416015625</v>
      </c>
      <c r="AD96" s="105">
        <v>4</v>
      </c>
      <c r="AE96" s="106" t="s">
        <v>443</v>
      </c>
      <c r="AF96" s="105">
        <v>0.26968048942474399</v>
      </c>
      <c r="AG96" s="105" t="s">
        <v>443</v>
      </c>
      <c r="AH96" s="104">
        <v>0</v>
      </c>
      <c r="AI96" s="104">
        <v>0</v>
      </c>
      <c r="AJ96" s="104">
        <v>0</v>
      </c>
      <c r="AK96" s="104">
        <v>0</v>
      </c>
      <c r="AL96" s="104">
        <v>620</v>
      </c>
      <c r="AM96" s="104">
        <v>0</v>
      </c>
      <c r="AN96" s="104">
        <v>140</v>
      </c>
      <c r="AO96" s="106">
        <v>2.4</v>
      </c>
      <c r="AP96" s="106">
        <v>2.6</v>
      </c>
      <c r="AQ96" s="106">
        <v>3.7</v>
      </c>
      <c r="AR96" s="105" t="s">
        <v>443</v>
      </c>
      <c r="AS96" s="105">
        <v>-0.16656309366226199</v>
      </c>
      <c r="AT96" s="104">
        <v>41</v>
      </c>
      <c r="AU96" s="106">
        <v>100</v>
      </c>
      <c r="AV96" s="105">
        <v>96.035949707031307</v>
      </c>
      <c r="AW96" s="105">
        <v>78.400000000000006</v>
      </c>
      <c r="AX96" s="105">
        <v>146.55000000000001</v>
      </c>
      <c r="AY96" s="104">
        <v>9300</v>
      </c>
      <c r="AZ96" s="106">
        <v>100</v>
      </c>
      <c r="BA96" s="106">
        <v>98.999999700000004</v>
      </c>
      <c r="BB96" s="104">
        <v>71943.0078125</v>
      </c>
      <c r="BC96" s="104">
        <v>4136528</v>
      </c>
      <c r="BD96" s="104">
        <v>3885432</v>
      </c>
      <c r="BE96" s="104">
        <v>17820</v>
      </c>
      <c r="BF96" s="104"/>
    </row>
    <row r="97" spans="1:58" x14ac:dyDescent="0.25">
      <c r="A97" s="128" t="s">
        <v>170</v>
      </c>
      <c r="B97" s="107" t="s">
        <v>169</v>
      </c>
      <c r="C97" s="104">
        <v>12045.32</v>
      </c>
      <c r="D97" s="104">
        <v>11785.395789473685</v>
      </c>
      <c r="E97" s="104">
        <v>39314.786500000002</v>
      </c>
      <c r="F97" s="104">
        <v>0</v>
      </c>
      <c r="G97" s="104">
        <v>0</v>
      </c>
      <c r="H97" s="104">
        <v>0</v>
      </c>
      <c r="I97" s="104">
        <v>0</v>
      </c>
      <c r="J97" s="104">
        <v>60606</v>
      </c>
      <c r="K97" s="105">
        <v>0.03</v>
      </c>
      <c r="L97" s="105">
        <v>0.27272727272727298</v>
      </c>
      <c r="M97" s="105">
        <v>0.70384947932184638</v>
      </c>
      <c r="N97" s="105">
        <v>0.14401672463555568</v>
      </c>
      <c r="O97" s="104">
        <v>0</v>
      </c>
      <c r="P97" s="104">
        <v>0</v>
      </c>
      <c r="Q97" s="105">
        <v>0.67200000000000004</v>
      </c>
      <c r="R97" s="105">
        <v>7.9042999999999995E-3</v>
      </c>
      <c r="S97" s="104">
        <v>588859</v>
      </c>
      <c r="T97" s="104">
        <v>121.4</v>
      </c>
      <c r="U97" s="104">
        <v>158.54</v>
      </c>
      <c r="V97" s="105">
        <v>6.27695608139038</v>
      </c>
      <c r="W97" s="106">
        <v>20</v>
      </c>
      <c r="X97" s="106">
        <v>2.7999999523162802</v>
      </c>
      <c r="Y97" s="105">
        <v>1.96899998188019</v>
      </c>
      <c r="Z97" s="104">
        <v>95</v>
      </c>
      <c r="AA97" s="104">
        <v>144</v>
      </c>
      <c r="AB97" s="106">
        <v>0.2</v>
      </c>
      <c r="AC97" s="105">
        <v>286.577880859375</v>
      </c>
      <c r="AD97" s="105">
        <v>76</v>
      </c>
      <c r="AE97" s="106">
        <v>0</v>
      </c>
      <c r="AF97" s="105">
        <v>0.392110616256164</v>
      </c>
      <c r="AG97" s="105">
        <v>26.799999237060501</v>
      </c>
      <c r="AH97" s="104">
        <v>0</v>
      </c>
      <c r="AI97" s="104">
        <v>5055</v>
      </c>
      <c r="AJ97" s="104">
        <v>0</v>
      </c>
      <c r="AK97" s="104">
        <v>0</v>
      </c>
      <c r="AL97" s="104">
        <v>339</v>
      </c>
      <c r="AM97" s="104">
        <v>0</v>
      </c>
      <c r="AN97" s="104">
        <v>120</v>
      </c>
      <c r="AO97" s="106">
        <v>6.4</v>
      </c>
      <c r="AP97" s="106" t="s">
        <v>443</v>
      </c>
      <c r="AQ97" s="106" t="s">
        <v>443</v>
      </c>
      <c r="AR97" s="105">
        <v>3.5333333333333328</v>
      </c>
      <c r="AS97" s="105">
        <v>-0.71444022655487105</v>
      </c>
      <c r="AT97" s="104">
        <v>29</v>
      </c>
      <c r="AU97" s="106">
        <v>99.996101379394503</v>
      </c>
      <c r="AV97" s="105">
        <v>99.501319885253906</v>
      </c>
      <c r="AW97" s="105">
        <v>34.5</v>
      </c>
      <c r="AX97" s="105">
        <v>131.38</v>
      </c>
      <c r="AY97" s="104">
        <v>38000</v>
      </c>
      <c r="AZ97" s="106">
        <v>93.284028899999996</v>
      </c>
      <c r="BA97" s="106">
        <v>89.965219599999998</v>
      </c>
      <c r="BB97" s="104">
        <v>3725.541015625</v>
      </c>
      <c r="BC97" s="104">
        <v>6201500</v>
      </c>
      <c r="BD97" s="104">
        <v>5769757</v>
      </c>
      <c r="BE97" s="104">
        <v>191800</v>
      </c>
      <c r="BF97" s="104"/>
    </row>
    <row r="98" spans="1:58" x14ac:dyDescent="0.25">
      <c r="A98" s="128" t="s">
        <v>845</v>
      </c>
      <c r="B98" s="107" t="s">
        <v>171</v>
      </c>
      <c r="C98" s="104">
        <v>6843.4126315789472</v>
      </c>
      <c r="D98" s="104">
        <v>0</v>
      </c>
      <c r="E98" s="104">
        <v>104635.27249999998</v>
      </c>
      <c r="F98" s="104">
        <v>0</v>
      </c>
      <c r="G98" s="104">
        <v>60088.925000000003</v>
      </c>
      <c r="H98" s="104">
        <v>3220.3155000000002</v>
      </c>
      <c r="I98" s="104">
        <v>0</v>
      </c>
      <c r="J98" s="104">
        <v>22727</v>
      </c>
      <c r="K98" s="105">
        <v>0.121</v>
      </c>
      <c r="L98" s="105">
        <v>0</v>
      </c>
      <c r="M98" s="105">
        <v>0.37193133045839033</v>
      </c>
      <c r="N98" s="105">
        <v>5.0738319670417004E-2</v>
      </c>
      <c r="O98" s="104">
        <v>0</v>
      </c>
      <c r="P98" s="104">
        <v>0</v>
      </c>
      <c r="Q98" s="105">
        <v>0.60099999999999998</v>
      </c>
      <c r="R98" s="105">
        <v>0.18592</v>
      </c>
      <c r="S98" s="104">
        <v>11607225</v>
      </c>
      <c r="T98" s="104">
        <v>246.23</v>
      </c>
      <c r="U98" s="104">
        <v>291.48</v>
      </c>
      <c r="V98" s="105">
        <v>2.98134064674377</v>
      </c>
      <c r="W98" s="106">
        <v>63.400001525878899</v>
      </c>
      <c r="X98" s="106">
        <v>26.5</v>
      </c>
      <c r="Y98" s="105">
        <v>0.181999996304512</v>
      </c>
      <c r="Z98" s="104">
        <v>82</v>
      </c>
      <c r="AA98" s="104">
        <v>168</v>
      </c>
      <c r="AB98" s="106">
        <v>0.3</v>
      </c>
      <c r="AC98" s="105">
        <v>165.83035278320301</v>
      </c>
      <c r="AD98" s="105">
        <v>197</v>
      </c>
      <c r="AE98" s="106">
        <v>10</v>
      </c>
      <c r="AF98" s="105">
        <v>0.46750018600873999</v>
      </c>
      <c r="AG98" s="105">
        <v>37.889999389648402</v>
      </c>
      <c r="AH98" s="104">
        <v>26328</v>
      </c>
      <c r="AI98" s="104">
        <v>0</v>
      </c>
      <c r="AJ98" s="104">
        <v>793100</v>
      </c>
      <c r="AK98" s="104">
        <v>0</v>
      </c>
      <c r="AL98" s="104">
        <v>0</v>
      </c>
      <c r="AM98" s="104">
        <v>0</v>
      </c>
      <c r="AN98" s="104">
        <v>106</v>
      </c>
      <c r="AO98" s="106">
        <v>17.100000000000001</v>
      </c>
      <c r="AP98" s="106">
        <v>8.6199999999999992</v>
      </c>
      <c r="AQ98" s="106">
        <v>3.6</v>
      </c>
      <c r="AR98" s="105">
        <v>2.5666666666666669</v>
      </c>
      <c r="AS98" s="105">
        <v>-0.35872828960418701</v>
      </c>
      <c r="AT98" s="104">
        <v>29</v>
      </c>
      <c r="AU98" s="106">
        <v>87.095771789550795</v>
      </c>
      <c r="AV98" s="105">
        <v>79.867462158203097</v>
      </c>
      <c r="AW98" s="105">
        <v>21.9</v>
      </c>
      <c r="AX98" s="105">
        <v>55.39</v>
      </c>
      <c r="AY98" s="104">
        <v>25000</v>
      </c>
      <c r="AZ98" s="106">
        <v>70.886562499999997</v>
      </c>
      <c r="BA98" s="106">
        <v>75.660745000000006</v>
      </c>
      <c r="BB98" s="104">
        <v>7023.37158203125</v>
      </c>
      <c r="BC98" s="104">
        <v>6858160</v>
      </c>
      <c r="BD98" s="104">
        <v>6021124</v>
      </c>
      <c r="BE98" s="104">
        <v>230800</v>
      </c>
      <c r="BF98" s="104"/>
    </row>
    <row r="99" spans="1:58" x14ac:dyDescent="0.25">
      <c r="A99" s="128" t="s">
        <v>378</v>
      </c>
      <c r="B99" s="107" t="s">
        <v>172</v>
      </c>
      <c r="C99" s="104">
        <v>0</v>
      </c>
      <c r="D99" s="104">
        <v>0</v>
      </c>
      <c r="E99" s="104">
        <v>20950.146500000003</v>
      </c>
      <c r="F99" s="104">
        <v>0</v>
      </c>
      <c r="G99" s="104">
        <v>0</v>
      </c>
      <c r="H99" s="104">
        <v>0</v>
      </c>
      <c r="I99" s="104">
        <v>0</v>
      </c>
      <c r="J99" s="104">
        <v>0</v>
      </c>
      <c r="K99" s="105">
        <v>0</v>
      </c>
      <c r="L99" s="105">
        <v>0.12121212121212099</v>
      </c>
      <c r="M99" s="105">
        <v>5.1542594158285925E-3</v>
      </c>
      <c r="N99" s="105">
        <v>2.5854093328814363E-3</v>
      </c>
      <c r="O99" s="104">
        <v>0</v>
      </c>
      <c r="P99" s="104">
        <v>0</v>
      </c>
      <c r="Q99" s="105">
        <v>0.84699999999999998</v>
      </c>
      <c r="R99" s="105" t="s">
        <v>443</v>
      </c>
      <c r="S99" s="104">
        <v>0</v>
      </c>
      <c r="T99" s="104">
        <v>0</v>
      </c>
      <c r="U99" s="104">
        <v>0</v>
      </c>
      <c r="V99" s="105" t="s">
        <v>443</v>
      </c>
      <c r="W99" s="106">
        <v>4.1999998092651403</v>
      </c>
      <c r="X99" s="106" t="s">
        <v>443</v>
      </c>
      <c r="Y99" s="105">
        <v>3.5789999961853001</v>
      </c>
      <c r="Z99" s="104">
        <v>96</v>
      </c>
      <c r="AA99" s="104">
        <v>32</v>
      </c>
      <c r="AB99" s="106">
        <v>0.7</v>
      </c>
      <c r="AC99" s="105">
        <v>1429.30969238281</v>
      </c>
      <c r="AD99" s="105">
        <v>18</v>
      </c>
      <c r="AE99" s="106" t="s">
        <v>443</v>
      </c>
      <c r="AF99" s="105">
        <v>0.195892193877691</v>
      </c>
      <c r="AG99" s="105">
        <v>35.4799995422363</v>
      </c>
      <c r="AH99" s="104">
        <v>0</v>
      </c>
      <c r="AI99" s="104">
        <v>0</v>
      </c>
      <c r="AJ99" s="104">
        <v>0</v>
      </c>
      <c r="AK99" s="104">
        <v>0</v>
      </c>
      <c r="AL99" s="104">
        <v>655</v>
      </c>
      <c r="AM99" s="104">
        <v>0</v>
      </c>
      <c r="AN99" s="104">
        <v>132</v>
      </c>
      <c r="AO99" s="106">
        <v>2.4</v>
      </c>
      <c r="AP99" s="106">
        <v>2.86</v>
      </c>
      <c r="AQ99" s="106">
        <v>7.9</v>
      </c>
      <c r="AR99" s="105" t="s">
        <v>443</v>
      </c>
      <c r="AS99" s="105">
        <v>0.90478527545928999</v>
      </c>
      <c r="AT99" s="104">
        <v>58</v>
      </c>
      <c r="AU99" s="106">
        <v>100</v>
      </c>
      <c r="AV99" s="105">
        <v>99.892692565917997</v>
      </c>
      <c r="AW99" s="105">
        <v>79.8</v>
      </c>
      <c r="AX99" s="105">
        <v>131.16</v>
      </c>
      <c r="AY99" s="104">
        <v>56000</v>
      </c>
      <c r="AZ99" s="106">
        <v>87.789270299999998</v>
      </c>
      <c r="BA99" s="106">
        <v>99.328479799999997</v>
      </c>
      <c r="BB99" s="104">
        <v>27598.328125</v>
      </c>
      <c r="BC99" s="104">
        <v>1940740</v>
      </c>
      <c r="BD99" s="104">
        <v>1953096</v>
      </c>
      <c r="BE99" s="104">
        <v>62200</v>
      </c>
      <c r="BF99" s="104"/>
    </row>
    <row r="100" spans="1:58" x14ac:dyDescent="0.25">
      <c r="A100" s="128" t="s">
        <v>174</v>
      </c>
      <c r="B100" s="107" t="s">
        <v>173</v>
      </c>
      <c r="C100" s="104">
        <v>12268.667368421053</v>
      </c>
      <c r="D100" s="104">
        <v>0</v>
      </c>
      <c r="E100" s="104">
        <v>743.32850000000008</v>
      </c>
      <c r="F100" s="104">
        <v>64.335999999999999</v>
      </c>
      <c r="G100" s="104">
        <v>0</v>
      </c>
      <c r="H100" s="104">
        <v>0</v>
      </c>
      <c r="I100" s="104">
        <v>0</v>
      </c>
      <c r="J100" s="104">
        <v>0</v>
      </c>
      <c r="K100" s="105">
        <v>0</v>
      </c>
      <c r="L100" s="105">
        <v>0.15151515151515199</v>
      </c>
      <c r="M100" s="105">
        <v>0.78098550132215139</v>
      </c>
      <c r="N100" s="105">
        <v>0.25981910841325012</v>
      </c>
      <c r="O100" s="104">
        <v>0</v>
      </c>
      <c r="P100" s="104">
        <v>0</v>
      </c>
      <c r="Q100" s="105">
        <v>0.75700000000000001</v>
      </c>
      <c r="R100" s="105" t="s">
        <v>443</v>
      </c>
      <c r="S100" s="104">
        <v>2420808739</v>
      </c>
      <c r="T100" s="104">
        <v>855.93</v>
      </c>
      <c r="U100" s="104">
        <v>847.67</v>
      </c>
      <c r="V100" s="105">
        <v>2.4597725868225102</v>
      </c>
      <c r="W100" s="106">
        <v>7.8000001907348597</v>
      </c>
      <c r="X100" s="106" t="s">
        <v>443</v>
      </c>
      <c r="Y100" s="105">
        <v>3.2000000476837198</v>
      </c>
      <c r="Z100" s="104">
        <v>79</v>
      </c>
      <c r="AA100" s="104">
        <v>12</v>
      </c>
      <c r="AB100" s="106">
        <v>0.1</v>
      </c>
      <c r="AC100" s="105">
        <v>1117.25598144531</v>
      </c>
      <c r="AD100" s="105">
        <v>15</v>
      </c>
      <c r="AE100" s="106" t="s">
        <v>443</v>
      </c>
      <c r="AF100" s="105">
        <v>0.38066161412064098</v>
      </c>
      <c r="AG100" s="105" t="s">
        <v>443</v>
      </c>
      <c r="AH100" s="104">
        <v>0</v>
      </c>
      <c r="AI100" s="104">
        <v>0</v>
      </c>
      <c r="AJ100" s="104">
        <v>0</v>
      </c>
      <c r="AK100" s="104">
        <v>10815</v>
      </c>
      <c r="AL100" s="104">
        <v>1477177</v>
      </c>
      <c r="AM100" s="104">
        <v>0</v>
      </c>
      <c r="AN100" s="104">
        <v>125</v>
      </c>
      <c r="AO100" s="106">
        <v>5.4</v>
      </c>
      <c r="AP100" s="106" t="s">
        <v>443</v>
      </c>
      <c r="AQ100" s="106" t="s">
        <v>443</v>
      </c>
      <c r="AR100" s="105">
        <v>3.1166666666666667</v>
      </c>
      <c r="AS100" s="105">
        <v>-0.51348692178726196</v>
      </c>
      <c r="AT100" s="104">
        <v>28</v>
      </c>
      <c r="AU100" s="106">
        <v>100</v>
      </c>
      <c r="AV100" s="105">
        <v>94.051101684570298</v>
      </c>
      <c r="AW100" s="105">
        <v>76.099999999999994</v>
      </c>
      <c r="AX100" s="105">
        <v>96.37</v>
      </c>
      <c r="AY100" s="104">
        <v>11000</v>
      </c>
      <c r="AZ100" s="106">
        <v>80.669733199999996</v>
      </c>
      <c r="BA100" s="106">
        <v>98.951089400000001</v>
      </c>
      <c r="BB100" s="104">
        <v>14675.64453125</v>
      </c>
      <c r="BC100" s="104">
        <v>6082357</v>
      </c>
      <c r="BD100" s="104">
        <v>5821442</v>
      </c>
      <c r="BE100" s="104">
        <v>10230</v>
      </c>
      <c r="BF100" s="104"/>
    </row>
    <row r="101" spans="1:58" x14ac:dyDescent="0.25">
      <c r="A101" s="128" t="s">
        <v>176</v>
      </c>
      <c r="B101" s="107" t="s">
        <v>175</v>
      </c>
      <c r="C101" s="104">
        <v>0</v>
      </c>
      <c r="D101" s="104">
        <v>0</v>
      </c>
      <c r="E101" s="104">
        <v>4998.884</v>
      </c>
      <c r="F101" s="104">
        <v>0</v>
      </c>
      <c r="G101" s="104">
        <v>0</v>
      </c>
      <c r="H101" s="104">
        <v>0</v>
      </c>
      <c r="I101" s="104">
        <v>0</v>
      </c>
      <c r="J101" s="104">
        <v>91242</v>
      </c>
      <c r="K101" s="105">
        <v>0.152</v>
      </c>
      <c r="L101" s="105">
        <v>9.0909090909090898E-2</v>
      </c>
      <c r="M101" s="105">
        <v>0.33589604112728688</v>
      </c>
      <c r="N101" s="105">
        <v>3.0135642525533052E-2</v>
      </c>
      <c r="O101" s="104">
        <v>0</v>
      </c>
      <c r="P101" s="104">
        <v>0</v>
      </c>
      <c r="Q101" s="105">
        <v>0.52</v>
      </c>
      <c r="R101" s="105">
        <v>0.22722310000000001</v>
      </c>
      <c r="S101" s="104">
        <v>13950337</v>
      </c>
      <c r="T101" s="104">
        <v>62.74</v>
      </c>
      <c r="U101" s="104">
        <v>79.19</v>
      </c>
      <c r="V101" s="105">
        <v>5.0682516098022496</v>
      </c>
      <c r="W101" s="106">
        <v>85.900001525878906</v>
      </c>
      <c r="X101" s="106">
        <v>10.300000190734901</v>
      </c>
      <c r="Y101" s="105" t="s">
        <v>443</v>
      </c>
      <c r="Z101" s="104">
        <v>90</v>
      </c>
      <c r="AA101" s="104">
        <v>665</v>
      </c>
      <c r="AB101" s="106">
        <v>25</v>
      </c>
      <c r="AC101" s="105">
        <v>251.14297485351599</v>
      </c>
      <c r="AD101" s="105">
        <v>487</v>
      </c>
      <c r="AE101" s="106" t="s">
        <v>443</v>
      </c>
      <c r="AF101" s="105">
        <v>0.54378836185135104</v>
      </c>
      <c r="AG101" s="105">
        <v>54.180000305175803</v>
      </c>
      <c r="AH101" s="104">
        <v>979000</v>
      </c>
      <c r="AI101" s="104">
        <v>0</v>
      </c>
      <c r="AJ101" s="104">
        <v>0</v>
      </c>
      <c r="AK101" s="104">
        <v>0</v>
      </c>
      <c r="AL101" s="104">
        <v>79</v>
      </c>
      <c r="AM101" s="104">
        <v>0</v>
      </c>
      <c r="AN101" s="104">
        <v>111</v>
      </c>
      <c r="AO101" s="106">
        <v>14.5</v>
      </c>
      <c r="AP101" s="106">
        <v>4.43</v>
      </c>
      <c r="AQ101" s="106">
        <v>6.4</v>
      </c>
      <c r="AR101" s="105">
        <v>1.6333333333333335</v>
      </c>
      <c r="AS101" s="105">
        <v>-0.85027122497558605</v>
      </c>
      <c r="AT101" s="104">
        <v>41</v>
      </c>
      <c r="AU101" s="106">
        <v>29.7333087921143</v>
      </c>
      <c r="AV101" s="105">
        <v>79.360931396484403</v>
      </c>
      <c r="AW101" s="105">
        <v>27.4</v>
      </c>
      <c r="AX101" s="105">
        <v>106.57</v>
      </c>
      <c r="AY101" s="104">
        <v>5500</v>
      </c>
      <c r="AZ101" s="106">
        <v>30.2696173</v>
      </c>
      <c r="BA101" s="106">
        <v>81.768261699999996</v>
      </c>
      <c r="BB101" s="104">
        <v>3130.15161132813</v>
      </c>
      <c r="BC101" s="104">
        <v>2233339</v>
      </c>
      <c r="BD101" s="104">
        <v>2123572</v>
      </c>
      <c r="BE101" s="104">
        <v>30360</v>
      </c>
      <c r="BF101" s="104"/>
    </row>
    <row r="102" spans="1:58" x14ac:dyDescent="0.25">
      <c r="A102" s="128" t="s">
        <v>178</v>
      </c>
      <c r="B102" s="107" t="s">
        <v>177</v>
      </c>
      <c r="C102" s="104">
        <v>0</v>
      </c>
      <c r="D102" s="104">
        <v>0</v>
      </c>
      <c r="E102" s="104">
        <v>39801.625999999997</v>
      </c>
      <c r="F102" s="104">
        <v>7.734</v>
      </c>
      <c r="G102" s="104">
        <v>0</v>
      </c>
      <c r="H102" s="104">
        <v>0</v>
      </c>
      <c r="I102" s="104">
        <v>0</v>
      </c>
      <c r="J102" s="104">
        <v>0</v>
      </c>
      <c r="K102" s="105">
        <v>0</v>
      </c>
      <c r="L102" s="105">
        <v>3.03030303030303E-2</v>
      </c>
      <c r="M102" s="105">
        <v>0.23846772552086218</v>
      </c>
      <c r="N102" s="105">
        <v>4.9557635164860746E-2</v>
      </c>
      <c r="O102" s="104">
        <v>0</v>
      </c>
      <c r="P102" s="104">
        <v>0</v>
      </c>
      <c r="Q102" s="105">
        <v>0.435</v>
      </c>
      <c r="R102" s="105">
        <v>0.35618719999999998</v>
      </c>
      <c r="S102" s="104">
        <v>8441726</v>
      </c>
      <c r="T102" s="104">
        <v>530.05999999999995</v>
      </c>
      <c r="U102" s="104">
        <v>407.03</v>
      </c>
      <c r="V102" s="105">
        <v>20.842798233032202</v>
      </c>
      <c r="W102" s="106">
        <v>74.699996948242202</v>
      </c>
      <c r="X102" s="106">
        <v>15.300000190734901</v>
      </c>
      <c r="Y102" s="105">
        <v>1.4000000432133701E-2</v>
      </c>
      <c r="Z102" s="104">
        <v>87</v>
      </c>
      <c r="AA102" s="104">
        <v>308</v>
      </c>
      <c r="AB102" s="106">
        <v>1.6</v>
      </c>
      <c r="AC102" s="105">
        <v>127.770751953125</v>
      </c>
      <c r="AD102" s="105">
        <v>725</v>
      </c>
      <c r="AE102" s="106">
        <v>69</v>
      </c>
      <c r="AF102" s="105">
        <v>0.65564595963335404</v>
      </c>
      <c r="AG102" s="105">
        <v>36.4799995422363</v>
      </c>
      <c r="AH102" s="104">
        <v>15431</v>
      </c>
      <c r="AI102" s="104">
        <v>0</v>
      </c>
      <c r="AJ102" s="104">
        <v>0</v>
      </c>
      <c r="AK102" s="104">
        <v>0</v>
      </c>
      <c r="AL102" s="104">
        <v>9160</v>
      </c>
      <c r="AM102" s="104">
        <v>0</v>
      </c>
      <c r="AN102" s="104">
        <v>96</v>
      </c>
      <c r="AO102" s="106">
        <v>42.8</v>
      </c>
      <c r="AP102" s="106" t="s">
        <v>443</v>
      </c>
      <c r="AQ102" s="106" t="s">
        <v>443</v>
      </c>
      <c r="AR102" s="105" t="s">
        <v>443</v>
      </c>
      <c r="AS102" s="105">
        <v>-1.37001800537109</v>
      </c>
      <c r="AT102" s="104">
        <v>32</v>
      </c>
      <c r="AU102" s="106">
        <v>19.799999237060501</v>
      </c>
      <c r="AV102" s="105">
        <v>47.600139617919901</v>
      </c>
      <c r="AW102" s="105">
        <v>7.3</v>
      </c>
      <c r="AX102" s="105">
        <v>83.1</v>
      </c>
      <c r="AY102" s="104">
        <v>8700</v>
      </c>
      <c r="AZ102" s="106">
        <v>16.889448300000002</v>
      </c>
      <c r="BA102" s="106">
        <v>75.550462699999997</v>
      </c>
      <c r="BB102" s="104">
        <v>826.45166015625</v>
      </c>
      <c r="BC102" s="104">
        <v>4731906</v>
      </c>
      <c r="BD102" s="104">
        <v>4495260</v>
      </c>
      <c r="BE102" s="104">
        <v>96320</v>
      </c>
      <c r="BF102" s="104"/>
    </row>
    <row r="103" spans="1:58" x14ac:dyDescent="0.25">
      <c r="A103" s="128" t="s">
        <v>180</v>
      </c>
      <c r="B103" s="107" t="s">
        <v>179</v>
      </c>
      <c r="C103" s="104">
        <v>10748.189473684211</v>
      </c>
      <c r="D103" s="104">
        <v>0</v>
      </c>
      <c r="E103" s="104">
        <v>5365.0760000000009</v>
      </c>
      <c r="F103" s="104">
        <v>78.546000000000006</v>
      </c>
      <c r="G103" s="104">
        <v>0</v>
      </c>
      <c r="H103" s="104">
        <v>0</v>
      </c>
      <c r="I103" s="104">
        <v>0</v>
      </c>
      <c r="J103" s="104">
        <v>0</v>
      </c>
      <c r="K103" s="105">
        <v>0</v>
      </c>
      <c r="L103" s="105">
        <v>0.54545454545454497</v>
      </c>
      <c r="M103" s="105">
        <v>0.98993893329012994</v>
      </c>
      <c r="N103" s="105">
        <v>0.8605576376900631</v>
      </c>
      <c r="O103" s="104">
        <v>5</v>
      </c>
      <c r="P103" s="104">
        <v>0</v>
      </c>
      <c r="Q103" s="105">
        <v>0.70599999999999996</v>
      </c>
      <c r="R103" s="105">
        <v>5.0978000000000004E-3</v>
      </c>
      <c r="S103" s="104">
        <v>298402628</v>
      </c>
      <c r="T103" s="104">
        <v>100.78</v>
      </c>
      <c r="U103" s="104">
        <v>337.9</v>
      </c>
      <c r="V103" s="105">
        <v>1.1146652698516799</v>
      </c>
      <c r="W103" s="106">
        <v>12.3999996185303</v>
      </c>
      <c r="X103" s="106">
        <v>5.5999999046325701</v>
      </c>
      <c r="Y103" s="105">
        <v>1.8999999761581401</v>
      </c>
      <c r="Z103" s="104">
        <v>94</v>
      </c>
      <c r="AA103" s="104">
        <v>40</v>
      </c>
      <c r="AB103" s="106" t="s">
        <v>443</v>
      </c>
      <c r="AC103" s="105">
        <v>627.31011962890602</v>
      </c>
      <c r="AD103" s="105">
        <v>9</v>
      </c>
      <c r="AE103" s="106" t="s">
        <v>443</v>
      </c>
      <c r="AF103" s="105">
        <v>0.170206057758509</v>
      </c>
      <c r="AG103" s="105" t="s">
        <v>443</v>
      </c>
      <c r="AH103" s="104">
        <v>0</v>
      </c>
      <c r="AI103" s="104">
        <v>0</v>
      </c>
      <c r="AJ103" s="104">
        <v>0</v>
      </c>
      <c r="AK103" s="104">
        <v>193553</v>
      </c>
      <c r="AL103" s="104">
        <v>9365</v>
      </c>
      <c r="AM103" s="104">
        <v>0</v>
      </c>
      <c r="AN103" s="104">
        <v>133</v>
      </c>
      <c r="AO103" s="106">
        <v>5.3</v>
      </c>
      <c r="AP103" s="106" t="s">
        <v>443</v>
      </c>
      <c r="AQ103" s="106" t="s">
        <v>443</v>
      </c>
      <c r="AR103" s="105" t="s">
        <v>443</v>
      </c>
      <c r="AS103" s="105">
        <v>-1.7724410295486499</v>
      </c>
      <c r="AT103" s="104">
        <v>17</v>
      </c>
      <c r="AU103" s="106">
        <v>98.536727905273395</v>
      </c>
      <c r="AV103" s="105">
        <v>91.388870239257798</v>
      </c>
      <c r="AW103" s="105">
        <v>20.3</v>
      </c>
      <c r="AX103" s="105">
        <v>119.78</v>
      </c>
      <c r="AY103" s="104">
        <v>62000</v>
      </c>
      <c r="AZ103" s="106">
        <v>96.564092900000006</v>
      </c>
      <c r="BA103" s="106" t="s">
        <v>443</v>
      </c>
      <c r="BB103" s="104">
        <v>19631.298828125</v>
      </c>
      <c r="BC103" s="104">
        <v>6374616</v>
      </c>
      <c r="BD103" s="104">
        <v>6231762</v>
      </c>
      <c r="BE103" s="104">
        <v>1759540</v>
      </c>
      <c r="BF103" s="104"/>
    </row>
    <row r="104" spans="1:58" x14ac:dyDescent="0.25">
      <c r="A104" s="128" t="s">
        <v>182</v>
      </c>
      <c r="B104" s="107" t="s">
        <v>181</v>
      </c>
      <c r="C104" s="104">
        <v>78.583157894736843</v>
      </c>
      <c r="D104" s="104">
        <v>0</v>
      </c>
      <c r="E104" s="104" t="s">
        <v>443</v>
      </c>
      <c r="F104" s="104">
        <v>0</v>
      </c>
      <c r="G104" s="104">
        <v>0</v>
      </c>
      <c r="H104" s="104">
        <v>0</v>
      </c>
      <c r="I104" s="104">
        <v>0</v>
      </c>
      <c r="J104" s="104">
        <v>0</v>
      </c>
      <c r="K104" s="105">
        <v>0</v>
      </c>
      <c r="L104" s="105" t="s">
        <v>443</v>
      </c>
      <c r="M104" s="105">
        <v>5.237288274494986E-6</v>
      </c>
      <c r="N104" s="105">
        <v>9.6212377756333475E-7</v>
      </c>
      <c r="O104" s="104">
        <v>0</v>
      </c>
      <c r="P104" s="104">
        <v>0</v>
      </c>
      <c r="Q104" s="105">
        <v>0.91600000000000004</v>
      </c>
      <c r="R104" s="105" t="s">
        <v>443</v>
      </c>
      <c r="S104" s="104">
        <v>0</v>
      </c>
      <c r="T104" s="104">
        <v>0</v>
      </c>
      <c r="U104" s="104">
        <v>0</v>
      </c>
      <c r="V104" s="105" t="s">
        <v>443</v>
      </c>
      <c r="W104" s="106" t="s">
        <v>443</v>
      </c>
      <c r="X104" s="106" t="s">
        <v>443</v>
      </c>
      <c r="Y104" s="105" t="s">
        <v>443</v>
      </c>
      <c r="Z104" s="104" t="s">
        <v>443</v>
      </c>
      <c r="AA104" s="104" t="s">
        <v>443</v>
      </c>
      <c r="AB104" s="106" t="s">
        <v>443</v>
      </c>
      <c r="AC104" s="105" t="s">
        <v>443</v>
      </c>
      <c r="AD104" s="105" t="s">
        <v>443</v>
      </c>
      <c r="AE104" s="106" t="s">
        <v>443</v>
      </c>
      <c r="AF104" s="105" t="s">
        <v>443</v>
      </c>
      <c r="AG104" s="105" t="s">
        <v>443</v>
      </c>
      <c r="AH104" s="104">
        <v>0</v>
      </c>
      <c r="AI104" s="104">
        <v>0</v>
      </c>
      <c r="AJ104" s="104">
        <v>0</v>
      </c>
      <c r="AK104" s="104">
        <v>0</v>
      </c>
      <c r="AL104" s="104">
        <v>169</v>
      </c>
      <c r="AM104" s="104">
        <v>0</v>
      </c>
      <c r="AN104" s="104" t="s">
        <v>443</v>
      </c>
      <c r="AO104" s="106">
        <v>2.4</v>
      </c>
      <c r="AP104" s="106" t="s">
        <v>443</v>
      </c>
      <c r="AQ104" s="106" t="s">
        <v>443</v>
      </c>
      <c r="AR104" s="105" t="s">
        <v>443</v>
      </c>
      <c r="AS104" s="105">
        <v>1.76495397090912</v>
      </c>
      <c r="AT104" s="104" t="s">
        <v>443</v>
      </c>
      <c r="AU104" s="106">
        <v>100</v>
      </c>
      <c r="AV104" s="105" t="s">
        <v>443</v>
      </c>
      <c r="AW104" s="105">
        <v>98.1</v>
      </c>
      <c r="AX104" s="105">
        <v>116.4</v>
      </c>
      <c r="AY104" s="104">
        <v>1100</v>
      </c>
      <c r="AZ104" s="106" t="s">
        <v>443</v>
      </c>
      <c r="BA104" s="106" t="s">
        <v>443</v>
      </c>
      <c r="BB104" s="104" t="s">
        <v>443</v>
      </c>
      <c r="BC104" s="104">
        <v>37922</v>
      </c>
      <c r="BD104" s="104">
        <v>37029</v>
      </c>
      <c r="BE104" s="104">
        <v>160</v>
      </c>
      <c r="BF104" s="104"/>
    </row>
    <row r="105" spans="1:58" x14ac:dyDescent="0.25">
      <c r="A105" s="128" t="s">
        <v>184</v>
      </c>
      <c r="B105" s="107" t="s">
        <v>183</v>
      </c>
      <c r="C105" s="104">
        <v>0</v>
      </c>
      <c r="D105" s="104">
        <v>0</v>
      </c>
      <c r="E105" s="104">
        <v>15796.458999999999</v>
      </c>
      <c r="F105" s="104">
        <v>0</v>
      </c>
      <c r="G105" s="104">
        <v>0</v>
      </c>
      <c r="H105" s="104">
        <v>0</v>
      </c>
      <c r="I105" s="104">
        <v>0</v>
      </c>
      <c r="J105" s="104">
        <v>0</v>
      </c>
      <c r="K105" s="105">
        <v>6.0999999999999999E-2</v>
      </c>
      <c r="L105" s="105">
        <v>0.15151515151515199</v>
      </c>
      <c r="M105" s="105">
        <v>2.1640617660566579E-3</v>
      </c>
      <c r="N105" s="105">
        <v>4.7388926378613618E-4</v>
      </c>
      <c r="O105" s="104">
        <v>0</v>
      </c>
      <c r="P105" s="104">
        <v>0</v>
      </c>
      <c r="Q105" s="105">
        <v>0.85799999999999998</v>
      </c>
      <c r="R105" s="105" t="s">
        <v>443</v>
      </c>
      <c r="S105" s="104">
        <v>0</v>
      </c>
      <c r="T105" s="104">
        <v>0</v>
      </c>
      <c r="U105" s="104">
        <v>0</v>
      </c>
      <c r="V105" s="105" t="s">
        <v>443</v>
      </c>
      <c r="W105" s="106">
        <v>4.3000001907348597</v>
      </c>
      <c r="X105" s="106" t="s">
        <v>443</v>
      </c>
      <c r="Y105" s="105">
        <v>4.1160001754760698</v>
      </c>
      <c r="Z105" s="104">
        <v>94</v>
      </c>
      <c r="AA105" s="104">
        <v>50</v>
      </c>
      <c r="AB105" s="106">
        <v>0.2</v>
      </c>
      <c r="AC105" s="105">
        <v>1874.61584472656</v>
      </c>
      <c r="AD105" s="105">
        <v>10</v>
      </c>
      <c r="AE105" s="106" t="s">
        <v>443</v>
      </c>
      <c r="AF105" s="105">
        <v>0.123331307318042</v>
      </c>
      <c r="AG105" s="105">
        <v>35.150001525878899</v>
      </c>
      <c r="AH105" s="104">
        <v>0</v>
      </c>
      <c r="AI105" s="104">
        <v>0</v>
      </c>
      <c r="AJ105" s="104">
        <v>0</v>
      </c>
      <c r="AK105" s="104">
        <v>0</v>
      </c>
      <c r="AL105" s="104">
        <v>1674</v>
      </c>
      <c r="AM105" s="104">
        <v>0</v>
      </c>
      <c r="AN105" s="104">
        <v>141</v>
      </c>
      <c r="AO105" s="106">
        <v>2.4</v>
      </c>
      <c r="AP105" s="106">
        <v>3.5</v>
      </c>
      <c r="AQ105" s="106">
        <v>5.5</v>
      </c>
      <c r="AR105" s="105" t="s">
        <v>443</v>
      </c>
      <c r="AS105" s="105">
        <v>0.97815537452697798</v>
      </c>
      <c r="AT105" s="104">
        <v>59</v>
      </c>
      <c r="AU105" s="106">
        <v>100</v>
      </c>
      <c r="AV105" s="105">
        <v>99.823280334472699</v>
      </c>
      <c r="AW105" s="105">
        <v>74.400000000000006</v>
      </c>
      <c r="AX105" s="105">
        <v>140.71</v>
      </c>
      <c r="AY105" s="104">
        <v>88000</v>
      </c>
      <c r="AZ105" s="106">
        <v>92.395920099999998</v>
      </c>
      <c r="BA105" s="106">
        <v>96.559684300000001</v>
      </c>
      <c r="BB105" s="104">
        <v>32092.498046875</v>
      </c>
      <c r="BC105" s="104">
        <v>2827721</v>
      </c>
      <c r="BD105" s="104">
        <v>2846156</v>
      </c>
      <c r="BE105" s="104">
        <v>62674</v>
      </c>
      <c r="BF105" s="104"/>
    </row>
    <row r="106" spans="1:58" x14ac:dyDescent="0.25">
      <c r="A106" s="128" t="s">
        <v>186</v>
      </c>
      <c r="B106" s="107" t="s">
        <v>185</v>
      </c>
      <c r="C106" s="104">
        <v>0</v>
      </c>
      <c r="D106" s="104">
        <v>0</v>
      </c>
      <c r="E106" s="104">
        <v>1078.5420000000001</v>
      </c>
      <c r="F106" s="104">
        <v>0</v>
      </c>
      <c r="G106" s="104">
        <v>0</v>
      </c>
      <c r="H106" s="104">
        <v>0</v>
      </c>
      <c r="I106" s="104">
        <v>0</v>
      </c>
      <c r="J106" s="104">
        <v>0</v>
      </c>
      <c r="K106" s="105">
        <v>0</v>
      </c>
      <c r="L106" s="105">
        <v>0</v>
      </c>
      <c r="M106" s="105">
        <v>3.3583662081632934E-4</v>
      </c>
      <c r="N106" s="105">
        <v>6.8735617954469793E-5</v>
      </c>
      <c r="O106" s="104">
        <v>0</v>
      </c>
      <c r="P106" s="104">
        <v>0</v>
      </c>
      <c r="Q106" s="105">
        <v>0.90400000000000003</v>
      </c>
      <c r="R106" s="105" t="s">
        <v>443</v>
      </c>
      <c r="S106" s="104">
        <v>0</v>
      </c>
      <c r="T106" s="104">
        <v>0</v>
      </c>
      <c r="U106" s="104">
        <v>0</v>
      </c>
      <c r="V106" s="105" t="s">
        <v>443</v>
      </c>
      <c r="W106" s="106">
        <v>2.5999999046325701</v>
      </c>
      <c r="X106" s="106" t="s">
        <v>443</v>
      </c>
      <c r="Y106" s="105">
        <v>2.9210000038146999</v>
      </c>
      <c r="Z106" s="104">
        <v>99</v>
      </c>
      <c r="AA106" s="104">
        <v>6.3000001907348597</v>
      </c>
      <c r="AB106" s="106" t="s">
        <v>443</v>
      </c>
      <c r="AC106" s="105">
        <v>6381.50732421875</v>
      </c>
      <c r="AD106" s="105">
        <v>10</v>
      </c>
      <c r="AE106" s="106" t="s">
        <v>443</v>
      </c>
      <c r="AF106" s="105">
        <v>6.5914519150633205E-2</v>
      </c>
      <c r="AG106" s="105">
        <v>34.790000915527301</v>
      </c>
      <c r="AH106" s="104">
        <v>0</v>
      </c>
      <c r="AI106" s="104">
        <v>0</v>
      </c>
      <c r="AJ106" s="104">
        <v>0</v>
      </c>
      <c r="AK106" s="104">
        <v>0</v>
      </c>
      <c r="AL106" s="104">
        <v>2046</v>
      </c>
      <c r="AM106" s="104">
        <v>0</v>
      </c>
      <c r="AN106" s="104">
        <v>138</v>
      </c>
      <c r="AO106" s="106">
        <v>2.4</v>
      </c>
      <c r="AP106" s="106">
        <v>1.27</v>
      </c>
      <c r="AQ106" s="106">
        <v>8.9</v>
      </c>
      <c r="AR106" s="105" t="s">
        <v>443</v>
      </c>
      <c r="AS106" s="105">
        <v>1.68322801589966</v>
      </c>
      <c r="AT106" s="104">
        <v>81</v>
      </c>
      <c r="AU106" s="106">
        <v>100</v>
      </c>
      <c r="AV106" s="105" t="s">
        <v>443</v>
      </c>
      <c r="AW106" s="105">
        <v>98.1</v>
      </c>
      <c r="AX106" s="105">
        <v>147.84</v>
      </c>
      <c r="AY106" s="104">
        <v>14000</v>
      </c>
      <c r="AZ106" s="106">
        <v>97.600784899999994</v>
      </c>
      <c r="BA106" s="106">
        <v>100</v>
      </c>
      <c r="BB106" s="104">
        <v>103661.7578125</v>
      </c>
      <c r="BC106" s="104">
        <v>599449</v>
      </c>
      <c r="BD106" s="104">
        <v>559784</v>
      </c>
      <c r="BE106" s="104">
        <v>2590</v>
      </c>
      <c r="BF106" s="104"/>
    </row>
    <row r="107" spans="1:58" x14ac:dyDescent="0.25">
      <c r="A107" s="128" t="s">
        <v>189</v>
      </c>
      <c r="B107" s="107" t="s">
        <v>188</v>
      </c>
      <c r="C107" s="104">
        <v>0</v>
      </c>
      <c r="D107" s="104">
        <v>0</v>
      </c>
      <c r="E107" s="104">
        <v>203660.71100000001</v>
      </c>
      <c r="F107" s="104">
        <v>304.726</v>
      </c>
      <c r="G107" s="104">
        <v>375796.05800000002</v>
      </c>
      <c r="H107" s="104">
        <v>76403.056500000006</v>
      </c>
      <c r="I107" s="104">
        <v>48237.280000000006</v>
      </c>
      <c r="J107" s="104">
        <v>111372</v>
      </c>
      <c r="K107" s="105">
        <v>0.21199999999999999</v>
      </c>
      <c r="L107" s="105">
        <v>3.03030303030303E-2</v>
      </c>
      <c r="M107" s="105">
        <v>6.2346561575965381E-2</v>
      </c>
      <c r="N107" s="105">
        <v>1.7113682433384531E-2</v>
      </c>
      <c r="O107" s="104">
        <v>0</v>
      </c>
      <c r="P107" s="104">
        <v>0</v>
      </c>
      <c r="Q107" s="105">
        <v>0.51900000000000002</v>
      </c>
      <c r="R107" s="105">
        <v>0.4200547</v>
      </c>
      <c r="S107" s="104">
        <v>115864325</v>
      </c>
      <c r="T107" s="104">
        <v>263.55</v>
      </c>
      <c r="U107" s="104">
        <v>249.93</v>
      </c>
      <c r="V107" s="105">
        <v>6.9943208694457999</v>
      </c>
      <c r="W107" s="106">
        <v>44.200000762939503</v>
      </c>
      <c r="X107" s="106" t="s">
        <v>443</v>
      </c>
      <c r="Y107" s="105">
        <v>0.16099999845027901</v>
      </c>
      <c r="Z107" s="104">
        <v>58</v>
      </c>
      <c r="AA107" s="104">
        <v>238</v>
      </c>
      <c r="AB107" s="106">
        <v>0.2</v>
      </c>
      <c r="AC107" s="105">
        <v>76.743392944335895</v>
      </c>
      <c r="AD107" s="105">
        <v>353</v>
      </c>
      <c r="AE107" s="106">
        <v>41</v>
      </c>
      <c r="AF107" s="105" t="s">
        <v>443</v>
      </c>
      <c r="AG107" s="105">
        <v>40.630001068115199</v>
      </c>
      <c r="AH107" s="104">
        <v>1140000</v>
      </c>
      <c r="AI107" s="104">
        <v>436637</v>
      </c>
      <c r="AJ107" s="104">
        <v>1475429</v>
      </c>
      <c r="AK107" s="104">
        <v>0</v>
      </c>
      <c r="AL107" s="104">
        <v>44</v>
      </c>
      <c r="AM107" s="104">
        <v>0</v>
      </c>
      <c r="AN107" s="104">
        <v>90</v>
      </c>
      <c r="AO107" s="106">
        <v>42.3</v>
      </c>
      <c r="AP107" s="106">
        <v>7.07</v>
      </c>
      <c r="AQ107" s="106">
        <v>3.5</v>
      </c>
      <c r="AR107" s="105">
        <v>3.1333333333333333</v>
      </c>
      <c r="AS107" s="105">
        <v>-1.13771200180054</v>
      </c>
      <c r="AT107" s="104">
        <v>25</v>
      </c>
      <c r="AU107" s="106">
        <v>22.899999618530298</v>
      </c>
      <c r="AV107" s="105">
        <v>64.656303405761705</v>
      </c>
      <c r="AW107" s="105">
        <v>4.7</v>
      </c>
      <c r="AX107" s="105">
        <v>41.79</v>
      </c>
      <c r="AY107" s="104">
        <v>46000</v>
      </c>
      <c r="AZ107" s="106">
        <v>11.9951814</v>
      </c>
      <c r="BA107" s="106">
        <v>51.525145700000003</v>
      </c>
      <c r="BB107" s="104">
        <v>1555.04479980469</v>
      </c>
      <c r="BC107" s="104">
        <v>25570896</v>
      </c>
      <c r="BD107" s="104">
        <v>22864147</v>
      </c>
      <c r="BE107" s="104">
        <v>581540</v>
      </c>
      <c r="BF107" s="104"/>
    </row>
    <row r="108" spans="1:58" x14ac:dyDescent="0.25">
      <c r="A108" s="128" t="s">
        <v>191</v>
      </c>
      <c r="B108" s="107" t="s">
        <v>190</v>
      </c>
      <c r="C108" s="104">
        <v>15448.730526315789</v>
      </c>
      <c r="D108" s="104">
        <v>0</v>
      </c>
      <c r="E108" s="104">
        <v>66267.319999999992</v>
      </c>
      <c r="F108" s="104">
        <v>0</v>
      </c>
      <c r="G108" s="104">
        <v>6499.9684999999999</v>
      </c>
      <c r="H108" s="104">
        <v>0</v>
      </c>
      <c r="I108" s="104">
        <v>0</v>
      </c>
      <c r="J108" s="104">
        <v>856930</v>
      </c>
      <c r="K108" s="105">
        <v>0.24199999999999999</v>
      </c>
      <c r="L108" s="105">
        <v>9.0909090909090898E-2</v>
      </c>
      <c r="M108" s="105">
        <v>0.11263426601788465</v>
      </c>
      <c r="N108" s="105">
        <v>2.1281334321961116E-2</v>
      </c>
      <c r="O108" s="104">
        <v>0</v>
      </c>
      <c r="P108" s="104">
        <v>0</v>
      </c>
      <c r="Q108" s="105">
        <v>0.47699999999999998</v>
      </c>
      <c r="R108" s="105">
        <v>0.24366803467273701</v>
      </c>
      <c r="S108" s="104">
        <v>103298742</v>
      </c>
      <c r="T108" s="104">
        <v>702.98</v>
      </c>
      <c r="U108" s="104">
        <v>789.13</v>
      </c>
      <c r="V108" s="105">
        <v>24.598228454589801</v>
      </c>
      <c r="W108" s="106">
        <v>55.400001525878899</v>
      </c>
      <c r="X108" s="106">
        <v>16.700000762939499</v>
      </c>
      <c r="Y108" s="105">
        <v>1.8999999389052401E-2</v>
      </c>
      <c r="Z108" s="104">
        <v>83</v>
      </c>
      <c r="AA108" s="104">
        <v>131</v>
      </c>
      <c r="AB108" s="106">
        <v>9.1999999999999993</v>
      </c>
      <c r="AC108" s="105">
        <v>108.189643859863</v>
      </c>
      <c r="AD108" s="105">
        <v>634</v>
      </c>
      <c r="AE108" s="106">
        <v>63</v>
      </c>
      <c r="AF108" s="105">
        <v>0.61947637895358798</v>
      </c>
      <c r="AG108" s="105">
        <v>46.119998931884801</v>
      </c>
      <c r="AH108" s="104">
        <v>2800</v>
      </c>
      <c r="AI108" s="104">
        <v>56371</v>
      </c>
      <c r="AJ108" s="104">
        <v>500</v>
      </c>
      <c r="AK108" s="104">
        <v>0</v>
      </c>
      <c r="AL108" s="104">
        <v>27795</v>
      </c>
      <c r="AM108" s="104">
        <v>0</v>
      </c>
      <c r="AN108" s="104">
        <v>105</v>
      </c>
      <c r="AO108" s="106">
        <v>25.9</v>
      </c>
      <c r="AP108" s="106">
        <v>7.63</v>
      </c>
      <c r="AQ108" s="106">
        <v>23.6</v>
      </c>
      <c r="AR108" s="105">
        <v>3.416666666666667</v>
      </c>
      <c r="AS108" s="105">
        <v>-0.66947257518768299</v>
      </c>
      <c r="AT108" s="104">
        <v>32</v>
      </c>
      <c r="AU108" s="106">
        <v>11</v>
      </c>
      <c r="AV108" s="105">
        <v>65.963829040527301</v>
      </c>
      <c r="AW108" s="105">
        <v>9.6</v>
      </c>
      <c r="AX108" s="105">
        <v>40.32</v>
      </c>
      <c r="AY108" s="104">
        <v>18000</v>
      </c>
      <c r="AZ108" s="106">
        <v>41.003374899999997</v>
      </c>
      <c r="BA108" s="106">
        <v>90.183049699999998</v>
      </c>
      <c r="BB108" s="104">
        <v>1202.19714355469</v>
      </c>
      <c r="BC108" s="104">
        <v>18622104</v>
      </c>
      <c r="BD108" s="104">
        <v>16838562</v>
      </c>
      <c r="BE108" s="104">
        <v>94280</v>
      </c>
      <c r="BF108" s="104"/>
    </row>
    <row r="109" spans="1:58" x14ac:dyDescent="0.25">
      <c r="A109" s="128" t="s">
        <v>193</v>
      </c>
      <c r="B109" s="107" t="s">
        <v>192</v>
      </c>
      <c r="C109" s="104">
        <v>23302.705263157895</v>
      </c>
      <c r="D109" s="104">
        <v>0</v>
      </c>
      <c r="E109" s="104">
        <v>182281.5655</v>
      </c>
      <c r="F109" s="104">
        <v>164.54599999999999</v>
      </c>
      <c r="G109" s="104">
        <v>3383.3510000000001</v>
      </c>
      <c r="H109" s="104">
        <v>0</v>
      </c>
      <c r="I109" s="104">
        <v>21822.666000000001</v>
      </c>
      <c r="J109" s="104">
        <v>66818</v>
      </c>
      <c r="K109" s="105">
        <v>6.0999999999999999E-2</v>
      </c>
      <c r="L109" s="105">
        <v>6.0606060606060601E-2</v>
      </c>
      <c r="M109" s="105">
        <v>0.34048755976232548</v>
      </c>
      <c r="N109" s="105">
        <v>3.7499226942836708E-2</v>
      </c>
      <c r="O109" s="104">
        <v>0</v>
      </c>
      <c r="P109" s="104">
        <v>0</v>
      </c>
      <c r="Q109" s="105">
        <v>0.80200000000000005</v>
      </c>
      <c r="R109" s="105" t="s">
        <v>443</v>
      </c>
      <c r="S109" s="104">
        <v>927629</v>
      </c>
      <c r="T109" s="104">
        <v>-63.88</v>
      </c>
      <c r="U109" s="104">
        <v>-47.56</v>
      </c>
      <c r="V109" s="105">
        <v>-9.5508061349391903E-3</v>
      </c>
      <c r="W109" s="106">
        <v>7.9000000953674299</v>
      </c>
      <c r="X109" s="106">
        <v>13.699999809265099</v>
      </c>
      <c r="Y109" s="105">
        <v>1.1979999542236299</v>
      </c>
      <c r="Z109" s="104">
        <v>93</v>
      </c>
      <c r="AA109" s="104">
        <v>93</v>
      </c>
      <c r="AB109" s="106">
        <v>0.4</v>
      </c>
      <c r="AC109" s="105">
        <v>1063.88842773438</v>
      </c>
      <c r="AD109" s="105">
        <v>40</v>
      </c>
      <c r="AE109" s="106">
        <v>1</v>
      </c>
      <c r="AF109" s="105">
        <v>0.286961889008083</v>
      </c>
      <c r="AG109" s="105">
        <v>46.259998321533203</v>
      </c>
      <c r="AH109" s="104">
        <v>31841</v>
      </c>
      <c r="AI109" s="104">
        <v>22407</v>
      </c>
      <c r="AJ109" s="104">
        <v>16900</v>
      </c>
      <c r="AK109" s="104">
        <v>0</v>
      </c>
      <c r="AL109" s="104">
        <v>112654</v>
      </c>
      <c r="AM109" s="104">
        <v>0</v>
      </c>
      <c r="AN109" s="104">
        <v>127</v>
      </c>
      <c r="AO109" s="106">
        <v>2.4</v>
      </c>
      <c r="AP109" s="106">
        <v>2.91</v>
      </c>
      <c r="AQ109" s="106">
        <v>4.3</v>
      </c>
      <c r="AR109" s="105">
        <v>3.95</v>
      </c>
      <c r="AS109" s="105">
        <v>0.83808261156082198</v>
      </c>
      <c r="AT109" s="104">
        <v>47</v>
      </c>
      <c r="AU109" s="106">
        <v>100</v>
      </c>
      <c r="AV109" s="105">
        <v>94.636993408203097</v>
      </c>
      <c r="AW109" s="105">
        <v>78.8</v>
      </c>
      <c r="AX109" s="105">
        <v>141.16999999999999</v>
      </c>
      <c r="AY109" s="104">
        <v>69000</v>
      </c>
      <c r="AZ109" s="106">
        <v>96.012081199999997</v>
      </c>
      <c r="BA109" s="106">
        <v>98.227043600000002</v>
      </c>
      <c r="BB109" s="104">
        <v>29431.46875</v>
      </c>
      <c r="BC109" s="104">
        <v>31624264</v>
      </c>
      <c r="BD109" s="104">
        <v>30187724</v>
      </c>
      <c r="BE109" s="104">
        <v>328550</v>
      </c>
      <c r="BF109" s="104"/>
    </row>
    <row r="110" spans="1:58" x14ac:dyDescent="0.25">
      <c r="A110" s="128" t="s">
        <v>195</v>
      </c>
      <c r="B110" s="107" t="s">
        <v>194</v>
      </c>
      <c r="C110" s="104">
        <v>0</v>
      </c>
      <c r="D110" s="104">
        <v>0</v>
      </c>
      <c r="E110" s="104" t="s">
        <v>443</v>
      </c>
      <c r="F110" s="104">
        <v>190.51400000000001</v>
      </c>
      <c r="G110" s="104">
        <v>0</v>
      </c>
      <c r="H110" s="104">
        <v>0</v>
      </c>
      <c r="I110" s="104">
        <v>0</v>
      </c>
      <c r="J110" s="104">
        <v>0</v>
      </c>
      <c r="K110" s="105">
        <v>0</v>
      </c>
      <c r="L110" s="105" t="s">
        <v>443</v>
      </c>
      <c r="M110" s="105">
        <v>1.5040850832896413E-2</v>
      </c>
      <c r="N110" s="105">
        <v>8.9938511924172876E-3</v>
      </c>
      <c r="O110" s="104">
        <v>0</v>
      </c>
      <c r="P110" s="104">
        <v>0</v>
      </c>
      <c r="Q110" s="105">
        <v>0.71699999999999997</v>
      </c>
      <c r="R110" s="105">
        <v>7.4999999999999997E-3</v>
      </c>
      <c r="S110" s="104">
        <v>225124</v>
      </c>
      <c r="T110" s="104">
        <v>13.72</v>
      </c>
      <c r="U110" s="104">
        <v>7.72</v>
      </c>
      <c r="V110" s="105">
        <v>0.94782793521881104</v>
      </c>
      <c r="W110" s="106">
        <v>7.9000000953674299</v>
      </c>
      <c r="X110" s="106">
        <v>17.799999237060501</v>
      </c>
      <c r="Y110" s="105">
        <v>1.41499996185303</v>
      </c>
      <c r="Z110" s="104">
        <v>99</v>
      </c>
      <c r="AA110" s="104">
        <v>39</v>
      </c>
      <c r="AB110" s="106">
        <v>0.1</v>
      </c>
      <c r="AC110" s="105">
        <v>1513.88244628906</v>
      </c>
      <c r="AD110" s="105">
        <v>68</v>
      </c>
      <c r="AE110" s="106" t="s">
        <v>443</v>
      </c>
      <c r="AF110" s="105">
        <v>0.34311534305464197</v>
      </c>
      <c r="AG110" s="105">
        <v>36.779998779296903</v>
      </c>
      <c r="AH110" s="104">
        <v>0</v>
      </c>
      <c r="AI110" s="104">
        <v>0</v>
      </c>
      <c r="AJ110" s="104">
        <v>0</v>
      </c>
      <c r="AK110" s="104">
        <v>0</v>
      </c>
      <c r="AL110" s="104">
        <v>0</v>
      </c>
      <c r="AM110" s="104">
        <v>0</v>
      </c>
      <c r="AN110" s="104">
        <v>120</v>
      </c>
      <c r="AO110" s="106">
        <v>8.5</v>
      </c>
      <c r="AP110" s="106">
        <v>3.51</v>
      </c>
      <c r="AQ110" s="106">
        <v>14.2</v>
      </c>
      <c r="AR110" s="105">
        <v>2.6833333333333331</v>
      </c>
      <c r="AS110" s="105">
        <v>-0.45112851262092601</v>
      </c>
      <c r="AT110" s="104">
        <v>31</v>
      </c>
      <c r="AU110" s="106">
        <v>100</v>
      </c>
      <c r="AV110" s="105">
        <v>99.321022033691406</v>
      </c>
      <c r="AW110" s="105">
        <v>59.1</v>
      </c>
      <c r="AX110" s="105">
        <v>222.99</v>
      </c>
      <c r="AY110" s="104">
        <v>680</v>
      </c>
      <c r="AZ110" s="106">
        <v>97.942069599999996</v>
      </c>
      <c r="BA110" s="106">
        <v>98.646576199999998</v>
      </c>
      <c r="BB110" s="104">
        <v>16669.404296875</v>
      </c>
      <c r="BC110" s="104">
        <v>436330</v>
      </c>
      <c r="BD110" s="104">
        <v>362782</v>
      </c>
      <c r="BE110" s="104">
        <v>300</v>
      </c>
      <c r="BF110" s="104"/>
    </row>
    <row r="111" spans="1:58" x14ac:dyDescent="0.25">
      <c r="A111" s="128" t="s">
        <v>197</v>
      </c>
      <c r="B111" s="107" t="s">
        <v>196</v>
      </c>
      <c r="C111" s="104">
        <v>0</v>
      </c>
      <c r="D111" s="104">
        <v>0</v>
      </c>
      <c r="E111" s="104">
        <v>147225.41500000001</v>
      </c>
      <c r="F111" s="104">
        <v>0</v>
      </c>
      <c r="G111" s="104">
        <v>0</v>
      </c>
      <c r="H111" s="104">
        <v>0</v>
      </c>
      <c r="I111" s="104">
        <v>0</v>
      </c>
      <c r="J111" s="104">
        <v>164454</v>
      </c>
      <c r="K111" s="105">
        <v>0.182</v>
      </c>
      <c r="L111" s="105">
        <v>9.0909090909090898E-2</v>
      </c>
      <c r="M111" s="105">
        <v>0.93238147364069635</v>
      </c>
      <c r="N111" s="105">
        <v>0.83849252436261168</v>
      </c>
      <c r="O111" s="104">
        <v>4</v>
      </c>
      <c r="P111" s="104">
        <v>0</v>
      </c>
      <c r="Q111" s="105">
        <v>0.42699999999999999</v>
      </c>
      <c r="R111" s="105">
        <v>0.457114458084106</v>
      </c>
      <c r="S111" s="104">
        <v>493873670</v>
      </c>
      <c r="T111" s="104">
        <v>668.02</v>
      </c>
      <c r="U111" s="104">
        <v>718.42</v>
      </c>
      <c r="V111" s="105">
        <v>9.0653352737426793</v>
      </c>
      <c r="W111" s="106">
        <v>106</v>
      </c>
      <c r="X111" s="106">
        <v>27.899999618530298</v>
      </c>
      <c r="Y111" s="105">
        <v>8.2999996840953799E-2</v>
      </c>
      <c r="Z111" s="104">
        <v>61</v>
      </c>
      <c r="AA111" s="104">
        <v>55</v>
      </c>
      <c r="AB111" s="106">
        <v>1</v>
      </c>
      <c r="AC111" s="105">
        <v>118.45183563232401</v>
      </c>
      <c r="AD111" s="105">
        <v>587</v>
      </c>
      <c r="AE111" s="106">
        <v>92</v>
      </c>
      <c r="AF111" s="105">
        <v>0.67750512936447005</v>
      </c>
      <c r="AG111" s="105">
        <v>33.040000915527301</v>
      </c>
      <c r="AH111" s="104">
        <v>9500</v>
      </c>
      <c r="AI111" s="104">
        <v>0</v>
      </c>
      <c r="AJ111" s="104">
        <v>13150</v>
      </c>
      <c r="AK111" s="104">
        <v>62627</v>
      </c>
      <c r="AL111" s="104">
        <v>24366</v>
      </c>
      <c r="AM111" s="104">
        <v>2345</v>
      </c>
      <c r="AN111" s="104">
        <v>147</v>
      </c>
      <c r="AO111" s="106">
        <v>4</v>
      </c>
      <c r="AP111" s="106">
        <v>7.67</v>
      </c>
      <c r="AQ111" s="106">
        <v>9.4</v>
      </c>
      <c r="AR111" s="105">
        <v>3.05</v>
      </c>
      <c r="AS111" s="105">
        <v>-0.93755418062210105</v>
      </c>
      <c r="AT111" s="104">
        <v>32</v>
      </c>
      <c r="AU111" s="106">
        <v>35.069499969482401</v>
      </c>
      <c r="AV111" s="105">
        <v>33.068870544433601</v>
      </c>
      <c r="AW111" s="105">
        <v>11.1</v>
      </c>
      <c r="AX111" s="105">
        <v>120.31</v>
      </c>
      <c r="AY111" s="104">
        <v>110000</v>
      </c>
      <c r="AZ111" s="106">
        <v>24.670747800000001</v>
      </c>
      <c r="BA111" s="106">
        <v>77.021926899999997</v>
      </c>
      <c r="BB111" s="104">
        <v>2211.41528320313</v>
      </c>
      <c r="BC111" s="104">
        <v>18541980</v>
      </c>
      <c r="BD111" s="104">
        <v>17053961</v>
      </c>
      <c r="BE111" s="104">
        <v>1220190</v>
      </c>
      <c r="BF111" s="104"/>
    </row>
    <row r="112" spans="1:58" x14ac:dyDescent="0.25">
      <c r="A112" s="128" t="s">
        <v>199</v>
      </c>
      <c r="B112" s="107" t="s">
        <v>198</v>
      </c>
      <c r="C112" s="104">
        <v>0</v>
      </c>
      <c r="D112" s="104">
        <v>0</v>
      </c>
      <c r="E112" s="104" t="s">
        <v>443</v>
      </c>
      <c r="F112" s="104">
        <v>17.268000000000001</v>
      </c>
      <c r="G112" s="104">
        <v>0</v>
      </c>
      <c r="H112" s="104">
        <v>0</v>
      </c>
      <c r="I112" s="104">
        <v>0</v>
      </c>
      <c r="J112" s="104">
        <v>0</v>
      </c>
      <c r="K112" s="105">
        <v>0</v>
      </c>
      <c r="L112" s="105">
        <v>0.15151515151515199</v>
      </c>
      <c r="M112" s="105">
        <v>3.6449601735168244E-4</v>
      </c>
      <c r="N112" s="105">
        <v>2.3768026538461939E-5</v>
      </c>
      <c r="O112" s="104">
        <v>0</v>
      </c>
      <c r="P112" s="104">
        <v>0</v>
      </c>
      <c r="Q112" s="105">
        <v>0.878</v>
      </c>
      <c r="R112" s="105" t="s">
        <v>443</v>
      </c>
      <c r="S112" s="104">
        <v>0</v>
      </c>
      <c r="T112" s="104">
        <v>0</v>
      </c>
      <c r="U112" s="104">
        <v>0</v>
      </c>
      <c r="V112" s="105" t="s">
        <v>443</v>
      </c>
      <c r="W112" s="106">
        <v>6.4000000953674299</v>
      </c>
      <c r="X112" s="106" t="s">
        <v>443</v>
      </c>
      <c r="Y112" s="105">
        <v>3.9079999923706099</v>
      </c>
      <c r="Z112" s="104">
        <v>91</v>
      </c>
      <c r="AA112" s="104">
        <v>11</v>
      </c>
      <c r="AB112" s="106">
        <v>0.1</v>
      </c>
      <c r="AC112" s="105">
        <v>3470.89697265625</v>
      </c>
      <c r="AD112" s="105">
        <v>9</v>
      </c>
      <c r="AE112" s="106" t="s">
        <v>443</v>
      </c>
      <c r="AF112" s="105">
        <v>0.215615940915313</v>
      </c>
      <c r="AG112" s="105" t="s">
        <v>443</v>
      </c>
      <c r="AH112" s="104">
        <v>0</v>
      </c>
      <c r="AI112" s="104">
        <v>0</v>
      </c>
      <c r="AJ112" s="104">
        <v>0</v>
      </c>
      <c r="AK112" s="104">
        <v>0</v>
      </c>
      <c r="AL112" s="104">
        <v>8218</v>
      </c>
      <c r="AM112" s="104">
        <v>0</v>
      </c>
      <c r="AN112" s="104">
        <v>133</v>
      </c>
      <c r="AO112" s="106">
        <v>2.4</v>
      </c>
      <c r="AP112" s="106">
        <v>2.59</v>
      </c>
      <c r="AQ112" s="106">
        <v>8.6</v>
      </c>
      <c r="AR112" s="105" t="s">
        <v>443</v>
      </c>
      <c r="AS112" s="105">
        <v>1.0045750141143801</v>
      </c>
      <c r="AT112" s="104">
        <v>54</v>
      </c>
      <c r="AU112" s="106">
        <v>100</v>
      </c>
      <c r="AV112" s="105">
        <v>94.066612243652301</v>
      </c>
      <c r="AW112" s="105">
        <v>77.3</v>
      </c>
      <c r="AX112" s="105">
        <v>124.82</v>
      </c>
      <c r="AY112" s="104">
        <v>2700</v>
      </c>
      <c r="AZ112" s="106">
        <v>100</v>
      </c>
      <c r="BA112" s="106">
        <v>100</v>
      </c>
      <c r="BB112" s="104">
        <v>39534.921875</v>
      </c>
      <c r="BC112" s="104">
        <v>465292</v>
      </c>
      <c r="BD112" s="104">
        <v>416968</v>
      </c>
      <c r="BE112" s="104">
        <v>320</v>
      </c>
      <c r="BF112" s="104"/>
    </row>
    <row r="113" spans="1:58" x14ac:dyDescent="0.25">
      <c r="A113" s="128" t="s">
        <v>201</v>
      </c>
      <c r="B113" s="107" t="s">
        <v>200</v>
      </c>
      <c r="C113" s="104">
        <v>0</v>
      </c>
      <c r="D113" s="104">
        <v>0</v>
      </c>
      <c r="E113" s="104" t="s">
        <v>443</v>
      </c>
      <c r="F113" s="104">
        <v>15.584</v>
      </c>
      <c r="G113" s="104">
        <v>60.7605</v>
      </c>
      <c r="H113" s="104">
        <v>0.28250000000000003</v>
      </c>
      <c r="I113" s="104">
        <v>0</v>
      </c>
      <c r="J113" s="104">
        <v>829</v>
      </c>
      <c r="K113" s="105">
        <v>6.0999999999999999E-2</v>
      </c>
      <c r="L113" s="105" t="s">
        <v>443</v>
      </c>
      <c r="M113" s="105">
        <v>8.0206718402012423E-5</v>
      </c>
      <c r="N113" s="105">
        <v>9.214346210005027E-5</v>
      </c>
      <c r="O113" s="104">
        <v>0</v>
      </c>
      <c r="P113" s="104">
        <v>0</v>
      </c>
      <c r="Q113" s="105">
        <v>0.70799999999999996</v>
      </c>
      <c r="R113" s="105" t="s">
        <v>443</v>
      </c>
      <c r="S113" s="104">
        <v>0</v>
      </c>
      <c r="T113" s="104">
        <v>12.67</v>
      </c>
      <c r="U113" s="104">
        <v>72.05</v>
      </c>
      <c r="V113" s="105">
        <v>26.9343070983887</v>
      </c>
      <c r="W113" s="106">
        <v>34</v>
      </c>
      <c r="X113" s="106">
        <v>13</v>
      </c>
      <c r="Y113" s="105">
        <v>0.43799999356269798</v>
      </c>
      <c r="Z113" s="104">
        <v>83</v>
      </c>
      <c r="AA113" s="104">
        <v>480</v>
      </c>
      <c r="AB113" s="106" t="s">
        <v>443</v>
      </c>
      <c r="AC113" s="105">
        <v>862.81353759765602</v>
      </c>
      <c r="AD113" s="105" t="s">
        <v>443</v>
      </c>
      <c r="AE113" s="106" t="s">
        <v>443</v>
      </c>
      <c r="AF113" s="105" t="s">
        <v>443</v>
      </c>
      <c r="AG113" s="105" t="s">
        <v>443</v>
      </c>
      <c r="AH113" s="104">
        <v>21000</v>
      </c>
      <c r="AI113" s="104">
        <v>0</v>
      </c>
      <c r="AJ113" s="104">
        <v>0</v>
      </c>
      <c r="AK113" s="104">
        <v>0</v>
      </c>
      <c r="AL113" s="104">
        <v>0</v>
      </c>
      <c r="AM113" s="104">
        <v>0</v>
      </c>
      <c r="AN113" s="104">
        <v>30</v>
      </c>
      <c r="AO113" s="106">
        <v>3.3</v>
      </c>
      <c r="AP113" s="106" t="s">
        <v>443</v>
      </c>
      <c r="AQ113" s="106" t="s">
        <v>443</v>
      </c>
      <c r="AR113" s="105">
        <v>2.083333333333333</v>
      </c>
      <c r="AS113" s="105">
        <v>-1.5526809692382799</v>
      </c>
      <c r="AT113" s="104" t="s">
        <v>443</v>
      </c>
      <c r="AU113" s="106">
        <v>93.138046264648395</v>
      </c>
      <c r="AV113" s="105">
        <v>98.265083312988295</v>
      </c>
      <c r="AW113" s="105">
        <v>29.8</v>
      </c>
      <c r="AX113" s="105">
        <v>29.25</v>
      </c>
      <c r="AY113" s="104">
        <v>260</v>
      </c>
      <c r="AZ113" s="106">
        <v>76.860689500000007</v>
      </c>
      <c r="BA113" s="106">
        <v>94.618129699999997</v>
      </c>
      <c r="BB113" s="104">
        <v>4192.92919921875</v>
      </c>
      <c r="BC113" s="104">
        <v>53127</v>
      </c>
      <c r="BD113" s="104">
        <v>51167</v>
      </c>
      <c r="BE113" s="104">
        <v>180</v>
      </c>
      <c r="BF113" s="104"/>
    </row>
    <row r="114" spans="1:58" x14ac:dyDescent="0.25">
      <c r="A114" s="128" t="s">
        <v>203</v>
      </c>
      <c r="B114" s="107" t="s">
        <v>202</v>
      </c>
      <c r="C114" s="104">
        <v>0</v>
      </c>
      <c r="D114" s="104">
        <v>0</v>
      </c>
      <c r="E114" s="104">
        <v>49521.154000000002</v>
      </c>
      <c r="F114" s="104">
        <v>2.516</v>
      </c>
      <c r="G114" s="104">
        <v>0</v>
      </c>
      <c r="H114" s="104">
        <v>0</v>
      </c>
      <c r="I114" s="104">
        <v>0</v>
      </c>
      <c r="J114" s="104">
        <v>91785</v>
      </c>
      <c r="K114" s="105">
        <v>0.152</v>
      </c>
      <c r="L114" s="105">
        <v>0.33333333333333298</v>
      </c>
      <c r="M114" s="105">
        <v>0.46763407666383922</v>
      </c>
      <c r="N114" s="105">
        <v>0.10473577241250026</v>
      </c>
      <c r="O114" s="104">
        <v>0</v>
      </c>
      <c r="P114" s="104">
        <v>0</v>
      </c>
      <c r="Q114" s="105">
        <v>0.52</v>
      </c>
      <c r="R114" s="105">
        <v>0.26107347011566201</v>
      </c>
      <c r="S114" s="104">
        <v>130927471</v>
      </c>
      <c r="T114" s="104">
        <v>68.12</v>
      </c>
      <c r="U114" s="104">
        <v>64.239999999999995</v>
      </c>
      <c r="V114" s="105">
        <v>5.7514982223510698</v>
      </c>
      <c r="W114" s="106">
        <v>79</v>
      </c>
      <c r="X114" s="106">
        <v>19.5</v>
      </c>
      <c r="Y114" s="105">
        <v>0.129999995231628</v>
      </c>
      <c r="Z114" s="104">
        <v>78</v>
      </c>
      <c r="AA114" s="104">
        <v>97</v>
      </c>
      <c r="AB114" s="106">
        <v>0.5</v>
      </c>
      <c r="AC114" s="105">
        <v>177.08067321777301</v>
      </c>
      <c r="AD114" s="105">
        <v>602</v>
      </c>
      <c r="AE114" s="106">
        <v>67</v>
      </c>
      <c r="AF114" s="105">
        <v>0.616567511122594</v>
      </c>
      <c r="AG114" s="105">
        <v>32.419998168945298</v>
      </c>
      <c r="AH114" s="104">
        <v>0</v>
      </c>
      <c r="AI114" s="104">
        <v>3895814</v>
      </c>
      <c r="AJ114" s="104">
        <v>350600</v>
      </c>
      <c r="AK114" s="104">
        <v>0</v>
      </c>
      <c r="AL114" s="104">
        <v>84175</v>
      </c>
      <c r="AM114" s="104">
        <v>0</v>
      </c>
      <c r="AN114" s="104">
        <v>133</v>
      </c>
      <c r="AO114" s="106">
        <v>5.3</v>
      </c>
      <c r="AP114" s="106">
        <v>10.09</v>
      </c>
      <c r="AQ114" s="106">
        <v>3.1</v>
      </c>
      <c r="AR114" s="105">
        <v>3.0666666666666669</v>
      </c>
      <c r="AS114" s="105">
        <v>-0.72020161151885997</v>
      </c>
      <c r="AT114" s="104">
        <v>27</v>
      </c>
      <c r="AU114" s="106">
        <v>41.652107238769503</v>
      </c>
      <c r="AV114" s="105">
        <v>52.123561859130902</v>
      </c>
      <c r="AW114" s="105">
        <v>18</v>
      </c>
      <c r="AX114" s="105">
        <v>86.52</v>
      </c>
      <c r="AY114" s="104">
        <v>15000</v>
      </c>
      <c r="AZ114" s="106">
        <v>40.005230099999999</v>
      </c>
      <c r="BA114" s="106">
        <v>57.888390399999999</v>
      </c>
      <c r="BB114" s="104">
        <v>3949.677734375</v>
      </c>
      <c r="BC114" s="104">
        <v>4420184</v>
      </c>
      <c r="BD114" s="104">
        <v>3431831</v>
      </c>
      <c r="BE114" s="104">
        <v>1030700</v>
      </c>
      <c r="BF114" s="104"/>
    </row>
    <row r="115" spans="1:58" x14ac:dyDescent="0.25">
      <c r="A115" s="128" t="s">
        <v>205</v>
      </c>
      <c r="B115" s="107" t="s">
        <v>204</v>
      </c>
      <c r="C115" s="104">
        <v>0</v>
      </c>
      <c r="D115" s="104">
        <v>0</v>
      </c>
      <c r="E115" s="104" t="s">
        <v>443</v>
      </c>
      <c r="F115" s="104">
        <v>14.061999999999999</v>
      </c>
      <c r="G115" s="104">
        <v>24178.772999999997</v>
      </c>
      <c r="H115" s="104">
        <v>17813.929999999997</v>
      </c>
      <c r="I115" s="104">
        <v>909.6</v>
      </c>
      <c r="J115" s="104">
        <v>0</v>
      </c>
      <c r="K115" s="105">
        <v>0.03</v>
      </c>
      <c r="L115" s="105">
        <v>6.0606060606060601E-2</v>
      </c>
      <c r="M115" s="105">
        <v>1.5176113022273646E-2</v>
      </c>
      <c r="N115" s="105">
        <v>1.8767427802834598E-3</v>
      </c>
      <c r="O115" s="104">
        <v>0</v>
      </c>
      <c r="P115" s="104">
        <v>0</v>
      </c>
      <c r="Q115" s="105">
        <v>0.79</v>
      </c>
      <c r="R115" s="105" t="s">
        <v>443</v>
      </c>
      <c r="S115" s="104">
        <v>0</v>
      </c>
      <c r="T115" s="104">
        <v>7.81</v>
      </c>
      <c r="U115" s="104">
        <v>7.76</v>
      </c>
      <c r="V115" s="105">
        <v>8.6615741252899198E-2</v>
      </c>
      <c r="W115" s="106">
        <v>13.1000003814697</v>
      </c>
      <c r="X115" s="106" t="s">
        <v>443</v>
      </c>
      <c r="Y115" s="105" t="s">
        <v>443</v>
      </c>
      <c r="Z115" s="104">
        <v>89</v>
      </c>
      <c r="AA115" s="104">
        <v>12</v>
      </c>
      <c r="AB115" s="106">
        <v>0.9</v>
      </c>
      <c r="AC115" s="105">
        <v>1098.62548828125</v>
      </c>
      <c r="AD115" s="105">
        <v>53</v>
      </c>
      <c r="AE115" s="106" t="s">
        <v>443</v>
      </c>
      <c r="AF115" s="105">
        <v>0.37314302774122199</v>
      </c>
      <c r="AG115" s="105">
        <v>35.840000152587898</v>
      </c>
      <c r="AH115" s="104">
        <v>0</v>
      </c>
      <c r="AI115" s="104">
        <v>0</v>
      </c>
      <c r="AJ115" s="104">
        <v>30000</v>
      </c>
      <c r="AK115" s="104">
        <v>0</v>
      </c>
      <c r="AL115" s="104">
        <v>4</v>
      </c>
      <c r="AM115" s="104">
        <v>0</v>
      </c>
      <c r="AN115" s="104">
        <v>127</v>
      </c>
      <c r="AO115" s="106">
        <v>5.2</v>
      </c>
      <c r="AP115" s="106">
        <v>4.9000000000000004</v>
      </c>
      <c r="AQ115" s="106">
        <v>11.7</v>
      </c>
      <c r="AR115" s="105">
        <v>3.7</v>
      </c>
      <c r="AS115" s="105">
        <v>0.89961588382720903</v>
      </c>
      <c r="AT115" s="104">
        <v>51</v>
      </c>
      <c r="AU115" s="106">
        <v>98.781784057617202</v>
      </c>
      <c r="AV115" s="105">
        <v>90.616043090820298</v>
      </c>
      <c r="AW115" s="105">
        <v>52.2</v>
      </c>
      <c r="AX115" s="105">
        <v>144.24</v>
      </c>
      <c r="AY115" s="104">
        <v>2800</v>
      </c>
      <c r="AZ115" s="106">
        <v>93.149146299999998</v>
      </c>
      <c r="BA115" s="106">
        <v>99.856969800000002</v>
      </c>
      <c r="BB115" s="104">
        <v>22278.486328125</v>
      </c>
      <c r="BC115" s="104">
        <v>1264613</v>
      </c>
      <c r="BD115" s="104">
        <v>1269016</v>
      </c>
      <c r="BE115" s="104">
        <v>2030</v>
      </c>
      <c r="BF115" s="104"/>
    </row>
    <row r="116" spans="1:58" x14ac:dyDescent="0.25">
      <c r="A116" s="128" t="s">
        <v>207</v>
      </c>
      <c r="B116" s="107" t="s">
        <v>206</v>
      </c>
      <c r="C116" s="104">
        <v>173318.42736842105</v>
      </c>
      <c r="D116" s="104">
        <v>28202.456842105265</v>
      </c>
      <c r="E116" s="104">
        <v>536662.85300000012</v>
      </c>
      <c r="F116" s="104">
        <v>201.87200000000001</v>
      </c>
      <c r="G116" s="104">
        <v>1535119.9295000001</v>
      </c>
      <c r="H116" s="104">
        <v>516785.83350000007</v>
      </c>
      <c r="I116" s="104">
        <v>86727.087000000014</v>
      </c>
      <c r="J116" s="104">
        <v>77727</v>
      </c>
      <c r="K116" s="105">
        <v>0.182</v>
      </c>
      <c r="L116" s="105">
        <v>3.03030303030303E-2</v>
      </c>
      <c r="M116" s="105">
        <v>0.97593956998569298</v>
      </c>
      <c r="N116" s="105">
        <v>0.87833786947585479</v>
      </c>
      <c r="O116" s="104">
        <v>0</v>
      </c>
      <c r="P116" s="104">
        <v>5</v>
      </c>
      <c r="Q116" s="105">
        <v>0.77400000000000002</v>
      </c>
      <c r="R116" s="105">
        <v>2.4786900728940998E-2</v>
      </c>
      <c r="S116" s="104">
        <v>20140180</v>
      </c>
      <c r="T116" s="104">
        <v>642.03</v>
      </c>
      <c r="U116" s="104">
        <v>692.78</v>
      </c>
      <c r="V116" s="105">
        <v>6.5635532140731798E-2</v>
      </c>
      <c r="W116" s="106">
        <v>13.3999996185303</v>
      </c>
      <c r="X116" s="106">
        <v>2.7999999523162802</v>
      </c>
      <c r="Y116" s="105">
        <v>2.0950000286102299</v>
      </c>
      <c r="Z116" s="104">
        <v>96</v>
      </c>
      <c r="AA116" s="104">
        <v>22</v>
      </c>
      <c r="AB116" s="106">
        <v>0.3</v>
      </c>
      <c r="AC116" s="105">
        <v>1008.67620849609</v>
      </c>
      <c r="AD116" s="105">
        <v>38</v>
      </c>
      <c r="AE116" s="106">
        <v>0</v>
      </c>
      <c r="AF116" s="105">
        <v>0.34295791812066401</v>
      </c>
      <c r="AG116" s="105">
        <v>43.400001525878899</v>
      </c>
      <c r="AH116" s="104">
        <v>74500</v>
      </c>
      <c r="AI116" s="104">
        <v>1460060</v>
      </c>
      <c r="AJ116" s="104">
        <v>3124</v>
      </c>
      <c r="AK116" s="104">
        <v>329917</v>
      </c>
      <c r="AL116" s="104">
        <v>9143</v>
      </c>
      <c r="AM116" s="104">
        <v>0</v>
      </c>
      <c r="AN116" s="104">
        <v>130</v>
      </c>
      <c r="AO116" s="106">
        <v>4.2</v>
      </c>
      <c r="AP116" s="106">
        <v>3.74</v>
      </c>
      <c r="AQ116" s="106">
        <v>4.7</v>
      </c>
      <c r="AR116" s="105">
        <v>2.9666666666666668</v>
      </c>
      <c r="AS116" s="105">
        <v>-2.5352900847792601E-2</v>
      </c>
      <c r="AT116" s="104">
        <v>28</v>
      </c>
      <c r="AU116" s="106">
        <v>100</v>
      </c>
      <c r="AV116" s="105">
        <v>94.545593261718807</v>
      </c>
      <c r="AW116" s="105">
        <v>59.5</v>
      </c>
      <c r="AX116" s="105">
        <v>88.23</v>
      </c>
      <c r="AY116" s="104">
        <v>360000</v>
      </c>
      <c r="AZ116" s="106">
        <v>85.157210899999995</v>
      </c>
      <c r="BA116" s="106">
        <v>96.110478599999993</v>
      </c>
      <c r="BB116" s="104">
        <v>18149.099609375</v>
      </c>
      <c r="BC116" s="104">
        <v>129163280</v>
      </c>
      <c r="BD116" s="104">
        <v>125993490</v>
      </c>
      <c r="BE116" s="104">
        <v>1943950</v>
      </c>
      <c r="BF116" s="104"/>
    </row>
    <row r="117" spans="1:58" x14ac:dyDescent="0.25">
      <c r="A117" s="128" t="s">
        <v>753</v>
      </c>
      <c r="B117" s="107" t="s">
        <v>208</v>
      </c>
      <c r="C117" s="104">
        <v>32.28</v>
      </c>
      <c r="D117" s="104">
        <v>0</v>
      </c>
      <c r="E117" s="104" t="s">
        <v>443</v>
      </c>
      <c r="F117" s="104">
        <v>14.65</v>
      </c>
      <c r="G117" s="104">
        <v>1196.789</v>
      </c>
      <c r="H117" s="104">
        <v>178.607</v>
      </c>
      <c r="I117" s="104">
        <v>215.80800000000002</v>
      </c>
      <c r="J117" s="104">
        <v>3903</v>
      </c>
      <c r="K117" s="105">
        <v>6.0999999999999999E-2</v>
      </c>
      <c r="L117" s="105">
        <v>0.39393939393939398</v>
      </c>
      <c r="M117" s="105">
        <v>1.6168096377908105E-3</v>
      </c>
      <c r="N117" s="105">
        <v>3.6802036998370333E-4</v>
      </c>
      <c r="O117" s="104">
        <v>0</v>
      </c>
      <c r="P117" s="104">
        <v>0</v>
      </c>
      <c r="Q117" s="105">
        <v>0.627</v>
      </c>
      <c r="R117" s="105" t="s">
        <v>443</v>
      </c>
      <c r="S117" s="104">
        <v>18424531</v>
      </c>
      <c r="T117" s="104">
        <v>37.5</v>
      </c>
      <c r="U117" s="104">
        <v>89.55</v>
      </c>
      <c r="V117" s="105">
        <v>25.0842189788818</v>
      </c>
      <c r="W117" s="106">
        <v>32.200000762939503</v>
      </c>
      <c r="X117" s="106" t="s">
        <v>443</v>
      </c>
      <c r="Y117" s="105">
        <v>0.17700000107288399</v>
      </c>
      <c r="Z117" s="104">
        <v>76</v>
      </c>
      <c r="AA117" s="104">
        <v>165</v>
      </c>
      <c r="AB117" s="106" t="s">
        <v>443</v>
      </c>
      <c r="AC117" s="105">
        <v>457.93493652343801</v>
      </c>
      <c r="AD117" s="105">
        <v>100</v>
      </c>
      <c r="AE117" s="106" t="s">
        <v>443</v>
      </c>
      <c r="AF117" s="105" t="s">
        <v>443</v>
      </c>
      <c r="AG117" s="105" t="s">
        <v>443</v>
      </c>
      <c r="AH117" s="104">
        <v>100000</v>
      </c>
      <c r="AI117" s="104">
        <v>0</v>
      </c>
      <c r="AJ117" s="104">
        <v>0</v>
      </c>
      <c r="AK117" s="104">
        <v>0</v>
      </c>
      <c r="AL117" s="104">
        <v>0</v>
      </c>
      <c r="AM117" s="104">
        <v>0</v>
      </c>
      <c r="AN117" s="104">
        <v>30</v>
      </c>
      <c r="AO117" s="106">
        <v>3.3</v>
      </c>
      <c r="AP117" s="106" t="s">
        <v>443</v>
      </c>
      <c r="AQ117" s="106" t="s">
        <v>443</v>
      </c>
      <c r="AR117" s="105">
        <v>2.6</v>
      </c>
      <c r="AS117" s="105">
        <v>9.0110801160335499E-2</v>
      </c>
      <c r="AT117" s="104" t="s">
        <v>443</v>
      </c>
      <c r="AU117" s="106">
        <v>75.435173034667997</v>
      </c>
      <c r="AV117" s="105" t="s">
        <v>443</v>
      </c>
      <c r="AW117" s="105">
        <v>33.4</v>
      </c>
      <c r="AX117" s="105">
        <v>22.25</v>
      </c>
      <c r="AY117" s="104">
        <v>380</v>
      </c>
      <c r="AZ117" s="106">
        <v>57.076392900000002</v>
      </c>
      <c r="BA117" s="106">
        <v>89.028336199999998</v>
      </c>
      <c r="BB117" s="104">
        <v>3622.33203125</v>
      </c>
      <c r="BC117" s="104">
        <v>105544</v>
      </c>
      <c r="BD117" s="104">
        <v>100911</v>
      </c>
      <c r="BE117" s="104">
        <v>700</v>
      </c>
      <c r="BF117" s="104"/>
    </row>
    <row r="118" spans="1:58" x14ac:dyDescent="0.25">
      <c r="A118" s="128" t="s">
        <v>847</v>
      </c>
      <c r="B118" s="107" t="s">
        <v>209</v>
      </c>
      <c r="C118" s="104">
        <v>6879.8863157894739</v>
      </c>
      <c r="D118" s="104">
        <v>0</v>
      </c>
      <c r="E118" s="104">
        <v>29900.462</v>
      </c>
      <c r="F118" s="104">
        <v>0</v>
      </c>
      <c r="G118" s="104">
        <v>0</v>
      </c>
      <c r="H118" s="104">
        <v>0</v>
      </c>
      <c r="I118" s="104">
        <v>0</v>
      </c>
      <c r="J118" s="104">
        <v>6551</v>
      </c>
      <c r="K118" s="105">
        <v>9.0999999999999998E-2</v>
      </c>
      <c r="L118" s="105">
        <v>0.21212121212121199</v>
      </c>
      <c r="M118" s="105">
        <v>0.19398750923298397</v>
      </c>
      <c r="N118" s="105">
        <v>3.9738833713552316E-2</v>
      </c>
      <c r="O118" s="104">
        <v>0</v>
      </c>
      <c r="P118" s="104">
        <v>0</v>
      </c>
      <c r="Q118" s="105">
        <v>0.7</v>
      </c>
      <c r="R118" s="105">
        <v>4.1305999999999999E-3</v>
      </c>
      <c r="S118" s="104">
        <v>33531</v>
      </c>
      <c r="T118" s="104">
        <v>93.47</v>
      </c>
      <c r="U118" s="104">
        <v>94.84</v>
      </c>
      <c r="V118" s="105">
        <v>2.7752244472503702</v>
      </c>
      <c r="W118" s="106">
        <v>15.5</v>
      </c>
      <c r="X118" s="106">
        <v>2.2000000476837198</v>
      </c>
      <c r="Y118" s="105">
        <v>2.9839999675750701</v>
      </c>
      <c r="Z118" s="104">
        <v>93</v>
      </c>
      <c r="AA118" s="104">
        <v>95</v>
      </c>
      <c r="AB118" s="106">
        <v>0.6</v>
      </c>
      <c r="AC118" s="105">
        <v>515.32305908203102</v>
      </c>
      <c r="AD118" s="105">
        <v>23</v>
      </c>
      <c r="AE118" s="106" t="s">
        <v>443</v>
      </c>
      <c r="AF118" s="105">
        <v>0.22619397840407901</v>
      </c>
      <c r="AG118" s="105">
        <v>26.299999237060501</v>
      </c>
      <c r="AH118" s="104">
        <v>0</v>
      </c>
      <c r="AI118" s="104">
        <v>0</v>
      </c>
      <c r="AJ118" s="104">
        <v>0</v>
      </c>
      <c r="AK118" s="104">
        <v>0</v>
      </c>
      <c r="AL118" s="104">
        <v>404</v>
      </c>
      <c r="AM118" s="104">
        <v>0</v>
      </c>
      <c r="AN118" s="104">
        <v>105</v>
      </c>
      <c r="AO118" s="106">
        <v>8.5</v>
      </c>
      <c r="AP118" s="106">
        <v>4.82</v>
      </c>
      <c r="AQ118" s="106">
        <v>5.7</v>
      </c>
      <c r="AR118" s="105">
        <v>2.5333333333333332</v>
      </c>
      <c r="AS118" s="105">
        <v>-0.51104611158371005</v>
      </c>
      <c r="AT118" s="104">
        <v>33</v>
      </c>
      <c r="AU118" s="106">
        <v>100</v>
      </c>
      <c r="AV118" s="105">
        <v>99.244392395019503</v>
      </c>
      <c r="AW118" s="105">
        <v>71</v>
      </c>
      <c r="AX118" s="105">
        <v>110.99</v>
      </c>
      <c r="AY118" s="104">
        <v>42000</v>
      </c>
      <c r="AZ118" s="106">
        <v>76.426169700000003</v>
      </c>
      <c r="BA118" s="106">
        <v>88.375502100000006</v>
      </c>
      <c r="BB118" s="104">
        <v>5697.8349609375</v>
      </c>
      <c r="BC118" s="104">
        <v>3549750</v>
      </c>
      <c r="BD118" s="104">
        <v>4035872</v>
      </c>
      <c r="BE118" s="104">
        <v>32854</v>
      </c>
      <c r="BF118" s="104"/>
    </row>
    <row r="119" spans="1:58" x14ac:dyDescent="0.25">
      <c r="A119" s="128" t="s">
        <v>211</v>
      </c>
      <c r="B119" s="107" t="s">
        <v>210</v>
      </c>
      <c r="C119" s="104">
        <v>1640.0147368421053</v>
      </c>
      <c r="D119" s="104">
        <v>318.27368421052631</v>
      </c>
      <c r="E119" s="104">
        <v>13788.153</v>
      </c>
      <c r="F119" s="104">
        <v>0</v>
      </c>
      <c r="G119" s="104">
        <v>0</v>
      </c>
      <c r="H119" s="104">
        <v>0</v>
      </c>
      <c r="I119" s="104">
        <v>0</v>
      </c>
      <c r="J119" s="104">
        <v>13636</v>
      </c>
      <c r="K119" s="105">
        <v>0.03</v>
      </c>
      <c r="L119" s="105">
        <v>0.24242424242424199</v>
      </c>
      <c r="M119" s="105">
        <v>5.3698210314402743E-2</v>
      </c>
      <c r="N119" s="105">
        <v>3.6314296152799119E-3</v>
      </c>
      <c r="O119" s="104">
        <v>0</v>
      </c>
      <c r="P119" s="104">
        <v>0</v>
      </c>
      <c r="Q119" s="105">
        <v>0.74099999999999999</v>
      </c>
      <c r="R119" s="105">
        <v>4.73219E-2</v>
      </c>
      <c r="S119" s="104">
        <v>4779502</v>
      </c>
      <c r="T119" s="104">
        <v>289.48</v>
      </c>
      <c r="U119" s="104">
        <v>590.57000000000005</v>
      </c>
      <c r="V119" s="105">
        <v>7.7753362655639604</v>
      </c>
      <c r="W119" s="106">
        <v>17.200000762939499</v>
      </c>
      <c r="X119" s="106">
        <v>1.6000000238418599</v>
      </c>
      <c r="Y119" s="105">
        <v>2.8369998931884801</v>
      </c>
      <c r="Z119" s="104">
        <v>99</v>
      </c>
      <c r="AA119" s="104">
        <v>428</v>
      </c>
      <c r="AB119" s="106">
        <v>0.1</v>
      </c>
      <c r="AC119" s="105">
        <v>469.56359863281301</v>
      </c>
      <c r="AD119" s="105">
        <v>44</v>
      </c>
      <c r="AE119" s="106" t="s">
        <v>443</v>
      </c>
      <c r="AF119" s="105">
        <v>0.300991054243685</v>
      </c>
      <c r="AG119" s="105">
        <v>32.299999237060497</v>
      </c>
      <c r="AH119" s="104">
        <v>157000</v>
      </c>
      <c r="AI119" s="104">
        <v>0</v>
      </c>
      <c r="AJ119" s="104">
        <v>344301</v>
      </c>
      <c r="AK119" s="104">
        <v>0</v>
      </c>
      <c r="AL119" s="104">
        <v>7</v>
      </c>
      <c r="AM119" s="104">
        <v>0</v>
      </c>
      <c r="AN119" s="104">
        <v>106</v>
      </c>
      <c r="AO119" s="106">
        <v>19.600000000000001</v>
      </c>
      <c r="AP119" s="106">
        <v>4.78</v>
      </c>
      <c r="AQ119" s="106">
        <v>16.7</v>
      </c>
      <c r="AR119" s="105">
        <v>2.95</v>
      </c>
      <c r="AS119" s="105">
        <v>-0.26189950108528098</v>
      </c>
      <c r="AT119" s="104">
        <v>37</v>
      </c>
      <c r="AU119" s="106">
        <v>81.775032043457003</v>
      </c>
      <c r="AV119" s="105">
        <v>98.367637634277301</v>
      </c>
      <c r="AW119" s="105">
        <v>22.3</v>
      </c>
      <c r="AX119" s="105">
        <v>113.63</v>
      </c>
      <c r="AY119" s="104">
        <v>65000</v>
      </c>
      <c r="AZ119" s="106">
        <v>59.716597399999998</v>
      </c>
      <c r="BA119" s="106">
        <v>64.424796000000001</v>
      </c>
      <c r="BB119" s="104">
        <v>12999.5283203125</v>
      </c>
      <c r="BC119" s="104">
        <v>3075647</v>
      </c>
      <c r="BD119" s="104">
        <v>2719849</v>
      </c>
      <c r="BE119" s="104">
        <v>1553560</v>
      </c>
      <c r="BF119" s="104"/>
    </row>
    <row r="120" spans="1:58" x14ac:dyDescent="0.25">
      <c r="A120" s="128" t="s">
        <v>213</v>
      </c>
      <c r="B120" s="107" t="s">
        <v>212</v>
      </c>
      <c r="C120" s="104">
        <v>1013.7557894736842</v>
      </c>
      <c r="D120" s="104">
        <v>0</v>
      </c>
      <c r="E120" s="104">
        <v>4286.7459999999992</v>
      </c>
      <c r="F120" s="104">
        <v>22.588000000000001</v>
      </c>
      <c r="G120" s="104">
        <v>0</v>
      </c>
      <c r="H120" s="104">
        <v>0</v>
      </c>
      <c r="I120" s="104">
        <v>0</v>
      </c>
      <c r="J120" s="104">
        <v>0</v>
      </c>
      <c r="K120" s="105">
        <v>0</v>
      </c>
      <c r="L120" s="105">
        <v>0.12121212121212099</v>
      </c>
      <c r="M120" s="105">
        <v>6.9278873144296045E-3</v>
      </c>
      <c r="N120" s="105">
        <v>8.5656635368913884E-3</v>
      </c>
      <c r="O120" s="104">
        <v>0</v>
      </c>
      <c r="P120" s="104">
        <v>0</v>
      </c>
      <c r="Q120" s="105">
        <v>0.81399999999999995</v>
      </c>
      <c r="R120" s="105">
        <v>1.8136999999999999E-3</v>
      </c>
      <c r="S120" s="104">
        <v>27990</v>
      </c>
      <c r="T120" s="104">
        <v>23.26</v>
      </c>
      <c r="U120" s="104">
        <v>0.95</v>
      </c>
      <c r="V120" s="105">
        <v>2.3760511875152601</v>
      </c>
      <c r="W120" s="106">
        <v>3.5</v>
      </c>
      <c r="X120" s="106">
        <v>1</v>
      </c>
      <c r="Y120" s="105">
        <v>2.34299993515015</v>
      </c>
      <c r="Z120" s="104">
        <v>58</v>
      </c>
      <c r="AA120" s="104">
        <v>14</v>
      </c>
      <c r="AB120" s="106">
        <v>0.1</v>
      </c>
      <c r="AC120" s="105">
        <v>957.01483154296898</v>
      </c>
      <c r="AD120" s="105">
        <v>7</v>
      </c>
      <c r="AE120" s="106" t="s">
        <v>443</v>
      </c>
      <c r="AF120" s="105">
        <v>0.132343988514079</v>
      </c>
      <c r="AG120" s="105">
        <v>31.930000305175799</v>
      </c>
      <c r="AH120" s="104">
        <v>0</v>
      </c>
      <c r="AI120" s="104">
        <v>200</v>
      </c>
      <c r="AJ120" s="104">
        <v>0</v>
      </c>
      <c r="AK120" s="104">
        <v>0</v>
      </c>
      <c r="AL120" s="104">
        <v>835</v>
      </c>
      <c r="AM120" s="104">
        <v>0</v>
      </c>
      <c r="AN120" s="104">
        <v>149</v>
      </c>
      <c r="AO120" s="106">
        <v>2.4</v>
      </c>
      <c r="AP120" s="106">
        <v>5.58</v>
      </c>
      <c r="AQ120" s="106" t="s">
        <v>443</v>
      </c>
      <c r="AR120" s="105">
        <v>3.4</v>
      </c>
      <c r="AS120" s="105">
        <v>0.15439279377460499</v>
      </c>
      <c r="AT120" s="104">
        <v>45</v>
      </c>
      <c r="AU120" s="106">
        <v>100</v>
      </c>
      <c r="AV120" s="105">
        <v>98.719947814941406</v>
      </c>
      <c r="AW120" s="105">
        <v>69.900000000000006</v>
      </c>
      <c r="AX120" s="105">
        <v>167.48</v>
      </c>
      <c r="AY120" s="104">
        <v>11000</v>
      </c>
      <c r="AZ120" s="106">
        <v>95.908655100000004</v>
      </c>
      <c r="BA120" s="106">
        <v>99.700911899999994</v>
      </c>
      <c r="BB120" s="104">
        <v>18765.10546875</v>
      </c>
      <c r="BC120" s="104">
        <v>622471</v>
      </c>
      <c r="BD120" s="104">
        <v>619223</v>
      </c>
      <c r="BE120" s="104">
        <v>13450</v>
      </c>
      <c r="BF120" s="104"/>
    </row>
    <row r="121" spans="1:58" x14ac:dyDescent="0.25">
      <c r="A121" s="128" t="s">
        <v>215</v>
      </c>
      <c r="B121" s="107" t="s">
        <v>214</v>
      </c>
      <c r="C121" s="104">
        <v>13721.6</v>
      </c>
      <c r="D121" s="104">
        <v>0</v>
      </c>
      <c r="E121" s="104">
        <v>135983.89350000001</v>
      </c>
      <c r="F121" s="104">
        <v>108.574</v>
      </c>
      <c r="G121" s="104">
        <v>0</v>
      </c>
      <c r="H121" s="104">
        <v>0</v>
      </c>
      <c r="I121" s="104">
        <v>0</v>
      </c>
      <c r="J121" s="104">
        <v>8333</v>
      </c>
      <c r="K121" s="105">
        <v>6.0999999999999999E-2</v>
      </c>
      <c r="L121" s="105">
        <v>0.27272727272727298</v>
      </c>
      <c r="M121" s="105">
        <v>0.41765641125905184</v>
      </c>
      <c r="N121" s="105">
        <v>0.22445424649740495</v>
      </c>
      <c r="O121" s="104">
        <v>0</v>
      </c>
      <c r="P121" s="104">
        <v>0</v>
      </c>
      <c r="Q121" s="105">
        <v>0.66700000000000004</v>
      </c>
      <c r="R121" s="105">
        <v>6.9283200000000003E-2</v>
      </c>
      <c r="S121" s="104">
        <v>5826165</v>
      </c>
      <c r="T121" s="104">
        <v>942.27</v>
      </c>
      <c r="U121" s="104">
        <v>867.26</v>
      </c>
      <c r="V121" s="105">
        <v>1.75614190101624</v>
      </c>
      <c r="W121" s="106">
        <v>23.299999237060501</v>
      </c>
      <c r="X121" s="106">
        <v>3.0999999046325701</v>
      </c>
      <c r="Y121" s="105">
        <v>0.62000000476837203</v>
      </c>
      <c r="Z121" s="104">
        <v>99</v>
      </c>
      <c r="AA121" s="104">
        <v>99</v>
      </c>
      <c r="AB121" s="106">
        <v>0.1</v>
      </c>
      <c r="AC121" s="105">
        <v>435.2900390625</v>
      </c>
      <c r="AD121" s="105">
        <v>121</v>
      </c>
      <c r="AE121" s="106" t="s">
        <v>443</v>
      </c>
      <c r="AF121" s="105">
        <v>0.482381498623626</v>
      </c>
      <c r="AG121" s="105">
        <v>40.720001220703097</v>
      </c>
      <c r="AH121" s="104">
        <v>750000</v>
      </c>
      <c r="AI121" s="104">
        <v>1650000</v>
      </c>
      <c r="AJ121" s="104">
        <v>70000</v>
      </c>
      <c r="AK121" s="104">
        <v>0</v>
      </c>
      <c r="AL121" s="104">
        <v>5069</v>
      </c>
      <c r="AM121" s="104">
        <v>0</v>
      </c>
      <c r="AN121" s="104">
        <v>145</v>
      </c>
      <c r="AO121" s="106">
        <v>3.5</v>
      </c>
      <c r="AP121" s="106">
        <v>5.67</v>
      </c>
      <c r="AQ121" s="106">
        <v>4.9000000000000004</v>
      </c>
      <c r="AR121" s="105">
        <v>2.75</v>
      </c>
      <c r="AS121" s="105">
        <v>-0.159934401512146</v>
      </c>
      <c r="AT121" s="104">
        <v>43</v>
      </c>
      <c r="AU121" s="106">
        <v>100</v>
      </c>
      <c r="AV121" s="105">
        <v>71.710548400878906</v>
      </c>
      <c r="AW121" s="105">
        <v>58.3</v>
      </c>
      <c r="AX121" s="105">
        <v>120.72</v>
      </c>
      <c r="AY121" s="104">
        <v>130000</v>
      </c>
      <c r="AZ121" s="106">
        <v>76.710706999999999</v>
      </c>
      <c r="BA121" s="106">
        <v>85.424841400000005</v>
      </c>
      <c r="BB121" s="104">
        <v>8217.45703125</v>
      </c>
      <c r="BC121" s="104">
        <v>35739580</v>
      </c>
      <c r="BD121" s="104">
        <v>34227133</v>
      </c>
      <c r="BE121" s="104">
        <v>446300</v>
      </c>
      <c r="BF121" s="104"/>
    </row>
    <row r="122" spans="1:58" x14ac:dyDescent="0.25">
      <c r="A122" s="128" t="s">
        <v>217</v>
      </c>
      <c r="B122" s="107" t="s">
        <v>216</v>
      </c>
      <c r="C122" s="104">
        <v>7182.5621052631577</v>
      </c>
      <c r="D122" s="104">
        <v>0</v>
      </c>
      <c r="E122" s="104">
        <v>155520.22699999998</v>
      </c>
      <c r="F122" s="104">
        <v>42.451999999999998</v>
      </c>
      <c r="G122" s="104">
        <v>108909.436</v>
      </c>
      <c r="H122" s="104">
        <v>4199.51</v>
      </c>
      <c r="I122" s="104">
        <v>33586.608</v>
      </c>
      <c r="J122" s="104">
        <v>282045</v>
      </c>
      <c r="K122" s="105">
        <v>0.33300000000000002</v>
      </c>
      <c r="L122" s="105">
        <v>0.18181818181818199</v>
      </c>
      <c r="M122" s="105">
        <v>0.6848255730406152</v>
      </c>
      <c r="N122" s="105">
        <v>0.19628807542063792</v>
      </c>
      <c r="O122" s="104">
        <v>0</v>
      </c>
      <c r="P122" s="104">
        <v>0</v>
      </c>
      <c r="Q122" s="105">
        <v>0.437</v>
      </c>
      <c r="R122" s="105">
        <v>0.3900151</v>
      </c>
      <c r="S122" s="104">
        <v>74568050</v>
      </c>
      <c r="T122" s="104">
        <v>1057.19</v>
      </c>
      <c r="U122" s="104">
        <v>1199.72</v>
      </c>
      <c r="V122" s="105">
        <v>14.4928169250488</v>
      </c>
      <c r="W122" s="106">
        <v>72.400001525878906</v>
      </c>
      <c r="X122" s="106">
        <v>15.6000003814697</v>
      </c>
      <c r="Y122" s="105">
        <v>3.9999999105930301E-2</v>
      </c>
      <c r="Z122" s="104">
        <v>85</v>
      </c>
      <c r="AA122" s="104">
        <v>551</v>
      </c>
      <c r="AB122" s="106">
        <v>12.3</v>
      </c>
      <c r="AC122" s="105">
        <v>63.743930816650398</v>
      </c>
      <c r="AD122" s="105">
        <v>489</v>
      </c>
      <c r="AE122" s="106">
        <v>71</v>
      </c>
      <c r="AF122" s="105">
        <v>0.552347092753665</v>
      </c>
      <c r="AG122" s="105">
        <v>45.580001831054702</v>
      </c>
      <c r="AH122" s="104">
        <v>2473300</v>
      </c>
      <c r="AI122" s="104">
        <v>751901</v>
      </c>
      <c r="AJ122" s="104">
        <v>77450</v>
      </c>
      <c r="AK122" s="104">
        <v>10085</v>
      </c>
      <c r="AL122" s="104">
        <v>4620</v>
      </c>
      <c r="AM122" s="104">
        <v>6231</v>
      </c>
      <c r="AN122" s="104">
        <v>109</v>
      </c>
      <c r="AO122" s="106">
        <v>26.6</v>
      </c>
      <c r="AP122" s="106">
        <v>8.61</v>
      </c>
      <c r="AQ122" s="106">
        <v>6.7</v>
      </c>
      <c r="AR122" s="105">
        <v>4.1500000000000004</v>
      </c>
      <c r="AS122" s="105">
        <v>-0.89269787073135398</v>
      </c>
      <c r="AT122" s="104">
        <v>23</v>
      </c>
      <c r="AU122" s="106">
        <v>24.198339462280298</v>
      </c>
      <c r="AV122" s="105">
        <v>58.836551666259801</v>
      </c>
      <c r="AW122" s="105">
        <v>17.5</v>
      </c>
      <c r="AX122" s="105">
        <v>66.25</v>
      </c>
      <c r="AY122" s="104">
        <v>41000</v>
      </c>
      <c r="AZ122" s="106">
        <v>20.504614199999999</v>
      </c>
      <c r="BA122" s="106">
        <v>51.058230700000003</v>
      </c>
      <c r="BB122" s="104">
        <v>1247.27551269531</v>
      </c>
      <c r="BC122" s="104">
        <v>29668834</v>
      </c>
      <c r="BD122" s="104">
        <v>27614700</v>
      </c>
      <c r="BE122" s="104">
        <v>786380</v>
      </c>
      <c r="BF122" s="104"/>
    </row>
    <row r="123" spans="1:58" x14ac:dyDescent="0.25">
      <c r="A123" s="128" t="s">
        <v>370</v>
      </c>
      <c r="B123" s="107" t="s">
        <v>218</v>
      </c>
      <c r="C123" s="104">
        <v>106085.17052631579</v>
      </c>
      <c r="D123" s="104">
        <v>27258.132631578948</v>
      </c>
      <c r="E123" s="104">
        <v>821350.44149999996</v>
      </c>
      <c r="F123" s="104">
        <v>1806.24</v>
      </c>
      <c r="G123" s="104">
        <v>197671.81450000001</v>
      </c>
      <c r="H123" s="104">
        <v>2209.6015000000002</v>
      </c>
      <c r="I123" s="104">
        <v>100550.512</v>
      </c>
      <c r="J123" s="104">
        <v>0</v>
      </c>
      <c r="K123" s="105">
        <v>0</v>
      </c>
      <c r="L123" s="105">
        <v>6.0606060606060601E-2</v>
      </c>
      <c r="M123" s="105">
        <v>0.9540206655190091</v>
      </c>
      <c r="N123" s="105">
        <v>0.37298331584285321</v>
      </c>
      <c r="O123" s="104">
        <v>0</v>
      </c>
      <c r="P123" s="104">
        <v>4</v>
      </c>
      <c r="Q123" s="105">
        <v>0.57799999999999996</v>
      </c>
      <c r="R123" s="105">
        <v>0.176072552800179</v>
      </c>
      <c r="S123" s="104">
        <v>378193329</v>
      </c>
      <c r="T123" s="104">
        <v>1065.78</v>
      </c>
      <c r="U123" s="104">
        <v>1061.54</v>
      </c>
      <c r="V123" s="105">
        <v>2.3567898273468</v>
      </c>
      <c r="W123" s="106">
        <v>48.599998474121101</v>
      </c>
      <c r="X123" s="106">
        <v>18.899999618530298</v>
      </c>
      <c r="Y123" s="105">
        <v>0.61199998855590798</v>
      </c>
      <c r="Z123" s="104">
        <v>83</v>
      </c>
      <c r="AA123" s="104">
        <v>358</v>
      </c>
      <c r="AB123" s="106">
        <v>0.8</v>
      </c>
      <c r="AC123" s="105">
        <v>267.22802734375</v>
      </c>
      <c r="AD123" s="105">
        <v>178</v>
      </c>
      <c r="AE123" s="106">
        <v>11</v>
      </c>
      <c r="AF123" s="105">
        <v>0.45580403805828901</v>
      </c>
      <c r="AG123" s="105" t="s">
        <v>443</v>
      </c>
      <c r="AH123" s="104">
        <v>953350</v>
      </c>
      <c r="AI123" s="104">
        <v>199520</v>
      </c>
      <c r="AJ123" s="104">
        <v>109695</v>
      </c>
      <c r="AK123" s="104">
        <v>255571</v>
      </c>
      <c r="AL123" s="104">
        <v>0</v>
      </c>
      <c r="AM123" s="104">
        <v>103</v>
      </c>
      <c r="AN123" s="104">
        <v>112</v>
      </c>
      <c r="AO123" s="106">
        <v>16.899999999999999</v>
      </c>
      <c r="AP123" s="106">
        <v>8.49</v>
      </c>
      <c r="AQ123" s="106">
        <v>8.1</v>
      </c>
      <c r="AR123" s="105">
        <v>2.15</v>
      </c>
      <c r="AS123" s="105">
        <v>-1.0512789487838701</v>
      </c>
      <c r="AT123" s="104">
        <v>29</v>
      </c>
      <c r="AU123" s="106">
        <v>57.009384155273402</v>
      </c>
      <c r="AV123" s="105">
        <v>75.551200866699205</v>
      </c>
      <c r="AW123" s="105">
        <v>25.1</v>
      </c>
      <c r="AX123" s="105">
        <v>89.26</v>
      </c>
      <c r="AY123" s="104">
        <v>47000</v>
      </c>
      <c r="AZ123" s="106">
        <v>79.554483700000006</v>
      </c>
      <c r="BA123" s="106">
        <v>80.638338599999997</v>
      </c>
      <c r="BB123" s="104">
        <v>6138.76123046875</v>
      </c>
      <c r="BC123" s="104">
        <v>53370608</v>
      </c>
      <c r="BD123" s="104">
        <v>53751557</v>
      </c>
      <c r="BE123" s="104">
        <v>653290</v>
      </c>
      <c r="BF123" s="104"/>
    </row>
    <row r="124" spans="1:58" x14ac:dyDescent="0.25">
      <c r="A124" s="128" t="s">
        <v>220</v>
      </c>
      <c r="B124" s="107" t="s">
        <v>219</v>
      </c>
      <c r="C124" s="104">
        <v>0</v>
      </c>
      <c r="D124" s="104">
        <v>0</v>
      </c>
      <c r="E124" s="104">
        <v>23016.108499999995</v>
      </c>
      <c r="F124" s="104">
        <v>0</v>
      </c>
      <c r="G124" s="104">
        <v>0</v>
      </c>
      <c r="H124" s="104">
        <v>0</v>
      </c>
      <c r="I124" s="104">
        <v>0</v>
      </c>
      <c r="J124" s="104">
        <v>51339</v>
      </c>
      <c r="K124" s="105">
        <v>0.21199999999999999</v>
      </c>
      <c r="L124" s="105">
        <v>0.27272727272727298</v>
      </c>
      <c r="M124" s="105">
        <v>0.11098180051242817</v>
      </c>
      <c r="N124" s="105">
        <v>5.7059118423381005E-3</v>
      </c>
      <c r="O124" s="104">
        <v>0</v>
      </c>
      <c r="P124" s="104">
        <v>0</v>
      </c>
      <c r="Q124" s="105">
        <v>0.64700000000000002</v>
      </c>
      <c r="R124" s="105">
        <v>0.20454729999999999</v>
      </c>
      <c r="S124" s="104">
        <v>1110000</v>
      </c>
      <c r="T124" s="104">
        <v>129.75</v>
      </c>
      <c r="U124" s="104">
        <v>128.09</v>
      </c>
      <c r="V124" s="105">
        <v>1.4294012784957899</v>
      </c>
      <c r="W124" s="106">
        <v>44.200000762939503</v>
      </c>
      <c r="X124" s="106">
        <v>13.199999809265099</v>
      </c>
      <c r="Y124" s="105">
        <v>0.37400001287460299</v>
      </c>
      <c r="Z124" s="104">
        <v>80</v>
      </c>
      <c r="AA124" s="104">
        <v>423</v>
      </c>
      <c r="AB124" s="106">
        <v>13.8</v>
      </c>
      <c r="AC124" s="105">
        <v>942.47418212890602</v>
      </c>
      <c r="AD124" s="105">
        <v>265</v>
      </c>
      <c r="AE124" s="106">
        <v>0</v>
      </c>
      <c r="AF124" s="105">
        <v>0.47200145813286198</v>
      </c>
      <c r="AG124" s="105">
        <v>60.970001220703097</v>
      </c>
      <c r="AH124" s="104">
        <v>0</v>
      </c>
      <c r="AI124" s="104">
        <v>2502</v>
      </c>
      <c r="AJ124" s="104">
        <v>0</v>
      </c>
      <c r="AK124" s="104">
        <v>0</v>
      </c>
      <c r="AL124" s="104">
        <v>2182</v>
      </c>
      <c r="AM124" s="104">
        <v>30</v>
      </c>
      <c r="AN124" s="104">
        <v>96</v>
      </c>
      <c r="AO124" s="106">
        <v>28.8</v>
      </c>
      <c r="AP124" s="106">
        <v>3.45</v>
      </c>
      <c r="AQ124" s="106">
        <v>7.2</v>
      </c>
      <c r="AR124" s="105">
        <v>3.3</v>
      </c>
      <c r="AS124" s="105">
        <v>0.19866549968719499</v>
      </c>
      <c r="AT124" s="104">
        <v>53</v>
      </c>
      <c r="AU124" s="106">
        <v>51.782424926757798</v>
      </c>
      <c r="AV124" s="105">
        <v>90.820503234863295</v>
      </c>
      <c r="AW124" s="105">
        <v>31</v>
      </c>
      <c r="AX124" s="105">
        <v>109.19</v>
      </c>
      <c r="AY124" s="104">
        <v>58000</v>
      </c>
      <c r="AZ124" s="106">
        <v>34.390583399999997</v>
      </c>
      <c r="BA124" s="106">
        <v>90.9602194</v>
      </c>
      <c r="BB124" s="104">
        <v>10475.51953125</v>
      </c>
      <c r="BC124" s="104">
        <v>2533794</v>
      </c>
      <c r="BD124" s="104">
        <v>2085097</v>
      </c>
      <c r="BE124" s="104">
        <v>823290</v>
      </c>
      <c r="BF124" s="104"/>
    </row>
    <row r="125" spans="1:58" x14ac:dyDescent="0.25">
      <c r="A125" s="128" t="s">
        <v>222</v>
      </c>
      <c r="B125" s="107" t="s">
        <v>221</v>
      </c>
      <c r="C125" s="104">
        <v>0</v>
      </c>
      <c r="D125" s="104">
        <v>0</v>
      </c>
      <c r="E125" s="104" t="s">
        <v>443</v>
      </c>
      <c r="F125" s="104">
        <v>1.042</v>
      </c>
      <c r="G125" s="104">
        <v>0</v>
      </c>
      <c r="H125" s="104">
        <v>0</v>
      </c>
      <c r="I125" s="104">
        <v>0</v>
      </c>
      <c r="J125" s="104">
        <v>0</v>
      </c>
      <c r="K125" s="105">
        <v>0</v>
      </c>
      <c r="L125" s="105" t="s">
        <v>443</v>
      </c>
      <c r="M125" s="105">
        <v>2.0651165907255742E-4</v>
      </c>
      <c r="N125" s="105">
        <v>1.2121259403542075E-5</v>
      </c>
      <c r="O125" s="104">
        <v>0</v>
      </c>
      <c r="P125" s="104">
        <v>0</v>
      </c>
      <c r="Q125" s="105" t="s">
        <v>443</v>
      </c>
      <c r="R125" s="105" t="s">
        <v>443</v>
      </c>
      <c r="S125" s="104">
        <v>0</v>
      </c>
      <c r="T125" s="104">
        <v>18.72</v>
      </c>
      <c r="U125" s="104">
        <v>23.54</v>
      </c>
      <c r="V125" s="105">
        <v>17.7709350585938</v>
      </c>
      <c r="W125" s="106">
        <v>33</v>
      </c>
      <c r="X125" s="106">
        <v>4.8000001907348597</v>
      </c>
      <c r="Y125" s="105">
        <v>0.71399998664856001</v>
      </c>
      <c r="Z125" s="104">
        <v>95</v>
      </c>
      <c r="AA125" s="104">
        <v>91</v>
      </c>
      <c r="AB125" s="106" t="s">
        <v>443</v>
      </c>
      <c r="AC125" s="105">
        <v>1063.90539550781</v>
      </c>
      <c r="AD125" s="105" t="s">
        <v>443</v>
      </c>
      <c r="AE125" s="106" t="s">
        <v>443</v>
      </c>
      <c r="AF125" s="105" t="s">
        <v>443</v>
      </c>
      <c r="AG125" s="105" t="s">
        <v>443</v>
      </c>
      <c r="AH125" s="104">
        <v>0</v>
      </c>
      <c r="AI125" s="104">
        <v>0</v>
      </c>
      <c r="AJ125" s="104">
        <v>0</v>
      </c>
      <c r="AK125" s="104">
        <v>0</v>
      </c>
      <c r="AL125" s="104">
        <v>687</v>
      </c>
      <c r="AM125" s="104">
        <v>0</v>
      </c>
      <c r="AN125" s="104">
        <v>30</v>
      </c>
      <c r="AO125" s="106">
        <v>3.3</v>
      </c>
      <c r="AP125" s="106" t="s">
        <v>443</v>
      </c>
      <c r="AQ125" s="106" t="s">
        <v>443</v>
      </c>
      <c r="AR125" s="105">
        <v>1.7666666666666664</v>
      </c>
      <c r="AS125" s="105">
        <v>-0.43388721346855202</v>
      </c>
      <c r="AT125" s="104" t="s">
        <v>443</v>
      </c>
      <c r="AU125" s="106">
        <v>99.202804565429702</v>
      </c>
      <c r="AV125" s="105" t="s">
        <v>443</v>
      </c>
      <c r="AW125" s="105">
        <v>54</v>
      </c>
      <c r="AX125" s="105">
        <v>97.3</v>
      </c>
      <c r="AY125" s="104">
        <v>46</v>
      </c>
      <c r="AZ125" s="106">
        <v>65.596894800000001</v>
      </c>
      <c r="BA125" s="106">
        <v>96.525608300000002</v>
      </c>
      <c r="BB125" s="104">
        <v>14157.533203125</v>
      </c>
      <c r="BC125" s="104">
        <v>13649</v>
      </c>
      <c r="BD125" s="104">
        <v>10159</v>
      </c>
      <c r="BE125" s="104">
        <v>21</v>
      </c>
      <c r="BF125" s="104"/>
    </row>
    <row r="126" spans="1:58" x14ac:dyDescent="0.25">
      <c r="A126" s="128" t="s">
        <v>224</v>
      </c>
      <c r="B126" s="107" t="s">
        <v>223</v>
      </c>
      <c r="C126" s="104">
        <v>59572.764210526315</v>
      </c>
      <c r="D126" s="104">
        <v>40523.06105263158</v>
      </c>
      <c r="E126" s="104">
        <v>192290.92750000002</v>
      </c>
      <c r="F126" s="104">
        <v>0</v>
      </c>
      <c r="G126" s="104">
        <v>421.78450000000004</v>
      </c>
      <c r="H126" s="104">
        <v>0</v>
      </c>
      <c r="I126" s="104">
        <v>0</v>
      </c>
      <c r="J126" s="104">
        <v>15242</v>
      </c>
      <c r="K126" s="105">
        <v>6.0999999999999999E-2</v>
      </c>
      <c r="L126" s="105">
        <v>6.0606060606060601E-2</v>
      </c>
      <c r="M126" s="105">
        <v>0.7416253981820129</v>
      </c>
      <c r="N126" s="105">
        <v>0.52998690470331489</v>
      </c>
      <c r="O126" s="104">
        <v>0</v>
      </c>
      <c r="P126" s="104">
        <v>0</v>
      </c>
      <c r="Q126" s="105">
        <v>0.57399999999999995</v>
      </c>
      <c r="R126" s="105">
        <v>0.15363295376300801</v>
      </c>
      <c r="S126" s="104">
        <v>37032956</v>
      </c>
      <c r="T126" s="104">
        <v>572.89</v>
      </c>
      <c r="U126" s="104">
        <v>631.4</v>
      </c>
      <c r="V126" s="105">
        <v>4.9991879463195801</v>
      </c>
      <c r="W126" s="106">
        <v>33.700000762939503</v>
      </c>
      <c r="X126" s="106">
        <v>27</v>
      </c>
      <c r="Y126" s="105" t="s">
        <v>443</v>
      </c>
      <c r="Z126" s="104">
        <v>90</v>
      </c>
      <c r="AA126" s="104">
        <v>152</v>
      </c>
      <c r="AB126" s="106">
        <v>0.2</v>
      </c>
      <c r="AC126" s="105">
        <v>150.59036254882801</v>
      </c>
      <c r="AD126" s="105">
        <v>258</v>
      </c>
      <c r="AE126" s="106">
        <v>0</v>
      </c>
      <c r="AF126" s="105">
        <v>0.47960100714074999</v>
      </c>
      <c r="AG126" s="105">
        <v>32.75</v>
      </c>
      <c r="AH126" s="104">
        <v>20574</v>
      </c>
      <c r="AI126" s="104">
        <v>1713634</v>
      </c>
      <c r="AJ126" s="104">
        <v>1406</v>
      </c>
      <c r="AK126" s="104">
        <v>2</v>
      </c>
      <c r="AL126" s="104">
        <v>20949</v>
      </c>
      <c r="AM126" s="104">
        <v>0</v>
      </c>
      <c r="AN126" s="104">
        <v>121</v>
      </c>
      <c r="AO126" s="106">
        <v>8.1</v>
      </c>
      <c r="AP126" s="106">
        <v>9.5</v>
      </c>
      <c r="AQ126" s="106">
        <v>10.199999999999999</v>
      </c>
      <c r="AR126" s="105">
        <v>2.85</v>
      </c>
      <c r="AS126" s="105">
        <v>-0.881772100925446</v>
      </c>
      <c r="AT126" s="104">
        <v>31</v>
      </c>
      <c r="AU126" s="106">
        <v>90.699996948242202</v>
      </c>
      <c r="AV126" s="105">
        <v>64.663642883300795</v>
      </c>
      <c r="AW126" s="105">
        <v>19.7</v>
      </c>
      <c r="AX126" s="105">
        <v>111.7</v>
      </c>
      <c r="AY126" s="104">
        <v>22000</v>
      </c>
      <c r="AZ126" s="106">
        <v>45.793182000000002</v>
      </c>
      <c r="BA126" s="106">
        <v>91.607604699999996</v>
      </c>
      <c r="BB126" s="104">
        <v>2681.84375</v>
      </c>
      <c r="BC126" s="104">
        <v>29304998</v>
      </c>
      <c r="BD126" s="104">
        <v>27885921</v>
      </c>
      <c r="BE126" s="104">
        <v>143350</v>
      </c>
      <c r="BF126" s="104"/>
    </row>
    <row r="127" spans="1:58" x14ac:dyDescent="0.25">
      <c r="A127" s="128" t="s">
        <v>226</v>
      </c>
      <c r="B127" s="107" t="s">
        <v>225</v>
      </c>
      <c r="C127" s="104">
        <v>1259.1557894736843</v>
      </c>
      <c r="D127" s="104">
        <v>0</v>
      </c>
      <c r="E127" s="104">
        <v>88839.511500000008</v>
      </c>
      <c r="F127" s="104">
        <v>0</v>
      </c>
      <c r="G127" s="104">
        <v>0</v>
      </c>
      <c r="H127" s="104">
        <v>0</v>
      </c>
      <c r="I127" s="104">
        <v>0</v>
      </c>
      <c r="J127" s="104">
        <v>0</v>
      </c>
      <c r="K127" s="105">
        <v>0</v>
      </c>
      <c r="L127" s="105">
        <v>3.03030303030303E-2</v>
      </c>
      <c r="M127" s="105">
        <v>2.1586155886067532E-3</v>
      </c>
      <c r="N127" s="105">
        <v>4.8666162237168169E-4</v>
      </c>
      <c r="O127" s="104">
        <v>0</v>
      </c>
      <c r="P127" s="104">
        <v>0</v>
      </c>
      <c r="Q127" s="105">
        <v>0.93100000000000005</v>
      </c>
      <c r="R127" s="105" t="s">
        <v>443</v>
      </c>
      <c r="S127" s="104">
        <v>0</v>
      </c>
      <c r="T127" s="104">
        <v>0</v>
      </c>
      <c r="U127" s="104">
        <v>0</v>
      </c>
      <c r="V127" s="105" t="s">
        <v>443</v>
      </c>
      <c r="W127" s="106">
        <v>3.9000000953674299</v>
      </c>
      <c r="X127" s="106" t="s">
        <v>443</v>
      </c>
      <c r="Y127" s="105">
        <v>2.8589999675750701</v>
      </c>
      <c r="Z127" s="104">
        <v>93</v>
      </c>
      <c r="AA127" s="104">
        <v>5.1999998092651403</v>
      </c>
      <c r="AB127" s="106">
        <v>0.2</v>
      </c>
      <c r="AC127" s="105">
        <v>5313.2431640625</v>
      </c>
      <c r="AD127" s="105">
        <v>7</v>
      </c>
      <c r="AE127" s="106" t="s">
        <v>443</v>
      </c>
      <c r="AF127" s="105">
        <v>4.3647526527695303E-2</v>
      </c>
      <c r="AG127" s="105">
        <v>27.9899997711182</v>
      </c>
      <c r="AH127" s="104">
        <v>0</v>
      </c>
      <c r="AI127" s="104">
        <v>0</v>
      </c>
      <c r="AJ127" s="104">
        <v>0</v>
      </c>
      <c r="AK127" s="104">
        <v>0</v>
      </c>
      <c r="AL127" s="104">
        <v>102899</v>
      </c>
      <c r="AM127" s="104">
        <v>0</v>
      </c>
      <c r="AN127" s="104">
        <v>126</v>
      </c>
      <c r="AO127" s="106">
        <v>2.4</v>
      </c>
      <c r="AP127" s="106">
        <v>1.38</v>
      </c>
      <c r="AQ127" s="106">
        <v>5.6</v>
      </c>
      <c r="AR127" s="105">
        <v>4.3166666666666664</v>
      </c>
      <c r="AS127" s="105">
        <v>1.8518439531326301</v>
      </c>
      <c r="AT127" s="104">
        <v>82</v>
      </c>
      <c r="AU127" s="106">
        <v>100</v>
      </c>
      <c r="AV127" s="105" t="s">
        <v>443</v>
      </c>
      <c r="AW127" s="105">
        <v>90.4</v>
      </c>
      <c r="AX127" s="105">
        <v>129.94999999999999</v>
      </c>
      <c r="AY127" s="104">
        <v>210000</v>
      </c>
      <c r="AZ127" s="106">
        <v>97.726219599999993</v>
      </c>
      <c r="BA127" s="106">
        <v>100</v>
      </c>
      <c r="BB127" s="104">
        <v>52941.12109375</v>
      </c>
      <c r="BC127" s="104">
        <v>17132854</v>
      </c>
      <c r="BD127" s="104">
        <v>16774129</v>
      </c>
      <c r="BE127" s="104">
        <v>33730</v>
      </c>
      <c r="BF127" s="104"/>
    </row>
    <row r="128" spans="1:58" x14ac:dyDescent="0.25">
      <c r="A128" s="128" t="s">
        <v>228</v>
      </c>
      <c r="B128" s="107" t="s">
        <v>227</v>
      </c>
      <c r="C128" s="104">
        <v>7803.0715789473688</v>
      </c>
      <c r="D128" s="104">
        <v>3705.7536842105264</v>
      </c>
      <c r="E128" s="104">
        <v>12861.413500000001</v>
      </c>
      <c r="F128" s="104">
        <v>48.415999999999997</v>
      </c>
      <c r="G128" s="104">
        <v>8991.17</v>
      </c>
      <c r="H128" s="104">
        <v>0</v>
      </c>
      <c r="I128" s="104">
        <v>7073.5910000000003</v>
      </c>
      <c r="J128" s="104">
        <v>0</v>
      </c>
      <c r="K128" s="105">
        <v>6.0999999999999999E-2</v>
      </c>
      <c r="L128" s="105">
        <v>6.0606060606060601E-2</v>
      </c>
      <c r="M128" s="105">
        <v>3.8231576100723752E-3</v>
      </c>
      <c r="N128" s="105">
        <v>1.9819093424892679E-3</v>
      </c>
      <c r="O128" s="104">
        <v>0</v>
      </c>
      <c r="P128" s="104">
        <v>0</v>
      </c>
      <c r="Q128" s="105">
        <v>0.91700000000000004</v>
      </c>
      <c r="R128" s="105" t="s">
        <v>443</v>
      </c>
      <c r="S128" s="104">
        <v>-11745</v>
      </c>
      <c r="T128" s="104">
        <v>0</v>
      </c>
      <c r="U128" s="104">
        <v>0</v>
      </c>
      <c r="V128" s="105" t="s">
        <v>443</v>
      </c>
      <c r="W128" s="106">
        <v>5.3000001907348597</v>
      </c>
      <c r="X128" s="106" t="s">
        <v>443</v>
      </c>
      <c r="Y128" s="105">
        <v>2.7349998950958301</v>
      </c>
      <c r="Z128" s="104">
        <v>93</v>
      </c>
      <c r="AA128" s="104">
        <v>7.5</v>
      </c>
      <c r="AB128" s="106">
        <v>0.11</v>
      </c>
      <c r="AC128" s="105">
        <v>3530.09692382813</v>
      </c>
      <c r="AD128" s="105">
        <v>11</v>
      </c>
      <c r="AE128" s="106" t="s">
        <v>443</v>
      </c>
      <c r="AF128" s="105">
        <v>0.13574836957032799</v>
      </c>
      <c r="AG128" s="105" t="s">
        <v>443</v>
      </c>
      <c r="AH128" s="104">
        <v>350</v>
      </c>
      <c r="AI128" s="104">
        <v>2383</v>
      </c>
      <c r="AJ128" s="104">
        <v>0</v>
      </c>
      <c r="AK128" s="104">
        <v>0</v>
      </c>
      <c r="AL128" s="104">
        <v>1550</v>
      </c>
      <c r="AM128" s="104">
        <v>0</v>
      </c>
      <c r="AN128" s="104">
        <v>121</v>
      </c>
      <c r="AO128" s="106">
        <v>2.4</v>
      </c>
      <c r="AP128" s="106">
        <v>1.96</v>
      </c>
      <c r="AQ128" s="106" t="s">
        <v>443</v>
      </c>
      <c r="AR128" s="105">
        <v>3.95</v>
      </c>
      <c r="AS128" s="105">
        <v>1.76621901988983</v>
      </c>
      <c r="AT128" s="104">
        <v>87</v>
      </c>
      <c r="AU128" s="106">
        <v>100</v>
      </c>
      <c r="AV128" s="105" t="s">
        <v>443</v>
      </c>
      <c r="AW128" s="105">
        <v>88.5</v>
      </c>
      <c r="AX128" s="105">
        <v>124.98</v>
      </c>
      <c r="AY128" s="104">
        <v>110000</v>
      </c>
      <c r="AZ128" s="106" t="s">
        <v>443</v>
      </c>
      <c r="BA128" s="106">
        <v>100</v>
      </c>
      <c r="BB128" s="104">
        <v>40916.9375</v>
      </c>
      <c r="BC128" s="104">
        <v>4793900</v>
      </c>
      <c r="BD128" s="104">
        <v>4430276</v>
      </c>
      <c r="BE128" s="104">
        <v>263310</v>
      </c>
      <c r="BF128" s="104"/>
    </row>
    <row r="129" spans="1:58" x14ac:dyDescent="0.25">
      <c r="A129" s="128" t="s">
        <v>230</v>
      </c>
      <c r="B129" s="107" t="s">
        <v>229</v>
      </c>
      <c r="C129" s="104">
        <v>11894.957894736843</v>
      </c>
      <c r="D129" s="104">
        <v>5709.6947368421052</v>
      </c>
      <c r="E129" s="104">
        <v>34153.228499999997</v>
      </c>
      <c r="F129" s="104">
        <v>182.26599999999999</v>
      </c>
      <c r="G129" s="104">
        <v>18979.775000000001</v>
      </c>
      <c r="H129" s="104">
        <v>296.43350000000004</v>
      </c>
      <c r="I129" s="104">
        <v>3831.3440000000005</v>
      </c>
      <c r="J129" s="104">
        <v>30696</v>
      </c>
      <c r="K129" s="105">
        <v>0.152</v>
      </c>
      <c r="L129" s="105">
        <v>6.0606060606060601E-2</v>
      </c>
      <c r="M129" s="105">
        <v>0.38475582873673769</v>
      </c>
      <c r="N129" s="105">
        <v>0.13418914423765732</v>
      </c>
      <c r="O129" s="104">
        <v>4</v>
      </c>
      <c r="P129" s="104">
        <v>0</v>
      </c>
      <c r="Q129" s="105">
        <v>0.65800000000000003</v>
      </c>
      <c r="R129" s="105">
        <v>8.8418399999999994E-2</v>
      </c>
      <c r="S129" s="104">
        <v>6592666</v>
      </c>
      <c r="T129" s="104">
        <v>176.44</v>
      </c>
      <c r="U129" s="104">
        <v>181.77</v>
      </c>
      <c r="V129" s="105">
        <v>4.1909074783325204</v>
      </c>
      <c r="W129" s="106">
        <v>17.200000762939499</v>
      </c>
      <c r="X129" s="106">
        <v>5.6999998092651403</v>
      </c>
      <c r="Y129" s="105">
        <v>0.89700001478195202</v>
      </c>
      <c r="Z129" s="104">
        <v>99</v>
      </c>
      <c r="AA129" s="104">
        <v>45</v>
      </c>
      <c r="AB129" s="106">
        <v>0.2</v>
      </c>
      <c r="AC129" s="105">
        <v>405.99227905273398</v>
      </c>
      <c r="AD129" s="105">
        <v>150</v>
      </c>
      <c r="AE129" s="106">
        <v>0</v>
      </c>
      <c r="AF129" s="105">
        <v>0.455921381270954</v>
      </c>
      <c r="AG129" s="105">
        <v>47.049999237060497</v>
      </c>
      <c r="AH129" s="104">
        <v>10570</v>
      </c>
      <c r="AI129" s="104">
        <v>52915</v>
      </c>
      <c r="AJ129" s="104">
        <v>313000</v>
      </c>
      <c r="AK129" s="104">
        <v>0</v>
      </c>
      <c r="AL129" s="104">
        <v>328</v>
      </c>
      <c r="AM129" s="104">
        <v>0</v>
      </c>
      <c r="AN129" s="104">
        <v>116</v>
      </c>
      <c r="AO129" s="106">
        <v>17</v>
      </c>
      <c r="AP129" s="106">
        <v>4.54</v>
      </c>
      <c r="AQ129" s="106">
        <v>6.4</v>
      </c>
      <c r="AR129" s="105">
        <v>3.1333333333333333</v>
      </c>
      <c r="AS129" s="105">
        <v>-0.63826787471771196</v>
      </c>
      <c r="AT129" s="104">
        <v>25</v>
      </c>
      <c r="AU129" s="106">
        <v>81.796798706054702</v>
      </c>
      <c r="AV129" s="105">
        <v>82.471847534179702</v>
      </c>
      <c r="AW129" s="105">
        <v>24.6</v>
      </c>
      <c r="AX129" s="105">
        <v>122.14</v>
      </c>
      <c r="AY129" s="104">
        <v>18000</v>
      </c>
      <c r="AZ129" s="106">
        <v>67.900858499999998</v>
      </c>
      <c r="BA129" s="106">
        <v>86.978571099999996</v>
      </c>
      <c r="BB129" s="104">
        <v>5842.171875</v>
      </c>
      <c r="BC129" s="104">
        <v>6217581</v>
      </c>
      <c r="BD129" s="104">
        <v>6056548</v>
      </c>
      <c r="BE129" s="104">
        <v>120340</v>
      </c>
      <c r="BF129" s="104"/>
    </row>
    <row r="130" spans="1:58" x14ac:dyDescent="0.25">
      <c r="A130" s="128" t="s">
        <v>232</v>
      </c>
      <c r="B130" s="107" t="s">
        <v>231</v>
      </c>
      <c r="C130" s="104">
        <v>0</v>
      </c>
      <c r="D130" s="104">
        <v>0</v>
      </c>
      <c r="E130" s="104">
        <v>193244.47949999999</v>
      </c>
      <c r="F130" s="104">
        <v>0</v>
      </c>
      <c r="G130" s="104">
        <v>0</v>
      </c>
      <c r="H130" s="104">
        <v>0</v>
      </c>
      <c r="I130" s="104">
        <v>0</v>
      </c>
      <c r="J130" s="104">
        <v>688217</v>
      </c>
      <c r="K130" s="105">
        <v>0.24199999999999999</v>
      </c>
      <c r="L130" s="105">
        <v>0.12121212121212099</v>
      </c>
      <c r="M130" s="105">
        <v>0.92403306279792685</v>
      </c>
      <c r="N130" s="105">
        <v>0.81774261177687668</v>
      </c>
      <c r="O130" s="104">
        <v>0</v>
      </c>
      <c r="P130" s="104">
        <v>0</v>
      </c>
      <c r="Q130" s="105">
        <v>0.35399999999999998</v>
      </c>
      <c r="R130" s="105">
        <v>0.58388890000000004</v>
      </c>
      <c r="S130" s="104">
        <v>633189157</v>
      </c>
      <c r="T130" s="104">
        <v>371.52</v>
      </c>
      <c r="U130" s="104">
        <v>427.37</v>
      </c>
      <c r="V130" s="105">
        <v>15.1931858062744</v>
      </c>
      <c r="W130" s="106">
        <v>84.5</v>
      </c>
      <c r="X130" s="106">
        <v>31.700000762939499</v>
      </c>
      <c r="Y130" s="105">
        <v>1.8999999389052401E-2</v>
      </c>
      <c r="Z130" s="104">
        <v>78</v>
      </c>
      <c r="AA130" s="104">
        <v>90</v>
      </c>
      <c r="AB130" s="106">
        <v>0.4</v>
      </c>
      <c r="AC130" s="105">
        <v>68.469688415527301</v>
      </c>
      <c r="AD130" s="105">
        <v>553</v>
      </c>
      <c r="AE130" s="106">
        <v>131</v>
      </c>
      <c r="AF130" s="105">
        <v>0.64888193379435199</v>
      </c>
      <c r="AG130" s="105">
        <v>33.990001678466797</v>
      </c>
      <c r="AH130" s="104">
        <v>126344</v>
      </c>
      <c r="AI130" s="104">
        <v>1343203</v>
      </c>
      <c r="AJ130" s="104">
        <v>134160</v>
      </c>
      <c r="AK130" s="104">
        <v>143561</v>
      </c>
      <c r="AL130" s="104">
        <v>174764</v>
      </c>
      <c r="AM130" s="104">
        <v>0</v>
      </c>
      <c r="AN130" s="104">
        <v>123</v>
      </c>
      <c r="AO130" s="106">
        <v>11.3</v>
      </c>
      <c r="AP130" s="106">
        <v>7.24</v>
      </c>
      <c r="AQ130" s="106">
        <v>9.4</v>
      </c>
      <c r="AR130" s="105">
        <v>2.9</v>
      </c>
      <c r="AS130" s="105">
        <v>-0.67331677675247203</v>
      </c>
      <c r="AT130" s="104">
        <v>34</v>
      </c>
      <c r="AU130" s="106">
        <v>16.2172336578369</v>
      </c>
      <c r="AV130" s="105">
        <v>19.1026000976563</v>
      </c>
      <c r="AW130" s="105">
        <v>4.3</v>
      </c>
      <c r="AX130" s="105">
        <v>48.87</v>
      </c>
      <c r="AY130" s="104">
        <v>49000</v>
      </c>
      <c r="AZ130" s="106">
        <v>10.8836394</v>
      </c>
      <c r="BA130" s="106">
        <v>58.246313399999998</v>
      </c>
      <c r="BB130" s="104">
        <v>1016.61364746094</v>
      </c>
      <c r="BC130" s="104">
        <v>21477348</v>
      </c>
      <c r="BD130" s="104">
        <v>19855692</v>
      </c>
      <c r="BE130" s="104">
        <v>1266700</v>
      </c>
      <c r="BF130" s="104"/>
    </row>
    <row r="131" spans="1:58" x14ac:dyDescent="0.25">
      <c r="A131" s="128" t="s">
        <v>234</v>
      </c>
      <c r="B131" s="107" t="s">
        <v>233</v>
      </c>
      <c r="C131" s="104">
        <v>0</v>
      </c>
      <c r="D131" s="104">
        <v>0</v>
      </c>
      <c r="E131" s="104">
        <v>895575.74549999996</v>
      </c>
      <c r="F131" s="104">
        <v>0</v>
      </c>
      <c r="G131" s="104">
        <v>0</v>
      </c>
      <c r="H131" s="104">
        <v>0</v>
      </c>
      <c r="I131" s="104">
        <v>0</v>
      </c>
      <c r="J131" s="104">
        <v>0</v>
      </c>
      <c r="K131" s="105">
        <v>0</v>
      </c>
      <c r="L131" s="105">
        <v>3.03030303030303E-2</v>
      </c>
      <c r="M131" s="105">
        <v>0.99389462768111736</v>
      </c>
      <c r="N131" s="105">
        <v>0.90033576937326087</v>
      </c>
      <c r="O131" s="104">
        <v>5</v>
      </c>
      <c r="P131" s="104">
        <v>5</v>
      </c>
      <c r="Q131" s="105">
        <v>0.53200000000000003</v>
      </c>
      <c r="R131" s="105">
        <v>0.29443246126174899</v>
      </c>
      <c r="S131" s="104">
        <v>1994870413</v>
      </c>
      <c r="T131" s="104">
        <v>1229.82</v>
      </c>
      <c r="U131" s="104">
        <v>1742.86</v>
      </c>
      <c r="V131" s="105">
        <v>0.92210376262664795</v>
      </c>
      <c r="W131" s="106">
        <v>100.199996948242</v>
      </c>
      <c r="X131" s="106">
        <v>31.5</v>
      </c>
      <c r="Y131" s="105">
        <v>0.395000010728836</v>
      </c>
      <c r="Z131" s="104">
        <v>42</v>
      </c>
      <c r="AA131" s="104">
        <v>219</v>
      </c>
      <c r="AB131" s="106">
        <v>2.9</v>
      </c>
      <c r="AC131" s="105">
        <v>215.22380065918</v>
      </c>
      <c r="AD131" s="105">
        <v>814</v>
      </c>
      <c r="AE131" s="106">
        <v>107</v>
      </c>
      <c r="AF131" s="105" t="s">
        <v>443</v>
      </c>
      <c r="AG131" s="105">
        <v>42.970001220703097</v>
      </c>
      <c r="AH131" s="104">
        <v>17255</v>
      </c>
      <c r="AI131" s="104">
        <v>12204</v>
      </c>
      <c r="AJ131" s="104">
        <v>3939285</v>
      </c>
      <c r="AK131" s="104">
        <v>1208680</v>
      </c>
      <c r="AL131" s="104">
        <v>25426</v>
      </c>
      <c r="AM131" s="104">
        <v>31649</v>
      </c>
      <c r="AN131" s="104">
        <v>121</v>
      </c>
      <c r="AO131" s="106">
        <v>7.9</v>
      </c>
      <c r="AP131" s="106">
        <v>6.33</v>
      </c>
      <c r="AQ131" s="106">
        <v>4</v>
      </c>
      <c r="AR131" s="105">
        <v>3.9</v>
      </c>
      <c r="AS131" s="105">
        <v>-0.96035808324813798</v>
      </c>
      <c r="AT131" s="104">
        <v>27</v>
      </c>
      <c r="AU131" s="106">
        <v>59.299999237060497</v>
      </c>
      <c r="AV131" s="105">
        <v>59.568080902099602</v>
      </c>
      <c r="AW131" s="105">
        <v>25.7</v>
      </c>
      <c r="AX131" s="105">
        <v>81.819999999999993</v>
      </c>
      <c r="AY131" s="104">
        <v>98000</v>
      </c>
      <c r="AZ131" s="106">
        <v>28.9532135</v>
      </c>
      <c r="BA131" s="106">
        <v>68.528737500000005</v>
      </c>
      <c r="BB131" s="104">
        <v>5860.84716796875</v>
      </c>
      <c r="BC131" s="104">
        <v>190886304</v>
      </c>
      <c r="BD131" s="104">
        <v>181861183</v>
      </c>
      <c r="BE131" s="104">
        <v>910770</v>
      </c>
      <c r="BF131" s="104"/>
    </row>
    <row r="132" spans="1:58" x14ac:dyDescent="0.25">
      <c r="A132" s="126" t="s">
        <v>1097</v>
      </c>
      <c r="B132" s="107" t="s">
        <v>187</v>
      </c>
      <c r="C132" s="104">
        <v>4144.3515789473686</v>
      </c>
      <c r="D132" s="104">
        <v>91.941052631578941</v>
      </c>
      <c r="E132" s="104">
        <v>10423.136</v>
      </c>
      <c r="F132" s="104">
        <v>0</v>
      </c>
      <c r="G132" s="104">
        <v>0</v>
      </c>
      <c r="H132" s="104">
        <v>0</v>
      </c>
      <c r="I132" s="104">
        <v>0</v>
      </c>
      <c r="J132" s="104">
        <v>303</v>
      </c>
      <c r="K132" s="105">
        <v>0.03</v>
      </c>
      <c r="L132" s="105">
        <v>0.15151515151515199</v>
      </c>
      <c r="M132" s="105">
        <v>0.20872586779279528</v>
      </c>
      <c r="N132" s="105">
        <v>3.4670785491477993E-2</v>
      </c>
      <c r="O132" s="104">
        <v>0</v>
      </c>
      <c r="P132" s="104">
        <v>0</v>
      </c>
      <c r="Q132" s="105">
        <v>0.75700000000000001</v>
      </c>
      <c r="R132" s="105">
        <v>6.5611000000000003E-3</v>
      </c>
      <c r="S132" s="104">
        <v>1541557</v>
      </c>
      <c r="T132" s="104">
        <v>51.89</v>
      </c>
      <c r="U132" s="104">
        <v>52.42</v>
      </c>
      <c r="V132" s="105">
        <v>1.3843634128570601</v>
      </c>
      <c r="W132" s="106">
        <v>13.699999809265099</v>
      </c>
      <c r="X132" s="106">
        <v>1.29999995231628</v>
      </c>
      <c r="Y132" s="105">
        <v>2.6270000934600799</v>
      </c>
      <c r="Z132" s="104">
        <v>83</v>
      </c>
      <c r="AA132" s="104">
        <v>13</v>
      </c>
      <c r="AB132" s="106">
        <v>0.1</v>
      </c>
      <c r="AC132" s="105">
        <v>857.14514160156295</v>
      </c>
      <c r="AD132" s="105">
        <v>8</v>
      </c>
      <c r="AE132" s="106" t="s">
        <v>443</v>
      </c>
      <c r="AF132" s="105">
        <v>0.14900119762973199</v>
      </c>
      <c r="AG132" s="105">
        <v>44.049999237060497</v>
      </c>
      <c r="AH132" s="104">
        <v>33682</v>
      </c>
      <c r="AI132" s="104">
        <v>2220</v>
      </c>
      <c r="AJ132" s="104">
        <v>0</v>
      </c>
      <c r="AK132" s="104">
        <v>140</v>
      </c>
      <c r="AL132" s="104">
        <v>421</v>
      </c>
      <c r="AM132" s="104">
        <v>0</v>
      </c>
      <c r="AN132" s="104">
        <v>118</v>
      </c>
      <c r="AO132" s="106">
        <v>3.9</v>
      </c>
      <c r="AP132" s="106">
        <v>5.08</v>
      </c>
      <c r="AQ132" s="106">
        <v>7.9</v>
      </c>
      <c r="AR132" s="105">
        <v>3.4833333333333329</v>
      </c>
      <c r="AS132" s="105">
        <v>0.14001390337944</v>
      </c>
      <c r="AT132" s="104">
        <v>37</v>
      </c>
      <c r="AU132" s="106">
        <v>100</v>
      </c>
      <c r="AV132" s="105">
        <v>97.843757629394503</v>
      </c>
      <c r="AW132" s="105">
        <v>72.2</v>
      </c>
      <c r="AX132" s="105">
        <v>100.69</v>
      </c>
      <c r="AY132" s="104">
        <v>14000</v>
      </c>
      <c r="AZ132" s="106">
        <v>90.911133899999996</v>
      </c>
      <c r="BA132" s="106">
        <v>99.3986017</v>
      </c>
      <c r="BB132" s="104">
        <v>15231.3330078125</v>
      </c>
      <c r="BC132" s="104">
        <v>2083160</v>
      </c>
      <c r="BD132" s="104">
        <v>2067857</v>
      </c>
      <c r="BE132" s="104">
        <v>25220</v>
      </c>
      <c r="BF132" s="104"/>
    </row>
    <row r="133" spans="1:58" x14ac:dyDescent="0.25">
      <c r="A133" s="128" t="s">
        <v>236</v>
      </c>
      <c r="B133" s="107" t="s">
        <v>235</v>
      </c>
      <c r="C133" s="104">
        <v>147.47578947368422</v>
      </c>
      <c r="D133" s="104">
        <v>0</v>
      </c>
      <c r="E133" s="104" t="s">
        <v>443</v>
      </c>
      <c r="F133" s="104">
        <v>0</v>
      </c>
      <c r="G133" s="104">
        <v>0</v>
      </c>
      <c r="H133" s="104">
        <v>0</v>
      </c>
      <c r="I133" s="104">
        <v>0</v>
      </c>
      <c r="J133" s="104">
        <v>0</v>
      </c>
      <c r="K133" s="105">
        <v>0</v>
      </c>
      <c r="L133" s="105">
        <v>0</v>
      </c>
      <c r="M133" s="105">
        <v>2.7451764973014225E-3</v>
      </c>
      <c r="N133" s="105">
        <v>2.9959663875645225E-4</v>
      </c>
      <c r="O133" s="104">
        <v>0</v>
      </c>
      <c r="P133" s="104">
        <v>0</v>
      </c>
      <c r="Q133" s="105">
        <v>0.95299999999999996</v>
      </c>
      <c r="R133" s="105" t="s">
        <v>443</v>
      </c>
      <c r="S133" s="104">
        <v>0</v>
      </c>
      <c r="T133" s="104">
        <v>0</v>
      </c>
      <c r="U133" s="104">
        <v>0</v>
      </c>
      <c r="V133" s="105" t="s">
        <v>443</v>
      </c>
      <c r="W133" s="106">
        <v>2.5999999046325701</v>
      </c>
      <c r="X133" s="106" t="s">
        <v>443</v>
      </c>
      <c r="Y133" s="105">
        <v>4.2810001373290998</v>
      </c>
      <c r="Z133" s="104">
        <v>96</v>
      </c>
      <c r="AA133" s="104">
        <v>5.0999999046325701</v>
      </c>
      <c r="AB133" s="106">
        <v>0.2</v>
      </c>
      <c r="AC133" s="105">
        <v>6221.6416015625</v>
      </c>
      <c r="AD133" s="105">
        <v>5</v>
      </c>
      <c r="AE133" s="106" t="s">
        <v>443</v>
      </c>
      <c r="AF133" s="105">
        <v>4.8138788374987501E-2</v>
      </c>
      <c r="AG133" s="105">
        <v>25.899999618530298</v>
      </c>
      <c r="AH133" s="104">
        <v>0</v>
      </c>
      <c r="AI133" s="104">
        <v>0</v>
      </c>
      <c r="AJ133" s="104">
        <v>0</v>
      </c>
      <c r="AK133" s="104">
        <v>0</v>
      </c>
      <c r="AL133" s="104">
        <v>58107</v>
      </c>
      <c r="AM133" s="104">
        <v>0</v>
      </c>
      <c r="AN133" s="104">
        <v>136</v>
      </c>
      <c r="AO133" s="106">
        <v>2.4</v>
      </c>
      <c r="AP133" s="106">
        <v>1.51</v>
      </c>
      <c r="AQ133" s="106">
        <v>11.3</v>
      </c>
      <c r="AR133" s="105">
        <v>4.0833333333333339</v>
      </c>
      <c r="AS133" s="105">
        <v>1.9832509756088299</v>
      </c>
      <c r="AT133" s="104">
        <v>84</v>
      </c>
      <c r="AU133" s="106">
        <v>100</v>
      </c>
      <c r="AV133" s="105" t="s">
        <v>443</v>
      </c>
      <c r="AW133" s="105">
        <v>97.3</v>
      </c>
      <c r="AX133" s="105">
        <v>110.07</v>
      </c>
      <c r="AY133" s="104">
        <v>140000</v>
      </c>
      <c r="AZ133" s="106">
        <v>98.058583200000001</v>
      </c>
      <c r="BA133" s="106">
        <v>100</v>
      </c>
      <c r="BB133" s="104">
        <v>60978.27734375</v>
      </c>
      <c r="BC133" s="104">
        <v>5282223</v>
      </c>
      <c r="BD133" s="104">
        <v>5100926</v>
      </c>
      <c r="BE133" s="104">
        <v>304250</v>
      </c>
      <c r="BF133" s="104"/>
    </row>
    <row r="134" spans="1:58" x14ac:dyDescent="0.25">
      <c r="A134" s="128" t="s">
        <v>239</v>
      </c>
      <c r="B134" s="107" t="s">
        <v>238</v>
      </c>
      <c r="C134" s="104">
        <v>8298.863157894737</v>
      </c>
      <c r="D134" s="104">
        <v>103.08</v>
      </c>
      <c r="E134" s="104">
        <v>11495.564000000002</v>
      </c>
      <c r="F134" s="104">
        <v>532.928</v>
      </c>
      <c r="G134" s="104">
        <v>7617.7674999999999</v>
      </c>
      <c r="H134" s="104">
        <v>0</v>
      </c>
      <c r="I134" s="104">
        <v>11489.839000000002</v>
      </c>
      <c r="J134" s="104">
        <v>0</v>
      </c>
      <c r="K134" s="105">
        <v>0</v>
      </c>
      <c r="L134" s="105">
        <v>0.39393939393939398</v>
      </c>
      <c r="M134" s="105">
        <v>2.5461557896980083E-2</v>
      </c>
      <c r="N134" s="105">
        <v>2.4182076624264964E-3</v>
      </c>
      <c r="O134" s="104">
        <v>0</v>
      </c>
      <c r="P134" s="104">
        <v>0</v>
      </c>
      <c r="Q134" s="105">
        <v>0.82099999999999995</v>
      </c>
      <c r="R134" s="105" t="s">
        <v>443</v>
      </c>
      <c r="S134" s="104">
        <v>0</v>
      </c>
      <c r="T134" s="104">
        <v>0</v>
      </c>
      <c r="U134" s="104">
        <v>0</v>
      </c>
      <c r="V134" s="105" t="s">
        <v>443</v>
      </c>
      <c r="W134" s="106">
        <v>11.300000190734901</v>
      </c>
      <c r="X134" s="106">
        <v>8.6000003814697301</v>
      </c>
      <c r="Y134" s="105">
        <v>1.91499996185303</v>
      </c>
      <c r="Z134" s="104">
        <v>99</v>
      </c>
      <c r="AA134" s="104">
        <v>6.6999998092651403</v>
      </c>
      <c r="AB134" s="106">
        <v>0.2</v>
      </c>
      <c r="AC134" s="105">
        <v>1635.87072753906</v>
      </c>
      <c r="AD134" s="105">
        <v>17</v>
      </c>
      <c r="AE134" s="106" t="s">
        <v>443</v>
      </c>
      <c r="AF134" s="105">
        <v>0.26423951085481001</v>
      </c>
      <c r="AG134" s="105" t="s">
        <v>443</v>
      </c>
      <c r="AH134" s="104">
        <v>0</v>
      </c>
      <c r="AI134" s="104">
        <v>200</v>
      </c>
      <c r="AJ134" s="104">
        <v>0</v>
      </c>
      <c r="AK134" s="104">
        <v>0</v>
      </c>
      <c r="AL134" s="104">
        <v>309</v>
      </c>
      <c r="AM134" s="104">
        <v>0</v>
      </c>
      <c r="AN134" s="104">
        <v>123</v>
      </c>
      <c r="AO134" s="106">
        <v>6.2</v>
      </c>
      <c r="AP134" s="106">
        <v>3.28</v>
      </c>
      <c r="AQ134" s="106">
        <v>9.1999999999999993</v>
      </c>
      <c r="AR134" s="105" t="s">
        <v>443</v>
      </c>
      <c r="AS134" s="105">
        <v>0.20693239569663999</v>
      </c>
      <c r="AT134" s="104">
        <v>52</v>
      </c>
      <c r="AU134" s="106">
        <v>100</v>
      </c>
      <c r="AV134" s="105">
        <v>96.111549377441406</v>
      </c>
      <c r="AW134" s="105">
        <v>69.900000000000006</v>
      </c>
      <c r="AX134" s="105">
        <v>159.22</v>
      </c>
      <c r="AY134" s="104">
        <v>42000</v>
      </c>
      <c r="AZ134" s="106">
        <v>96.743553000000006</v>
      </c>
      <c r="BA134" s="106">
        <v>93.398453000000003</v>
      </c>
      <c r="BB134" s="104">
        <v>41675.34375</v>
      </c>
      <c r="BC134" s="104">
        <v>4636262</v>
      </c>
      <c r="BD134" s="104">
        <v>4480667</v>
      </c>
      <c r="BE134" s="104">
        <v>309500</v>
      </c>
      <c r="BF134" s="104"/>
    </row>
    <row r="135" spans="1:58" x14ac:dyDescent="0.25">
      <c r="A135" s="128" t="s">
        <v>241</v>
      </c>
      <c r="B135" s="107" t="s">
        <v>240</v>
      </c>
      <c r="C135" s="104">
        <v>375443.7389473684</v>
      </c>
      <c r="D135" s="104">
        <v>8006.76</v>
      </c>
      <c r="E135" s="104">
        <v>1855598.902</v>
      </c>
      <c r="F135" s="104">
        <v>270.75599999999997</v>
      </c>
      <c r="G135" s="104">
        <v>87921.01999999999</v>
      </c>
      <c r="H135" s="104">
        <v>2.859</v>
      </c>
      <c r="I135" s="104">
        <v>20309.603999999999</v>
      </c>
      <c r="J135" s="104">
        <v>66666</v>
      </c>
      <c r="K135" s="105">
        <v>0.03</v>
      </c>
      <c r="L135" s="105">
        <v>0.18181818181818199</v>
      </c>
      <c r="M135" s="105">
        <v>0.98298096586817063</v>
      </c>
      <c r="N135" s="105">
        <v>0.73503556193561559</v>
      </c>
      <c r="O135" s="104">
        <v>4</v>
      </c>
      <c r="P135" s="104">
        <v>0</v>
      </c>
      <c r="Q135" s="105">
        <v>0.56200000000000006</v>
      </c>
      <c r="R135" s="105">
        <v>0.2372427</v>
      </c>
      <c r="S135" s="104">
        <v>298745170</v>
      </c>
      <c r="T135" s="104">
        <v>1721.95</v>
      </c>
      <c r="U135" s="104">
        <v>1279.49</v>
      </c>
      <c r="V135" s="105">
        <v>0.70997923612594604</v>
      </c>
      <c r="W135" s="106">
        <v>74.900001525878906</v>
      </c>
      <c r="X135" s="106">
        <v>31.600000381469702</v>
      </c>
      <c r="Y135" s="105">
        <v>0.82700002193450906</v>
      </c>
      <c r="Z135" s="104">
        <v>76</v>
      </c>
      <c r="AA135" s="104">
        <v>267</v>
      </c>
      <c r="AB135" s="106">
        <v>0.1</v>
      </c>
      <c r="AC135" s="105">
        <v>134.44146728515599</v>
      </c>
      <c r="AD135" s="105">
        <v>178</v>
      </c>
      <c r="AE135" s="106">
        <v>2</v>
      </c>
      <c r="AF135" s="105">
        <v>0.54103757461454305</v>
      </c>
      <c r="AG135" s="105">
        <v>29.590000152587901</v>
      </c>
      <c r="AH135" s="104">
        <v>11095</v>
      </c>
      <c r="AI135" s="104">
        <v>65735</v>
      </c>
      <c r="AJ135" s="104">
        <v>0</v>
      </c>
      <c r="AK135" s="104">
        <v>176556</v>
      </c>
      <c r="AL135" s="104">
        <v>1397629</v>
      </c>
      <c r="AM135" s="104">
        <v>8</v>
      </c>
      <c r="AN135" s="104">
        <v>110</v>
      </c>
      <c r="AO135" s="106">
        <v>19.899999999999999</v>
      </c>
      <c r="AP135" s="106">
        <v>7.14</v>
      </c>
      <c r="AQ135" s="106">
        <v>13.2</v>
      </c>
      <c r="AR135" s="105">
        <v>3.3833333333333329</v>
      </c>
      <c r="AS135" s="105">
        <v>-0.58498662710189797</v>
      </c>
      <c r="AT135" s="104">
        <v>33</v>
      </c>
      <c r="AU135" s="106">
        <v>99.147438049316406</v>
      </c>
      <c r="AV135" s="105">
        <v>56.440311431884801</v>
      </c>
      <c r="AW135" s="105">
        <v>15.5</v>
      </c>
      <c r="AX135" s="105">
        <v>71.39</v>
      </c>
      <c r="AY135" s="104">
        <v>100000</v>
      </c>
      <c r="AZ135" s="106">
        <v>63.503075600000003</v>
      </c>
      <c r="BA135" s="106">
        <v>91.444637799999995</v>
      </c>
      <c r="BB135" s="104">
        <v>5527.37744140625</v>
      </c>
      <c r="BC135" s="104">
        <v>197015952</v>
      </c>
      <c r="BD135" s="104">
        <v>188227900</v>
      </c>
      <c r="BE135" s="104">
        <v>770880</v>
      </c>
      <c r="BF135" s="104"/>
    </row>
    <row r="136" spans="1:58" x14ac:dyDescent="0.25">
      <c r="A136" s="128" t="s">
        <v>243</v>
      </c>
      <c r="B136" s="107" t="s">
        <v>242</v>
      </c>
      <c r="C136" s="104">
        <v>4.0063157894736845</v>
      </c>
      <c r="D136" s="104">
        <v>0</v>
      </c>
      <c r="E136" s="104" t="s">
        <v>443</v>
      </c>
      <c r="F136" s="104">
        <v>1.444</v>
      </c>
      <c r="G136" s="104">
        <v>391.54899999999998</v>
      </c>
      <c r="H136" s="104">
        <v>43.582999999999998</v>
      </c>
      <c r="I136" s="104">
        <v>72.45</v>
      </c>
      <c r="J136" s="104">
        <v>0</v>
      </c>
      <c r="K136" s="105">
        <v>0</v>
      </c>
      <c r="L136" s="105">
        <v>0.12121212121212099</v>
      </c>
      <c r="M136" s="105">
        <v>1.8854044260831692E-4</v>
      </c>
      <c r="N136" s="105">
        <v>8.6747705655984408E-6</v>
      </c>
      <c r="O136" s="104">
        <v>0</v>
      </c>
      <c r="P136" s="104">
        <v>0</v>
      </c>
      <c r="Q136" s="105">
        <v>0.79800000000000004</v>
      </c>
      <c r="R136" s="105" t="s">
        <v>443</v>
      </c>
      <c r="S136" s="104">
        <v>550000</v>
      </c>
      <c r="T136" s="104">
        <v>12.95</v>
      </c>
      <c r="U136" s="104">
        <v>17.77</v>
      </c>
      <c r="V136" s="105">
        <v>7.8710651397705096</v>
      </c>
      <c r="W136" s="106">
        <v>15.300000190734901</v>
      </c>
      <c r="X136" s="106">
        <v>2.2000000000000002</v>
      </c>
      <c r="Y136" s="105">
        <v>1.3810000419616699</v>
      </c>
      <c r="Z136" s="104">
        <v>96</v>
      </c>
      <c r="AA136" s="104">
        <v>106</v>
      </c>
      <c r="AB136" s="106" t="s">
        <v>443</v>
      </c>
      <c r="AC136" s="105">
        <v>1611.48901367188</v>
      </c>
      <c r="AD136" s="105" t="s">
        <v>443</v>
      </c>
      <c r="AE136" s="106" t="s">
        <v>443</v>
      </c>
      <c r="AF136" s="105" t="s">
        <v>443</v>
      </c>
      <c r="AG136" s="105" t="s">
        <v>443</v>
      </c>
      <c r="AH136" s="104">
        <v>0</v>
      </c>
      <c r="AI136" s="104">
        <v>0</v>
      </c>
      <c r="AJ136" s="104">
        <v>0</v>
      </c>
      <c r="AK136" s="104">
        <v>0</v>
      </c>
      <c r="AL136" s="104">
        <v>0</v>
      </c>
      <c r="AM136" s="104">
        <v>0</v>
      </c>
      <c r="AN136" s="104">
        <v>30</v>
      </c>
      <c r="AO136" s="106">
        <v>3.3</v>
      </c>
      <c r="AP136" s="106" t="s">
        <v>443</v>
      </c>
      <c r="AQ136" s="106" t="s">
        <v>443</v>
      </c>
      <c r="AR136" s="105">
        <v>2.6333333333333333</v>
      </c>
      <c r="AS136" s="105">
        <v>-0.228963106870651</v>
      </c>
      <c r="AT136" s="104" t="s">
        <v>443</v>
      </c>
      <c r="AU136" s="106">
        <v>99.289352416992202</v>
      </c>
      <c r="AV136" s="105">
        <v>99.523971557617202</v>
      </c>
      <c r="AW136" s="105" t="s">
        <v>443</v>
      </c>
      <c r="AX136" s="105">
        <v>111.52</v>
      </c>
      <c r="AY136" s="104">
        <v>280</v>
      </c>
      <c r="AZ136" s="106">
        <v>100</v>
      </c>
      <c r="BA136" s="106">
        <v>95.3</v>
      </c>
      <c r="BB136" s="104">
        <v>14536.041015625</v>
      </c>
      <c r="BC136" s="104">
        <v>21729</v>
      </c>
      <c r="BD136" s="104">
        <v>21045</v>
      </c>
      <c r="BE136" s="104">
        <v>460</v>
      </c>
      <c r="BF136" s="104"/>
    </row>
    <row r="137" spans="1:58" x14ac:dyDescent="0.25">
      <c r="A137" s="128" t="s">
        <v>393</v>
      </c>
      <c r="B137" s="107" t="s">
        <v>237</v>
      </c>
      <c r="C137" s="104">
        <v>8222.5684210526324</v>
      </c>
      <c r="D137" s="104">
        <v>0</v>
      </c>
      <c r="E137" s="104">
        <v>1772.9949999999999</v>
      </c>
      <c r="F137" s="104">
        <v>8.86</v>
      </c>
      <c r="G137" s="104">
        <v>0</v>
      </c>
      <c r="H137" s="104">
        <v>0</v>
      </c>
      <c r="I137" s="104">
        <v>0</v>
      </c>
      <c r="J137" s="104">
        <v>0</v>
      </c>
      <c r="K137" s="105">
        <v>0</v>
      </c>
      <c r="L137" s="105">
        <v>0</v>
      </c>
      <c r="M137" s="105">
        <v>0.15218813487953883</v>
      </c>
      <c r="N137" s="105">
        <v>0.33571801713314581</v>
      </c>
      <c r="O137" s="104">
        <v>0</v>
      </c>
      <c r="P137" s="104">
        <v>4</v>
      </c>
      <c r="Q137" s="105">
        <v>0.68600000000000005</v>
      </c>
      <c r="R137" s="105">
        <v>5.4345000000000001E-3</v>
      </c>
      <c r="S137" s="104">
        <v>719445212</v>
      </c>
      <c r="T137" s="104">
        <v>1284.6500000000001</v>
      </c>
      <c r="U137" s="104">
        <v>1062.27</v>
      </c>
      <c r="V137" s="105">
        <v>12.803880691528301</v>
      </c>
      <c r="W137" s="106">
        <v>20.899999618530298</v>
      </c>
      <c r="X137" s="106">
        <v>1.3999999761581401</v>
      </c>
      <c r="Y137" s="105">
        <v>2.02</v>
      </c>
      <c r="Z137" s="104">
        <v>98.8</v>
      </c>
      <c r="AA137" s="104">
        <v>0.95999997854232799</v>
      </c>
      <c r="AB137" s="106" t="s">
        <v>443</v>
      </c>
      <c r="AC137" s="105" t="s">
        <v>443</v>
      </c>
      <c r="AD137" s="106">
        <v>45</v>
      </c>
      <c r="AE137" s="106" t="s">
        <v>443</v>
      </c>
      <c r="AF137" s="105" t="s">
        <v>443</v>
      </c>
      <c r="AG137" s="105">
        <v>34.459999084472699</v>
      </c>
      <c r="AH137" s="104">
        <v>0</v>
      </c>
      <c r="AI137" s="104">
        <v>0</v>
      </c>
      <c r="AJ137" s="104">
        <v>0</v>
      </c>
      <c r="AK137" s="104">
        <v>225254</v>
      </c>
      <c r="AL137" s="104">
        <v>2538519</v>
      </c>
      <c r="AM137" s="104">
        <v>0</v>
      </c>
      <c r="AN137" s="104">
        <v>121</v>
      </c>
      <c r="AO137" s="106">
        <v>9.6</v>
      </c>
      <c r="AP137" s="106" t="s">
        <v>443</v>
      </c>
      <c r="AQ137" s="106" t="s">
        <v>443</v>
      </c>
      <c r="AR137" s="105">
        <v>2.7</v>
      </c>
      <c r="AS137" s="105">
        <v>-0.40148410201072698</v>
      </c>
      <c r="AT137" s="104" t="s">
        <v>443</v>
      </c>
      <c r="AU137" s="106">
        <v>100</v>
      </c>
      <c r="AV137" s="105">
        <v>96.930229187011705</v>
      </c>
      <c r="AW137" s="105">
        <v>61.2</v>
      </c>
      <c r="AX137" s="105">
        <v>76.81</v>
      </c>
      <c r="AY137" s="104">
        <v>17000</v>
      </c>
      <c r="AZ137" s="106">
        <v>92.332310699999994</v>
      </c>
      <c r="BA137" s="106">
        <v>58.352230200000001</v>
      </c>
      <c r="BB137" s="104">
        <v>4885.341796875</v>
      </c>
      <c r="BC137" s="104">
        <v>4684777</v>
      </c>
      <c r="BD137" s="104">
        <v>4650362</v>
      </c>
      <c r="BE137" s="104">
        <v>6020</v>
      </c>
      <c r="BF137" s="104"/>
    </row>
    <row r="138" spans="1:58" x14ac:dyDescent="0.25">
      <c r="A138" s="128" t="s">
        <v>245</v>
      </c>
      <c r="B138" s="107" t="s">
        <v>244</v>
      </c>
      <c r="C138" s="104">
        <v>5369.8821052631583</v>
      </c>
      <c r="D138" s="104">
        <v>1229.8042105263157</v>
      </c>
      <c r="E138" s="104">
        <v>6505.9204999999993</v>
      </c>
      <c r="F138" s="104">
        <v>378.80200000000002</v>
      </c>
      <c r="G138" s="104">
        <v>1245.067</v>
      </c>
      <c r="H138" s="104">
        <v>0</v>
      </c>
      <c r="I138" s="104">
        <v>5548.9820000000009</v>
      </c>
      <c r="J138" s="104">
        <v>0</v>
      </c>
      <c r="K138" s="105">
        <v>6.0999999999999999E-2</v>
      </c>
      <c r="L138" s="105">
        <v>3.03030303030303E-2</v>
      </c>
      <c r="M138" s="105">
        <v>3.4329803672341994E-2</v>
      </c>
      <c r="N138" s="105">
        <v>2.3512764584728727E-3</v>
      </c>
      <c r="O138" s="104">
        <v>0</v>
      </c>
      <c r="P138" s="104">
        <v>0</v>
      </c>
      <c r="Q138" s="105">
        <v>0.78900000000000003</v>
      </c>
      <c r="R138" s="105" t="s">
        <v>443</v>
      </c>
      <c r="S138" s="104">
        <v>9803370</v>
      </c>
      <c r="T138" s="104">
        <v>-1.4</v>
      </c>
      <c r="U138" s="104">
        <v>9.9499999999999993</v>
      </c>
      <c r="V138" s="105">
        <v>7.3445104062557207E-2</v>
      </c>
      <c r="W138" s="106">
        <v>16.100000381469702</v>
      </c>
      <c r="X138" s="106">
        <v>3.9000000953674299</v>
      </c>
      <c r="Y138" s="105">
        <v>1.6499999761581401</v>
      </c>
      <c r="Z138" s="104">
        <v>98</v>
      </c>
      <c r="AA138" s="104">
        <v>54</v>
      </c>
      <c r="AB138" s="106">
        <v>0.8</v>
      </c>
      <c r="AC138" s="105">
        <v>1542.79626464844</v>
      </c>
      <c r="AD138" s="105">
        <v>94</v>
      </c>
      <c r="AE138" s="106">
        <v>0</v>
      </c>
      <c r="AF138" s="105">
        <v>0.461150009348895</v>
      </c>
      <c r="AG138" s="105">
        <v>50.400001525878899</v>
      </c>
      <c r="AH138" s="104">
        <v>12000</v>
      </c>
      <c r="AI138" s="104">
        <v>12000</v>
      </c>
      <c r="AJ138" s="104">
        <v>0</v>
      </c>
      <c r="AK138" s="104">
        <v>0</v>
      </c>
      <c r="AL138" s="104">
        <v>2467</v>
      </c>
      <c r="AM138" s="104">
        <v>0</v>
      </c>
      <c r="AN138" s="104">
        <v>120</v>
      </c>
      <c r="AO138" s="106">
        <v>9.3000000000000007</v>
      </c>
      <c r="AP138" s="106">
        <v>2.95</v>
      </c>
      <c r="AQ138" s="106">
        <v>2.1</v>
      </c>
      <c r="AR138" s="105">
        <v>3.3</v>
      </c>
      <c r="AS138" s="105">
        <v>8.2320999354124104E-3</v>
      </c>
      <c r="AT138" s="104">
        <v>37</v>
      </c>
      <c r="AU138" s="106">
        <v>93.417800903320298</v>
      </c>
      <c r="AV138" s="105">
        <v>95.038230895996094</v>
      </c>
      <c r="AW138" s="105">
        <v>54</v>
      </c>
      <c r="AX138" s="105">
        <v>172.3</v>
      </c>
      <c r="AY138" s="104">
        <v>12000</v>
      </c>
      <c r="AZ138" s="106">
        <v>74.992289099999994</v>
      </c>
      <c r="BA138" s="106">
        <v>94.684575699999996</v>
      </c>
      <c r="BB138" s="104">
        <v>24445.970703125</v>
      </c>
      <c r="BC138" s="104">
        <v>4098587</v>
      </c>
      <c r="BD138" s="104">
        <v>3786017</v>
      </c>
      <c r="BE138" s="104">
        <v>74340</v>
      </c>
      <c r="BF138" s="104"/>
    </row>
    <row r="139" spans="1:58" x14ac:dyDescent="0.25">
      <c r="A139" s="128" t="s">
        <v>247</v>
      </c>
      <c r="B139" s="107" t="s">
        <v>246</v>
      </c>
      <c r="C139" s="104">
        <v>13093.265263157895</v>
      </c>
      <c r="D139" s="104">
        <v>1300.717894736842</v>
      </c>
      <c r="E139" s="104">
        <v>36931.208499999993</v>
      </c>
      <c r="F139" s="104">
        <v>357.93</v>
      </c>
      <c r="G139" s="104">
        <v>2428.1820000000002</v>
      </c>
      <c r="H139" s="104">
        <v>0</v>
      </c>
      <c r="I139" s="104">
        <v>9412.5460000000021</v>
      </c>
      <c r="J139" s="104">
        <v>91515</v>
      </c>
      <c r="K139" s="105">
        <v>6.0999999999999999E-2</v>
      </c>
      <c r="L139" s="105">
        <v>0</v>
      </c>
      <c r="M139" s="105">
        <v>0.45835141986251055</v>
      </c>
      <c r="N139" s="105">
        <v>7.226301876056411E-2</v>
      </c>
      <c r="O139" s="104">
        <v>0</v>
      </c>
      <c r="P139" s="104">
        <v>0</v>
      </c>
      <c r="Q139" s="105">
        <v>0.54400000000000004</v>
      </c>
      <c r="R139" s="105" t="s">
        <v>443</v>
      </c>
      <c r="S139" s="104">
        <v>27517023</v>
      </c>
      <c r="T139" s="104">
        <v>420.21</v>
      </c>
      <c r="U139" s="104">
        <v>440.12</v>
      </c>
      <c r="V139" s="105">
        <v>2.6996512413024898</v>
      </c>
      <c r="W139" s="106">
        <v>53.400001525878899</v>
      </c>
      <c r="X139" s="106">
        <v>27.899999618530298</v>
      </c>
      <c r="Y139" s="105">
        <v>5.7999998331069898E-2</v>
      </c>
      <c r="Z139" s="104">
        <v>62</v>
      </c>
      <c r="AA139" s="104">
        <v>432</v>
      </c>
      <c r="AB139" s="106">
        <v>0.9</v>
      </c>
      <c r="AC139" s="105">
        <v>98.580886840820298</v>
      </c>
      <c r="AD139" s="105">
        <v>215</v>
      </c>
      <c r="AE139" s="106">
        <v>40</v>
      </c>
      <c r="AF139" s="105">
        <v>0.74128416717707202</v>
      </c>
      <c r="AG139" s="105">
        <v>43.880001068115199</v>
      </c>
      <c r="AH139" s="104">
        <v>0</v>
      </c>
      <c r="AI139" s="104">
        <v>0</v>
      </c>
      <c r="AJ139" s="104">
        <v>545036</v>
      </c>
      <c r="AK139" s="104">
        <v>12423</v>
      </c>
      <c r="AL139" s="104">
        <v>9880</v>
      </c>
      <c r="AM139" s="104">
        <v>0</v>
      </c>
      <c r="AN139" s="104">
        <v>101</v>
      </c>
      <c r="AO139" s="106">
        <v>13.9</v>
      </c>
      <c r="AP139" s="106" t="s">
        <v>443</v>
      </c>
      <c r="AQ139" s="106" t="s">
        <v>443</v>
      </c>
      <c r="AR139" s="105">
        <v>2.333333333333333</v>
      </c>
      <c r="AS139" s="105">
        <v>-0.65779328346252397</v>
      </c>
      <c r="AT139" s="104">
        <v>28</v>
      </c>
      <c r="AU139" s="106">
        <v>22.932153701782202</v>
      </c>
      <c r="AV139" s="105">
        <v>63.4334907531738</v>
      </c>
      <c r="AW139" s="105">
        <v>9.6</v>
      </c>
      <c r="AX139" s="105">
        <v>48.56</v>
      </c>
      <c r="AY139" s="104">
        <v>14000</v>
      </c>
      <c r="AZ139" s="106">
        <v>18.924413699999999</v>
      </c>
      <c r="BA139" s="106">
        <v>39.962569899999998</v>
      </c>
      <c r="BB139" s="104">
        <v>4197.3115234375</v>
      </c>
      <c r="BC139" s="104">
        <v>8251162</v>
      </c>
      <c r="BD139" s="104">
        <v>7293512</v>
      </c>
      <c r="BE139" s="104">
        <v>452860</v>
      </c>
      <c r="BF139" s="104"/>
    </row>
    <row r="140" spans="1:58" x14ac:dyDescent="0.25">
      <c r="A140" s="128" t="s">
        <v>249</v>
      </c>
      <c r="B140" s="107" t="s">
        <v>248</v>
      </c>
      <c r="C140" s="104">
        <v>4.3010526315789477</v>
      </c>
      <c r="D140" s="104">
        <v>0</v>
      </c>
      <c r="E140" s="104">
        <v>29225.708500000001</v>
      </c>
      <c r="F140" s="104">
        <v>0</v>
      </c>
      <c r="G140" s="104">
        <v>0</v>
      </c>
      <c r="H140" s="104">
        <v>0</v>
      </c>
      <c r="I140" s="104">
        <v>0</v>
      </c>
      <c r="J140" s="104">
        <v>53875</v>
      </c>
      <c r="K140" s="105">
        <v>0.21199999999999999</v>
      </c>
      <c r="L140" s="105">
        <v>0</v>
      </c>
      <c r="M140" s="105">
        <v>0.31198640591137922</v>
      </c>
      <c r="N140" s="105">
        <v>3.8432602724003256E-2</v>
      </c>
      <c r="O140" s="104">
        <v>0</v>
      </c>
      <c r="P140" s="104">
        <v>0</v>
      </c>
      <c r="Q140" s="105">
        <v>0.70199999999999996</v>
      </c>
      <c r="R140" s="105">
        <v>1.9190777093172101E-2</v>
      </c>
      <c r="S140" s="104">
        <v>1977200</v>
      </c>
      <c r="T140" s="104">
        <v>28.81</v>
      </c>
      <c r="U140" s="104">
        <v>42.39</v>
      </c>
      <c r="V140" s="105">
        <v>0.37080281972885099</v>
      </c>
      <c r="W140" s="106">
        <v>21</v>
      </c>
      <c r="X140" s="106">
        <v>1.29999995231628</v>
      </c>
      <c r="Y140" s="105">
        <v>1.22699999809265</v>
      </c>
      <c r="Z140" s="104">
        <v>92</v>
      </c>
      <c r="AA140" s="104">
        <v>44</v>
      </c>
      <c r="AB140" s="106">
        <v>0.5</v>
      </c>
      <c r="AC140" s="105">
        <v>724.31164550781295</v>
      </c>
      <c r="AD140" s="105">
        <v>132</v>
      </c>
      <c r="AE140" s="106">
        <v>0</v>
      </c>
      <c r="AF140" s="105">
        <v>0.467377380753357</v>
      </c>
      <c r="AG140" s="105">
        <v>47.900001525878899</v>
      </c>
      <c r="AH140" s="104">
        <v>0</v>
      </c>
      <c r="AI140" s="104">
        <v>0</v>
      </c>
      <c r="AJ140" s="104">
        <v>35225</v>
      </c>
      <c r="AK140" s="104">
        <v>0</v>
      </c>
      <c r="AL140" s="104">
        <v>217</v>
      </c>
      <c r="AM140" s="104">
        <v>0</v>
      </c>
      <c r="AN140" s="104">
        <v>110</v>
      </c>
      <c r="AO140" s="106">
        <v>12</v>
      </c>
      <c r="AP140" s="106">
        <v>4.33</v>
      </c>
      <c r="AQ140" s="106">
        <v>11.2</v>
      </c>
      <c r="AR140" s="105">
        <v>3.5166666666666671</v>
      </c>
      <c r="AS140" s="105">
        <v>-0.81239241361617998</v>
      </c>
      <c r="AT140" s="104">
        <v>29</v>
      </c>
      <c r="AU140" s="106">
        <v>98.400001525878906</v>
      </c>
      <c r="AV140" s="105">
        <v>95.536109924316406</v>
      </c>
      <c r="AW140" s="105">
        <v>51.3</v>
      </c>
      <c r="AX140" s="105">
        <v>104.77</v>
      </c>
      <c r="AY140" s="104">
        <v>74000</v>
      </c>
      <c r="AZ140" s="106">
        <v>88.597886900000006</v>
      </c>
      <c r="BA140" s="106">
        <v>97.9626734</v>
      </c>
      <c r="BB140" s="104">
        <v>9690.7744140625</v>
      </c>
      <c r="BC140" s="104">
        <v>6811297</v>
      </c>
      <c r="BD140" s="104">
        <v>6601582</v>
      </c>
      <c r="BE140" s="104">
        <v>397300</v>
      </c>
      <c r="BF140" s="104"/>
    </row>
    <row r="141" spans="1:58" x14ac:dyDescent="0.25">
      <c r="A141" s="128" t="s">
        <v>251</v>
      </c>
      <c r="B141" s="107" t="s">
        <v>250</v>
      </c>
      <c r="C141" s="104">
        <v>51593.93894736842</v>
      </c>
      <c r="D141" s="104">
        <v>24591.648421052632</v>
      </c>
      <c r="E141" s="104">
        <v>174814.49000000002</v>
      </c>
      <c r="F141" s="104">
        <v>2270.9360000000001</v>
      </c>
      <c r="G141" s="104">
        <v>0</v>
      </c>
      <c r="H141" s="104">
        <v>0</v>
      </c>
      <c r="I141" s="104">
        <v>0</v>
      </c>
      <c r="J141" s="104">
        <v>100651</v>
      </c>
      <c r="K141" s="105">
        <v>0.152</v>
      </c>
      <c r="L141" s="105">
        <v>9.0909090909090898E-2</v>
      </c>
      <c r="M141" s="105">
        <v>0.36881084596229091</v>
      </c>
      <c r="N141" s="105">
        <v>2.382762374109787E-2</v>
      </c>
      <c r="O141" s="104">
        <v>0</v>
      </c>
      <c r="P141" s="104">
        <v>0</v>
      </c>
      <c r="Q141" s="105">
        <v>0.75</v>
      </c>
      <c r="R141" s="105">
        <v>4.3195900000000002E-2</v>
      </c>
      <c r="S141" s="104">
        <v>45061227</v>
      </c>
      <c r="T141" s="104">
        <v>244.78</v>
      </c>
      <c r="U141" s="104">
        <v>-155.88999999999999</v>
      </c>
      <c r="V141" s="105">
        <v>-3.7510150577873E-3</v>
      </c>
      <c r="W141" s="106">
        <v>15</v>
      </c>
      <c r="X141" s="106">
        <v>3.0999999046325701</v>
      </c>
      <c r="Y141" s="105">
        <v>1.1319999694824201</v>
      </c>
      <c r="Z141" s="104">
        <v>83</v>
      </c>
      <c r="AA141" s="104">
        <v>116</v>
      </c>
      <c r="AB141" s="106">
        <v>0.3</v>
      </c>
      <c r="AC141" s="105">
        <v>671.003662109375</v>
      </c>
      <c r="AD141" s="105">
        <v>68</v>
      </c>
      <c r="AE141" s="106">
        <v>1</v>
      </c>
      <c r="AF141" s="105">
        <v>0.367588629125503</v>
      </c>
      <c r="AG141" s="105">
        <v>43.799999237060497</v>
      </c>
      <c r="AH141" s="104">
        <v>21493</v>
      </c>
      <c r="AI141" s="104">
        <v>2188505</v>
      </c>
      <c r="AJ141" s="104">
        <v>9319</v>
      </c>
      <c r="AK141" s="104">
        <v>59302</v>
      </c>
      <c r="AL141" s="104">
        <v>1978</v>
      </c>
      <c r="AM141" s="104">
        <v>0</v>
      </c>
      <c r="AN141" s="104">
        <v>121</v>
      </c>
      <c r="AO141" s="106">
        <v>7.9</v>
      </c>
      <c r="AP141" s="106">
        <v>3.87</v>
      </c>
      <c r="AQ141" s="106">
        <v>3.4</v>
      </c>
      <c r="AR141" s="105">
        <v>3.55</v>
      </c>
      <c r="AS141" s="105">
        <v>-0.127888694405556</v>
      </c>
      <c r="AT141" s="104">
        <v>35</v>
      </c>
      <c r="AU141" s="106">
        <v>94.851745605468807</v>
      </c>
      <c r="AV141" s="105">
        <v>94.173667907714801</v>
      </c>
      <c r="AW141" s="105">
        <v>45.5</v>
      </c>
      <c r="AX141" s="105">
        <v>117.06</v>
      </c>
      <c r="AY141" s="104">
        <v>84000</v>
      </c>
      <c r="AZ141" s="106">
        <v>76.193446199999997</v>
      </c>
      <c r="BA141" s="106">
        <v>86.697263300000003</v>
      </c>
      <c r="BB141" s="104">
        <v>13434.1259765625</v>
      </c>
      <c r="BC141" s="104">
        <v>32165484</v>
      </c>
      <c r="BD141" s="104">
        <v>30776225</v>
      </c>
      <c r="BE141" s="104">
        <v>1280000</v>
      </c>
      <c r="BF141" s="104"/>
    </row>
    <row r="142" spans="1:58" x14ac:dyDescent="0.25">
      <c r="A142" s="128" t="s">
        <v>253</v>
      </c>
      <c r="B142" s="107" t="s">
        <v>252</v>
      </c>
      <c r="C142" s="104">
        <v>158666.00210526315</v>
      </c>
      <c r="D142" s="104">
        <v>92338.604210526319</v>
      </c>
      <c r="E142" s="104">
        <v>484019.65700000001</v>
      </c>
      <c r="F142" s="104">
        <v>4514.1379999999999</v>
      </c>
      <c r="G142" s="104">
        <v>1744679.1390000002</v>
      </c>
      <c r="H142" s="104">
        <v>1222043.2575000001</v>
      </c>
      <c r="I142" s="104">
        <v>769583.64600000007</v>
      </c>
      <c r="J142" s="104">
        <v>122365</v>
      </c>
      <c r="K142" s="105">
        <v>0.182</v>
      </c>
      <c r="L142" s="105">
        <v>3.03030303030303E-2</v>
      </c>
      <c r="M142" s="105">
        <v>0.84182896453520839</v>
      </c>
      <c r="N142" s="105">
        <v>0.53012276545914661</v>
      </c>
      <c r="O142" s="104">
        <v>0</v>
      </c>
      <c r="P142" s="104">
        <v>4</v>
      </c>
      <c r="Q142" s="105">
        <v>0.69899999999999995</v>
      </c>
      <c r="R142" s="105">
        <v>3.2807500000000003E-2</v>
      </c>
      <c r="S142" s="104">
        <v>92464929</v>
      </c>
      <c r="T142" s="104">
        <v>272.20999999999998</v>
      </c>
      <c r="U142" s="104">
        <v>163.28</v>
      </c>
      <c r="V142" s="105">
        <v>4.2496614158153499E-2</v>
      </c>
      <c r="W142" s="106">
        <v>28.100000381469702</v>
      </c>
      <c r="X142" s="106">
        <v>20.200000762939499</v>
      </c>
      <c r="Y142" s="105" t="s">
        <v>443</v>
      </c>
      <c r="Z142" s="104">
        <v>89</v>
      </c>
      <c r="AA142" s="104">
        <v>554</v>
      </c>
      <c r="AB142" s="106">
        <v>0.1</v>
      </c>
      <c r="AC142" s="105">
        <v>322.77798461914102</v>
      </c>
      <c r="AD142" s="105">
        <v>114</v>
      </c>
      <c r="AE142" s="106">
        <v>0</v>
      </c>
      <c r="AF142" s="105">
        <v>0.42743586830778901</v>
      </c>
      <c r="AG142" s="105">
        <v>43.040000915527301</v>
      </c>
      <c r="AH142" s="104">
        <v>5534812</v>
      </c>
      <c r="AI142" s="104">
        <v>4866405</v>
      </c>
      <c r="AJ142" s="104">
        <v>7288203</v>
      </c>
      <c r="AK142" s="104">
        <v>287288</v>
      </c>
      <c r="AL142" s="104">
        <v>574</v>
      </c>
      <c r="AM142" s="104">
        <v>0</v>
      </c>
      <c r="AN142" s="104">
        <v>117</v>
      </c>
      <c r="AO142" s="106">
        <v>13.8</v>
      </c>
      <c r="AP142" s="106">
        <v>6.84</v>
      </c>
      <c r="AQ142" s="106">
        <v>2.6</v>
      </c>
      <c r="AR142" s="105">
        <v>3.6166666666666671</v>
      </c>
      <c r="AS142" s="105">
        <v>-6.2704801559448201E-2</v>
      </c>
      <c r="AT142" s="104">
        <v>36</v>
      </c>
      <c r="AU142" s="106">
        <v>90.981613159179702</v>
      </c>
      <c r="AV142" s="105">
        <v>96.618026733398395</v>
      </c>
      <c r="AW142" s="105">
        <v>55.5</v>
      </c>
      <c r="AX142" s="105">
        <v>109.17</v>
      </c>
      <c r="AY142" s="104">
        <v>150000</v>
      </c>
      <c r="AZ142" s="106">
        <v>73.934905000000001</v>
      </c>
      <c r="BA142" s="106">
        <v>91.791846899999996</v>
      </c>
      <c r="BB142" s="104">
        <v>8342.8046875</v>
      </c>
      <c r="BC142" s="104">
        <v>104918088</v>
      </c>
      <c r="BD142" s="104">
        <v>99813948</v>
      </c>
      <c r="BE142" s="104">
        <v>298170</v>
      </c>
      <c r="BF142" s="104"/>
    </row>
    <row r="143" spans="1:58" x14ac:dyDescent="0.25">
      <c r="A143" s="128" t="s">
        <v>255</v>
      </c>
      <c r="B143" s="107" t="s">
        <v>254</v>
      </c>
      <c r="C143" s="104">
        <v>2958.2126315789474</v>
      </c>
      <c r="D143" s="104">
        <v>0</v>
      </c>
      <c r="E143" s="104">
        <v>170252.84900000002</v>
      </c>
      <c r="F143" s="104">
        <v>0</v>
      </c>
      <c r="G143" s="104">
        <v>0</v>
      </c>
      <c r="H143" s="104">
        <v>0</v>
      </c>
      <c r="I143" s="104">
        <v>0</v>
      </c>
      <c r="J143" s="104">
        <v>0</v>
      </c>
      <c r="K143" s="105">
        <v>0</v>
      </c>
      <c r="L143" s="105">
        <v>9.0909090909090898E-2</v>
      </c>
      <c r="M143" s="105">
        <v>8.8668173788136601E-3</v>
      </c>
      <c r="N143" s="105">
        <v>7.0045751186755562E-3</v>
      </c>
      <c r="O143" s="104">
        <v>0</v>
      </c>
      <c r="P143" s="104">
        <v>0</v>
      </c>
      <c r="Q143" s="105">
        <v>0.86499999999999999</v>
      </c>
      <c r="R143" s="105" t="s">
        <v>443</v>
      </c>
      <c r="S143" s="104">
        <v>100000</v>
      </c>
      <c r="T143" s="104">
        <v>0</v>
      </c>
      <c r="U143" s="104">
        <v>0</v>
      </c>
      <c r="V143" s="105" t="s">
        <v>443</v>
      </c>
      <c r="W143" s="106">
        <v>4.6999998092651403</v>
      </c>
      <c r="X143" s="106" t="s">
        <v>443</v>
      </c>
      <c r="Y143" s="105">
        <v>2.2190001010894802</v>
      </c>
      <c r="Z143" s="104">
        <v>96</v>
      </c>
      <c r="AA143" s="104">
        <v>17</v>
      </c>
      <c r="AB143" s="106">
        <v>0.1</v>
      </c>
      <c r="AC143" s="105">
        <v>1704.19604492188</v>
      </c>
      <c r="AD143" s="105">
        <v>3</v>
      </c>
      <c r="AE143" s="106" t="s">
        <v>443</v>
      </c>
      <c r="AF143" s="105">
        <v>0.132132453485799</v>
      </c>
      <c r="AG143" s="105">
        <v>32.080001831054702</v>
      </c>
      <c r="AH143" s="104">
        <v>3</v>
      </c>
      <c r="AI143" s="104">
        <v>5844</v>
      </c>
      <c r="AJ143" s="104">
        <v>0</v>
      </c>
      <c r="AK143" s="104">
        <v>0</v>
      </c>
      <c r="AL143" s="104">
        <v>12381</v>
      </c>
      <c r="AM143" s="104">
        <v>0</v>
      </c>
      <c r="AN143" s="104">
        <v>138</v>
      </c>
      <c r="AO143" s="106">
        <v>2.4</v>
      </c>
      <c r="AP143" s="106">
        <v>2.65</v>
      </c>
      <c r="AQ143" s="106">
        <v>7</v>
      </c>
      <c r="AR143" s="105">
        <v>3.2833333333333328</v>
      </c>
      <c r="AS143" s="105">
        <v>0.63456708192825295</v>
      </c>
      <c r="AT143" s="104">
        <v>60</v>
      </c>
      <c r="AU143" s="106">
        <v>100</v>
      </c>
      <c r="AV143" s="105">
        <v>99.787422180175795</v>
      </c>
      <c r="AW143" s="105">
        <v>73.3</v>
      </c>
      <c r="AX143" s="105">
        <v>146.21</v>
      </c>
      <c r="AY143" s="104">
        <v>610000</v>
      </c>
      <c r="AZ143" s="106">
        <v>97.210426999999996</v>
      </c>
      <c r="BA143" s="106">
        <v>98.346251199999998</v>
      </c>
      <c r="BB143" s="104">
        <v>29291.353515625</v>
      </c>
      <c r="BC143" s="104">
        <v>37975840</v>
      </c>
      <c r="BD143" s="104">
        <v>38173722</v>
      </c>
      <c r="BE143" s="104">
        <v>304150</v>
      </c>
      <c r="BF143" s="104"/>
    </row>
    <row r="144" spans="1:58" x14ac:dyDescent="0.25">
      <c r="A144" s="128" t="s">
        <v>257</v>
      </c>
      <c r="B144" s="107" t="s">
        <v>256</v>
      </c>
      <c r="C144" s="104">
        <v>17011.322105263156</v>
      </c>
      <c r="D144" s="104">
        <v>0</v>
      </c>
      <c r="E144" s="104">
        <v>17422.981</v>
      </c>
      <c r="F144" s="104">
        <v>31.713999999999999</v>
      </c>
      <c r="G144" s="104">
        <v>469.83850000000001</v>
      </c>
      <c r="H144" s="104">
        <v>0</v>
      </c>
      <c r="I144" s="104">
        <v>0</v>
      </c>
      <c r="J144" s="104">
        <v>0</v>
      </c>
      <c r="K144" s="105">
        <v>6.0999999999999999E-2</v>
      </c>
      <c r="L144" s="105">
        <v>0.12121212121212099</v>
      </c>
      <c r="M144" s="105">
        <v>2.7387712269312781E-3</v>
      </c>
      <c r="N144" s="105">
        <v>1.2505571953431208E-3</v>
      </c>
      <c r="O144" s="104">
        <v>0</v>
      </c>
      <c r="P144" s="104">
        <v>0</v>
      </c>
      <c r="Q144" s="105">
        <v>0.84699999999999998</v>
      </c>
      <c r="R144" s="105" t="s">
        <v>443</v>
      </c>
      <c r="S144" s="104">
        <v>212877</v>
      </c>
      <c r="T144" s="104">
        <v>0</v>
      </c>
      <c r="U144" s="104">
        <v>0</v>
      </c>
      <c r="V144" s="105" t="s">
        <v>443</v>
      </c>
      <c r="W144" s="106">
        <v>3.7000000476837198</v>
      </c>
      <c r="X144" s="106" t="s">
        <v>443</v>
      </c>
      <c r="Y144" s="105">
        <v>4.0999999046325701</v>
      </c>
      <c r="Z144" s="104">
        <v>98</v>
      </c>
      <c r="AA144" s="104">
        <v>20</v>
      </c>
      <c r="AB144" s="106" t="s">
        <v>443</v>
      </c>
      <c r="AC144" s="105">
        <v>2661.39697265625</v>
      </c>
      <c r="AD144" s="105">
        <v>10</v>
      </c>
      <c r="AE144" s="106" t="s">
        <v>443</v>
      </c>
      <c r="AF144" s="105">
        <v>8.7788980248375906E-2</v>
      </c>
      <c r="AG144" s="105">
        <v>36.040000915527301</v>
      </c>
      <c r="AH144" s="104">
        <v>1161</v>
      </c>
      <c r="AI144" s="104">
        <v>3475</v>
      </c>
      <c r="AJ144" s="104">
        <v>417</v>
      </c>
      <c r="AK144" s="104">
        <v>0</v>
      </c>
      <c r="AL144" s="104">
        <v>1835</v>
      </c>
      <c r="AM144" s="104">
        <v>0</v>
      </c>
      <c r="AN144" s="104">
        <v>140</v>
      </c>
      <c r="AO144" s="106">
        <v>2.4</v>
      </c>
      <c r="AP144" s="106">
        <v>2.4700000000000002</v>
      </c>
      <c r="AQ144" s="106">
        <v>9</v>
      </c>
      <c r="AR144" s="105">
        <v>3.95</v>
      </c>
      <c r="AS144" s="105">
        <v>1.3321720361709599</v>
      </c>
      <c r="AT144" s="104">
        <v>64</v>
      </c>
      <c r="AU144" s="106">
        <v>100</v>
      </c>
      <c r="AV144" s="105">
        <v>95.428108215332003</v>
      </c>
      <c r="AW144" s="105">
        <v>70.400000000000006</v>
      </c>
      <c r="AX144" s="105">
        <v>109.09</v>
      </c>
      <c r="AY144" s="104">
        <v>160000</v>
      </c>
      <c r="AZ144" s="106">
        <v>99.669039100000006</v>
      </c>
      <c r="BA144" s="106">
        <v>100</v>
      </c>
      <c r="BB144" s="104">
        <v>32198.8203125</v>
      </c>
      <c r="BC144" s="104">
        <v>10293718</v>
      </c>
      <c r="BD144" s="104">
        <v>10210890</v>
      </c>
      <c r="BE144" s="104">
        <v>91470</v>
      </c>
      <c r="BF144" s="104"/>
    </row>
    <row r="145" spans="1:58" x14ac:dyDescent="0.25">
      <c r="A145" s="128" t="s">
        <v>259</v>
      </c>
      <c r="B145" s="107" t="s">
        <v>258</v>
      </c>
      <c r="C145" s="104">
        <v>205.68421052631578</v>
      </c>
      <c r="D145" s="104">
        <v>0</v>
      </c>
      <c r="E145" s="104">
        <v>11.929500000000001</v>
      </c>
      <c r="F145" s="104">
        <v>5.6000000000000001E-2</v>
      </c>
      <c r="G145" s="104">
        <v>0</v>
      </c>
      <c r="H145" s="104">
        <v>0</v>
      </c>
      <c r="I145" s="104">
        <v>0</v>
      </c>
      <c r="J145" s="104">
        <v>0</v>
      </c>
      <c r="K145" s="105">
        <v>0</v>
      </c>
      <c r="L145" s="105">
        <v>0.18181818181818199</v>
      </c>
      <c r="M145" s="105">
        <v>9.2284950147804093E-3</v>
      </c>
      <c r="N145" s="105">
        <v>9.9531776782096253E-4</v>
      </c>
      <c r="O145" s="104">
        <v>0</v>
      </c>
      <c r="P145" s="104">
        <v>0</v>
      </c>
      <c r="Q145" s="105">
        <v>0.85599999999999998</v>
      </c>
      <c r="R145" s="105" t="s">
        <v>443</v>
      </c>
      <c r="S145" s="104">
        <v>3500000</v>
      </c>
      <c r="T145" s="104">
        <v>0</v>
      </c>
      <c r="U145" s="104">
        <v>0</v>
      </c>
      <c r="V145" s="105" t="s">
        <v>443</v>
      </c>
      <c r="W145" s="106">
        <v>7.5999999046325701</v>
      </c>
      <c r="X145" s="106" t="s">
        <v>443</v>
      </c>
      <c r="Y145" s="105">
        <v>7.7389998435974103</v>
      </c>
      <c r="Z145" s="104">
        <v>99</v>
      </c>
      <c r="AA145" s="104">
        <v>26</v>
      </c>
      <c r="AB145" s="106">
        <v>0.1</v>
      </c>
      <c r="AC145" s="105">
        <v>3900.2861328125</v>
      </c>
      <c r="AD145" s="105">
        <v>13</v>
      </c>
      <c r="AE145" s="106" t="s">
        <v>443</v>
      </c>
      <c r="AF145" s="105">
        <v>0.205816107127896</v>
      </c>
      <c r="AG145" s="105" t="s">
        <v>443</v>
      </c>
      <c r="AH145" s="104">
        <v>0</v>
      </c>
      <c r="AI145" s="104">
        <v>0</v>
      </c>
      <c r="AJ145" s="104">
        <v>1500</v>
      </c>
      <c r="AK145" s="104">
        <v>0</v>
      </c>
      <c r="AL145" s="104">
        <v>189</v>
      </c>
      <c r="AM145" s="104">
        <v>0</v>
      </c>
      <c r="AN145" s="104">
        <v>140</v>
      </c>
      <c r="AO145" s="106">
        <v>4.4000000000000004</v>
      </c>
      <c r="AP145" s="106">
        <v>1.75</v>
      </c>
      <c r="AQ145" s="106">
        <v>6.3</v>
      </c>
      <c r="AR145" s="105">
        <v>3.1333333333333333</v>
      </c>
      <c r="AS145" s="105">
        <v>0.74289619922637895</v>
      </c>
      <c r="AT145" s="104">
        <v>62</v>
      </c>
      <c r="AU145" s="106">
        <v>100</v>
      </c>
      <c r="AV145" s="105">
        <v>97.757087707519503</v>
      </c>
      <c r="AW145" s="105">
        <v>94.3</v>
      </c>
      <c r="AX145" s="105">
        <v>147.1</v>
      </c>
      <c r="AY145" s="104">
        <v>11000</v>
      </c>
      <c r="AZ145" s="106">
        <v>98.018420399999997</v>
      </c>
      <c r="BA145" s="106">
        <v>100</v>
      </c>
      <c r="BB145" s="104">
        <v>128378.296875</v>
      </c>
      <c r="BC145" s="104">
        <v>2639211</v>
      </c>
      <c r="BD145" s="104">
        <v>2228516</v>
      </c>
      <c r="BE145" s="104">
        <v>11610</v>
      </c>
      <c r="BF145" s="104"/>
    </row>
    <row r="146" spans="1:58" x14ac:dyDescent="0.25">
      <c r="A146" s="128" t="s">
        <v>261</v>
      </c>
      <c r="B146" s="107" t="s">
        <v>260</v>
      </c>
      <c r="C146" s="104">
        <v>38474.610526315788</v>
      </c>
      <c r="D146" s="104">
        <v>2301.1768421052629</v>
      </c>
      <c r="E146" s="104">
        <v>165579.10950000002</v>
      </c>
      <c r="F146" s="104">
        <v>0</v>
      </c>
      <c r="G146" s="104">
        <v>0</v>
      </c>
      <c r="H146" s="104">
        <v>0</v>
      </c>
      <c r="I146" s="104">
        <v>0</v>
      </c>
      <c r="J146" s="104">
        <v>0</v>
      </c>
      <c r="K146" s="105">
        <v>0.03</v>
      </c>
      <c r="L146" s="105">
        <v>0.15151515151515199</v>
      </c>
      <c r="M146" s="105">
        <v>0.19390131043721345</v>
      </c>
      <c r="N146" s="105">
        <v>0.12669570504388369</v>
      </c>
      <c r="O146" s="104">
        <v>0</v>
      </c>
      <c r="P146" s="104">
        <v>0</v>
      </c>
      <c r="Q146" s="105">
        <v>0.81100000000000005</v>
      </c>
      <c r="R146" s="105" t="s">
        <v>443</v>
      </c>
      <c r="S146" s="104">
        <v>0</v>
      </c>
      <c r="T146" s="104">
        <v>0</v>
      </c>
      <c r="U146" s="104">
        <v>0</v>
      </c>
      <c r="V146" s="105" t="s">
        <v>443</v>
      </c>
      <c r="W146" s="106">
        <v>7.8000001907348597</v>
      </c>
      <c r="X146" s="106" t="s">
        <v>443</v>
      </c>
      <c r="Y146" s="105">
        <v>2.4479999542236301</v>
      </c>
      <c r="Z146" s="104">
        <v>86</v>
      </c>
      <c r="AA146" s="104">
        <v>72</v>
      </c>
      <c r="AB146" s="106">
        <v>0.1</v>
      </c>
      <c r="AC146" s="105">
        <v>1090.41650390625</v>
      </c>
      <c r="AD146" s="105">
        <v>31</v>
      </c>
      <c r="AE146" s="106" t="s">
        <v>443</v>
      </c>
      <c r="AF146" s="105">
        <v>0.31050228542881703</v>
      </c>
      <c r="AG146" s="105">
        <v>28.299999237060501</v>
      </c>
      <c r="AH146" s="104">
        <v>300</v>
      </c>
      <c r="AI146" s="104">
        <v>137</v>
      </c>
      <c r="AJ146" s="104">
        <v>1200</v>
      </c>
      <c r="AK146" s="104">
        <v>0</v>
      </c>
      <c r="AL146" s="104">
        <v>4072</v>
      </c>
      <c r="AM146" s="104">
        <v>0</v>
      </c>
      <c r="AN146" s="104">
        <v>135</v>
      </c>
      <c r="AO146" s="106">
        <v>2.4</v>
      </c>
      <c r="AP146" s="106">
        <v>3.7</v>
      </c>
      <c r="AQ146" s="106">
        <v>4.3</v>
      </c>
      <c r="AR146" s="105">
        <v>3.5</v>
      </c>
      <c r="AS146" s="105">
        <v>-0.17338299751281699</v>
      </c>
      <c r="AT146" s="104">
        <v>47</v>
      </c>
      <c r="AU146" s="106">
        <v>100</v>
      </c>
      <c r="AV146" s="105">
        <v>98.757026672363295</v>
      </c>
      <c r="AW146" s="105">
        <v>59.5</v>
      </c>
      <c r="AX146" s="105">
        <v>106.43</v>
      </c>
      <c r="AY146" s="104">
        <v>200000</v>
      </c>
      <c r="AZ146" s="106">
        <v>79.076551499999994</v>
      </c>
      <c r="BA146" s="106">
        <v>100</v>
      </c>
      <c r="BB146" s="104">
        <v>25840.8359375</v>
      </c>
      <c r="BC146" s="104">
        <v>19586540</v>
      </c>
      <c r="BD146" s="104">
        <v>19332397</v>
      </c>
      <c r="BE146" s="104">
        <v>230160</v>
      </c>
      <c r="BF146" s="104"/>
    </row>
    <row r="147" spans="1:58" x14ac:dyDescent="0.25">
      <c r="A147" s="128" t="s">
        <v>377</v>
      </c>
      <c r="B147" s="107" t="s">
        <v>262</v>
      </c>
      <c r="C147" s="104">
        <v>36570.442105263159</v>
      </c>
      <c r="D147" s="104">
        <v>10927.461052631579</v>
      </c>
      <c r="E147" s="104">
        <v>1004502.8620000001</v>
      </c>
      <c r="F147" s="104">
        <v>55.793999999999997</v>
      </c>
      <c r="G147" s="104">
        <v>19041.7425</v>
      </c>
      <c r="H147" s="104">
        <v>573.01949999999999</v>
      </c>
      <c r="I147" s="104">
        <v>9677.9259999999995</v>
      </c>
      <c r="J147" s="104">
        <v>30303</v>
      </c>
      <c r="K147" s="105">
        <v>0.152</v>
      </c>
      <c r="L147" s="105">
        <v>0.15151515151515199</v>
      </c>
      <c r="M147" s="105">
        <v>0.93358128520421479</v>
      </c>
      <c r="N147" s="105">
        <v>0.75693721386280577</v>
      </c>
      <c r="O147" s="104">
        <v>0</v>
      </c>
      <c r="P147" s="104">
        <v>0</v>
      </c>
      <c r="Q147" s="105">
        <v>0.81599999999999995</v>
      </c>
      <c r="R147" s="105" t="s">
        <v>443</v>
      </c>
      <c r="S147" s="104">
        <v>662474</v>
      </c>
      <c r="T147" s="104">
        <v>0</v>
      </c>
      <c r="U147" s="104">
        <v>0</v>
      </c>
      <c r="V147" s="105" t="s">
        <v>443</v>
      </c>
      <c r="W147" s="106">
        <v>7.5999999046325701</v>
      </c>
      <c r="X147" s="106" t="s">
        <v>443</v>
      </c>
      <c r="Y147" s="105">
        <v>4.30889987945557</v>
      </c>
      <c r="Z147" s="104">
        <v>98</v>
      </c>
      <c r="AA147" s="104">
        <v>60</v>
      </c>
      <c r="AB147" s="106" t="s">
        <v>443</v>
      </c>
      <c r="AC147" s="105">
        <v>1414.0283203125</v>
      </c>
      <c r="AD147" s="105">
        <v>25</v>
      </c>
      <c r="AE147" s="106" t="s">
        <v>443</v>
      </c>
      <c r="AF147" s="105">
        <v>0.25745810745039499</v>
      </c>
      <c r="AG147" s="105">
        <v>41.590000152587898</v>
      </c>
      <c r="AH147" s="104">
        <v>11696</v>
      </c>
      <c r="AI147" s="104">
        <v>15922</v>
      </c>
      <c r="AJ147" s="104">
        <v>14975</v>
      </c>
      <c r="AK147" s="104">
        <v>19327</v>
      </c>
      <c r="AL147" s="104">
        <v>104644</v>
      </c>
      <c r="AM147" s="104">
        <v>13</v>
      </c>
      <c r="AN147" s="104">
        <v>136</v>
      </c>
      <c r="AO147" s="106">
        <v>2.4</v>
      </c>
      <c r="AP147" s="106">
        <v>4.3</v>
      </c>
      <c r="AQ147" s="106">
        <v>5.2</v>
      </c>
      <c r="AR147" s="105" t="s">
        <v>443</v>
      </c>
      <c r="AS147" s="105">
        <v>-7.7605202794074998E-2</v>
      </c>
      <c r="AT147" s="104">
        <v>28</v>
      </c>
      <c r="AU147" s="106">
        <v>100</v>
      </c>
      <c r="AV147" s="105">
        <v>99.719566345214801</v>
      </c>
      <c r="AW147" s="105">
        <v>73.099999999999994</v>
      </c>
      <c r="AX147" s="105">
        <v>163.26</v>
      </c>
      <c r="AY147" s="104">
        <v>1900000</v>
      </c>
      <c r="AZ147" s="106">
        <v>72.224308699999995</v>
      </c>
      <c r="BA147" s="106">
        <v>96.939147899999995</v>
      </c>
      <c r="BB147" s="104">
        <v>25532.99609375</v>
      </c>
      <c r="BC147" s="104">
        <v>144495040</v>
      </c>
      <c r="BD147" s="104">
        <v>142097859</v>
      </c>
      <c r="BE147" s="104">
        <v>16376870</v>
      </c>
      <c r="BF147" s="104"/>
    </row>
    <row r="148" spans="1:58" x14ac:dyDescent="0.25">
      <c r="A148" s="128" t="s">
        <v>264</v>
      </c>
      <c r="B148" s="107" t="s">
        <v>263</v>
      </c>
      <c r="C148" s="104">
        <v>11389.696842105262</v>
      </c>
      <c r="D148" s="104">
        <v>0</v>
      </c>
      <c r="E148" s="104">
        <v>32010.6535</v>
      </c>
      <c r="F148" s="104">
        <v>0</v>
      </c>
      <c r="G148" s="104">
        <v>0</v>
      </c>
      <c r="H148" s="104">
        <v>0</v>
      </c>
      <c r="I148" s="104">
        <v>0</v>
      </c>
      <c r="J148" s="104">
        <v>74440</v>
      </c>
      <c r="K148" s="105">
        <v>0.152</v>
      </c>
      <c r="L148" s="105">
        <v>0.12121212121212099</v>
      </c>
      <c r="M148" s="105">
        <v>0.30969410311082113</v>
      </c>
      <c r="N148" s="105">
        <v>0.10633054692829678</v>
      </c>
      <c r="O148" s="104">
        <v>0</v>
      </c>
      <c r="P148" s="104">
        <v>0</v>
      </c>
      <c r="Q148" s="105">
        <v>0.52400000000000002</v>
      </c>
      <c r="R148" s="105">
        <v>0.266088336706162</v>
      </c>
      <c r="S148" s="104">
        <v>43217594</v>
      </c>
      <c r="T148" s="104">
        <v>495.74</v>
      </c>
      <c r="U148" s="104">
        <v>507.73</v>
      </c>
      <c r="V148" s="105">
        <v>13.7151889801025</v>
      </c>
      <c r="W148" s="106">
        <v>37.900001525878899</v>
      </c>
      <c r="X148" s="106">
        <v>11.699999809265099</v>
      </c>
      <c r="Y148" s="105">
        <v>5.6000001728534698E-2</v>
      </c>
      <c r="Z148" s="104">
        <v>95</v>
      </c>
      <c r="AA148" s="104">
        <v>57</v>
      </c>
      <c r="AB148" s="106">
        <v>3.1</v>
      </c>
      <c r="AC148" s="105">
        <v>143.18533325195301</v>
      </c>
      <c r="AD148" s="105">
        <v>290</v>
      </c>
      <c r="AE148" s="106">
        <v>33</v>
      </c>
      <c r="AF148" s="105">
        <v>0.38130451595579101</v>
      </c>
      <c r="AG148" s="105">
        <v>51.340000152587898</v>
      </c>
      <c r="AH148" s="104">
        <v>4000</v>
      </c>
      <c r="AI148" s="104">
        <v>6553</v>
      </c>
      <c r="AJ148" s="104">
        <v>26423</v>
      </c>
      <c r="AK148" s="104">
        <v>0</v>
      </c>
      <c r="AL148" s="104">
        <v>148822</v>
      </c>
      <c r="AM148" s="104">
        <v>1790</v>
      </c>
      <c r="AN148" s="104">
        <v>96</v>
      </c>
      <c r="AO148" s="106">
        <v>41.1</v>
      </c>
      <c r="AP148" s="106">
        <v>8.6199999999999992</v>
      </c>
      <c r="AQ148" s="106">
        <v>10.5</v>
      </c>
      <c r="AR148" s="105">
        <v>3.8</v>
      </c>
      <c r="AS148" s="105">
        <v>0.26087430119514499</v>
      </c>
      <c r="AT148" s="104">
        <v>56</v>
      </c>
      <c r="AU148" s="106">
        <v>29.370000839233398</v>
      </c>
      <c r="AV148" s="105">
        <v>71.243499755859403</v>
      </c>
      <c r="AW148" s="105">
        <v>20</v>
      </c>
      <c r="AX148" s="105">
        <v>69.92</v>
      </c>
      <c r="AY148" s="104">
        <v>8100</v>
      </c>
      <c r="AZ148" s="106">
        <v>61.644817500000002</v>
      </c>
      <c r="BA148" s="106">
        <v>76.129628199999999</v>
      </c>
      <c r="BB148" s="104">
        <v>2035.65405273438</v>
      </c>
      <c r="BC148" s="104">
        <v>12208407</v>
      </c>
      <c r="BD148" s="104">
        <v>11597128</v>
      </c>
      <c r="BE148" s="104">
        <v>24670</v>
      </c>
      <c r="BF148" s="104"/>
    </row>
    <row r="149" spans="1:58" x14ac:dyDescent="0.25">
      <c r="A149" s="128" t="s">
        <v>266</v>
      </c>
      <c r="B149" s="107" t="s">
        <v>265</v>
      </c>
      <c r="C149" s="104">
        <v>0</v>
      </c>
      <c r="D149" s="104">
        <v>0</v>
      </c>
      <c r="E149" s="104" t="s">
        <v>443</v>
      </c>
      <c r="F149" s="104">
        <v>0</v>
      </c>
      <c r="G149" s="104">
        <v>1054.1959999999999</v>
      </c>
      <c r="H149" s="104">
        <v>332.904</v>
      </c>
      <c r="I149" s="104">
        <v>307.39799999999997</v>
      </c>
      <c r="J149" s="104">
        <v>0</v>
      </c>
      <c r="K149" s="105">
        <v>0</v>
      </c>
      <c r="L149" s="105">
        <v>0.27272727272727298</v>
      </c>
      <c r="M149" s="105">
        <v>7.6579318771372552E-5</v>
      </c>
      <c r="N149" s="105">
        <v>7.7467270626283002E-6</v>
      </c>
      <c r="O149" s="104">
        <v>0</v>
      </c>
      <c r="P149" s="104">
        <v>0</v>
      </c>
      <c r="Q149" s="105">
        <v>0.77800000000000002</v>
      </c>
      <c r="R149" s="105" t="s">
        <v>443</v>
      </c>
      <c r="S149" s="104">
        <v>733517</v>
      </c>
      <c r="T149" s="104">
        <v>0</v>
      </c>
      <c r="U149" s="104">
        <v>0</v>
      </c>
      <c r="V149" s="105" t="s">
        <v>443</v>
      </c>
      <c r="W149" s="106">
        <v>13.699999809265099</v>
      </c>
      <c r="X149" s="106" t="s">
        <v>443</v>
      </c>
      <c r="Y149" s="105" t="s">
        <v>443</v>
      </c>
      <c r="Z149" s="104">
        <v>93</v>
      </c>
      <c r="AA149" s="104">
        <v>2.0999999046325701</v>
      </c>
      <c r="AB149" s="106" t="s">
        <v>443</v>
      </c>
      <c r="AC149" s="105">
        <v>1442.73364257813</v>
      </c>
      <c r="AD149" s="105" t="s">
        <v>443</v>
      </c>
      <c r="AE149" s="106" t="s">
        <v>443</v>
      </c>
      <c r="AF149" s="105" t="s">
        <v>443</v>
      </c>
      <c r="AG149" s="105">
        <v>38</v>
      </c>
      <c r="AH149" s="104">
        <v>0</v>
      </c>
      <c r="AI149" s="104">
        <v>0</v>
      </c>
      <c r="AJ149" s="104">
        <v>0</v>
      </c>
      <c r="AK149" s="104">
        <v>0</v>
      </c>
      <c r="AL149" s="104">
        <v>0</v>
      </c>
      <c r="AM149" s="104">
        <v>0</v>
      </c>
      <c r="AN149" s="104">
        <v>101</v>
      </c>
      <c r="AO149" s="106">
        <v>6</v>
      </c>
      <c r="AP149" s="106">
        <v>2.86</v>
      </c>
      <c r="AQ149" s="106" t="s">
        <v>443</v>
      </c>
      <c r="AR149" s="105">
        <v>3.4</v>
      </c>
      <c r="AS149" s="105">
        <v>0.56083619594573997</v>
      </c>
      <c r="AT149" s="104" t="s">
        <v>443</v>
      </c>
      <c r="AU149" s="106">
        <v>100</v>
      </c>
      <c r="AV149" s="105" t="s">
        <v>443</v>
      </c>
      <c r="AW149" s="105">
        <v>76.8</v>
      </c>
      <c r="AX149" s="105">
        <v>136.87</v>
      </c>
      <c r="AY149" s="104">
        <v>430</v>
      </c>
      <c r="AZ149" s="106">
        <v>87.3</v>
      </c>
      <c r="BA149" s="106">
        <v>98.296609399999994</v>
      </c>
      <c r="BB149" s="104">
        <v>27066.93359375</v>
      </c>
      <c r="BC149" s="104">
        <v>55345</v>
      </c>
      <c r="BD149" s="104">
        <v>55096</v>
      </c>
      <c r="BE149" s="104">
        <v>260</v>
      </c>
      <c r="BF149" s="104"/>
    </row>
    <row r="150" spans="1:58" x14ac:dyDescent="0.25">
      <c r="A150" s="128" t="s">
        <v>268</v>
      </c>
      <c r="B150" s="107" t="s">
        <v>267</v>
      </c>
      <c r="C150" s="104">
        <v>269.24421052631578</v>
      </c>
      <c r="D150" s="104">
        <v>0</v>
      </c>
      <c r="E150" s="104" t="s">
        <v>443</v>
      </c>
      <c r="F150" s="104">
        <v>0</v>
      </c>
      <c r="G150" s="104">
        <v>2587.83</v>
      </c>
      <c r="H150" s="104">
        <v>369.69</v>
      </c>
      <c r="I150" s="104">
        <v>559.39200000000005</v>
      </c>
      <c r="J150" s="104">
        <v>0</v>
      </c>
      <c r="K150" s="105">
        <v>0.03</v>
      </c>
      <c r="L150" s="105">
        <v>9.0909090909090898E-2</v>
      </c>
      <c r="M150" s="105">
        <v>1.2716249586696596E-3</v>
      </c>
      <c r="N150" s="105">
        <v>1.0964714302877836E-3</v>
      </c>
      <c r="O150" s="104">
        <v>0</v>
      </c>
      <c r="P150" s="104">
        <v>0</v>
      </c>
      <c r="Q150" s="105">
        <v>0.747</v>
      </c>
      <c r="R150" s="105">
        <v>2.8649999999999999E-3</v>
      </c>
      <c r="S150" s="104">
        <v>0</v>
      </c>
      <c r="T150" s="104">
        <v>6.04</v>
      </c>
      <c r="U150" s="104">
        <v>4.74</v>
      </c>
      <c r="V150" s="105">
        <v>0.78004956245422397</v>
      </c>
      <c r="W150" s="106">
        <v>16.600000381469702</v>
      </c>
      <c r="X150" s="106">
        <v>2.7999999523162802</v>
      </c>
      <c r="Y150" s="105">
        <v>1.29</v>
      </c>
      <c r="Z150" s="104">
        <v>87</v>
      </c>
      <c r="AA150" s="104">
        <v>7.6999998092651403</v>
      </c>
      <c r="AB150" s="106" t="s">
        <v>443</v>
      </c>
      <c r="AC150" s="105">
        <v>681.36810302734398</v>
      </c>
      <c r="AD150" s="105">
        <v>48</v>
      </c>
      <c r="AE150" s="106" t="s">
        <v>443</v>
      </c>
      <c r="AF150" s="105">
        <v>0.33322040375330098</v>
      </c>
      <c r="AG150" s="105">
        <v>42</v>
      </c>
      <c r="AH150" s="104">
        <v>1250</v>
      </c>
      <c r="AI150" s="104">
        <v>0</v>
      </c>
      <c r="AJ150" s="104">
        <v>0</v>
      </c>
      <c r="AK150" s="104">
        <v>0</v>
      </c>
      <c r="AL150" s="104">
        <v>2</v>
      </c>
      <c r="AM150" s="104">
        <v>0</v>
      </c>
      <c r="AN150" s="104">
        <v>106</v>
      </c>
      <c r="AO150" s="106">
        <v>17</v>
      </c>
      <c r="AP150" s="106">
        <v>3.44</v>
      </c>
      <c r="AQ150" s="106">
        <v>12.3</v>
      </c>
      <c r="AR150" s="105">
        <v>2.916666666666667</v>
      </c>
      <c r="AS150" s="105">
        <v>0.265684694051743</v>
      </c>
      <c r="AT150" s="104">
        <v>55</v>
      </c>
      <c r="AU150" s="106">
        <v>97.760917663574205</v>
      </c>
      <c r="AV150" s="105" t="s">
        <v>443</v>
      </c>
      <c r="AW150" s="105">
        <v>46.7</v>
      </c>
      <c r="AX150" s="105">
        <v>94.82</v>
      </c>
      <c r="AY150" s="104">
        <v>690</v>
      </c>
      <c r="AZ150" s="106">
        <v>90.541643899999997</v>
      </c>
      <c r="BA150" s="106">
        <v>96.330101600000006</v>
      </c>
      <c r="BB150" s="104">
        <v>14219.2373046875</v>
      </c>
      <c r="BC150" s="104">
        <v>178844</v>
      </c>
      <c r="BD150" s="104">
        <v>183957</v>
      </c>
      <c r="BE150" s="104">
        <v>610</v>
      </c>
      <c r="BF150" s="104"/>
    </row>
    <row r="151" spans="1:58" x14ac:dyDescent="0.25">
      <c r="A151" s="128" t="s">
        <v>270</v>
      </c>
      <c r="B151" s="107" t="s">
        <v>269</v>
      </c>
      <c r="C151" s="104">
        <v>12.117894736842105</v>
      </c>
      <c r="D151" s="104">
        <v>0</v>
      </c>
      <c r="E151" s="104" t="s">
        <v>443</v>
      </c>
      <c r="F151" s="104">
        <v>0</v>
      </c>
      <c r="G151" s="104">
        <v>1530.9139999999998</v>
      </c>
      <c r="H151" s="104">
        <v>216.29450000000003</v>
      </c>
      <c r="I151" s="104">
        <v>268.32</v>
      </c>
      <c r="J151" s="104">
        <v>0</v>
      </c>
      <c r="K151" s="105">
        <v>0.03</v>
      </c>
      <c r="L151" s="105" t="s">
        <v>443</v>
      </c>
      <c r="M151" s="105">
        <v>7.6270179245138681E-4</v>
      </c>
      <c r="N151" s="105">
        <v>1.5884716889620282E-3</v>
      </c>
      <c r="O151" s="104">
        <v>0</v>
      </c>
      <c r="P151" s="104">
        <v>0</v>
      </c>
      <c r="Q151" s="105">
        <v>0.72299999999999998</v>
      </c>
      <c r="R151" s="105" t="s">
        <v>443</v>
      </c>
      <c r="S151" s="104">
        <v>0</v>
      </c>
      <c r="T151" s="104">
        <v>3.32</v>
      </c>
      <c r="U151" s="104">
        <v>4.05</v>
      </c>
      <c r="V151" s="105">
        <v>0.88293522596359297</v>
      </c>
      <c r="W151" s="106">
        <v>16.200000762939499</v>
      </c>
      <c r="X151" s="106" t="s">
        <v>443</v>
      </c>
      <c r="Y151" s="105">
        <v>0.95</v>
      </c>
      <c r="Z151" s="104">
        <v>99</v>
      </c>
      <c r="AA151" s="104">
        <v>2.0999999046325701</v>
      </c>
      <c r="AB151" s="106" t="s">
        <v>443</v>
      </c>
      <c r="AC151" s="105">
        <v>469.50552368164102</v>
      </c>
      <c r="AD151" s="105">
        <v>45</v>
      </c>
      <c r="AE151" s="106" t="s">
        <v>443</v>
      </c>
      <c r="AF151" s="105" t="s">
        <v>443</v>
      </c>
      <c r="AG151" s="105">
        <v>40</v>
      </c>
      <c r="AH151" s="104">
        <v>25000</v>
      </c>
      <c r="AI151" s="104">
        <v>0</v>
      </c>
      <c r="AJ151" s="104">
        <v>0</v>
      </c>
      <c r="AK151" s="104">
        <v>0</v>
      </c>
      <c r="AL151" s="104">
        <v>0</v>
      </c>
      <c r="AM151" s="104">
        <v>0</v>
      </c>
      <c r="AN151" s="104">
        <v>121</v>
      </c>
      <c r="AO151" s="106">
        <v>6</v>
      </c>
      <c r="AP151" s="106">
        <v>3.4</v>
      </c>
      <c r="AQ151" s="106">
        <v>4.8</v>
      </c>
      <c r="AR151" s="105" t="s">
        <v>443</v>
      </c>
      <c r="AS151" s="105">
        <v>0.265684694051743</v>
      </c>
      <c r="AT151" s="104">
        <v>58</v>
      </c>
      <c r="AU151" s="106">
        <v>100</v>
      </c>
      <c r="AV151" s="105" t="s">
        <v>443</v>
      </c>
      <c r="AW151" s="105">
        <v>55.6</v>
      </c>
      <c r="AX151" s="105">
        <v>102.98</v>
      </c>
      <c r="AY151" s="104">
        <v>410</v>
      </c>
      <c r="AZ151" s="106">
        <v>76.099999999999994</v>
      </c>
      <c r="BA151" s="106">
        <v>95.060069100000007</v>
      </c>
      <c r="BB151" s="104">
        <v>11776.84765625</v>
      </c>
      <c r="BC151" s="104">
        <v>109897</v>
      </c>
      <c r="BD151" s="104">
        <v>108676</v>
      </c>
      <c r="BE151" s="104">
        <v>390</v>
      </c>
      <c r="BF151" s="104"/>
    </row>
    <row r="152" spans="1:58" x14ac:dyDescent="0.25">
      <c r="A152" s="128" t="s">
        <v>272</v>
      </c>
      <c r="B152" s="107" t="s">
        <v>271</v>
      </c>
      <c r="C152" s="104">
        <v>0</v>
      </c>
      <c r="D152" s="104">
        <v>0</v>
      </c>
      <c r="E152" s="104" t="s">
        <v>443</v>
      </c>
      <c r="F152" s="104">
        <v>4.1459999999999999</v>
      </c>
      <c r="G152" s="104">
        <v>3667.8739999999998</v>
      </c>
      <c r="H152" s="104">
        <v>386.09199999999998</v>
      </c>
      <c r="I152" s="104">
        <v>0</v>
      </c>
      <c r="J152" s="104">
        <v>0</v>
      </c>
      <c r="K152" s="105">
        <v>0.03</v>
      </c>
      <c r="L152" s="105" t="s">
        <v>443</v>
      </c>
      <c r="M152" s="105">
        <v>1.4666455167136056E-3</v>
      </c>
      <c r="N152" s="105">
        <v>8.0062554796161994E-5</v>
      </c>
      <c r="O152" s="104">
        <v>0</v>
      </c>
      <c r="P152" s="104">
        <v>0</v>
      </c>
      <c r="Q152" s="105">
        <v>0.71299999999999997</v>
      </c>
      <c r="R152" s="105" t="s">
        <v>443</v>
      </c>
      <c r="S152" s="104">
        <v>367183</v>
      </c>
      <c r="T152" s="104">
        <v>57.86</v>
      </c>
      <c r="U152" s="104">
        <v>76.87</v>
      </c>
      <c r="V152" s="105">
        <v>15.909130096435501</v>
      </c>
      <c r="W152" s="106">
        <v>16.5</v>
      </c>
      <c r="X152" s="106">
        <v>2.7</v>
      </c>
      <c r="Y152" s="105">
        <v>0.47900000214576699</v>
      </c>
      <c r="Z152" s="104">
        <v>58</v>
      </c>
      <c r="AA152" s="104">
        <v>18</v>
      </c>
      <c r="AB152" s="106" t="s">
        <v>443</v>
      </c>
      <c r="AC152" s="105">
        <v>335.86154174804699</v>
      </c>
      <c r="AD152" s="105">
        <v>51</v>
      </c>
      <c r="AE152" s="106" t="s">
        <v>443</v>
      </c>
      <c r="AF152" s="105">
        <v>0.36507425676542399</v>
      </c>
      <c r="AG152" s="105">
        <v>42.689998626708999</v>
      </c>
      <c r="AH152" s="104">
        <v>0</v>
      </c>
      <c r="AI152" s="104">
        <v>0</v>
      </c>
      <c r="AJ152" s="104">
        <v>0</v>
      </c>
      <c r="AK152" s="104">
        <v>0</v>
      </c>
      <c r="AL152" s="104">
        <v>0</v>
      </c>
      <c r="AM152" s="104">
        <v>0</v>
      </c>
      <c r="AN152" s="104">
        <v>129</v>
      </c>
      <c r="AO152" s="106">
        <v>3.2</v>
      </c>
      <c r="AP152" s="106" t="s">
        <v>443</v>
      </c>
      <c r="AQ152" s="106" t="s">
        <v>443</v>
      </c>
      <c r="AR152" s="105">
        <v>3.15</v>
      </c>
      <c r="AS152" s="105">
        <v>0.61645382642746005</v>
      </c>
      <c r="AT152" s="104" t="s">
        <v>443</v>
      </c>
      <c r="AU152" s="106">
        <v>100</v>
      </c>
      <c r="AV152" s="105">
        <v>99.015007019042997</v>
      </c>
      <c r="AW152" s="105">
        <v>29.4</v>
      </c>
      <c r="AX152" s="105">
        <v>69.19</v>
      </c>
      <c r="AY152" s="104">
        <v>1600</v>
      </c>
      <c r="AZ152" s="106">
        <v>91.487776100000005</v>
      </c>
      <c r="BA152" s="106">
        <v>98.980996500000003</v>
      </c>
      <c r="BB152" s="104">
        <v>6610.79541015625</v>
      </c>
      <c r="BC152" s="104">
        <v>196440</v>
      </c>
      <c r="BD152" s="104">
        <v>192584</v>
      </c>
      <c r="BE152" s="104">
        <v>2830</v>
      </c>
      <c r="BF152" s="104"/>
    </row>
    <row r="153" spans="1:58" x14ac:dyDescent="0.25">
      <c r="A153" s="128" t="s">
        <v>274</v>
      </c>
      <c r="B153" s="107" t="s">
        <v>273</v>
      </c>
      <c r="C153" s="104">
        <v>0</v>
      </c>
      <c r="D153" s="104">
        <v>0</v>
      </c>
      <c r="E153" s="104" t="s">
        <v>443</v>
      </c>
      <c r="F153" s="104">
        <v>0</v>
      </c>
      <c r="G153" s="104">
        <v>0</v>
      </c>
      <c r="H153" s="104">
        <v>0</v>
      </c>
      <c r="I153" s="104">
        <v>0</v>
      </c>
      <c r="J153" s="104">
        <v>0</v>
      </c>
      <c r="K153" s="105">
        <v>0</v>
      </c>
      <c r="L153" s="105">
        <v>0.39393939393939398</v>
      </c>
      <c r="M153" s="105">
        <v>3.8876365655301005E-3</v>
      </c>
      <c r="N153" s="105">
        <v>7.5230751833929516E-3</v>
      </c>
      <c r="O153" s="104">
        <v>0</v>
      </c>
      <c r="P153" s="104">
        <v>0</v>
      </c>
      <c r="Q153" s="105">
        <v>0.58899999999999997</v>
      </c>
      <c r="R153" s="105">
        <v>0.21657499999999999</v>
      </c>
      <c r="S153" s="104">
        <v>0</v>
      </c>
      <c r="T153" s="104">
        <v>18.11</v>
      </c>
      <c r="U153" s="104">
        <v>15.09</v>
      </c>
      <c r="V153" s="105">
        <v>10.1999359130859</v>
      </c>
      <c r="W153" s="106">
        <v>32.400001525878899</v>
      </c>
      <c r="X153" s="106">
        <v>14.3999996185303</v>
      </c>
      <c r="Y153" s="105" t="s">
        <v>443</v>
      </c>
      <c r="Z153" s="104">
        <v>90</v>
      </c>
      <c r="AA153" s="104">
        <v>118</v>
      </c>
      <c r="AB153" s="106">
        <v>0.8</v>
      </c>
      <c r="AC153" s="105">
        <v>308.35723876953102</v>
      </c>
      <c r="AD153" s="105">
        <v>156</v>
      </c>
      <c r="AE153" s="106">
        <v>43</v>
      </c>
      <c r="AF153" s="105">
        <v>0.53758737367576803</v>
      </c>
      <c r="AG153" s="105">
        <v>30.819999694824201</v>
      </c>
      <c r="AH153" s="104">
        <v>0</v>
      </c>
      <c r="AI153" s="104">
        <v>0</v>
      </c>
      <c r="AJ153" s="104">
        <v>0</v>
      </c>
      <c r="AK153" s="104">
        <v>0</v>
      </c>
      <c r="AL153" s="104">
        <v>0</v>
      </c>
      <c r="AM153" s="104">
        <v>0</v>
      </c>
      <c r="AN153" s="104">
        <v>110</v>
      </c>
      <c r="AO153" s="106">
        <v>13.5</v>
      </c>
      <c r="AP153" s="106">
        <v>9.1199999999999992</v>
      </c>
      <c r="AQ153" s="106" t="s">
        <v>443</v>
      </c>
      <c r="AR153" s="105" t="s">
        <v>443</v>
      </c>
      <c r="AS153" s="105">
        <v>-0.76759052276611295</v>
      </c>
      <c r="AT153" s="104">
        <v>46</v>
      </c>
      <c r="AU153" s="106">
        <v>65.440483093261705</v>
      </c>
      <c r="AV153" s="105">
        <v>91.747108459472699</v>
      </c>
      <c r="AW153" s="105">
        <v>28</v>
      </c>
      <c r="AX153" s="105">
        <v>85.28</v>
      </c>
      <c r="AY153" s="104">
        <v>640</v>
      </c>
      <c r="AZ153" s="106">
        <v>34.706900500000003</v>
      </c>
      <c r="BA153" s="106">
        <v>97.092922900000005</v>
      </c>
      <c r="BB153" s="104">
        <v>3351.43627929688</v>
      </c>
      <c r="BC153" s="104">
        <v>204327</v>
      </c>
      <c r="BD153" s="104">
        <v>187799</v>
      </c>
      <c r="BE153" s="104">
        <v>960</v>
      </c>
      <c r="BF153" s="104"/>
    </row>
    <row r="154" spans="1:58" x14ac:dyDescent="0.25">
      <c r="A154" s="128" t="s">
        <v>276</v>
      </c>
      <c r="B154" s="107" t="s">
        <v>275</v>
      </c>
      <c r="C154" s="104">
        <v>6771.32</v>
      </c>
      <c r="D154" s="104">
        <v>0</v>
      </c>
      <c r="E154" s="104">
        <v>24029.805500000002</v>
      </c>
      <c r="F154" s="104">
        <v>0</v>
      </c>
      <c r="G154" s="104">
        <v>0</v>
      </c>
      <c r="H154" s="104">
        <v>0</v>
      </c>
      <c r="I154" s="104">
        <v>0</v>
      </c>
      <c r="J154" s="104">
        <v>0</v>
      </c>
      <c r="K154" s="105">
        <v>0</v>
      </c>
      <c r="L154" s="105">
        <v>0.24242424242424199</v>
      </c>
      <c r="M154" s="105">
        <v>0.57409425398647751</v>
      </c>
      <c r="N154" s="105">
        <v>0.23213605073128377</v>
      </c>
      <c r="O154" s="104">
        <v>0</v>
      </c>
      <c r="P154" s="104">
        <v>0</v>
      </c>
      <c r="Q154" s="105">
        <v>0.85299999999999998</v>
      </c>
      <c r="R154" s="105" t="s">
        <v>443</v>
      </c>
      <c r="S154" s="104">
        <v>0</v>
      </c>
      <c r="T154" s="104">
        <v>0</v>
      </c>
      <c r="U154" s="104">
        <v>0</v>
      </c>
      <c r="V154" s="105" t="s">
        <v>443</v>
      </c>
      <c r="W154" s="106">
        <v>7.4000000953674299</v>
      </c>
      <c r="X154" s="106" t="s">
        <v>443</v>
      </c>
      <c r="Y154" s="105">
        <v>2.4909999370575</v>
      </c>
      <c r="Z154" s="104">
        <v>96</v>
      </c>
      <c r="AA154" s="104">
        <v>10</v>
      </c>
      <c r="AB154" s="106">
        <v>0.1</v>
      </c>
      <c r="AC154" s="105">
        <v>3121.34155273438</v>
      </c>
      <c r="AD154" s="105">
        <v>12</v>
      </c>
      <c r="AE154" s="106">
        <v>0</v>
      </c>
      <c r="AF154" s="105">
        <v>0.23406153962211501</v>
      </c>
      <c r="AG154" s="105" t="s">
        <v>443</v>
      </c>
      <c r="AH154" s="104">
        <v>1037</v>
      </c>
      <c r="AI154" s="104">
        <v>481</v>
      </c>
      <c r="AJ154" s="104">
        <v>0</v>
      </c>
      <c r="AK154" s="104">
        <v>0</v>
      </c>
      <c r="AL154" s="104">
        <v>30149</v>
      </c>
      <c r="AM154" s="104">
        <v>0</v>
      </c>
      <c r="AN154" s="104">
        <v>139</v>
      </c>
      <c r="AO154" s="106">
        <v>4.4000000000000004</v>
      </c>
      <c r="AP154" s="106">
        <v>2.89</v>
      </c>
      <c r="AQ154" s="106">
        <v>3.8</v>
      </c>
      <c r="AR154" s="105" t="s">
        <v>443</v>
      </c>
      <c r="AS154" s="105">
        <v>0.247511506080627</v>
      </c>
      <c r="AT154" s="104">
        <v>49</v>
      </c>
      <c r="AU154" s="106">
        <v>100</v>
      </c>
      <c r="AV154" s="105">
        <v>94.842369079589801</v>
      </c>
      <c r="AW154" s="105">
        <v>73.8</v>
      </c>
      <c r="AX154" s="105">
        <v>157.6</v>
      </c>
      <c r="AY154" s="104">
        <v>130000</v>
      </c>
      <c r="AZ154" s="106">
        <v>100</v>
      </c>
      <c r="BA154" s="106">
        <v>97.034113700000006</v>
      </c>
      <c r="BB154" s="104">
        <v>53844.734375</v>
      </c>
      <c r="BC154" s="104">
        <v>32938212</v>
      </c>
      <c r="BD154" s="104">
        <v>31465988</v>
      </c>
      <c r="BE154" s="104">
        <v>2149690</v>
      </c>
      <c r="BF154" s="104"/>
    </row>
    <row r="155" spans="1:58" x14ac:dyDescent="0.25">
      <c r="A155" s="128" t="s">
        <v>278</v>
      </c>
      <c r="B155" s="107" t="s">
        <v>277</v>
      </c>
      <c r="C155" s="104">
        <v>0</v>
      </c>
      <c r="D155" s="104">
        <v>0</v>
      </c>
      <c r="E155" s="104">
        <v>49271.836499999998</v>
      </c>
      <c r="F155" s="104">
        <v>43.514000000000003</v>
      </c>
      <c r="G155" s="104">
        <v>0</v>
      </c>
      <c r="H155" s="104">
        <v>0</v>
      </c>
      <c r="I155" s="104">
        <v>0</v>
      </c>
      <c r="J155" s="104">
        <v>53748</v>
      </c>
      <c r="K155" s="105">
        <v>9.0999999999999998E-2</v>
      </c>
      <c r="L155" s="105">
        <v>0.30303030303030298</v>
      </c>
      <c r="M155" s="105">
        <v>0.66160746695468853</v>
      </c>
      <c r="N155" s="105">
        <v>3.0400447357846676E-2</v>
      </c>
      <c r="O155" s="104">
        <v>0</v>
      </c>
      <c r="P155" s="104">
        <v>0</v>
      </c>
      <c r="Q155" s="105">
        <v>0.505</v>
      </c>
      <c r="R155" s="105">
        <v>0.29346862435340898</v>
      </c>
      <c r="S155" s="104">
        <v>17367984</v>
      </c>
      <c r="T155" s="104">
        <v>414.57</v>
      </c>
      <c r="U155" s="104">
        <v>545.59</v>
      </c>
      <c r="V155" s="105">
        <v>4.4379167556762704</v>
      </c>
      <c r="W155" s="106">
        <v>45.400001525878899</v>
      </c>
      <c r="X155" s="106">
        <v>13.5</v>
      </c>
      <c r="Y155" s="105">
        <v>6.8000003695488004E-2</v>
      </c>
      <c r="Z155" s="104">
        <v>90</v>
      </c>
      <c r="AA155" s="104">
        <v>122</v>
      </c>
      <c r="AB155" s="106">
        <v>0.4</v>
      </c>
      <c r="AC155" s="105">
        <v>97.089187622070298</v>
      </c>
      <c r="AD155" s="105">
        <v>315</v>
      </c>
      <c r="AE155" s="106">
        <v>59</v>
      </c>
      <c r="AF155" s="105">
        <v>0.51468875380020895</v>
      </c>
      <c r="AG155" s="105">
        <v>40.279998779296903</v>
      </c>
      <c r="AH155" s="104">
        <v>10646</v>
      </c>
      <c r="AI155" s="104">
        <v>0</v>
      </c>
      <c r="AJ155" s="104">
        <v>0</v>
      </c>
      <c r="AK155" s="104">
        <v>21540</v>
      </c>
      <c r="AL155" s="104">
        <v>14686</v>
      </c>
      <c r="AM155" s="104">
        <v>0</v>
      </c>
      <c r="AN155" s="104">
        <v>112</v>
      </c>
      <c r="AO155" s="106">
        <v>11.3</v>
      </c>
      <c r="AP155" s="106">
        <v>8.3699999999999992</v>
      </c>
      <c r="AQ155" s="106">
        <v>8.6999999999999993</v>
      </c>
      <c r="AR155" s="105">
        <v>3.1166666666666667</v>
      </c>
      <c r="AS155" s="105">
        <v>-0.31977310776710499</v>
      </c>
      <c r="AT155" s="104">
        <v>45</v>
      </c>
      <c r="AU155" s="106">
        <v>64.5</v>
      </c>
      <c r="AV155" s="105">
        <v>51.900421142578097</v>
      </c>
      <c r="AW155" s="105">
        <v>25.7</v>
      </c>
      <c r="AX155" s="105">
        <v>98.68</v>
      </c>
      <c r="AY155" s="104">
        <v>23000</v>
      </c>
      <c r="AZ155" s="106">
        <v>47.592434900000001</v>
      </c>
      <c r="BA155" s="106">
        <v>78.523029199999996</v>
      </c>
      <c r="BB155" s="104">
        <v>2712.33740234375</v>
      </c>
      <c r="BC155" s="104">
        <v>15850567</v>
      </c>
      <c r="BD155" s="104">
        <v>15048676</v>
      </c>
      <c r="BE155" s="104">
        <v>192530</v>
      </c>
      <c r="BF155" s="104"/>
    </row>
    <row r="156" spans="1:58" x14ac:dyDescent="0.25">
      <c r="A156" s="128" t="s">
        <v>280</v>
      </c>
      <c r="B156" s="107" t="s">
        <v>279</v>
      </c>
      <c r="C156" s="104">
        <v>14272.181052631578</v>
      </c>
      <c r="D156" s="104">
        <v>0</v>
      </c>
      <c r="E156" s="104">
        <v>101726.91750000001</v>
      </c>
      <c r="F156" s="104">
        <v>0</v>
      </c>
      <c r="G156" s="104">
        <v>0</v>
      </c>
      <c r="H156" s="104">
        <v>0</v>
      </c>
      <c r="I156" s="104">
        <v>0</v>
      </c>
      <c r="J156" s="104">
        <v>0</v>
      </c>
      <c r="K156" s="105">
        <v>0</v>
      </c>
      <c r="L156" s="105">
        <v>0.15151515151515199</v>
      </c>
      <c r="M156" s="105">
        <v>0.18962386746280996</v>
      </c>
      <c r="N156" s="105">
        <v>4.7601799079085613E-2</v>
      </c>
      <c r="O156" s="104">
        <v>0</v>
      </c>
      <c r="P156" s="104">
        <v>0</v>
      </c>
      <c r="Q156" s="105">
        <v>0.78700000000000003</v>
      </c>
      <c r="R156" s="105">
        <v>1.7390999999999999E-3</v>
      </c>
      <c r="S156" s="104">
        <v>23653737</v>
      </c>
      <c r="T156" s="104">
        <v>175.44</v>
      </c>
      <c r="U156" s="104">
        <v>252.28</v>
      </c>
      <c r="V156" s="105">
        <v>4.3784046173095703</v>
      </c>
      <c r="W156" s="106">
        <v>5.6999998092651403</v>
      </c>
      <c r="X156" s="106">
        <v>1.79999995231628</v>
      </c>
      <c r="Y156" s="105">
        <v>2.11199998855591</v>
      </c>
      <c r="Z156" s="104">
        <v>86</v>
      </c>
      <c r="AA156" s="104">
        <v>19</v>
      </c>
      <c r="AB156" s="106">
        <v>0.1</v>
      </c>
      <c r="AC156" s="105">
        <v>1323.69055175781</v>
      </c>
      <c r="AD156" s="105">
        <v>17</v>
      </c>
      <c r="AE156" s="106" t="s">
        <v>443</v>
      </c>
      <c r="AF156" s="105">
        <v>0.18084722012923099</v>
      </c>
      <c r="AG156" s="105">
        <v>29.649999618530298</v>
      </c>
      <c r="AH156" s="104">
        <v>8421</v>
      </c>
      <c r="AI156" s="104">
        <v>0</v>
      </c>
      <c r="AJ156" s="104">
        <v>231</v>
      </c>
      <c r="AK156" s="104">
        <v>0</v>
      </c>
      <c r="AL156" s="104">
        <v>30935</v>
      </c>
      <c r="AM156" s="104">
        <v>0</v>
      </c>
      <c r="AN156" s="104">
        <v>110</v>
      </c>
      <c r="AO156" s="106">
        <v>5.6</v>
      </c>
      <c r="AP156" s="106">
        <v>3.96</v>
      </c>
      <c r="AQ156" s="106">
        <v>8.5</v>
      </c>
      <c r="AR156" s="105">
        <v>3.0333333333333332</v>
      </c>
      <c r="AS156" s="105">
        <v>0.19154690206050901</v>
      </c>
      <c r="AT156" s="104">
        <v>39</v>
      </c>
      <c r="AU156" s="106">
        <v>100</v>
      </c>
      <c r="AV156" s="105">
        <v>98.841506958007798</v>
      </c>
      <c r="AW156" s="105">
        <v>67.099999999999994</v>
      </c>
      <c r="AX156" s="105">
        <v>120.62</v>
      </c>
      <c r="AY156" s="104">
        <v>66000</v>
      </c>
      <c r="AZ156" s="106">
        <v>96.426698599999995</v>
      </c>
      <c r="BA156" s="106">
        <v>99.158428000000001</v>
      </c>
      <c r="BB156" s="104">
        <v>15090.02734375</v>
      </c>
      <c r="BC156" s="104">
        <v>7022268</v>
      </c>
      <c r="BD156" s="104">
        <v>6879244</v>
      </c>
      <c r="BE156" s="104">
        <v>87460</v>
      </c>
      <c r="BF156" s="104"/>
    </row>
    <row r="157" spans="1:58" x14ac:dyDescent="0.25">
      <c r="A157" s="128" t="s">
        <v>282</v>
      </c>
      <c r="B157" s="107" t="s">
        <v>281</v>
      </c>
      <c r="C157" s="104">
        <v>0</v>
      </c>
      <c r="D157" s="104">
        <v>0</v>
      </c>
      <c r="E157" s="104" t="s">
        <v>443</v>
      </c>
      <c r="F157" s="104">
        <v>15.134</v>
      </c>
      <c r="G157" s="104">
        <v>0</v>
      </c>
      <c r="H157" s="104">
        <v>0</v>
      </c>
      <c r="I157" s="104">
        <v>0</v>
      </c>
      <c r="J157" s="104">
        <v>0</v>
      </c>
      <c r="K157" s="105">
        <v>0</v>
      </c>
      <c r="L157" s="105" t="s">
        <v>443</v>
      </c>
      <c r="M157" s="105">
        <v>7.5847124778616337E-4</v>
      </c>
      <c r="N157" s="105">
        <v>2.6148572153397769E-4</v>
      </c>
      <c r="O157" s="104">
        <v>0</v>
      </c>
      <c r="P157" s="104">
        <v>0</v>
      </c>
      <c r="Q157" s="105">
        <v>0.79700000000000004</v>
      </c>
      <c r="R157" s="105" t="s">
        <v>443</v>
      </c>
      <c r="S157" s="104">
        <v>0</v>
      </c>
      <c r="T157" s="104">
        <v>-9.02</v>
      </c>
      <c r="U157" s="104">
        <v>9.6999999999999993</v>
      </c>
      <c r="V157" s="105">
        <v>1.3758285045623799</v>
      </c>
      <c r="W157" s="106">
        <v>14.199999809265099</v>
      </c>
      <c r="X157" s="106">
        <v>3.5999999046325701</v>
      </c>
      <c r="Y157" s="105">
        <v>1.06700003147125</v>
      </c>
      <c r="Z157" s="104">
        <v>99</v>
      </c>
      <c r="AA157" s="104">
        <v>19</v>
      </c>
      <c r="AB157" s="106" t="s">
        <v>443</v>
      </c>
      <c r="AC157" s="105">
        <v>867.31817626953102</v>
      </c>
      <c r="AD157" s="105" t="s">
        <v>443</v>
      </c>
      <c r="AE157" s="106" t="s">
        <v>443</v>
      </c>
      <c r="AF157" s="105" t="s">
        <v>443</v>
      </c>
      <c r="AG157" s="105">
        <v>42.7700004577637</v>
      </c>
      <c r="AH157" s="104">
        <v>253</v>
      </c>
      <c r="AI157" s="104">
        <v>0</v>
      </c>
      <c r="AJ157" s="104">
        <v>0</v>
      </c>
      <c r="AK157" s="104">
        <v>0</v>
      </c>
      <c r="AL157" s="104">
        <v>0</v>
      </c>
      <c r="AM157" s="104">
        <v>0</v>
      </c>
      <c r="AN157" s="104">
        <v>100</v>
      </c>
      <c r="AO157" s="106">
        <v>5.2</v>
      </c>
      <c r="AP157" s="106">
        <v>6.65</v>
      </c>
      <c r="AQ157" s="106">
        <v>7.2</v>
      </c>
      <c r="AR157" s="105">
        <v>3.2833333333333328</v>
      </c>
      <c r="AS157" s="105">
        <v>0.41507059335708602</v>
      </c>
      <c r="AT157" s="104">
        <v>66</v>
      </c>
      <c r="AU157" s="106">
        <v>100</v>
      </c>
      <c r="AV157" s="105">
        <v>95.321083068847699</v>
      </c>
      <c r="AW157" s="105">
        <v>56.5</v>
      </c>
      <c r="AX157" s="105">
        <v>161.22999999999999</v>
      </c>
      <c r="AY157" s="104">
        <v>380</v>
      </c>
      <c r="AZ157" s="106">
        <v>98.400068300000001</v>
      </c>
      <c r="BA157" s="106">
        <v>95.727115600000005</v>
      </c>
      <c r="BB157" s="104">
        <v>28963.91796875</v>
      </c>
      <c r="BC157" s="104">
        <v>95843</v>
      </c>
      <c r="BD157" s="104">
        <v>96236</v>
      </c>
      <c r="BE157" s="104">
        <v>460</v>
      </c>
      <c r="BF157" s="104"/>
    </row>
    <row r="158" spans="1:58" x14ac:dyDescent="0.25">
      <c r="A158" s="128" t="s">
        <v>284</v>
      </c>
      <c r="B158" s="107" t="s">
        <v>283</v>
      </c>
      <c r="C158" s="104">
        <v>0</v>
      </c>
      <c r="D158" s="104">
        <v>0</v>
      </c>
      <c r="E158" s="104">
        <v>25930.852999999996</v>
      </c>
      <c r="F158" s="104">
        <v>14.401999999999999</v>
      </c>
      <c r="G158" s="104">
        <v>0</v>
      </c>
      <c r="H158" s="104">
        <v>0</v>
      </c>
      <c r="I158" s="104">
        <v>0</v>
      </c>
      <c r="J158" s="104">
        <v>0</v>
      </c>
      <c r="K158" s="105">
        <v>0</v>
      </c>
      <c r="L158" s="105">
        <v>6.0606060606060601E-2</v>
      </c>
      <c r="M158" s="105">
        <v>0.52416293356490962</v>
      </c>
      <c r="N158" s="105">
        <v>0.10535429075457545</v>
      </c>
      <c r="O158" s="104">
        <v>0</v>
      </c>
      <c r="P158" s="104">
        <v>0</v>
      </c>
      <c r="Q158" s="105">
        <v>0.41899999999999998</v>
      </c>
      <c r="R158" s="105">
        <v>0.41098440000000003</v>
      </c>
      <c r="S158" s="104">
        <v>15110251</v>
      </c>
      <c r="T158" s="104">
        <v>400.84</v>
      </c>
      <c r="U158" s="104">
        <v>282.79000000000002</v>
      </c>
      <c r="V158" s="105">
        <v>14.4703578948975</v>
      </c>
      <c r="W158" s="106">
        <v>110.5</v>
      </c>
      <c r="X158" s="106">
        <v>18.100000381469702</v>
      </c>
      <c r="Y158" s="105">
        <v>2.19999998807907E-2</v>
      </c>
      <c r="Z158" s="104">
        <v>80</v>
      </c>
      <c r="AA158" s="104">
        <v>301</v>
      </c>
      <c r="AB158" s="106">
        <v>1.7</v>
      </c>
      <c r="AC158" s="105">
        <v>256.34042358398398</v>
      </c>
      <c r="AD158" s="105">
        <v>1360</v>
      </c>
      <c r="AE158" s="106">
        <v>109</v>
      </c>
      <c r="AF158" s="105">
        <v>0.64476715926110095</v>
      </c>
      <c r="AG158" s="105">
        <v>33.990001678466797</v>
      </c>
      <c r="AH158" s="104">
        <v>0</v>
      </c>
      <c r="AI158" s="104">
        <v>11916</v>
      </c>
      <c r="AJ158" s="104">
        <v>0</v>
      </c>
      <c r="AK158" s="104">
        <v>0</v>
      </c>
      <c r="AL158" s="104">
        <v>686</v>
      </c>
      <c r="AM158" s="104">
        <v>0</v>
      </c>
      <c r="AN158" s="104">
        <v>105</v>
      </c>
      <c r="AO158" s="106">
        <v>30.9</v>
      </c>
      <c r="AP158" s="106">
        <v>6.83</v>
      </c>
      <c r="AQ158" s="106">
        <v>3.3</v>
      </c>
      <c r="AR158" s="105">
        <v>3.6166666666666671</v>
      </c>
      <c r="AS158" s="105">
        <v>-1.2058639526367201</v>
      </c>
      <c r="AT158" s="104">
        <v>30</v>
      </c>
      <c r="AU158" s="106">
        <v>20.299999237060501</v>
      </c>
      <c r="AV158" s="105">
        <v>48.431900024414098</v>
      </c>
      <c r="AW158" s="105">
        <v>11.8</v>
      </c>
      <c r="AX158" s="105">
        <v>97.62</v>
      </c>
      <c r="AY158" s="104">
        <v>15000</v>
      </c>
      <c r="AZ158" s="106">
        <v>13.262579000000001</v>
      </c>
      <c r="BA158" s="106">
        <v>62.643697400000001</v>
      </c>
      <c r="BB158" s="104">
        <v>1526.34765625</v>
      </c>
      <c r="BC158" s="104">
        <v>7557212</v>
      </c>
      <c r="BD158" s="104">
        <v>6433781</v>
      </c>
      <c r="BE158" s="104">
        <v>71620</v>
      </c>
      <c r="BF158" s="104"/>
    </row>
    <row r="159" spans="1:58" x14ac:dyDescent="0.25">
      <c r="A159" s="128" t="s">
        <v>286</v>
      </c>
      <c r="B159" s="107" t="s">
        <v>285</v>
      </c>
      <c r="C159" s="104">
        <v>0</v>
      </c>
      <c r="D159" s="104">
        <v>0</v>
      </c>
      <c r="E159" s="104" t="s">
        <v>443</v>
      </c>
      <c r="F159" s="104">
        <v>0</v>
      </c>
      <c r="G159" s="104">
        <v>0</v>
      </c>
      <c r="H159" s="104">
        <v>0</v>
      </c>
      <c r="I159" s="104">
        <v>0</v>
      </c>
      <c r="J159" s="104">
        <v>0</v>
      </c>
      <c r="K159" s="105">
        <v>0</v>
      </c>
      <c r="L159" s="105">
        <v>0.24242424242424199</v>
      </c>
      <c r="M159" s="105">
        <v>1.8397438009024235E-2</v>
      </c>
      <c r="N159" s="105">
        <v>2.5610116617646853E-3</v>
      </c>
      <c r="O159" s="104">
        <v>0</v>
      </c>
      <c r="P159" s="104">
        <v>0</v>
      </c>
      <c r="Q159" s="105">
        <v>0.93200000000000005</v>
      </c>
      <c r="R159" s="105" t="s">
        <v>443</v>
      </c>
      <c r="S159" s="104">
        <v>-50000</v>
      </c>
      <c r="T159" s="104">
        <v>0</v>
      </c>
      <c r="U159" s="104">
        <v>0</v>
      </c>
      <c r="V159" s="105" t="s">
        <v>443</v>
      </c>
      <c r="W159" s="106">
        <v>2.7999999523162802</v>
      </c>
      <c r="X159" s="106" t="s">
        <v>443</v>
      </c>
      <c r="Y159" s="105">
        <v>2.27600002288818</v>
      </c>
      <c r="Z159" s="104">
        <v>95</v>
      </c>
      <c r="AA159" s="104">
        <v>47</v>
      </c>
      <c r="AB159" s="106">
        <v>0.1479</v>
      </c>
      <c r="AC159" s="105">
        <v>3681.2958984375</v>
      </c>
      <c r="AD159" s="105">
        <v>10</v>
      </c>
      <c r="AE159" s="106" t="s">
        <v>443</v>
      </c>
      <c r="AF159" s="105">
        <v>6.6936182831227695E-2</v>
      </c>
      <c r="AG159" s="105" t="s">
        <v>443</v>
      </c>
      <c r="AH159" s="104">
        <v>13051</v>
      </c>
      <c r="AI159" s="104">
        <v>0</v>
      </c>
      <c r="AJ159" s="104">
        <v>0</v>
      </c>
      <c r="AK159" s="104">
        <v>0</v>
      </c>
      <c r="AL159" s="104">
        <v>0</v>
      </c>
      <c r="AM159" s="104">
        <v>0</v>
      </c>
      <c r="AN159" s="104">
        <v>127</v>
      </c>
      <c r="AO159" s="106">
        <v>2.4</v>
      </c>
      <c r="AP159" s="106">
        <v>1.02</v>
      </c>
      <c r="AQ159" s="106">
        <v>4</v>
      </c>
      <c r="AR159" s="105">
        <v>4.5333333333333332</v>
      </c>
      <c r="AS159" s="105">
        <v>2.2053680419921902</v>
      </c>
      <c r="AT159" s="104">
        <v>85</v>
      </c>
      <c r="AU159" s="106">
        <v>100</v>
      </c>
      <c r="AV159" s="105">
        <v>97.049591064453097</v>
      </c>
      <c r="AW159" s="105">
        <v>81</v>
      </c>
      <c r="AX159" s="105">
        <v>146.91999999999999</v>
      </c>
      <c r="AY159" s="104">
        <v>5600</v>
      </c>
      <c r="AZ159" s="106">
        <v>100</v>
      </c>
      <c r="BA159" s="106">
        <v>100</v>
      </c>
      <c r="BB159" s="104">
        <v>93905.421875</v>
      </c>
      <c r="BC159" s="104">
        <v>5612253</v>
      </c>
      <c r="BD159" s="104">
        <v>5601197</v>
      </c>
      <c r="BE159" s="104">
        <v>700</v>
      </c>
      <c r="BF159" s="104"/>
    </row>
    <row r="160" spans="1:58" x14ac:dyDescent="0.25">
      <c r="A160" s="128" t="s">
        <v>288</v>
      </c>
      <c r="B160" s="107" t="s">
        <v>287</v>
      </c>
      <c r="C160" s="104">
        <v>8914.8673684210535</v>
      </c>
      <c r="D160" s="104">
        <v>0</v>
      </c>
      <c r="E160" s="104">
        <v>52554.519499999995</v>
      </c>
      <c r="F160" s="104">
        <v>0</v>
      </c>
      <c r="G160" s="104">
        <v>0</v>
      </c>
      <c r="H160" s="104">
        <v>0</v>
      </c>
      <c r="I160" s="104">
        <v>0</v>
      </c>
      <c r="J160" s="104">
        <v>0</v>
      </c>
      <c r="K160" s="105">
        <v>0</v>
      </c>
      <c r="L160" s="105">
        <v>0.12121212121212099</v>
      </c>
      <c r="M160" s="105">
        <v>2.3166440485174845E-2</v>
      </c>
      <c r="N160" s="105">
        <v>1.3870740333877451E-3</v>
      </c>
      <c r="O160" s="104">
        <v>0</v>
      </c>
      <c r="P160" s="104">
        <v>0</v>
      </c>
      <c r="Q160" s="105">
        <v>0.85499999999999998</v>
      </c>
      <c r="R160" s="105" t="s">
        <v>443</v>
      </c>
      <c r="S160" s="104">
        <v>0</v>
      </c>
      <c r="T160" s="104">
        <v>0</v>
      </c>
      <c r="U160" s="104">
        <v>0</v>
      </c>
      <c r="V160" s="105" t="s">
        <v>443</v>
      </c>
      <c r="W160" s="106">
        <v>5.5999999046325701</v>
      </c>
      <c r="X160" s="106" t="s">
        <v>443</v>
      </c>
      <c r="Y160" s="105">
        <v>3.3199999332428001</v>
      </c>
      <c r="Z160" s="104">
        <v>96</v>
      </c>
      <c r="AA160" s="104">
        <v>4.8000001907348597</v>
      </c>
      <c r="AB160" s="106">
        <v>0.1</v>
      </c>
      <c r="AC160" s="105">
        <v>2061.95068359375</v>
      </c>
      <c r="AD160" s="105">
        <v>6</v>
      </c>
      <c r="AE160" s="106" t="s">
        <v>443</v>
      </c>
      <c r="AF160" s="105">
        <v>0.17951578552191699</v>
      </c>
      <c r="AG160" s="105">
        <v>26.120000839233398</v>
      </c>
      <c r="AH160" s="104">
        <v>0</v>
      </c>
      <c r="AI160" s="104">
        <v>0</v>
      </c>
      <c r="AJ160" s="104">
        <v>0</v>
      </c>
      <c r="AK160" s="104">
        <v>0</v>
      </c>
      <c r="AL160" s="104">
        <v>934</v>
      </c>
      <c r="AM160" s="104">
        <v>0</v>
      </c>
      <c r="AN160" s="104">
        <v>118</v>
      </c>
      <c r="AO160" s="106">
        <v>3.1</v>
      </c>
      <c r="AP160" s="106">
        <v>2.6</v>
      </c>
      <c r="AQ160" s="106">
        <v>9.1999999999999993</v>
      </c>
      <c r="AR160" s="105">
        <v>3.65</v>
      </c>
      <c r="AS160" s="105">
        <v>0.80741912126541104</v>
      </c>
      <c r="AT160" s="104">
        <v>50</v>
      </c>
      <c r="AU160" s="106">
        <v>100</v>
      </c>
      <c r="AV160" s="105" t="s">
        <v>443</v>
      </c>
      <c r="AW160" s="105">
        <v>80.5</v>
      </c>
      <c r="AX160" s="105">
        <v>127.99</v>
      </c>
      <c r="AY160" s="104">
        <v>84000</v>
      </c>
      <c r="AZ160" s="106">
        <v>98.824069199999997</v>
      </c>
      <c r="BA160" s="106">
        <v>100</v>
      </c>
      <c r="BB160" s="104">
        <v>32110.490234375</v>
      </c>
      <c r="BC160" s="104">
        <v>5439892</v>
      </c>
      <c r="BD160" s="104">
        <v>5374968</v>
      </c>
      <c r="BE160" s="104">
        <v>48088</v>
      </c>
      <c r="BF160" s="104"/>
    </row>
    <row r="161" spans="1:58" x14ac:dyDescent="0.25">
      <c r="A161" s="128" t="s">
        <v>290</v>
      </c>
      <c r="B161" s="107" t="s">
        <v>289</v>
      </c>
      <c r="C161" s="104">
        <v>4267.2947368421055</v>
      </c>
      <c r="D161" s="104">
        <v>37.164210526315792</v>
      </c>
      <c r="E161" s="104">
        <v>8919.3114999999998</v>
      </c>
      <c r="F161" s="104">
        <v>5.8120000000000003</v>
      </c>
      <c r="G161" s="104">
        <v>0</v>
      </c>
      <c r="H161" s="104">
        <v>0</v>
      </c>
      <c r="I161" s="104">
        <v>0</v>
      </c>
      <c r="J161" s="104">
        <v>0</v>
      </c>
      <c r="K161" s="105">
        <v>0</v>
      </c>
      <c r="L161" s="105">
        <v>9.0909090909090898E-2</v>
      </c>
      <c r="M161" s="105">
        <v>1.2017237948655835E-3</v>
      </c>
      <c r="N161" s="105">
        <v>4.8489598558440939E-4</v>
      </c>
      <c r="O161" s="104">
        <v>0</v>
      </c>
      <c r="P161" s="104">
        <v>0</v>
      </c>
      <c r="Q161" s="105">
        <v>0.89600000000000002</v>
      </c>
      <c r="R161" s="105" t="s">
        <v>443</v>
      </c>
      <c r="S161" s="104">
        <v>0</v>
      </c>
      <c r="T161" s="104">
        <v>0</v>
      </c>
      <c r="U161" s="104">
        <v>0</v>
      </c>
      <c r="V161" s="105" t="s">
        <v>443</v>
      </c>
      <c r="W161" s="106">
        <v>2.0999999046325701</v>
      </c>
      <c r="X161" s="106" t="s">
        <v>443</v>
      </c>
      <c r="Y161" s="105">
        <v>2.5160000324249299</v>
      </c>
      <c r="Z161" s="104">
        <v>93</v>
      </c>
      <c r="AA161" s="104">
        <v>5.6999998092651403</v>
      </c>
      <c r="AB161" s="106">
        <v>0.1</v>
      </c>
      <c r="AC161" s="105">
        <v>2733.7626953125</v>
      </c>
      <c r="AD161" s="105">
        <v>9</v>
      </c>
      <c r="AE161" s="106" t="s">
        <v>443</v>
      </c>
      <c r="AF161" s="105">
        <v>5.40855831697317E-2</v>
      </c>
      <c r="AG161" s="105">
        <v>25.590000152587901</v>
      </c>
      <c r="AH161" s="104">
        <v>0</v>
      </c>
      <c r="AI161" s="104">
        <v>0</v>
      </c>
      <c r="AJ161" s="104">
        <v>0</v>
      </c>
      <c r="AK161" s="104">
        <v>0</v>
      </c>
      <c r="AL161" s="104">
        <v>666</v>
      </c>
      <c r="AM161" s="104">
        <v>0</v>
      </c>
      <c r="AN161" s="104">
        <v>127</v>
      </c>
      <c r="AO161" s="106">
        <v>2.4</v>
      </c>
      <c r="AP161" s="106">
        <v>2.21</v>
      </c>
      <c r="AQ161" s="106">
        <v>9.4</v>
      </c>
      <c r="AR161" s="105">
        <v>4.6500000000000004</v>
      </c>
      <c r="AS161" s="105">
        <v>1.17074394226074</v>
      </c>
      <c r="AT161" s="104">
        <v>60</v>
      </c>
      <c r="AU161" s="106">
        <v>100</v>
      </c>
      <c r="AV161" s="105">
        <v>99.714759826660199</v>
      </c>
      <c r="AW161" s="105">
        <v>75.5</v>
      </c>
      <c r="AX161" s="105">
        <v>114.56</v>
      </c>
      <c r="AY161" s="104">
        <v>36000</v>
      </c>
      <c r="AZ161" s="106">
        <v>99.107251500000004</v>
      </c>
      <c r="BA161" s="106">
        <v>99.523299899999998</v>
      </c>
      <c r="BB161" s="104">
        <v>34801.62890625</v>
      </c>
      <c r="BC161" s="104">
        <v>2066748</v>
      </c>
      <c r="BD161" s="104">
        <v>1993211</v>
      </c>
      <c r="BE161" s="104">
        <v>20140</v>
      </c>
      <c r="BF161" s="104"/>
    </row>
    <row r="162" spans="1:58" x14ac:dyDescent="0.25">
      <c r="A162" s="128" t="s">
        <v>292</v>
      </c>
      <c r="B162" s="107" t="s">
        <v>291</v>
      </c>
      <c r="C162" s="104">
        <v>710.55789473684206</v>
      </c>
      <c r="D162" s="104">
        <v>448.29684210526318</v>
      </c>
      <c r="E162" s="104" t="s">
        <v>443</v>
      </c>
      <c r="F162" s="104">
        <v>51.87</v>
      </c>
      <c r="G162" s="104">
        <v>3042.3579999999997</v>
      </c>
      <c r="H162" s="104">
        <v>150.95600000000002</v>
      </c>
      <c r="I162" s="104">
        <v>2450.8740000000003</v>
      </c>
      <c r="J162" s="104">
        <v>11</v>
      </c>
      <c r="K162" s="105">
        <v>9.0999999999999998E-2</v>
      </c>
      <c r="L162" s="105">
        <v>0.15151515151515199</v>
      </c>
      <c r="M162" s="105">
        <v>0.11216722357443225</v>
      </c>
      <c r="N162" s="105">
        <v>2.1749663801839236E-2</v>
      </c>
      <c r="O162" s="104">
        <v>0</v>
      </c>
      <c r="P162" s="104">
        <v>0</v>
      </c>
      <c r="Q162" s="105">
        <v>0.54600000000000004</v>
      </c>
      <c r="R162" s="105" t="s">
        <v>443</v>
      </c>
      <c r="S162" s="104">
        <v>1071679</v>
      </c>
      <c r="T162" s="104">
        <v>152.24</v>
      </c>
      <c r="U162" s="104">
        <v>156.34</v>
      </c>
      <c r="V162" s="105">
        <v>15.2648811340332</v>
      </c>
      <c r="W162" s="106">
        <v>20.600000381469702</v>
      </c>
      <c r="X162" s="106">
        <v>11.5</v>
      </c>
      <c r="Y162" s="105">
        <v>0.22400000691413899</v>
      </c>
      <c r="Z162" s="104">
        <v>84</v>
      </c>
      <c r="AA162" s="104">
        <v>76</v>
      </c>
      <c r="AB162" s="106" t="s">
        <v>443</v>
      </c>
      <c r="AC162" s="105">
        <v>173.04855346679699</v>
      </c>
      <c r="AD162" s="105">
        <v>114</v>
      </c>
      <c r="AE162" s="106">
        <v>6</v>
      </c>
      <c r="AF162" s="105" t="s">
        <v>443</v>
      </c>
      <c r="AG162" s="105">
        <v>46.099998474121101</v>
      </c>
      <c r="AH162" s="104">
        <v>10982</v>
      </c>
      <c r="AI162" s="104">
        <v>0</v>
      </c>
      <c r="AJ162" s="104">
        <v>1000</v>
      </c>
      <c r="AK162" s="104">
        <v>0</v>
      </c>
      <c r="AL162" s="104">
        <v>0</v>
      </c>
      <c r="AM162" s="104">
        <v>0</v>
      </c>
      <c r="AN162" s="104">
        <v>111</v>
      </c>
      <c r="AO162" s="106">
        <v>13.9</v>
      </c>
      <c r="AP162" s="106" t="s">
        <v>443</v>
      </c>
      <c r="AQ162" s="106" t="s">
        <v>443</v>
      </c>
      <c r="AR162" s="105">
        <v>2.35</v>
      </c>
      <c r="AS162" s="105">
        <v>-1.00579798221588</v>
      </c>
      <c r="AT162" s="104">
        <v>44</v>
      </c>
      <c r="AU162" s="106">
        <v>47.919143676757798</v>
      </c>
      <c r="AV162" s="105" t="s">
        <v>443</v>
      </c>
      <c r="AW162" s="105">
        <v>11</v>
      </c>
      <c r="AX162" s="105">
        <v>69.89</v>
      </c>
      <c r="AY162" s="104">
        <v>1000</v>
      </c>
      <c r="AZ162" s="106">
        <v>29.785861700000002</v>
      </c>
      <c r="BA162" s="106">
        <v>80.766045800000001</v>
      </c>
      <c r="BB162" s="104">
        <v>2421.783203125</v>
      </c>
      <c r="BC162" s="104">
        <v>611343</v>
      </c>
      <c r="BD162" s="104">
        <v>442728</v>
      </c>
      <c r="BE162" s="104">
        <v>27990</v>
      </c>
      <c r="BF162" s="104"/>
    </row>
    <row r="163" spans="1:58" x14ac:dyDescent="0.25">
      <c r="A163" s="128" t="s">
        <v>294</v>
      </c>
      <c r="B163" s="107" t="s">
        <v>293</v>
      </c>
      <c r="C163" s="104">
        <v>769.96842105263158</v>
      </c>
      <c r="D163" s="104">
        <v>0</v>
      </c>
      <c r="E163" s="104">
        <v>117452.038</v>
      </c>
      <c r="F163" s="104">
        <v>273.74</v>
      </c>
      <c r="G163" s="104">
        <v>0</v>
      </c>
      <c r="H163" s="104">
        <v>0</v>
      </c>
      <c r="I163" s="104">
        <v>505.03700000000009</v>
      </c>
      <c r="J163" s="104">
        <v>529973</v>
      </c>
      <c r="K163" s="105">
        <v>0.30299999999999999</v>
      </c>
      <c r="L163" s="105">
        <v>0.48484848484848497</v>
      </c>
      <c r="M163" s="105">
        <v>0.97380692864186114</v>
      </c>
      <c r="N163" s="105">
        <v>0.94506006262070408</v>
      </c>
      <c r="O163" s="104">
        <v>5</v>
      </c>
      <c r="P163" s="104">
        <v>0</v>
      </c>
      <c r="Q163" s="105" t="s">
        <v>443</v>
      </c>
      <c r="R163" s="105" t="s">
        <v>443</v>
      </c>
      <c r="S163" s="104">
        <v>2629680019</v>
      </c>
      <c r="T163" s="104">
        <v>760.99</v>
      </c>
      <c r="U163" s="104">
        <v>1255.1199999999999</v>
      </c>
      <c r="V163" s="105">
        <v>25.072710037231399</v>
      </c>
      <c r="W163" s="106">
        <v>127.199996948242</v>
      </c>
      <c r="X163" s="106">
        <v>23</v>
      </c>
      <c r="Y163" s="105">
        <v>3.5000000149011598E-2</v>
      </c>
      <c r="Z163" s="104">
        <v>46</v>
      </c>
      <c r="AA163" s="104">
        <v>266</v>
      </c>
      <c r="AB163" s="106">
        <v>0.4</v>
      </c>
      <c r="AC163" s="105" t="s">
        <v>443</v>
      </c>
      <c r="AD163" s="106">
        <v>732</v>
      </c>
      <c r="AE163" s="106">
        <v>33</v>
      </c>
      <c r="AF163" s="105">
        <v>0.77300000000000002</v>
      </c>
      <c r="AG163" s="105" t="s">
        <v>443</v>
      </c>
      <c r="AH163" s="104">
        <v>14165</v>
      </c>
      <c r="AI163" s="104">
        <v>13126</v>
      </c>
      <c r="AJ163" s="104">
        <v>928000</v>
      </c>
      <c r="AK163" s="104">
        <v>1549830</v>
      </c>
      <c r="AL163" s="104">
        <v>9744</v>
      </c>
      <c r="AM163" s="104">
        <v>8396</v>
      </c>
      <c r="AN163" s="104">
        <v>88</v>
      </c>
      <c r="AO163" s="106">
        <v>28.8</v>
      </c>
      <c r="AP163" s="106" t="s">
        <v>443</v>
      </c>
      <c r="AQ163" s="106" t="s">
        <v>443</v>
      </c>
      <c r="AR163" s="105" t="s">
        <v>443</v>
      </c>
      <c r="AS163" s="105">
        <v>-2.21349000930786</v>
      </c>
      <c r="AT163" s="104">
        <v>10</v>
      </c>
      <c r="AU163" s="106">
        <v>29.890317916870099</v>
      </c>
      <c r="AV163" s="105" t="s">
        <v>443</v>
      </c>
      <c r="AW163" s="105">
        <v>1.9</v>
      </c>
      <c r="AX163" s="105">
        <v>58.12</v>
      </c>
      <c r="AY163" s="104">
        <v>190000</v>
      </c>
      <c r="AZ163" s="106">
        <v>23.6</v>
      </c>
      <c r="BA163" s="106">
        <v>31.7</v>
      </c>
      <c r="BB163" s="104">
        <v>400</v>
      </c>
      <c r="BC163" s="104">
        <v>14742523</v>
      </c>
      <c r="BD163" s="104">
        <v>10768657</v>
      </c>
      <c r="BE163" s="104">
        <v>627340</v>
      </c>
      <c r="BF163" s="104"/>
    </row>
    <row r="164" spans="1:58" x14ac:dyDescent="0.25">
      <c r="A164" s="128" t="s">
        <v>296</v>
      </c>
      <c r="B164" s="107" t="s">
        <v>295</v>
      </c>
      <c r="C164" s="104">
        <v>48.578947368421055</v>
      </c>
      <c r="D164" s="104">
        <v>0</v>
      </c>
      <c r="E164" s="104">
        <v>94026.545500000007</v>
      </c>
      <c r="F164" s="104">
        <v>15.678000000000001</v>
      </c>
      <c r="G164" s="104">
        <v>1393.2055</v>
      </c>
      <c r="H164" s="104">
        <v>0</v>
      </c>
      <c r="I164" s="104">
        <v>0</v>
      </c>
      <c r="J164" s="104">
        <v>611212</v>
      </c>
      <c r="K164" s="105">
        <v>0.182</v>
      </c>
      <c r="L164" s="105">
        <v>0.30303030303030298</v>
      </c>
      <c r="M164" s="105">
        <v>0.88122546820663039</v>
      </c>
      <c r="N164" s="105">
        <v>0.73505198715810804</v>
      </c>
      <c r="O164" s="104">
        <v>0</v>
      </c>
      <c r="P164" s="104">
        <v>0</v>
      </c>
      <c r="Q164" s="105">
        <v>0.69899999999999995</v>
      </c>
      <c r="R164" s="105">
        <v>2.3051897063851402E-2</v>
      </c>
      <c r="S164" s="104">
        <v>2548047</v>
      </c>
      <c r="T164" s="104">
        <v>973.01</v>
      </c>
      <c r="U164" s="104">
        <v>777.71</v>
      </c>
      <c r="V164" s="105">
        <v>0.29974463582038902</v>
      </c>
      <c r="W164" s="106">
        <v>37.099998474121101</v>
      </c>
      <c r="X164" s="106">
        <v>5.9000000953674299</v>
      </c>
      <c r="Y164" s="105">
        <v>0.81800001859664895</v>
      </c>
      <c r="Z164" s="104">
        <v>60</v>
      </c>
      <c r="AA164" s="104">
        <v>567</v>
      </c>
      <c r="AB164" s="106">
        <v>18.899999999999999</v>
      </c>
      <c r="AC164" s="105">
        <v>1086.40942382813</v>
      </c>
      <c r="AD164" s="105">
        <v>138</v>
      </c>
      <c r="AE164" s="106">
        <v>2</v>
      </c>
      <c r="AF164" s="105">
        <v>0.38939393686291002</v>
      </c>
      <c r="AG164" s="105">
        <v>63.380001068115199</v>
      </c>
      <c r="AH164" s="104">
        <v>7520</v>
      </c>
      <c r="AI164" s="104">
        <v>13136</v>
      </c>
      <c r="AJ164" s="104">
        <v>0</v>
      </c>
      <c r="AK164" s="104">
        <v>0</v>
      </c>
      <c r="AL164" s="104">
        <v>89574</v>
      </c>
      <c r="AM164" s="104">
        <v>0</v>
      </c>
      <c r="AN164" s="104">
        <v>123</v>
      </c>
      <c r="AO164" s="106">
        <v>4.5999999999999996</v>
      </c>
      <c r="AP164" s="106">
        <v>3.04</v>
      </c>
      <c r="AQ164" s="106">
        <v>6.2</v>
      </c>
      <c r="AR164" s="105">
        <v>3.45</v>
      </c>
      <c r="AS164" s="105">
        <v>0.27847310900688199</v>
      </c>
      <c r="AT164" s="104">
        <v>43</v>
      </c>
      <c r="AU164" s="106">
        <v>84.199996948242202</v>
      </c>
      <c r="AV164" s="105">
        <v>94.597938537597699</v>
      </c>
      <c r="AW164" s="105">
        <v>54</v>
      </c>
      <c r="AX164" s="105">
        <v>142.38</v>
      </c>
      <c r="AY164" s="104">
        <v>300000</v>
      </c>
      <c r="AZ164" s="106">
        <v>66.387141600000007</v>
      </c>
      <c r="BA164" s="106">
        <v>93.188374999999994</v>
      </c>
      <c r="BB164" s="104">
        <v>13497.98828125</v>
      </c>
      <c r="BC164" s="104">
        <v>56717156</v>
      </c>
      <c r="BD164" s="104">
        <v>54042693</v>
      </c>
      <c r="BE164" s="104">
        <v>1213090</v>
      </c>
      <c r="BF164" s="104"/>
    </row>
    <row r="165" spans="1:58" x14ac:dyDescent="0.25">
      <c r="A165" s="128" t="s">
        <v>299</v>
      </c>
      <c r="B165" s="107" t="s">
        <v>298</v>
      </c>
      <c r="C165" s="104">
        <v>5648.6673684210527</v>
      </c>
      <c r="D165" s="104">
        <v>0</v>
      </c>
      <c r="E165" s="104">
        <v>118139.95850000001</v>
      </c>
      <c r="F165" s="104">
        <v>0</v>
      </c>
      <c r="G165" s="104">
        <v>0</v>
      </c>
      <c r="H165" s="104">
        <v>0</v>
      </c>
      <c r="I165" s="104">
        <v>0</v>
      </c>
      <c r="J165" s="104">
        <v>239393</v>
      </c>
      <c r="K165" s="105">
        <v>6.0999999999999999E-2</v>
      </c>
      <c r="L165" s="105">
        <v>6.0606060606060601E-2</v>
      </c>
      <c r="M165" s="105">
        <v>0.99299300947992197</v>
      </c>
      <c r="N165" s="105">
        <v>0.96362192759286946</v>
      </c>
      <c r="O165" s="104">
        <v>4</v>
      </c>
      <c r="P165" s="104">
        <v>4</v>
      </c>
      <c r="Q165" s="105">
        <v>0.38800000000000001</v>
      </c>
      <c r="R165" s="105">
        <v>0.55126640000000005</v>
      </c>
      <c r="S165" s="104">
        <v>3001581968</v>
      </c>
      <c r="T165" s="104">
        <v>1268.3800000000001</v>
      </c>
      <c r="U165" s="104">
        <v>1694.48</v>
      </c>
      <c r="V165" s="105" t="s">
        <v>443</v>
      </c>
      <c r="W165" s="106">
        <v>96.400001525878906</v>
      </c>
      <c r="X165" s="106">
        <v>27.600000381469702</v>
      </c>
      <c r="Y165" s="105" t="s">
        <v>443</v>
      </c>
      <c r="Z165" s="104">
        <v>20</v>
      </c>
      <c r="AA165" s="104">
        <v>146</v>
      </c>
      <c r="AB165" s="106">
        <v>2.7</v>
      </c>
      <c r="AC165" s="105">
        <v>71.165435791015597</v>
      </c>
      <c r="AD165" s="105">
        <v>789</v>
      </c>
      <c r="AE165" s="106">
        <v>55</v>
      </c>
      <c r="AF165" s="105" t="s">
        <v>443</v>
      </c>
      <c r="AG165" s="105" t="s">
        <v>443</v>
      </c>
      <c r="AH165" s="104">
        <v>3625826</v>
      </c>
      <c r="AI165" s="104">
        <v>0</v>
      </c>
      <c r="AJ165" s="104">
        <v>0</v>
      </c>
      <c r="AK165" s="104">
        <v>1840000</v>
      </c>
      <c r="AL165" s="104">
        <v>297692</v>
      </c>
      <c r="AM165" s="104">
        <v>0</v>
      </c>
      <c r="AN165" s="104">
        <v>92</v>
      </c>
      <c r="AO165" s="106">
        <v>32</v>
      </c>
      <c r="AP165" s="106" t="s">
        <v>443</v>
      </c>
      <c r="AQ165" s="106" t="s">
        <v>443</v>
      </c>
      <c r="AR165" s="105" t="s">
        <v>443</v>
      </c>
      <c r="AS165" s="105">
        <v>-2.4783968925476101</v>
      </c>
      <c r="AT165" s="104">
        <v>13</v>
      </c>
      <c r="AU165" s="106">
        <v>8.9476280212402308</v>
      </c>
      <c r="AV165" s="105">
        <v>31.976249694824201</v>
      </c>
      <c r="AW165" s="105">
        <v>6.7</v>
      </c>
      <c r="AX165" s="105">
        <v>21.55</v>
      </c>
      <c r="AY165" s="104">
        <v>39000</v>
      </c>
      <c r="AZ165" s="106">
        <v>6.7218929000000003</v>
      </c>
      <c r="BA165" s="106">
        <v>58.726221899999999</v>
      </c>
      <c r="BB165" s="104">
        <v>1925.20324707031</v>
      </c>
      <c r="BC165" s="104">
        <v>12575714</v>
      </c>
      <c r="BD165" s="104">
        <v>11870841</v>
      </c>
      <c r="BE165" s="104">
        <v>644329</v>
      </c>
      <c r="BF165" s="104"/>
    </row>
    <row r="166" spans="1:58" x14ac:dyDescent="0.25">
      <c r="A166" s="128" t="s">
        <v>301</v>
      </c>
      <c r="B166" s="107" t="s">
        <v>300</v>
      </c>
      <c r="C166" s="104">
        <v>32438.799999999999</v>
      </c>
      <c r="D166" s="104">
        <v>0</v>
      </c>
      <c r="E166" s="104">
        <v>118408.2055</v>
      </c>
      <c r="F166" s="104">
        <v>191.006</v>
      </c>
      <c r="G166" s="104">
        <v>0</v>
      </c>
      <c r="H166" s="104">
        <v>0</v>
      </c>
      <c r="I166" s="104">
        <v>0</v>
      </c>
      <c r="J166" s="104">
        <v>181818</v>
      </c>
      <c r="K166" s="105">
        <v>6.0999999999999999E-2</v>
      </c>
      <c r="L166" s="105">
        <v>0.12121212121212099</v>
      </c>
      <c r="M166" s="105">
        <v>5.6694237385929436E-2</v>
      </c>
      <c r="N166" s="105">
        <v>2.6537819281237055E-2</v>
      </c>
      <c r="O166" s="104">
        <v>0</v>
      </c>
      <c r="P166" s="104">
        <v>0</v>
      </c>
      <c r="Q166" s="105">
        <v>0.89100000000000001</v>
      </c>
      <c r="R166" s="105" t="s">
        <v>443</v>
      </c>
      <c r="S166" s="104">
        <v>-46838</v>
      </c>
      <c r="T166" s="104">
        <v>0</v>
      </c>
      <c r="U166" s="104">
        <v>0</v>
      </c>
      <c r="V166" s="105" t="s">
        <v>443</v>
      </c>
      <c r="W166" s="106">
        <v>3.0999999046325701</v>
      </c>
      <c r="X166" s="106" t="s">
        <v>443</v>
      </c>
      <c r="Y166" s="105">
        <v>4.9489998817443803</v>
      </c>
      <c r="Z166" s="104">
        <v>96</v>
      </c>
      <c r="AA166" s="104">
        <v>10</v>
      </c>
      <c r="AB166" s="106">
        <v>0.4</v>
      </c>
      <c r="AC166" s="105">
        <v>3182.5439453125</v>
      </c>
      <c r="AD166" s="105">
        <v>5</v>
      </c>
      <c r="AE166" s="106" t="s">
        <v>443</v>
      </c>
      <c r="AF166" s="105">
        <v>8.0086993412838606E-2</v>
      </c>
      <c r="AG166" s="105">
        <v>35.889999389648402</v>
      </c>
      <c r="AH166" s="104">
        <v>150</v>
      </c>
      <c r="AI166" s="104">
        <v>1500</v>
      </c>
      <c r="AJ166" s="104">
        <v>0</v>
      </c>
      <c r="AK166" s="104">
        <v>0</v>
      </c>
      <c r="AL166" s="104">
        <v>18631</v>
      </c>
      <c r="AM166" s="104">
        <v>0</v>
      </c>
      <c r="AN166" s="104">
        <v>126</v>
      </c>
      <c r="AO166" s="106">
        <v>2.4</v>
      </c>
      <c r="AP166" s="106">
        <v>2.0099999999999998</v>
      </c>
      <c r="AQ166" s="106">
        <v>8.4</v>
      </c>
      <c r="AR166" s="105">
        <v>4.1333333333333337</v>
      </c>
      <c r="AS166" s="105">
        <v>1.03405094146729</v>
      </c>
      <c r="AT166" s="104">
        <v>58</v>
      </c>
      <c r="AU166" s="106">
        <v>100</v>
      </c>
      <c r="AV166" s="105">
        <v>98.250511169433594</v>
      </c>
      <c r="AW166" s="105">
        <v>80.599999999999994</v>
      </c>
      <c r="AX166" s="105">
        <v>109.74</v>
      </c>
      <c r="AY166" s="104">
        <v>720000</v>
      </c>
      <c r="AZ166" s="106">
        <v>99.851052100000004</v>
      </c>
      <c r="BA166" s="106">
        <v>100</v>
      </c>
      <c r="BB166" s="104">
        <v>38090.94140625</v>
      </c>
      <c r="BC166" s="104">
        <v>46572028</v>
      </c>
      <c r="BD166" s="104">
        <v>45762112</v>
      </c>
      <c r="BE166" s="104">
        <v>498800</v>
      </c>
      <c r="BF166" s="104"/>
    </row>
    <row r="167" spans="1:58" x14ac:dyDescent="0.25">
      <c r="A167" s="128" t="s">
        <v>303</v>
      </c>
      <c r="B167" s="107" t="s">
        <v>302</v>
      </c>
      <c r="C167" s="104">
        <v>0</v>
      </c>
      <c r="D167" s="104">
        <v>0</v>
      </c>
      <c r="E167" s="104">
        <v>117807.747</v>
      </c>
      <c r="F167" s="104">
        <v>644.41999999999996</v>
      </c>
      <c r="G167" s="104">
        <v>38089.501499999998</v>
      </c>
      <c r="H167" s="104">
        <v>0</v>
      </c>
      <c r="I167" s="104">
        <v>27459.300999999999</v>
      </c>
      <c r="J167" s="104">
        <v>249878</v>
      </c>
      <c r="K167" s="105">
        <v>0.182</v>
      </c>
      <c r="L167" s="105">
        <v>0</v>
      </c>
      <c r="M167" s="105">
        <v>0.26286645013729759</v>
      </c>
      <c r="N167" s="105">
        <v>0.10887833898163345</v>
      </c>
      <c r="O167" s="104">
        <v>0</v>
      </c>
      <c r="P167" s="104">
        <v>0</v>
      </c>
      <c r="Q167" s="105">
        <v>0.77</v>
      </c>
      <c r="R167" s="105" t="s">
        <v>443</v>
      </c>
      <c r="S167" s="104">
        <v>15050920</v>
      </c>
      <c r="T167" s="104">
        <v>83.37</v>
      </c>
      <c r="U167" s="104">
        <v>107.65</v>
      </c>
      <c r="V167" s="105">
        <v>0.34934085607528698</v>
      </c>
      <c r="W167" s="106">
        <v>8.8000001907348597</v>
      </c>
      <c r="X167" s="106">
        <v>20.5</v>
      </c>
      <c r="Y167" s="105">
        <v>0.68000000715255704</v>
      </c>
      <c r="Z167" s="104">
        <v>99</v>
      </c>
      <c r="AA167" s="104">
        <v>64</v>
      </c>
      <c r="AB167" s="106">
        <v>0.1</v>
      </c>
      <c r="AC167" s="105">
        <v>353.129150390625</v>
      </c>
      <c r="AD167" s="105">
        <v>30</v>
      </c>
      <c r="AE167" s="106">
        <v>0</v>
      </c>
      <c r="AF167" s="105">
        <v>0.353546940199361</v>
      </c>
      <c r="AG167" s="105">
        <v>39.799999237060497</v>
      </c>
      <c r="AH167" s="104">
        <v>941602</v>
      </c>
      <c r="AI167" s="104">
        <v>1208921</v>
      </c>
      <c r="AJ167" s="104">
        <v>303712</v>
      </c>
      <c r="AK167" s="104">
        <v>41938</v>
      </c>
      <c r="AL167" s="104">
        <v>802</v>
      </c>
      <c r="AM167" s="104">
        <v>1228</v>
      </c>
      <c r="AN167" s="104">
        <v>113</v>
      </c>
      <c r="AO167" s="106">
        <v>22.1</v>
      </c>
      <c r="AP167" s="106">
        <v>6.88</v>
      </c>
      <c r="AQ167" s="106">
        <v>8.3000000000000007</v>
      </c>
      <c r="AR167" s="105">
        <v>3.55</v>
      </c>
      <c r="AS167" s="105">
        <v>-0.15110209584236101</v>
      </c>
      <c r="AT167" s="104">
        <v>38</v>
      </c>
      <c r="AU167" s="106">
        <v>95.588233947753906</v>
      </c>
      <c r="AV167" s="105">
        <v>91.895751953125</v>
      </c>
      <c r="AW167" s="105">
        <v>32.1</v>
      </c>
      <c r="AX167" s="105">
        <v>118.49</v>
      </c>
      <c r="AY167" s="104">
        <v>26000</v>
      </c>
      <c r="AZ167" s="106">
        <v>95.113068100000007</v>
      </c>
      <c r="BA167" s="106">
        <v>95.609189599999993</v>
      </c>
      <c r="BB167" s="104">
        <v>12810.951171875</v>
      </c>
      <c r="BC167" s="104">
        <v>21444000</v>
      </c>
      <c r="BD167" s="104">
        <v>20582939</v>
      </c>
      <c r="BE167" s="104">
        <v>62710</v>
      </c>
      <c r="BF167" s="104"/>
    </row>
    <row r="168" spans="1:58" x14ac:dyDescent="0.25">
      <c r="A168" s="128" t="s">
        <v>305</v>
      </c>
      <c r="B168" s="107" t="s">
        <v>304</v>
      </c>
      <c r="C168" s="104">
        <v>0</v>
      </c>
      <c r="D168" s="104">
        <v>0</v>
      </c>
      <c r="E168" s="104">
        <v>384799.3980000001</v>
      </c>
      <c r="F168" s="104">
        <v>0</v>
      </c>
      <c r="G168" s="104">
        <v>0</v>
      </c>
      <c r="H168" s="104">
        <v>0</v>
      </c>
      <c r="I168" s="104">
        <v>0</v>
      </c>
      <c r="J168" s="104">
        <v>570000</v>
      </c>
      <c r="K168" s="105">
        <v>0.21199999999999999</v>
      </c>
      <c r="L168" s="105">
        <v>0.18181818181818199</v>
      </c>
      <c r="M168" s="105">
        <v>0.97631074935646711</v>
      </c>
      <c r="N168" s="105">
        <v>0.92687944075943995</v>
      </c>
      <c r="O168" s="104">
        <v>0</v>
      </c>
      <c r="P168" s="104">
        <v>5</v>
      </c>
      <c r="Q168" s="105">
        <v>0.502</v>
      </c>
      <c r="R168" s="105">
        <v>0.28958929999999999</v>
      </c>
      <c r="S168" s="104">
        <v>1184868698</v>
      </c>
      <c r="T168" s="104">
        <v>497.8</v>
      </c>
      <c r="U168" s="104">
        <v>370.5</v>
      </c>
      <c r="V168" s="105">
        <v>0.78259402513503995</v>
      </c>
      <c r="W168" s="106">
        <v>63.200000762939503</v>
      </c>
      <c r="X168" s="106">
        <v>33</v>
      </c>
      <c r="Y168" s="105">
        <v>0.28000000119209301</v>
      </c>
      <c r="Z168" s="104">
        <v>90</v>
      </c>
      <c r="AA168" s="104">
        <v>77</v>
      </c>
      <c r="AB168" s="106">
        <v>0.2</v>
      </c>
      <c r="AC168" s="105">
        <v>277.00088500976602</v>
      </c>
      <c r="AD168" s="105">
        <v>311</v>
      </c>
      <c r="AE168" s="106">
        <v>16</v>
      </c>
      <c r="AF168" s="105">
        <v>0.564016653561494</v>
      </c>
      <c r="AG168" s="105">
        <v>35.389999389648402</v>
      </c>
      <c r="AH168" s="104">
        <v>200672</v>
      </c>
      <c r="AI168" s="104">
        <v>86409</v>
      </c>
      <c r="AJ168" s="104">
        <v>124726</v>
      </c>
      <c r="AK168" s="104">
        <v>2024429</v>
      </c>
      <c r="AL168" s="104">
        <v>988192</v>
      </c>
      <c r="AM168" s="104">
        <v>393</v>
      </c>
      <c r="AN168" s="104">
        <v>105</v>
      </c>
      <c r="AO168" s="106">
        <v>25.6</v>
      </c>
      <c r="AP168" s="106" t="s">
        <v>443</v>
      </c>
      <c r="AQ168" s="106" t="s">
        <v>443</v>
      </c>
      <c r="AR168" s="105">
        <v>3.0533333333333332</v>
      </c>
      <c r="AS168" s="105">
        <v>-1.4149370193481401</v>
      </c>
      <c r="AT168" s="104">
        <v>16</v>
      </c>
      <c r="AU168" s="106">
        <v>38.5284423828125</v>
      </c>
      <c r="AV168" s="105">
        <v>58.601318359375</v>
      </c>
      <c r="AW168" s="105">
        <v>28</v>
      </c>
      <c r="AX168" s="105">
        <v>68.63</v>
      </c>
      <c r="AY168" s="104">
        <v>50000</v>
      </c>
      <c r="AZ168" s="106">
        <v>23.5</v>
      </c>
      <c r="BA168" s="106">
        <v>55.5</v>
      </c>
      <c r="BB168" s="104">
        <v>4903.57568359375</v>
      </c>
      <c r="BC168" s="104">
        <v>40533328</v>
      </c>
      <c r="BD168" s="104">
        <v>40174306</v>
      </c>
      <c r="BE168" s="104">
        <v>2376000</v>
      </c>
      <c r="BF168" s="104"/>
    </row>
    <row r="169" spans="1:58" x14ac:dyDescent="0.25">
      <c r="A169" s="128" t="s">
        <v>307</v>
      </c>
      <c r="B169" s="107" t="s">
        <v>306</v>
      </c>
      <c r="C169" s="104">
        <v>0</v>
      </c>
      <c r="D169" s="104">
        <v>0</v>
      </c>
      <c r="E169" s="104">
        <v>14977.762499999997</v>
      </c>
      <c r="F169" s="104">
        <v>0.14199999999999999</v>
      </c>
      <c r="G169" s="104">
        <v>0</v>
      </c>
      <c r="H169" s="104">
        <v>0</v>
      </c>
      <c r="I169" s="104">
        <v>0</v>
      </c>
      <c r="J169" s="104">
        <v>0</v>
      </c>
      <c r="K169" s="105">
        <v>0</v>
      </c>
      <c r="L169" s="105">
        <v>9.0909090909090898E-2</v>
      </c>
      <c r="M169" s="105">
        <v>1.5371701041241644E-2</v>
      </c>
      <c r="N169" s="105">
        <v>4.2585993649092643E-3</v>
      </c>
      <c r="O169" s="104">
        <v>0</v>
      </c>
      <c r="P169" s="104">
        <v>0</v>
      </c>
      <c r="Q169" s="105">
        <v>0.72</v>
      </c>
      <c r="R169" s="105">
        <v>3.2677499999999998E-2</v>
      </c>
      <c r="S169" s="104">
        <v>0</v>
      </c>
      <c r="T169" s="104">
        <v>6.83</v>
      </c>
      <c r="U169" s="104">
        <v>4.18</v>
      </c>
      <c r="V169" s="105">
        <v>0.79239803552627597</v>
      </c>
      <c r="W169" s="106">
        <v>19.600000381469702</v>
      </c>
      <c r="X169" s="106">
        <v>5.8000001907348597</v>
      </c>
      <c r="Y169" s="105">
        <v>1.03</v>
      </c>
      <c r="Z169" s="104">
        <v>97</v>
      </c>
      <c r="AA169" s="104">
        <v>29</v>
      </c>
      <c r="AB169" s="106">
        <v>1.4</v>
      </c>
      <c r="AC169" s="105">
        <v>1016.90887451172</v>
      </c>
      <c r="AD169" s="105">
        <v>155</v>
      </c>
      <c r="AE169" s="106">
        <v>1</v>
      </c>
      <c r="AF169" s="105">
        <v>0.44106518681365398</v>
      </c>
      <c r="AG169" s="105" t="s">
        <v>443</v>
      </c>
      <c r="AH169" s="104">
        <v>0</v>
      </c>
      <c r="AI169" s="104">
        <v>0</v>
      </c>
      <c r="AJ169" s="104">
        <v>0</v>
      </c>
      <c r="AK169" s="104">
        <v>0</v>
      </c>
      <c r="AL169" s="104">
        <v>47</v>
      </c>
      <c r="AM169" s="104">
        <v>0</v>
      </c>
      <c r="AN169" s="104">
        <v>117</v>
      </c>
      <c r="AO169" s="106">
        <v>7.9</v>
      </c>
      <c r="AP169" s="106">
        <v>6.23</v>
      </c>
      <c r="AQ169" s="106">
        <v>9.6999999999999993</v>
      </c>
      <c r="AR169" s="105" t="s">
        <v>443</v>
      </c>
      <c r="AS169" s="105">
        <v>-0.61669737100601196</v>
      </c>
      <c r="AT169" s="104">
        <v>43</v>
      </c>
      <c r="AU169" s="106">
        <v>87.176315307617202</v>
      </c>
      <c r="AV169" s="105">
        <v>95.538986206054702</v>
      </c>
      <c r="AW169" s="105">
        <v>45.4</v>
      </c>
      <c r="AX169" s="105">
        <v>145.94</v>
      </c>
      <c r="AY169" s="104">
        <v>6800</v>
      </c>
      <c r="AZ169" s="106">
        <v>79.219299300000003</v>
      </c>
      <c r="BA169" s="106">
        <v>94.794295300000002</v>
      </c>
      <c r="BB169" s="104">
        <v>15114.2958984375</v>
      </c>
      <c r="BC169" s="104">
        <v>563402</v>
      </c>
      <c r="BD169" s="104">
        <v>536348</v>
      </c>
      <c r="BE169" s="104">
        <v>156000</v>
      </c>
      <c r="BF169" s="104"/>
    </row>
    <row r="170" spans="1:58" x14ac:dyDescent="0.25">
      <c r="A170" s="128" t="s">
        <v>311</v>
      </c>
      <c r="B170" s="107" t="s">
        <v>310</v>
      </c>
      <c r="C170" s="104">
        <v>0</v>
      </c>
      <c r="D170" s="104">
        <v>0</v>
      </c>
      <c r="E170" s="104">
        <v>11306.486000000001</v>
      </c>
      <c r="F170" s="104">
        <v>0</v>
      </c>
      <c r="G170" s="104">
        <v>0</v>
      </c>
      <c r="H170" s="104">
        <v>0</v>
      </c>
      <c r="I170" s="104">
        <v>0</v>
      </c>
      <c r="J170" s="104">
        <v>0</v>
      </c>
      <c r="K170" s="105">
        <v>0</v>
      </c>
      <c r="L170" s="105">
        <v>9.0909090909090898E-2</v>
      </c>
      <c r="M170" s="105">
        <v>6.0809633431743665E-3</v>
      </c>
      <c r="N170" s="105">
        <v>4.9922920505062031E-3</v>
      </c>
      <c r="O170" s="104">
        <v>0</v>
      </c>
      <c r="P170" s="104">
        <v>0</v>
      </c>
      <c r="Q170" s="105">
        <v>0.93300000000000005</v>
      </c>
      <c r="R170" s="105" t="s">
        <v>443</v>
      </c>
      <c r="S170" s="104">
        <v>0</v>
      </c>
      <c r="T170" s="104">
        <v>0</v>
      </c>
      <c r="U170" s="104">
        <v>0</v>
      </c>
      <c r="V170" s="105" t="s">
        <v>443</v>
      </c>
      <c r="W170" s="106">
        <v>2.7999999523162802</v>
      </c>
      <c r="X170" s="106" t="s">
        <v>443</v>
      </c>
      <c r="Y170" s="105">
        <v>3.9260001182556201</v>
      </c>
      <c r="Z170" s="104">
        <v>97</v>
      </c>
      <c r="AA170" s="104">
        <v>5.6999998092651403</v>
      </c>
      <c r="AB170" s="106">
        <v>0.2</v>
      </c>
      <c r="AC170" s="105">
        <v>5298.60400390625</v>
      </c>
      <c r="AD170" s="105">
        <v>4</v>
      </c>
      <c r="AE170" s="106" t="s">
        <v>443</v>
      </c>
      <c r="AF170" s="105">
        <v>4.3577719204169203E-2</v>
      </c>
      <c r="AG170" s="105">
        <v>27.319999694824201</v>
      </c>
      <c r="AH170" s="104">
        <v>0</v>
      </c>
      <c r="AI170" s="104">
        <v>0</v>
      </c>
      <c r="AJ170" s="104">
        <v>0</v>
      </c>
      <c r="AK170" s="104">
        <v>0</v>
      </c>
      <c r="AL170" s="104">
        <v>242725</v>
      </c>
      <c r="AM170" s="104">
        <v>0</v>
      </c>
      <c r="AN170" s="104">
        <v>126</v>
      </c>
      <c r="AO170" s="106">
        <v>2.4</v>
      </c>
      <c r="AP170" s="106">
        <v>1.46</v>
      </c>
      <c r="AQ170" s="106">
        <v>6.7</v>
      </c>
      <c r="AR170" s="105">
        <v>3.9833333333333329</v>
      </c>
      <c r="AS170" s="105">
        <v>1.83762896060944</v>
      </c>
      <c r="AT170" s="104">
        <v>85</v>
      </c>
      <c r="AU170" s="106">
        <v>100</v>
      </c>
      <c r="AV170" s="105" t="s">
        <v>443</v>
      </c>
      <c r="AW170" s="105">
        <v>89.7</v>
      </c>
      <c r="AX170" s="105">
        <v>126.67</v>
      </c>
      <c r="AY170" s="104">
        <v>300000</v>
      </c>
      <c r="AZ170" s="106">
        <v>99.306738100000004</v>
      </c>
      <c r="BA170" s="106">
        <v>100</v>
      </c>
      <c r="BB170" s="104">
        <v>50069.65234375</v>
      </c>
      <c r="BC170" s="104">
        <v>10067744</v>
      </c>
      <c r="BD170" s="104">
        <v>9631078</v>
      </c>
      <c r="BE170" s="104">
        <v>410340</v>
      </c>
      <c r="BF170" s="104"/>
    </row>
    <row r="171" spans="1:58" x14ac:dyDescent="0.25">
      <c r="A171" s="128" t="s">
        <v>313</v>
      </c>
      <c r="B171" s="107" t="s">
        <v>312</v>
      </c>
      <c r="C171" s="104">
        <v>6102.88</v>
      </c>
      <c r="D171" s="104">
        <v>0</v>
      </c>
      <c r="E171" s="104">
        <v>26125.339499999998</v>
      </c>
      <c r="F171" s="104">
        <v>0</v>
      </c>
      <c r="G171" s="104">
        <v>0</v>
      </c>
      <c r="H171" s="104">
        <v>0</v>
      </c>
      <c r="I171" s="104">
        <v>0</v>
      </c>
      <c r="J171" s="104">
        <v>0</v>
      </c>
      <c r="K171" s="105">
        <v>0</v>
      </c>
      <c r="L171" s="105">
        <v>3.03030303030303E-2</v>
      </c>
      <c r="M171" s="105">
        <v>8.5193906058085873E-3</v>
      </c>
      <c r="N171" s="105">
        <v>1.2626067901120729E-3</v>
      </c>
      <c r="O171" s="104">
        <v>0</v>
      </c>
      <c r="P171" s="104">
        <v>0</v>
      </c>
      <c r="Q171" s="105">
        <v>0.94399999999999995</v>
      </c>
      <c r="R171" s="105" t="s">
        <v>443</v>
      </c>
      <c r="S171" s="104">
        <v>4286457</v>
      </c>
      <c r="T171" s="104">
        <v>0</v>
      </c>
      <c r="U171" s="104">
        <v>0</v>
      </c>
      <c r="V171" s="105" t="s">
        <v>443</v>
      </c>
      <c r="W171" s="106">
        <v>4.1999998092651403</v>
      </c>
      <c r="X171" s="106" t="s">
        <v>443</v>
      </c>
      <c r="Y171" s="105">
        <v>4.2480001449584996</v>
      </c>
      <c r="Z171" s="104">
        <v>95</v>
      </c>
      <c r="AA171" s="104">
        <v>7.1999998092651403</v>
      </c>
      <c r="AB171" s="106">
        <v>0.3</v>
      </c>
      <c r="AC171" s="105">
        <v>7582.5712890625</v>
      </c>
      <c r="AD171" s="105">
        <v>5</v>
      </c>
      <c r="AE171" s="106" t="s">
        <v>443</v>
      </c>
      <c r="AF171" s="105">
        <v>3.9319687547629899E-2</v>
      </c>
      <c r="AG171" s="105">
        <v>31.639999389648398</v>
      </c>
      <c r="AH171" s="104">
        <v>0</v>
      </c>
      <c r="AI171" s="104">
        <v>200</v>
      </c>
      <c r="AJ171" s="104">
        <v>16</v>
      </c>
      <c r="AK171" s="104">
        <v>0</v>
      </c>
      <c r="AL171" s="104">
        <v>98530</v>
      </c>
      <c r="AM171" s="104">
        <v>0</v>
      </c>
      <c r="AN171" s="104">
        <v>131</v>
      </c>
      <c r="AO171" s="106">
        <v>2.4</v>
      </c>
      <c r="AP171" s="106">
        <v>1.35</v>
      </c>
      <c r="AQ171" s="106">
        <v>6.6</v>
      </c>
      <c r="AR171" s="105">
        <v>4.6500000000000004</v>
      </c>
      <c r="AS171" s="105">
        <v>2.05627489089966</v>
      </c>
      <c r="AT171" s="104">
        <v>85</v>
      </c>
      <c r="AU171" s="106">
        <v>100</v>
      </c>
      <c r="AV171" s="105" t="s">
        <v>443</v>
      </c>
      <c r="AW171" s="105">
        <v>89.1</v>
      </c>
      <c r="AX171" s="105">
        <v>135.62</v>
      </c>
      <c r="AY171" s="104">
        <v>160000</v>
      </c>
      <c r="AZ171" s="106">
        <v>99.876690400000001</v>
      </c>
      <c r="BA171" s="106">
        <v>100</v>
      </c>
      <c r="BB171" s="104">
        <v>65006.5234375</v>
      </c>
      <c r="BC171" s="104">
        <v>8466017</v>
      </c>
      <c r="BD171" s="104">
        <v>8206348</v>
      </c>
      <c r="BE171" s="104">
        <v>40000</v>
      </c>
      <c r="BF171" s="104"/>
    </row>
    <row r="172" spans="1:58" x14ac:dyDescent="0.25">
      <c r="A172" s="128" t="s">
        <v>848</v>
      </c>
      <c r="B172" s="107" t="s">
        <v>314</v>
      </c>
      <c r="C172" s="104">
        <v>31791.919999999998</v>
      </c>
      <c r="D172" s="104">
        <v>57.149473684210527</v>
      </c>
      <c r="E172" s="104">
        <v>69829.046500000011</v>
      </c>
      <c r="F172" s="104">
        <v>20.244</v>
      </c>
      <c r="G172" s="104">
        <v>0</v>
      </c>
      <c r="H172" s="104">
        <v>0</v>
      </c>
      <c r="I172" s="104">
        <v>0</v>
      </c>
      <c r="J172" s="104">
        <v>49363</v>
      </c>
      <c r="K172" s="105">
        <v>6.0999999999999999E-2</v>
      </c>
      <c r="L172" s="105">
        <v>0.30303030303030298</v>
      </c>
      <c r="M172" s="105">
        <v>0.97102329293457623</v>
      </c>
      <c r="N172" s="105">
        <v>0.97190628074481911</v>
      </c>
      <c r="O172" s="104">
        <v>5</v>
      </c>
      <c r="P172" s="104">
        <v>5</v>
      </c>
      <c r="Q172" s="105">
        <v>0.53600000000000003</v>
      </c>
      <c r="R172" s="105">
        <v>2.8263900000000002E-2</v>
      </c>
      <c r="S172" s="104">
        <v>5332024827</v>
      </c>
      <c r="T172" s="104">
        <v>2469.04</v>
      </c>
      <c r="U172" s="104">
        <v>2566.2800000000002</v>
      </c>
      <c r="V172" s="105" t="s">
        <v>443</v>
      </c>
      <c r="W172" s="106">
        <v>17</v>
      </c>
      <c r="X172" s="106">
        <v>10.1000003814697</v>
      </c>
      <c r="Y172" s="105">
        <v>1.45500004291534</v>
      </c>
      <c r="Z172" s="104">
        <v>67</v>
      </c>
      <c r="AA172" s="104">
        <v>19</v>
      </c>
      <c r="AB172" s="106">
        <v>0.1</v>
      </c>
      <c r="AC172" s="105">
        <v>159.71609497070301</v>
      </c>
      <c r="AD172" s="105">
        <v>68</v>
      </c>
      <c r="AE172" s="106" t="s">
        <v>443</v>
      </c>
      <c r="AF172" s="105">
        <v>0.54676607529593702</v>
      </c>
      <c r="AG172" s="105" t="s">
        <v>443</v>
      </c>
      <c r="AH172" s="104">
        <v>0</v>
      </c>
      <c r="AI172" s="104">
        <v>0</v>
      </c>
      <c r="AJ172" s="104">
        <v>0</v>
      </c>
      <c r="AK172" s="104">
        <v>6033173</v>
      </c>
      <c r="AL172" s="104">
        <v>649601</v>
      </c>
      <c r="AM172" s="104">
        <v>15721</v>
      </c>
      <c r="AN172" s="104">
        <v>121</v>
      </c>
      <c r="AO172" s="106">
        <v>27.8</v>
      </c>
      <c r="AP172" s="106" t="s">
        <v>443</v>
      </c>
      <c r="AQ172" s="106" t="s">
        <v>443</v>
      </c>
      <c r="AR172" s="105">
        <v>3.15</v>
      </c>
      <c r="AS172" s="105">
        <v>-1.78754103183746</v>
      </c>
      <c r="AT172" s="104">
        <v>13</v>
      </c>
      <c r="AU172" s="106">
        <v>100</v>
      </c>
      <c r="AV172" s="105">
        <v>86.303932189941406</v>
      </c>
      <c r="AW172" s="105">
        <v>30</v>
      </c>
      <c r="AX172" s="105">
        <v>54.23</v>
      </c>
      <c r="AY172" s="104">
        <v>65000</v>
      </c>
      <c r="AZ172" s="106">
        <v>95.710095800000005</v>
      </c>
      <c r="BA172" s="106">
        <v>90.146272699999997</v>
      </c>
      <c r="BB172" s="104">
        <v>2900</v>
      </c>
      <c r="BC172" s="104">
        <v>18269868</v>
      </c>
      <c r="BD172" s="104">
        <v>18441248</v>
      </c>
      <c r="BE172" s="104">
        <v>183630</v>
      </c>
      <c r="BF172" s="104"/>
    </row>
    <row r="173" spans="1:58" x14ac:dyDescent="0.25">
      <c r="A173" s="128" t="s">
        <v>317</v>
      </c>
      <c r="B173" s="107" t="s">
        <v>316</v>
      </c>
      <c r="C173" s="104">
        <v>17848.494736842105</v>
      </c>
      <c r="D173" s="104">
        <v>11301.128421052632</v>
      </c>
      <c r="E173" s="104">
        <v>48382.262000000002</v>
      </c>
      <c r="F173" s="104">
        <v>0</v>
      </c>
      <c r="G173" s="104">
        <v>0</v>
      </c>
      <c r="H173" s="104">
        <v>0</v>
      </c>
      <c r="I173" s="104">
        <v>0</v>
      </c>
      <c r="J173" s="104">
        <v>115151</v>
      </c>
      <c r="K173" s="105">
        <v>6.0999999999999999E-2</v>
      </c>
      <c r="L173" s="105">
        <v>0.36363636363636398</v>
      </c>
      <c r="M173" s="105">
        <v>0.65034764955415403</v>
      </c>
      <c r="N173" s="105">
        <v>0.16545260485174698</v>
      </c>
      <c r="O173" s="104">
        <v>0</v>
      </c>
      <c r="P173" s="104">
        <v>0</v>
      </c>
      <c r="Q173" s="105">
        <v>0.65</v>
      </c>
      <c r="R173" s="105">
        <v>3.06336E-2</v>
      </c>
      <c r="S173" s="104">
        <v>8306993</v>
      </c>
      <c r="T173" s="104">
        <v>117.19</v>
      </c>
      <c r="U173" s="104">
        <v>112.38</v>
      </c>
      <c r="V173" s="105">
        <v>3.6860790252685498</v>
      </c>
      <c r="W173" s="106">
        <v>33.599998474121101</v>
      </c>
      <c r="X173" s="106">
        <v>13.300000190734901</v>
      </c>
      <c r="Y173" s="105">
        <v>1.9179999828338601</v>
      </c>
      <c r="Z173" s="104">
        <v>98</v>
      </c>
      <c r="AA173" s="104">
        <v>85</v>
      </c>
      <c r="AB173" s="106">
        <v>0.3</v>
      </c>
      <c r="AC173" s="105">
        <v>192.69619750976599</v>
      </c>
      <c r="AD173" s="105">
        <v>32</v>
      </c>
      <c r="AE173" s="106">
        <v>0</v>
      </c>
      <c r="AF173" s="105">
        <v>0.316530333801263</v>
      </c>
      <c r="AG173" s="105">
        <v>30.7600002288818</v>
      </c>
      <c r="AH173" s="104">
        <v>12905</v>
      </c>
      <c r="AI173" s="104">
        <v>700</v>
      </c>
      <c r="AJ173" s="104">
        <v>5725</v>
      </c>
      <c r="AK173" s="104">
        <v>0</v>
      </c>
      <c r="AL173" s="104">
        <v>2647</v>
      </c>
      <c r="AM173" s="104">
        <v>0</v>
      </c>
      <c r="AN173" s="104">
        <v>97</v>
      </c>
      <c r="AO173" s="106">
        <v>30.1</v>
      </c>
      <c r="AP173" s="106" t="s">
        <v>443</v>
      </c>
      <c r="AQ173" s="106" t="s">
        <v>443</v>
      </c>
      <c r="AR173" s="105">
        <v>3.166666666666667</v>
      </c>
      <c r="AS173" s="105">
        <v>-1.12049996852875</v>
      </c>
      <c r="AT173" s="104">
        <v>25</v>
      </c>
      <c r="AU173" s="106">
        <v>100</v>
      </c>
      <c r="AV173" s="105">
        <v>99.781051635742202</v>
      </c>
      <c r="AW173" s="105">
        <v>20.5</v>
      </c>
      <c r="AX173" s="105">
        <v>106.68</v>
      </c>
      <c r="AY173" s="104">
        <v>14000</v>
      </c>
      <c r="AZ173" s="106">
        <v>95.027956900000007</v>
      </c>
      <c r="BA173" s="106">
        <v>73.773295099999999</v>
      </c>
      <c r="BB173" s="104">
        <v>3180.38940429688</v>
      </c>
      <c r="BC173" s="104">
        <v>8921343</v>
      </c>
      <c r="BD173" s="104">
        <v>8451033</v>
      </c>
      <c r="BE173" s="104">
        <v>139960</v>
      </c>
      <c r="BF173" s="104"/>
    </row>
    <row r="174" spans="1:58" x14ac:dyDescent="0.25">
      <c r="A174" s="128" t="s">
        <v>849</v>
      </c>
      <c r="B174" s="107" t="s">
        <v>318</v>
      </c>
      <c r="C174" s="104">
        <v>45131.025263157891</v>
      </c>
      <c r="D174" s="104">
        <v>0</v>
      </c>
      <c r="E174" s="104">
        <v>162087.94399999999</v>
      </c>
      <c r="F174" s="104">
        <v>51.625999999999998</v>
      </c>
      <c r="G174" s="104">
        <v>480.35700000000003</v>
      </c>
      <c r="H174" s="104">
        <v>0</v>
      </c>
      <c r="I174" s="104">
        <v>120.48400000000001</v>
      </c>
      <c r="J174" s="104">
        <v>383757</v>
      </c>
      <c r="K174" s="105">
        <v>0.24199999999999999</v>
      </c>
      <c r="L174" s="105">
        <v>6.0606060606060601E-2</v>
      </c>
      <c r="M174" s="105">
        <v>0.63945457355247792</v>
      </c>
      <c r="N174" s="105">
        <v>0.21680770666960469</v>
      </c>
      <c r="O174" s="104">
        <v>0</v>
      </c>
      <c r="P174" s="104">
        <v>0</v>
      </c>
      <c r="Q174" s="105">
        <v>0.53800000000000003</v>
      </c>
      <c r="R174" s="105">
        <v>0.27463141083717302</v>
      </c>
      <c r="S174" s="104">
        <v>155501348</v>
      </c>
      <c r="T174" s="104">
        <v>1455.27</v>
      </c>
      <c r="U174" s="104">
        <v>1427.38</v>
      </c>
      <c r="V174" s="105">
        <v>5.0110511779785201</v>
      </c>
      <c r="W174" s="106">
        <v>54</v>
      </c>
      <c r="X174" s="106">
        <v>13.6000003814697</v>
      </c>
      <c r="Y174" s="105">
        <v>3.0999999493360499E-2</v>
      </c>
      <c r="Z174" s="104">
        <v>99</v>
      </c>
      <c r="AA174" s="104">
        <v>269</v>
      </c>
      <c r="AB174" s="106">
        <v>4.7</v>
      </c>
      <c r="AC174" s="105">
        <v>96.496879577636705</v>
      </c>
      <c r="AD174" s="105">
        <v>398</v>
      </c>
      <c r="AE174" s="106">
        <v>50</v>
      </c>
      <c r="AF174" s="105">
        <v>0.53678252153910599</v>
      </c>
      <c r="AG174" s="105">
        <v>37.779998779296903</v>
      </c>
      <c r="AH174" s="104">
        <v>279876</v>
      </c>
      <c r="AI174" s="104">
        <v>0</v>
      </c>
      <c r="AJ174" s="104">
        <v>15873</v>
      </c>
      <c r="AK174" s="104">
        <v>0</v>
      </c>
      <c r="AL174" s="104">
        <v>261769</v>
      </c>
      <c r="AM174" s="104">
        <v>0</v>
      </c>
      <c r="AN174" s="104">
        <v>107</v>
      </c>
      <c r="AO174" s="106">
        <v>32.299999999999997</v>
      </c>
      <c r="AP174" s="106">
        <v>11.54</v>
      </c>
      <c r="AQ174" s="106">
        <v>4.8</v>
      </c>
      <c r="AR174" s="105">
        <v>3.583333333333333</v>
      </c>
      <c r="AS174" s="105">
        <v>-0.62940162420272805</v>
      </c>
      <c r="AT174" s="104">
        <v>36</v>
      </c>
      <c r="AU174" s="106">
        <v>32.799999237060497</v>
      </c>
      <c r="AV174" s="105">
        <v>80.3594970703125</v>
      </c>
      <c r="AW174" s="105">
        <v>13</v>
      </c>
      <c r="AX174" s="105">
        <v>74.36</v>
      </c>
      <c r="AY174" s="104">
        <v>72000</v>
      </c>
      <c r="AZ174" s="106">
        <v>15.550382900000001</v>
      </c>
      <c r="BA174" s="106">
        <v>55.556247399999997</v>
      </c>
      <c r="BB174" s="104">
        <v>2945.8779296875</v>
      </c>
      <c r="BC174" s="104">
        <v>57310020</v>
      </c>
      <c r="BD174" s="104">
        <v>52241712</v>
      </c>
      <c r="BE174" s="104">
        <v>885800</v>
      </c>
      <c r="BF174" s="104"/>
    </row>
    <row r="175" spans="1:58" x14ac:dyDescent="0.25">
      <c r="A175" s="128" t="s">
        <v>320</v>
      </c>
      <c r="B175" s="107" t="s">
        <v>319</v>
      </c>
      <c r="C175" s="104">
        <v>17340.437894736842</v>
      </c>
      <c r="D175" s="104">
        <v>0</v>
      </c>
      <c r="E175" s="104">
        <v>753363.89150000003</v>
      </c>
      <c r="F175" s="104">
        <v>271.822</v>
      </c>
      <c r="G175" s="104">
        <v>146985.86700000003</v>
      </c>
      <c r="H175" s="104">
        <v>2756.5545000000002</v>
      </c>
      <c r="I175" s="104">
        <v>28346.964000000004</v>
      </c>
      <c r="J175" s="104">
        <v>908563</v>
      </c>
      <c r="K175" s="105">
        <v>0.33300000000000002</v>
      </c>
      <c r="L175" s="105">
        <v>6.0606060606060601E-2</v>
      </c>
      <c r="M175" s="105">
        <v>0.73924066952081124</v>
      </c>
      <c r="N175" s="105">
        <v>0.14595238923278289</v>
      </c>
      <c r="O175" s="104">
        <v>0</v>
      </c>
      <c r="P175" s="104">
        <v>0</v>
      </c>
      <c r="Q175" s="105">
        <v>0.755</v>
      </c>
      <c r="R175" s="105">
        <v>3.0834558419883299E-3</v>
      </c>
      <c r="S175" s="104">
        <v>5989789</v>
      </c>
      <c r="T175" s="104">
        <v>169.65</v>
      </c>
      <c r="U175" s="104">
        <v>192.23</v>
      </c>
      <c r="V175" s="105">
        <v>5.7585850358009297E-2</v>
      </c>
      <c r="W175" s="106">
        <v>9.5</v>
      </c>
      <c r="X175" s="106">
        <v>6.6999998092651403</v>
      </c>
      <c r="Y175" s="105">
        <v>0.39300000667571999</v>
      </c>
      <c r="Z175" s="104">
        <v>99</v>
      </c>
      <c r="AA175" s="104">
        <v>156</v>
      </c>
      <c r="AB175" s="106">
        <v>1.1000000000000001</v>
      </c>
      <c r="AC175" s="105">
        <v>610.16998291015602</v>
      </c>
      <c r="AD175" s="105">
        <v>20</v>
      </c>
      <c r="AE175" s="106">
        <v>1</v>
      </c>
      <c r="AF175" s="105">
        <v>0.393308295133529</v>
      </c>
      <c r="AG175" s="105">
        <v>39.259998321533203</v>
      </c>
      <c r="AH175" s="104">
        <v>808843</v>
      </c>
      <c r="AI175" s="104">
        <v>3819058</v>
      </c>
      <c r="AJ175" s="104">
        <v>720885</v>
      </c>
      <c r="AK175" s="104">
        <v>40584</v>
      </c>
      <c r="AL175" s="104">
        <v>102223</v>
      </c>
      <c r="AM175" s="104">
        <v>0</v>
      </c>
      <c r="AN175" s="104">
        <v>113</v>
      </c>
      <c r="AO175" s="106">
        <v>9.5</v>
      </c>
      <c r="AP175" s="106">
        <v>4.5199999999999996</v>
      </c>
      <c r="AQ175" s="106">
        <v>2.8</v>
      </c>
      <c r="AR175" s="105">
        <v>3.1166666666666667</v>
      </c>
      <c r="AS175" s="105">
        <v>0.38462078571319602</v>
      </c>
      <c r="AT175" s="104">
        <v>36</v>
      </c>
      <c r="AU175" s="106">
        <v>100</v>
      </c>
      <c r="AV175" s="105">
        <v>93.983016967773395</v>
      </c>
      <c r="AW175" s="105">
        <v>47.5</v>
      </c>
      <c r="AX175" s="105">
        <v>172.65</v>
      </c>
      <c r="AY175" s="104">
        <v>230000</v>
      </c>
      <c r="AZ175" s="106">
        <v>92.973503600000001</v>
      </c>
      <c r="BA175" s="106">
        <v>97.809613299999995</v>
      </c>
      <c r="BB175" s="104">
        <v>17870.517578125</v>
      </c>
      <c r="BC175" s="104">
        <v>69037512</v>
      </c>
      <c r="BD175" s="104">
        <v>67688374</v>
      </c>
      <c r="BE175" s="104">
        <v>510890</v>
      </c>
      <c r="BF175" s="104"/>
    </row>
    <row r="176" spans="1:58" x14ac:dyDescent="0.25">
      <c r="A176" s="128" t="s">
        <v>373</v>
      </c>
      <c r="B176" s="107" t="s">
        <v>91</v>
      </c>
      <c r="C176" s="104">
        <v>2239.5957894736844</v>
      </c>
      <c r="D176" s="104">
        <v>0</v>
      </c>
      <c r="E176" s="104">
        <v>1073.9865</v>
      </c>
      <c r="F176" s="104">
        <v>5.8579999999999997</v>
      </c>
      <c r="G176" s="104">
        <v>7090.3680000000004</v>
      </c>
      <c r="H176" s="104">
        <v>589.87199999999996</v>
      </c>
      <c r="I176" s="104">
        <v>1546.1760000000004</v>
      </c>
      <c r="J176" s="104">
        <v>3636</v>
      </c>
      <c r="K176" s="105">
        <v>6.0999999999999999E-2</v>
      </c>
      <c r="L176" s="105">
        <v>0</v>
      </c>
      <c r="M176" s="105">
        <v>0.15721949176240704</v>
      </c>
      <c r="N176" s="105">
        <v>6.5730656195114159E-2</v>
      </c>
      <c r="O176" s="104">
        <v>0</v>
      </c>
      <c r="P176" s="104">
        <v>0</v>
      </c>
      <c r="Q176" s="105">
        <v>0.625</v>
      </c>
      <c r="R176" s="105">
        <v>0.210866883397102</v>
      </c>
      <c r="S176" s="104">
        <v>7498773</v>
      </c>
      <c r="T176" s="104">
        <v>165.09</v>
      </c>
      <c r="U176" s="104">
        <v>163.53</v>
      </c>
      <c r="V176" s="105">
        <v>8.9412755966186506</v>
      </c>
      <c r="W176" s="106">
        <v>47.599998474121101</v>
      </c>
      <c r="X176" s="106">
        <v>45.299999237060497</v>
      </c>
      <c r="Y176" s="105">
        <v>7.2999998927116394E-2</v>
      </c>
      <c r="Z176" s="104">
        <v>70</v>
      </c>
      <c r="AA176" s="104">
        <v>498</v>
      </c>
      <c r="AB176" s="106" t="s">
        <v>443</v>
      </c>
      <c r="AC176" s="105">
        <v>141.27583312988301</v>
      </c>
      <c r="AD176" s="105">
        <v>215</v>
      </c>
      <c r="AE176" s="106">
        <v>16</v>
      </c>
      <c r="AF176" s="105" t="s">
        <v>443</v>
      </c>
      <c r="AG176" s="105">
        <v>31.559999465942401</v>
      </c>
      <c r="AH176" s="104">
        <v>120000</v>
      </c>
      <c r="AI176" s="104">
        <v>0</v>
      </c>
      <c r="AJ176" s="104">
        <v>0</v>
      </c>
      <c r="AK176" s="104">
        <v>0</v>
      </c>
      <c r="AL176" s="104">
        <v>0</v>
      </c>
      <c r="AM176" s="104">
        <v>0</v>
      </c>
      <c r="AN176" s="104">
        <v>102</v>
      </c>
      <c r="AO176" s="106">
        <v>26.9</v>
      </c>
      <c r="AP176" s="106" t="s">
        <v>443</v>
      </c>
      <c r="AQ176" s="106" t="s">
        <v>443</v>
      </c>
      <c r="AR176" s="105">
        <v>2.4833333333333334</v>
      </c>
      <c r="AS176" s="105">
        <v>-0.99665588140487704</v>
      </c>
      <c r="AT176" s="104">
        <v>35</v>
      </c>
      <c r="AU176" s="106">
        <v>63.394138336181598</v>
      </c>
      <c r="AV176" s="105">
        <v>64.066139221191406</v>
      </c>
      <c r="AW176" s="105">
        <v>25.2</v>
      </c>
      <c r="AX176" s="105">
        <v>125.01</v>
      </c>
      <c r="AY176" s="104">
        <v>2900</v>
      </c>
      <c r="AZ176" s="106">
        <v>40.633239799999998</v>
      </c>
      <c r="BA176" s="106">
        <v>71.895029100000002</v>
      </c>
      <c r="BB176" s="104">
        <v>7213.01708984375</v>
      </c>
      <c r="BC176" s="104">
        <v>1296311</v>
      </c>
      <c r="BD176" s="104">
        <v>1136449</v>
      </c>
      <c r="BE176" s="104">
        <v>14870</v>
      </c>
      <c r="BF176" s="104"/>
    </row>
    <row r="177" spans="1:58" x14ac:dyDescent="0.25">
      <c r="A177" s="128" t="s">
        <v>322</v>
      </c>
      <c r="B177" s="107" t="s">
        <v>321</v>
      </c>
      <c r="C177" s="104">
        <v>0</v>
      </c>
      <c r="D177" s="104">
        <v>0</v>
      </c>
      <c r="E177" s="104">
        <v>22786.5805</v>
      </c>
      <c r="F177" s="104">
        <v>0</v>
      </c>
      <c r="G177" s="104">
        <v>0</v>
      </c>
      <c r="H177" s="104">
        <v>0</v>
      </c>
      <c r="I177" s="104">
        <v>0</v>
      </c>
      <c r="J177" s="104">
        <v>12121</v>
      </c>
      <c r="K177" s="105">
        <v>0.03</v>
      </c>
      <c r="L177" s="105">
        <v>6.0606060606060601E-2</v>
      </c>
      <c r="M177" s="105">
        <v>0.2604029096034825</v>
      </c>
      <c r="N177" s="105">
        <v>4.2890206528579895E-2</v>
      </c>
      <c r="O177" s="104">
        <v>0</v>
      </c>
      <c r="P177" s="104">
        <v>0</v>
      </c>
      <c r="Q177" s="105">
        <v>0.503</v>
      </c>
      <c r="R177" s="105">
        <v>0.24244889999999999</v>
      </c>
      <c r="S177" s="104">
        <v>4089211</v>
      </c>
      <c r="T177" s="104">
        <v>59.21</v>
      </c>
      <c r="U177" s="104">
        <v>78.709999999999994</v>
      </c>
      <c r="V177" s="105">
        <v>7.0011153221130398</v>
      </c>
      <c r="W177" s="106">
        <v>72.900001525878906</v>
      </c>
      <c r="X177" s="106">
        <v>16.200000762939499</v>
      </c>
      <c r="Y177" s="105">
        <v>5.2999999374151202E-2</v>
      </c>
      <c r="Z177" s="104">
        <v>91</v>
      </c>
      <c r="AA177" s="104">
        <v>41</v>
      </c>
      <c r="AB177" s="106">
        <v>2.1</v>
      </c>
      <c r="AC177" s="105">
        <v>95.631004333496094</v>
      </c>
      <c r="AD177" s="105">
        <v>368</v>
      </c>
      <c r="AE177" s="106">
        <v>83</v>
      </c>
      <c r="AF177" s="105">
        <v>0.56691236712103499</v>
      </c>
      <c r="AG177" s="105">
        <v>46.0200004577637</v>
      </c>
      <c r="AH177" s="104">
        <v>0</v>
      </c>
      <c r="AI177" s="104">
        <v>3612</v>
      </c>
      <c r="AJ177" s="104">
        <v>0</v>
      </c>
      <c r="AK177" s="104">
        <v>0</v>
      </c>
      <c r="AL177" s="104">
        <v>12268</v>
      </c>
      <c r="AM177" s="104">
        <v>0</v>
      </c>
      <c r="AN177" s="104">
        <v>120</v>
      </c>
      <c r="AO177" s="106">
        <v>11.5</v>
      </c>
      <c r="AP177" s="106">
        <v>6.81</v>
      </c>
      <c r="AQ177" s="106">
        <v>15.5</v>
      </c>
      <c r="AR177" s="105">
        <v>1.3166666666666667</v>
      </c>
      <c r="AS177" s="105">
        <v>-1.1253319978714</v>
      </c>
      <c r="AT177" s="104">
        <v>30</v>
      </c>
      <c r="AU177" s="106">
        <v>46.928375244140597</v>
      </c>
      <c r="AV177" s="105">
        <v>66.537590026855497</v>
      </c>
      <c r="AW177" s="105">
        <v>11.3</v>
      </c>
      <c r="AX177" s="105">
        <v>74.91</v>
      </c>
      <c r="AY177" s="104">
        <v>13000</v>
      </c>
      <c r="AZ177" s="106">
        <v>11.618638799999999</v>
      </c>
      <c r="BA177" s="106">
        <v>63.059168999999997</v>
      </c>
      <c r="BB177" s="104">
        <v>1569.72741699219</v>
      </c>
      <c r="BC177" s="104">
        <v>7797694</v>
      </c>
      <c r="BD177" s="104">
        <v>7255960</v>
      </c>
      <c r="BE177" s="104">
        <v>54390</v>
      </c>
      <c r="BF177" s="104"/>
    </row>
    <row r="178" spans="1:58" x14ac:dyDescent="0.25">
      <c r="A178" s="128" t="s">
        <v>324</v>
      </c>
      <c r="B178" s="107" t="s">
        <v>323</v>
      </c>
      <c r="C178" s="104">
        <v>0</v>
      </c>
      <c r="D178" s="104">
        <v>0</v>
      </c>
      <c r="E178" s="104" t="s">
        <v>443</v>
      </c>
      <c r="F178" s="104">
        <v>6.7560000000000002</v>
      </c>
      <c r="G178" s="104">
        <v>2014.893</v>
      </c>
      <c r="H178" s="104">
        <v>636.28200000000004</v>
      </c>
      <c r="I178" s="104">
        <v>97.488</v>
      </c>
      <c r="J178" s="104">
        <v>0</v>
      </c>
      <c r="K178" s="105">
        <v>0.03</v>
      </c>
      <c r="L178" s="105" t="s">
        <v>443</v>
      </c>
      <c r="M178" s="105">
        <v>3.7055351090864858E-3</v>
      </c>
      <c r="N178" s="105">
        <v>1.7021670489467654E-4</v>
      </c>
      <c r="O178" s="104">
        <v>0</v>
      </c>
      <c r="P178" s="104">
        <v>0</v>
      </c>
      <c r="Q178" s="105">
        <v>0.72599999999999998</v>
      </c>
      <c r="R178" s="105" t="s">
        <v>443</v>
      </c>
      <c r="S178" s="104">
        <v>14267478</v>
      </c>
      <c r="T178" s="104">
        <v>48.82</v>
      </c>
      <c r="U178" s="104">
        <v>55.78</v>
      </c>
      <c r="V178" s="105">
        <v>18.489627838134801</v>
      </c>
      <c r="W178" s="106">
        <v>16</v>
      </c>
      <c r="X178" s="106">
        <v>1.8999999761581401</v>
      </c>
      <c r="Y178" s="105">
        <v>0.56300002336502097</v>
      </c>
      <c r="Z178" s="104">
        <v>85</v>
      </c>
      <c r="AA178" s="104">
        <v>12</v>
      </c>
      <c r="AB178" s="106" t="s">
        <v>443</v>
      </c>
      <c r="AC178" s="105">
        <v>323.76260375976602</v>
      </c>
      <c r="AD178" s="105">
        <v>124</v>
      </c>
      <c r="AE178" s="106" t="s">
        <v>443</v>
      </c>
      <c r="AF178" s="105">
        <v>0.41616478703707199</v>
      </c>
      <c r="AG178" s="105">
        <v>38.099998474121101</v>
      </c>
      <c r="AH178" s="104">
        <v>392</v>
      </c>
      <c r="AI178" s="104">
        <v>0</v>
      </c>
      <c r="AJ178" s="104">
        <v>87000</v>
      </c>
      <c r="AK178" s="104">
        <v>0</v>
      </c>
      <c r="AL178" s="104">
        <v>0</v>
      </c>
      <c r="AM178" s="104">
        <v>0</v>
      </c>
      <c r="AN178" s="104">
        <v>85</v>
      </c>
      <c r="AO178" s="106">
        <v>4.2</v>
      </c>
      <c r="AP178" s="106" t="s">
        <v>443</v>
      </c>
      <c r="AQ178" s="106" t="s">
        <v>443</v>
      </c>
      <c r="AR178" s="105">
        <v>2.666666666666667</v>
      </c>
      <c r="AS178" s="105">
        <v>-0.21746079623699199</v>
      </c>
      <c r="AT178" s="104" t="s">
        <v>443</v>
      </c>
      <c r="AU178" s="106">
        <v>97.019996643066406</v>
      </c>
      <c r="AV178" s="105">
        <v>99.397857666015597</v>
      </c>
      <c r="AW178" s="105">
        <v>40</v>
      </c>
      <c r="AX178" s="105">
        <v>74.67</v>
      </c>
      <c r="AY178" s="104">
        <v>720</v>
      </c>
      <c r="AZ178" s="106">
        <v>91.016084000000006</v>
      </c>
      <c r="BA178" s="106">
        <v>99.623985899999994</v>
      </c>
      <c r="BB178" s="104">
        <v>5956.54296875</v>
      </c>
      <c r="BC178" s="104">
        <v>108020</v>
      </c>
      <c r="BD178" s="104">
        <v>105431</v>
      </c>
      <c r="BE178" s="104">
        <v>720</v>
      </c>
      <c r="BF178" s="104"/>
    </row>
    <row r="179" spans="1:58" x14ac:dyDescent="0.25">
      <c r="A179" s="128" t="s">
        <v>326</v>
      </c>
      <c r="B179" s="107" t="s">
        <v>325</v>
      </c>
      <c r="C179" s="104">
        <v>1950.0294736842104</v>
      </c>
      <c r="D179" s="104">
        <v>0</v>
      </c>
      <c r="E179" s="104">
        <v>163.00200000000001</v>
      </c>
      <c r="F179" s="104">
        <v>0</v>
      </c>
      <c r="G179" s="104">
        <v>2991.4539999999997</v>
      </c>
      <c r="H179" s="104">
        <v>0</v>
      </c>
      <c r="I179" s="104">
        <v>2146.1759999999999</v>
      </c>
      <c r="J179" s="104">
        <v>0</v>
      </c>
      <c r="K179" s="105">
        <v>0.03</v>
      </c>
      <c r="L179" s="105">
        <v>0.12121212121212099</v>
      </c>
      <c r="M179" s="105">
        <v>0.1047607205410219</v>
      </c>
      <c r="N179" s="105">
        <v>1.659949044314998E-2</v>
      </c>
      <c r="O179" s="104">
        <v>0</v>
      </c>
      <c r="P179" s="104">
        <v>0</v>
      </c>
      <c r="Q179" s="105">
        <v>0.78400000000000003</v>
      </c>
      <c r="R179" s="105" t="s">
        <v>443</v>
      </c>
      <c r="S179" s="104">
        <v>2500000</v>
      </c>
      <c r="T179" s="104">
        <v>0</v>
      </c>
      <c r="U179" s="104">
        <v>0</v>
      </c>
      <c r="V179" s="105" t="s">
        <v>443</v>
      </c>
      <c r="W179" s="106">
        <v>26.100000381469702</v>
      </c>
      <c r="X179" s="106" t="s">
        <v>443</v>
      </c>
      <c r="Y179" s="105">
        <v>1.17499995231628</v>
      </c>
      <c r="Z179" s="104">
        <v>93</v>
      </c>
      <c r="AA179" s="104">
        <v>17</v>
      </c>
      <c r="AB179" s="106">
        <v>1.2</v>
      </c>
      <c r="AC179" s="105">
        <v>2204.13793945313</v>
      </c>
      <c r="AD179" s="105">
        <v>63</v>
      </c>
      <c r="AE179" s="106" t="s">
        <v>443</v>
      </c>
      <c r="AF179" s="105">
        <v>0.32397011653352398</v>
      </c>
      <c r="AG179" s="105">
        <v>39</v>
      </c>
      <c r="AH179" s="104">
        <v>0</v>
      </c>
      <c r="AI179" s="104">
        <v>0</v>
      </c>
      <c r="AJ179" s="104">
        <v>150000</v>
      </c>
      <c r="AK179" s="104">
        <v>0</v>
      </c>
      <c r="AL179" s="104">
        <v>311</v>
      </c>
      <c r="AM179" s="104">
        <v>0</v>
      </c>
      <c r="AN179" s="104">
        <v>129</v>
      </c>
      <c r="AO179" s="106">
        <v>4.8</v>
      </c>
      <c r="AP179" s="106">
        <v>4.04</v>
      </c>
      <c r="AQ179" s="106">
        <v>16.5</v>
      </c>
      <c r="AR179" s="105">
        <v>3.2333333333333329</v>
      </c>
      <c r="AS179" s="105">
        <v>0.25973808765411399</v>
      </c>
      <c r="AT179" s="104">
        <v>41</v>
      </c>
      <c r="AU179" s="106">
        <v>100</v>
      </c>
      <c r="AV179" s="105">
        <v>98.969581604003906</v>
      </c>
      <c r="AW179" s="105">
        <v>73.3</v>
      </c>
      <c r="AX179" s="105">
        <v>160.61000000000001</v>
      </c>
      <c r="AY179" s="104">
        <v>8900</v>
      </c>
      <c r="AZ179" s="106">
        <v>91.515908899999999</v>
      </c>
      <c r="BA179" s="106">
        <v>95.142634200000003</v>
      </c>
      <c r="BB179" s="104">
        <v>31577.673828125</v>
      </c>
      <c r="BC179" s="104">
        <v>1369125</v>
      </c>
      <c r="BD179" s="104">
        <v>1351409</v>
      </c>
      <c r="BE179" s="104">
        <v>5130</v>
      </c>
      <c r="BF179" s="104"/>
    </row>
    <row r="180" spans="1:58" x14ac:dyDescent="0.25">
      <c r="A180" s="128" t="s">
        <v>328</v>
      </c>
      <c r="B180" s="107" t="s">
        <v>327</v>
      </c>
      <c r="C180" s="104">
        <v>11817.646315789474</v>
      </c>
      <c r="D180" s="104">
        <v>0</v>
      </c>
      <c r="E180" s="104">
        <v>18320.093499999999</v>
      </c>
      <c r="F180" s="104">
        <v>135.55199999999999</v>
      </c>
      <c r="G180" s="104">
        <v>0</v>
      </c>
      <c r="H180" s="104">
        <v>0</v>
      </c>
      <c r="I180" s="104">
        <v>0</v>
      </c>
      <c r="J180" s="104">
        <v>0</v>
      </c>
      <c r="K180" s="105">
        <v>0.03</v>
      </c>
      <c r="L180" s="105">
        <v>0.33333333333333298</v>
      </c>
      <c r="M180" s="105">
        <v>0.22189507391497401</v>
      </c>
      <c r="N180" s="105">
        <v>0.10084376443310535</v>
      </c>
      <c r="O180" s="104">
        <v>0</v>
      </c>
      <c r="P180" s="104">
        <v>0</v>
      </c>
      <c r="Q180" s="105">
        <v>0.73499999999999999</v>
      </c>
      <c r="R180" s="105">
        <v>5.8129000000000002E-3</v>
      </c>
      <c r="S180" s="104">
        <v>4884964</v>
      </c>
      <c r="T180" s="104">
        <v>285.14</v>
      </c>
      <c r="U180" s="104">
        <v>386.93</v>
      </c>
      <c r="V180" s="105">
        <v>2.00518131256104</v>
      </c>
      <c r="W180" s="106">
        <v>13</v>
      </c>
      <c r="X180" s="106">
        <v>2.2999999523162802</v>
      </c>
      <c r="Y180" s="105">
        <v>1.2220000028610201</v>
      </c>
      <c r="Z180" s="104">
        <v>98</v>
      </c>
      <c r="AA180" s="104">
        <v>34</v>
      </c>
      <c r="AB180" s="106">
        <v>0.1</v>
      </c>
      <c r="AC180" s="105">
        <v>774.05700683593795</v>
      </c>
      <c r="AD180" s="105">
        <v>62</v>
      </c>
      <c r="AE180" s="106" t="s">
        <v>443</v>
      </c>
      <c r="AF180" s="105">
        <v>0.29832882004274103</v>
      </c>
      <c r="AG180" s="105">
        <v>35.810001373291001</v>
      </c>
      <c r="AH180" s="104">
        <v>0</v>
      </c>
      <c r="AI180" s="104">
        <v>2000</v>
      </c>
      <c r="AJ180" s="104">
        <v>30000</v>
      </c>
      <c r="AK180" s="104">
        <v>0</v>
      </c>
      <c r="AL180" s="104">
        <v>877</v>
      </c>
      <c r="AM180" s="104">
        <v>0</v>
      </c>
      <c r="AN180" s="104">
        <v>142</v>
      </c>
      <c r="AO180" s="106">
        <v>5</v>
      </c>
      <c r="AP180" s="106">
        <v>3.86</v>
      </c>
      <c r="AQ180" s="106">
        <v>4.7</v>
      </c>
      <c r="AR180" s="105">
        <v>2.4333333333333331</v>
      </c>
      <c r="AS180" s="105">
        <v>-6.8824499845504802E-2</v>
      </c>
      <c r="AT180" s="104">
        <v>43</v>
      </c>
      <c r="AU180" s="106">
        <v>100</v>
      </c>
      <c r="AV180" s="105">
        <v>81.054191589355497</v>
      </c>
      <c r="AW180" s="105">
        <v>49.6</v>
      </c>
      <c r="AX180" s="105">
        <v>125.82</v>
      </c>
      <c r="AY180" s="104">
        <v>55000</v>
      </c>
      <c r="AZ180" s="106">
        <v>91.594667099999995</v>
      </c>
      <c r="BA180" s="106">
        <v>97.746627399999994</v>
      </c>
      <c r="BB180" s="104">
        <v>11910.9521484375</v>
      </c>
      <c r="BC180" s="104">
        <v>11532127</v>
      </c>
      <c r="BD180" s="104">
        <v>11222068</v>
      </c>
      <c r="BE180" s="104">
        <v>155360</v>
      </c>
      <c r="BF180" s="104"/>
    </row>
    <row r="181" spans="1:58" x14ac:dyDescent="0.25">
      <c r="A181" s="128" t="s">
        <v>330</v>
      </c>
      <c r="B181" s="107" t="s">
        <v>329</v>
      </c>
      <c r="C181" s="104">
        <v>134618.34736842106</v>
      </c>
      <c r="D181" s="104">
        <v>57381.126315789472</v>
      </c>
      <c r="E181" s="104">
        <v>174433.64199999999</v>
      </c>
      <c r="F181" s="104">
        <v>231.11799999999999</v>
      </c>
      <c r="G181" s="104">
        <v>0</v>
      </c>
      <c r="H181" s="104">
        <v>0</v>
      </c>
      <c r="I181" s="104">
        <v>0</v>
      </c>
      <c r="J181" s="104">
        <v>0</v>
      </c>
      <c r="K181" s="105">
        <v>0</v>
      </c>
      <c r="L181" s="105">
        <v>0.15151515151515199</v>
      </c>
      <c r="M181" s="105">
        <v>0.91448450523194902</v>
      </c>
      <c r="N181" s="105">
        <v>0.78534687918481849</v>
      </c>
      <c r="O181" s="104">
        <v>0</v>
      </c>
      <c r="P181" s="104">
        <v>5</v>
      </c>
      <c r="Q181" s="105">
        <v>0.79100000000000004</v>
      </c>
      <c r="R181" s="105" t="s">
        <v>443</v>
      </c>
      <c r="S181" s="104">
        <v>1819805232</v>
      </c>
      <c r="T181" s="104">
        <v>848.71</v>
      </c>
      <c r="U181" s="104">
        <v>1455.5</v>
      </c>
      <c r="V181" s="105">
        <v>0.37381690740585299</v>
      </c>
      <c r="W181" s="106">
        <v>11.6000003814697</v>
      </c>
      <c r="X181" s="106">
        <v>1.8999999761581401</v>
      </c>
      <c r="Y181" s="105">
        <v>1.7109999656677199</v>
      </c>
      <c r="Z181" s="104">
        <v>96</v>
      </c>
      <c r="AA181" s="104">
        <v>17</v>
      </c>
      <c r="AB181" s="106" t="s">
        <v>443</v>
      </c>
      <c r="AC181" s="105">
        <v>995.966064453125</v>
      </c>
      <c r="AD181" s="105">
        <v>16</v>
      </c>
      <c r="AE181" s="106">
        <v>0</v>
      </c>
      <c r="AF181" s="105">
        <v>0.31736459552458002</v>
      </c>
      <c r="AG181" s="105">
        <v>41.900001525878899</v>
      </c>
      <c r="AH181" s="104">
        <v>0</v>
      </c>
      <c r="AI181" s="104">
        <v>630</v>
      </c>
      <c r="AJ181" s="104">
        <v>100</v>
      </c>
      <c r="AK181" s="104">
        <v>1112954</v>
      </c>
      <c r="AL181" s="104">
        <v>3705630</v>
      </c>
      <c r="AM181" s="104">
        <v>1</v>
      </c>
      <c r="AN181" s="104">
        <v>158</v>
      </c>
      <c r="AO181" s="106">
        <v>2.4</v>
      </c>
      <c r="AP181" s="106">
        <v>3.79</v>
      </c>
      <c r="AQ181" s="106">
        <v>12.9</v>
      </c>
      <c r="AR181" s="105">
        <v>4.1666666666666661</v>
      </c>
      <c r="AS181" s="105">
        <v>7.0511601865291595E-2</v>
      </c>
      <c r="AT181" s="104">
        <v>41</v>
      </c>
      <c r="AU181" s="106">
        <v>100</v>
      </c>
      <c r="AV181" s="105">
        <v>95.688102722167997</v>
      </c>
      <c r="AW181" s="105">
        <v>58.3</v>
      </c>
      <c r="AX181" s="105">
        <v>96.87</v>
      </c>
      <c r="AY181" s="104">
        <v>400000</v>
      </c>
      <c r="AZ181" s="106">
        <v>94.871084999999994</v>
      </c>
      <c r="BA181" s="106">
        <v>100</v>
      </c>
      <c r="BB181" s="104">
        <v>27916.4453125</v>
      </c>
      <c r="BC181" s="104">
        <v>80745024</v>
      </c>
      <c r="BD181" s="104">
        <v>78417559</v>
      </c>
      <c r="BE181" s="104">
        <v>769630</v>
      </c>
      <c r="BF181" s="104"/>
    </row>
    <row r="182" spans="1:58" x14ac:dyDescent="0.25">
      <c r="A182" s="128" t="s">
        <v>332</v>
      </c>
      <c r="B182" s="107" t="s">
        <v>331</v>
      </c>
      <c r="C182" s="104">
        <v>10796.366315789473</v>
      </c>
      <c r="D182" s="104">
        <v>3758.6673684210527</v>
      </c>
      <c r="E182" s="104">
        <v>48635.325000000004</v>
      </c>
      <c r="F182" s="104">
        <v>0</v>
      </c>
      <c r="G182" s="104">
        <v>0</v>
      </c>
      <c r="H182" s="104">
        <v>0</v>
      </c>
      <c r="I182" s="104">
        <v>0</v>
      </c>
      <c r="J182" s="104">
        <v>0</v>
      </c>
      <c r="K182" s="105">
        <v>0</v>
      </c>
      <c r="L182" s="105">
        <v>0.27272727272727298</v>
      </c>
      <c r="M182" s="105">
        <v>0.11431944796169083</v>
      </c>
      <c r="N182" s="105">
        <v>1.6929372075389061E-2</v>
      </c>
      <c r="O182" s="104">
        <v>0</v>
      </c>
      <c r="P182" s="104">
        <v>0</v>
      </c>
      <c r="Q182" s="105">
        <v>0.70599999999999996</v>
      </c>
      <c r="R182" s="105">
        <v>1.45477429032326E-3</v>
      </c>
      <c r="S182" s="104">
        <v>0</v>
      </c>
      <c r="T182" s="104">
        <v>4.74</v>
      </c>
      <c r="U182" s="104">
        <v>5.37</v>
      </c>
      <c r="V182" s="105">
        <v>7.9169712960720104E-2</v>
      </c>
      <c r="W182" s="106">
        <v>47.299999237060497</v>
      </c>
      <c r="X182" s="106" t="s">
        <v>443</v>
      </c>
      <c r="Y182" s="105">
        <v>2.3889999389648402</v>
      </c>
      <c r="Z182" s="104">
        <v>99</v>
      </c>
      <c r="AA182" s="104">
        <v>43</v>
      </c>
      <c r="AB182" s="106" t="s">
        <v>443</v>
      </c>
      <c r="AC182" s="105">
        <v>1003.78179931641</v>
      </c>
      <c r="AD182" s="105">
        <v>42</v>
      </c>
      <c r="AE182" s="106" t="s">
        <v>443</v>
      </c>
      <c r="AF182" s="105" t="s">
        <v>443</v>
      </c>
      <c r="AG182" s="105" t="s">
        <v>443</v>
      </c>
      <c r="AH182" s="104">
        <v>0</v>
      </c>
      <c r="AI182" s="104">
        <v>0</v>
      </c>
      <c r="AJ182" s="104">
        <v>0</v>
      </c>
      <c r="AK182" s="104">
        <v>0</v>
      </c>
      <c r="AL182" s="104">
        <v>23</v>
      </c>
      <c r="AM182" s="104">
        <v>0</v>
      </c>
      <c r="AN182" s="104">
        <v>120</v>
      </c>
      <c r="AO182" s="106">
        <v>5.5</v>
      </c>
      <c r="AP182" s="106" t="s">
        <v>443</v>
      </c>
      <c r="AQ182" s="106" t="s">
        <v>443</v>
      </c>
      <c r="AR182" s="105" t="s">
        <v>443</v>
      </c>
      <c r="AS182" s="105">
        <v>-1.2134549617767301</v>
      </c>
      <c r="AT182" s="104">
        <v>20</v>
      </c>
      <c r="AU182" s="106">
        <v>100</v>
      </c>
      <c r="AV182" s="105">
        <v>99.692932128906307</v>
      </c>
      <c r="AW182" s="105">
        <v>18</v>
      </c>
      <c r="AX182" s="105">
        <v>157.66999999999999</v>
      </c>
      <c r="AY182" s="104">
        <v>20000</v>
      </c>
      <c r="AZ182" s="106">
        <v>62.7</v>
      </c>
      <c r="BA182" s="106">
        <v>60.4</v>
      </c>
      <c r="BB182" s="104">
        <v>17992.765625</v>
      </c>
      <c r="BC182" s="104">
        <v>5758075</v>
      </c>
      <c r="BD182" s="104">
        <v>5366973</v>
      </c>
      <c r="BE182" s="104">
        <v>469930</v>
      </c>
      <c r="BF182" s="104"/>
    </row>
    <row r="183" spans="1:58" x14ac:dyDescent="0.25">
      <c r="A183" s="128" t="s">
        <v>334</v>
      </c>
      <c r="B183" s="107" t="s">
        <v>333</v>
      </c>
      <c r="C183" s="104">
        <v>0</v>
      </c>
      <c r="D183" s="104">
        <v>0</v>
      </c>
      <c r="E183" s="104" t="s">
        <v>443</v>
      </c>
      <c r="F183" s="104">
        <v>1.962</v>
      </c>
      <c r="G183" s="104">
        <v>13.0655</v>
      </c>
      <c r="H183" s="104">
        <v>0</v>
      </c>
      <c r="I183" s="104">
        <v>0</v>
      </c>
      <c r="J183" s="104">
        <v>0</v>
      </c>
      <c r="K183" s="105">
        <v>0.03</v>
      </c>
      <c r="L183" s="105" t="s">
        <v>443</v>
      </c>
      <c r="M183" s="105">
        <v>1.1675225457040678E-4</v>
      </c>
      <c r="N183" s="105">
        <v>1.4927618816487679E-5</v>
      </c>
      <c r="O183" s="104">
        <v>0</v>
      </c>
      <c r="P183" s="104">
        <v>0</v>
      </c>
      <c r="Q183" s="105" t="s">
        <v>443</v>
      </c>
      <c r="R183" s="105" t="s">
        <v>443</v>
      </c>
      <c r="S183" s="104">
        <v>0</v>
      </c>
      <c r="T183" s="104">
        <v>22.14</v>
      </c>
      <c r="U183" s="104">
        <v>13.3</v>
      </c>
      <c r="V183" s="105">
        <v>45.303619384765597</v>
      </c>
      <c r="W183" s="106">
        <v>24.899999618530298</v>
      </c>
      <c r="X183" s="106">
        <v>1.6000000238418599</v>
      </c>
      <c r="Y183" s="105">
        <v>1.0909999608993499</v>
      </c>
      <c r="Z183" s="104">
        <v>95</v>
      </c>
      <c r="AA183" s="104">
        <v>236</v>
      </c>
      <c r="AB183" s="106" t="s">
        <v>443</v>
      </c>
      <c r="AC183" s="105">
        <v>523.30523681640602</v>
      </c>
      <c r="AD183" s="105" t="s">
        <v>443</v>
      </c>
      <c r="AE183" s="106" t="s">
        <v>443</v>
      </c>
      <c r="AF183" s="105" t="s">
        <v>443</v>
      </c>
      <c r="AG183" s="105" t="s">
        <v>443</v>
      </c>
      <c r="AH183" s="104">
        <v>0</v>
      </c>
      <c r="AI183" s="104">
        <v>0</v>
      </c>
      <c r="AJ183" s="104">
        <v>0</v>
      </c>
      <c r="AK183" s="104">
        <v>0</v>
      </c>
      <c r="AL183" s="104">
        <v>0</v>
      </c>
      <c r="AM183" s="104">
        <v>0</v>
      </c>
      <c r="AN183" s="104">
        <v>85</v>
      </c>
      <c r="AO183" s="106">
        <v>4.2</v>
      </c>
      <c r="AP183" s="106" t="s">
        <v>443</v>
      </c>
      <c r="AQ183" s="106" t="s">
        <v>443</v>
      </c>
      <c r="AR183" s="105" t="s">
        <v>443</v>
      </c>
      <c r="AS183" s="105">
        <v>-0.74316078424453702</v>
      </c>
      <c r="AT183" s="104" t="s">
        <v>443</v>
      </c>
      <c r="AU183" s="106">
        <v>99.426155090332003</v>
      </c>
      <c r="AV183" s="105" t="s">
        <v>443</v>
      </c>
      <c r="AW183" s="105">
        <v>46</v>
      </c>
      <c r="AX183" s="105">
        <v>76.44</v>
      </c>
      <c r="AY183" s="104">
        <v>47</v>
      </c>
      <c r="AZ183" s="106">
        <v>83.3</v>
      </c>
      <c r="BA183" s="106">
        <v>97.696640500000001</v>
      </c>
      <c r="BB183" s="104">
        <v>3924.94458007813</v>
      </c>
      <c r="BC183" s="104">
        <v>11192</v>
      </c>
      <c r="BD183" s="104">
        <v>9794</v>
      </c>
      <c r="BE183" s="104">
        <v>30</v>
      </c>
      <c r="BF183" s="104"/>
    </row>
    <row r="184" spans="1:58" x14ac:dyDescent="0.25">
      <c r="A184" s="128" t="s">
        <v>336</v>
      </c>
      <c r="B184" s="107" t="s">
        <v>335</v>
      </c>
      <c r="C184" s="104">
        <v>33055.793684210526</v>
      </c>
      <c r="D184" s="104">
        <v>0</v>
      </c>
      <c r="E184" s="104">
        <v>87717.372499999983</v>
      </c>
      <c r="F184" s="104">
        <v>0</v>
      </c>
      <c r="G184" s="104">
        <v>0</v>
      </c>
      <c r="H184" s="104">
        <v>0</v>
      </c>
      <c r="I184" s="104">
        <v>0</v>
      </c>
      <c r="J184" s="104">
        <v>134848</v>
      </c>
      <c r="K184" s="105">
        <v>0.21199999999999999</v>
      </c>
      <c r="L184" s="105">
        <v>9.0909090909090898E-2</v>
      </c>
      <c r="M184" s="105">
        <v>0.86168339943997563</v>
      </c>
      <c r="N184" s="105">
        <v>0.71093197945090447</v>
      </c>
      <c r="O184" s="104">
        <v>0</v>
      </c>
      <c r="P184" s="104">
        <v>0</v>
      </c>
      <c r="Q184" s="105">
        <v>0.51600000000000001</v>
      </c>
      <c r="R184" s="105">
        <v>0.27894493937492398</v>
      </c>
      <c r="S184" s="104">
        <v>714107992</v>
      </c>
      <c r="T184" s="104">
        <v>1057.75</v>
      </c>
      <c r="U184" s="104">
        <v>1287.45</v>
      </c>
      <c r="V184" s="105">
        <v>7.9123578071594203</v>
      </c>
      <c r="W184" s="106">
        <v>49</v>
      </c>
      <c r="X184" s="106">
        <v>10.5</v>
      </c>
      <c r="Y184" s="105">
        <v>0.116999998688698</v>
      </c>
      <c r="Z184" s="104">
        <v>80</v>
      </c>
      <c r="AA184" s="104">
        <v>201</v>
      </c>
      <c r="AB184" s="106">
        <v>6.5</v>
      </c>
      <c r="AC184" s="105">
        <v>138.528396606445</v>
      </c>
      <c r="AD184" s="105">
        <v>343</v>
      </c>
      <c r="AE184" s="106">
        <v>58</v>
      </c>
      <c r="AF184" s="105">
        <v>0.52260125031627902</v>
      </c>
      <c r="AG184" s="105">
        <v>42.369998931884801</v>
      </c>
      <c r="AH184" s="104">
        <v>11590</v>
      </c>
      <c r="AI184" s="104">
        <v>14</v>
      </c>
      <c r="AJ184" s="104">
        <v>1000</v>
      </c>
      <c r="AK184" s="104">
        <v>24343</v>
      </c>
      <c r="AL184" s="104">
        <v>1194381</v>
      </c>
      <c r="AM184" s="104">
        <v>2</v>
      </c>
      <c r="AN184" s="104">
        <v>96</v>
      </c>
      <c r="AO184" s="106">
        <v>39</v>
      </c>
      <c r="AP184" s="106">
        <v>5.2</v>
      </c>
      <c r="AQ184" s="106">
        <v>21.8</v>
      </c>
      <c r="AR184" s="105" t="s">
        <v>443</v>
      </c>
      <c r="AS184" s="105">
        <v>-0.58420580625534102</v>
      </c>
      <c r="AT184" s="104">
        <v>26</v>
      </c>
      <c r="AU184" s="106">
        <v>26.700000762939499</v>
      </c>
      <c r="AV184" s="105">
        <v>73.809837341308594</v>
      </c>
      <c r="AW184" s="105">
        <v>21.9</v>
      </c>
      <c r="AX184" s="105">
        <v>55.07</v>
      </c>
      <c r="AY184" s="104">
        <v>46000</v>
      </c>
      <c r="AZ184" s="106">
        <v>19.077763399999998</v>
      </c>
      <c r="BA184" s="106">
        <v>79.010012200000006</v>
      </c>
      <c r="BB184" s="104">
        <v>1863.83508300781</v>
      </c>
      <c r="BC184" s="104">
        <v>42862960</v>
      </c>
      <c r="BD184" s="104">
        <v>38969205</v>
      </c>
      <c r="BE184" s="104">
        <v>199810</v>
      </c>
      <c r="BF184" s="104"/>
    </row>
    <row r="185" spans="1:58" x14ac:dyDescent="0.25">
      <c r="A185" s="128" t="s">
        <v>338</v>
      </c>
      <c r="B185" s="107" t="s">
        <v>337</v>
      </c>
      <c r="C185" s="104">
        <v>7103.3136842105259</v>
      </c>
      <c r="D185" s="104">
        <v>0</v>
      </c>
      <c r="E185" s="104">
        <v>308055.6605</v>
      </c>
      <c r="F185" s="104">
        <v>0</v>
      </c>
      <c r="G185" s="104">
        <v>0</v>
      </c>
      <c r="H185" s="104">
        <v>0</v>
      </c>
      <c r="I185" s="104">
        <v>0</v>
      </c>
      <c r="J185" s="104">
        <v>0</v>
      </c>
      <c r="K185" s="105">
        <v>0.03</v>
      </c>
      <c r="L185" s="105">
        <v>0.18181818181818199</v>
      </c>
      <c r="M185" s="105">
        <v>0.95733662986184986</v>
      </c>
      <c r="N185" s="105">
        <v>0.96364075351468303</v>
      </c>
      <c r="O185" s="104">
        <v>0</v>
      </c>
      <c r="P185" s="104">
        <v>4</v>
      </c>
      <c r="Q185" s="105">
        <v>0.751</v>
      </c>
      <c r="R185" s="105">
        <v>1.2308E-3</v>
      </c>
      <c r="S185" s="104">
        <v>323641018</v>
      </c>
      <c r="T185" s="104">
        <v>968.42</v>
      </c>
      <c r="U185" s="104">
        <v>749.49</v>
      </c>
      <c r="V185" s="105">
        <v>1.0125418901443499</v>
      </c>
      <c r="W185" s="106">
        <v>8.8000001907348597</v>
      </c>
      <c r="X185" s="106" t="s">
        <v>443</v>
      </c>
      <c r="Y185" s="105">
        <v>3.5429999828338601</v>
      </c>
      <c r="Z185" s="104">
        <v>86</v>
      </c>
      <c r="AA185" s="104">
        <v>84</v>
      </c>
      <c r="AB185" s="106">
        <v>0.9</v>
      </c>
      <c r="AC185" s="105">
        <v>469.42837524414102</v>
      </c>
      <c r="AD185" s="105">
        <v>24</v>
      </c>
      <c r="AE185" s="106" t="s">
        <v>443</v>
      </c>
      <c r="AF185" s="105">
        <v>0.28473544367930498</v>
      </c>
      <c r="AG185" s="105">
        <v>25</v>
      </c>
      <c r="AH185" s="104">
        <v>200</v>
      </c>
      <c r="AI185" s="104">
        <v>0</v>
      </c>
      <c r="AJ185" s="104">
        <v>600</v>
      </c>
      <c r="AK185" s="104">
        <v>800000</v>
      </c>
      <c r="AL185" s="104">
        <v>3225</v>
      </c>
      <c r="AM185" s="104">
        <v>0</v>
      </c>
      <c r="AN185" s="104">
        <v>123</v>
      </c>
      <c r="AO185" s="106">
        <v>2.4</v>
      </c>
      <c r="AP185" s="106">
        <v>5.23</v>
      </c>
      <c r="AQ185" s="106">
        <v>3.9</v>
      </c>
      <c r="AR185" s="105" t="s">
        <v>443</v>
      </c>
      <c r="AS185" s="105">
        <v>-0.45980578660964999</v>
      </c>
      <c r="AT185" s="104">
        <v>32</v>
      </c>
      <c r="AU185" s="106">
        <v>100</v>
      </c>
      <c r="AV185" s="105">
        <v>99.764106750488295</v>
      </c>
      <c r="AW185" s="105">
        <v>52.5</v>
      </c>
      <c r="AX185" s="105">
        <v>132.63999999999999</v>
      </c>
      <c r="AY185" s="104">
        <v>430000</v>
      </c>
      <c r="AZ185" s="106">
        <v>95.937862999999993</v>
      </c>
      <c r="BA185" s="106">
        <v>96.212932800000004</v>
      </c>
      <c r="BB185" s="104">
        <v>8666.896484375</v>
      </c>
      <c r="BC185" s="104">
        <v>44831160</v>
      </c>
      <c r="BD185" s="104">
        <v>44283575</v>
      </c>
      <c r="BE185" s="104">
        <v>579320</v>
      </c>
      <c r="BF185" s="104"/>
    </row>
    <row r="186" spans="1:58" x14ac:dyDescent="0.25">
      <c r="A186" s="128" t="s">
        <v>340</v>
      </c>
      <c r="B186" s="107" t="s">
        <v>339</v>
      </c>
      <c r="C186" s="104">
        <v>17070.692631578946</v>
      </c>
      <c r="D186" s="104">
        <v>7770.726315789474</v>
      </c>
      <c r="E186" s="104">
        <v>18380.936000000002</v>
      </c>
      <c r="F186" s="104">
        <v>66.17</v>
      </c>
      <c r="G186" s="104">
        <v>920.39549999999997</v>
      </c>
      <c r="H186" s="104">
        <v>0</v>
      </c>
      <c r="I186" s="104">
        <v>1945.95</v>
      </c>
      <c r="J186" s="104">
        <v>0</v>
      </c>
      <c r="K186" s="105">
        <v>0</v>
      </c>
      <c r="L186" s="105">
        <v>0.24242424242424199</v>
      </c>
      <c r="M186" s="105">
        <v>9.6231408913821457E-3</v>
      </c>
      <c r="N186" s="105">
        <v>2.9134629293910285E-3</v>
      </c>
      <c r="O186" s="104">
        <v>0</v>
      </c>
      <c r="P186" s="104">
        <v>0</v>
      </c>
      <c r="Q186" s="105">
        <v>0.86299999999999999</v>
      </c>
      <c r="R186" s="105" t="s">
        <v>443</v>
      </c>
      <c r="S186" s="104">
        <v>0</v>
      </c>
      <c r="T186" s="104">
        <v>0</v>
      </c>
      <c r="U186" s="104">
        <v>0</v>
      </c>
      <c r="V186" s="105" t="s">
        <v>443</v>
      </c>
      <c r="W186" s="106">
        <v>9.1000003814697301</v>
      </c>
      <c r="X186" s="106" t="s">
        <v>443</v>
      </c>
      <c r="Y186" s="105">
        <v>2.5329999923706099</v>
      </c>
      <c r="Z186" s="104">
        <v>99</v>
      </c>
      <c r="AA186" s="104">
        <v>0.81000000238418601</v>
      </c>
      <c r="AB186" s="106" t="s">
        <v>443</v>
      </c>
      <c r="AC186" s="105">
        <v>2425.79565429688</v>
      </c>
      <c r="AD186" s="105">
        <v>6</v>
      </c>
      <c r="AE186" s="106" t="s">
        <v>443</v>
      </c>
      <c r="AF186" s="105">
        <v>0.23213910974250501</v>
      </c>
      <c r="AG186" s="105" t="s">
        <v>443</v>
      </c>
      <c r="AH186" s="104">
        <v>0</v>
      </c>
      <c r="AI186" s="104">
        <v>188</v>
      </c>
      <c r="AJ186" s="104">
        <v>0</v>
      </c>
      <c r="AK186" s="104">
        <v>0</v>
      </c>
      <c r="AL186" s="104">
        <v>969</v>
      </c>
      <c r="AM186" s="104">
        <v>0</v>
      </c>
      <c r="AN186" s="104">
        <v>124</v>
      </c>
      <c r="AO186" s="106">
        <v>3.8</v>
      </c>
      <c r="AP186" s="106" t="s">
        <v>443</v>
      </c>
      <c r="AQ186" s="106" t="s">
        <v>443</v>
      </c>
      <c r="AR186" s="105">
        <v>4.1500000000000004</v>
      </c>
      <c r="AS186" s="105">
        <v>1.3980460166931199</v>
      </c>
      <c r="AT186" s="104">
        <v>70</v>
      </c>
      <c r="AU186" s="106">
        <v>100</v>
      </c>
      <c r="AV186" s="105">
        <v>92.986366271972699</v>
      </c>
      <c r="AW186" s="105">
        <v>90.6</v>
      </c>
      <c r="AX186" s="105">
        <v>204.02</v>
      </c>
      <c r="AY186" s="104">
        <v>40000</v>
      </c>
      <c r="AZ186" s="106">
        <v>97.557106899999994</v>
      </c>
      <c r="BA186" s="106">
        <v>99.639286400000003</v>
      </c>
      <c r="BB186" s="104">
        <v>73878.46875</v>
      </c>
      <c r="BC186" s="104">
        <v>9400145</v>
      </c>
      <c r="BD186" s="104">
        <v>9122264</v>
      </c>
      <c r="BE186" s="104">
        <v>83600</v>
      </c>
      <c r="BF186" s="104"/>
    </row>
    <row r="187" spans="1:58" x14ac:dyDescent="0.25">
      <c r="A187" s="128" t="s">
        <v>850</v>
      </c>
      <c r="B187" s="107" t="s">
        <v>341</v>
      </c>
      <c r="C187" s="104">
        <v>0</v>
      </c>
      <c r="D187" s="104">
        <v>0</v>
      </c>
      <c r="E187" s="104">
        <v>76865.536500000002</v>
      </c>
      <c r="F187" s="104">
        <v>18.47</v>
      </c>
      <c r="G187" s="104">
        <v>0</v>
      </c>
      <c r="H187" s="104">
        <v>0</v>
      </c>
      <c r="I187" s="104">
        <v>0</v>
      </c>
      <c r="J187" s="104">
        <v>0</v>
      </c>
      <c r="K187" s="105">
        <v>0</v>
      </c>
      <c r="L187" s="105">
        <v>3.03030303030303E-2</v>
      </c>
      <c r="M187" s="105">
        <v>0.11054493614220476</v>
      </c>
      <c r="N187" s="105">
        <v>3.362759966666333E-2</v>
      </c>
      <c r="O187" s="104">
        <v>0</v>
      </c>
      <c r="P187" s="104">
        <v>0</v>
      </c>
      <c r="Q187" s="105">
        <v>0.92200000000000004</v>
      </c>
      <c r="R187" s="105" t="s">
        <v>443</v>
      </c>
      <c r="S187" s="104">
        <v>0</v>
      </c>
      <c r="T187" s="104">
        <v>0</v>
      </c>
      <c r="U187" s="104">
        <v>0</v>
      </c>
      <c r="V187" s="105" t="s">
        <v>443</v>
      </c>
      <c r="W187" s="106">
        <v>4.3000001907348597</v>
      </c>
      <c r="X187" s="106" t="s">
        <v>443</v>
      </c>
      <c r="Y187" s="105">
        <v>2.8250000476837198</v>
      </c>
      <c r="Z187" s="104">
        <v>92</v>
      </c>
      <c r="AA187" s="104">
        <v>8.8999996185302699</v>
      </c>
      <c r="AB187" s="106">
        <v>0.3</v>
      </c>
      <c r="AC187" s="105">
        <v>4144.6005859375</v>
      </c>
      <c r="AD187" s="105">
        <v>9</v>
      </c>
      <c r="AE187" s="106" t="s">
        <v>443</v>
      </c>
      <c r="AF187" s="105">
        <v>0.11622617764561401</v>
      </c>
      <c r="AG187" s="105">
        <v>32.569999694824197</v>
      </c>
      <c r="AH187" s="104">
        <v>0</v>
      </c>
      <c r="AI187" s="104">
        <v>70</v>
      </c>
      <c r="AJ187" s="104">
        <v>4</v>
      </c>
      <c r="AK187" s="104">
        <v>0</v>
      </c>
      <c r="AL187" s="104">
        <v>124018</v>
      </c>
      <c r="AM187" s="104">
        <v>0</v>
      </c>
      <c r="AN187" s="104">
        <v>136</v>
      </c>
      <c r="AO187" s="106">
        <v>2.4</v>
      </c>
      <c r="AP187" s="106">
        <v>1.19</v>
      </c>
      <c r="AQ187" s="106">
        <v>5</v>
      </c>
      <c r="AR187" s="105">
        <v>4.1500000000000004</v>
      </c>
      <c r="AS187" s="105">
        <v>1.41426205635071</v>
      </c>
      <c r="AT187" s="104">
        <v>80</v>
      </c>
      <c r="AU187" s="106">
        <v>100</v>
      </c>
      <c r="AV187" s="105" t="s">
        <v>443</v>
      </c>
      <c r="AW187" s="105">
        <v>94.8</v>
      </c>
      <c r="AX187" s="105">
        <v>122.32</v>
      </c>
      <c r="AY187" s="104">
        <v>650000</v>
      </c>
      <c r="AZ187" s="106">
        <v>99.210429899999994</v>
      </c>
      <c r="BA187" s="106">
        <v>100</v>
      </c>
      <c r="BB187" s="104">
        <v>43876.59765625</v>
      </c>
      <c r="BC187" s="104">
        <v>66022272</v>
      </c>
      <c r="BD187" s="104">
        <v>64256678</v>
      </c>
      <c r="BE187" s="104">
        <v>241930</v>
      </c>
      <c r="BF187" s="104"/>
    </row>
    <row r="188" spans="1:58" x14ac:dyDescent="0.25">
      <c r="A188" s="128" t="s">
        <v>343</v>
      </c>
      <c r="B188" s="107" t="s">
        <v>342</v>
      </c>
      <c r="C188" s="104">
        <v>129473.54947368421</v>
      </c>
      <c r="D188" s="104">
        <v>50861.058947368423</v>
      </c>
      <c r="E188" s="104">
        <v>386392.353</v>
      </c>
      <c r="F188" s="104">
        <v>1383.6659999999999</v>
      </c>
      <c r="G188" s="104">
        <v>1059927.7945000001</v>
      </c>
      <c r="H188" s="104">
        <v>98444.48550000001</v>
      </c>
      <c r="I188" s="104">
        <v>585120.22900000005</v>
      </c>
      <c r="J188" s="104">
        <v>0</v>
      </c>
      <c r="K188" s="105">
        <v>0.39400000000000002</v>
      </c>
      <c r="L188" s="105">
        <v>0.12121212121212099</v>
      </c>
      <c r="M188" s="105">
        <v>0.90091932768442351</v>
      </c>
      <c r="N188" s="105">
        <v>0.86438803571421241</v>
      </c>
      <c r="O188" s="104">
        <v>0</v>
      </c>
      <c r="P188" s="104">
        <v>0</v>
      </c>
      <c r="Q188" s="105">
        <v>0.92400000000000004</v>
      </c>
      <c r="R188" s="105" t="s">
        <v>443</v>
      </c>
      <c r="S188" s="104">
        <v>73000</v>
      </c>
      <c r="T188" s="104">
        <v>0</v>
      </c>
      <c r="U188" s="104">
        <v>0</v>
      </c>
      <c r="V188" s="105" t="s">
        <v>443</v>
      </c>
      <c r="W188" s="106">
        <v>6.5999999046325701</v>
      </c>
      <c r="X188" s="106">
        <v>0.5</v>
      </c>
      <c r="Y188" s="105">
        <v>2.4519999027252202</v>
      </c>
      <c r="Z188" s="104">
        <v>92</v>
      </c>
      <c r="AA188" s="104">
        <v>3.0999999046325701</v>
      </c>
      <c r="AB188" s="106" t="s">
        <v>443</v>
      </c>
      <c r="AC188" s="105">
        <v>9535.9453125</v>
      </c>
      <c r="AD188" s="105">
        <v>14</v>
      </c>
      <c r="AE188" s="106" t="s">
        <v>443</v>
      </c>
      <c r="AF188" s="105">
        <v>0.18924281593167799</v>
      </c>
      <c r="AG188" s="105">
        <v>41.5</v>
      </c>
      <c r="AH188" s="104">
        <v>85119040</v>
      </c>
      <c r="AI188" s="104">
        <v>866835</v>
      </c>
      <c r="AJ188" s="104">
        <v>1762106</v>
      </c>
      <c r="AK188" s="104">
        <v>0</v>
      </c>
      <c r="AL188" s="104">
        <v>299653</v>
      </c>
      <c r="AM188" s="104">
        <v>0</v>
      </c>
      <c r="AN188" s="104">
        <v>146</v>
      </c>
      <c r="AO188" s="106">
        <v>2.4</v>
      </c>
      <c r="AP188" s="106">
        <v>1</v>
      </c>
      <c r="AQ188" s="106">
        <v>0</v>
      </c>
      <c r="AR188" s="105">
        <v>3.8</v>
      </c>
      <c r="AS188" s="105">
        <v>1.5544029474258401</v>
      </c>
      <c r="AT188" s="104">
        <v>71</v>
      </c>
      <c r="AU188" s="106">
        <v>100</v>
      </c>
      <c r="AV188" s="105" t="s">
        <v>443</v>
      </c>
      <c r="AW188" s="105">
        <v>76.2</v>
      </c>
      <c r="AX188" s="105">
        <v>127.16</v>
      </c>
      <c r="AY188" s="104">
        <v>6600000</v>
      </c>
      <c r="AZ188" s="106">
        <v>99.988893899999994</v>
      </c>
      <c r="BA188" s="106">
        <v>99.173786300000003</v>
      </c>
      <c r="BB188" s="104">
        <v>59531.66015625</v>
      </c>
      <c r="BC188" s="104">
        <v>325719168</v>
      </c>
      <c r="BD188" s="104">
        <v>312947413</v>
      </c>
      <c r="BE188" s="104">
        <v>9147420</v>
      </c>
      <c r="BF188" s="104"/>
    </row>
    <row r="189" spans="1:58" x14ac:dyDescent="0.25">
      <c r="A189" s="128" t="s">
        <v>345</v>
      </c>
      <c r="B189" s="107" t="s">
        <v>344</v>
      </c>
      <c r="C189" s="104">
        <v>0</v>
      </c>
      <c r="D189" s="104">
        <v>0</v>
      </c>
      <c r="E189" s="104">
        <v>12233.434000000003</v>
      </c>
      <c r="F189" s="104">
        <v>0</v>
      </c>
      <c r="G189" s="104">
        <v>0</v>
      </c>
      <c r="H189" s="104">
        <v>0</v>
      </c>
      <c r="I189" s="104">
        <v>0</v>
      </c>
      <c r="J189" s="104">
        <v>0</v>
      </c>
      <c r="K189" s="105">
        <v>0.03</v>
      </c>
      <c r="L189" s="105">
        <v>9.0909090909090898E-2</v>
      </c>
      <c r="M189" s="105">
        <v>5.6185108466021583E-3</v>
      </c>
      <c r="N189" s="105">
        <v>8.4054570744173957E-3</v>
      </c>
      <c r="O189" s="104">
        <v>0</v>
      </c>
      <c r="P189" s="104">
        <v>0</v>
      </c>
      <c r="Q189" s="105">
        <v>0.80400000000000005</v>
      </c>
      <c r="R189" s="105" t="s">
        <v>443</v>
      </c>
      <c r="S189" s="104">
        <v>100000</v>
      </c>
      <c r="T189" s="104">
        <v>5.66</v>
      </c>
      <c r="U189" s="104">
        <v>31.69</v>
      </c>
      <c r="V189" s="105">
        <v>7.4881851673126207E-2</v>
      </c>
      <c r="W189" s="106">
        <v>8.1999998092651403</v>
      </c>
      <c r="X189" s="106">
        <v>4.5</v>
      </c>
      <c r="Y189" s="105">
        <v>3.7360000610351598</v>
      </c>
      <c r="Z189" s="104">
        <v>95</v>
      </c>
      <c r="AA189" s="104">
        <v>31</v>
      </c>
      <c r="AB189" s="106">
        <v>0.6</v>
      </c>
      <c r="AC189" s="105">
        <v>1747.77172851563</v>
      </c>
      <c r="AD189" s="105">
        <v>15</v>
      </c>
      <c r="AE189" s="106" t="s">
        <v>443</v>
      </c>
      <c r="AF189" s="105">
        <v>0.27005023467241701</v>
      </c>
      <c r="AG189" s="105">
        <v>39.700000762939503</v>
      </c>
      <c r="AH189" s="104">
        <v>10605</v>
      </c>
      <c r="AI189" s="104">
        <v>6639</v>
      </c>
      <c r="AJ189" s="104">
        <v>11135</v>
      </c>
      <c r="AK189" s="104">
        <v>0</v>
      </c>
      <c r="AL189" s="104">
        <v>344</v>
      </c>
      <c r="AM189" s="104">
        <v>0</v>
      </c>
      <c r="AN189" s="104">
        <v>131</v>
      </c>
      <c r="AO189" s="106">
        <v>2.4</v>
      </c>
      <c r="AP189" s="106">
        <v>3.14</v>
      </c>
      <c r="AQ189" s="106">
        <v>6.4</v>
      </c>
      <c r="AR189" s="105">
        <v>3.416666666666667</v>
      </c>
      <c r="AS189" s="105">
        <v>0.41586691141128501</v>
      </c>
      <c r="AT189" s="104">
        <v>70</v>
      </c>
      <c r="AU189" s="106">
        <v>100</v>
      </c>
      <c r="AV189" s="105">
        <v>98.61572265625</v>
      </c>
      <c r="AW189" s="105">
        <v>66.400000000000006</v>
      </c>
      <c r="AX189" s="105">
        <v>148.71</v>
      </c>
      <c r="AY189" s="104">
        <v>58000</v>
      </c>
      <c r="AZ189" s="106">
        <v>96.435769500000006</v>
      </c>
      <c r="BA189" s="106">
        <v>99.712186299999999</v>
      </c>
      <c r="BB189" s="104">
        <v>22562.4609375</v>
      </c>
      <c r="BC189" s="104">
        <v>3456750</v>
      </c>
      <c r="BD189" s="104">
        <v>3403406</v>
      </c>
      <c r="BE189" s="104">
        <v>175020</v>
      </c>
      <c r="BF189" s="104"/>
    </row>
    <row r="190" spans="1:58" x14ac:dyDescent="0.25">
      <c r="A190" s="128" t="s">
        <v>347</v>
      </c>
      <c r="B190" s="107" t="s">
        <v>346</v>
      </c>
      <c r="C190" s="104">
        <v>63139.64</v>
      </c>
      <c r="D190" s="104">
        <v>40856.997894736844</v>
      </c>
      <c r="E190" s="104">
        <v>161619.459</v>
      </c>
      <c r="F190" s="104">
        <v>0</v>
      </c>
      <c r="G190" s="104">
        <v>0</v>
      </c>
      <c r="H190" s="104">
        <v>0</v>
      </c>
      <c r="I190" s="104">
        <v>0</v>
      </c>
      <c r="J190" s="104">
        <v>18181</v>
      </c>
      <c r="K190" s="105">
        <v>0.03</v>
      </c>
      <c r="L190" s="105">
        <v>0.45454545454545497</v>
      </c>
      <c r="M190" s="105">
        <v>0.1938083011899657</v>
      </c>
      <c r="N190" s="105">
        <v>5.8971009612363359E-2</v>
      </c>
      <c r="O190" s="104">
        <v>0</v>
      </c>
      <c r="P190" s="104">
        <v>0</v>
      </c>
      <c r="Q190" s="105">
        <v>0.71</v>
      </c>
      <c r="R190" s="105" t="s">
        <v>443</v>
      </c>
      <c r="S190" s="104">
        <v>0</v>
      </c>
      <c r="T190" s="104">
        <v>226.97</v>
      </c>
      <c r="U190" s="104">
        <v>335.85</v>
      </c>
      <c r="V190" s="105">
        <v>1.23779737949371</v>
      </c>
      <c r="W190" s="106">
        <v>22.5</v>
      </c>
      <c r="X190" s="106">
        <v>4.4000000953674299</v>
      </c>
      <c r="Y190" s="105">
        <v>2.5339999198913601</v>
      </c>
      <c r="Z190" s="104">
        <v>99</v>
      </c>
      <c r="AA190" s="104">
        <v>73</v>
      </c>
      <c r="AB190" s="106">
        <v>0.2</v>
      </c>
      <c r="AC190" s="105">
        <v>382.82171630859398</v>
      </c>
      <c r="AD190" s="105">
        <v>36</v>
      </c>
      <c r="AE190" s="106" t="s">
        <v>443</v>
      </c>
      <c r="AF190" s="105">
        <v>0.27448516213733998</v>
      </c>
      <c r="AG190" s="105" t="s">
        <v>443</v>
      </c>
      <c r="AH190" s="104">
        <v>0</v>
      </c>
      <c r="AI190" s="104">
        <v>0</v>
      </c>
      <c r="AJ190" s="104">
        <v>0</v>
      </c>
      <c r="AK190" s="104">
        <v>0</v>
      </c>
      <c r="AL190" s="104">
        <v>14</v>
      </c>
      <c r="AM190" s="104">
        <v>3</v>
      </c>
      <c r="AN190" s="104">
        <v>117</v>
      </c>
      <c r="AO190" s="106">
        <v>6.3</v>
      </c>
      <c r="AP190" s="106" t="s">
        <v>443</v>
      </c>
      <c r="AQ190" s="106" t="s">
        <v>443</v>
      </c>
      <c r="AR190" s="105">
        <v>3.95</v>
      </c>
      <c r="AS190" s="105">
        <v>-0.55601978302001998</v>
      </c>
      <c r="AT190" s="104">
        <v>23</v>
      </c>
      <c r="AU190" s="106">
        <v>100</v>
      </c>
      <c r="AV190" s="105">
        <v>99.995193481445298</v>
      </c>
      <c r="AW190" s="105">
        <v>46.8</v>
      </c>
      <c r="AX190" s="105">
        <v>77.33</v>
      </c>
      <c r="AY190" s="104">
        <v>81000</v>
      </c>
      <c r="AZ190" s="106">
        <v>100</v>
      </c>
      <c r="BA190" s="106">
        <v>87.3</v>
      </c>
      <c r="BB190" s="104">
        <v>6864.99951171875</v>
      </c>
      <c r="BC190" s="104">
        <v>32387200</v>
      </c>
      <c r="BD190" s="104">
        <v>29888422</v>
      </c>
      <c r="BE190" s="104">
        <v>425400</v>
      </c>
      <c r="BF190" s="104"/>
    </row>
    <row r="191" spans="1:58" x14ac:dyDescent="0.25">
      <c r="A191" s="128" t="s">
        <v>349</v>
      </c>
      <c r="B191" s="107" t="s">
        <v>348</v>
      </c>
      <c r="C191" s="104">
        <v>143.34947368421052</v>
      </c>
      <c r="D191" s="104">
        <v>97.20210526315789</v>
      </c>
      <c r="E191" s="104" t="s">
        <v>443</v>
      </c>
      <c r="F191" s="104">
        <v>24.224</v>
      </c>
      <c r="G191" s="104">
        <v>3635.0859999999998</v>
      </c>
      <c r="H191" s="104">
        <v>139.19499999999999</v>
      </c>
      <c r="I191" s="104">
        <v>913.84900000000016</v>
      </c>
      <c r="J191" s="104">
        <v>0</v>
      </c>
      <c r="K191" s="105">
        <v>0</v>
      </c>
      <c r="L191" s="105">
        <v>9.0909090909090898E-2</v>
      </c>
      <c r="M191" s="105">
        <v>2.065460714948451E-3</v>
      </c>
      <c r="N191" s="105">
        <v>9.0777182444479524E-4</v>
      </c>
      <c r="O191" s="104">
        <v>0</v>
      </c>
      <c r="P191" s="104">
        <v>0</v>
      </c>
      <c r="Q191" s="105">
        <v>0.60299999999999998</v>
      </c>
      <c r="R191" s="105">
        <v>0.1345932</v>
      </c>
      <c r="S191" s="104">
        <v>5199679</v>
      </c>
      <c r="T191" s="104">
        <v>102.76</v>
      </c>
      <c r="U191" s="104">
        <v>103.3</v>
      </c>
      <c r="V191" s="105">
        <v>15.4854183197021</v>
      </c>
      <c r="W191" s="106">
        <v>26.899999618530298</v>
      </c>
      <c r="X191" s="106">
        <v>10.699999809265099</v>
      </c>
      <c r="Y191" s="105">
        <v>0.11599999666214</v>
      </c>
      <c r="Z191" s="104">
        <v>80</v>
      </c>
      <c r="AA191" s="104">
        <v>51</v>
      </c>
      <c r="AB191" s="106" t="s">
        <v>443</v>
      </c>
      <c r="AC191" s="105">
        <v>106.07444000244099</v>
      </c>
      <c r="AD191" s="105">
        <v>78</v>
      </c>
      <c r="AE191" s="106">
        <v>4</v>
      </c>
      <c r="AF191" s="105" t="s">
        <v>443</v>
      </c>
      <c r="AG191" s="105">
        <v>37.180000305175803</v>
      </c>
      <c r="AH191" s="104">
        <v>351</v>
      </c>
      <c r="AI191" s="104">
        <v>13564</v>
      </c>
      <c r="AJ191" s="104">
        <v>7286</v>
      </c>
      <c r="AK191" s="104">
        <v>0</v>
      </c>
      <c r="AL191" s="104">
        <v>0</v>
      </c>
      <c r="AM191" s="104">
        <v>0</v>
      </c>
      <c r="AN191" s="104">
        <v>129</v>
      </c>
      <c r="AO191" s="106">
        <v>6.9</v>
      </c>
      <c r="AP191" s="106" t="s">
        <v>443</v>
      </c>
      <c r="AQ191" s="106" t="s">
        <v>443</v>
      </c>
      <c r="AR191" s="105">
        <v>2.85</v>
      </c>
      <c r="AS191" s="105">
        <v>-0.90055388212204002</v>
      </c>
      <c r="AT191" s="104">
        <v>46</v>
      </c>
      <c r="AU191" s="106">
        <v>57.819999694824197</v>
      </c>
      <c r="AV191" s="105">
        <v>85.058677673339801</v>
      </c>
      <c r="AW191" s="105">
        <v>24</v>
      </c>
      <c r="AX191" s="105">
        <v>71.3</v>
      </c>
      <c r="AY191" s="104">
        <v>1000</v>
      </c>
      <c r="AZ191" s="106">
        <v>57.946553100000003</v>
      </c>
      <c r="BA191" s="106">
        <v>94.483644600000005</v>
      </c>
      <c r="BB191" s="104">
        <v>3207.83129882813</v>
      </c>
      <c r="BC191" s="104">
        <v>276244</v>
      </c>
      <c r="BD191" s="104">
        <v>218918</v>
      </c>
      <c r="BE191" s="104">
        <v>12190</v>
      </c>
      <c r="BF191" s="104"/>
    </row>
    <row r="192" spans="1:58" x14ac:dyDescent="0.25">
      <c r="A192" s="128" t="s">
        <v>851</v>
      </c>
      <c r="B192" s="107" t="s">
        <v>350</v>
      </c>
      <c r="C192" s="104">
        <v>58264.27368421053</v>
      </c>
      <c r="D192" s="104">
        <v>9594.4547368421045</v>
      </c>
      <c r="E192" s="104">
        <v>113901.955</v>
      </c>
      <c r="F192" s="104">
        <v>113.104</v>
      </c>
      <c r="G192" s="104">
        <v>37295.661</v>
      </c>
      <c r="H192" s="104">
        <v>23.084500000000002</v>
      </c>
      <c r="I192" s="104">
        <v>63812.089000000007</v>
      </c>
      <c r="J192" s="104">
        <v>0</v>
      </c>
      <c r="K192" s="105">
        <v>0.03</v>
      </c>
      <c r="L192" s="105">
        <v>6.0606060606060601E-2</v>
      </c>
      <c r="M192" s="105">
        <v>0.84235985000096902</v>
      </c>
      <c r="N192" s="105">
        <v>0.37043622691837857</v>
      </c>
      <c r="O192" s="104">
        <v>0</v>
      </c>
      <c r="P192" s="104">
        <v>0</v>
      </c>
      <c r="Q192" s="105">
        <v>0.76100000000000001</v>
      </c>
      <c r="R192" s="105" t="s">
        <v>443</v>
      </c>
      <c r="S192" s="104">
        <v>0</v>
      </c>
      <c r="T192" s="104">
        <v>31.56</v>
      </c>
      <c r="U192" s="104">
        <v>74.37</v>
      </c>
      <c r="V192" s="105" t="s">
        <v>443</v>
      </c>
      <c r="W192" s="106">
        <v>30.899999618530298</v>
      </c>
      <c r="X192" s="106">
        <v>2.9000000953674299</v>
      </c>
      <c r="Y192" s="105" t="s">
        <v>443</v>
      </c>
      <c r="Z192" s="104">
        <v>96</v>
      </c>
      <c r="AA192" s="104">
        <v>42</v>
      </c>
      <c r="AB192" s="106">
        <v>0.6</v>
      </c>
      <c r="AC192" s="105">
        <v>579.41473388671898</v>
      </c>
      <c r="AD192" s="105">
        <v>95</v>
      </c>
      <c r="AE192" s="106">
        <v>2</v>
      </c>
      <c r="AF192" s="105">
        <v>0.45432271463507901</v>
      </c>
      <c r="AG192" s="105">
        <v>46.939998626708999</v>
      </c>
      <c r="AH192" s="104">
        <v>0</v>
      </c>
      <c r="AI192" s="104">
        <v>0</v>
      </c>
      <c r="AJ192" s="104">
        <v>10700</v>
      </c>
      <c r="AK192" s="104">
        <v>0</v>
      </c>
      <c r="AL192" s="104">
        <v>122874</v>
      </c>
      <c r="AM192" s="104">
        <v>11</v>
      </c>
      <c r="AN192" s="104">
        <v>104</v>
      </c>
      <c r="AO192" s="106">
        <v>13</v>
      </c>
      <c r="AP192" s="106">
        <v>4.5199999999999996</v>
      </c>
      <c r="AQ192" s="106">
        <v>12.8</v>
      </c>
      <c r="AR192" s="105">
        <v>4</v>
      </c>
      <c r="AS192" s="105">
        <v>-1.3990240097045901</v>
      </c>
      <c r="AT192" s="104">
        <v>18</v>
      </c>
      <c r="AU192" s="106">
        <v>99.603836059570298</v>
      </c>
      <c r="AV192" s="105">
        <v>97.127090454101605</v>
      </c>
      <c r="AW192" s="105">
        <v>60</v>
      </c>
      <c r="AX192" s="105">
        <v>86.99</v>
      </c>
      <c r="AY192" s="104">
        <v>70000</v>
      </c>
      <c r="AZ192" s="106">
        <v>94.446922499999999</v>
      </c>
      <c r="BA192" s="106">
        <v>93.110262599999999</v>
      </c>
      <c r="BB192" s="104">
        <v>18281.193359375</v>
      </c>
      <c r="BC192" s="104">
        <v>31977064</v>
      </c>
      <c r="BD192" s="104">
        <v>31086589</v>
      </c>
      <c r="BE192" s="104">
        <v>882050</v>
      </c>
      <c r="BF192" s="104"/>
    </row>
    <row r="193" spans="1:58" x14ac:dyDescent="0.25">
      <c r="A193" s="128" t="s">
        <v>375</v>
      </c>
      <c r="B193" s="107" t="s">
        <v>351</v>
      </c>
      <c r="C193" s="104">
        <v>13519.376842105263</v>
      </c>
      <c r="D193" s="104">
        <v>0</v>
      </c>
      <c r="E193" s="104">
        <v>1754932.6030000004</v>
      </c>
      <c r="F193" s="104">
        <v>413.61599999999999</v>
      </c>
      <c r="G193" s="104">
        <v>837427.8324999999</v>
      </c>
      <c r="H193" s="104">
        <v>72120.209499999997</v>
      </c>
      <c r="I193" s="104">
        <v>464987.76000000007</v>
      </c>
      <c r="J193" s="104">
        <v>238181</v>
      </c>
      <c r="K193" s="105">
        <v>0.182</v>
      </c>
      <c r="L193" s="105">
        <v>0</v>
      </c>
      <c r="M193" s="105">
        <v>0.23396880857781885</v>
      </c>
      <c r="N193" s="105">
        <v>0.15285077575695588</v>
      </c>
      <c r="O193" s="104">
        <v>0</v>
      </c>
      <c r="P193" s="104">
        <v>0</v>
      </c>
      <c r="Q193" s="105">
        <v>0.69399999999999995</v>
      </c>
      <c r="R193" s="105">
        <v>1.57489E-2</v>
      </c>
      <c r="S193" s="104">
        <v>9348703</v>
      </c>
      <c r="T193" s="104">
        <v>1869.91</v>
      </c>
      <c r="U193" s="104">
        <v>1540.21</v>
      </c>
      <c r="V193" s="105">
        <v>1.11564576625824</v>
      </c>
      <c r="W193" s="106">
        <v>20.899999618530298</v>
      </c>
      <c r="X193" s="106">
        <v>12.1000003814697</v>
      </c>
      <c r="Y193" s="105">
        <v>0.82099997997283902</v>
      </c>
      <c r="Z193" s="104">
        <v>97</v>
      </c>
      <c r="AA193" s="104">
        <v>129</v>
      </c>
      <c r="AB193" s="106">
        <v>0.4</v>
      </c>
      <c r="AC193" s="105">
        <v>334.31997680664102</v>
      </c>
      <c r="AD193" s="105">
        <v>54</v>
      </c>
      <c r="AE193" s="106">
        <v>0</v>
      </c>
      <c r="AF193" s="105">
        <v>0.30446923367779199</v>
      </c>
      <c r="AG193" s="105">
        <v>37.590000152587898</v>
      </c>
      <c r="AH193" s="104">
        <v>2503129</v>
      </c>
      <c r="AI193" s="104">
        <v>5133216</v>
      </c>
      <c r="AJ193" s="104">
        <v>188728</v>
      </c>
      <c r="AK193" s="104">
        <v>0</v>
      </c>
      <c r="AL193" s="104">
        <v>0</v>
      </c>
      <c r="AM193" s="104">
        <v>0</v>
      </c>
      <c r="AN193" s="104">
        <v>122</v>
      </c>
      <c r="AO193" s="106">
        <v>10.7</v>
      </c>
      <c r="AP193" s="106" t="s">
        <v>443</v>
      </c>
      <c r="AQ193" s="106" t="s">
        <v>443</v>
      </c>
      <c r="AR193" s="105">
        <v>3.3166666666666673</v>
      </c>
      <c r="AS193" s="105">
        <v>2.4033000227063899E-3</v>
      </c>
      <c r="AT193" s="104">
        <v>33</v>
      </c>
      <c r="AU193" s="106">
        <v>100</v>
      </c>
      <c r="AV193" s="105">
        <v>94.514266967773395</v>
      </c>
      <c r="AW193" s="105">
        <v>46.5</v>
      </c>
      <c r="AX193" s="105">
        <v>128.04</v>
      </c>
      <c r="AY193" s="104">
        <v>77000</v>
      </c>
      <c r="AZ193" s="106">
        <v>77.989128600000001</v>
      </c>
      <c r="BA193" s="106">
        <v>97.605587700000001</v>
      </c>
      <c r="BB193" s="104">
        <v>6775.83203125</v>
      </c>
      <c r="BC193" s="104">
        <v>95540800</v>
      </c>
      <c r="BD193" s="104">
        <v>93200401</v>
      </c>
      <c r="BE193" s="104">
        <v>310070</v>
      </c>
      <c r="BF193" s="104"/>
    </row>
    <row r="194" spans="1:58" x14ac:dyDescent="0.25">
      <c r="A194" s="128" t="s">
        <v>353</v>
      </c>
      <c r="B194" s="107" t="s">
        <v>352</v>
      </c>
      <c r="C194" s="104">
        <v>0.04</v>
      </c>
      <c r="D194" s="104">
        <v>0</v>
      </c>
      <c r="E194" s="104">
        <v>60809.649999999994</v>
      </c>
      <c r="F194" s="104">
        <v>22.303999999999998</v>
      </c>
      <c r="G194" s="104">
        <v>0</v>
      </c>
      <c r="H194" s="104">
        <v>0</v>
      </c>
      <c r="I194" s="104">
        <v>0</v>
      </c>
      <c r="J194" s="104">
        <v>0</v>
      </c>
      <c r="K194" s="105">
        <v>0</v>
      </c>
      <c r="L194" s="105">
        <v>0.15151515151515199</v>
      </c>
      <c r="M194" s="105">
        <v>0.99268004237337459</v>
      </c>
      <c r="N194" s="105">
        <v>0.96025308399587761</v>
      </c>
      <c r="O194" s="104">
        <v>5</v>
      </c>
      <c r="P194" s="104">
        <v>4</v>
      </c>
      <c r="Q194" s="105">
        <v>0.45200000000000001</v>
      </c>
      <c r="R194" s="105">
        <v>0.20038</v>
      </c>
      <c r="S194" s="104">
        <v>7909427316</v>
      </c>
      <c r="T194" s="104">
        <v>759.85</v>
      </c>
      <c r="U194" s="104">
        <v>1269.8800000000001</v>
      </c>
      <c r="V194" s="105">
        <v>10.3722066879272</v>
      </c>
      <c r="W194" s="106">
        <v>55.400001525878899</v>
      </c>
      <c r="X194" s="106">
        <v>39.900001525878899</v>
      </c>
      <c r="Y194" s="105">
        <v>0.196999996900558</v>
      </c>
      <c r="Z194" s="104">
        <v>65</v>
      </c>
      <c r="AA194" s="104">
        <v>48</v>
      </c>
      <c r="AB194" s="106">
        <v>0.1</v>
      </c>
      <c r="AC194" s="105">
        <v>144.49987792968801</v>
      </c>
      <c r="AD194" s="105">
        <v>385</v>
      </c>
      <c r="AE194" s="106">
        <v>10</v>
      </c>
      <c r="AF194" s="105">
        <v>0.83449527513822297</v>
      </c>
      <c r="AG194" s="105">
        <v>35.889999389648402</v>
      </c>
      <c r="AH194" s="104">
        <v>29950</v>
      </c>
      <c r="AI194" s="104">
        <v>306</v>
      </c>
      <c r="AJ194" s="104">
        <v>15874</v>
      </c>
      <c r="AK194" s="104">
        <v>2329146</v>
      </c>
      <c r="AL194" s="104">
        <v>264389</v>
      </c>
      <c r="AM194" s="104">
        <v>0</v>
      </c>
      <c r="AN194" s="104">
        <v>101</v>
      </c>
      <c r="AO194" s="106">
        <v>28.8</v>
      </c>
      <c r="AP194" s="106">
        <v>7.58</v>
      </c>
      <c r="AQ194" s="106">
        <v>11</v>
      </c>
      <c r="AR194" s="105">
        <v>1.6</v>
      </c>
      <c r="AS194" s="105">
        <v>-1.9199179410934399</v>
      </c>
      <c r="AT194" s="104">
        <v>14</v>
      </c>
      <c r="AU194" s="106">
        <v>71.642349243164105</v>
      </c>
      <c r="AV194" s="105">
        <v>69.961952209472699</v>
      </c>
      <c r="AW194" s="105">
        <v>24.6</v>
      </c>
      <c r="AX194" s="105">
        <v>67.17</v>
      </c>
      <c r="AY194" s="104">
        <v>22000</v>
      </c>
      <c r="AZ194" s="106">
        <v>53.3</v>
      </c>
      <c r="BA194" s="106">
        <v>54.9</v>
      </c>
      <c r="BB194" s="104">
        <v>2508.12817382813</v>
      </c>
      <c r="BC194" s="104">
        <v>28250420</v>
      </c>
      <c r="BD194" s="104">
        <v>26522421</v>
      </c>
      <c r="BE194" s="104">
        <v>527970</v>
      </c>
      <c r="BF194" s="104"/>
    </row>
    <row r="195" spans="1:58" x14ac:dyDescent="0.25">
      <c r="A195" s="128" t="s">
        <v>355</v>
      </c>
      <c r="B195" s="107" t="s">
        <v>354</v>
      </c>
      <c r="C195" s="104">
        <v>784.82105263157894</v>
      </c>
      <c r="D195" s="104">
        <v>0</v>
      </c>
      <c r="E195" s="104">
        <v>72612.310500000007</v>
      </c>
      <c r="F195" s="104">
        <v>0</v>
      </c>
      <c r="G195" s="104">
        <v>0</v>
      </c>
      <c r="H195" s="104">
        <v>0</v>
      </c>
      <c r="I195" s="104">
        <v>0</v>
      </c>
      <c r="J195" s="104">
        <v>126460</v>
      </c>
      <c r="K195" s="105">
        <v>9.0999999999999998E-2</v>
      </c>
      <c r="L195" s="105">
        <v>3.03030303030303E-2</v>
      </c>
      <c r="M195" s="105">
        <v>0.2220377410377567</v>
      </c>
      <c r="N195" s="105">
        <v>1.2274066215617586E-2</v>
      </c>
      <c r="O195" s="104">
        <v>0</v>
      </c>
      <c r="P195" s="104">
        <v>0</v>
      </c>
      <c r="Q195" s="105">
        <v>0.58799999999999997</v>
      </c>
      <c r="R195" s="105">
        <v>0.26447549999999997</v>
      </c>
      <c r="S195" s="104">
        <v>10554629</v>
      </c>
      <c r="T195" s="104">
        <v>643.11</v>
      </c>
      <c r="U195" s="104">
        <v>731.34</v>
      </c>
      <c r="V195" s="105">
        <v>4.0933799743652299</v>
      </c>
      <c r="W195" s="106">
        <v>60</v>
      </c>
      <c r="X195" s="106">
        <v>14.800000190734901</v>
      </c>
      <c r="Y195" s="105">
        <v>9.0999998152255998E-2</v>
      </c>
      <c r="Z195" s="104">
        <v>96</v>
      </c>
      <c r="AA195" s="104">
        <v>361</v>
      </c>
      <c r="AB195" s="106">
        <v>12.4</v>
      </c>
      <c r="AC195" s="105">
        <v>203.03855895996099</v>
      </c>
      <c r="AD195" s="105">
        <v>224</v>
      </c>
      <c r="AE195" s="106">
        <v>79</v>
      </c>
      <c r="AF195" s="105">
        <v>0.51702348971357204</v>
      </c>
      <c r="AG195" s="105">
        <v>55.619998931884801</v>
      </c>
      <c r="AH195" s="104">
        <v>0</v>
      </c>
      <c r="AI195" s="104">
        <v>4371</v>
      </c>
      <c r="AJ195" s="104">
        <v>0</v>
      </c>
      <c r="AK195" s="104">
        <v>0</v>
      </c>
      <c r="AL195" s="104">
        <v>45106</v>
      </c>
      <c r="AM195" s="104">
        <v>0</v>
      </c>
      <c r="AN195" s="104">
        <v>92</v>
      </c>
      <c r="AO195" s="106">
        <v>45.9</v>
      </c>
      <c r="AP195" s="106">
        <v>10.1</v>
      </c>
      <c r="AQ195" s="106">
        <v>3.2</v>
      </c>
      <c r="AR195" s="105">
        <v>3.5833333333333335</v>
      </c>
      <c r="AS195" s="105">
        <v>-0.62198287248611495</v>
      </c>
      <c r="AT195" s="104">
        <v>35</v>
      </c>
      <c r="AU195" s="106">
        <v>27.219337463378899</v>
      </c>
      <c r="AV195" s="105">
        <v>85.117263793945298</v>
      </c>
      <c r="AW195" s="105">
        <v>25.5</v>
      </c>
      <c r="AX195" s="105">
        <v>74.95</v>
      </c>
      <c r="AY195" s="104">
        <v>31000</v>
      </c>
      <c r="AZ195" s="106">
        <v>43.870900300000002</v>
      </c>
      <c r="BA195" s="106">
        <v>65.359547800000001</v>
      </c>
      <c r="BB195" s="104">
        <v>4050.26147460938</v>
      </c>
      <c r="BC195" s="104">
        <v>17094130</v>
      </c>
      <c r="BD195" s="104">
        <v>16161529</v>
      </c>
      <c r="BE195" s="104">
        <v>743390</v>
      </c>
      <c r="BF195" s="104"/>
    </row>
    <row r="196" spans="1:58" x14ac:dyDescent="0.25">
      <c r="A196" s="128" t="s">
        <v>357</v>
      </c>
      <c r="B196" s="107" t="s">
        <v>356</v>
      </c>
      <c r="C196" s="104">
        <v>17.40421052631579</v>
      </c>
      <c r="D196" s="104">
        <v>0</v>
      </c>
      <c r="E196" s="104">
        <v>93451.054499999998</v>
      </c>
      <c r="F196" s="104">
        <v>0</v>
      </c>
      <c r="G196" s="104">
        <v>1189.3835000000001</v>
      </c>
      <c r="H196" s="104">
        <v>0</v>
      </c>
      <c r="I196" s="104">
        <v>0</v>
      </c>
      <c r="J196" s="104">
        <v>646139</v>
      </c>
      <c r="K196" s="105">
        <v>0.21199999999999999</v>
      </c>
      <c r="L196" s="105">
        <v>0.30303030303030298</v>
      </c>
      <c r="M196" s="105">
        <v>0.56964122480695623</v>
      </c>
      <c r="N196" s="105">
        <v>8.0895723650437679E-2</v>
      </c>
      <c r="O196" s="104">
        <v>0</v>
      </c>
      <c r="P196" s="104">
        <v>0</v>
      </c>
      <c r="Q196" s="105">
        <v>0.53500000000000003</v>
      </c>
      <c r="R196" s="105">
        <v>0.14887417852878601</v>
      </c>
      <c r="S196" s="104">
        <v>204842910</v>
      </c>
      <c r="T196" s="104">
        <v>488.05</v>
      </c>
      <c r="U196" s="104">
        <v>473.55</v>
      </c>
      <c r="V196" s="105">
        <v>3.61476373672485</v>
      </c>
      <c r="W196" s="106">
        <v>50.299999237060497</v>
      </c>
      <c r="X196" s="106">
        <v>11.199999809265099</v>
      </c>
      <c r="Y196" s="105">
        <v>8.2999996840953799E-2</v>
      </c>
      <c r="Z196" s="104">
        <v>90</v>
      </c>
      <c r="AA196" s="104">
        <v>221</v>
      </c>
      <c r="AB196" s="106">
        <v>13.5</v>
      </c>
      <c r="AC196" s="105">
        <v>182.273361206055</v>
      </c>
      <c r="AD196" s="105">
        <v>443</v>
      </c>
      <c r="AE196" s="106">
        <v>18</v>
      </c>
      <c r="AF196" s="105">
        <v>0.534452980833235</v>
      </c>
      <c r="AG196" s="105" t="s">
        <v>443</v>
      </c>
      <c r="AH196" s="104">
        <v>2128</v>
      </c>
      <c r="AI196" s="104">
        <v>113023</v>
      </c>
      <c r="AJ196" s="104">
        <v>5164</v>
      </c>
      <c r="AK196" s="104">
        <v>0</v>
      </c>
      <c r="AL196" s="104">
        <v>10704</v>
      </c>
      <c r="AM196" s="104">
        <v>17</v>
      </c>
      <c r="AN196" s="104">
        <v>89</v>
      </c>
      <c r="AO196" s="106">
        <v>44.7</v>
      </c>
      <c r="AP196" s="106" t="s">
        <v>443</v>
      </c>
      <c r="AQ196" s="106" t="s">
        <v>443</v>
      </c>
      <c r="AR196" s="105">
        <v>3.9666666666666672</v>
      </c>
      <c r="AS196" s="105">
        <v>-1.19063603878021</v>
      </c>
      <c r="AT196" s="104">
        <v>22</v>
      </c>
      <c r="AU196" s="106">
        <v>38.145137786865199</v>
      </c>
      <c r="AV196" s="105">
        <v>86.873481750488295</v>
      </c>
      <c r="AW196" s="105">
        <v>23.1</v>
      </c>
      <c r="AX196" s="105">
        <v>83.18</v>
      </c>
      <c r="AY196" s="104">
        <v>49000</v>
      </c>
      <c r="AZ196" s="106">
        <v>36.8312138</v>
      </c>
      <c r="BA196" s="106">
        <v>76.916652600000006</v>
      </c>
      <c r="BB196" s="104">
        <v>2085.67700195313</v>
      </c>
      <c r="BC196" s="104">
        <v>16529904</v>
      </c>
      <c r="BD196" s="104">
        <v>15586420</v>
      </c>
      <c r="BE196" s="104">
        <v>386850</v>
      </c>
      <c r="BF196" s="104"/>
    </row>
  </sheetData>
  <sortState ref="A6:BE196">
    <sortCondition ref="A6:A196"/>
  </sortState>
  <mergeCells count="1">
    <mergeCell ref="A1:BE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G194"/>
  <sheetViews>
    <sheetView showGridLines="0" workbookViewId="0">
      <pane xSplit="2" ySplit="3" topLeftCell="AN4"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9"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row>
    <row r="2" spans="1:59" s="16" customFormat="1" ht="121.5" customHeight="1" x14ac:dyDescent="0.2">
      <c r="A2" s="141" t="s">
        <v>380</v>
      </c>
      <c r="B2" s="142" t="s">
        <v>358</v>
      </c>
      <c r="C2" s="138" t="str">
        <f>'Indicator Data'!C2</f>
        <v>Physical exposure to earthquake MMI VI</v>
      </c>
      <c r="D2" s="138" t="str">
        <f>'Indicator Data'!D2</f>
        <v>Physical exposure to earthquake MMI VIII</v>
      </c>
      <c r="E2" s="138" t="str">
        <f>'Indicator Data'!E2</f>
        <v>Annual Expected Exposed People to Floods</v>
      </c>
      <c r="F2" s="138" t="str">
        <f>'Indicator Data'!F2</f>
        <v>Annual Expected Exposed People to Tsunamis</v>
      </c>
      <c r="G2" s="138" t="str">
        <f>'Indicator Data'!G2</f>
        <v>Annual Expected Exposed People to Cyclone's Wind SS1</v>
      </c>
      <c r="H2" s="138" t="str">
        <f>'Indicator Data'!H2</f>
        <v>Annual Expected Exposed People to Cyclone's Wind SS3</v>
      </c>
      <c r="I2" s="138" t="str">
        <f>'Indicator Data'!I2</f>
        <v>Annual Expected Exposed People to Cyclone Surge</v>
      </c>
      <c r="J2" s="138" t="str">
        <f>'Indicator Data'!J2</f>
        <v>Total affected by Drought</v>
      </c>
      <c r="K2" s="138" t="str">
        <f>'Indicator Data'!K2</f>
        <v>Frequency of Drought events</v>
      </c>
      <c r="L2" s="138" t="str">
        <f>'Indicator Data'!L2</f>
        <v>Agriculture Drought probability</v>
      </c>
      <c r="M2" s="138" t="str">
        <f>'Indicator Data'!M2</f>
        <v>GCRI Violent Conflict probability</v>
      </c>
      <c r="N2" s="138" t="str">
        <f>'Indicator Data'!N2</f>
        <v>GCRI Highly Violent Conflict probability</v>
      </c>
      <c r="O2" s="138" t="str">
        <f>'Indicator Data'!O2</f>
        <v>National Power Conflict Intensity (Highly Violent)</v>
      </c>
      <c r="P2" s="138" t="str">
        <f>'Indicator Data'!P2</f>
        <v>Subnational Conflict Intensity (Highly Violent)</v>
      </c>
      <c r="Q2" s="138" t="str">
        <f>'Indicator Data'!Q2</f>
        <v>Human Development Index</v>
      </c>
      <c r="R2" s="138" t="str">
        <f>'Indicator Data'!R2</f>
        <v>Multidimensional Poverty Index</v>
      </c>
      <c r="S2" s="138" t="str">
        <f>'Indicator Data'!S2</f>
        <v>Humanitarian Aid (FTS)</v>
      </c>
      <c r="T2" s="138" t="str">
        <f>'Indicator Data'!T2</f>
        <v>Development Aid (ODA)</v>
      </c>
      <c r="U2" s="138" t="str">
        <f>'Indicator Data'!U2</f>
        <v>Development Aid (ODA)</v>
      </c>
      <c r="V2" s="138" t="str">
        <f>'Indicator Data'!V2</f>
        <v>Net ODA received (% of GNI)</v>
      </c>
      <c r="W2" s="138" t="str">
        <f>'Indicator Data'!W2</f>
        <v>Mortality rate, under-5</v>
      </c>
      <c r="X2" s="138" t="str">
        <f>'Indicator Data'!X2</f>
        <v>U5 Under weight</v>
      </c>
      <c r="Y2" s="138" t="str">
        <f>'Indicator Data'!Y2</f>
        <v>Physicians Density</v>
      </c>
      <c r="Z2" s="138" t="str">
        <f>'Indicator Data'!Z2</f>
        <v>One-year-olds fully immunized against measles</v>
      </c>
      <c r="AA2" s="138" t="str">
        <f>'Indicator Data'!AA2</f>
        <v>Incidence of Tuberculosis</v>
      </c>
      <c r="AB2" s="138" t="str">
        <f>'Indicator Data'!AB2</f>
        <v>Estimated number of people living with HIV - Adult (&gt;15) rate</v>
      </c>
      <c r="AC2" s="138" t="str">
        <f>'Indicator Data'!AC2</f>
        <v>Current health expenditure per capita</v>
      </c>
      <c r="AD2" s="138" t="str">
        <f>'Indicator Data'!AD2</f>
        <v>Maternal Mortality Ratio</v>
      </c>
      <c r="AE2" s="138" t="str">
        <f>'Indicator Data'!AE2</f>
        <v>Malaria death rate</v>
      </c>
      <c r="AF2" s="138" t="str">
        <f>'Indicator Data'!AF2</f>
        <v>Gender Inequality Index</v>
      </c>
      <c r="AG2" s="138" t="str">
        <f>'Indicator Data'!AG2</f>
        <v>Income Gini coefficient</v>
      </c>
      <c r="AH2" s="138" t="str">
        <f>'Indicator Data'!AH2</f>
        <v>People affected by Natural Disasters</v>
      </c>
      <c r="AI2" s="138" t="str">
        <f>'Indicator Data'!AI2</f>
        <v>People affected by Natural Disasters</v>
      </c>
      <c r="AJ2" s="138" t="str">
        <f>'Indicator Data'!AJ2</f>
        <v>People affected by Natural Disasters</v>
      </c>
      <c r="AK2" s="138" t="str">
        <f>'Indicator Data'!AK2</f>
        <v>Internally displaced persons (IDPs)</v>
      </c>
      <c r="AL2" s="138" t="str">
        <f>'Indicator Data'!AL2</f>
        <v>Refugees by country of asylum</v>
      </c>
      <c r="AM2" s="138" t="str">
        <f>'Indicator Data'!AM2</f>
        <v>Returned Refugees</v>
      </c>
      <c r="AN2" s="138" t="str">
        <f>'Indicator Data'!AN2</f>
        <v>Average Dietary Energy Supply Adequacy</v>
      </c>
      <c r="AO2" s="138" t="str">
        <f>'Indicator Data'!AO2</f>
        <v>Prevalence of Undernourishment</v>
      </c>
      <c r="AP2" s="138" t="str">
        <f>'Indicator Data'!AP2</f>
        <v>Domestic Food Price Level Index</v>
      </c>
      <c r="AQ2" s="138" t="str">
        <f>'Indicator Data'!AQ2</f>
        <v>Domestic Food Price Volatility Index</v>
      </c>
      <c r="AR2" s="138" t="str">
        <f>'Indicator Data'!AR2</f>
        <v>HFA Scores Last recent</v>
      </c>
      <c r="AS2" s="138" t="str">
        <f>'Indicator Data'!AS2</f>
        <v>Government Effectiveness</v>
      </c>
      <c r="AT2" s="138" t="str">
        <f>'Indicator Data'!AT2</f>
        <v>Corruption Perception Index</v>
      </c>
      <c r="AU2" s="138" t="str">
        <f>'Indicator Data'!AU2</f>
        <v>Access to electricity</v>
      </c>
      <c r="AV2" s="138" t="str">
        <f>'Indicator Data'!AV2</f>
        <v>Adult literacy rate</v>
      </c>
      <c r="AW2" s="138" t="str">
        <f>'Indicator Data'!AW2</f>
        <v>Internet users</v>
      </c>
      <c r="AX2" s="138" t="str">
        <f>'Indicator Data'!AX2</f>
        <v>Mobile cellular subscriptions</v>
      </c>
      <c r="AY2" s="138" t="str">
        <f>'Indicator Data'!AY2</f>
        <v>Road lenght</v>
      </c>
      <c r="AZ2" s="138" t="str">
        <f>'Indicator Data'!AZ2</f>
        <v>Improved sanitation facilities (% of population with access)</v>
      </c>
      <c r="BA2" s="138" t="str">
        <f>'Indicator Data'!BA2</f>
        <v>Improved water source (% of population with access)</v>
      </c>
      <c r="BB2" s="138" t="str">
        <f>'Indicator Data'!BB2</f>
        <v>GDP per capita PPP int USD (Estimated)</v>
      </c>
      <c r="BC2" s="138" t="str">
        <f>'Indicator Data'!BC2</f>
        <v>Total Population</v>
      </c>
      <c r="BD2" s="138" t="str">
        <f>'Indicator Data'!BD2</f>
        <v>Total Population (GHS-POP-2018)</v>
      </c>
      <c r="BE2" s="138" t="str">
        <f>'Indicator Data'!BE2</f>
        <v>Land area (sq. km)</v>
      </c>
    </row>
    <row r="3" spans="1:59" x14ac:dyDescent="0.25">
      <c r="A3" s="129" t="s">
        <v>970</v>
      </c>
      <c r="B3" s="107"/>
      <c r="C3" s="156">
        <f>'Indicator Data'!C3</f>
        <v>2015</v>
      </c>
      <c r="D3" s="156">
        <f>'Indicator Data'!D3</f>
        <v>2015</v>
      </c>
      <c r="E3" s="156">
        <f>'Indicator Data'!E3</f>
        <v>2015</v>
      </c>
      <c r="F3" s="156">
        <f>'Indicator Data'!F3</f>
        <v>2015</v>
      </c>
      <c r="G3" s="156">
        <f>'Indicator Data'!G3</f>
        <v>2015</v>
      </c>
      <c r="H3" s="156">
        <f>'Indicator Data'!H3</f>
        <v>2015</v>
      </c>
      <c r="I3" s="156">
        <f>'Indicator Data'!I3</f>
        <v>2015</v>
      </c>
      <c r="J3" s="156" t="str">
        <f>'Indicator Data'!J3</f>
        <v>1984-2016</v>
      </c>
      <c r="K3" s="156" t="str">
        <f>'Indicator Data'!K3</f>
        <v>1984-2016</v>
      </c>
      <c r="L3" s="156" t="str">
        <f>'Indicator Data'!L3</f>
        <v>1984-2016</v>
      </c>
      <c r="M3" s="156">
        <f>'Indicator Data'!M3</f>
        <v>2019</v>
      </c>
      <c r="N3" s="156">
        <f>'Indicator Data'!N3</f>
        <v>2019</v>
      </c>
      <c r="O3" s="156">
        <f>'Indicator Data'!O3</f>
        <v>2018</v>
      </c>
      <c r="P3" s="156">
        <f>'Indicator Data'!P3</f>
        <v>2018</v>
      </c>
      <c r="Q3" s="156">
        <f>'Indicator Data'!Q3</f>
        <v>2017</v>
      </c>
      <c r="R3" s="156" t="str">
        <f>'Indicator Data'!R3</f>
        <v>2007-2017</v>
      </c>
      <c r="S3" s="156" t="str">
        <f>'Indicator Data'!S3</f>
        <v>2017-2019</v>
      </c>
      <c r="T3" s="156">
        <f>'Indicator Data'!T3</f>
        <v>2016</v>
      </c>
      <c r="U3" s="156">
        <f>'Indicator Data'!U3</f>
        <v>2017</v>
      </c>
      <c r="V3" s="156">
        <f>'Indicator Data'!V3</f>
        <v>2017</v>
      </c>
      <c r="W3" s="156">
        <f>'Indicator Data'!W3</f>
        <v>2017</v>
      </c>
      <c r="X3" s="156" t="str">
        <f>'Indicator Data'!X3</f>
        <v>2006-2016</v>
      </c>
      <c r="Y3" s="156" t="str">
        <f>'Indicator Data'!Y3</f>
        <v>2009-2016</v>
      </c>
      <c r="Z3" s="156">
        <f>'Indicator Data'!Z3</f>
        <v>2017</v>
      </c>
      <c r="AA3" s="156">
        <f>'Indicator Data'!AA3</f>
        <v>2017</v>
      </c>
      <c r="AB3" s="156">
        <f>'Indicator Data'!AB3</f>
        <v>2017</v>
      </c>
      <c r="AC3" s="156">
        <f>'Indicator Data'!AC3</f>
        <v>2015</v>
      </c>
      <c r="AD3" s="156">
        <f>'Indicator Data'!AD3</f>
        <v>2015</v>
      </c>
      <c r="AE3" s="156">
        <f>'Indicator Data'!AE3</f>
        <v>2012</v>
      </c>
      <c r="AF3" s="156">
        <f>'Indicator Data'!AF3</f>
        <v>2017</v>
      </c>
      <c r="AG3" s="156" t="str">
        <f>'Indicator Data'!AG3</f>
        <v>2005-2017</v>
      </c>
      <c r="AH3" s="156">
        <f>'Indicator Data'!AH3</f>
        <v>2016</v>
      </c>
      <c r="AI3" s="156">
        <f>'Indicator Data'!AI3</f>
        <v>2017</v>
      </c>
      <c r="AJ3" s="156">
        <f>'Indicator Data'!AJ3</f>
        <v>2018</v>
      </c>
      <c r="AK3" s="156">
        <f>'Indicator Data'!AK3</f>
        <v>2019</v>
      </c>
      <c r="AL3" s="156">
        <f>'Indicator Data'!AL3</f>
        <v>2019</v>
      </c>
      <c r="AM3" s="156">
        <f>'Indicator Data'!AM3</f>
        <v>2018</v>
      </c>
      <c r="AN3" s="156" t="str">
        <f>'Indicator Data'!AN3</f>
        <v>2014-2016</v>
      </c>
      <c r="AO3" s="156" t="str">
        <f>'Indicator Data'!AO3</f>
        <v>2014-2016</v>
      </c>
      <c r="AP3" s="156" t="str">
        <f>'Indicator Data'!AP3</f>
        <v>2011-2014</v>
      </c>
      <c r="AQ3" s="156" t="str">
        <f>'Indicator Data'!AQ3</f>
        <v>2012-2014</v>
      </c>
      <c r="AR3" s="156" t="str">
        <f>'Indicator Data'!AR3</f>
        <v>2007-2015</v>
      </c>
      <c r="AS3" s="156">
        <f>'Indicator Data'!AS3</f>
        <v>2017</v>
      </c>
      <c r="AT3" s="156">
        <f>'Indicator Data'!AT3</f>
        <v>2018</v>
      </c>
      <c r="AU3" s="156">
        <f>'Indicator Data'!AU3</f>
        <v>2016</v>
      </c>
      <c r="AV3" s="156" t="str">
        <f>'Indicator Data'!AV3</f>
        <v>2008-2017</v>
      </c>
      <c r="AW3" s="156">
        <f>'Indicator Data'!AW3</f>
        <v>2016</v>
      </c>
      <c r="AX3" s="156">
        <f>'Indicator Data'!AX3</f>
        <v>2017</v>
      </c>
      <c r="AY3" s="156">
        <f>'Indicator Data'!AY3</f>
        <v>2014</v>
      </c>
      <c r="AZ3" s="156">
        <f>'Indicator Data'!AZ3</f>
        <v>2015</v>
      </c>
      <c r="BA3" s="156">
        <f>'Indicator Data'!BA3</f>
        <v>2015</v>
      </c>
      <c r="BB3" s="156">
        <f>'Indicator Data'!BB3</f>
        <v>2017</v>
      </c>
      <c r="BC3" s="156">
        <f>'Indicator Data'!BC3</f>
        <v>2017</v>
      </c>
      <c r="BD3" s="156">
        <f>'Indicator Data'!BD3</f>
        <v>2015</v>
      </c>
      <c r="BE3" s="156"/>
    </row>
    <row r="4" spans="1:59" x14ac:dyDescent="0.25">
      <c r="A4" s="128" t="str">
        <f>'Indicator Data'!A6</f>
        <v>Afghanistan</v>
      </c>
      <c r="B4" s="107" t="str">
        <f>'Indicator Data'!B6</f>
        <v>AFG</v>
      </c>
      <c r="C4" s="157">
        <v>2015</v>
      </c>
      <c r="D4" s="157">
        <v>2015</v>
      </c>
      <c r="E4" s="157">
        <v>2015</v>
      </c>
      <c r="F4" s="157">
        <v>2015</v>
      </c>
      <c r="G4" s="157">
        <v>2015</v>
      </c>
      <c r="H4" s="157">
        <v>2015</v>
      </c>
      <c r="I4" s="157">
        <v>2015</v>
      </c>
      <c r="J4" s="157">
        <v>2016</v>
      </c>
      <c r="K4" s="157">
        <v>2016</v>
      </c>
      <c r="L4" s="157">
        <v>2016</v>
      </c>
      <c r="M4" s="159">
        <v>2019</v>
      </c>
      <c r="N4" s="159">
        <v>2019</v>
      </c>
      <c r="O4" s="159">
        <v>2018</v>
      </c>
      <c r="P4" s="159">
        <v>2018</v>
      </c>
      <c r="Q4" s="159">
        <v>2017</v>
      </c>
      <c r="R4" s="159">
        <v>2016</v>
      </c>
      <c r="S4" s="159">
        <v>2019</v>
      </c>
      <c r="T4" s="159">
        <v>2016</v>
      </c>
      <c r="U4" s="159">
        <v>2017</v>
      </c>
      <c r="V4" s="159">
        <v>2017</v>
      </c>
      <c r="W4" s="159">
        <v>2017</v>
      </c>
      <c r="X4" s="159" t="s">
        <v>946</v>
      </c>
      <c r="Y4" s="159">
        <v>2016</v>
      </c>
      <c r="Z4" s="159">
        <v>2017</v>
      </c>
      <c r="AA4" s="159">
        <v>2017</v>
      </c>
      <c r="AB4" s="159">
        <v>2016</v>
      </c>
      <c r="AC4" s="159">
        <v>2015</v>
      </c>
      <c r="AD4" s="159">
        <v>2015</v>
      </c>
      <c r="AE4" s="159">
        <v>2012</v>
      </c>
      <c r="AF4" s="159">
        <v>2017</v>
      </c>
      <c r="AG4" s="158">
        <v>2007</v>
      </c>
      <c r="AH4" s="159">
        <v>2016</v>
      </c>
      <c r="AI4" s="159">
        <v>2017</v>
      </c>
      <c r="AJ4" s="159">
        <v>2018</v>
      </c>
      <c r="AK4" s="161">
        <v>43465</v>
      </c>
      <c r="AL4" s="161" t="s">
        <v>1091</v>
      </c>
      <c r="AM4" s="197">
        <v>43281</v>
      </c>
      <c r="AN4" s="159">
        <v>2016</v>
      </c>
      <c r="AO4" s="159">
        <v>2016</v>
      </c>
      <c r="AP4" s="159" t="s">
        <v>946</v>
      </c>
      <c r="AQ4" s="159" t="s">
        <v>946</v>
      </c>
      <c r="AR4" s="159">
        <v>2015</v>
      </c>
      <c r="AS4" s="159">
        <v>2017</v>
      </c>
      <c r="AT4" s="159">
        <v>2018</v>
      </c>
      <c r="AU4" s="159">
        <v>2016</v>
      </c>
      <c r="AV4" s="159">
        <v>2015</v>
      </c>
      <c r="AW4" s="159">
        <v>2016</v>
      </c>
      <c r="AX4" s="159">
        <v>2017</v>
      </c>
      <c r="AY4" s="159">
        <v>2014</v>
      </c>
      <c r="AZ4" s="171">
        <v>2015</v>
      </c>
      <c r="BA4" s="171">
        <v>2015</v>
      </c>
      <c r="BB4" s="159">
        <v>2017</v>
      </c>
      <c r="BC4" s="159">
        <v>2017</v>
      </c>
      <c r="BD4" s="159">
        <v>2015</v>
      </c>
      <c r="BE4" s="159"/>
      <c r="BF4" s="104"/>
      <c r="BG4" s="159"/>
    </row>
    <row r="5" spans="1:59" x14ac:dyDescent="0.25">
      <c r="A5" s="128" t="str">
        <f>'Indicator Data'!A7</f>
        <v>Albania</v>
      </c>
      <c r="B5" s="107" t="str">
        <f>'Indicator Data'!B7</f>
        <v>ALB</v>
      </c>
      <c r="C5" s="157">
        <v>2015</v>
      </c>
      <c r="D5" s="157">
        <v>2015</v>
      </c>
      <c r="E5" s="157">
        <v>2015</v>
      </c>
      <c r="F5" s="157">
        <v>2015</v>
      </c>
      <c r="G5" s="157">
        <v>2015</v>
      </c>
      <c r="H5" s="157">
        <v>2015</v>
      </c>
      <c r="I5" s="157">
        <v>2015</v>
      </c>
      <c r="J5" s="157">
        <v>2016</v>
      </c>
      <c r="K5" s="157">
        <v>2016</v>
      </c>
      <c r="L5" s="157">
        <v>2016</v>
      </c>
      <c r="M5" s="159">
        <v>2019</v>
      </c>
      <c r="N5" s="159">
        <v>2019</v>
      </c>
      <c r="O5" s="159">
        <v>2018</v>
      </c>
      <c r="P5" s="159">
        <v>2018</v>
      </c>
      <c r="Q5" s="159">
        <v>2017</v>
      </c>
      <c r="R5" s="159">
        <v>2009</v>
      </c>
      <c r="S5" s="159">
        <v>2019</v>
      </c>
      <c r="T5" s="159">
        <v>2016</v>
      </c>
      <c r="U5" s="159">
        <v>2017</v>
      </c>
      <c r="V5" s="159">
        <v>2017</v>
      </c>
      <c r="W5" s="159">
        <v>2017</v>
      </c>
      <c r="X5" s="159">
        <v>2009</v>
      </c>
      <c r="Y5" s="159">
        <v>2013</v>
      </c>
      <c r="Z5" s="159">
        <v>2017</v>
      </c>
      <c r="AA5" s="159">
        <v>2017</v>
      </c>
      <c r="AB5" s="159">
        <v>2017</v>
      </c>
      <c r="AC5" s="159">
        <v>2015</v>
      </c>
      <c r="AD5" s="159">
        <v>2015</v>
      </c>
      <c r="AE5" s="159" t="s">
        <v>946</v>
      </c>
      <c r="AF5" s="159">
        <v>2017</v>
      </c>
      <c r="AG5" s="158">
        <v>2012</v>
      </c>
      <c r="AH5" s="159">
        <v>2016</v>
      </c>
      <c r="AI5" s="159">
        <v>2017</v>
      </c>
      <c r="AJ5" s="159">
        <v>2018</v>
      </c>
      <c r="AK5" s="161" t="s">
        <v>946</v>
      </c>
      <c r="AL5" s="161" t="s">
        <v>1091</v>
      </c>
      <c r="AM5" s="159" t="s">
        <v>946</v>
      </c>
      <c r="AN5" s="159">
        <v>2016</v>
      </c>
      <c r="AO5" s="159">
        <v>2016</v>
      </c>
      <c r="AP5" s="159">
        <v>2014</v>
      </c>
      <c r="AQ5" s="159">
        <v>2014</v>
      </c>
      <c r="AR5" s="159" t="s">
        <v>946</v>
      </c>
      <c r="AS5" s="159">
        <v>2017</v>
      </c>
      <c r="AT5" s="159">
        <v>2018</v>
      </c>
      <c r="AU5" s="159">
        <v>2016</v>
      </c>
      <c r="AV5" s="159">
        <v>2015</v>
      </c>
      <c r="AW5" s="159">
        <v>2016</v>
      </c>
      <c r="AX5" s="159">
        <v>2017</v>
      </c>
      <c r="AY5" s="159">
        <v>2014</v>
      </c>
      <c r="AZ5" s="171">
        <v>2015</v>
      </c>
      <c r="BA5" s="171">
        <v>2015</v>
      </c>
      <c r="BB5" s="159">
        <v>2017</v>
      </c>
      <c r="BC5" s="159">
        <v>2017</v>
      </c>
      <c r="BD5" s="159">
        <v>2015</v>
      </c>
      <c r="BE5" s="159"/>
      <c r="BF5" s="104"/>
    </row>
    <row r="6" spans="1:59" x14ac:dyDescent="0.25">
      <c r="A6" s="128" t="str">
        <f>'Indicator Data'!A8</f>
        <v>Algeria</v>
      </c>
      <c r="B6" s="107" t="str">
        <f>'Indicator Data'!B8</f>
        <v>DZA</v>
      </c>
      <c r="C6" s="157">
        <v>2015</v>
      </c>
      <c r="D6" s="157">
        <v>2015</v>
      </c>
      <c r="E6" s="157">
        <v>2015</v>
      </c>
      <c r="F6" s="157">
        <v>2015</v>
      </c>
      <c r="G6" s="157">
        <v>2015</v>
      </c>
      <c r="H6" s="157">
        <v>2015</v>
      </c>
      <c r="I6" s="157">
        <v>2015</v>
      </c>
      <c r="J6" s="157">
        <v>2016</v>
      </c>
      <c r="K6" s="157">
        <v>2016</v>
      </c>
      <c r="L6" s="157">
        <v>2016</v>
      </c>
      <c r="M6" s="159">
        <v>2019</v>
      </c>
      <c r="N6" s="159">
        <v>2019</v>
      </c>
      <c r="O6" s="159">
        <v>2018</v>
      </c>
      <c r="P6" s="159">
        <v>2018</v>
      </c>
      <c r="Q6" s="159">
        <v>2017</v>
      </c>
      <c r="R6" s="159" t="s">
        <v>946</v>
      </c>
      <c r="S6" s="159">
        <v>2019</v>
      </c>
      <c r="T6" s="159">
        <v>2016</v>
      </c>
      <c r="U6" s="159">
        <v>2017</v>
      </c>
      <c r="V6" s="159">
        <v>2017</v>
      </c>
      <c r="W6" s="159">
        <v>2017</v>
      </c>
      <c r="X6" s="159">
        <v>2012</v>
      </c>
      <c r="Y6" s="159">
        <v>2010</v>
      </c>
      <c r="Z6" s="159">
        <v>2017</v>
      </c>
      <c r="AA6" s="159">
        <v>2017</v>
      </c>
      <c r="AB6" s="159">
        <v>2017</v>
      </c>
      <c r="AC6" s="159">
        <v>2015</v>
      </c>
      <c r="AD6" s="159">
        <v>2015</v>
      </c>
      <c r="AE6" s="159">
        <v>2012</v>
      </c>
      <c r="AF6" s="159">
        <v>2017</v>
      </c>
      <c r="AG6" s="158" t="s">
        <v>946</v>
      </c>
      <c r="AH6" s="159">
        <v>2016</v>
      </c>
      <c r="AI6" s="159">
        <v>2017</v>
      </c>
      <c r="AJ6" s="159">
        <v>2018</v>
      </c>
      <c r="AK6" s="161" t="s">
        <v>946</v>
      </c>
      <c r="AL6" s="161" t="s">
        <v>1091</v>
      </c>
      <c r="AM6" s="159" t="s">
        <v>946</v>
      </c>
      <c r="AN6" s="159">
        <v>2016</v>
      </c>
      <c r="AO6" s="159">
        <v>2016</v>
      </c>
      <c r="AP6" s="159">
        <v>2014</v>
      </c>
      <c r="AQ6" s="159">
        <v>2014</v>
      </c>
      <c r="AR6" s="159">
        <v>2013</v>
      </c>
      <c r="AS6" s="159">
        <v>2017</v>
      </c>
      <c r="AT6" s="159">
        <v>2018</v>
      </c>
      <c r="AU6" s="159">
        <v>2016</v>
      </c>
      <c r="AV6" s="159">
        <v>2015</v>
      </c>
      <c r="AW6" s="159">
        <v>2016</v>
      </c>
      <c r="AX6" s="159">
        <v>2017</v>
      </c>
      <c r="AY6" s="159">
        <v>2014</v>
      </c>
      <c r="AZ6" s="171">
        <v>2015</v>
      </c>
      <c r="BA6" s="171">
        <v>2015</v>
      </c>
      <c r="BB6" s="159">
        <v>2017</v>
      </c>
      <c r="BC6" s="159">
        <v>2017</v>
      </c>
      <c r="BD6" s="159">
        <v>2015</v>
      </c>
      <c r="BE6" s="159"/>
      <c r="BF6" s="104"/>
    </row>
    <row r="7" spans="1:59" x14ac:dyDescent="0.25">
      <c r="A7" s="128" t="str">
        <f>'Indicator Data'!A9</f>
        <v>Angola</v>
      </c>
      <c r="B7" s="107" t="str">
        <f>'Indicator Data'!B9</f>
        <v>AGO</v>
      </c>
      <c r="C7" s="157">
        <v>2015</v>
      </c>
      <c r="D7" s="157">
        <v>2015</v>
      </c>
      <c r="E7" s="157">
        <v>2015</v>
      </c>
      <c r="F7" s="157">
        <v>2015</v>
      </c>
      <c r="G7" s="157">
        <v>2015</v>
      </c>
      <c r="H7" s="157">
        <v>2015</v>
      </c>
      <c r="I7" s="157">
        <v>2015</v>
      </c>
      <c r="J7" s="157">
        <v>2016</v>
      </c>
      <c r="K7" s="157">
        <v>2016</v>
      </c>
      <c r="L7" s="157">
        <v>2016</v>
      </c>
      <c r="M7" s="159">
        <v>2019</v>
      </c>
      <c r="N7" s="159">
        <v>2019</v>
      </c>
      <c r="O7" s="159">
        <v>2018</v>
      </c>
      <c r="P7" s="159">
        <v>2018</v>
      </c>
      <c r="Q7" s="159">
        <v>2017</v>
      </c>
      <c r="R7" s="159">
        <v>2016</v>
      </c>
      <c r="S7" s="159">
        <v>2019</v>
      </c>
      <c r="T7" s="159">
        <v>2016</v>
      </c>
      <c r="U7" s="159">
        <v>2017</v>
      </c>
      <c r="V7" s="159">
        <v>2017</v>
      </c>
      <c r="W7" s="159">
        <v>2017</v>
      </c>
      <c r="X7" s="159">
        <v>2016</v>
      </c>
      <c r="Y7" s="159">
        <v>2009</v>
      </c>
      <c r="Z7" s="159">
        <v>2017</v>
      </c>
      <c r="AA7" s="159">
        <v>2017</v>
      </c>
      <c r="AB7" s="159">
        <v>2017</v>
      </c>
      <c r="AC7" s="159">
        <v>2015</v>
      </c>
      <c r="AD7" s="159">
        <v>2015</v>
      </c>
      <c r="AE7" s="159">
        <v>2012</v>
      </c>
      <c r="AF7" s="159" t="s">
        <v>946</v>
      </c>
      <c r="AG7" s="158">
        <v>2008</v>
      </c>
      <c r="AH7" s="159">
        <v>2016</v>
      </c>
      <c r="AI7" s="159">
        <v>2017</v>
      </c>
      <c r="AJ7" s="159">
        <v>2018</v>
      </c>
      <c r="AK7" s="161" t="s">
        <v>946</v>
      </c>
      <c r="AL7" s="161">
        <v>43524</v>
      </c>
      <c r="AM7" s="159" t="s">
        <v>946</v>
      </c>
      <c r="AN7" s="159">
        <v>2016</v>
      </c>
      <c r="AO7" s="159">
        <v>2016</v>
      </c>
      <c r="AP7" s="159">
        <v>2013</v>
      </c>
      <c r="AQ7" s="159">
        <v>2013</v>
      </c>
      <c r="AR7" s="159">
        <v>2013</v>
      </c>
      <c r="AS7" s="159">
        <v>2017</v>
      </c>
      <c r="AT7" s="159">
        <v>2018</v>
      </c>
      <c r="AU7" s="159">
        <v>2016</v>
      </c>
      <c r="AV7" s="159">
        <v>2015</v>
      </c>
      <c r="AW7" s="159">
        <v>2016</v>
      </c>
      <c r="AX7" s="159">
        <v>2017</v>
      </c>
      <c r="AY7" s="159">
        <v>2014</v>
      </c>
      <c r="AZ7" s="171">
        <v>2015</v>
      </c>
      <c r="BA7" s="171">
        <v>2015</v>
      </c>
      <c r="BB7" s="159">
        <v>2017</v>
      </c>
      <c r="BC7" s="159">
        <v>2017</v>
      </c>
      <c r="BD7" s="159">
        <v>2015</v>
      </c>
      <c r="BE7" s="159"/>
      <c r="BF7" s="104"/>
    </row>
    <row r="8" spans="1:59" x14ac:dyDescent="0.25">
      <c r="A8" s="128" t="str">
        <f>'Indicator Data'!A10</f>
        <v>Antigua and Barbuda</v>
      </c>
      <c r="B8" s="107" t="str">
        <f>'Indicator Data'!B10</f>
        <v>ATG</v>
      </c>
      <c r="C8" s="157">
        <v>2015</v>
      </c>
      <c r="D8" s="157">
        <v>2015</v>
      </c>
      <c r="E8" s="157">
        <v>2015</v>
      </c>
      <c r="F8" s="157">
        <v>2015</v>
      </c>
      <c r="G8" s="157">
        <v>2015</v>
      </c>
      <c r="H8" s="157">
        <v>2015</v>
      </c>
      <c r="I8" s="157">
        <v>2015</v>
      </c>
      <c r="J8" s="157">
        <v>2016</v>
      </c>
      <c r="K8" s="157">
        <v>2016</v>
      </c>
      <c r="L8" s="157">
        <v>2016</v>
      </c>
      <c r="M8" s="159">
        <v>2019</v>
      </c>
      <c r="N8" s="159">
        <v>2019</v>
      </c>
      <c r="O8" s="159">
        <v>2018</v>
      </c>
      <c r="P8" s="159">
        <v>2018</v>
      </c>
      <c r="Q8" s="159">
        <v>2017</v>
      </c>
      <c r="R8" s="159" t="s">
        <v>946</v>
      </c>
      <c r="S8" s="159">
        <v>2019</v>
      </c>
      <c r="T8" s="159">
        <v>2016</v>
      </c>
      <c r="U8" s="159">
        <v>2017</v>
      </c>
      <c r="V8" s="159">
        <v>2017</v>
      </c>
      <c r="W8" s="159">
        <v>2017</v>
      </c>
      <c r="X8" s="159" t="s">
        <v>946</v>
      </c>
      <c r="Y8" s="159" t="s">
        <v>946</v>
      </c>
      <c r="Z8" s="159">
        <v>2017</v>
      </c>
      <c r="AA8" s="159">
        <v>2017</v>
      </c>
      <c r="AB8" s="159" t="s">
        <v>946</v>
      </c>
      <c r="AC8" s="159">
        <v>2015</v>
      </c>
      <c r="AD8" s="159" t="s">
        <v>946</v>
      </c>
      <c r="AE8" s="159" t="s">
        <v>946</v>
      </c>
      <c r="AF8" s="159" t="s">
        <v>946</v>
      </c>
      <c r="AG8" s="158">
        <v>2007</v>
      </c>
      <c r="AH8" s="159">
        <v>2016</v>
      </c>
      <c r="AI8" s="159">
        <v>2017</v>
      </c>
      <c r="AJ8" s="159">
        <v>2018</v>
      </c>
      <c r="AK8" s="161" t="s">
        <v>946</v>
      </c>
      <c r="AL8" s="161" t="s">
        <v>1091</v>
      </c>
      <c r="AM8" s="159" t="s">
        <v>946</v>
      </c>
      <c r="AN8" s="159">
        <v>2016</v>
      </c>
      <c r="AO8" s="159">
        <v>2016</v>
      </c>
      <c r="AP8" s="159">
        <v>2014</v>
      </c>
      <c r="AQ8" s="159" t="s">
        <v>946</v>
      </c>
      <c r="AR8" s="159">
        <v>2013</v>
      </c>
      <c r="AS8" s="159">
        <v>2017</v>
      </c>
      <c r="AT8" s="159" t="s">
        <v>946</v>
      </c>
      <c r="AU8" s="159">
        <v>2016</v>
      </c>
      <c r="AV8" s="159">
        <v>2014</v>
      </c>
      <c r="AW8" s="159">
        <v>2016</v>
      </c>
      <c r="AX8" s="159">
        <v>2016</v>
      </c>
      <c r="AY8" s="159">
        <v>2014</v>
      </c>
      <c r="AZ8" s="171">
        <v>2011</v>
      </c>
      <c r="BA8" s="171">
        <v>2015</v>
      </c>
      <c r="BB8" s="159">
        <v>2017</v>
      </c>
      <c r="BC8" s="159">
        <v>2017</v>
      </c>
      <c r="BD8" s="159">
        <v>2015</v>
      </c>
      <c r="BE8" s="159"/>
      <c r="BF8" s="104"/>
    </row>
    <row r="9" spans="1:59" x14ac:dyDescent="0.25">
      <c r="A9" s="128" t="str">
        <f>'Indicator Data'!A11</f>
        <v>Argentina</v>
      </c>
      <c r="B9" s="107" t="str">
        <f>'Indicator Data'!B11</f>
        <v>ARG</v>
      </c>
      <c r="C9" s="157">
        <v>2015</v>
      </c>
      <c r="D9" s="157">
        <v>2015</v>
      </c>
      <c r="E9" s="157">
        <v>2015</v>
      </c>
      <c r="F9" s="157">
        <v>2015</v>
      </c>
      <c r="G9" s="157">
        <v>2015</v>
      </c>
      <c r="H9" s="157">
        <v>2015</v>
      </c>
      <c r="I9" s="157">
        <v>2015</v>
      </c>
      <c r="J9" s="157">
        <v>2016</v>
      </c>
      <c r="K9" s="157">
        <v>2016</v>
      </c>
      <c r="L9" s="157">
        <v>2016</v>
      </c>
      <c r="M9" s="159">
        <v>2019</v>
      </c>
      <c r="N9" s="159">
        <v>2019</v>
      </c>
      <c r="O9" s="159">
        <v>2018</v>
      </c>
      <c r="P9" s="159">
        <v>2018</v>
      </c>
      <c r="Q9" s="159">
        <v>2017</v>
      </c>
      <c r="R9" s="159" t="s">
        <v>946</v>
      </c>
      <c r="S9" s="159">
        <v>2019</v>
      </c>
      <c r="T9" s="159">
        <v>2016</v>
      </c>
      <c r="U9" s="159">
        <v>2017</v>
      </c>
      <c r="V9" s="159">
        <v>2017</v>
      </c>
      <c r="W9" s="159">
        <v>2017</v>
      </c>
      <c r="X9" s="159" t="s">
        <v>946</v>
      </c>
      <c r="Y9" s="159">
        <v>2013</v>
      </c>
      <c r="Z9" s="159">
        <v>2017</v>
      </c>
      <c r="AA9" s="159">
        <v>2017</v>
      </c>
      <c r="AB9" s="159">
        <v>2017</v>
      </c>
      <c r="AC9" s="159">
        <v>2015</v>
      </c>
      <c r="AD9" s="159">
        <v>2015</v>
      </c>
      <c r="AE9" s="159">
        <v>2012</v>
      </c>
      <c r="AF9" s="159">
        <v>2017</v>
      </c>
      <c r="AG9" s="158">
        <v>2016</v>
      </c>
      <c r="AH9" s="159">
        <v>2016</v>
      </c>
      <c r="AI9" s="159">
        <v>2017</v>
      </c>
      <c r="AJ9" s="159">
        <v>2018</v>
      </c>
      <c r="AK9" s="161" t="s">
        <v>946</v>
      </c>
      <c r="AL9" s="161" t="s">
        <v>1091</v>
      </c>
      <c r="AM9" s="159" t="s">
        <v>946</v>
      </c>
      <c r="AN9" s="159">
        <v>2016</v>
      </c>
      <c r="AO9" s="159">
        <v>2016</v>
      </c>
      <c r="AP9" s="159" t="s">
        <v>946</v>
      </c>
      <c r="AQ9" s="159" t="s">
        <v>946</v>
      </c>
      <c r="AR9" s="159">
        <v>2015</v>
      </c>
      <c r="AS9" s="159">
        <v>2017</v>
      </c>
      <c r="AT9" s="159">
        <v>2018</v>
      </c>
      <c r="AU9" s="159">
        <v>2016</v>
      </c>
      <c r="AV9" s="159">
        <v>2015</v>
      </c>
      <c r="AW9" s="159">
        <v>2016</v>
      </c>
      <c r="AX9" s="159">
        <v>2017</v>
      </c>
      <c r="AY9" s="159">
        <v>2014</v>
      </c>
      <c r="AZ9" s="171">
        <v>2015</v>
      </c>
      <c r="BA9" s="171">
        <v>2015</v>
      </c>
      <c r="BB9" s="159">
        <v>2017</v>
      </c>
      <c r="BC9" s="159">
        <v>2017</v>
      </c>
      <c r="BD9" s="159">
        <v>2015</v>
      </c>
      <c r="BE9" s="159"/>
      <c r="BF9" s="104"/>
    </row>
    <row r="10" spans="1:59" x14ac:dyDescent="0.25">
      <c r="A10" s="128" t="str">
        <f>'Indicator Data'!A12</f>
        <v>Armenia</v>
      </c>
      <c r="B10" s="107" t="str">
        <f>'Indicator Data'!B12</f>
        <v>ARM</v>
      </c>
      <c r="C10" s="157">
        <v>2015</v>
      </c>
      <c r="D10" s="157">
        <v>2015</v>
      </c>
      <c r="E10" s="157">
        <v>2015</v>
      </c>
      <c r="F10" s="157">
        <v>2015</v>
      </c>
      <c r="G10" s="157">
        <v>2015</v>
      </c>
      <c r="H10" s="157">
        <v>2015</v>
      </c>
      <c r="I10" s="157">
        <v>2015</v>
      </c>
      <c r="J10" s="157">
        <v>2016</v>
      </c>
      <c r="K10" s="157">
        <v>2016</v>
      </c>
      <c r="L10" s="157">
        <v>2016</v>
      </c>
      <c r="M10" s="159">
        <v>2019</v>
      </c>
      <c r="N10" s="159">
        <v>2019</v>
      </c>
      <c r="O10" s="159">
        <v>2018</v>
      </c>
      <c r="P10" s="159">
        <v>2018</v>
      </c>
      <c r="Q10" s="159">
        <v>2017</v>
      </c>
      <c r="R10" s="159">
        <v>2016</v>
      </c>
      <c r="S10" s="159">
        <v>2019</v>
      </c>
      <c r="T10" s="159">
        <v>2016</v>
      </c>
      <c r="U10" s="159">
        <v>2017</v>
      </c>
      <c r="V10" s="159">
        <v>2017</v>
      </c>
      <c r="W10" s="159">
        <v>2017</v>
      </c>
      <c r="X10" s="159">
        <v>2016</v>
      </c>
      <c r="Y10" s="159">
        <v>2013</v>
      </c>
      <c r="Z10" s="159">
        <v>2017</v>
      </c>
      <c r="AA10" s="159">
        <v>2017</v>
      </c>
      <c r="AB10" s="159">
        <v>2017</v>
      </c>
      <c r="AC10" s="159">
        <v>2015</v>
      </c>
      <c r="AD10" s="159">
        <v>2015</v>
      </c>
      <c r="AE10" s="159">
        <v>2012</v>
      </c>
      <c r="AF10" s="159">
        <v>2017</v>
      </c>
      <c r="AG10" s="158">
        <v>2016</v>
      </c>
      <c r="AH10" s="159">
        <v>2016</v>
      </c>
      <c r="AI10" s="159">
        <v>2017</v>
      </c>
      <c r="AJ10" s="159">
        <v>2018</v>
      </c>
      <c r="AK10" s="161" t="s">
        <v>946</v>
      </c>
      <c r="AL10" s="161" t="s">
        <v>1091</v>
      </c>
      <c r="AM10" s="159" t="s">
        <v>946</v>
      </c>
      <c r="AN10" s="159">
        <v>2016</v>
      </c>
      <c r="AO10" s="159">
        <v>2016</v>
      </c>
      <c r="AP10" s="159">
        <v>2014</v>
      </c>
      <c r="AQ10" s="159">
        <v>2014</v>
      </c>
      <c r="AR10" s="159">
        <v>2013</v>
      </c>
      <c r="AS10" s="159">
        <v>2017</v>
      </c>
      <c r="AT10" s="159">
        <v>2018</v>
      </c>
      <c r="AU10" s="159">
        <v>2016</v>
      </c>
      <c r="AV10" s="159">
        <v>2015</v>
      </c>
      <c r="AW10" s="159">
        <v>2016</v>
      </c>
      <c r="AX10" s="159">
        <v>2017</v>
      </c>
      <c r="AY10" s="159">
        <v>2014</v>
      </c>
      <c r="AZ10" s="171">
        <v>2015</v>
      </c>
      <c r="BA10" s="171">
        <v>2015</v>
      </c>
      <c r="BB10" s="159">
        <v>2017</v>
      </c>
      <c r="BC10" s="159">
        <v>2017</v>
      </c>
      <c r="BD10" s="159">
        <v>2015</v>
      </c>
      <c r="BE10" s="159"/>
      <c r="BF10" s="104"/>
    </row>
    <row r="11" spans="1:59" x14ac:dyDescent="0.25">
      <c r="A11" s="128" t="str">
        <f>'Indicator Data'!A13</f>
        <v>Australia</v>
      </c>
      <c r="B11" s="107" t="str">
        <f>'Indicator Data'!B13</f>
        <v>AUS</v>
      </c>
      <c r="C11" s="157">
        <v>2015</v>
      </c>
      <c r="D11" s="157">
        <v>2015</v>
      </c>
      <c r="E11" s="157">
        <v>2015</v>
      </c>
      <c r="F11" s="157">
        <v>2015</v>
      </c>
      <c r="G11" s="157">
        <v>2015</v>
      </c>
      <c r="H11" s="157">
        <v>2015</v>
      </c>
      <c r="I11" s="157">
        <v>2015</v>
      </c>
      <c r="J11" s="157">
        <v>2016</v>
      </c>
      <c r="K11" s="157">
        <v>2016</v>
      </c>
      <c r="L11" s="157">
        <v>2016</v>
      </c>
      <c r="M11" s="159">
        <v>2019</v>
      </c>
      <c r="N11" s="159">
        <v>2019</v>
      </c>
      <c r="O11" s="159">
        <v>2018</v>
      </c>
      <c r="P11" s="159">
        <v>2018</v>
      </c>
      <c r="Q11" s="159">
        <v>2017</v>
      </c>
      <c r="R11" s="159" t="s">
        <v>946</v>
      </c>
      <c r="S11" s="159">
        <v>2019</v>
      </c>
      <c r="T11" s="159">
        <v>2016</v>
      </c>
      <c r="U11" s="159">
        <v>2017</v>
      </c>
      <c r="V11" s="159" t="s">
        <v>946</v>
      </c>
      <c r="W11" s="159">
        <v>2017</v>
      </c>
      <c r="X11" s="159">
        <v>2007</v>
      </c>
      <c r="Y11" s="159">
        <v>2011</v>
      </c>
      <c r="Z11" s="159">
        <v>2017</v>
      </c>
      <c r="AA11" s="159">
        <v>2017</v>
      </c>
      <c r="AB11" s="159">
        <v>2017</v>
      </c>
      <c r="AC11" s="159">
        <v>2015</v>
      </c>
      <c r="AD11" s="159">
        <v>2015</v>
      </c>
      <c r="AE11" s="159" t="s">
        <v>946</v>
      </c>
      <c r="AF11" s="159">
        <v>2017</v>
      </c>
      <c r="AG11" s="158">
        <v>2010</v>
      </c>
      <c r="AH11" s="159">
        <v>2016</v>
      </c>
      <c r="AI11" s="159">
        <v>2017</v>
      </c>
      <c r="AJ11" s="159">
        <v>2018</v>
      </c>
      <c r="AK11" s="161" t="s">
        <v>946</v>
      </c>
      <c r="AL11" s="161" t="s">
        <v>1091</v>
      </c>
      <c r="AM11" s="159" t="s">
        <v>946</v>
      </c>
      <c r="AN11" s="159">
        <v>2016</v>
      </c>
      <c r="AO11" s="159">
        <v>2016</v>
      </c>
      <c r="AP11" s="159">
        <v>2014</v>
      </c>
      <c r="AQ11" s="159" t="s">
        <v>946</v>
      </c>
      <c r="AR11" s="159">
        <v>2015</v>
      </c>
      <c r="AS11" s="159">
        <v>2017</v>
      </c>
      <c r="AT11" s="159">
        <v>2018</v>
      </c>
      <c r="AU11" s="159">
        <v>2016</v>
      </c>
      <c r="AV11" s="159" t="s">
        <v>946</v>
      </c>
      <c r="AW11" s="159">
        <v>2016</v>
      </c>
      <c r="AX11" s="159">
        <v>2017</v>
      </c>
      <c r="AY11" s="159">
        <v>2014</v>
      </c>
      <c r="AZ11" s="171">
        <v>2015</v>
      </c>
      <c r="BA11" s="171">
        <v>2015</v>
      </c>
      <c r="BB11" s="159">
        <v>2017</v>
      </c>
      <c r="BC11" s="159">
        <v>2017</v>
      </c>
      <c r="BD11" s="159">
        <v>2015</v>
      </c>
      <c r="BE11" s="159"/>
      <c r="BF11" s="104"/>
    </row>
    <row r="12" spans="1:59" x14ac:dyDescent="0.25">
      <c r="A12" s="128" t="str">
        <f>'Indicator Data'!A14</f>
        <v>Austria</v>
      </c>
      <c r="B12" s="107" t="str">
        <f>'Indicator Data'!B14</f>
        <v>AUT</v>
      </c>
      <c r="C12" s="157">
        <v>2015</v>
      </c>
      <c r="D12" s="157">
        <v>2015</v>
      </c>
      <c r="E12" s="157">
        <v>2015</v>
      </c>
      <c r="F12" s="157">
        <v>2015</v>
      </c>
      <c r="G12" s="157">
        <v>2015</v>
      </c>
      <c r="H12" s="157">
        <v>2015</v>
      </c>
      <c r="I12" s="157">
        <v>2015</v>
      </c>
      <c r="J12" s="157">
        <v>2016</v>
      </c>
      <c r="K12" s="157">
        <v>2016</v>
      </c>
      <c r="L12" s="157">
        <v>2016</v>
      </c>
      <c r="M12" s="159">
        <v>2019</v>
      </c>
      <c r="N12" s="159">
        <v>2019</v>
      </c>
      <c r="O12" s="159">
        <v>2018</v>
      </c>
      <c r="P12" s="159">
        <v>2018</v>
      </c>
      <c r="Q12" s="159">
        <v>2017</v>
      </c>
      <c r="R12" s="159" t="s">
        <v>946</v>
      </c>
      <c r="S12" s="159">
        <v>2019</v>
      </c>
      <c r="T12" s="159">
        <v>2016</v>
      </c>
      <c r="U12" s="159">
        <v>2017</v>
      </c>
      <c r="V12" s="159" t="s">
        <v>946</v>
      </c>
      <c r="W12" s="159">
        <v>2017</v>
      </c>
      <c r="X12" s="159" t="s">
        <v>946</v>
      </c>
      <c r="Y12" s="159">
        <v>2016</v>
      </c>
      <c r="Z12" s="159">
        <v>2017</v>
      </c>
      <c r="AA12" s="159">
        <v>2017</v>
      </c>
      <c r="AB12" s="159">
        <v>2017</v>
      </c>
      <c r="AC12" s="159">
        <v>2015</v>
      </c>
      <c r="AD12" s="159">
        <v>2015</v>
      </c>
      <c r="AE12" s="159" t="s">
        <v>946</v>
      </c>
      <c r="AF12" s="159">
        <v>2017</v>
      </c>
      <c r="AG12" s="158">
        <v>2012</v>
      </c>
      <c r="AH12" s="159">
        <v>2016</v>
      </c>
      <c r="AI12" s="159">
        <v>2017</v>
      </c>
      <c r="AJ12" s="159">
        <v>2018</v>
      </c>
      <c r="AK12" s="161" t="s">
        <v>946</v>
      </c>
      <c r="AL12" s="161" t="s">
        <v>1091</v>
      </c>
      <c r="AM12" s="159" t="s">
        <v>946</v>
      </c>
      <c r="AN12" s="159">
        <v>2016</v>
      </c>
      <c r="AO12" s="159">
        <v>2016</v>
      </c>
      <c r="AP12" s="159">
        <v>2014</v>
      </c>
      <c r="AQ12" s="159">
        <v>2014</v>
      </c>
      <c r="AR12" s="159">
        <v>2015</v>
      </c>
      <c r="AS12" s="159">
        <v>2017</v>
      </c>
      <c r="AT12" s="159">
        <v>2018</v>
      </c>
      <c r="AU12" s="159">
        <v>2016</v>
      </c>
      <c r="AV12" s="159" t="s">
        <v>946</v>
      </c>
      <c r="AW12" s="159">
        <v>2016</v>
      </c>
      <c r="AX12" s="159">
        <v>2017</v>
      </c>
      <c r="AY12" s="159">
        <v>2014</v>
      </c>
      <c r="AZ12" s="171">
        <v>2015</v>
      </c>
      <c r="BA12" s="171">
        <v>2015</v>
      </c>
      <c r="BB12" s="159">
        <v>2017</v>
      </c>
      <c r="BC12" s="159">
        <v>2017</v>
      </c>
      <c r="BD12" s="159">
        <v>2015</v>
      </c>
      <c r="BE12" s="159"/>
      <c r="BF12" s="104"/>
    </row>
    <row r="13" spans="1:59" x14ac:dyDescent="0.25">
      <c r="A13" s="128" t="str">
        <f>'Indicator Data'!A15</f>
        <v>Azerbaijan</v>
      </c>
      <c r="B13" s="107" t="str">
        <f>'Indicator Data'!B15</f>
        <v>AZE</v>
      </c>
      <c r="C13" s="157">
        <v>2015</v>
      </c>
      <c r="D13" s="157">
        <v>2015</v>
      </c>
      <c r="E13" s="157">
        <v>2015</v>
      </c>
      <c r="F13" s="157">
        <v>2015</v>
      </c>
      <c r="G13" s="157">
        <v>2015</v>
      </c>
      <c r="H13" s="157">
        <v>2015</v>
      </c>
      <c r="I13" s="157">
        <v>2015</v>
      </c>
      <c r="J13" s="157">
        <v>2016</v>
      </c>
      <c r="K13" s="157">
        <v>2016</v>
      </c>
      <c r="L13" s="157">
        <v>2016</v>
      </c>
      <c r="M13" s="159">
        <v>2019</v>
      </c>
      <c r="N13" s="159">
        <v>2019</v>
      </c>
      <c r="O13" s="159">
        <v>2018</v>
      </c>
      <c r="P13" s="159">
        <v>2018</v>
      </c>
      <c r="Q13" s="159">
        <v>2017</v>
      </c>
      <c r="R13" s="159" t="s">
        <v>946</v>
      </c>
      <c r="S13" s="159">
        <v>2019</v>
      </c>
      <c r="T13" s="159">
        <v>2016</v>
      </c>
      <c r="U13" s="159">
        <v>2017</v>
      </c>
      <c r="V13" s="159">
        <v>2017</v>
      </c>
      <c r="W13" s="159">
        <v>2017</v>
      </c>
      <c r="X13" s="159">
        <v>2013</v>
      </c>
      <c r="Y13" s="159">
        <v>2013</v>
      </c>
      <c r="Z13" s="159">
        <v>2017</v>
      </c>
      <c r="AA13" s="159">
        <v>2017</v>
      </c>
      <c r="AB13" s="159">
        <v>2017</v>
      </c>
      <c r="AC13" s="159">
        <v>2015</v>
      </c>
      <c r="AD13" s="159">
        <v>2015</v>
      </c>
      <c r="AE13" s="159">
        <v>2012</v>
      </c>
      <c r="AF13" s="159">
        <v>2017</v>
      </c>
      <c r="AG13" s="158">
        <v>2008</v>
      </c>
      <c r="AH13" s="159">
        <v>2016</v>
      </c>
      <c r="AI13" s="159">
        <v>2017</v>
      </c>
      <c r="AJ13" s="159">
        <v>2018</v>
      </c>
      <c r="AK13" s="161" t="s">
        <v>1091</v>
      </c>
      <c r="AL13" s="161" t="s">
        <v>1091</v>
      </c>
      <c r="AM13" s="159" t="s">
        <v>946</v>
      </c>
      <c r="AN13" s="159">
        <v>2016</v>
      </c>
      <c r="AO13" s="159">
        <v>2016</v>
      </c>
      <c r="AP13" s="159" t="s">
        <v>946</v>
      </c>
      <c r="AQ13" s="159" t="s">
        <v>946</v>
      </c>
      <c r="AR13" s="159" t="s">
        <v>946</v>
      </c>
      <c r="AS13" s="159">
        <v>2017</v>
      </c>
      <c r="AT13" s="159">
        <v>2018</v>
      </c>
      <c r="AU13" s="159">
        <v>2016</v>
      </c>
      <c r="AV13" s="159">
        <v>2016</v>
      </c>
      <c r="AW13" s="159">
        <v>2016</v>
      </c>
      <c r="AX13" s="159">
        <v>2017</v>
      </c>
      <c r="AY13" s="159">
        <v>2014</v>
      </c>
      <c r="AZ13" s="171">
        <v>2015</v>
      </c>
      <c r="BA13" s="171">
        <v>2015</v>
      </c>
      <c r="BB13" s="159">
        <v>2017</v>
      </c>
      <c r="BC13" s="159">
        <v>2017</v>
      </c>
      <c r="BD13" s="159">
        <v>2015</v>
      </c>
      <c r="BE13" s="159"/>
      <c r="BF13" s="104"/>
    </row>
    <row r="14" spans="1:59" x14ac:dyDescent="0.25">
      <c r="A14" s="128" t="str">
        <f>'Indicator Data'!A16</f>
        <v>Bahamas</v>
      </c>
      <c r="B14" s="107" t="str">
        <f>'Indicator Data'!B16</f>
        <v>BHS</v>
      </c>
      <c r="C14" s="157">
        <v>2015</v>
      </c>
      <c r="D14" s="157">
        <v>2015</v>
      </c>
      <c r="E14" s="157">
        <v>2015</v>
      </c>
      <c r="F14" s="157">
        <v>2015</v>
      </c>
      <c r="G14" s="157">
        <v>2015</v>
      </c>
      <c r="H14" s="157">
        <v>2015</v>
      </c>
      <c r="I14" s="157">
        <v>2015</v>
      </c>
      <c r="J14" s="157">
        <v>2016</v>
      </c>
      <c r="K14" s="157">
        <v>2016</v>
      </c>
      <c r="L14" s="157">
        <v>2016</v>
      </c>
      <c r="M14" s="159">
        <v>2019</v>
      </c>
      <c r="N14" s="159">
        <v>2019</v>
      </c>
      <c r="O14" s="159">
        <v>2018</v>
      </c>
      <c r="P14" s="159">
        <v>2018</v>
      </c>
      <c r="Q14" s="159">
        <v>2017</v>
      </c>
      <c r="R14" s="159" t="s">
        <v>946</v>
      </c>
      <c r="S14" s="159">
        <v>2019</v>
      </c>
      <c r="T14" s="159">
        <v>2016</v>
      </c>
      <c r="U14" s="159">
        <v>2017</v>
      </c>
      <c r="V14" s="159" t="s">
        <v>946</v>
      </c>
      <c r="W14" s="159">
        <v>2017</v>
      </c>
      <c r="X14" s="159" t="s">
        <v>946</v>
      </c>
      <c r="Y14" s="159" t="s">
        <v>946</v>
      </c>
      <c r="Z14" s="159">
        <v>2017</v>
      </c>
      <c r="AA14" s="159">
        <v>2017</v>
      </c>
      <c r="AB14" s="159">
        <v>2017</v>
      </c>
      <c r="AC14" s="159">
        <v>2015</v>
      </c>
      <c r="AD14" s="159">
        <v>2015</v>
      </c>
      <c r="AE14" s="159" t="s">
        <v>946</v>
      </c>
      <c r="AF14" s="159">
        <v>2017</v>
      </c>
      <c r="AG14" s="158" t="s">
        <v>946</v>
      </c>
      <c r="AH14" s="159">
        <v>2016</v>
      </c>
      <c r="AI14" s="159">
        <v>2017</v>
      </c>
      <c r="AJ14" s="159">
        <v>2018</v>
      </c>
      <c r="AK14" s="161" t="s">
        <v>946</v>
      </c>
      <c r="AL14" s="161" t="s">
        <v>1091</v>
      </c>
      <c r="AM14" s="159" t="s">
        <v>946</v>
      </c>
      <c r="AN14" s="159">
        <v>2016</v>
      </c>
      <c r="AO14" s="159">
        <v>2016</v>
      </c>
      <c r="AP14" s="159">
        <v>2014</v>
      </c>
      <c r="AQ14" s="159">
        <v>2014</v>
      </c>
      <c r="AR14" s="159" t="s">
        <v>946</v>
      </c>
      <c r="AS14" s="159">
        <v>2017</v>
      </c>
      <c r="AT14" s="159">
        <v>2018</v>
      </c>
      <c r="AU14" s="159">
        <v>2016</v>
      </c>
      <c r="AV14" s="159" t="s">
        <v>946</v>
      </c>
      <c r="AW14" s="159">
        <v>2016</v>
      </c>
      <c r="AX14" s="159">
        <v>2017</v>
      </c>
      <c r="AY14" s="159">
        <v>2014</v>
      </c>
      <c r="AZ14" s="171">
        <v>2015</v>
      </c>
      <c r="BA14" s="171">
        <v>2015</v>
      </c>
      <c r="BB14" s="159">
        <v>2017</v>
      </c>
      <c r="BC14" s="159">
        <v>2017</v>
      </c>
      <c r="BD14" s="159">
        <v>2015</v>
      </c>
      <c r="BE14" s="159"/>
      <c r="BF14" s="104"/>
    </row>
    <row r="15" spans="1:59" x14ac:dyDescent="0.25">
      <c r="A15" s="128" t="str">
        <f>'Indicator Data'!A17</f>
        <v>Bahrain</v>
      </c>
      <c r="B15" s="107" t="str">
        <f>'Indicator Data'!B17</f>
        <v>BHR</v>
      </c>
      <c r="C15" s="157">
        <v>2015</v>
      </c>
      <c r="D15" s="157">
        <v>2015</v>
      </c>
      <c r="E15" s="157">
        <v>2015</v>
      </c>
      <c r="F15" s="157">
        <v>2015</v>
      </c>
      <c r="G15" s="157">
        <v>2015</v>
      </c>
      <c r="H15" s="157">
        <v>2015</v>
      </c>
      <c r="I15" s="157">
        <v>2015</v>
      </c>
      <c r="J15" s="157">
        <v>2016</v>
      </c>
      <c r="K15" s="157">
        <v>2016</v>
      </c>
      <c r="L15" s="157">
        <v>2016</v>
      </c>
      <c r="M15" s="159">
        <v>2019</v>
      </c>
      <c r="N15" s="159">
        <v>2019</v>
      </c>
      <c r="O15" s="159">
        <v>2018</v>
      </c>
      <c r="P15" s="159">
        <v>2018</v>
      </c>
      <c r="Q15" s="159">
        <v>2017</v>
      </c>
      <c r="R15" s="159" t="s">
        <v>946</v>
      </c>
      <c r="S15" s="159">
        <v>2019</v>
      </c>
      <c r="T15" s="159">
        <v>2016</v>
      </c>
      <c r="U15" s="159">
        <v>2017</v>
      </c>
      <c r="V15" s="159" t="s">
        <v>946</v>
      </c>
      <c r="W15" s="159">
        <v>2017</v>
      </c>
      <c r="X15" s="159" t="s">
        <v>946</v>
      </c>
      <c r="Y15" s="159">
        <v>2012</v>
      </c>
      <c r="Z15" s="159">
        <v>2017</v>
      </c>
      <c r="AA15" s="159">
        <v>2017</v>
      </c>
      <c r="AB15" s="159">
        <v>2017</v>
      </c>
      <c r="AC15" s="159">
        <v>2015</v>
      </c>
      <c r="AD15" s="159">
        <v>2015</v>
      </c>
      <c r="AE15" s="159" t="s">
        <v>946</v>
      </c>
      <c r="AF15" s="159">
        <v>2017</v>
      </c>
      <c r="AG15" s="158" t="s">
        <v>946</v>
      </c>
      <c r="AH15" s="159">
        <v>2016</v>
      </c>
      <c r="AI15" s="159">
        <v>2017</v>
      </c>
      <c r="AJ15" s="159">
        <v>2018</v>
      </c>
      <c r="AK15" s="161" t="s">
        <v>946</v>
      </c>
      <c r="AL15" s="161" t="s">
        <v>1091</v>
      </c>
      <c r="AM15" s="159" t="s">
        <v>946</v>
      </c>
      <c r="AN15" s="159">
        <v>2016</v>
      </c>
      <c r="AO15" s="159">
        <v>2016</v>
      </c>
      <c r="AP15" s="159">
        <v>2014</v>
      </c>
      <c r="AQ15" s="159">
        <v>2014</v>
      </c>
      <c r="AR15" s="159">
        <v>2013</v>
      </c>
      <c r="AS15" s="159">
        <v>2017</v>
      </c>
      <c r="AT15" s="159">
        <v>2018</v>
      </c>
      <c r="AU15" s="159">
        <v>2016</v>
      </c>
      <c r="AV15" s="159">
        <v>2015</v>
      </c>
      <c r="AW15" s="159">
        <v>2016</v>
      </c>
      <c r="AX15" s="159">
        <v>2017</v>
      </c>
      <c r="AY15" s="159">
        <v>2014</v>
      </c>
      <c r="AZ15" s="171">
        <v>2015</v>
      </c>
      <c r="BA15" s="171">
        <v>2015</v>
      </c>
      <c r="BB15" s="159">
        <v>2017</v>
      </c>
      <c r="BC15" s="159">
        <v>2017</v>
      </c>
      <c r="BD15" s="159">
        <v>2015</v>
      </c>
      <c r="BE15" s="159"/>
      <c r="BF15" s="104"/>
    </row>
    <row r="16" spans="1:59" x14ac:dyDescent="0.25">
      <c r="A16" s="128" t="str">
        <f>'Indicator Data'!A18</f>
        <v>Bangladesh</v>
      </c>
      <c r="B16" s="107" t="str">
        <f>'Indicator Data'!B18</f>
        <v>BGD</v>
      </c>
      <c r="C16" s="157">
        <v>2015</v>
      </c>
      <c r="D16" s="157">
        <v>2015</v>
      </c>
      <c r="E16" s="157">
        <v>2015</v>
      </c>
      <c r="F16" s="157">
        <v>2015</v>
      </c>
      <c r="G16" s="157">
        <v>2015</v>
      </c>
      <c r="H16" s="157">
        <v>2015</v>
      </c>
      <c r="I16" s="157">
        <v>2015</v>
      </c>
      <c r="J16" s="157">
        <v>2016</v>
      </c>
      <c r="K16" s="157">
        <v>2016</v>
      </c>
      <c r="L16" s="157">
        <v>2016</v>
      </c>
      <c r="M16" s="159">
        <v>2019</v>
      </c>
      <c r="N16" s="159">
        <v>2019</v>
      </c>
      <c r="O16" s="159">
        <v>2018</v>
      </c>
      <c r="P16" s="159">
        <v>2018</v>
      </c>
      <c r="Q16" s="159">
        <v>2017</v>
      </c>
      <c r="R16" s="159">
        <v>2014</v>
      </c>
      <c r="S16" s="159">
        <v>2019</v>
      </c>
      <c r="T16" s="159">
        <v>2016</v>
      </c>
      <c r="U16" s="159">
        <v>2017</v>
      </c>
      <c r="V16" s="159">
        <v>2017</v>
      </c>
      <c r="W16" s="159">
        <v>2017</v>
      </c>
      <c r="X16" s="159">
        <v>2014</v>
      </c>
      <c r="Y16" s="159">
        <v>2011</v>
      </c>
      <c r="Z16" s="159">
        <v>2017</v>
      </c>
      <c r="AA16" s="159">
        <v>2017</v>
      </c>
      <c r="AB16" s="159">
        <v>2017</v>
      </c>
      <c r="AC16" s="159">
        <v>2015</v>
      </c>
      <c r="AD16" s="159">
        <v>2015</v>
      </c>
      <c r="AE16" s="159">
        <v>2012</v>
      </c>
      <c r="AF16" s="159">
        <v>2017</v>
      </c>
      <c r="AG16" s="158">
        <v>2016</v>
      </c>
      <c r="AH16" s="159">
        <v>2016</v>
      </c>
      <c r="AI16" s="159">
        <v>2017</v>
      </c>
      <c r="AJ16" s="159">
        <v>2018</v>
      </c>
      <c r="AK16" s="161" t="s">
        <v>1090</v>
      </c>
      <c r="AL16" s="161">
        <v>43524</v>
      </c>
      <c r="AM16" s="159" t="s">
        <v>946</v>
      </c>
      <c r="AN16" s="159">
        <v>2016</v>
      </c>
      <c r="AO16" s="159">
        <v>2016</v>
      </c>
      <c r="AP16" s="159">
        <v>2014</v>
      </c>
      <c r="AQ16" s="159">
        <v>2014</v>
      </c>
      <c r="AR16" s="159">
        <v>2015</v>
      </c>
      <c r="AS16" s="159">
        <v>2017</v>
      </c>
      <c r="AT16" s="159">
        <v>2018</v>
      </c>
      <c r="AU16" s="159">
        <v>2016</v>
      </c>
      <c r="AV16" s="159">
        <v>2017</v>
      </c>
      <c r="AW16" s="159">
        <v>2016</v>
      </c>
      <c r="AX16" s="159">
        <v>2017</v>
      </c>
      <c r="AY16" s="159">
        <v>2014</v>
      </c>
      <c r="AZ16" s="171">
        <v>2015</v>
      </c>
      <c r="BA16" s="171">
        <v>2015</v>
      </c>
      <c r="BB16" s="159">
        <v>2017</v>
      </c>
      <c r="BC16" s="159">
        <v>2017</v>
      </c>
      <c r="BD16" s="159">
        <v>2015</v>
      </c>
      <c r="BE16" s="159"/>
      <c r="BF16" s="104"/>
    </row>
    <row r="17" spans="1:58" x14ac:dyDescent="0.25">
      <c r="A17" s="128" t="str">
        <f>'Indicator Data'!A19</f>
        <v>Barbados</v>
      </c>
      <c r="B17" s="107" t="str">
        <f>'Indicator Data'!B19</f>
        <v>BRB</v>
      </c>
      <c r="C17" s="157">
        <v>2015</v>
      </c>
      <c r="D17" s="157">
        <v>2015</v>
      </c>
      <c r="E17" s="157">
        <v>2015</v>
      </c>
      <c r="F17" s="157">
        <v>2015</v>
      </c>
      <c r="G17" s="157">
        <v>2015</v>
      </c>
      <c r="H17" s="157">
        <v>2015</v>
      </c>
      <c r="I17" s="157">
        <v>2015</v>
      </c>
      <c r="J17" s="157">
        <v>2016</v>
      </c>
      <c r="K17" s="157">
        <v>2016</v>
      </c>
      <c r="L17" s="157">
        <v>2016</v>
      </c>
      <c r="M17" s="159">
        <v>2019</v>
      </c>
      <c r="N17" s="159">
        <v>2019</v>
      </c>
      <c r="O17" s="159">
        <v>2018</v>
      </c>
      <c r="P17" s="159">
        <v>2018</v>
      </c>
      <c r="Q17" s="159">
        <v>2017</v>
      </c>
      <c r="R17" s="159">
        <v>2012</v>
      </c>
      <c r="S17" s="159">
        <v>2019</v>
      </c>
      <c r="T17" s="159">
        <v>2016</v>
      </c>
      <c r="U17" s="159">
        <v>2017</v>
      </c>
      <c r="V17" s="159" t="s">
        <v>946</v>
      </c>
      <c r="W17" s="159">
        <v>2017</v>
      </c>
      <c r="X17" s="159">
        <v>2013</v>
      </c>
      <c r="Y17" s="159">
        <v>2010</v>
      </c>
      <c r="Z17" s="159">
        <v>2017</v>
      </c>
      <c r="AA17" s="159">
        <v>2017</v>
      </c>
      <c r="AB17" s="159">
        <v>2017</v>
      </c>
      <c r="AC17" s="159">
        <v>2015</v>
      </c>
      <c r="AD17" s="159">
        <v>2015</v>
      </c>
      <c r="AE17" s="159" t="s">
        <v>946</v>
      </c>
      <c r="AF17" s="159">
        <v>2017</v>
      </c>
      <c r="AG17" s="158">
        <v>2010</v>
      </c>
      <c r="AH17" s="159">
        <v>2016</v>
      </c>
      <c r="AI17" s="159">
        <v>2017</v>
      </c>
      <c r="AJ17" s="159">
        <v>2018</v>
      </c>
      <c r="AK17" s="161" t="s">
        <v>946</v>
      </c>
      <c r="AL17" s="161" t="s">
        <v>1091</v>
      </c>
      <c r="AM17" s="159" t="s">
        <v>946</v>
      </c>
      <c r="AN17" s="159">
        <v>2016</v>
      </c>
      <c r="AO17" s="159">
        <v>2016</v>
      </c>
      <c r="AP17" s="159">
        <v>2014</v>
      </c>
      <c r="AQ17" s="159">
        <v>2014</v>
      </c>
      <c r="AR17" s="159">
        <v>2013</v>
      </c>
      <c r="AS17" s="159">
        <v>2017</v>
      </c>
      <c r="AT17" s="159">
        <v>2018</v>
      </c>
      <c r="AU17" s="159">
        <v>2016</v>
      </c>
      <c r="AV17" s="159" t="s">
        <v>946</v>
      </c>
      <c r="AW17" s="159">
        <v>2016</v>
      </c>
      <c r="AX17" s="159">
        <v>2017</v>
      </c>
      <c r="AY17" s="159">
        <v>2014</v>
      </c>
      <c r="AZ17" s="171">
        <v>2015</v>
      </c>
      <c r="BA17" s="171">
        <v>2015</v>
      </c>
      <c r="BB17" s="159">
        <v>2017</v>
      </c>
      <c r="BC17" s="159">
        <v>2017</v>
      </c>
      <c r="BD17" s="159">
        <v>2015</v>
      </c>
      <c r="BE17" s="159"/>
      <c r="BF17" s="104"/>
    </row>
    <row r="18" spans="1:58" x14ac:dyDescent="0.25">
      <c r="A18" s="128" t="str">
        <f>'Indicator Data'!A20</f>
        <v>Belarus</v>
      </c>
      <c r="B18" s="107" t="str">
        <f>'Indicator Data'!B20</f>
        <v>BLR</v>
      </c>
      <c r="C18" s="157">
        <v>2015</v>
      </c>
      <c r="D18" s="157">
        <v>2015</v>
      </c>
      <c r="E18" s="157">
        <v>2015</v>
      </c>
      <c r="F18" s="157">
        <v>2015</v>
      </c>
      <c r="G18" s="157">
        <v>2015</v>
      </c>
      <c r="H18" s="157">
        <v>2015</v>
      </c>
      <c r="I18" s="157">
        <v>2015</v>
      </c>
      <c r="J18" s="157">
        <v>2016</v>
      </c>
      <c r="K18" s="157">
        <v>2016</v>
      </c>
      <c r="L18" s="157">
        <v>2016</v>
      </c>
      <c r="M18" s="159">
        <v>2019</v>
      </c>
      <c r="N18" s="159">
        <v>2019</v>
      </c>
      <c r="O18" s="159">
        <v>2018</v>
      </c>
      <c r="P18" s="159">
        <v>2018</v>
      </c>
      <c r="Q18" s="159">
        <v>2017</v>
      </c>
      <c r="R18" s="159" t="s">
        <v>946</v>
      </c>
      <c r="S18" s="159">
        <v>2019</v>
      </c>
      <c r="T18" s="159">
        <v>2016</v>
      </c>
      <c r="U18" s="159">
        <v>2017</v>
      </c>
      <c r="V18" s="159">
        <v>2017</v>
      </c>
      <c r="W18" s="159">
        <v>2017</v>
      </c>
      <c r="X18" s="159" t="s">
        <v>946</v>
      </c>
      <c r="Y18" s="159">
        <v>2013</v>
      </c>
      <c r="Z18" s="159">
        <v>2017</v>
      </c>
      <c r="AA18" s="159">
        <v>2017</v>
      </c>
      <c r="AB18" s="159">
        <v>2017</v>
      </c>
      <c r="AC18" s="159">
        <v>2015</v>
      </c>
      <c r="AD18" s="159">
        <v>2015</v>
      </c>
      <c r="AE18" s="159" t="s">
        <v>946</v>
      </c>
      <c r="AF18" s="159">
        <v>2017</v>
      </c>
      <c r="AG18" s="158">
        <v>2016</v>
      </c>
      <c r="AH18" s="159">
        <v>2016</v>
      </c>
      <c r="AI18" s="159">
        <v>2017</v>
      </c>
      <c r="AJ18" s="159">
        <v>2018</v>
      </c>
      <c r="AK18" s="161" t="s">
        <v>946</v>
      </c>
      <c r="AL18" s="161" t="s">
        <v>1091</v>
      </c>
      <c r="AM18" s="159" t="s">
        <v>946</v>
      </c>
      <c r="AN18" s="159">
        <v>2016</v>
      </c>
      <c r="AO18" s="159">
        <v>2016</v>
      </c>
      <c r="AP18" s="159">
        <v>2011</v>
      </c>
      <c r="AQ18" s="159" t="s">
        <v>946</v>
      </c>
      <c r="AR18" s="159">
        <v>2015</v>
      </c>
      <c r="AS18" s="159">
        <v>2017</v>
      </c>
      <c r="AT18" s="159">
        <v>2018</v>
      </c>
      <c r="AU18" s="159">
        <v>2016</v>
      </c>
      <c r="AV18" s="159">
        <v>2015</v>
      </c>
      <c r="AW18" s="159">
        <v>2016</v>
      </c>
      <c r="AX18" s="159">
        <v>2017</v>
      </c>
      <c r="AY18" s="159">
        <v>2014</v>
      </c>
      <c r="AZ18" s="171">
        <v>2015</v>
      </c>
      <c r="BA18" s="171">
        <v>2015</v>
      </c>
      <c r="BB18" s="159">
        <v>2017</v>
      </c>
      <c r="BC18" s="159">
        <v>2017</v>
      </c>
      <c r="BD18" s="159">
        <v>2015</v>
      </c>
      <c r="BE18" s="159"/>
      <c r="BF18" s="104"/>
    </row>
    <row r="19" spans="1:58" x14ac:dyDescent="0.25">
      <c r="A19" s="128" t="str">
        <f>'Indicator Data'!A21</f>
        <v>Belgium</v>
      </c>
      <c r="B19" s="107" t="str">
        <f>'Indicator Data'!B21</f>
        <v>BEL</v>
      </c>
      <c r="C19" s="157">
        <v>2015</v>
      </c>
      <c r="D19" s="157">
        <v>2015</v>
      </c>
      <c r="E19" s="157">
        <v>2015</v>
      </c>
      <c r="F19" s="157">
        <v>2015</v>
      </c>
      <c r="G19" s="157">
        <v>2015</v>
      </c>
      <c r="H19" s="157">
        <v>2015</v>
      </c>
      <c r="I19" s="157">
        <v>2015</v>
      </c>
      <c r="J19" s="157">
        <v>2016</v>
      </c>
      <c r="K19" s="157">
        <v>2016</v>
      </c>
      <c r="L19" s="157">
        <v>2016</v>
      </c>
      <c r="M19" s="159">
        <v>2019</v>
      </c>
      <c r="N19" s="159">
        <v>2019</v>
      </c>
      <c r="O19" s="159">
        <v>2018</v>
      </c>
      <c r="P19" s="159">
        <v>2018</v>
      </c>
      <c r="Q19" s="159">
        <v>2017</v>
      </c>
      <c r="R19" s="159" t="s">
        <v>946</v>
      </c>
      <c r="S19" s="159">
        <v>2019</v>
      </c>
      <c r="T19" s="159">
        <v>2016</v>
      </c>
      <c r="U19" s="159">
        <v>2017</v>
      </c>
      <c r="V19" s="159" t="s">
        <v>946</v>
      </c>
      <c r="W19" s="159">
        <v>2017</v>
      </c>
      <c r="X19" s="159" t="s">
        <v>946</v>
      </c>
      <c r="Y19" s="159">
        <v>2013</v>
      </c>
      <c r="Z19" s="159">
        <v>2017</v>
      </c>
      <c r="AA19" s="159">
        <v>2017</v>
      </c>
      <c r="AB19" s="159" t="s">
        <v>946</v>
      </c>
      <c r="AC19" s="159">
        <v>2015</v>
      </c>
      <c r="AD19" s="159">
        <v>2015</v>
      </c>
      <c r="AE19" s="159" t="s">
        <v>946</v>
      </c>
      <c r="AF19" s="159">
        <v>2017</v>
      </c>
      <c r="AG19" s="158">
        <v>2012</v>
      </c>
      <c r="AH19" s="159">
        <v>2016</v>
      </c>
      <c r="AI19" s="159">
        <v>2017</v>
      </c>
      <c r="AJ19" s="159">
        <v>2018</v>
      </c>
      <c r="AK19" s="161" t="s">
        <v>946</v>
      </c>
      <c r="AL19" s="161" t="s">
        <v>1091</v>
      </c>
      <c r="AM19" s="159" t="s">
        <v>946</v>
      </c>
      <c r="AN19" s="159">
        <v>2016</v>
      </c>
      <c r="AO19" s="159">
        <v>2016</v>
      </c>
      <c r="AP19" s="159">
        <v>2014</v>
      </c>
      <c r="AQ19" s="159">
        <v>2014</v>
      </c>
      <c r="AR19" s="159" t="s">
        <v>946</v>
      </c>
      <c r="AS19" s="159">
        <v>2017</v>
      </c>
      <c r="AT19" s="159">
        <v>2018</v>
      </c>
      <c r="AU19" s="159">
        <v>2016</v>
      </c>
      <c r="AV19" s="159" t="s">
        <v>946</v>
      </c>
      <c r="AW19" s="159">
        <v>2016</v>
      </c>
      <c r="AX19" s="159">
        <v>2017</v>
      </c>
      <c r="AY19" s="159">
        <v>2014</v>
      </c>
      <c r="AZ19" s="171">
        <v>2015</v>
      </c>
      <c r="BA19" s="171">
        <v>2015</v>
      </c>
      <c r="BB19" s="159">
        <v>2017</v>
      </c>
      <c r="BC19" s="159">
        <v>2017</v>
      </c>
      <c r="BD19" s="159">
        <v>2015</v>
      </c>
      <c r="BE19" s="159"/>
      <c r="BF19" s="104"/>
    </row>
    <row r="20" spans="1:58" x14ac:dyDescent="0.25">
      <c r="A20" s="128" t="str">
        <f>'Indicator Data'!A22</f>
        <v>Belize</v>
      </c>
      <c r="B20" s="107" t="str">
        <f>'Indicator Data'!B22</f>
        <v>BLZ</v>
      </c>
      <c r="C20" s="157">
        <v>2015</v>
      </c>
      <c r="D20" s="157">
        <v>2015</v>
      </c>
      <c r="E20" s="157">
        <v>2015</v>
      </c>
      <c r="F20" s="157">
        <v>2015</v>
      </c>
      <c r="G20" s="157">
        <v>2015</v>
      </c>
      <c r="H20" s="157">
        <v>2015</v>
      </c>
      <c r="I20" s="157">
        <v>2015</v>
      </c>
      <c r="J20" s="157">
        <v>2016</v>
      </c>
      <c r="K20" s="157">
        <v>2016</v>
      </c>
      <c r="L20" s="157">
        <v>2016</v>
      </c>
      <c r="M20" s="159">
        <v>2019</v>
      </c>
      <c r="N20" s="159">
        <v>2019</v>
      </c>
      <c r="O20" s="159">
        <v>2018</v>
      </c>
      <c r="P20" s="159">
        <v>2018</v>
      </c>
      <c r="Q20" s="159">
        <v>2017</v>
      </c>
      <c r="R20" s="159">
        <v>2016</v>
      </c>
      <c r="S20" s="159">
        <v>2019</v>
      </c>
      <c r="T20" s="159">
        <v>2016</v>
      </c>
      <c r="U20" s="159">
        <v>2017</v>
      </c>
      <c r="V20" s="159">
        <v>2017</v>
      </c>
      <c r="W20" s="159">
        <v>2017</v>
      </c>
      <c r="X20" s="159">
        <v>2011</v>
      </c>
      <c r="Y20" s="159">
        <v>2010</v>
      </c>
      <c r="Z20" s="159">
        <v>2017</v>
      </c>
      <c r="AA20" s="159">
        <v>2017</v>
      </c>
      <c r="AB20" s="159">
        <v>2017</v>
      </c>
      <c r="AC20" s="159">
        <v>2015</v>
      </c>
      <c r="AD20" s="159">
        <v>2015</v>
      </c>
      <c r="AE20" s="159">
        <v>2012</v>
      </c>
      <c r="AF20" s="159">
        <v>2017</v>
      </c>
      <c r="AG20" s="158">
        <v>2009</v>
      </c>
      <c r="AH20" s="159">
        <v>2016</v>
      </c>
      <c r="AI20" s="159">
        <v>2017</v>
      </c>
      <c r="AJ20" s="159">
        <v>2018</v>
      </c>
      <c r="AK20" s="161" t="s">
        <v>946</v>
      </c>
      <c r="AL20" s="161" t="s">
        <v>1091</v>
      </c>
      <c r="AM20" s="159" t="s">
        <v>946</v>
      </c>
      <c r="AN20" s="159">
        <v>2016</v>
      </c>
      <c r="AO20" s="159">
        <v>2016</v>
      </c>
      <c r="AP20" s="159">
        <v>2011</v>
      </c>
      <c r="AQ20" s="159">
        <v>2012</v>
      </c>
      <c r="AR20" s="159" t="s">
        <v>946</v>
      </c>
      <c r="AS20" s="159">
        <v>2017</v>
      </c>
      <c r="AT20" s="159" t="s">
        <v>946</v>
      </c>
      <c r="AU20" s="159">
        <v>2016</v>
      </c>
      <c r="AV20" s="159">
        <v>2015</v>
      </c>
      <c r="AW20" s="159">
        <v>2016</v>
      </c>
      <c r="AX20" s="159">
        <v>2016</v>
      </c>
      <c r="AY20" s="159">
        <v>2014</v>
      </c>
      <c r="AZ20" s="171">
        <v>2015</v>
      </c>
      <c r="BA20" s="171">
        <v>2015</v>
      </c>
      <c r="BB20" s="159">
        <v>2017</v>
      </c>
      <c r="BC20" s="159">
        <v>2017</v>
      </c>
      <c r="BD20" s="159">
        <v>2015</v>
      </c>
      <c r="BE20" s="159"/>
      <c r="BF20" s="104"/>
    </row>
    <row r="21" spans="1:58" x14ac:dyDescent="0.25">
      <c r="A21" s="128" t="str">
        <f>'Indicator Data'!A23</f>
        <v>Benin</v>
      </c>
      <c r="B21" s="107" t="str">
        <f>'Indicator Data'!B23</f>
        <v>BEN</v>
      </c>
      <c r="C21" s="157">
        <v>2015</v>
      </c>
      <c r="D21" s="157">
        <v>2015</v>
      </c>
      <c r="E21" s="157">
        <v>2015</v>
      </c>
      <c r="F21" s="157">
        <v>2015</v>
      </c>
      <c r="G21" s="157">
        <v>2015</v>
      </c>
      <c r="H21" s="157">
        <v>2015</v>
      </c>
      <c r="I21" s="157">
        <v>2015</v>
      </c>
      <c r="J21" s="157">
        <v>2016</v>
      </c>
      <c r="K21" s="157">
        <v>2016</v>
      </c>
      <c r="L21" s="157">
        <v>2016</v>
      </c>
      <c r="M21" s="159">
        <v>2019</v>
      </c>
      <c r="N21" s="159">
        <v>2019</v>
      </c>
      <c r="O21" s="159">
        <v>2018</v>
      </c>
      <c r="P21" s="159">
        <v>2018</v>
      </c>
      <c r="Q21" s="159">
        <v>2017</v>
      </c>
      <c r="R21" s="159">
        <v>2012</v>
      </c>
      <c r="S21" s="159">
        <v>2019</v>
      </c>
      <c r="T21" s="159">
        <v>2016</v>
      </c>
      <c r="U21" s="159">
        <v>2017</v>
      </c>
      <c r="V21" s="159">
        <v>2017</v>
      </c>
      <c r="W21" s="159">
        <v>2017</v>
      </c>
      <c r="X21" s="159">
        <v>2014</v>
      </c>
      <c r="Y21" s="159">
        <v>2016</v>
      </c>
      <c r="Z21" s="159">
        <v>2017</v>
      </c>
      <c r="AA21" s="159">
        <v>2017</v>
      </c>
      <c r="AB21" s="159">
        <v>2017</v>
      </c>
      <c r="AC21" s="159">
        <v>2015</v>
      </c>
      <c r="AD21" s="159">
        <v>2015</v>
      </c>
      <c r="AE21" s="159">
        <v>2012</v>
      </c>
      <c r="AF21" s="159">
        <v>2017</v>
      </c>
      <c r="AG21" s="158">
        <v>2011</v>
      </c>
      <c r="AH21" s="159">
        <v>2016</v>
      </c>
      <c r="AI21" s="159">
        <v>2017</v>
      </c>
      <c r="AJ21" s="159">
        <v>2018</v>
      </c>
      <c r="AK21" s="161" t="s">
        <v>946</v>
      </c>
      <c r="AL21" s="161" t="s">
        <v>1091</v>
      </c>
      <c r="AM21" s="159" t="s">
        <v>946</v>
      </c>
      <c r="AN21" s="159">
        <v>2016</v>
      </c>
      <c r="AO21" s="159">
        <v>2016</v>
      </c>
      <c r="AP21" s="159">
        <v>2014</v>
      </c>
      <c r="AQ21" s="159">
        <v>2014</v>
      </c>
      <c r="AR21" s="159">
        <v>2015</v>
      </c>
      <c r="AS21" s="159">
        <v>2017</v>
      </c>
      <c r="AT21" s="159">
        <v>2018</v>
      </c>
      <c r="AU21" s="159">
        <v>2016</v>
      </c>
      <c r="AV21" s="159">
        <v>2015</v>
      </c>
      <c r="AW21" s="159">
        <v>2016</v>
      </c>
      <c r="AX21" s="159">
        <v>2017</v>
      </c>
      <c r="AY21" s="159">
        <v>2014</v>
      </c>
      <c r="AZ21" s="171">
        <v>2015</v>
      </c>
      <c r="BA21" s="171">
        <v>2015</v>
      </c>
      <c r="BB21" s="159">
        <v>2017</v>
      </c>
      <c r="BC21" s="159">
        <v>2017</v>
      </c>
      <c r="BD21" s="159">
        <v>2015</v>
      </c>
      <c r="BE21" s="159"/>
      <c r="BF21" s="104"/>
    </row>
    <row r="22" spans="1:58" x14ac:dyDescent="0.25">
      <c r="A22" s="128" t="str">
        <f>'Indicator Data'!A24</f>
        <v>Bhutan</v>
      </c>
      <c r="B22" s="107" t="str">
        <f>'Indicator Data'!B24</f>
        <v>BTN</v>
      </c>
      <c r="C22" s="157">
        <v>2015</v>
      </c>
      <c r="D22" s="157">
        <v>2015</v>
      </c>
      <c r="E22" s="157">
        <v>2015</v>
      </c>
      <c r="F22" s="157">
        <v>2015</v>
      </c>
      <c r="G22" s="157">
        <v>2015</v>
      </c>
      <c r="H22" s="157">
        <v>2015</v>
      </c>
      <c r="I22" s="157">
        <v>2015</v>
      </c>
      <c r="J22" s="157">
        <v>2016</v>
      </c>
      <c r="K22" s="157">
        <v>2016</v>
      </c>
      <c r="L22" s="157">
        <v>2016</v>
      </c>
      <c r="M22" s="159">
        <v>2019</v>
      </c>
      <c r="N22" s="159">
        <v>2019</v>
      </c>
      <c r="O22" s="159">
        <v>2018</v>
      </c>
      <c r="P22" s="159">
        <v>2018</v>
      </c>
      <c r="Q22" s="159">
        <v>2017</v>
      </c>
      <c r="R22" s="159">
        <v>2010</v>
      </c>
      <c r="S22" s="159">
        <v>2019</v>
      </c>
      <c r="T22" s="159">
        <v>2016</v>
      </c>
      <c r="U22" s="159">
        <v>2017</v>
      </c>
      <c r="V22" s="159">
        <v>2017</v>
      </c>
      <c r="W22" s="159">
        <v>2017</v>
      </c>
      <c r="X22" s="159">
        <v>2010</v>
      </c>
      <c r="Y22" s="159">
        <v>2016</v>
      </c>
      <c r="Z22" s="159">
        <v>2017</v>
      </c>
      <c r="AA22" s="159">
        <v>2017</v>
      </c>
      <c r="AB22" s="159">
        <v>2013</v>
      </c>
      <c r="AC22" s="159">
        <v>2015</v>
      </c>
      <c r="AD22" s="159">
        <v>2015</v>
      </c>
      <c r="AE22" s="159">
        <v>2012</v>
      </c>
      <c r="AF22" s="159">
        <v>2017</v>
      </c>
      <c r="AG22" s="158">
        <v>2017</v>
      </c>
      <c r="AH22" s="159">
        <v>2016</v>
      </c>
      <c r="AI22" s="159">
        <v>2017</v>
      </c>
      <c r="AJ22" s="159">
        <v>2018</v>
      </c>
      <c r="AK22" s="161" t="s">
        <v>946</v>
      </c>
      <c r="AL22" s="161" t="s">
        <v>1091</v>
      </c>
      <c r="AM22" s="159" t="s">
        <v>946</v>
      </c>
      <c r="AN22" s="159">
        <v>2016</v>
      </c>
      <c r="AO22" s="159">
        <v>2016</v>
      </c>
      <c r="AP22" s="159">
        <v>2014</v>
      </c>
      <c r="AQ22" s="159">
        <v>2014</v>
      </c>
      <c r="AR22" s="159">
        <v>2015</v>
      </c>
      <c r="AS22" s="159">
        <v>2017</v>
      </c>
      <c r="AT22" s="159">
        <v>2018</v>
      </c>
      <c r="AU22" s="159">
        <v>2016</v>
      </c>
      <c r="AV22" s="159">
        <v>2015</v>
      </c>
      <c r="AW22" s="159">
        <v>2016</v>
      </c>
      <c r="AX22" s="159">
        <v>2017</v>
      </c>
      <c r="AY22" s="159">
        <v>2014</v>
      </c>
      <c r="AZ22" s="171">
        <v>2015</v>
      </c>
      <c r="BA22" s="171">
        <v>2015</v>
      </c>
      <c r="BB22" s="159">
        <v>2017</v>
      </c>
      <c r="BC22" s="159">
        <v>2017</v>
      </c>
      <c r="BD22" s="159">
        <v>2015</v>
      </c>
      <c r="BE22" s="159"/>
      <c r="BF22" s="104"/>
    </row>
    <row r="23" spans="1:58" x14ac:dyDescent="0.25">
      <c r="A23" s="128" t="str">
        <f>'Indicator Data'!A25</f>
        <v>Bolivia</v>
      </c>
      <c r="B23" s="107" t="str">
        <f>'Indicator Data'!B25</f>
        <v>BOL</v>
      </c>
      <c r="C23" s="157">
        <v>2015</v>
      </c>
      <c r="D23" s="157">
        <v>2015</v>
      </c>
      <c r="E23" s="157">
        <v>2015</v>
      </c>
      <c r="F23" s="157">
        <v>2015</v>
      </c>
      <c r="G23" s="157">
        <v>2015</v>
      </c>
      <c r="H23" s="157">
        <v>2015</v>
      </c>
      <c r="I23" s="157">
        <v>2015</v>
      </c>
      <c r="J23" s="157">
        <v>2016</v>
      </c>
      <c r="K23" s="157">
        <v>2016</v>
      </c>
      <c r="L23" s="157">
        <v>2016</v>
      </c>
      <c r="M23" s="159">
        <v>2019</v>
      </c>
      <c r="N23" s="159">
        <v>2019</v>
      </c>
      <c r="O23" s="159">
        <v>2018</v>
      </c>
      <c r="P23" s="159">
        <v>2018</v>
      </c>
      <c r="Q23" s="159">
        <v>2017</v>
      </c>
      <c r="R23" s="159">
        <v>2008</v>
      </c>
      <c r="S23" s="159">
        <v>2019</v>
      </c>
      <c r="T23" s="159">
        <v>2016</v>
      </c>
      <c r="U23" s="159">
        <v>2017</v>
      </c>
      <c r="V23" s="159">
        <v>2017</v>
      </c>
      <c r="W23" s="159">
        <v>2017</v>
      </c>
      <c r="X23" s="159">
        <v>2016</v>
      </c>
      <c r="Y23" s="159">
        <v>2012</v>
      </c>
      <c r="Z23" s="159">
        <v>2017</v>
      </c>
      <c r="AA23" s="159">
        <v>2017</v>
      </c>
      <c r="AB23" s="159">
        <v>2017</v>
      </c>
      <c r="AC23" s="159">
        <v>2015</v>
      </c>
      <c r="AD23" s="159">
        <v>2015</v>
      </c>
      <c r="AE23" s="159">
        <v>2012</v>
      </c>
      <c r="AF23" s="159">
        <v>2017</v>
      </c>
      <c r="AG23" s="158">
        <v>2016</v>
      </c>
      <c r="AH23" s="159">
        <v>2016</v>
      </c>
      <c r="AI23" s="159">
        <v>2017</v>
      </c>
      <c r="AJ23" s="159">
        <v>2018</v>
      </c>
      <c r="AK23" s="161" t="s">
        <v>946</v>
      </c>
      <c r="AL23" s="161" t="s">
        <v>1091</v>
      </c>
      <c r="AM23" s="159" t="s">
        <v>946</v>
      </c>
      <c r="AN23" s="159">
        <v>2016</v>
      </c>
      <c r="AO23" s="159">
        <v>2016</v>
      </c>
      <c r="AP23" s="159">
        <v>2014</v>
      </c>
      <c r="AQ23" s="159">
        <v>2014</v>
      </c>
      <c r="AR23" s="159">
        <v>2013</v>
      </c>
      <c r="AS23" s="159">
        <v>2017</v>
      </c>
      <c r="AT23" s="159">
        <v>2018</v>
      </c>
      <c r="AU23" s="159">
        <v>2016</v>
      </c>
      <c r="AV23" s="159">
        <v>2015</v>
      </c>
      <c r="AW23" s="159">
        <v>2016</v>
      </c>
      <c r="AX23" s="159">
        <v>2017</v>
      </c>
      <c r="AY23" s="159">
        <v>2014</v>
      </c>
      <c r="AZ23" s="171">
        <v>2015</v>
      </c>
      <c r="BA23" s="171">
        <v>2015</v>
      </c>
      <c r="BB23" s="159">
        <v>2017</v>
      </c>
      <c r="BC23" s="159">
        <v>2017</v>
      </c>
      <c r="BD23" s="159">
        <v>2015</v>
      </c>
      <c r="BE23" s="159"/>
      <c r="BF23" s="104"/>
    </row>
    <row r="24" spans="1:58" x14ac:dyDescent="0.25">
      <c r="A24" s="128" t="str">
        <f>'Indicator Data'!A26</f>
        <v>Bosnia and Herzegovina</v>
      </c>
      <c r="B24" s="107" t="str">
        <f>'Indicator Data'!B26</f>
        <v>BIH</v>
      </c>
      <c r="C24" s="157">
        <v>2015</v>
      </c>
      <c r="D24" s="157">
        <v>2015</v>
      </c>
      <c r="E24" s="157">
        <v>2015</v>
      </c>
      <c r="F24" s="157">
        <v>2015</v>
      </c>
      <c r="G24" s="157">
        <v>2015</v>
      </c>
      <c r="H24" s="157">
        <v>2015</v>
      </c>
      <c r="I24" s="157">
        <v>2015</v>
      </c>
      <c r="J24" s="157">
        <v>2016</v>
      </c>
      <c r="K24" s="157">
        <v>2016</v>
      </c>
      <c r="L24" s="157">
        <v>2016</v>
      </c>
      <c r="M24" s="159">
        <v>2019</v>
      </c>
      <c r="N24" s="159">
        <v>2019</v>
      </c>
      <c r="O24" s="159">
        <v>2018</v>
      </c>
      <c r="P24" s="159">
        <v>2018</v>
      </c>
      <c r="Q24" s="159">
        <v>2017</v>
      </c>
      <c r="R24" s="159">
        <v>2012</v>
      </c>
      <c r="S24" s="159">
        <v>2019</v>
      </c>
      <c r="T24" s="159">
        <v>2016</v>
      </c>
      <c r="U24" s="159">
        <v>2017</v>
      </c>
      <c r="V24" s="159">
        <v>2017</v>
      </c>
      <c r="W24" s="159">
        <v>2017</v>
      </c>
      <c r="X24" s="159">
        <v>2012</v>
      </c>
      <c r="Y24" s="159">
        <v>2013</v>
      </c>
      <c r="Z24" s="159">
        <v>2017</v>
      </c>
      <c r="AA24" s="159">
        <v>2017</v>
      </c>
      <c r="AB24" s="159" t="s">
        <v>946</v>
      </c>
      <c r="AC24" s="159">
        <v>2015</v>
      </c>
      <c r="AD24" s="159">
        <v>2015</v>
      </c>
      <c r="AE24" s="159" t="s">
        <v>946</v>
      </c>
      <c r="AF24" s="159">
        <v>2017</v>
      </c>
      <c r="AG24" s="158">
        <v>2011</v>
      </c>
      <c r="AH24" s="159">
        <v>2016</v>
      </c>
      <c r="AI24" s="159">
        <v>2017</v>
      </c>
      <c r="AJ24" s="159">
        <v>2018</v>
      </c>
      <c r="AK24" s="161" t="s">
        <v>1090</v>
      </c>
      <c r="AL24" s="161" t="s">
        <v>1091</v>
      </c>
      <c r="AM24" s="159" t="s">
        <v>946</v>
      </c>
      <c r="AN24" s="159">
        <v>2016</v>
      </c>
      <c r="AO24" s="159">
        <v>2016</v>
      </c>
      <c r="AP24" s="159">
        <v>2011</v>
      </c>
      <c r="AQ24" s="159">
        <v>2012</v>
      </c>
      <c r="AR24" s="159" t="s">
        <v>946</v>
      </c>
      <c r="AS24" s="159">
        <v>2017</v>
      </c>
      <c r="AT24" s="159">
        <v>2018</v>
      </c>
      <c r="AU24" s="159">
        <v>2016</v>
      </c>
      <c r="AV24" s="159">
        <v>2015</v>
      </c>
      <c r="AW24" s="159">
        <v>2016</v>
      </c>
      <c r="AX24" s="159">
        <v>2017</v>
      </c>
      <c r="AY24" s="159">
        <v>2014</v>
      </c>
      <c r="AZ24" s="171">
        <v>2015</v>
      </c>
      <c r="BA24" s="171">
        <v>2015</v>
      </c>
      <c r="BB24" s="159">
        <v>2017</v>
      </c>
      <c r="BC24" s="159">
        <v>2017</v>
      </c>
      <c r="BD24" s="159">
        <v>2015</v>
      </c>
      <c r="BE24" s="159"/>
      <c r="BF24" s="104"/>
    </row>
    <row r="25" spans="1:58" x14ac:dyDescent="0.25">
      <c r="A25" s="128" t="str">
        <f>'Indicator Data'!A27</f>
        <v>Botswana</v>
      </c>
      <c r="B25" s="107" t="str">
        <f>'Indicator Data'!B27</f>
        <v>BWA</v>
      </c>
      <c r="C25" s="157">
        <v>2015</v>
      </c>
      <c r="D25" s="157">
        <v>2015</v>
      </c>
      <c r="E25" s="157">
        <v>2015</v>
      </c>
      <c r="F25" s="157">
        <v>2015</v>
      </c>
      <c r="G25" s="157">
        <v>2015</v>
      </c>
      <c r="H25" s="157">
        <v>2015</v>
      </c>
      <c r="I25" s="157">
        <v>2015</v>
      </c>
      <c r="J25" s="157">
        <v>2016</v>
      </c>
      <c r="K25" s="157">
        <v>2016</v>
      </c>
      <c r="L25" s="157">
        <v>2016</v>
      </c>
      <c r="M25" s="159">
        <v>2019</v>
      </c>
      <c r="N25" s="159">
        <v>2019</v>
      </c>
      <c r="O25" s="159">
        <v>2018</v>
      </c>
      <c r="P25" s="159">
        <v>2018</v>
      </c>
      <c r="Q25" s="159">
        <v>2017</v>
      </c>
      <c r="R25" s="159" t="s">
        <v>946</v>
      </c>
      <c r="S25" s="159">
        <v>2019</v>
      </c>
      <c r="T25" s="159">
        <v>2016</v>
      </c>
      <c r="U25" s="159">
        <v>2017</v>
      </c>
      <c r="V25" s="159">
        <v>2017</v>
      </c>
      <c r="W25" s="159">
        <v>2017</v>
      </c>
      <c r="X25" s="159">
        <v>2007</v>
      </c>
      <c r="Y25" s="159">
        <v>2010</v>
      </c>
      <c r="Z25" s="159">
        <v>2017</v>
      </c>
      <c r="AA25" s="159">
        <v>2017</v>
      </c>
      <c r="AB25" s="159">
        <v>2017</v>
      </c>
      <c r="AC25" s="159">
        <v>2015</v>
      </c>
      <c r="AD25" s="159">
        <v>2015</v>
      </c>
      <c r="AE25" s="159">
        <v>2012</v>
      </c>
      <c r="AF25" s="159">
        <v>2017</v>
      </c>
      <c r="AG25" s="158">
        <v>2009</v>
      </c>
      <c r="AH25" s="159">
        <v>2016</v>
      </c>
      <c r="AI25" s="159">
        <v>2017</v>
      </c>
      <c r="AJ25" s="159">
        <v>2018</v>
      </c>
      <c r="AK25" s="161" t="s">
        <v>946</v>
      </c>
      <c r="AL25" s="161" t="s">
        <v>1091</v>
      </c>
      <c r="AM25" s="159" t="s">
        <v>946</v>
      </c>
      <c r="AN25" s="159">
        <v>2016</v>
      </c>
      <c r="AO25" s="159">
        <v>2016</v>
      </c>
      <c r="AP25" s="159">
        <v>2014</v>
      </c>
      <c r="AQ25" s="159">
        <v>2014</v>
      </c>
      <c r="AR25" s="159">
        <v>2015</v>
      </c>
      <c r="AS25" s="159">
        <v>2017</v>
      </c>
      <c r="AT25" s="159">
        <v>2018</v>
      </c>
      <c r="AU25" s="159">
        <v>2016</v>
      </c>
      <c r="AV25" s="159">
        <v>2015</v>
      </c>
      <c r="AW25" s="159">
        <v>2016</v>
      </c>
      <c r="AX25" s="159">
        <v>2017</v>
      </c>
      <c r="AY25" s="159">
        <v>2014</v>
      </c>
      <c r="AZ25" s="171">
        <v>2015</v>
      </c>
      <c r="BA25" s="171">
        <v>2015</v>
      </c>
      <c r="BB25" s="159">
        <v>2017</v>
      </c>
      <c r="BC25" s="159">
        <v>2017</v>
      </c>
      <c r="BD25" s="159">
        <v>2015</v>
      </c>
      <c r="BE25" s="159"/>
      <c r="BF25" s="104"/>
    </row>
    <row r="26" spans="1:58" x14ac:dyDescent="0.25">
      <c r="A26" s="128" t="str">
        <f>'Indicator Data'!A28</f>
        <v>Brazil</v>
      </c>
      <c r="B26" s="107" t="str">
        <f>'Indicator Data'!B28</f>
        <v>BRA</v>
      </c>
      <c r="C26" s="157">
        <v>2015</v>
      </c>
      <c r="D26" s="157">
        <v>2015</v>
      </c>
      <c r="E26" s="157">
        <v>2015</v>
      </c>
      <c r="F26" s="157">
        <v>2015</v>
      </c>
      <c r="G26" s="157">
        <v>2015</v>
      </c>
      <c r="H26" s="157">
        <v>2015</v>
      </c>
      <c r="I26" s="157">
        <v>2015</v>
      </c>
      <c r="J26" s="157">
        <v>2016</v>
      </c>
      <c r="K26" s="157">
        <v>2016</v>
      </c>
      <c r="L26" s="157">
        <v>2016</v>
      </c>
      <c r="M26" s="159">
        <v>2019</v>
      </c>
      <c r="N26" s="159">
        <v>2019</v>
      </c>
      <c r="O26" s="159">
        <v>2018</v>
      </c>
      <c r="P26" s="159">
        <v>2018</v>
      </c>
      <c r="Q26" s="159">
        <v>2017</v>
      </c>
      <c r="R26" s="159">
        <v>2014</v>
      </c>
      <c r="S26" s="159">
        <v>2019</v>
      </c>
      <c r="T26" s="159">
        <v>2016</v>
      </c>
      <c r="U26" s="159">
        <v>2017</v>
      </c>
      <c r="V26" s="159">
        <v>2017</v>
      </c>
      <c r="W26" s="159">
        <v>2017</v>
      </c>
      <c r="X26" s="159">
        <v>2007</v>
      </c>
      <c r="Y26" s="159">
        <v>2013</v>
      </c>
      <c r="Z26" s="159">
        <v>2017</v>
      </c>
      <c r="AA26" s="159">
        <v>2017</v>
      </c>
      <c r="AB26" s="159">
        <v>2017</v>
      </c>
      <c r="AC26" s="159">
        <v>2015</v>
      </c>
      <c r="AD26" s="159">
        <v>2015</v>
      </c>
      <c r="AE26" s="159">
        <v>2012</v>
      </c>
      <c r="AF26" s="159">
        <v>2017</v>
      </c>
      <c r="AG26" s="158">
        <v>2014</v>
      </c>
      <c r="AH26" s="159">
        <v>2016</v>
      </c>
      <c r="AI26" s="159">
        <v>2017</v>
      </c>
      <c r="AJ26" s="159">
        <v>2018</v>
      </c>
      <c r="AK26" s="161" t="s">
        <v>946</v>
      </c>
      <c r="AL26" s="161" t="s">
        <v>1091</v>
      </c>
      <c r="AM26" s="159" t="s">
        <v>946</v>
      </c>
      <c r="AN26" s="159">
        <v>2016</v>
      </c>
      <c r="AO26" s="159">
        <v>2016</v>
      </c>
      <c r="AP26" s="159">
        <v>2014</v>
      </c>
      <c r="AQ26" s="159">
        <v>2014</v>
      </c>
      <c r="AR26" s="159">
        <v>2013</v>
      </c>
      <c r="AS26" s="159">
        <v>2017</v>
      </c>
      <c r="AT26" s="159">
        <v>2018</v>
      </c>
      <c r="AU26" s="159">
        <v>2016</v>
      </c>
      <c r="AV26" s="159">
        <v>2015</v>
      </c>
      <c r="AW26" s="159">
        <v>2016</v>
      </c>
      <c r="AX26" s="159">
        <v>2017</v>
      </c>
      <c r="AY26" s="159">
        <v>2014</v>
      </c>
      <c r="AZ26" s="171">
        <v>2015</v>
      </c>
      <c r="BA26" s="171">
        <v>2015</v>
      </c>
      <c r="BB26" s="159">
        <v>2017</v>
      </c>
      <c r="BC26" s="159">
        <v>2017</v>
      </c>
      <c r="BD26" s="159">
        <v>2015</v>
      </c>
      <c r="BE26" s="159"/>
      <c r="BF26" s="104"/>
    </row>
    <row r="27" spans="1:58" x14ac:dyDescent="0.25">
      <c r="A27" s="128" t="str">
        <f>'Indicator Data'!A29</f>
        <v>Brunei Darussalam</v>
      </c>
      <c r="B27" s="107" t="str">
        <f>'Indicator Data'!B29</f>
        <v>BRN</v>
      </c>
      <c r="C27" s="157">
        <v>2015</v>
      </c>
      <c r="D27" s="157">
        <v>2015</v>
      </c>
      <c r="E27" s="157">
        <v>2015</v>
      </c>
      <c r="F27" s="157">
        <v>2015</v>
      </c>
      <c r="G27" s="157">
        <v>2015</v>
      </c>
      <c r="H27" s="157">
        <v>2015</v>
      </c>
      <c r="I27" s="157">
        <v>2015</v>
      </c>
      <c r="J27" s="157">
        <v>2016</v>
      </c>
      <c r="K27" s="157">
        <v>2016</v>
      </c>
      <c r="L27" s="157">
        <v>2016</v>
      </c>
      <c r="M27" s="159">
        <v>2019</v>
      </c>
      <c r="N27" s="159">
        <v>2019</v>
      </c>
      <c r="O27" s="159">
        <v>2018</v>
      </c>
      <c r="P27" s="159">
        <v>2018</v>
      </c>
      <c r="Q27" s="159">
        <v>2017</v>
      </c>
      <c r="R27" s="159" t="s">
        <v>946</v>
      </c>
      <c r="S27" s="159">
        <v>2019</v>
      </c>
      <c r="T27" s="159">
        <v>2016</v>
      </c>
      <c r="U27" s="159">
        <v>2017</v>
      </c>
      <c r="V27" s="159" t="s">
        <v>946</v>
      </c>
      <c r="W27" s="159">
        <v>2017</v>
      </c>
      <c r="X27" s="159">
        <v>2009</v>
      </c>
      <c r="Y27" s="159">
        <v>2012</v>
      </c>
      <c r="Z27" s="159">
        <v>2017</v>
      </c>
      <c r="AA27" s="159">
        <v>2017</v>
      </c>
      <c r="AB27" s="159">
        <v>2016</v>
      </c>
      <c r="AC27" s="159">
        <v>2015</v>
      </c>
      <c r="AD27" s="159">
        <v>2015</v>
      </c>
      <c r="AE27" s="159" t="s">
        <v>946</v>
      </c>
      <c r="AF27" s="159">
        <v>2017</v>
      </c>
      <c r="AG27" s="158" t="s">
        <v>946</v>
      </c>
      <c r="AH27" s="159">
        <v>2016</v>
      </c>
      <c r="AI27" s="159">
        <v>2017</v>
      </c>
      <c r="AJ27" s="159">
        <v>2018</v>
      </c>
      <c r="AK27" s="161" t="s">
        <v>946</v>
      </c>
      <c r="AL27" s="161" t="s">
        <v>1091</v>
      </c>
      <c r="AM27" s="159" t="s">
        <v>946</v>
      </c>
      <c r="AN27" s="159">
        <v>2016</v>
      </c>
      <c r="AO27" s="159">
        <v>2016</v>
      </c>
      <c r="AP27" s="159">
        <v>2014</v>
      </c>
      <c r="AQ27" s="159">
        <v>2014</v>
      </c>
      <c r="AR27" s="159">
        <v>2013</v>
      </c>
      <c r="AS27" s="159">
        <v>2017</v>
      </c>
      <c r="AT27" s="159">
        <v>2018</v>
      </c>
      <c r="AU27" s="159">
        <v>2016</v>
      </c>
      <c r="AV27" s="159">
        <v>2015</v>
      </c>
      <c r="AW27" s="159">
        <v>2016</v>
      </c>
      <c r="AX27" s="159">
        <v>2017</v>
      </c>
      <c r="AY27" s="159">
        <v>2014</v>
      </c>
      <c r="AZ27" s="171" t="s">
        <v>946</v>
      </c>
      <c r="BA27" s="171" t="s">
        <v>946</v>
      </c>
      <c r="BB27" s="159">
        <v>2017</v>
      </c>
      <c r="BC27" s="159">
        <v>2017</v>
      </c>
      <c r="BD27" s="159">
        <v>2015</v>
      </c>
      <c r="BE27" s="159"/>
      <c r="BF27" s="104"/>
    </row>
    <row r="28" spans="1:58" x14ac:dyDescent="0.25">
      <c r="A28" s="128" t="str">
        <f>'Indicator Data'!A30</f>
        <v>Bulgaria</v>
      </c>
      <c r="B28" s="107" t="str">
        <f>'Indicator Data'!B30</f>
        <v>BGR</v>
      </c>
      <c r="C28" s="157">
        <v>2015</v>
      </c>
      <c r="D28" s="157">
        <v>2015</v>
      </c>
      <c r="E28" s="157">
        <v>2015</v>
      </c>
      <c r="F28" s="157">
        <v>2015</v>
      </c>
      <c r="G28" s="157">
        <v>2015</v>
      </c>
      <c r="H28" s="157">
        <v>2015</v>
      </c>
      <c r="I28" s="157">
        <v>2015</v>
      </c>
      <c r="J28" s="157">
        <v>2016</v>
      </c>
      <c r="K28" s="157">
        <v>2016</v>
      </c>
      <c r="L28" s="157">
        <v>2016</v>
      </c>
      <c r="M28" s="159">
        <v>2019</v>
      </c>
      <c r="N28" s="159">
        <v>2019</v>
      </c>
      <c r="O28" s="159">
        <v>2018</v>
      </c>
      <c r="P28" s="159">
        <v>2018</v>
      </c>
      <c r="Q28" s="159">
        <v>2017</v>
      </c>
      <c r="R28" s="159" t="s">
        <v>946</v>
      </c>
      <c r="S28" s="159">
        <v>2019</v>
      </c>
      <c r="T28" s="159">
        <v>2016</v>
      </c>
      <c r="U28" s="159">
        <v>2017</v>
      </c>
      <c r="V28" s="159" t="s">
        <v>946</v>
      </c>
      <c r="W28" s="159">
        <v>2017</v>
      </c>
      <c r="X28" s="159" t="s">
        <v>946</v>
      </c>
      <c r="Y28" s="159">
        <v>2012</v>
      </c>
      <c r="Z28" s="159">
        <v>2017</v>
      </c>
      <c r="AA28" s="159">
        <v>2017</v>
      </c>
      <c r="AB28" s="159">
        <v>2017</v>
      </c>
      <c r="AC28" s="159">
        <v>2015</v>
      </c>
      <c r="AD28" s="159">
        <v>2015</v>
      </c>
      <c r="AE28" s="159" t="s">
        <v>946</v>
      </c>
      <c r="AF28" s="159">
        <v>2017</v>
      </c>
      <c r="AG28" s="158">
        <v>2012</v>
      </c>
      <c r="AH28" s="159">
        <v>2016</v>
      </c>
      <c r="AI28" s="159">
        <v>2017</v>
      </c>
      <c r="AJ28" s="159">
        <v>2018</v>
      </c>
      <c r="AK28" s="161" t="s">
        <v>946</v>
      </c>
      <c r="AL28" s="161" t="s">
        <v>1091</v>
      </c>
      <c r="AM28" s="159" t="s">
        <v>946</v>
      </c>
      <c r="AN28" s="159">
        <v>2016</v>
      </c>
      <c r="AO28" s="159">
        <v>2016</v>
      </c>
      <c r="AP28" s="159">
        <v>2014</v>
      </c>
      <c r="AQ28" s="159">
        <v>2014</v>
      </c>
      <c r="AR28" s="159">
        <v>2015</v>
      </c>
      <c r="AS28" s="159">
        <v>2017</v>
      </c>
      <c r="AT28" s="159">
        <v>2018</v>
      </c>
      <c r="AU28" s="159">
        <v>2016</v>
      </c>
      <c r="AV28" s="159">
        <v>2015</v>
      </c>
      <c r="AW28" s="159">
        <v>2016</v>
      </c>
      <c r="AX28" s="159">
        <v>2017</v>
      </c>
      <c r="AY28" s="159">
        <v>2014</v>
      </c>
      <c r="AZ28" s="171">
        <v>2015</v>
      </c>
      <c r="BA28" s="171">
        <v>2015</v>
      </c>
      <c r="BB28" s="159">
        <v>2017</v>
      </c>
      <c r="BC28" s="159">
        <v>2017</v>
      </c>
      <c r="BD28" s="159">
        <v>2015</v>
      </c>
      <c r="BE28" s="159"/>
      <c r="BF28" s="104"/>
    </row>
    <row r="29" spans="1:58" x14ac:dyDescent="0.25">
      <c r="A29" s="128" t="str">
        <f>'Indicator Data'!A31</f>
        <v>Burkina Faso</v>
      </c>
      <c r="B29" s="107" t="str">
        <f>'Indicator Data'!B31</f>
        <v>BFA</v>
      </c>
      <c r="C29" s="157">
        <v>2015</v>
      </c>
      <c r="D29" s="157">
        <v>2015</v>
      </c>
      <c r="E29" s="157">
        <v>2015</v>
      </c>
      <c r="F29" s="157">
        <v>2015</v>
      </c>
      <c r="G29" s="157">
        <v>2015</v>
      </c>
      <c r="H29" s="157">
        <v>2015</v>
      </c>
      <c r="I29" s="157">
        <v>2015</v>
      </c>
      <c r="J29" s="157">
        <v>2016</v>
      </c>
      <c r="K29" s="157">
        <v>2016</v>
      </c>
      <c r="L29" s="157">
        <v>2016</v>
      </c>
      <c r="M29" s="159">
        <v>2019</v>
      </c>
      <c r="N29" s="159">
        <v>2019</v>
      </c>
      <c r="O29" s="159">
        <v>2018</v>
      </c>
      <c r="P29" s="159">
        <v>2018</v>
      </c>
      <c r="Q29" s="159">
        <v>2017</v>
      </c>
      <c r="R29" s="159">
        <v>2010</v>
      </c>
      <c r="S29" s="159">
        <v>2019</v>
      </c>
      <c r="T29" s="159">
        <v>2016</v>
      </c>
      <c r="U29" s="159">
        <v>2017</v>
      </c>
      <c r="V29" s="159">
        <v>2017</v>
      </c>
      <c r="W29" s="159">
        <v>2017</v>
      </c>
      <c r="X29" s="159">
        <v>2016</v>
      </c>
      <c r="Y29" s="159">
        <v>2010</v>
      </c>
      <c r="Z29" s="159">
        <v>2017</v>
      </c>
      <c r="AA29" s="159">
        <v>2017</v>
      </c>
      <c r="AB29" s="159">
        <v>2017</v>
      </c>
      <c r="AC29" s="159">
        <v>2015</v>
      </c>
      <c r="AD29" s="159">
        <v>2015</v>
      </c>
      <c r="AE29" s="159">
        <v>2012</v>
      </c>
      <c r="AF29" s="159">
        <v>2017</v>
      </c>
      <c r="AG29" s="158">
        <v>2014</v>
      </c>
      <c r="AH29" s="159">
        <v>2016</v>
      </c>
      <c r="AI29" s="159">
        <v>2017</v>
      </c>
      <c r="AJ29" s="159">
        <v>2018</v>
      </c>
      <c r="AK29" s="161" t="s">
        <v>1091</v>
      </c>
      <c r="AL29" s="161">
        <v>43524</v>
      </c>
      <c r="AM29" s="159" t="s">
        <v>946</v>
      </c>
      <c r="AN29" s="159">
        <v>2016</v>
      </c>
      <c r="AO29" s="159">
        <v>2016</v>
      </c>
      <c r="AP29" s="159">
        <v>2014</v>
      </c>
      <c r="AQ29" s="159">
        <v>2014</v>
      </c>
      <c r="AR29" s="159">
        <v>2015</v>
      </c>
      <c r="AS29" s="159">
        <v>2017</v>
      </c>
      <c r="AT29" s="159">
        <v>2018</v>
      </c>
      <c r="AU29" s="159">
        <v>2016</v>
      </c>
      <c r="AV29" s="159">
        <v>2015</v>
      </c>
      <c r="AW29" s="159">
        <v>2016</v>
      </c>
      <c r="AX29" s="159">
        <v>2017</v>
      </c>
      <c r="AY29" s="159">
        <v>2014</v>
      </c>
      <c r="AZ29" s="171">
        <v>2015</v>
      </c>
      <c r="BA29" s="171">
        <v>2015</v>
      </c>
      <c r="BB29" s="159">
        <v>2017</v>
      </c>
      <c r="BC29" s="159">
        <v>2017</v>
      </c>
      <c r="BD29" s="159">
        <v>2015</v>
      </c>
      <c r="BE29" s="159"/>
      <c r="BF29" s="104"/>
    </row>
    <row r="30" spans="1:58" x14ac:dyDescent="0.25">
      <c r="A30" s="128" t="str">
        <f>'Indicator Data'!A32</f>
        <v>Burundi</v>
      </c>
      <c r="B30" s="107" t="str">
        <f>'Indicator Data'!B32</f>
        <v>BDI</v>
      </c>
      <c r="C30" s="157">
        <v>2015</v>
      </c>
      <c r="D30" s="157">
        <v>2015</v>
      </c>
      <c r="E30" s="157">
        <v>2015</v>
      </c>
      <c r="F30" s="157">
        <v>2015</v>
      </c>
      <c r="G30" s="157">
        <v>2015</v>
      </c>
      <c r="H30" s="157">
        <v>2015</v>
      </c>
      <c r="I30" s="157">
        <v>2015</v>
      </c>
      <c r="J30" s="157">
        <v>2016</v>
      </c>
      <c r="K30" s="157">
        <v>2016</v>
      </c>
      <c r="L30" s="157">
        <v>2016</v>
      </c>
      <c r="M30" s="159">
        <v>2019</v>
      </c>
      <c r="N30" s="159">
        <v>2019</v>
      </c>
      <c r="O30" s="159">
        <v>2018</v>
      </c>
      <c r="P30" s="159">
        <v>2018</v>
      </c>
      <c r="Q30" s="159">
        <v>2017</v>
      </c>
      <c r="R30" s="159">
        <v>2017</v>
      </c>
      <c r="S30" s="159">
        <v>2019</v>
      </c>
      <c r="T30" s="159">
        <v>2016</v>
      </c>
      <c r="U30" s="159">
        <v>2017</v>
      </c>
      <c r="V30" s="159">
        <v>2017</v>
      </c>
      <c r="W30" s="159">
        <v>2017</v>
      </c>
      <c r="X30" s="159">
        <v>2016</v>
      </c>
      <c r="Y30" s="159" t="s">
        <v>946</v>
      </c>
      <c r="Z30" s="159">
        <v>2017</v>
      </c>
      <c r="AA30" s="159">
        <v>2017</v>
      </c>
      <c r="AB30" s="159">
        <v>2017</v>
      </c>
      <c r="AC30" s="159">
        <v>2015</v>
      </c>
      <c r="AD30" s="159">
        <v>2015</v>
      </c>
      <c r="AE30" s="159">
        <v>2012</v>
      </c>
      <c r="AF30" s="159">
        <v>2017</v>
      </c>
      <c r="AG30" s="158">
        <v>2006</v>
      </c>
      <c r="AH30" s="159">
        <v>2016</v>
      </c>
      <c r="AI30" s="159">
        <v>2017</v>
      </c>
      <c r="AJ30" s="159">
        <v>2018</v>
      </c>
      <c r="AK30" s="161" t="s">
        <v>1091</v>
      </c>
      <c r="AL30" s="161">
        <v>43524</v>
      </c>
      <c r="AM30" s="197">
        <v>43281</v>
      </c>
      <c r="AN30" s="159">
        <v>2016</v>
      </c>
      <c r="AO30" s="159">
        <v>2016</v>
      </c>
      <c r="AP30" s="159">
        <v>2014</v>
      </c>
      <c r="AQ30" s="159">
        <v>2014</v>
      </c>
      <c r="AR30" s="159">
        <v>2015</v>
      </c>
      <c r="AS30" s="159">
        <v>2017</v>
      </c>
      <c r="AT30" s="159">
        <v>2018</v>
      </c>
      <c r="AU30" s="159">
        <v>2016</v>
      </c>
      <c r="AV30" s="159">
        <v>2015</v>
      </c>
      <c r="AW30" s="159">
        <v>2016</v>
      </c>
      <c r="AX30" s="159">
        <v>2017</v>
      </c>
      <c r="AY30" s="159">
        <v>2014</v>
      </c>
      <c r="AZ30" s="171">
        <v>2015</v>
      </c>
      <c r="BA30" s="171">
        <v>2015</v>
      </c>
      <c r="BB30" s="159">
        <v>2017</v>
      </c>
      <c r="BC30" s="159">
        <v>2017</v>
      </c>
      <c r="BD30" s="159">
        <v>2015</v>
      </c>
      <c r="BE30" s="159"/>
      <c r="BF30" s="104"/>
    </row>
    <row r="31" spans="1:58" x14ac:dyDescent="0.25">
      <c r="A31" s="128" t="str">
        <f>'Indicator Data'!A33</f>
        <v>Cabo Verde</v>
      </c>
      <c r="B31" s="107" t="str">
        <f>'Indicator Data'!B33</f>
        <v>CPV</v>
      </c>
      <c r="C31" s="157">
        <v>2015</v>
      </c>
      <c r="D31" s="157">
        <v>2015</v>
      </c>
      <c r="E31" s="157">
        <v>2015</v>
      </c>
      <c r="F31" s="157">
        <v>2015</v>
      </c>
      <c r="G31" s="157">
        <v>2015</v>
      </c>
      <c r="H31" s="157">
        <v>2015</v>
      </c>
      <c r="I31" s="157">
        <v>2015</v>
      </c>
      <c r="J31" s="157">
        <v>2016</v>
      </c>
      <c r="K31" s="157">
        <v>2016</v>
      </c>
      <c r="L31" s="157">
        <v>2016</v>
      </c>
      <c r="M31" s="159">
        <v>2019</v>
      </c>
      <c r="N31" s="159">
        <v>2019</v>
      </c>
      <c r="O31" s="159">
        <v>2018</v>
      </c>
      <c r="P31" s="159">
        <v>2018</v>
      </c>
      <c r="Q31" s="159">
        <v>2017</v>
      </c>
      <c r="R31" s="159" t="s">
        <v>946</v>
      </c>
      <c r="S31" s="159">
        <v>2019</v>
      </c>
      <c r="T31" s="159">
        <v>2016</v>
      </c>
      <c r="U31" s="159">
        <v>2017</v>
      </c>
      <c r="V31" s="159">
        <v>2017</v>
      </c>
      <c r="W31" s="159">
        <v>2017</v>
      </c>
      <c r="X31" s="159" t="s">
        <v>946</v>
      </c>
      <c r="Y31" s="159">
        <v>2011</v>
      </c>
      <c r="Z31" s="159">
        <v>2017</v>
      </c>
      <c r="AA31" s="159">
        <v>2017</v>
      </c>
      <c r="AB31" s="159">
        <v>2017</v>
      </c>
      <c r="AC31" s="159">
        <v>2015</v>
      </c>
      <c r="AD31" s="159">
        <v>2015</v>
      </c>
      <c r="AE31" s="159">
        <v>2012</v>
      </c>
      <c r="AF31" s="159" t="s">
        <v>946</v>
      </c>
      <c r="AG31" s="158">
        <v>2007</v>
      </c>
      <c r="AH31" s="159">
        <v>2016</v>
      </c>
      <c r="AI31" s="159">
        <v>2017</v>
      </c>
      <c r="AJ31" s="159">
        <v>2018</v>
      </c>
      <c r="AK31" s="161" t="s">
        <v>946</v>
      </c>
      <c r="AL31" s="161" t="s">
        <v>1091</v>
      </c>
      <c r="AM31" s="159" t="s">
        <v>946</v>
      </c>
      <c r="AN31" s="159">
        <v>2016</v>
      </c>
      <c r="AO31" s="159">
        <v>2016</v>
      </c>
      <c r="AP31" s="159">
        <v>2014</v>
      </c>
      <c r="AQ31" s="159">
        <v>2014</v>
      </c>
      <c r="AR31" s="159">
        <v>2015</v>
      </c>
      <c r="AS31" s="159">
        <v>2017</v>
      </c>
      <c r="AT31" s="159">
        <v>2018</v>
      </c>
      <c r="AU31" s="159">
        <v>2016</v>
      </c>
      <c r="AV31" s="159">
        <v>2015</v>
      </c>
      <c r="AW31" s="159">
        <v>2016</v>
      </c>
      <c r="AX31" s="159">
        <v>2017</v>
      </c>
      <c r="AY31" s="159">
        <v>2014</v>
      </c>
      <c r="AZ31" s="171">
        <v>2015</v>
      </c>
      <c r="BA31" s="171">
        <v>2015</v>
      </c>
      <c r="BB31" s="159">
        <v>2017</v>
      </c>
      <c r="BC31" s="159">
        <v>2017</v>
      </c>
      <c r="BD31" s="159">
        <v>2015</v>
      </c>
      <c r="BE31" s="159"/>
      <c r="BF31" s="104"/>
    </row>
    <row r="32" spans="1:58" x14ac:dyDescent="0.25">
      <c r="A32" s="128" t="str">
        <f>'Indicator Data'!A34</f>
        <v>Cambodia</v>
      </c>
      <c r="B32" s="107" t="str">
        <f>'Indicator Data'!B34</f>
        <v>KHM</v>
      </c>
      <c r="C32" s="157">
        <v>2015</v>
      </c>
      <c r="D32" s="157">
        <v>2015</v>
      </c>
      <c r="E32" s="157">
        <v>2015</v>
      </c>
      <c r="F32" s="157">
        <v>2015</v>
      </c>
      <c r="G32" s="157">
        <v>2015</v>
      </c>
      <c r="H32" s="157">
        <v>2015</v>
      </c>
      <c r="I32" s="157">
        <v>2015</v>
      </c>
      <c r="J32" s="157">
        <v>2016</v>
      </c>
      <c r="K32" s="157">
        <v>2016</v>
      </c>
      <c r="L32" s="157">
        <v>2016</v>
      </c>
      <c r="M32" s="159">
        <v>2019</v>
      </c>
      <c r="N32" s="159">
        <v>2019</v>
      </c>
      <c r="O32" s="159">
        <v>2018</v>
      </c>
      <c r="P32" s="159">
        <v>2018</v>
      </c>
      <c r="Q32" s="159">
        <v>2017</v>
      </c>
      <c r="R32" s="159">
        <v>2014</v>
      </c>
      <c r="S32" s="159">
        <v>2019</v>
      </c>
      <c r="T32" s="159">
        <v>2016</v>
      </c>
      <c r="U32" s="159">
        <v>2017</v>
      </c>
      <c r="V32" s="159">
        <v>2017</v>
      </c>
      <c r="W32" s="159">
        <v>2017</v>
      </c>
      <c r="X32" s="159">
        <v>2014</v>
      </c>
      <c r="Y32" s="159">
        <v>2012</v>
      </c>
      <c r="Z32" s="159">
        <v>2017</v>
      </c>
      <c r="AA32" s="159">
        <v>2017</v>
      </c>
      <c r="AB32" s="159">
        <v>2017</v>
      </c>
      <c r="AC32" s="159">
        <v>2015</v>
      </c>
      <c r="AD32" s="159">
        <v>2015</v>
      </c>
      <c r="AE32" s="159">
        <v>2012</v>
      </c>
      <c r="AF32" s="159">
        <v>2017</v>
      </c>
      <c r="AG32" s="158">
        <v>2012</v>
      </c>
      <c r="AH32" s="159">
        <v>2016</v>
      </c>
      <c r="AI32" s="159">
        <v>2017</v>
      </c>
      <c r="AJ32" s="159">
        <v>2018</v>
      </c>
      <c r="AK32" s="161" t="s">
        <v>946</v>
      </c>
      <c r="AL32" s="161" t="s">
        <v>1091</v>
      </c>
      <c r="AM32" s="159" t="s">
        <v>946</v>
      </c>
      <c r="AN32" s="159">
        <v>2016</v>
      </c>
      <c r="AO32" s="159">
        <v>2016</v>
      </c>
      <c r="AP32" s="159">
        <v>2014</v>
      </c>
      <c r="AQ32" s="159">
        <v>2014</v>
      </c>
      <c r="AR32" s="159">
        <v>2013</v>
      </c>
      <c r="AS32" s="159">
        <v>2017</v>
      </c>
      <c r="AT32" s="159">
        <v>2018</v>
      </c>
      <c r="AU32" s="159">
        <v>2016</v>
      </c>
      <c r="AV32" s="159">
        <v>2015</v>
      </c>
      <c r="AW32" s="159">
        <v>2016</v>
      </c>
      <c r="AX32" s="159">
        <v>2017</v>
      </c>
      <c r="AY32" s="159">
        <v>2014</v>
      </c>
      <c r="AZ32" s="171">
        <v>2015</v>
      </c>
      <c r="BA32" s="171">
        <v>2015</v>
      </c>
      <c r="BB32" s="159">
        <v>2017</v>
      </c>
      <c r="BC32" s="159">
        <v>2017</v>
      </c>
      <c r="BD32" s="159">
        <v>2015</v>
      </c>
      <c r="BE32" s="159"/>
      <c r="BF32" s="104"/>
    </row>
    <row r="33" spans="1:58" x14ac:dyDescent="0.25">
      <c r="A33" s="128" t="str">
        <f>'Indicator Data'!A35</f>
        <v>Cameroon</v>
      </c>
      <c r="B33" s="107" t="str">
        <f>'Indicator Data'!B35</f>
        <v>CMR</v>
      </c>
      <c r="C33" s="157">
        <v>2015</v>
      </c>
      <c r="D33" s="157">
        <v>2015</v>
      </c>
      <c r="E33" s="157">
        <v>2015</v>
      </c>
      <c r="F33" s="157">
        <v>2015</v>
      </c>
      <c r="G33" s="157">
        <v>2015</v>
      </c>
      <c r="H33" s="157">
        <v>2015</v>
      </c>
      <c r="I33" s="157">
        <v>2015</v>
      </c>
      <c r="J33" s="157">
        <v>2016</v>
      </c>
      <c r="K33" s="157">
        <v>2016</v>
      </c>
      <c r="L33" s="157">
        <v>2016</v>
      </c>
      <c r="M33" s="159">
        <v>2019</v>
      </c>
      <c r="N33" s="159">
        <v>2019</v>
      </c>
      <c r="O33" s="159">
        <v>2018</v>
      </c>
      <c r="P33" s="159">
        <v>2018</v>
      </c>
      <c r="Q33" s="159">
        <v>2017</v>
      </c>
      <c r="R33" s="159">
        <v>2011</v>
      </c>
      <c r="S33" s="159">
        <v>2019</v>
      </c>
      <c r="T33" s="159">
        <v>2016</v>
      </c>
      <c r="U33" s="159">
        <v>2017</v>
      </c>
      <c r="V33" s="159">
        <v>2017</v>
      </c>
      <c r="W33" s="159">
        <v>2017</v>
      </c>
      <c r="X33" s="159">
        <v>2011</v>
      </c>
      <c r="Y33" s="159">
        <v>2009</v>
      </c>
      <c r="Z33" s="159">
        <v>2017</v>
      </c>
      <c r="AA33" s="159">
        <v>2017</v>
      </c>
      <c r="AB33" s="159">
        <v>2017</v>
      </c>
      <c r="AC33" s="159">
        <v>2015</v>
      </c>
      <c r="AD33" s="159">
        <v>2015</v>
      </c>
      <c r="AE33" s="159">
        <v>2012</v>
      </c>
      <c r="AF33" s="159">
        <v>2017</v>
      </c>
      <c r="AG33" s="158">
        <v>2014</v>
      </c>
      <c r="AH33" s="159">
        <v>2016</v>
      </c>
      <c r="AI33" s="159">
        <v>2017</v>
      </c>
      <c r="AJ33" s="159">
        <v>2018</v>
      </c>
      <c r="AK33" s="161">
        <v>43524</v>
      </c>
      <c r="AL33" s="161">
        <v>43524</v>
      </c>
      <c r="AM33" s="159" t="s">
        <v>946</v>
      </c>
      <c r="AN33" s="159">
        <v>2016</v>
      </c>
      <c r="AO33" s="159">
        <v>2016</v>
      </c>
      <c r="AP33" s="159">
        <v>2014</v>
      </c>
      <c r="AQ33" s="159">
        <v>2014</v>
      </c>
      <c r="AR33" s="159">
        <v>2015</v>
      </c>
      <c r="AS33" s="159">
        <v>2017</v>
      </c>
      <c r="AT33" s="159">
        <v>2018</v>
      </c>
      <c r="AU33" s="159">
        <v>2016</v>
      </c>
      <c r="AV33" s="159">
        <v>2015</v>
      </c>
      <c r="AW33" s="159">
        <v>2016</v>
      </c>
      <c r="AX33" s="159">
        <v>2017</v>
      </c>
      <c r="AY33" s="159">
        <v>2014</v>
      </c>
      <c r="AZ33" s="171">
        <v>2015</v>
      </c>
      <c r="BA33" s="171">
        <v>2015</v>
      </c>
      <c r="BB33" s="159">
        <v>2017</v>
      </c>
      <c r="BC33" s="159">
        <v>2017</v>
      </c>
      <c r="BD33" s="159">
        <v>2015</v>
      </c>
      <c r="BE33" s="159"/>
      <c r="BF33" s="104"/>
    </row>
    <row r="34" spans="1:58" x14ac:dyDescent="0.25">
      <c r="A34" s="128" t="str">
        <f>'Indicator Data'!A36</f>
        <v>Canada</v>
      </c>
      <c r="B34" s="107" t="str">
        <f>'Indicator Data'!B36</f>
        <v>CAN</v>
      </c>
      <c r="C34" s="157">
        <v>2015</v>
      </c>
      <c r="D34" s="157">
        <v>2015</v>
      </c>
      <c r="E34" s="157">
        <v>2015</v>
      </c>
      <c r="F34" s="157">
        <v>2015</v>
      </c>
      <c r="G34" s="157">
        <v>2015</v>
      </c>
      <c r="H34" s="157">
        <v>2015</v>
      </c>
      <c r="I34" s="157">
        <v>2015</v>
      </c>
      <c r="J34" s="157">
        <v>2016</v>
      </c>
      <c r="K34" s="157">
        <v>2016</v>
      </c>
      <c r="L34" s="157">
        <v>2016</v>
      </c>
      <c r="M34" s="159">
        <v>2019</v>
      </c>
      <c r="N34" s="159">
        <v>2019</v>
      </c>
      <c r="O34" s="159">
        <v>2018</v>
      </c>
      <c r="P34" s="159">
        <v>2018</v>
      </c>
      <c r="Q34" s="159">
        <v>2017</v>
      </c>
      <c r="R34" s="159" t="s">
        <v>946</v>
      </c>
      <c r="S34" s="159">
        <v>2019</v>
      </c>
      <c r="T34" s="159">
        <v>2016</v>
      </c>
      <c r="U34" s="159">
        <v>2017</v>
      </c>
      <c r="V34" s="159" t="s">
        <v>946</v>
      </c>
      <c r="W34" s="159">
        <v>2017</v>
      </c>
      <c r="X34" s="159" t="s">
        <v>946</v>
      </c>
      <c r="Y34" s="159">
        <v>2010</v>
      </c>
      <c r="Z34" s="159">
        <v>2017</v>
      </c>
      <c r="AA34" s="159">
        <v>2017</v>
      </c>
      <c r="AB34" s="159" t="s">
        <v>946</v>
      </c>
      <c r="AC34" s="159">
        <v>2015</v>
      </c>
      <c r="AD34" s="159">
        <v>2015</v>
      </c>
      <c r="AE34" s="159" t="s">
        <v>946</v>
      </c>
      <c r="AF34" s="159">
        <v>2017</v>
      </c>
      <c r="AG34" s="158">
        <v>2010</v>
      </c>
      <c r="AH34" s="159">
        <v>2016</v>
      </c>
      <c r="AI34" s="159">
        <v>2017</v>
      </c>
      <c r="AJ34" s="159">
        <v>2018</v>
      </c>
      <c r="AK34" s="161" t="s">
        <v>946</v>
      </c>
      <c r="AL34" s="161" t="s">
        <v>1091</v>
      </c>
      <c r="AM34" s="159" t="s">
        <v>946</v>
      </c>
      <c r="AN34" s="159">
        <v>2016</v>
      </c>
      <c r="AO34" s="159">
        <v>2016</v>
      </c>
      <c r="AP34" s="159">
        <v>2014</v>
      </c>
      <c r="AQ34" s="159">
        <v>2014</v>
      </c>
      <c r="AR34" s="159">
        <v>2013</v>
      </c>
      <c r="AS34" s="159">
        <v>2017</v>
      </c>
      <c r="AT34" s="159">
        <v>2018</v>
      </c>
      <c r="AU34" s="159">
        <v>2016</v>
      </c>
      <c r="AV34" s="159" t="s">
        <v>946</v>
      </c>
      <c r="AW34" s="159">
        <v>2016</v>
      </c>
      <c r="AX34" s="159">
        <v>2017</v>
      </c>
      <c r="AY34" s="159">
        <v>2014</v>
      </c>
      <c r="AZ34" s="171">
        <v>2015</v>
      </c>
      <c r="BA34" s="171">
        <v>2015</v>
      </c>
      <c r="BB34" s="159">
        <v>2017</v>
      </c>
      <c r="BC34" s="159">
        <v>2017</v>
      </c>
      <c r="BD34" s="159">
        <v>2015</v>
      </c>
      <c r="BE34" s="159"/>
      <c r="BF34" s="104"/>
    </row>
    <row r="35" spans="1:58" x14ac:dyDescent="0.25">
      <c r="A35" s="128" t="str">
        <f>'Indicator Data'!A37</f>
        <v>Central African Republic</v>
      </c>
      <c r="B35" s="107" t="str">
        <f>'Indicator Data'!B37</f>
        <v>CAF</v>
      </c>
      <c r="C35" s="157">
        <v>2015</v>
      </c>
      <c r="D35" s="157">
        <v>2015</v>
      </c>
      <c r="E35" s="157">
        <v>2015</v>
      </c>
      <c r="F35" s="157">
        <v>2015</v>
      </c>
      <c r="G35" s="157">
        <v>2015</v>
      </c>
      <c r="H35" s="157">
        <v>2015</v>
      </c>
      <c r="I35" s="157">
        <v>2015</v>
      </c>
      <c r="J35" s="157">
        <v>2016</v>
      </c>
      <c r="K35" s="157">
        <v>2016</v>
      </c>
      <c r="L35" s="157">
        <v>2016</v>
      </c>
      <c r="M35" s="159">
        <v>2019</v>
      </c>
      <c r="N35" s="159">
        <v>2019</v>
      </c>
      <c r="O35" s="159">
        <v>2018</v>
      </c>
      <c r="P35" s="159">
        <v>2018</v>
      </c>
      <c r="Q35" s="159">
        <v>2017</v>
      </c>
      <c r="R35" s="159">
        <v>2010</v>
      </c>
      <c r="S35" s="159">
        <v>2019</v>
      </c>
      <c r="T35" s="159">
        <v>2016</v>
      </c>
      <c r="U35" s="159">
        <v>2017</v>
      </c>
      <c r="V35" s="159">
        <v>2017</v>
      </c>
      <c r="W35" s="159">
        <v>2017</v>
      </c>
      <c r="X35" s="159">
        <v>2010</v>
      </c>
      <c r="Y35" s="159">
        <v>2009</v>
      </c>
      <c r="Z35" s="159">
        <v>2017</v>
      </c>
      <c r="AA35" s="159">
        <v>2017</v>
      </c>
      <c r="AB35" s="159">
        <v>2017</v>
      </c>
      <c r="AC35" s="159">
        <v>2015</v>
      </c>
      <c r="AD35" s="159">
        <v>2015</v>
      </c>
      <c r="AE35" s="159">
        <v>2012</v>
      </c>
      <c r="AF35" s="159">
        <v>2017</v>
      </c>
      <c r="AG35" s="158">
        <v>2008</v>
      </c>
      <c r="AH35" s="159">
        <v>2016</v>
      </c>
      <c r="AI35" s="159">
        <v>2017</v>
      </c>
      <c r="AJ35" s="159">
        <v>2018</v>
      </c>
      <c r="AK35" s="161" t="s">
        <v>946</v>
      </c>
      <c r="AL35" s="161">
        <v>43524</v>
      </c>
      <c r="AM35" s="197">
        <v>43281</v>
      </c>
      <c r="AN35" s="159">
        <v>2016</v>
      </c>
      <c r="AO35" s="159">
        <v>2016</v>
      </c>
      <c r="AP35" s="159" t="s">
        <v>946</v>
      </c>
      <c r="AQ35" s="159" t="s">
        <v>946</v>
      </c>
      <c r="AR35" s="159" t="s">
        <v>946</v>
      </c>
      <c r="AS35" s="159">
        <v>2017</v>
      </c>
      <c r="AT35" s="159">
        <v>2018</v>
      </c>
      <c r="AU35" s="159">
        <v>2016</v>
      </c>
      <c r="AV35" s="159">
        <v>2015</v>
      </c>
      <c r="AW35" s="159">
        <v>2016</v>
      </c>
      <c r="AX35" s="159">
        <v>2016</v>
      </c>
      <c r="AY35" s="159">
        <v>2014</v>
      </c>
      <c r="AZ35" s="171">
        <v>2015</v>
      </c>
      <c r="BA35" s="171">
        <v>2015</v>
      </c>
      <c r="BB35" s="159">
        <v>2017</v>
      </c>
      <c r="BC35" s="159">
        <v>2017</v>
      </c>
      <c r="BD35" s="159">
        <v>2015</v>
      </c>
      <c r="BE35" s="159"/>
      <c r="BF35" s="104"/>
    </row>
    <row r="36" spans="1:58" x14ac:dyDescent="0.25">
      <c r="A36" s="128" t="str">
        <f>'Indicator Data'!A38</f>
        <v>Chad</v>
      </c>
      <c r="B36" s="107" t="str">
        <f>'Indicator Data'!B38</f>
        <v>TCD</v>
      </c>
      <c r="C36" s="157">
        <v>2015</v>
      </c>
      <c r="D36" s="157">
        <v>2015</v>
      </c>
      <c r="E36" s="157">
        <v>2015</v>
      </c>
      <c r="F36" s="157">
        <v>2015</v>
      </c>
      <c r="G36" s="157">
        <v>2015</v>
      </c>
      <c r="H36" s="157">
        <v>2015</v>
      </c>
      <c r="I36" s="157">
        <v>2015</v>
      </c>
      <c r="J36" s="157">
        <v>2016</v>
      </c>
      <c r="K36" s="157">
        <v>2016</v>
      </c>
      <c r="L36" s="157">
        <v>2016</v>
      </c>
      <c r="M36" s="159">
        <v>2019</v>
      </c>
      <c r="N36" s="159">
        <v>2019</v>
      </c>
      <c r="O36" s="159">
        <v>2018</v>
      </c>
      <c r="P36" s="159">
        <v>2018</v>
      </c>
      <c r="Q36" s="159">
        <v>2017</v>
      </c>
      <c r="R36" s="159">
        <v>2015</v>
      </c>
      <c r="S36" s="159">
        <v>2019</v>
      </c>
      <c r="T36" s="159">
        <v>2016</v>
      </c>
      <c r="U36" s="159">
        <v>2017</v>
      </c>
      <c r="V36" s="159">
        <v>2017</v>
      </c>
      <c r="W36" s="159">
        <v>2017</v>
      </c>
      <c r="X36" s="159">
        <v>2015</v>
      </c>
      <c r="Y36" s="159" t="s">
        <v>946</v>
      </c>
      <c r="Z36" s="159">
        <v>2017</v>
      </c>
      <c r="AA36" s="159">
        <v>2017</v>
      </c>
      <c r="AB36" s="159">
        <v>2017</v>
      </c>
      <c r="AC36" s="159">
        <v>2015</v>
      </c>
      <c r="AD36" s="159">
        <v>2015</v>
      </c>
      <c r="AE36" s="159">
        <v>2012</v>
      </c>
      <c r="AF36" s="159">
        <v>2017</v>
      </c>
      <c r="AG36" s="158">
        <v>2011</v>
      </c>
      <c r="AH36" s="159">
        <v>2016</v>
      </c>
      <c r="AI36" s="159">
        <v>2017</v>
      </c>
      <c r="AJ36" s="159">
        <v>2018</v>
      </c>
      <c r="AK36" s="161">
        <v>43524</v>
      </c>
      <c r="AL36" s="161">
        <v>43496</v>
      </c>
      <c r="AM36" s="197">
        <v>43281</v>
      </c>
      <c r="AN36" s="159">
        <v>2016</v>
      </c>
      <c r="AO36" s="159">
        <v>2016</v>
      </c>
      <c r="AP36" s="159">
        <v>2011</v>
      </c>
      <c r="AQ36" s="159" t="s">
        <v>946</v>
      </c>
      <c r="AR36" s="159" t="s">
        <v>946</v>
      </c>
      <c r="AS36" s="159">
        <v>2017</v>
      </c>
      <c r="AT36" s="159">
        <v>2018</v>
      </c>
      <c r="AU36" s="159">
        <v>2016</v>
      </c>
      <c r="AV36" s="159">
        <v>2016</v>
      </c>
      <c r="AW36" s="159">
        <v>2015</v>
      </c>
      <c r="AX36" s="159">
        <v>2016</v>
      </c>
      <c r="AY36" s="159">
        <v>2014</v>
      </c>
      <c r="AZ36" s="171">
        <v>2015</v>
      </c>
      <c r="BA36" s="171">
        <v>2015</v>
      </c>
      <c r="BB36" s="159">
        <v>2017</v>
      </c>
      <c r="BC36" s="159">
        <v>2017</v>
      </c>
      <c r="BD36" s="159">
        <v>2015</v>
      </c>
      <c r="BE36" s="159"/>
      <c r="BF36" s="104"/>
    </row>
    <row r="37" spans="1:58" x14ac:dyDescent="0.25">
      <c r="A37" s="128" t="str">
        <f>'Indicator Data'!A39</f>
        <v>Chile</v>
      </c>
      <c r="B37" s="107" t="str">
        <f>'Indicator Data'!B39</f>
        <v>CHL</v>
      </c>
      <c r="C37" s="157">
        <v>2015</v>
      </c>
      <c r="D37" s="157">
        <v>2015</v>
      </c>
      <c r="E37" s="157">
        <v>2015</v>
      </c>
      <c r="F37" s="157">
        <v>2015</v>
      </c>
      <c r="G37" s="157">
        <v>2015</v>
      </c>
      <c r="H37" s="157">
        <v>2015</v>
      </c>
      <c r="I37" s="157">
        <v>2015</v>
      </c>
      <c r="J37" s="157">
        <v>2016</v>
      </c>
      <c r="K37" s="157">
        <v>2016</v>
      </c>
      <c r="L37" s="157">
        <v>2016</v>
      </c>
      <c r="M37" s="159">
        <v>2019</v>
      </c>
      <c r="N37" s="159">
        <v>2019</v>
      </c>
      <c r="O37" s="159">
        <v>2018</v>
      </c>
      <c r="P37" s="159">
        <v>2018</v>
      </c>
      <c r="Q37" s="159">
        <v>2017</v>
      </c>
      <c r="R37" s="159" t="s">
        <v>946</v>
      </c>
      <c r="S37" s="159">
        <v>2019</v>
      </c>
      <c r="T37" s="159">
        <v>2016</v>
      </c>
      <c r="U37" s="159">
        <v>2017</v>
      </c>
      <c r="V37" s="159">
        <v>2017</v>
      </c>
      <c r="W37" s="159">
        <v>2017</v>
      </c>
      <c r="X37" s="159">
        <v>2014</v>
      </c>
      <c r="Y37" s="159">
        <v>2010</v>
      </c>
      <c r="Z37" s="159">
        <v>2017</v>
      </c>
      <c r="AA37" s="159">
        <v>2017</v>
      </c>
      <c r="AB37" s="159">
        <v>2017</v>
      </c>
      <c r="AC37" s="159">
        <v>2015</v>
      </c>
      <c r="AD37" s="159">
        <v>2015</v>
      </c>
      <c r="AE37" s="159" t="s">
        <v>946</v>
      </c>
      <c r="AF37" s="159">
        <v>2017</v>
      </c>
      <c r="AG37" s="158">
        <v>2013</v>
      </c>
      <c r="AH37" s="159">
        <v>2016</v>
      </c>
      <c r="AI37" s="159">
        <v>2017</v>
      </c>
      <c r="AJ37" s="159">
        <v>2018</v>
      </c>
      <c r="AK37" s="161" t="s">
        <v>946</v>
      </c>
      <c r="AL37" s="161" t="s">
        <v>1091</v>
      </c>
      <c r="AM37" s="159" t="s">
        <v>946</v>
      </c>
      <c r="AN37" s="159">
        <v>2016</v>
      </c>
      <c r="AO37" s="159">
        <v>2016</v>
      </c>
      <c r="AP37" s="159">
        <v>2014</v>
      </c>
      <c r="AQ37" s="159">
        <v>2014</v>
      </c>
      <c r="AR37" s="159">
        <v>2013</v>
      </c>
      <c r="AS37" s="159">
        <v>2017</v>
      </c>
      <c r="AT37" s="159">
        <v>2018</v>
      </c>
      <c r="AU37" s="159">
        <v>2016</v>
      </c>
      <c r="AV37" s="159">
        <v>2015</v>
      </c>
      <c r="AW37" s="159">
        <v>2016</v>
      </c>
      <c r="AX37" s="159">
        <v>2017</v>
      </c>
      <c r="AY37" s="159">
        <v>2014</v>
      </c>
      <c r="AZ37" s="171">
        <v>2015</v>
      </c>
      <c r="BA37" s="171">
        <v>2015</v>
      </c>
      <c r="BB37" s="159">
        <v>2017</v>
      </c>
      <c r="BC37" s="159">
        <v>2017</v>
      </c>
      <c r="BD37" s="159">
        <v>2015</v>
      </c>
      <c r="BE37" s="159"/>
      <c r="BF37" s="104"/>
    </row>
    <row r="38" spans="1:58" x14ac:dyDescent="0.25">
      <c r="A38" s="128" t="str">
        <f>'Indicator Data'!A40</f>
        <v>China</v>
      </c>
      <c r="B38" s="107" t="str">
        <f>'Indicator Data'!B40</f>
        <v>CHN</v>
      </c>
      <c r="C38" s="157">
        <v>2015</v>
      </c>
      <c r="D38" s="157">
        <v>2015</v>
      </c>
      <c r="E38" s="157">
        <v>2015</v>
      </c>
      <c r="F38" s="157">
        <v>2015</v>
      </c>
      <c r="G38" s="157">
        <v>2015</v>
      </c>
      <c r="H38" s="157">
        <v>2015</v>
      </c>
      <c r="I38" s="157">
        <v>2015</v>
      </c>
      <c r="J38" s="157">
        <v>2016</v>
      </c>
      <c r="K38" s="157">
        <v>2016</v>
      </c>
      <c r="L38" s="157">
        <v>2016</v>
      </c>
      <c r="M38" s="159">
        <v>2019</v>
      </c>
      <c r="N38" s="159">
        <v>2019</v>
      </c>
      <c r="O38" s="159">
        <v>2018</v>
      </c>
      <c r="P38" s="159">
        <v>2018</v>
      </c>
      <c r="Q38" s="159">
        <v>2017</v>
      </c>
      <c r="R38" s="159">
        <v>2012</v>
      </c>
      <c r="S38" s="159">
        <v>2019</v>
      </c>
      <c r="T38" s="159">
        <v>2016</v>
      </c>
      <c r="U38" s="159">
        <v>2017</v>
      </c>
      <c r="V38" s="159">
        <v>2017</v>
      </c>
      <c r="W38" s="159">
        <v>2017</v>
      </c>
      <c r="X38" s="159">
        <v>2010</v>
      </c>
      <c r="Y38" s="159">
        <v>2012</v>
      </c>
      <c r="Z38" s="159">
        <v>2017</v>
      </c>
      <c r="AA38" s="159">
        <v>2017</v>
      </c>
      <c r="AB38" s="159" t="s">
        <v>946</v>
      </c>
      <c r="AC38" s="159">
        <v>2015</v>
      </c>
      <c r="AD38" s="159">
        <v>2015</v>
      </c>
      <c r="AE38" s="159">
        <v>2012</v>
      </c>
      <c r="AF38" s="159">
        <v>2017</v>
      </c>
      <c r="AG38" s="158">
        <v>2012</v>
      </c>
      <c r="AH38" s="159">
        <v>2016</v>
      </c>
      <c r="AI38" s="159">
        <v>2017</v>
      </c>
      <c r="AJ38" s="159">
        <v>2018</v>
      </c>
      <c r="AK38" s="161" t="s">
        <v>946</v>
      </c>
      <c r="AL38" s="161" t="s">
        <v>1091</v>
      </c>
      <c r="AM38" s="159" t="s">
        <v>946</v>
      </c>
      <c r="AN38" s="159">
        <v>2016</v>
      </c>
      <c r="AO38" s="159">
        <v>2016</v>
      </c>
      <c r="AP38" s="159">
        <v>2014</v>
      </c>
      <c r="AQ38" s="159">
        <v>2014</v>
      </c>
      <c r="AR38" s="159">
        <v>2013</v>
      </c>
      <c r="AS38" s="159">
        <v>2017</v>
      </c>
      <c r="AT38" s="159">
        <v>2018</v>
      </c>
      <c r="AU38" s="159">
        <v>2016</v>
      </c>
      <c r="AV38" s="159">
        <v>2015</v>
      </c>
      <c r="AW38" s="159">
        <v>2016</v>
      </c>
      <c r="AX38" s="159">
        <v>2017</v>
      </c>
      <c r="AY38" s="159">
        <v>2014</v>
      </c>
      <c r="AZ38" s="171">
        <v>2015</v>
      </c>
      <c r="BA38" s="171">
        <v>2015</v>
      </c>
      <c r="BB38" s="159">
        <v>2017</v>
      </c>
      <c r="BC38" s="159">
        <v>2017</v>
      </c>
      <c r="BD38" s="159">
        <v>2015</v>
      </c>
      <c r="BE38" s="159"/>
      <c r="BF38" s="104"/>
    </row>
    <row r="39" spans="1:58" x14ac:dyDescent="0.25">
      <c r="A39" s="128" t="str">
        <f>'Indicator Data'!A41</f>
        <v>Colombia</v>
      </c>
      <c r="B39" s="107" t="str">
        <f>'Indicator Data'!B41</f>
        <v>COL</v>
      </c>
      <c r="C39" s="157">
        <v>2015</v>
      </c>
      <c r="D39" s="157">
        <v>2015</v>
      </c>
      <c r="E39" s="157">
        <v>2015</v>
      </c>
      <c r="F39" s="157">
        <v>2015</v>
      </c>
      <c r="G39" s="157">
        <v>2015</v>
      </c>
      <c r="H39" s="157">
        <v>2015</v>
      </c>
      <c r="I39" s="157">
        <v>2015</v>
      </c>
      <c r="J39" s="157">
        <v>2016</v>
      </c>
      <c r="K39" s="157">
        <v>2016</v>
      </c>
      <c r="L39" s="157">
        <v>2016</v>
      </c>
      <c r="M39" s="159">
        <v>2019</v>
      </c>
      <c r="N39" s="159">
        <v>2019</v>
      </c>
      <c r="O39" s="159">
        <v>2018</v>
      </c>
      <c r="P39" s="159">
        <v>2018</v>
      </c>
      <c r="Q39" s="159">
        <v>2017</v>
      </c>
      <c r="R39" s="159">
        <v>2016</v>
      </c>
      <c r="S39" s="159">
        <v>2019</v>
      </c>
      <c r="T39" s="159">
        <v>2016</v>
      </c>
      <c r="U39" s="159">
        <v>2017</v>
      </c>
      <c r="V39" s="159">
        <v>2017</v>
      </c>
      <c r="W39" s="159">
        <v>2017</v>
      </c>
      <c r="X39" s="159">
        <v>2010</v>
      </c>
      <c r="Y39" s="159">
        <v>2010</v>
      </c>
      <c r="Z39" s="159">
        <v>2017</v>
      </c>
      <c r="AA39" s="159">
        <v>2017</v>
      </c>
      <c r="AB39" s="159">
        <v>2017</v>
      </c>
      <c r="AC39" s="159">
        <v>2015</v>
      </c>
      <c r="AD39" s="159">
        <v>2015</v>
      </c>
      <c r="AE39" s="159">
        <v>2012</v>
      </c>
      <c r="AF39" s="159">
        <v>2017</v>
      </c>
      <c r="AG39" s="158">
        <v>2016</v>
      </c>
      <c r="AH39" s="159">
        <v>2016</v>
      </c>
      <c r="AI39" s="159">
        <v>2017</v>
      </c>
      <c r="AJ39" s="159">
        <v>2018</v>
      </c>
      <c r="AK39" s="161" t="s">
        <v>1090</v>
      </c>
      <c r="AL39" s="161" t="s">
        <v>1091</v>
      </c>
      <c r="AM39" s="197">
        <v>43281</v>
      </c>
      <c r="AN39" s="159">
        <v>2016</v>
      </c>
      <c r="AO39" s="159">
        <v>2016</v>
      </c>
      <c r="AP39" s="159">
        <v>2014</v>
      </c>
      <c r="AQ39" s="159">
        <v>2014</v>
      </c>
      <c r="AR39" s="159">
        <v>2015</v>
      </c>
      <c r="AS39" s="159">
        <v>2017</v>
      </c>
      <c r="AT39" s="159">
        <v>2018</v>
      </c>
      <c r="AU39" s="159">
        <v>2016</v>
      </c>
      <c r="AV39" s="159">
        <v>2015</v>
      </c>
      <c r="AW39" s="159">
        <v>2016</v>
      </c>
      <c r="AX39" s="159">
        <v>2017</v>
      </c>
      <c r="AY39" s="159">
        <v>2014</v>
      </c>
      <c r="AZ39" s="171">
        <v>2015</v>
      </c>
      <c r="BA39" s="171">
        <v>2015</v>
      </c>
      <c r="BB39" s="159">
        <v>2017</v>
      </c>
      <c r="BC39" s="159">
        <v>2017</v>
      </c>
      <c r="BD39" s="159">
        <v>2015</v>
      </c>
      <c r="BE39" s="159"/>
      <c r="BF39" s="104"/>
    </row>
    <row r="40" spans="1:58" x14ac:dyDescent="0.25">
      <c r="A40" s="128" t="str">
        <f>'Indicator Data'!A42</f>
        <v>Comoros</v>
      </c>
      <c r="B40" s="107" t="str">
        <f>'Indicator Data'!B42</f>
        <v>COM</v>
      </c>
      <c r="C40" s="157">
        <v>2015</v>
      </c>
      <c r="D40" s="157">
        <v>2015</v>
      </c>
      <c r="E40" s="157">
        <v>2015</v>
      </c>
      <c r="F40" s="157">
        <v>2015</v>
      </c>
      <c r="G40" s="157">
        <v>2015</v>
      </c>
      <c r="H40" s="157">
        <v>2015</v>
      </c>
      <c r="I40" s="157">
        <v>2015</v>
      </c>
      <c r="J40" s="157">
        <v>2016</v>
      </c>
      <c r="K40" s="157">
        <v>2016</v>
      </c>
      <c r="L40" s="157">
        <v>2016</v>
      </c>
      <c r="M40" s="159">
        <v>2019</v>
      </c>
      <c r="N40" s="159">
        <v>2019</v>
      </c>
      <c r="O40" s="159">
        <v>2018</v>
      </c>
      <c r="P40" s="159">
        <v>2018</v>
      </c>
      <c r="Q40" s="159">
        <v>2017</v>
      </c>
      <c r="R40" s="159">
        <v>2012</v>
      </c>
      <c r="S40" s="159">
        <v>2019</v>
      </c>
      <c r="T40" s="159">
        <v>2016</v>
      </c>
      <c r="U40" s="159">
        <v>2017</v>
      </c>
      <c r="V40" s="159">
        <v>2017</v>
      </c>
      <c r="W40" s="159">
        <v>2017</v>
      </c>
      <c r="X40" s="159">
        <v>2012</v>
      </c>
      <c r="Y40" s="159" t="s">
        <v>946</v>
      </c>
      <c r="Z40" s="159">
        <v>2017</v>
      </c>
      <c r="AA40" s="159">
        <v>2017</v>
      </c>
      <c r="AB40" s="159">
        <v>2017</v>
      </c>
      <c r="AC40" s="159">
        <v>2015</v>
      </c>
      <c r="AD40" s="159">
        <v>2015</v>
      </c>
      <c r="AE40" s="159">
        <v>2012</v>
      </c>
      <c r="AF40" s="159" t="s">
        <v>946</v>
      </c>
      <c r="AG40" s="158" t="s">
        <v>946</v>
      </c>
      <c r="AH40" s="159">
        <v>2016</v>
      </c>
      <c r="AI40" s="159">
        <v>2017</v>
      </c>
      <c r="AJ40" s="159">
        <v>2018</v>
      </c>
      <c r="AK40" s="161" t="s">
        <v>946</v>
      </c>
      <c r="AL40" s="161" t="s">
        <v>1091</v>
      </c>
      <c r="AM40" s="159" t="s">
        <v>946</v>
      </c>
      <c r="AN40" s="159">
        <v>2016</v>
      </c>
      <c r="AO40" s="159">
        <v>2016</v>
      </c>
      <c r="AP40" s="159" t="s">
        <v>946</v>
      </c>
      <c r="AQ40" s="159" t="s">
        <v>946</v>
      </c>
      <c r="AR40" s="159">
        <v>2013</v>
      </c>
      <c r="AS40" s="159">
        <v>2017</v>
      </c>
      <c r="AT40" s="159">
        <v>2018</v>
      </c>
      <c r="AU40" s="159">
        <v>2016</v>
      </c>
      <c r="AV40" s="159">
        <v>2015</v>
      </c>
      <c r="AW40" s="159">
        <v>2016</v>
      </c>
      <c r="AX40" s="159">
        <v>2017</v>
      </c>
      <c r="AY40" s="159">
        <v>2014</v>
      </c>
      <c r="AZ40" s="171">
        <v>2015</v>
      </c>
      <c r="BA40" s="171">
        <v>2015</v>
      </c>
      <c r="BB40" s="159">
        <v>2017</v>
      </c>
      <c r="BC40" s="159">
        <v>2017</v>
      </c>
      <c r="BD40" s="159">
        <v>2015</v>
      </c>
      <c r="BE40" s="159"/>
      <c r="BF40" s="104"/>
    </row>
    <row r="41" spans="1:58" x14ac:dyDescent="0.25">
      <c r="A41" s="128" t="str">
        <f>'Indicator Data'!A43</f>
        <v>Congo</v>
      </c>
      <c r="B41" s="107" t="str">
        <f>'Indicator Data'!B43</f>
        <v>COG</v>
      </c>
      <c r="C41" s="157">
        <v>2015</v>
      </c>
      <c r="D41" s="157">
        <v>2015</v>
      </c>
      <c r="E41" s="157">
        <v>2015</v>
      </c>
      <c r="F41" s="157">
        <v>2015</v>
      </c>
      <c r="G41" s="157">
        <v>2015</v>
      </c>
      <c r="H41" s="157">
        <v>2015</v>
      </c>
      <c r="I41" s="157">
        <v>2015</v>
      </c>
      <c r="J41" s="157">
        <v>2016</v>
      </c>
      <c r="K41" s="157">
        <v>2016</v>
      </c>
      <c r="L41" s="157">
        <v>2016</v>
      </c>
      <c r="M41" s="159">
        <v>2019</v>
      </c>
      <c r="N41" s="159">
        <v>2019</v>
      </c>
      <c r="O41" s="159">
        <v>2018</v>
      </c>
      <c r="P41" s="159">
        <v>2018</v>
      </c>
      <c r="Q41" s="159">
        <v>2017</v>
      </c>
      <c r="R41" s="159">
        <v>2012</v>
      </c>
      <c r="S41" s="159">
        <v>2019</v>
      </c>
      <c r="T41" s="159">
        <v>2016</v>
      </c>
      <c r="U41" s="159">
        <v>2017</v>
      </c>
      <c r="V41" s="159">
        <v>2017</v>
      </c>
      <c r="W41" s="159">
        <v>2017</v>
      </c>
      <c r="X41" s="159">
        <v>2015</v>
      </c>
      <c r="Y41" s="159">
        <v>2010</v>
      </c>
      <c r="Z41" s="159">
        <v>2017</v>
      </c>
      <c r="AA41" s="159">
        <v>2017</v>
      </c>
      <c r="AB41" s="159">
        <v>2017</v>
      </c>
      <c r="AC41" s="159">
        <v>2015</v>
      </c>
      <c r="AD41" s="159">
        <v>2015</v>
      </c>
      <c r="AE41" s="159">
        <v>2012</v>
      </c>
      <c r="AF41" s="159">
        <v>2017</v>
      </c>
      <c r="AG41" s="158">
        <v>2011</v>
      </c>
      <c r="AH41" s="159">
        <v>2016</v>
      </c>
      <c r="AI41" s="159">
        <v>2017</v>
      </c>
      <c r="AJ41" s="159">
        <v>2018</v>
      </c>
      <c r="AK41" s="161" t="s">
        <v>1090</v>
      </c>
      <c r="AL41" s="161">
        <v>43524</v>
      </c>
      <c r="AM41" s="197">
        <v>43281</v>
      </c>
      <c r="AN41" s="159">
        <v>2016</v>
      </c>
      <c r="AO41" s="159">
        <v>2016</v>
      </c>
      <c r="AP41" s="159">
        <v>2014</v>
      </c>
      <c r="AQ41" s="159">
        <v>2014</v>
      </c>
      <c r="AR41" s="159" t="s">
        <v>946</v>
      </c>
      <c r="AS41" s="159">
        <v>2017</v>
      </c>
      <c r="AT41" s="159">
        <v>2018</v>
      </c>
      <c r="AU41" s="159">
        <v>2016</v>
      </c>
      <c r="AV41" s="159">
        <v>2015</v>
      </c>
      <c r="AW41" s="159">
        <v>2016</v>
      </c>
      <c r="AX41" s="159">
        <v>2017</v>
      </c>
      <c r="AY41" s="159">
        <v>2014</v>
      </c>
      <c r="AZ41" s="171">
        <v>2015</v>
      </c>
      <c r="BA41" s="171">
        <v>2015</v>
      </c>
      <c r="BB41" s="159">
        <v>2017</v>
      </c>
      <c r="BC41" s="159">
        <v>2017</v>
      </c>
      <c r="BD41" s="159">
        <v>2015</v>
      </c>
      <c r="BE41" s="159"/>
      <c r="BF41" s="104"/>
    </row>
    <row r="42" spans="1:58" x14ac:dyDescent="0.25">
      <c r="A42" s="128" t="str">
        <f>'Indicator Data'!A44</f>
        <v>Congo DR</v>
      </c>
      <c r="B42" s="107" t="str">
        <f>'Indicator Data'!B44</f>
        <v>COD</v>
      </c>
      <c r="C42" s="157">
        <v>2015</v>
      </c>
      <c r="D42" s="157">
        <v>2015</v>
      </c>
      <c r="E42" s="157">
        <v>2015</v>
      </c>
      <c r="F42" s="157">
        <v>2015</v>
      </c>
      <c r="G42" s="157">
        <v>2015</v>
      </c>
      <c r="H42" s="157">
        <v>2015</v>
      </c>
      <c r="I42" s="157">
        <v>2015</v>
      </c>
      <c r="J42" s="157">
        <v>2016</v>
      </c>
      <c r="K42" s="157">
        <v>2016</v>
      </c>
      <c r="L42" s="157">
        <v>2016</v>
      </c>
      <c r="M42" s="159">
        <v>2019</v>
      </c>
      <c r="N42" s="159">
        <v>2019</v>
      </c>
      <c r="O42" s="159">
        <v>2018</v>
      </c>
      <c r="P42" s="159">
        <v>2018</v>
      </c>
      <c r="Q42" s="159">
        <v>2017</v>
      </c>
      <c r="R42" s="159">
        <v>2014</v>
      </c>
      <c r="S42" s="159">
        <v>2019</v>
      </c>
      <c r="T42" s="159">
        <v>2016</v>
      </c>
      <c r="U42" s="159">
        <v>2017</v>
      </c>
      <c r="V42" s="159">
        <v>2017</v>
      </c>
      <c r="W42" s="159">
        <v>2017</v>
      </c>
      <c r="X42" s="159">
        <v>2013</v>
      </c>
      <c r="Y42" s="159" t="s">
        <v>946</v>
      </c>
      <c r="Z42" s="159">
        <v>2017</v>
      </c>
      <c r="AA42" s="159">
        <v>2017</v>
      </c>
      <c r="AB42" s="159">
        <v>2017</v>
      </c>
      <c r="AC42" s="159">
        <v>2015</v>
      </c>
      <c r="AD42" s="159">
        <v>2015</v>
      </c>
      <c r="AE42" s="159">
        <v>2012</v>
      </c>
      <c r="AF42" s="159">
        <v>2017</v>
      </c>
      <c r="AG42" s="158">
        <v>2012</v>
      </c>
      <c r="AH42" s="159">
        <v>2016</v>
      </c>
      <c r="AI42" s="159">
        <v>2017</v>
      </c>
      <c r="AJ42" s="159">
        <v>2018</v>
      </c>
      <c r="AK42" s="161">
        <v>43434</v>
      </c>
      <c r="AL42" s="161">
        <v>43524</v>
      </c>
      <c r="AM42" s="197">
        <v>43281</v>
      </c>
      <c r="AN42" s="159">
        <v>2016</v>
      </c>
      <c r="AO42" s="159">
        <v>2016</v>
      </c>
      <c r="AP42" s="159" t="s">
        <v>946</v>
      </c>
      <c r="AQ42" s="159" t="s">
        <v>946</v>
      </c>
      <c r="AR42" s="159">
        <v>2015</v>
      </c>
      <c r="AS42" s="159">
        <v>2017</v>
      </c>
      <c r="AT42" s="159">
        <v>2018</v>
      </c>
      <c r="AU42" s="159">
        <v>2016</v>
      </c>
      <c r="AV42" s="159">
        <v>2016</v>
      </c>
      <c r="AW42" s="159">
        <v>2015</v>
      </c>
      <c r="AX42" s="159">
        <v>2017</v>
      </c>
      <c r="AY42" s="159">
        <v>2014</v>
      </c>
      <c r="AZ42" s="171">
        <v>2015</v>
      </c>
      <c r="BA42" s="171">
        <v>2015</v>
      </c>
      <c r="BB42" s="159">
        <v>2017</v>
      </c>
      <c r="BC42" s="159">
        <v>2017</v>
      </c>
      <c r="BD42" s="159">
        <v>2015</v>
      </c>
      <c r="BE42" s="159"/>
      <c r="BF42" s="104"/>
    </row>
    <row r="43" spans="1:58" x14ac:dyDescent="0.25">
      <c r="A43" s="128" t="str">
        <f>'Indicator Data'!A45</f>
        <v>Costa Rica</v>
      </c>
      <c r="B43" s="107" t="str">
        <f>'Indicator Data'!B45</f>
        <v>CRI</v>
      </c>
      <c r="C43" s="157">
        <v>2015</v>
      </c>
      <c r="D43" s="157">
        <v>2015</v>
      </c>
      <c r="E43" s="157">
        <v>2015</v>
      </c>
      <c r="F43" s="157">
        <v>2015</v>
      </c>
      <c r="G43" s="157">
        <v>2015</v>
      </c>
      <c r="H43" s="157">
        <v>2015</v>
      </c>
      <c r="I43" s="157">
        <v>2015</v>
      </c>
      <c r="J43" s="157">
        <v>2016</v>
      </c>
      <c r="K43" s="157">
        <v>2016</v>
      </c>
      <c r="L43" s="157">
        <v>2016</v>
      </c>
      <c r="M43" s="159">
        <v>2019</v>
      </c>
      <c r="N43" s="159">
        <v>2019</v>
      </c>
      <c r="O43" s="159">
        <v>2018</v>
      </c>
      <c r="P43" s="159">
        <v>2018</v>
      </c>
      <c r="Q43" s="159">
        <v>2017</v>
      </c>
      <c r="R43" s="159" t="s">
        <v>946</v>
      </c>
      <c r="S43" s="159">
        <v>2019</v>
      </c>
      <c r="T43" s="159">
        <v>2016</v>
      </c>
      <c r="U43" s="159">
        <v>2017</v>
      </c>
      <c r="V43" s="159">
        <v>2017</v>
      </c>
      <c r="W43" s="159">
        <v>2017</v>
      </c>
      <c r="X43" s="159">
        <v>2008</v>
      </c>
      <c r="Y43" s="159">
        <v>2013</v>
      </c>
      <c r="Z43" s="159">
        <v>2017</v>
      </c>
      <c r="AA43" s="159">
        <v>2017</v>
      </c>
      <c r="AB43" s="159">
        <v>2017</v>
      </c>
      <c r="AC43" s="159">
        <v>2015</v>
      </c>
      <c r="AD43" s="159">
        <v>2015</v>
      </c>
      <c r="AE43" s="159">
        <v>2012</v>
      </c>
      <c r="AF43" s="159">
        <v>2017</v>
      </c>
      <c r="AG43" s="158">
        <v>2016</v>
      </c>
      <c r="AH43" s="159">
        <v>2016</v>
      </c>
      <c r="AI43" s="159">
        <v>2017</v>
      </c>
      <c r="AJ43" s="159">
        <v>2018</v>
      </c>
      <c r="AK43" s="161" t="s">
        <v>946</v>
      </c>
      <c r="AL43" s="161" t="s">
        <v>1091</v>
      </c>
      <c r="AM43" s="159" t="s">
        <v>946</v>
      </c>
      <c r="AN43" s="159">
        <v>2016</v>
      </c>
      <c r="AO43" s="159">
        <v>2016</v>
      </c>
      <c r="AP43" s="159">
        <v>2014</v>
      </c>
      <c r="AQ43" s="159">
        <v>2014</v>
      </c>
      <c r="AR43" s="159">
        <v>2013</v>
      </c>
      <c r="AS43" s="159">
        <v>2017</v>
      </c>
      <c r="AT43" s="159">
        <v>2018</v>
      </c>
      <c r="AU43" s="159">
        <v>2016</v>
      </c>
      <c r="AV43" s="159">
        <v>2015</v>
      </c>
      <c r="AW43" s="159">
        <v>2016</v>
      </c>
      <c r="AX43" s="159">
        <v>2017</v>
      </c>
      <c r="AY43" s="159">
        <v>2014</v>
      </c>
      <c r="AZ43" s="171">
        <v>2015</v>
      </c>
      <c r="BA43" s="171">
        <v>2015</v>
      </c>
      <c r="BB43" s="159">
        <v>2017</v>
      </c>
      <c r="BC43" s="159">
        <v>2017</v>
      </c>
      <c r="BD43" s="159">
        <v>2015</v>
      </c>
      <c r="BE43" s="159"/>
      <c r="BF43" s="104"/>
    </row>
    <row r="44" spans="1:58" x14ac:dyDescent="0.25">
      <c r="A44" s="128" t="str">
        <f>'Indicator Data'!A46</f>
        <v>Côte d'Ivoire</v>
      </c>
      <c r="B44" s="107" t="str">
        <f>'Indicator Data'!B46</f>
        <v>CIV</v>
      </c>
      <c r="C44" s="157">
        <v>2015</v>
      </c>
      <c r="D44" s="157">
        <v>2015</v>
      </c>
      <c r="E44" s="157">
        <v>2015</v>
      </c>
      <c r="F44" s="157">
        <v>2015</v>
      </c>
      <c r="G44" s="157">
        <v>2015</v>
      </c>
      <c r="H44" s="157">
        <v>2015</v>
      </c>
      <c r="I44" s="157">
        <v>2015</v>
      </c>
      <c r="J44" s="157">
        <v>2016</v>
      </c>
      <c r="K44" s="157">
        <v>2016</v>
      </c>
      <c r="L44" s="157">
        <v>2016</v>
      </c>
      <c r="M44" s="159">
        <v>2019</v>
      </c>
      <c r="N44" s="159">
        <v>2019</v>
      </c>
      <c r="O44" s="159">
        <v>2018</v>
      </c>
      <c r="P44" s="159">
        <v>2018</v>
      </c>
      <c r="Q44" s="159">
        <v>2017</v>
      </c>
      <c r="R44" s="159">
        <v>2016</v>
      </c>
      <c r="S44" s="159">
        <v>2019</v>
      </c>
      <c r="T44" s="159">
        <v>2016</v>
      </c>
      <c r="U44" s="159">
        <v>2017</v>
      </c>
      <c r="V44" s="159">
        <v>2017</v>
      </c>
      <c r="W44" s="159">
        <v>2017</v>
      </c>
      <c r="X44" s="159">
        <v>2016</v>
      </c>
      <c r="Y44" s="159">
        <v>2010</v>
      </c>
      <c r="Z44" s="159">
        <v>2017</v>
      </c>
      <c r="AA44" s="159">
        <v>2017</v>
      </c>
      <c r="AB44" s="159">
        <v>2017</v>
      </c>
      <c r="AC44" s="159">
        <v>2015</v>
      </c>
      <c r="AD44" s="159">
        <v>2015</v>
      </c>
      <c r="AE44" s="159">
        <v>2012</v>
      </c>
      <c r="AF44" s="159">
        <v>2017</v>
      </c>
      <c r="AG44" s="158">
        <v>2008</v>
      </c>
      <c r="AH44" s="159">
        <v>2016</v>
      </c>
      <c r="AI44" s="159">
        <v>2017</v>
      </c>
      <c r="AJ44" s="159">
        <v>2018</v>
      </c>
      <c r="AK44" s="161" t="s">
        <v>1090</v>
      </c>
      <c r="AL44" s="161" t="s">
        <v>1091</v>
      </c>
      <c r="AM44" s="197">
        <v>43281</v>
      </c>
      <c r="AN44" s="159">
        <v>2016</v>
      </c>
      <c r="AO44" s="159">
        <v>2016</v>
      </c>
      <c r="AP44" s="159">
        <v>2014</v>
      </c>
      <c r="AQ44" s="159">
        <v>2014</v>
      </c>
      <c r="AR44" s="159">
        <v>2015</v>
      </c>
      <c r="AS44" s="159">
        <v>2017</v>
      </c>
      <c r="AT44" s="159">
        <v>2018</v>
      </c>
      <c r="AU44" s="159">
        <v>2016</v>
      </c>
      <c r="AV44" s="159">
        <v>2015</v>
      </c>
      <c r="AW44" s="159">
        <v>2016</v>
      </c>
      <c r="AX44" s="159">
        <v>2017</v>
      </c>
      <c r="AY44" s="159">
        <v>2014</v>
      </c>
      <c r="AZ44" s="171">
        <v>2015</v>
      </c>
      <c r="BA44" s="171">
        <v>2015</v>
      </c>
      <c r="BB44" s="159">
        <v>2017</v>
      </c>
      <c r="BC44" s="159">
        <v>2017</v>
      </c>
      <c r="BD44" s="159">
        <v>2015</v>
      </c>
      <c r="BE44" s="159"/>
      <c r="BF44" s="104"/>
    </row>
    <row r="45" spans="1:58" x14ac:dyDescent="0.25">
      <c r="A45" s="128" t="str">
        <f>'Indicator Data'!A47</f>
        <v>Croatia</v>
      </c>
      <c r="B45" s="107" t="str">
        <f>'Indicator Data'!B47</f>
        <v>HRV</v>
      </c>
      <c r="C45" s="157">
        <v>2015</v>
      </c>
      <c r="D45" s="157">
        <v>2015</v>
      </c>
      <c r="E45" s="157">
        <v>2015</v>
      </c>
      <c r="F45" s="157">
        <v>2015</v>
      </c>
      <c r="G45" s="157">
        <v>2015</v>
      </c>
      <c r="H45" s="157">
        <v>2015</v>
      </c>
      <c r="I45" s="157">
        <v>2015</v>
      </c>
      <c r="J45" s="157">
        <v>2016</v>
      </c>
      <c r="K45" s="157">
        <v>2016</v>
      </c>
      <c r="L45" s="157">
        <v>2016</v>
      </c>
      <c r="M45" s="159">
        <v>2019</v>
      </c>
      <c r="N45" s="159">
        <v>2019</v>
      </c>
      <c r="O45" s="159">
        <v>2018</v>
      </c>
      <c r="P45" s="159">
        <v>2018</v>
      </c>
      <c r="Q45" s="159">
        <v>2017</v>
      </c>
      <c r="R45" s="159" t="s">
        <v>946</v>
      </c>
      <c r="S45" s="159">
        <v>2019</v>
      </c>
      <c r="T45" s="159">
        <v>2016</v>
      </c>
      <c r="U45" s="159">
        <v>2017</v>
      </c>
      <c r="V45" s="159" t="s">
        <v>946</v>
      </c>
      <c r="W45" s="159">
        <v>2017</v>
      </c>
      <c r="X45" s="159" t="s">
        <v>946</v>
      </c>
      <c r="Y45" s="159">
        <v>2012</v>
      </c>
      <c r="Z45" s="159">
        <v>2017</v>
      </c>
      <c r="AA45" s="159">
        <v>2017</v>
      </c>
      <c r="AB45" s="159">
        <v>2016</v>
      </c>
      <c r="AC45" s="159">
        <v>2015</v>
      </c>
      <c r="AD45" s="159">
        <v>2015</v>
      </c>
      <c r="AE45" s="159" t="s">
        <v>946</v>
      </c>
      <c r="AF45" s="159">
        <v>2017</v>
      </c>
      <c r="AG45" s="158">
        <v>2012</v>
      </c>
      <c r="AH45" s="159">
        <v>2016</v>
      </c>
      <c r="AI45" s="159">
        <v>2017</v>
      </c>
      <c r="AJ45" s="159">
        <v>2018</v>
      </c>
      <c r="AK45" s="161" t="s">
        <v>946</v>
      </c>
      <c r="AL45" s="161" t="s">
        <v>1091</v>
      </c>
      <c r="AM45" s="197">
        <v>43281</v>
      </c>
      <c r="AN45" s="159">
        <v>2016</v>
      </c>
      <c r="AO45" s="159">
        <v>2016</v>
      </c>
      <c r="AP45" s="159">
        <v>2014</v>
      </c>
      <c r="AQ45" s="159">
        <v>2014</v>
      </c>
      <c r="AR45" s="159">
        <v>2015</v>
      </c>
      <c r="AS45" s="159">
        <v>2017</v>
      </c>
      <c r="AT45" s="159">
        <v>2018</v>
      </c>
      <c r="AU45" s="159">
        <v>2016</v>
      </c>
      <c r="AV45" s="159">
        <v>2015</v>
      </c>
      <c r="AW45" s="159">
        <v>2016</v>
      </c>
      <c r="AX45" s="159">
        <v>2017</v>
      </c>
      <c r="AY45" s="159">
        <v>2014</v>
      </c>
      <c r="AZ45" s="171">
        <v>2015</v>
      </c>
      <c r="BA45" s="171">
        <v>2015</v>
      </c>
      <c r="BB45" s="159">
        <v>2017</v>
      </c>
      <c r="BC45" s="159">
        <v>2017</v>
      </c>
      <c r="BD45" s="159">
        <v>2015</v>
      </c>
      <c r="BE45" s="159"/>
      <c r="BF45" s="104"/>
    </row>
    <row r="46" spans="1:58" x14ac:dyDescent="0.25">
      <c r="A46" s="128" t="str">
        <f>'Indicator Data'!A48</f>
        <v>Cuba</v>
      </c>
      <c r="B46" s="107" t="str">
        <f>'Indicator Data'!B48</f>
        <v>CUB</v>
      </c>
      <c r="C46" s="157">
        <v>2015</v>
      </c>
      <c r="D46" s="157">
        <v>2015</v>
      </c>
      <c r="E46" s="157">
        <v>2015</v>
      </c>
      <c r="F46" s="157">
        <v>2015</v>
      </c>
      <c r="G46" s="157">
        <v>2015</v>
      </c>
      <c r="H46" s="157">
        <v>2015</v>
      </c>
      <c r="I46" s="157">
        <v>2015</v>
      </c>
      <c r="J46" s="157">
        <v>2016</v>
      </c>
      <c r="K46" s="157">
        <v>2016</v>
      </c>
      <c r="L46" s="157">
        <v>2016</v>
      </c>
      <c r="M46" s="159">
        <v>2019</v>
      </c>
      <c r="N46" s="159">
        <v>2019</v>
      </c>
      <c r="O46" s="159">
        <v>2018</v>
      </c>
      <c r="P46" s="159">
        <v>2018</v>
      </c>
      <c r="Q46" s="159">
        <v>2017</v>
      </c>
      <c r="R46" s="159" t="s">
        <v>946</v>
      </c>
      <c r="S46" s="159">
        <v>2019</v>
      </c>
      <c r="T46" s="159">
        <v>2016</v>
      </c>
      <c r="U46" s="159">
        <v>2017</v>
      </c>
      <c r="V46" s="159" t="s">
        <v>946</v>
      </c>
      <c r="W46" s="159">
        <v>2017</v>
      </c>
      <c r="X46" s="159" t="s">
        <v>946</v>
      </c>
      <c r="Y46" s="159">
        <v>2010</v>
      </c>
      <c r="Z46" s="159">
        <v>2017</v>
      </c>
      <c r="AA46" s="159">
        <v>2017</v>
      </c>
      <c r="AB46" s="159">
        <v>2017</v>
      </c>
      <c r="AC46" s="159" t="s">
        <v>946</v>
      </c>
      <c r="AD46" s="159">
        <v>2015</v>
      </c>
      <c r="AE46" s="159" t="s">
        <v>946</v>
      </c>
      <c r="AF46" s="159">
        <v>2017</v>
      </c>
      <c r="AG46" s="158" t="s">
        <v>946</v>
      </c>
      <c r="AH46" s="159">
        <v>2016</v>
      </c>
      <c r="AI46" s="159">
        <v>2017</v>
      </c>
      <c r="AJ46" s="159">
        <v>2018</v>
      </c>
      <c r="AK46" s="161" t="s">
        <v>946</v>
      </c>
      <c r="AL46" s="161" t="s">
        <v>1091</v>
      </c>
      <c r="AM46" s="197">
        <v>43281</v>
      </c>
      <c r="AN46" s="159">
        <v>2016</v>
      </c>
      <c r="AO46" s="159">
        <v>2016</v>
      </c>
      <c r="AP46" s="159" t="s">
        <v>946</v>
      </c>
      <c r="AQ46" s="159" t="s">
        <v>946</v>
      </c>
      <c r="AR46" s="159">
        <v>2013</v>
      </c>
      <c r="AS46" s="159">
        <v>2017</v>
      </c>
      <c r="AT46" s="159">
        <v>2018</v>
      </c>
      <c r="AU46" s="159">
        <v>2016</v>
      </c>
      <c r="AV46" s="159">
        <v>2015</v>
      </c>
      <c r="AW46" s="159">
        <v>2016</v>
      </c>
      <c r="AX46" s="159">
        <v>2017</v>
      </c>
      <c r="AY46" s="159">
        <v>2014</v>
      </c>
      <c r="AZ46" s="171">
        <v>2015</v>
      </c>
      <c r="BA46" s="171">
        <v>2015</v>
      </c>
      <c r="BB46" s="159">
        <v>2013</v>
      </c>
      <c r="BC46" s="159">
        <v>2017</v>
      </c>
      <c r="BD46" s="159">
        <v>2015</v>
      </c>
      <c r="BE46" s="159"/>
      <c r="BF46" s="104"/>
    </row>
    <row r="47" spans="1:58" x14ac:dyDescent="0.25">
      <c r="A47" s="128" t="str">
        <f>'Indicator Data'!A49</f>
        <v>Cyprus</v>
      </c>
      <c r="B47" s="107" t="str">
        <f>'Indicator Data'!B49</f>
        <v>CYP</v>
      </c>
      <c r="C47" s="157">
        <v>2015</v>
      </c>
      <c r="D47" s="157">
        <v>2015</v>
      </c>
      <c r="E47" s="157">
        <v>2015</v>
      </c>
      <c r="F47" s="157">
        <v>2015</v>
      </c>
      <c r="G47" s="157">
        <v>2015</v>
      </c>
      <c r="H47" s="157">
        <v>2015</v>
      </c>
      <c r="I47" s="157">
        <v>2015</v>
      </c>
      <c r="J47" s="157">
        <v>2016</v>
      </c>
      <c r="K47" s="157">
        <v>2016</v>
      </c>
      <c r="L47" s="157">
        <v>2016</v>
      </c>
      <c r="M47" s="159">
        <v>2019</v>
      </c>
      <c r="N47" s="159">
        <v>2019</v>
      </c>
      <c r="O47" s="159">
        <v>2018</v>
      </c>
      <c r="P47" s="159">
        <v>2018</v>
      </c>
      <c r="Q47" s="159">
        <v>2017</v>
      </c>
      <c r="R47" s="159" t="s">
        <v>946</v>
      </c>
      <c r="S47" s="159">
        <v>2019</v>
      </c>
      <c r="T47" s="159">
        <v>2016</v>
      </c>
      <c r="U47" s="159">
        <v>2017</v>
      </c>
      <c r="V47" s="159" t="s">
        <v>946</v>
      </c>
      <c r="W47" s="159">
        <v>2017</v>
      </c>
      <c r="X47" s="159" t="s">
        <v>946</v>
      </c>
      <c r="Y47" s="159">
        <v>2012</v>
      </c>
      <c r="Z47" s="159">
        <v>2017</v>
      </c>
      <c r="AA47" s="159">
        <v>2017</v>
      </c>
      <c r="AB47" s="159">
        <v>2017</v>
      </c>
      <c r="AC47" s="159">
        <v>2015</v>
      </c>
      <c r="AD47" s="159">
        <v>2015</v>
      </c>
      <c r="AE47" s="159" t="s">
        <v>946</v>
      </c>
      <c r="AF47" s="159">
        <v>2017</v>
      </c>
      <c r="AG47" s="158">
        <v>2012</v>
      </c>
      <c r="AH47" s="159">
        <v>2016</v>
      </c>
      <c r="AI47" s="159">
        <v>2017</v>
      </c>
      <c r="AJ47" s="159">
        <v>2018</v>
      </c>
      <c r="AK47" s="161" t="s">
        <v>1091</v>
      </c>
      <c r="AL47" s="161" t="s">
        <v>1091</v>
      </c>
      <c r="AM47" s="159" t="s">
        <v>946</v>
      </c>
      <c r="AN47" s="159">
        <v>2016</v>
      </c>
      <c r="AO47" s="159">
        <v>2016</v>
      </c>
      <c r="AP47" s="159">
        <v>2014</v>
      </c>
      <c r="AQ47" s="159">
        <v>2014</v>
      </c>
      <c r="AR47" s="159" t="s">
        <v>946</v>
      </c>
      <c r="AS47" s="159">
        <v>2017</v>
      </c>
      <c r="AT47" s="159">
        <v>2018</v>
      </c>
      <c r="AU47" s="159">
        <v>2016</v>
      </c>
      <c r="AV47" s="159">
        <v>2015</v>
      </c>
      <c r="AW47" s="159">
        <v>2016</v>
      </c>
      <c r="AX47" s="159">
        <v>2017</v>
      </c>
      <c r="AY47" s="159">
        <v>2014</v>
      </c>
      <c r="AZ47" s="171">
        <v>2015</v>
      </c>
      <c r="BA47" s="171">
        <v>2015</v>
      </c>
      <c r="BB47" s="159">
        <v>2017</v>
      </c>
      <c r="BC47" s="159">
        <v>2017</v>
      </c>
      <c r="BD47" s="159">
        <v>2015</v>
      </c>
      <c r="BE47" s="159"/>
      <c r="BF47" s="104"/>
    </row>
    <row r="48" spans="1:58" x14ac:dyDescent="0.25">
      <c r="A48" s="128" t="str">
        <f>'Indicator Data'!A50</f>
        <v>Czech Republic</v>
      </c>
      <c r="B48" s="107" t="str">
        <f>'Indicator Data'!B50</f>
        <v>CZE</v>
      </c>
      <c r="C48" s="157">
        <v>2015</v>
      </c>
      <c r="D48" s="157">
        <v>2015</v>
      </c>
      <c r="E48" s="157">
        <v>2015</v>
      </c>
      <c r="F48" s="157">
        <v>2015</v>
      </c>
      <c r="G48" s="157">
        <v>2015</v>
      </c>
      <c r="H48" s="157">
        <v>2015</v>
      </c>
      <c r="I48" s="157">
        <v>2015</v>
      </c>
      <c r="J48" s="157">
        <v>2016</v>
      </c>
      <c r="K48" s="157">
        <v>2016</v>
      </c>
      <c r="L48" s="157">
        <v>2016</v>
      </c>
      <c r="M48" s="159">
        <v>2019</v>
      </c>
      <c r="N48" s="159">
        <v>2019</v>
      </c>
      <c r="O48" s="159">
        <v>2018</v>
      </c>
      <c r="P48" s="159">
        <v>2018</v>
      </c>
      <c r="Q48" s="159">
        <v>2017</v>
      </c>
      <c r="R48" s="159" t="s">
        <v>946</v>
      </c>
      <c r="S48" s="159">
        <v>2019</v>
      </c>
      <c r="T48" s="159">
        <v>2016</v>
      </c>
      <c r="U48" s="159">
        <v>2017</v>
      </c>
      <c r="V48" s="159" t="s">
        <v>946</v>
      </c>
      <c r="W48" s="159">
        <v>2017</v>
      </c>
      <c r="X48" s="159" t="s">
        <v>946</v>
      </c>
      <c r="Y48" s="159">
        <v>2011</v>
      </c>
      <c r="Z48" s="159">
        <v>2017</v>
      </c>
      <c r="AA48" s="159">
        <v>2017</v>
      </c>
      <c r="AB48" s="159">
        <v>2017</v>
      </c>
      <c r="AC48" s="159">
        <v>2015</v>
      </c>
      <c r="AD48" s="159">
        <v>2015</v>
      </c>
      <c r="AE48" s="159" t="s">
        <v>946</v>
      </c>
      <c r="AF48" s="159">
        <v>2017</v>
      </c>
      <c r="AG48" s="158">
        <v>2012</v>
      </c>
      <c r="AH48" s="159">
        <v>2016</v>
      </c>
      <c r="AI48" s="159">
        <v>2017</v>
      </c>
      <c r="AJ48" s="159">
        <v>2018</v>
      </c>
      <c r="AK48" s="161" t="s">
        <v>946</v>
      </c>
      <c r="AL48" s="161" t="s">
        <v>1091</v>
      </c>
      <c r="AM48" s="159" t="s">
        <v>946</v>
      </c>
      <c r="AN48" s="159">
        <v>2016</v>
      </c>
      <c r="AO48" s="159">
        <v>2016</v>
      </c>
      <c r="AP48" s="159">
        <v>2014</v>
      </c>
      <c r="AQ48" s="159">
        <v>2014</v>
      </c>
      <c r="AR48" s="159">
        <v>2015</v>
      </c>
      <c r="AS48" s="159">
        <v>2017</v>
      </c>
      <c r="AT48" s="159">
        <v>2018</v>
      </c>
      <c r="AU48" s="159">
        <v>2016</v>
      </c>
      <c r="AV48" s="159" t="s">
        <v>946</v>
      </c>
      <c r="AW48" s="159">
        <v>2015</v>
      </c>
      <c r="AX48" s="159">
        <v>2017</v>
      </c>
      <c r="AY48" s="159">
        <v>2014</v>
      </c>
      <c r="AZ48" s="171">
        <v>2015</v>
      </c>
      <c r="BA48" s="171">
        <v>2015</v>
      </c>
      <c r="BB48" s="159">
        <v>2017</v>
      </c>
      <c r="BC48" s="159">
        <v>2017</v>
      </c>
      <c r="BD48" s="159">
        <v>2015</v>
      </c>
      <c r="BE48" s="159"/>
      <c r="BF48" s="104"/>
    </row>
    <row r="49" spans="1:58" x14ac:dyDescent="0.25">
      <c r="A49" s="128" t="str">
        <f>'Indicator Data'!A51</f>
        <v>Denmark</v>
      </c>
      <c r="B49" s="107" t="str">
        <f>'Indicator Data'!B51</f>
        <v>DNK</v>
      </c>
      <c r="C49" s="157">
        <v>2015</v>
      </c>
      <c r="D49" s="157">
        <v>2015</v>
      </c>
      <c r="E49" s="157">
        <v>2015</v>
      </c>
      <c r="F49" s="157">
        <v>2015</v>
      </c>
      <c r="G49" s="157">
        <v>2015</v>
      </c>
      <c r="H49" s="157">
        <v>2015</v>
      </c>
      <c r="I49" s="157">
        <v>2015</v>
      </c>
      <c r="J49" s="157">
        <v>2016</v>
      </c>
      <c r="K49" s="157">
        <v>2016</v>
      </c>
      <c r="L49" s="157">
        <v>2016</v>
      </c>
      <c r="M49" s="159">
        <v>2019</v>
      </c>
      <c r="N49" s="159">
        <v>2019</v>
      </c>
      <c r="O49" s="159">
        <v>2018</v>
      </c>
      <c r="P49" s="159">
        <v>2018</v>
      </c>
      <c r="Q49" s="159">
        <v>2017</v>
      </c>
      <c r="R49" s="159" t="s">
        <v>946</v>
      </c>
      <c r="S49" s="159">
        <v>2019</v>
      </c>
      <c r="T49" s="159">
        <v>2016</v>
      </c>
      <c r="U49" s="159">
        <v>2017</v>
      </c>
      <c r="V49" s="159" t="s">
        <v>946</v>
      </c>
      <c r="W49" s="159">
        <v>2017</v>
      </c>
      <c r="X49" s="159" t="s">
        <v>946</v>
      </c>
      <c r="Y49" s="159">
        <v>2010</v>
      </c>
      <c r="Z49" s="159">
        <v>2017</v>
      </c>
      <c r="AA49" s="159">
        <v>2017</v>
      </c>
      <c r="AB49" s="159">
        <v>2017</v>
      </c>
      <c r="AC49" s="159">
        <v>2015</v>
      </c>
      <c r="AD49" s="159">
        <v>2015</v>
      </c>
      <c r="AE49" s="159" t="s">
        <v>946</v>
      </c>
      <c r="AF49" s="159">
        <v>2017</v>
      </c>
      <c r="AG49" s="158">
        <v>2012</v>
      </c>
      <c r="AH49" s="159">
        <v>2016</v>
      </c>
      <c r="AI49" s="159">
        <v>2017</v>
      </c>
      <c r="AJ49" s="159">
        <v>2018</v>
      </c>
      <c r="AK49" s="161" t="s">
        <v>946</v>
      </c>
      <c r="AL49" s="161" t="s">
        <v>1091</v>
      </c>
      <c r="AM49" s="159" t="s">
        <v>946</v>
      </c>
      <c r="AN49" s="159">
        <v>2016</v>
      </c>
      <c r="AO49" s="159">
        <v>2016</v>
      </c>
      <c r="AP49" s="159">
        <v>2014</v>
      </c>
      <c r="AQ49" s="159">
        <v>2014</v>
      </c>
      <c r="AR49" s="159">
        <v>2015</v>
      </c>
      <c r="AS49" s="159">
        <v>2017</v>
      </c>
      <c r="AT49" s="159">
        <v>2018</v>
      </c>
      <c r="AU49" s="159">
        <v>2016</v>
      </c>
      <c r="AV49" s="159" t="s">
        <v>946</v>
      </c>
      <c r="AW49" s="159">
        <v>2016</v>
      </c>
      <c r="AX49" s="159">
        <v>2017</v>
      </c>
      <c r="AY49" s="159">
        <v>2014</v>
      </c>
      <c r="AZ49" s="171">
        <v>2015</v>
      </c>
      <c r="BA49" s="171">
        <v>2015</v>
      </c>
      <c r="BB49" s="159">
        <v>2017</v>
      </c>
      <c r="BC49" s="159">
        <v>2017</v>
      </c>
      <c r="BD49" s="159">
        <v>2015</v>
      </c>
      <c r="BE49" s="159"/>
      <c r="BF49" s="104"/>
    </row>
    <row r="50" spans="1:58" x14ac:dyDescent="0.25">
      <c r="A50" s="128" t="str">
        <f>'Indicator Data'!A52</f>
        <v>Djibouti</v>
      </c>
      <c r="B50" s="107" t="str">
        <f>'Indicator Data'!B52</f>
        <v>DJI</v>
      </c>
      <c r="C50" s="157">
        <v>2015</v>
      </c>
      <c r="D50" s="157">
        <v>2015</v>
      </c>
      <c r="E50" s="157">
        <v>2015</v>
      </c>
      <c r="F50" s="157">
        <v>2015</v>
      </c>
      <c r="G50" s="157">
        <v>2015</v>
      </c>
      <c r="H50" s="157">
        <v>2015</v>
      </c>
      <c r="I50" s="157">
        <v>2015</v>
      </c>
      <c r="J50" s="157">
        <v>2016</v>
      </c>
      <c r="K50" s="157">
        <v>2016</v>
      </c>
      <c r="L50" s="157">
        <v>2016</v>
      </c>
      <c r="M50" s="159">
        <v>2019</v>
      </c>
      <c r="N50" s="159">
        <v>2019</v>
      </c>
      <c r="O50" s="159">
        <v>2018</v>
      </c>
      <c r="P50" s="159">
        <v>2018</v>
      </c>
      <c r="Q50" s="159">
        <v>2017</v>
      </c>
      <c r="R50" s="159" t="s">
        <v>946</v>
      </c>
      <c r="S50" s="159">
        <v>2019</v>
      </c>
      <c r="T50" s="159">
        <v>2016</v>
      </c>
      <c r="U50" s="159">
        <v>2017</v>
      </c>
      <c r="V50" s="159">
        <v>2017</v>
      </c>
      <c r="W50" s="159">
        <v>2017</v>
      </c>
      <c r="X50" s="159">
        <v>2012</v>
      </c>
      <c r="Y50" s="159">
        <v>2010</v>
      </c>
      <c r="Z50" s="159">
        <v>2017</v>
      </c>
      <c r="AA50" s="159">
        <v>2017</v>
      </c>
      <c r="AB50" s="159">
        <v>2017</v>
      </c>
      <c r="AC50" s="159">
        <v>2015</v>
      </c>
      <c r="AD50" s="159">
        <v>2015</v>
      </c>
      <c r="AE50" s="159">
        <v>2012</v>
      </c>
      <c r="AF50" s="159" t="s">
        <v>946</v>
      </c>
      <c r="AG50" s="158">
        <v>2013</v>
      </c>
      <c r="AH50" s="159">
        <v>2016</v>
      </c>
      <c r="AI50" s="159">
        <v>2017</v>
      </c>
      <c r="AJ50" s="159">
        <v>2018</v>
      </c>
      <c r="AK50" s="161" t="s">
        <v>946</v>
      </c>
      <c r="AL50" s="161">
        <v>43251</v>
      </c>
      <c r="AM50" s="159" t="s">
        <v>946</v>
      </c>
      <c r="AN50" s="159">
        <v>2016</v>
      </c>
      <c r="AO50" s="159">
        <v>2016</v>
      </c>
      <c r="AP50" s="159" t="s">
        <v>946</v>
      </c>
      <c r="AQ50" s="159" t="s">
        <v>946</v>
      </c>
      <c r="AR50" s="159">
        <v>2013</v>
      </c>
      <c r="AS50" s="159">
        <v>2017</v>
      </c>
      <c r="AT50" s="159">
        <v>2018</v>
      </c>
      <c r="AU50" s="159">
        <v>2016</v>
      </c>
      <c r="AV50" s="159" t="s">
        <v>946</v>
      </c>
      <c r="AW50" s="159">
        <v>2016</v>
      </c>
      <c r="AX50" s="159">
        <v>2017</v>
      </c>
      <c r="AY50" s="159">
        <v>2014</v>
      </c>
      <c r="AZ50" s="171">
        <v>2015</v>
      </c>
      <c r="BA50" s="171">
        <v>2015</v>
      </c>
      <c r="BB50" s="159">
        <v>2015</v>
      </c>
      <c r="BC50" s="159">
        <v>2017</v>
      </c>
      <c r="BD50" s="159">
        <v>2015</v>
      </c>
      <c r="BE50" s="159"/>
      <c r="BF50" s="104"/>
    </row>
    <row r="51" spans="1:58" x14ac:dyDescent="0.25">
      <c r="A51" s="128" t="str">
        <f>'Indicator Data'!A53</f>
        <v>Dominica</v>
      </c>
      <c r="B51" s="107" t="str">
        <f>'Indicator Data'!B53</f>
        <v>DMA</v>
      </c>
      <c r="C51" s="157">
        <v>2015</v>
      </c>
      <c r="D51" s="157">
        <v>2015</v>
      </c>
      <c r="E51" s="157">
        <v>2015</v>
      </c>
      <c r="F51" s="157">
        <v>2015</v>
      </c>
      <c r="G51" s="157">
        <v>2015</v>
      </c>
      <c r="H51" s="157">
        <v>2015</v>
      </c>
      <c r="I51" s="157">
        <v>2015</v>
      </c>
      <c r="J51" s="157">
        <v>2016</v>
      </c>
      <c r="K51" s="157">
        <v>2016</v>
      </c>
      <c r="L51" s="157">
        <v>2016</v>
      </c>
      <c r="M51" s="159">
        <v>2019</v>
      </c>
      <c r="N51" s="159">
        <v>2019</v>
      </c>
      <c r="O51" s="159">
        <v>2018</v>
      </c>
      <c r="P51" s="159">
        <v>2018</v>
      </c>
      <c r="Q51" s="159">
        <v>2017</v>
      </c>
      <c r="R51" s="159" t="s">
        <v>946</v>
      </c>
      <c r="S51" s="159">
        <v>2019</v>
      </c>
      <c r="T51" s="159">
        <v>2016</v>
      </c>
      <c r="U51" s="159">
        <v>2017</v>
      </c>
      <c r="V51" s="159">
        <v>2017</v>
      </c>
      <c r="W51" s="159">
        <v>2017</v>
      </c>
      <c r="X51" s="159" t="s">
        <v>946</v>
      </c>
      <c r="Y51" s="159">
        <v>2011</v>
      </c>
      <c r="Z51" s="159">
        <v>2017</v>
      </c>
      <c r="AA51" s="159">
        <v>2017</v>
      </c>
      <c r="AB51" s="159" t="s">
        <v>946</v>
      </c>
      <c r="AC51" s="159">
        <v>2015</v>
      </c>
      <c r="AD51" s="159" t="s">
        <v>946</v>
      </c>
      <c r="AE51" s="159" t="s">
        <v>946</v>
      </c>
      <c r="AF51" s="159" t="s">
        <v>946</v>
      </c>
      <c r="AG51" s="158">
        <v>2009</v>
      </c>
      <c r="AH51" s="159">
        <v>2016</v>
      </c>
      <c r="AI51" s="159">
        <v>2017</v>
      </c>
      <c r="AJ51" s="159">
        <v>2018</v>
      </c>
      <c r="AK51" s="161" t="s">
        <v>946</v>
      </c>
      <c r="AL51" s="161" t="s">
        <v>1091</v>
      </c>
      <c r="AM51" s="159" t="s">
        <v>946</v>
      </c>
      <c r="AN51" s="159">
        <v>2016</v>
      </c>
      <c r="AO51" s="159">
        <v>2016</v>
      </c>
      <c r="AP51" s="159" t="s">
        <v>946</v>
      </c>
      <c r="AQ51" s="159" t="s">
        <v>946</v>
      </c>
      <c r="AR51" s="159" t="s">
        <v>946</v>
      </c>
      <c r="AS51" s="159">
        <v>2017</v>
      </c>
      <c r="AT51" s="159">
        <v>2018</v>
      </c>
      <c r="AU51" s="159">
        <v>2016</v>
      </c>
      <c r="AV51" s="159" t="s">
        <v>946</v>
      </c>
      <c r="AW51" s="159">
        <v>2016</v>
      </c>
      <c r="AX51" s="159">
        <v>2016</v>
      </c>
      <c r="AY51" s="159">
        <v>2014</v>
      </c>
      <c r="AZ51" s="171">
        <v>2007</v>
      </c>
      <c r="BA51" s="171">
        <v>2007</v>
      </c>
      <c r="BB51" s="159">
        <v>2017</v>
      </c>
      <c r="BC51" s="159">
        <v>2017</v>
      </c>
      <c r="BD51" s="159">
        <v>2015</v>
      </c>
      <c r="BE51" s="159"/>
      <c r="BF51" s="104"/>
    </row>
    <row r="52" spans="1:58" x14ac:dyDescent="0.25">
      <c r="A52" s="128" t="str">
        <f>'Indicator Data'!A54</f>
        <v>Dominican Republic</v>
      </c>
      <c r="B52" s="107" t="str">
        <f>'Indicator Data'!B54</f>
        <v>DOM</v>
      </c>
      <c r="C52" s="157">
        <v>2015</v>
      </c>
      <c r="D52" s="157">
        <v>2015</v>
      </c>
      <c r="E52" s="157">
        <v>2015</v>
      </c>
      <c r="F52" s="157">
        <v>2015</v>
      </c>
      <c r="G52" s="157">
        <v>2015</v>
      </c>
      <c r="H52" s="157">
        <v>2015</v>
      </c>
      <c r="I52" s="157">
        <v>2015</v>
      </c>
      <c r="J52" s="157">
        <v>2016</v>
      </c>
      <c r="K52" s="157">
        <v>2016</v>
      </c>
      <c r="L52" s="157">
        <v>2016</v>
      </c>
      <c r="M52" s="159">
        <v>2019</v>
      </c>
      <c r="N52" s="159">
        <v>2019</v>
      </c>
      <c r="O52" s="159">
        <v>2018</v>
      </c>
      <c r="P52" s="159">
        <v>2018</v>
      </c>
      <c r="Q52" s="159">
        <v>2017</v>
      </c>
      <c r="R52" s="159">
        <v>2013</v>
      </c>
      <c r="S52" s="159">
        <v>2019</v>
      </c>
      <c r="T52" s="159">
        <v>2016</v>
      </c>
      <c r="U52" s="159">
        <v>2017</v>
      </c>
      <c r="V52" s="159">
        <v>2017</v>
      </c>
      <c r="W52" s="159">
        <v>2017</v>
      </c>
      <c r="X52" s="159">
        <v>2013</v>
      </c>
      <c r="Y52" s="159">
        <v>2012</v>
      </c>
      <c r="Z52" s="159">
        <v>2017</v>
      </c>
      <c r="AA52" s="159">
        <v>2017</v>
      </c>
      <c r="AB52" s="159">
        <v>2017</v>
      </c>
      <c r="AC52" s="159">
        <v>2015</v>
      </c>
      <c r="AD52" s="159">
        <v>2015</v>
      </c>
      <c r="AE52" s="159">
        <v>2012</v>
      </c>
      <c r="AF52" s="159">
        <v>2017</v>
      </c>
      <c r="AG52" s="158">
        <v>2016</v>
      </c>
      <c r="AH52" s="159">
        <v>2016</v>
      </c>
      <c r="AI52" s="159">
        <v>2017</v>
      </c>
      <c r="AJ52" s="159">
        <v>2018</v>
      </c>
      <c r="AK52" s="161" t="s">
        <v>946</v>
      </c>
      <c r="AL52" s="161" t="s">
        <v>1091</v>
      </c>
      <c r="AM52" s="159" t="s">
        <v>946</v>
      </c>
      <c r="AN52" s="159">
        <v>2016</v>
      </c>
      <c r="AO52" s="159">
        <v>2016</v>
      </c>
      <c r="AP52" s="159">
        <v>2014</v>
      </c>
      <c r="AQ52" s="159">
        <v>2014</v>
      </c>
      <c r="AR52" s="159">
        <v>2015</v>
      </c>
      <c r="AS52" s="159">
        <v>2017</v>
      </c>
      <c r="AT52" s="159">
        <v>2018</v>
      </c>
      <c r="AU52" s="159">
        <v>2016</v>
      </c>
      <c r="AV52" s="159">
        <v>2015</v>
      </c>
      <c r="AW52" s="159">
        <v>2016</v>
      </c>
      <c r="AX52" s="159">
        <v>2017</v>
      </c>
      <c r="AY52" s="159">
        <v>2014</v>
      </c>
      <c r="AZ52" s="171">
        <v>2015</v>
      </c>
      <c r="BA52" s="171">
        <v>2015</v>
      </c>
      <c r="BB52" s="159">
        <v>2017</v>
      </c>
      <c r="BC52" s="159">
        <v>2017</v>
      </c>
      <c r="BD52" s="159">
        <v>2015</v>
      </c>
      <c r="BE52" s="159"/>
      <c r="BF52" s="104"/>
    </row>
    <row r="53" spans="1:58" x14ac:dyDescent="0.25">
      <c r="A53" s="128" t="str">
        <f>'Indicator Data'!A55</f>
        <v>Ecuador</v>
      </c>
      <c r="B53" s="107" t="str">
        <f>'Indicator Data'!B55</f>
        <v>ECU</v>
      </c>
      <c r="C53" s="157">
        <v>2015</v>
      </c>
      <c r="D53" s="157">
        <v>2015</v>
      </c>
      <c r="E53" s="157">
        <v>2015</v>
      </c>
      <c r="F53" s="157">
        <v>2015</v>
      </c>
      <c r="G53" s="157">
        <v>2015</v>
      </c>
      <c r="H53" s="157">
        <v>2015</v>
      </c>
      <c r="I53" s="157">
        <v>2015</v>
      </c>
      <c r="J53" s="157">
        <v>2016</v>
      </c>
      <c r="K53" s="157">
        <v>2016</v>
      </c>
      <c r="L53" s="157">
        <v>2016</v>
      </c>
      <c r="M53" s="159">
        <v>2019</v>
      </c>
      <c r="N53" s="159">
        <v>2019</v>
      </c>
      <c r="O53" s="159">
        <v>2018</v>
      </c>
      <c r="P53" s="159">
        <v>2018</v>
      </c>
      <c r="Q53" s="159">
        <v>2017</v>
      </c>
      <c r="R53" s="159">
        <v>2014</v>
      </c>
      <c r="S53" s="159">
        <v>2019</v>
      </c>
      <c r="T53" s="159">
        <v>2016</v>
      </c>
      <c r="U53" s="159">
        <v>2017</v>
      </c>
      <c r="V53" s="159">
        <v>2017</v>
      </c>
      <c r="W53" s="159">
        <v>2017</v>
      </c>
      <c r="X53" s="159">
        <v>2012</v>
      </c>
      <c r="Y53" s="159">
        <v>2011</v>
      </c>
      <c r="Z53" s="159">
        <v>2017</v>
      </c>
      <c r="AA53" s="159">
        <v>2017</v>
      </c>
      <c r="AB53" s="159">
        <v>2017</v>
      </c>
      <c r="AC53" s="159">
        <v>2015</v>
      </c>
      <c r="AD53" s="159">
        <v>2015</v>
      </c>
      <c r="AE53" s="159">
        <v>2012</v>
      </c>
      <c r="AF53" s="159">
        <v>2017</v>
      </c>
      <c r="AG53" s="158">
        <v>2016</v>
      </c>
      <c r="AH53" s="159">
        <v>2016</v>
      </c>
      <c r="AI53" s="159">
        <v>2017</v>
      </c>
      <c r="AJ53" s="159">
        <v>2018</v>
      </c>
      <c r="AK53" s="161" t="s">
        <v>946</v>
      </c>
      <c r="AL53" s="161" t="s">
        <v>1091</v>
      </c>
      <c r="AM53" s="159" t="s">
        <v>946</v>
      </c>
      <c r="AN53" s="159">
        <v>2016</v>
      </c>
      <c r="AO53" s="159">
        <v>2016</v>
      </c>
      <c r="AP53" s="159">
        <v>2014</v>
      </c>
      <c r="AQ53" s="159">
        <v>2014</v>
      </c>
      <c r="AR53" s="159">
        <v>2015</v>
      </c>
      <c r="AS53" s="159">
        <v>2017</v>
      </c>
      <c r="AT53" s="159">
        <v>2018</v>
      </c>
      <c r="AU53" s="159">
        <v>2016</v>
      </c>
      <c r="AV53" s="159">
        <v>2016</v>
      </c>
      <c r="AW53" s="159">
        <v>2016</v>
      </c>
      <c r="AX53" s="159">
        <v>2017</v>
      </c>
      <c r="AY53" s="159">
        <v>2014</v>
      </c>
      <c r="AZ53" s="171">
        <v>2015</v>
      </c>
      <c r="BA53" s="171">
        <v>2015</v>
      </c>
      <c r="BB53" s="159">
        <v>2017</v>
      </c>
      <c r="BC53" s="159">
        <v>2017</v>
      </c>
      <c r="BD53" s="159">
        <v>2015</v>
      </c>
      <c r="BE53" s="159"/>
      <c r="BF53" s="104"/>
    </row>
    <row r="54" spans="1:58" x14ac:dyDescent="0.25">
      <c r="A54" s="128" t="str">
        <f>'Indicator Data'!A56</f>
        <v>Egypt</v>
      </c>
      <c r="B54" s="107" t="str">
        <f>'Indicator Data'!B56</f>
        <v>EGY</v>
      </c>
      <c r="C54" s="157">
        <v>2015</v>
      </c>
      <c r="D54" s="157">
        <v>2015</v>
      </c>
      <c r="E54" s="157">
        <v>2015</v>
      </c>
      <c r="F54" s="157">
        <v>2015</v>
      </c>
      <c r="G54" s="157">
        <v>2015</v>
      </c>
      <c r="H54" s="157">
        <v>2015</v>
      </c>
      <c r="I54" s="157">
        <v>2015</v>
      </c>
      <c r="J54" s="157">
        <v>2016</v>
      </c>
      <c r="K54" s="157">
        <v>2016</v>
      </c>
      <c r="L54" s="157">
        <v>2016</v>
      </c>
      <c r="M54" s="159">
        <v>2019</v>
      </c>
      <c r="N54" s="159">
        <v>2019</v>
      </c>
      <c r="O54" s="159">
        <v>2018</v>
      </c>
      <c r="P54" s="159">
        <v>2018</v>
      </c>
      <c r="Q54" s="159">
        <v>2017</v>
      </c>
      <c r="R54" s="159">
        <v>2014</v>
      </c>
      <c r="S54" s="159">
        <v>2019</v>
      </c>
      <c r="T54" s="159">
        <v>2016</v>
      </c>
      <c r="U54" s="159">
        <v>2017</v>
      </c>
      <c r="V54" s="159">
        <v>2017</v>
      </c>
      <c r="W54" s="159">
        <v>2017</v>
      </c>
      <c r="X54" s="159">
        <v>2014</v>
      </c>
      <c r="Y54" s="159">
        <v>2010</v>
      </c>
      <c r="Z54" s="159">
        <v>2017</v>
      </c>
      <c r="AA54" s="159">
        <v>2017</v>
      </c>
      <c r="AB54" s="159">
        <v>2017</v>
      </c>
      <c r="AC54" s="159">
        <v>2015</v>
      </c>
      <c r="AD54" s="159">
        <v>2015</v>
      </c>
      <c r="AE54" s="159">
        <v>2012</v>
      </c>
      <c r="AF54" s="159">
        <v>2017</v>
      </c>
      <c r="AG54" s="158">
        <v>2008</v>
      </c>
      <c r="AH54" s="159">
        <v>2016</v>
      </c>
      <c r="AI54" s="159">
        <v>2017</v>
      </c>
      <c r="AJ54" s="159">
        <v>2018</v>
      </c>
      <c r="AK54" s="161" t="s">
        <v>1090</v>
      </c>
      <c r="AL54" s="161">
        <v>43517</v>
      </c>
      <c r="AM54" s="159" t="s">
        <v>946</v>
      </c>
      <c r="AN54" s="159">
        <v>2016</v>
      </c>
      <c r="AO54" s="159">
        <v>2016</v>
      </c>
      <c r="AP54" s="159">
        <v>2014</v>
      </c>
      <c r="AQ54" s="159">
        <v>2014</v>
      </c>
      <c r="AR54" s="159">
        <v>2015</v>
      </c>
      <c r="AS54" s="159">
        <v>2017</v>
      </c>
      <c r="AT54" s="159">
        <v>2018</v>
      </c>
      <c r="AU54" s="159">
        <v>2016</v>
      </c>
      <c r="AV54" s="159">
        <v>2017</v>
      </c>
      <c r="AW54" s="159">
        <v>2016</v>
      </c>
      <c r="AX54" s="159">
        <v>2017</v>
      </c>
      <c r="AY54" s="159">
        <v>2014</v>
      </c>
      <c r="AZ54" s="171">
        <v>2015</v>
      </c>
      <c r="BA54" s="171">
        <v>2015</v>
      </c>
      <c r="BB54" s="159">
        <v>2017</v>
      </c>
      <c r="BC54" s="159">
        <v>2017</v>
      </c>
      <c r="BD54" s="159">
        <v>2015</v>
      </c>
      <c r="BE54" s="159"/>
      <c r="BF54" s="104"/>
    </row>
    <row r="55" spans="1:58" x14ac:dyDescent="0.25">
      <c r="A55" s="128" t="str">
        <f>'Indicator Data'!A57</f>
        <v>El Salvador</v>
      </c>
      <c r="B55" s="107" t="str">
        <f>'Indicator Data'!B57</f>
        <v>SLV</v>
      </c>
      <c r="C55" s="157">
        <v>2015</v>
      </c>
      <c r="D55" s="157">
        <v>2015</v>
      </c>
      <c r="E55" s="157">
        <v>2015</v>
      </c>
      <c r="F55" s="157">
        <v>2015</v>
      </c>
      <c r="G55" s="157">
        <v>2015</v>
      </c>
      <c r="H55" s="157">
        <v>2015</v>
      </c>
      <c r="I55" s="157">
        <v>2015</v>
      </c>
      <c r="J55" s="157">
        <v>2016</v>
      </c>
      <c r="K55" s="157">
        <v>2016</v>
      </c>
      <c r="L55" s="157">
        <v>2016</v>
      </c>
      <c r="M55" s="159">
        <v>2019</v>
      </c>
      <c r="N55" s="159">
        <v>2019</v>
      </c>
      <c r="O55" s="159">
        <v>2018</v>
      </c>
      <c r="P55" s="159">
        <v>2018</v>
      </c>
      <c r="Q55" s="159">
        <v>2017</v>
      </c>
      <c r="R55" s="159" t="s">
        <v>946</v>
      </c>
      <c r="S55" s="159">
        <v>2019</v>
      </c>
      <c r="T55" s="159">
        <v>2016</v>
      </c>
      <c r="U55" s="159">
        <v>2017</v>
      </c>
      <c r="V55" s="159">
        <v>2017</v>
      </c>
      <c r="W55" s="159">
        <v>2017</v>
      </c>
      <c r="X55" s="159">
        <v>2008</v>
      </c>
      <c r="Y55" s="159">
        <v>2010</v>
      </c>
      <c r="Z55" s="159">
        <v>2017</v>
      </c>
      <c r="AA55" s="159">
        <v>2017</v>
      </c>
      <c r="AB55" s="159">
        <v>2017</v>
      </c>
      <c r="AC55" s="159">
        <v>2015</v>
      </c>
      <c r="AD55" s="159">
        <v>2015</v>
      </c>
      <c r="AE55" s="159">
        <v>2012</v>
      </c>
      <c r="AF55" s="159">
        <v>2017</v>
      </c>
      <c r="AG55" s="158">
        <v>2016</v>
      </c>
      <c r="AH55" s="159">
        <v>2016</v>
      </c>
      <c r="AI55" s="159">
        <v>2017</v>
      </c>
      <c r="AJ55" s="159">
        <v>2018</v>
      </c>
      <c r="AK55" s="161" t="s">
        <v>946</v>
      </c>
      <c r="AL55" s="161" t="s">
        <v>1091</v>
      </c>
      <c r="AM55" s="159" t="s">
        <v>946</v>
      </c>
      <c r="AN55" s="159">
        <v>2016</v>
      </c>
      <c r="AO55" s="159">
        <v>2016</v>
      </c>
      <c r="AP55" s="159">
        <v>2014</v>
      </c>
      <c r="AQ55" s="159">
        <v>2014</v>
      </c>
      <c r="AR55" s="159">
        <v>2013</v>
      </c>
      <c r="AS55" s="159">
        <v>2017</v>
      </c>
      <c r="AT55" s="159">
        <v>2018</v>
      </c>
      <c r="AU55" s="159">
        <v>2016</v>
      </c>
      <c r="AV55" s="159">
        <v>2015</v>
      </c>
      <c r="AW55" s="159">
        <v>2016</v>
      </c>
      <c r="AX55" s="159">
        <v>2017</v>
      </c>
      <c r="AY55" s="159">
        <v>2014</v>
      </c>
      <c r="AZ55" s="171">
        <v>2015</v>
      </c>
      <c r="BA55" s="171">
        <v>2015</v>
      </c>
      <c r="BB55" s="159">
        <v>2017</v>
      </c>
      <c r="BC55" s="159">
        <v>2017</v>
      </c>
      <c r="BD55" s="159">
        <v>2015</v>
      </c>
      <c r="BE55" s="159"/>
      <c r="BF55" s="104"/>
    </row>
    <row r="56" spans="1:58" x14ac:dyDescent="0.25">
      <c r="A56" s="128" t="str">
        <f>'Indicator Data'!A58</f>
        <v>Equatorial Guinea</v>
      </c>
      <c r="B56" s="107" t="str">
        <f>'Indicator Data'!B58</f>
        <v>GNQ</v>
      </c>
      <c r="C56" s="157">
        <v>2015</v>
      </c>
      <c r="D56" s="157">
        <v>2015</v>
      </c>
      <c r="E56" s="157">
        <v>2015</v>
      </c>
      <c r="F56" s="157">
        <v>2015</v>
      </c>
      <c r="G56" s="157">
        <v>2015</v>
      </c>
      <c r="H56" s="157">
        <v>2015</v>
      </c>
      <c r="I56" s="157">
        <v>2015</v>
      </c>
      <c r="J56" s="157">
        <v>2016</v>
      </c>
      <c r="K56" s="157">
        <v>2016</v>
      </c>
      <c r="L56" s="157">
        <v>2016</v>
      </c>
      <c r="M56" s="159">
        <v>2019</v>
      </c>
      <c r="N56" s="159">
        <v>2019</v>
      </c>
      <c r="O56" s="159">
        <v>2018</v>
      </c>
      <c r="P56" s="159">
        <v>2018</v>
      </c>
      <c r="Q56" s="159">
        <v>2017</v>
      </c>
      <c r="R56" s="159" t="s">
        <v>946</v>
      </c>
      <c r="S56" s="159">
        <v>2019</v>
      </c>
      <c r="T56" s="159">
        <v>2016</v>
      </c>
      <c r="U56" s="159">
        <v>2017</v>
      </c>
      <c r="V56" s="159">
        <v>2017</v>
      </c>
      <c r="W56" s="159">
        <v>2017</v>
      </c>
      <c r="X56" s="159">
        <v>2010</v>
      </c>
      <c r="Y56" s="159" t="s">
        <v>946</v>
      </c>
      <c r="Z56" s="159">
        <v>2017</v>
      </c>
      <c r="AA56" s="159">
        <v>2017</v>
      </c>
      <c r="AB56" s="159">
        <v>2017</v>
      </c>
      <c r="AC56" s="159">
        <v>2015</v>
      </c>
      <c r="AD56" s="159">
        <v>2015</v>
      </c>
      <c r="AE56" s="159">
        <v>2012</v>
      </c>
      <c r="AF56" s="159" t="s">
        <v>946</v>
      </c>
      <c r="AG56" s="158" t="s">
        <v>946</v>
      </c>
      <c r="AH56" s="159">
        <v>2016</v>
      </c>
      <c r="AI56" s="159">
        <v>2017</v>
      </c>
      <c r="AJ56" s="159">
        <v>2018</v>
      </c>
      <c r="AK56" s="161" t="s">
        <v>946</v>
      </c>
      <c r="AL56" s="161" t="s">
        <v>1091</v>
      </c>
      <c r="AM56" s="159" t="s">
        <v>946</v>
      </c>
      <c r="AN56" s="159">
        <v>2016</v>
      </c>
      <c r="AO56" s="159">
        <v>2016</v>
      </c>
      <c r="AP56" s="159" t="s">
        <v>946</v>
      </c>
      <c r="AQ56" s="159" t="s">
        <v>946</v>
      </c>
      <c r="AR56" s="159" t="s">
        <v>946</v>
      </c>
      <c r="AS56" s="159">
        <v>2017</v>
      </c>
      <c r="AT56" s="159">
        <v>2018</v>
      </c>
      <c r="AU56" s="159">
        <v>2016</v>
      </c>
      <c r="AV56" s="159">
        <v>2015</v>
      </c>
      <c r="AW56" s="159">
        <v>2016</v>
      </c>
      <c r="AX56" s="159">
        <v>2016</v>
      </c>
      <c r="AY56" s="159">
        <v>2014</v>
      </c>
      <c r="AZ56" s="171">
        <v>2015</v>
      </c>
      <c r="BA56" s="171">
        <v>2015</v>
      </c>
      <c r="BB56" s="159">
        <v>2017</v>
      </c>
      <c r="BC56" s="159">
        <v>2017</v>
      </c>
      <c r="BD56" s="159">
        <v>2015</v>
      </c>
      <c r="BE56" s="159"/>
      <c r="BF56" s="104"/>
    </row>
    <row r="57" spans="1:58" x14ac:dyDescent="0.25">
      <c r="A57" s="128" t="str">
        <f>'Indicator Data'!A59</f>
        <v>Eritrea</v>
      </c>
      <c r="B57" s="107" t="str">
        <f>'Indicator Data'!B59</f>
        <v>ERI</v>
      </c>
      <c r="C57" s="157">
        <v>2015</v>
      </c>
      <c r="D57" s="157">
        <v>2015</v>
      </c>
      <c r="E57" s="157">
        <v>2015</v>
      </c>
      <c r="F57" s="157">
        <v>2015</v>
      </c>
      <c r="G57" s="157">
        <v>2015</v>
      </c>
      <c r="H57" s="157">
        <v>2015</v>
      </c>
      <c r="I57" s="157">
        <v>2015</v>
      </c>
      <c r="J57" s="157">
        <v>2016</v>
      </c>
      <c r="K57" s="157">
        <v>2016</v>
      </c>
      <c r="L57" s="157">
        <v>2016</v>
      </c>
      <c r="M57" s="159">
        <v>2019</v>
      </c>
      <c r="N57" s="159">
        <v>2019</v>
      </c>
      <c r="O57" s="159">
        <v>2018</v>
      </c>
      <c r="P57" s="159">
        <v>2018</v>
      </c>
      <c r="Q57" s="159">
        <v>2017</v>
      </c>
      <c r="R57" s="159" t="s">
        <v>946</v>
      </c>
      <c r="S57" s="159">
        <v>2019</v>
      </c>
      <c r="T57" s="159">
        <v>2016</v>
      </c>
      <c r="U57" s="159">
        <v>2017</v>
      </c>
      <c r="V57" s="159" t="s">
        <v>946</v>
      </c>
      <c r="W57" s="159">
        <v>2017</v>
      </c>
      <c r="X57" s="159">
        <v>2010</v>
      </c>
      <c r="Y57" s="159" t="s">
        <v>946</v>
      </c>
      <c r="Z57" s="159">
        <v>2017</v>
      </c>
      <c r="AA57" s="159">
        <v>2017</v>
      </c>
      <c r="AB57" s="159">
        <v>2017</v>
      </c>
      <c r="AC57" s="159">
        <v>2015</v>
      </c>
      <c r="AD57" s="159">
        <v>2015</v>
      </c>
      <c r="AE57" s="159">
        <v>2012</v>
      </c>
      <c r="AF57" s="159" t="s">
        <v>946</v>
      </c>
      <c r="AG57" s="158" t="s">
        <v>946</v>
      </c>
      <c r="AH57" s="159">
        <v>2016</v>
      </c>
      <c r="AI57" s="159">
        <v>2017</v>
      </c>
      <c r="AJ57" s="159">
        <v>2018</v>
      </c>
      <c r="AK57" s="161" t="s">
        <v>946</v>
      </c>
      <c r="AL57" s="161" t="s">
        <v>1091</v>
      </c>
      <c r="AM57" s="197">
        <v>43281</v>
      </c>
      <c r="AN57" s="159">
        <v>2016</v>
      </c>
      <c r="AO57" s="159">
        <v>2016</v>
      </c>
      <c r="AP57" s="159" t="s">
        <v>946</v>
      </c>
      <c r="AQ57" s="159" t="s">
        <v>946</v>
      </c>
      <c r="AR57" s="159" t="s">
        <v>946</v>
      </c>
      <c r="AS57" s="159">
        <v>2017</v>
      </c>
      <c r="AT57" s="159">
        <v>2018</v>
      </c>
      <c r="AU57" s="159">
        <v>2016</v>
      </c>
      <c r="AV57" s="159">
        <v>2015</v>
      </c>
      <c r="AW57" s="159">
        <v>2016</v>
      </c>
      <c r="AX57" s="159">
        <v>2016</v>
      </c>
      <c r="AY57" s="159">
        <v>2014</v>
      </c>
      <c r="AZ57" s="171">
        <v>2015</v>
      </c>
      <c r="BA57" s="171">
        <v>2015</v>
      </c>
      <c r="BB57" s="159">
        <v>2011</v>
      </c>
      <c r="BC57" s="159">
        <v>2017</v>
      </c>
      <c r="BD57" s="159">
        <v>2015</v>
      </c>
      <c r="BE57" s="159"/>
      <c r="BF57" s="104"/>
    </row>
    <row r="58" spans="1:58" x14ac:dyDescent="0.25">
      <c r="A58" s="128" t="str">
        <f>'Indicator Data'!A60</f>
        <v>Estonia</v>
      </c>
      <c r="B58" s="107" t="str">
        <f>'Indicator Data'!B60</f>
        <v>EST</v>
      </c>
      <c r="C58" s="157">
        <v>2015</v>
      </c>
      <c r="D58" s="157">
        <v>2015</v>
      </c>
      <c r="E58" s="157">
        <v>2015</v>
      </c>
      <c r="F58" s="157">
        <v>2015</v>
      </c>
      <c r="G58" s="157">
        <v>2015</v>
      </c>
      <c r="H58" s="157">
        <v>2015</v>
      </c>
      <c r="I58" s="157">
        <v>2015</v>
      </c>
      <c r="J58" s="157">
        <v>2016</v>
      </c>
      <c r="K58" s="157">
        <v>2016</v>
      </c>
      <c r="L58" s="157">
        <v>2016</v>
      </c>
      <c r="M58" s="159">
        <v>2019</v>
      </c>
      <c r="N58" s="159">
        <v>2019</v>
      </c>
      <c r="O58" s="159">
        <v>2018</v>
      </c>
      <c r="P58" s="159">
        <v>2018</v>
      </c>
      <c r="Q58" s="159">
        <v>2017</v>
      </c>
      <c r="R58" s="159" t="s">
        <v>946</v>
      </c>
      <c r="S58" s="159">
        <v>2019</v>
      </c>
      <c r="T58" s="159">
        <v>2016</v>
      </c>
      <c r="U58" s="159">
        <v>2017</v>
      </c>
      <c r="V58" s="159" t="s">
        <v>946</v>
      </c>
      <c r="W58" s="159">
        <v>2017</v>
      </c>
      <c r="X58" s="159" t="s">
        <v>946</v>
      </c>
      <c r="Y58" s="159">
        <v>2012</v>
      </c>
      <c r="Z58" s="159">
        <v>2017</v>
      </c>
      <c r="AA58" s="159">
        <v>2017</v>
      </c>
      <c r="AB58" s="159">
        <v>2017</v>
      </c>
      <c r="AC58" s="159">
        <v>2015</v>
      </c>
      <c r="AD58" s="159">
        <v>2015</v>
      </c>
      <c r="AE58" s="159" t="s">
        <v>946</v>
      </c>
      <c r="AF58" s="159">
        <v>2017</v>
      </c>
      <c r="AG58" s="158">
        <v>2012</v>
      </c>
      <c r="AH58" s="159">
        <v>2016</v>
      </c>
      <c r="AI58" s="159">
        <v>2017</v>
      </c>
      <c r="AJ58" s="159">
        <v>2018</v>
      </c>
      <c r="AK58" s="161" t="s">
        <v>946</v>
      </c>
      <c r="AL58" s="161" t="s">
        <v>1091</v>
      </c>
      <c r="AM58" s="159" t="s">
        <v>946</v>
      </c>
      <c r="AN58" s="159">
        <v>2016</v>
      </c>
      <c r="AO58" s="159">
        <v>2016</v>
      </c>
      <c r="AP58" s="159">
        <v>2014</v>
      </c>
      <c r="AQ58" s="159">
        <v>2014</v>
      </c>
      <c r="AR58" s="159" t="s">
        <v>946</v>
      </c>
      <c r="AS58" s="159">
        <v>2017</v>
      </c>
      <c r="AT58" s="159">
        <v>2018</v>
      </c>
      <c r="AU58" s="159">
        <v>2016</v>
      </c>
      <c r="AV58" s="159">
        <v>2015</v>
      </c>
      <c r="AW58" s="159">
        <v>2016</v>
      </c>
      <c r="AX58" s="159">
        <v>2017</v>
      </c>
      <c r="AY58" s="159">
        <v>2014</v>
      </c>
      <c r="AZ58" s="171">
        <v>2015</v>
      </c>
      <c r="BA58" s="171">
        <v>2015</v>
      </c>
      <c r="BB58" s="159">
        <v>2017</v>
      </c>
      <c r="BC58" s="159">
        <v>2017</v>
      </c>
      <c r="BD58" s="159">
        <v>2015</v>
      </c>
      <c r="BE58" s="159"/>
      <c r="BF58" s="104"/>
    </row>
    <row r="59" spans="1:58" x14ac:dyDescent="0.25">
      <c r="A59" s="128" t="str">
        <f>'Indicator Data'!A61</f>
        <v>Eswatini</v>
      </c>
      <c r="B59" s="107" t="str">
        <f>'Indicator Data'!B61</f>
        <v>SWZ</v>
      </c>
      <c r="C59" s="157">
        <v>2015</v>
      </c>
      <c r="D59" s="157">
        <v>2015</v>
      </c>
      <c r="E59" s="157">
        <v>2015</v>
      </c>
      <c r="F59" s="157">
        <v>2015</v>
      </c>
      <c r="G59" s="157">
        <v>2015</v>
      </c>
      <c r="H59" s="157">
        <v>2015</v>
      </c>
      <c r="I59" s="157">
        <v>2015</v>
      </c>
      <c r="J59" s="157">
        <v>2016</v>
      </c>
      <c r="K59" s="157">
        <v>2016</v>
      </c>
      <c r="L59" s="157">
        <v>2016</v>
      </c>
      <c r="M59" s="159">
        <v>2019</v>
      </c>
      <c r="N59" s="159">
        <v>2019</v>
      </c>
      <c r="O59" s="159">
        <v>2018</v>
      </c>
      <c r="P59" s="159">
        <v>2018</v>
      </c>
      <c r="Q59" s="159">
        <v>2017</v>
      </c>
      <c r="R59" s="159">
        <v>2010</v>
      </c>
      <c r="S59" s="159">
        <v>2019</v>
      </c>
      <c r="T59" s="159">
        <v>2016</v>
      </c>
      <c r="U59" s="159">
        <v>2017</v>
      </c>
      <c r="V59" s="159" t="s">
        <v>946</v>
      </c>
      <c r="W59" s="159">
        <v>2017</v>
      </c>
      <c r="X59" s="159">
        <v>2010</v>
      </c>
      <c r="Y59" s="159">
        <v>2009</v>
      </c>
      <c r="Z59" s="159">
        <v>2016</v>
      </c>
      <c r="AA59" s="159">
        <v>2016</v>
      </c>
      <c r="AB59" s="159">
        <v>2016</v>
      </c>
      <c r="AC59" s="159" t="s">
        <v>946</v>
      </c>
      <c r="AD59" s="159">
        <v>2015</v>
      </c>
      <c r="AE59" s="159">
        <v>2012</v>
      </c>
      <c r="AF59" s="159">
        <v>2017</v>
      </c>
      <c r="AG59" s="158">
        <v>2009</v>
      </c>
      <c r="AH59" s="159">
        <v>2016</v>
      </c>
      <c r="AI59" s="159">
        <v>2017</v>
      </c>
      <c r="AJ59" s="159">
        <v>2018</v>
      </c>
      <c r="AK59" s="161" t="s">
        <v>946</v>
      </c>
      <c r="AL59" s="161" t="s">
        <v>1091</v>
      </c>
      <c r="AM59" s="159" t="s">
        <v>946</v>
      </c>
      <c r="AN59" s="159">
        <v>2016</v>
      </c>
      <c r="AO59" s="159">
        <v>2016</v>
      </c>
      <c r="AP59" s="159" t="s">
        <v>946</v>
      </c>
      <c r="AQ59" s="159" t="s">
        <v>946</v>
      </c>
      <c r="AR59" s="159">
        <v>2015</v>
      </c>
      <c r="AS59" s="159">
        <v>2016</v>
      </c>
      <c r="AT59" s="159">
        <v>2018</v>
      </c>
      <c r="AU59" s="159">
        <v>2016</v>
      </c>
      <c r="AV59" s="159">
        <v>2015</v>
      </c>
      <c r="AW59" s="159">
        <v>2016</v>
      </c>
      <c r="AX59" s="159">
        <v>2016</v>
      </c>
      <c r="AY59" s="159">
        <v>2014</v>
      </c>
      <c r="AZ59" s="171">
        <v>2015</v>
      </c>
      <c r="BA59" s="171">
        <v>2015</v>
      </c>
      <c r="BB59" s="159">
        <v>2017</v>
      </c>
      <c r="BC59" s="159">
        <v>2017</v>
      </c>
      <c r="BD59" s="159">
        <v>2015</v>
      </c>
      <c r="BE59" s="159"/>
      <c r="BF59" s="104"/>
    </row>
    <row r="60" spans="1:58" x14ac:dyDescent="0.25">
      <c r="A60" s="128" t="str">
        <f>'Indicator Data'!A62</f>
        <v>Ethiopia</v>
      </c>
      <c r="B60" s="107" t="str">
        <f>'Indicator Data'!B62</f>
        <v>ETH</v>
      </c>
      <c r="C60" s="157">
        <v>2015</v>
      </c>
      <c r="D60" s="157">
        <v>2015</v>
      </c>
      <c r="E60" s="157">
        <v>2015</v>
      </c>
      <c r="F60" s="157">
        <v>2015</v>
      </c>
      <c r="G60" s="157">
        <v>2015</v>
      </c>
      <c r="H60" s="157">
        <v>2015</v>
      </c>
      <c r="I60" s="157">
        <v>2015</v>
      </c>
      <c r="J60" s="157">
        <v>2016</v>
      </c>
      <c r="K60" s="157">
        <v>2016</v>
      </c>
      <c r="L60" s="157">
        <v>2016</v>
      </c>
      <c r="M60" s="159">
        <v>2019</v>
      </c>
      <c r="N60" s="159">
        <v>2019</v>
      </c>
      <c r="O60" s="159">
        <v>2018</v>
      </c>
      <c r="P60" s="159">
        <v>2018</v>
      </c>
      <c r="Q60" s="159">
        <v>2017</v>
      </c>
      <c r="R60" s="159">
        <v>2016</v>
      </c>
      <c r="S60" s="159">
        <v>2019</v>
      </c>
      <c r="T60" s="159">
        <v>2016</v>
      </c>
      <c r="U60" s="159">
        <v>2017</v>
      </c>
      <c r="V60" s="159">
        <v>2017</v>
      </c>
      <c r="W60" s="159">
        <v>2017</v>
      </c>
      <c r="X60" s="159">
        <v>2016</v>
      </c>
      <c r="Y60" s="159">
        <v>2010</v>
      </c>
      <c r="Z60" s="159">
        <v>2017</v>
      </c>
      <c r="AA60" s="159">
        <v>2017</v>
      </c>
      <c r="AB60" s="159">
        <v>2017</v>
      </c>
      <c r="AC60" s="159">
        <v>2015</v>
      </c>
      <c r="AD60" s="159">
        <v>2015</v>
      </c>
      <c r="AE60" s="159">
        <v>2012</v>
      </c>
      <c r="AF60" s="159">
        <v>2017</v>
      </c>
      <c r="AG60" s="158">
        <v>2010</v>
      </c>
      <c r="AH60" s="159">
        <v>2016</v>
      </c>
      <c r="AI60" s="159">
        <v>2017</v>
      </c>
      <c r="AJ60" s="159">
        <v>2018</v>
      </c>
      <c r="AK60" s="161">
        <v>43465</v>
      </c>
      <c r="AL60" s="161">
        <v>43343</v>
      </c>
      <c r="AM60" s="159" t="s">
        <v>946</v>
      </c>
      <c r="AN60" s="159">
        <v>2016</v>
      </c>
      <c r="AO60" s="159">
        <v>2016</v>
      </c>
      <c r="AP60" s="159">
        <v>2014</v>
      </c>
      <c r="AQ60" s="159">
        <v>2014</v>
      </c>
      <c r="AR60" s="159">
        <v>2015</v>
      </c>
      <c r="AS60" s="159">
        <v>2017</v>
      </c>
      <c r="AT60" s="159">
        <v>2018</v>
      </c>
      <c r="AU60" s="159">
        <v>2016</v>
      </c>
      <c r="AV60" s="159">
        <v>2015</v>
      </c>
      <c r="AW60" s="159">
        <v>2016</v>
      </c>
      <c r="AX60" s="159">
        <v>2017</v>
      </c>
      <c r="AY60" s="159">
        <v>2014</v>
      </c>
      <c r="AZ60" s="171">
        <v>2015</v>
      </c>
      <c r="BA60" s="171">
        <v>2015</v>
      </c>
      <c r="BB60" s="159">
        <v>2017</v>
      </c>
      <c r="BC60" s="159">
        <v>2017</v>
      </c>
      <c r="BD60" s="159">
        <v>2015</v>
      </c>
      <c r="BE60" s="159"/>
      <c r="BF60" s="104"/>
    </row>
    <row r="61" spans="1:58" x14ac:dyDescent="0.25">
      <c r="A61" s="128" t="str">
        <f>'Indicator Data'!A63</f>
        <v>Fiji</v>
      </c>
      <c r="B61" s="107" t="str">
        <f>'Indicator Data'!B63</f>
        <v>FJI</v>
      </c>
      <c r="C61" s="157">
        <v>2015</v>
      </c>
      <c r="D61" s="157">
        <v>2015</v>
      </c>
      <c r="E61" s="157">
        <v>2015</v>
      </c>
      <c r="F61" s="157">
        <v>2015</v>
      </c>
      <c r="G61" s="157">
        <v>2015</v>
      </c>
      <c r="H61" s="157">
        <v>2015</v>
      </c>
      <c r="I61" s="157">
        <v>2015</v>
      </c>
      <c r="J61" s="157">
        <v>2016</v>
      </c>
      <c r="K61" s="157">
        <v>2016</v>
      </c>
      <c r="L61" s="157">
        <v>2016</v>
      </c>
      <c r="M61" s="159">
        <v>2019</v>
      </c>
      <c r="N61" s="159">
        <v>2019</v>
      </c>
      <c r="O61" s="159">
        <v>2018</v>
      </c>
      <c r="P61" s="159">
        <v>2018</v>
      </c>
      <c r="Q61" s="159">
        <v>2017</v>
      </c>
      <c r="R61" s="159" t="s">
        <v>946</v>
      </c>
      <c r="S61" s="159">
        <v>2019</v>
      </c>
      <c r="T61" s="159">
        <v>2016</v>
      </c>
      <c r="U61" s="159">
        <v>2017</v>
      </c>
      <c r="V61" s="159">
        <v>2017</v>
      </c>
      <c r="W61" s="159">
        <v>2017</v>
      </c>
      <c r="X61" s="159" t="s">
        <v>946</v>
      </c>
      <c r="Y61" s="159">
        <v>2010</v>
      </c>
      <c r="Z61" s="159">
        <v>2017</v>
      </c>
      <c r="AA61" s="159">
        <v>2017</v>
      </c>
      <c r="AB61" s="159">
        <v>2016</v>
      </c>
      <c r="AC61" s="159">
        <v>2015</v>
      </c>
      <c r="AD61" s="159">
        <v>2015</v>
      </c>
      <c r="AE61" s="159" t="s">
        <v>946</v>
      </c>
      <c r="AF61" s="159">
        <v>2017</v>
      </c>
      <c r="AG61" s="158">
        <v>2008</v>
      </c>
      <c r="AH61" s="159">
        <v>2016</v>
      </c>
      <c r="AI61" s="159">
        <v>2017</v>
      </c>
      <c r="AJ61" s="159">
        <v>2018</v>
      </c>
      <c r="AK61" s="161" t="s">
        <v>946</v>
      </c>
      <c r="AL61" s="161" t="s">
        <v>1091</v>
      </c>
      <c r="AM61" s="159" t="s">
        <v>946</v>
      </c>
      <c r="AN61" s="159">
        <v>2016</v>
      </c>
      <c r="AO61" s="159">
        <v>2016</v>
      </c>
      <c r="AP61" s="159">
        <v>2014</v>
      </c>
      <c r="AQ61" s="159">
        <v>2014</v>
      </c>
      <c r="AR61" s="159">
        <v>2015</v>
      </c>
      <c r="AS61" s="159">
        <v>2017</v>
      </c>
      <c r="AT61" s="159" t="s">
        <v>946</v>
      </c>
      <c r="AU61" s="159">
        <v>2016</v>
      </c>
      <c r="AV61" s="159" t="s">
        <v>946</v>
      </c>
      <c r="AW61" s="159">
        <v>2016</v>
      </c>
      <c r="AX61" s="159">
        <v>2017</v>
      </c>
      <c r="AY61" s="159">
        <v>2014</v>
      </c>
      <c r="AZ61" s="171">
        <v>2015</v>
      </c>
      <c r="BA61" s="171">
        <v>2015</v>
      </c>
      <c r="BB61" s="159">
        <v>2017</v>
      </c>
      <c r="BC61" s="159">
        <v>2017</v>
      </c>
      <c r="BD61" s="159">
        <v>2015</v>
      </c>
      <c r="BE61" s="159"/>
      <c r="BF61" s="104"/>
    </row>
    <row r="62" spans="1:58" x14ac:dyDescent="0.25">
      <c r="A62" s="128" t="str">
        <f>'Indicator Data'!A64</f>
        <v>Finland</v>
      </c>
      <c r="B62" s="107" t="str">
        <f>'Indicator Data'!B64</f>
        <v>FIN</v>
      </c>
      <c r="C62" s="157">
        <v>2015</v>
      </c>
      <c r="D62" s="157">
        <v>2015</v>
      </c>
      <c r="E62" s="157">
        <v>2015</v>
      </c>
      <c r="F62" s="157">
        <v>2015</v>
      </c>
      <c r="G62" s="157">
        <v>2015</v>
      </c>
      <c r="H62" s="157">
        <v>2015</v>
      </c>
      <c r="I62" s="157">
        <v>2015</v>
      </c>
      <c r="J62" s="157">
        <v>2016</v>
      </c>
      <c r="K62" s="157">
        <v>2016</v>
      </c>
      <c r="L62" s="157">
        <v>2016</v>
      </c>
      <c r="M62" s="159">
        <v>2019</v>
      </c>
      <c r="N62" s="159">
        <v>2019</v>
      </c>
      <c r="O62" s="159">
        <v>2018</v>
      </c>
      <c r="P62" s="159">
        <v>2018</v>
      </c>
      <c r="Q62" s="159">
        <v>2017</v>
      </c>
      <c r="R62" s="159" t="s">
        <v>946</v>
      </c>
      <c r="S62" s="159">
        <v>2019</v>
      </c>
      <c r="T62" s="159">
        <v>2016</v>
      </c>
      <c r="U62" s="159">
        <v>2017</v>
      </c>
      <c r="V62" s="159" t="s">
        <v>946</v>
      </c>
      <c r="W62" s="159">
        <v>2017</v>
      </c>
      <c r="X62" s="159" t="s">
        <v>946</v>
      </c>
      <c r="Y62" s="159">
        <v>2010</v>
      </c>
      <c r="Z62" s="159">
        <v>2017</v>
      </c>
      <c r="AA62" s="159">
        <v>2017</v>
      </c>
      <c r="AB62" s="159" t="s">
        <v>946</v>
      </c>
      <c r="AC62" s="159">
        <v>2015</v>
      </c>
      <c r="AD62" s="159">
        <v>2015</v>
      </c>
      <c r="AE62" s="159" t="s">
        <v>946</v>
      </c>
      <c r="AF62" s="159">
        <v>2017</v>
      </c>
      <c r="AG62" s="158">
        <v>2012</v>
      </c>
      <c r="AH62" s="159">
        <v>2016</v>
      </c>
      <c r="AI62" s="159">
        <v>2017</v>
      </c>
      <c r="AJ62" s="159">
        <v>2018</v>
      </c>
      <c r="AK62" s="161" t="s">
        <v>946</v>
      </c>
      <c r="AL62" s="161" t="s">
        <v>1091</v>
      </c>
      <c r="AM62" s="159" t="s">
        <v>946</v>
      </c>
      <c r="AN62" s="159">
        <v>2016</v>
      </c>
      <c r="AO62" s="159">
        <v>2016</v>
      </c>
      <c r="AP62" s="159">
        <v>2014</v>
      </c>
      <c r="AQ62" s="159">
        <v>2014</v>
      </c>
      <c r="AR62" s="159">
        <v>2015</v>
      </c>
      <c r="AS62" s="159">
        <v>2017</v>
      </c>
      <c r="AT62" s="159">
        <v>2018</v>
      </c>
      <c r="AU62" s="159">
        <v>2016</v>
      </c>
      <c r="AV62" s="159" t="s">
        <v>946</v>
      </c>
      <c r="AW62" s="159">
        <v>2016</v>
      </c>
      <c r="AX62" s="159">
        <v>2017</v>
      </c>
      <c r="AY62" s="159">
        <v>2014</v>
      </c>
      <c r="AZ62" s="171">
        <v>2015</v>
      </c>
      <c r="BA62" s="171">
        <v>2015</v>
      </c>
      <c r="BB62" s="159">
        <v>2017</v>
      </c>
      <c r="BC62" s="159">
        <v>2017</v>
      </c>
      <c r="BD62" s="159">
        <v>2015</v>
      </c>
      <c r="BE62" s="159"/>
      <c r="BF62" s="104"/>
    </row>
    <row r="63" spans="1:58" x14ac:dyDescent="0.25">
      <c r="A63" s="128" t="str">
        <f>'Indicator Data'!A65</f>
        <v>France</v>
      </c>
      <c r="B63" s="107" t="str">
        <f>'Indicator Data'!B65</f>
        <v>FRA</v>
      </c>
      <c r="C63" s="157">
        <v>2015</v>
      </c>
      <c r="D63" s="157">
        <v>2015</v>
      </c>
      <c r="E63" s="157">
        <v>2015</v>
      </c>
      <c r="F63" s="157">
        <v>2015</v>
      </c>
      <c r="G63" s="157">
        <v>2015</v>
      </c>
      <c r="H63" s="157">
        <v>2015</v>
      </c>
      <c r="I63" s="157">
        <v>2015</v>
      </c>
      <c r="J63" s="157">
        <v>2016</v>
      </c>
      <c r="K63" s="157">
        <v>2016</v>
      </c>
      <c r="L63" s="157">
        <v>2016</v>
      </c>
      <c r="M63" s="159">
        <v>2019</v>
      </c>
      <c r="N63" s="159">
        <v>2019</v>
      </c>
      <c r="O63" s="159">
        <v>2018</v>
      </c>
      <c r="P63" s="159">
        <v>2018</v>
      </c>
      <c r="Q63" s="159">
        <v>2017</v>
      </c>
      <c r="R63" s="159" t="s">
        <v>946</v>
      </c>
      <c r="S63" s="159">
        <v>2019</v>
      </c>
      <c r="T63" s="159">
        <v>2016</v>
      </c>
      <c r="U63" s="159">
        <v>2017</v>
      </c>
      <c r="V63" s="159" t="s">
        <v>946</v>
      </c>
      <c r="W63" s="159">
        <v>2017</v>
      </c>
      <c r="X63" s="159" t="s">
        <v>946</v>
      </c>
      <c r="Y63" s="159">
        <v>2016</v>
      </c>
      <c r="Z63" s="159">
        <v>2017</v>
      </c>
      <c r="AA63" s="159">
        <v>2017</v>
      </c>
      <c r="AB63" s="159">
        <v>2017</v>
      </c>
      <c r="AC63" s="159">
        <v>2015</v>
      </c>
      <c r="AD63" s="159">
        <v>2015</v>
      </c>
      <c r="AE63" s="159" t="s">
        <v>946</v>
      </c>
      <c r="AF63" s="159">
        <v>2017</v>
      </c>
      <c r="AG63" s="158">
        <v>2012</v>
      </c>
      <c r="AH63" s="159">
        <v>2016</v>
      </c>
      <c r="AI63" s="159">
        <v>2017</v>
      </c>
      <c r="AJ63" s="159">
        <v>2018</v>
      </c>
      <c r="AK63" s="161" t="s">
        <v>946</v>
      </c>
      <c r="AL63" s="161" t="s">
        <v>1091</v>
      </c>
      <c r="AM63" s="159" t="s">
        <v>946</v>
      </c>
      <c r="AN63" s="159">
        <v>2016</v>
      </c>
      <c r="AO63" s="159">
        <v>2016</v>
      </c>
      <c r="AP63" s="159">
        <v>2014</v>
      </c>
      <c r="AQ63" s="159">
        <v>2014</v>
      </c>
      <c r="AR63" s="159">
        <v>2015</v>
      </c>
      <c r="AS63" s="159">
        <v>2017</v>
      </c>
      <c r="AT63" s="159">
        <v>2018</v>
      </c>
      <c r="AU63" s="159">
        <v>2016</v>
      </c>
      <c r="AV63" s="159" t="s">
        <v>946</v>
      </c>
      <c r="AW63" s="159">
        <v>2016</v>
      </c>
      <c r="AX63" s="159">
        <v>2017</v>
      </c>
      <c r="AY63" s="159">
        <v>2014</v>
      </c>
      <c r="AZ63" s="171">
        <v>2015</v>
      </c>
      <c r="BA63" s="171">
        <v>2015</v>
      </c>
      <c r="BB63" s="159">
        <v>2017</v>
      </c>
      <c r="BC63" s="159">
        <v>2017</v>
      </c>
      <c r="BD63" s="159">
        <v>2015</v>
      </c>
      <c r="BE63" s="159"/>
      <c r="BF63" s="104"/>
    </row>
    <row r="64" spans="1:58" x14ac:dyDescent="0.25">
      <c r="A64" s="128" t="str">
        <f>'Indicator Data'!A66</f>
        <v>Gabon</v>
      </c>
      <c r="B64" s="107" t="str">
        <f>'Indicator Data'!B66</f>
        <v>GAB</v>
      </c>
      <c r="C64" s="157">
        <v>2015</v>
      </c>
      <c r="D64" s="157">
        <v>2015</v>
      </c>
      <c r="E64" s="157">
        <v>2015</v>
      </c>
      <c r="F64" s="157">
        <v>2015</v>
      </c>
      <c r="G64" s="157">
        <v>2015</v>
      </c>
      <c r="H64" s="157">
        <v>2015</v>
      </c>
      <c r="I64" s="157">
        <v>2015</v>
      </c>
      <c r="J64" s="157">
        <v>2016</v>
      </c>
      <c r="K64" s="157">
        <v>2016</v>
      </c>
      <c r="L64" s="157">
        <v>2016</v>
      </c>
      <c r="M64" s="159">
        <v>2019</v>
      </c>
      <c r="N64" s="159">
        <v>2019</v>
      </c>
      <c r="O64" s="159">
        <v>2018</v>
      </c>
      <c r="P64" s="159">
        <v>2018</v>
      </c>
      <c r="Q64" s="159">
        <v>2017</v>
      </c>
      <c r="R64" s="159">
        <v>2012</v>
      </c>
      <c r="S64" s="159">
        <v>2019</v>
      </c>
      <c r="T64" s="159">
        <v>2016</v>
      </c>
      <c r="U64" s="159">
        <v>2017</v>
      </c>
      <c r="V64" s="159">
        <v>2017</v>
      </c>
      <c r="W64" s="159">
        <v>2017</v>
      </c>
      <c r="X64" s="159">
        <v>2012</v>
      </c>
      <c r="Y64" s="159">
        <v>2016</v>
      </c>
      <c r="Z64" s="159">
        <v>2017</v>
      </c>
      <c r="AA64" s="159">
        <v>2017</v>
      </c>
      <c r="AB64" s="159">
        <v>2017</v>
      </c>
      <c r="AC64" s="159">
        <v>2015</v>
      </c>
      <c r="AD64" s="159">
        <v>2015</v>
      </c>
      <c r="AE64" s="159">
        <v>2012</v>
      </c>
      <c r="AF64" s="159">
        <v>2017</v>
      </c>
      <c r="AG64" s="158">
        <v>2017</v>
      </c>
      <c r="AH64" s="159">
        <v>2016</v>
      </c>
      <c r="AI64" s="159">
        <v>2017</v>
      </c>
      <c r="AJ64" s="159">
        <v>2018</v>
      </c>
      <c r="AK64" s="161" t="s">
        <v>946</v>
      </c>
      <c r="AL64" s="161" t="s">
        <v>1091</v>
      </c>
      <c r="AM64" s="159" t="s">
        <v>946</v>
      </c>
      <c r="AN64" s="159">
        <v>2016</v>
      </c>
      <c r="AO64" s="159">
        <v>2016</v>
      </c>
      <c r="AP64" s="159">
        <v>2014</v>
      </c>
      <c r="AQ64" s="159">
        <v>2014</v>
      </c>
      <c r="AR64" s="159">
        <v>2015</v>
      </c>
      <c r="AS64" s="159">
        <v>2017</v>
      </c>
      <c r="AT64" s="159">
        <v>2018</v>
      </c>
      <c r="AU64" s="159">
        <v>2016</v>
      </c>
      <c r="AV64" s="159">
        <v>2015</v>
      </c>
      <c r="AW64" s="159">
        <v>2016</v>
      </c>
      <c r="AX64" s="159">
        <v>2017</v>
      </c>
      <c r="AY64" s="159">
        <v>2014</v>
      </c>
      <c r="AZ64" s="171">
        <v>2015</v>
      </c>
      <c r="BA64" s="171">
        <v>2015</v>
      </c>
      <c r="BB64" s="159">
        <v>2017</v>
      </c>
      <c r="BC64" s="159">
        <v>2017</v>
      </c>
      <c r="BD64" s="159">
        <v>2015</v>
      </c>
      <c r="BE64" s="159"/>
      <c r="BF64" s="104"/>
    </row>
    <row r="65" spans="1:58" x14ac:dyDescent="0.25">
      <c r="A65" s="128" t="str">
        <f>'Indicator Data'!A67</f>
        <v>Gambia</v>
      </c>
      <c r="B65" s="107" t="str">
        <f>'Indicator Data'!B67</f>
        <v>GMB</v>
      </c>
      <c r="C65" s="157">
        <v>2015</v>
      </c>
      <c r="D65" s="157">
        <v>2015</v>
      </c>
      <c r="E65" s="157">
        <v>2015</v>
      </c>
      <c r="F65" s="157">
        <v>2015</v>
      </c>
      <c r="G65" s="157">
        <v>2015</v>
      </c>
      <c r="H65" s="157">
        <v>2015</v>
      </c>
      <c r="I65" s="157">
        <v>2015</v>
      </c>
      <c r="J65" s="157">
        <v>2016</v>
      </c>
      <c r="K65" s="157">
        <v>2016</v>
      </c>
      <c r="L65" s="157">
        <v>2016</v>
      </c>
      <c r="M65" s="159">
        <v>2019</v>
      </c>
      <c r="N65" s="159">
        <v>2019</v>
      </c>
      <c r="O65" s="159">
        <v>2018</v>
      </c>
      <c r="P65" s="159">
        <v>2018</v>
      </c>
      <c r="Q65" s="159">
        <v>2017</v>
      </c>
      <c r="R65" s="159">
        <v>2013</v>
      </c>
      <c r="S65" s="159">
        <v>2019</v>
      </c>
      <c r="T65" s="159">
        <v>2016</v>
      </c>
      <c r="U65" s="159">
        <v>2017</v>
      </c>
      <c r="V65" s="159">
        <v>2017</v>
      </c>
      <c r="W65" s="159">
        <v>2017</v>
      </c>
      <c r="X65" s="159">
        <v>2013</v>
      </c>
      <c r="Y65" s="159">
        <v>2010</v>
      </c>
      <c r="Z65" s="159">
        <v>2017</v>
      </c>
      <c r="AA65" s="159">
        <v>2017</v>
      </c>
      <c r="AB65" s="159">
        <v>2017</v>
      </c>
      <c r="AC65" s="159">
        <v>2015</v>
      </c>
      <c r="AD65" s="159">
        <v>2015</v>
      </c>
      <c r="AE65" s="159">
        <v>2012</v>
      </c>
      <c r="AF65" s="159">
        <v>2017</v>
      </c>
      <c r="AG65" s="158" t="s">
        <v>946</v>
      </c>
      <c r="AH65" s="159">
        <v>2016</v>
      </c>
      <c r="AI65" s="159">
        <v>2017</v>
      </c>
      <c r="AJ65" s="159">
        <v>2018</v>
      </c>
      <c r="AK65" s="161" t="s">
        <v>946</v>
      </c>
      <c r="AL65" s="161" t="s">
        <v>1091</v>
      </c>
      <c r="AM65" s="197">
        <v>43281</v>
      </c>
      <c r="AN65" s="159">
        <v>2016</v>
      </c>
      <c r="AO65" s="159">
        <v>2016</v>
      </c>
      <c r="AP65" s="159">
        <v>2014</v>
      </c>
      <c r="AQ65" s="159">
        <v>2014</v>
      </c>
      <c r="AR65" s="159">
        <v>2015</v>
      </c>
      <c r="AS65" s="159">
        <v>2017</v>
      </c>
      <c r="AT65" s="159">
        <v>2018</v>
      </c>
      <c r="AU65" s="159">
        <v>2016</v>
      </c>
      <c r="AV65" s="159">
        <v>2015</v>
      </c>
      <c r="AW65" s="159">
        <v>2016</v>
      </c>
      <c r="AX65" s="159">
        <v>2016</v>
      </c>
      <c r="AY65" s="159">
        <v>2014</v>
      </c>
      <c r="AZ65" s="171">
        <v>2015</v>
      </c>
      <c r="BA65" s="171">
        <v>2015</v>
      </c>
      <c r="BB65" s="159">
        <v>2017</v>
      </c>
      <c r="BC65" s="159">
        <v>2017</v>
      </c>
      <c r="BD65" s="159">
        <v>2015</v>
      </c>
      <c r="BE65" s="159"/>
      <c r="BF65" s="104"/>
    </row>
    <row r="66" spans="1:58" x14ac:dyDescent="0.25">
      <c r="A66" s="128" t="str">
        <f>'Indicator Data'!A68</f>
        <v>Georgia</v>
      </c>
      <c r="B66" s="107" t="str">
        <f>'Indicator Data'!B68</f>
        <v>GEO</v>
      </c>
      <c r="C66" s="157">
        <v>2015</v>
      </c>
      <c r="D66" s="157">
        <v>2015</v>
      </c>
      <c r="E66" s="157">
        <v>2015</v>
      </c>
      <c r="F66" s="157">
        <v>2015</v>
      </c>
      <c r="G66" s="157">
        <v>2015</v>
      </c>
      <c r="H66" s="157">
        <v>2015</v>
      </c>
      <c r="I66" s="157">
        <v>2015</v>
      </c>
      <c r="J66" s="157">
        <v>2016</v>
      </c>
      <c r="K66" s="157">
        <v>2016</v>
      </c>
      <c r="L66" s="157">
        <v>2016</v>
      </c>
      <c r="M66" s="159">
        <v>2019</v>
      </c>
      <c r="N66" s="159">
        <v>2019</v>
      </c>
      <c r="O66" s="159">
        <v>2018</v>
      </c>
      <c r="P66" s="159">
        <v>2018</v>
      </c>
      <c r="Q66" s="159">
        <v>2017</v>
      </c>
      <c r="R66" s="159" t="s">
        <v>946</v>
      </c>
      <c r="S66" s="159">
        <v>2019</v>
      </c>
      <c r="T66" s="159">
        <v>2016</v>
      </c>
      <c r="U66" s="159">
        <v>2017</v>
      </c>
      <c r="V66" s="159">
        <v>2017</v>
      </c>
      <c r="W66" s="159">
        <v>2017</v>
      </c>
      <c r="X66" s="159">
        <v>2009</v>
      </c>
      <c r="Y66" s="159">
        <v>2013</v>
      </c>
      <c r="Z66" s="159">
        <v>2017</v>
      </c>
      <c r="AA66" s="159">
        <v>2017</v>
      </c>
      <c r="AB66" s="159">
        <v>2017</v>
      </c>
      <c r="AC66" s="159">
        <v>2015</v>
      </c>
      <c r="AD66" s="159">
        <v>2015</v>
      </c>
      <c r="AE66" s="159">
        <v>2012</v>
      </c>
      <c r="AF66" s="159">
        <v>2017</v>
      </c>
      <c r="AG66" s="158">
        <v>2016</v>
      </c>
      <c r="AH66" s="159">
        <v>2016</v>
      </c>
      <c r="AI66" s="159">
        <v>2017</v>
      </c>
      <c r="AJ66" s="159">
        <v>2018</v>
      </c>
      <c r="AK66" s="161" t="s">
        <v>1090</v>
      </c>
      <c r="AL66" s="161" t="s">
        <v>1091</v>
      </c>
      <c r="AM66" s="159" t="s">
        <v>946</v>
      </c>
      <c r="AN66" s="159">
        <v>2016</v>
      </c>
      <c r="AO66" s="159">
        <v>2016</v>
      </c>
      <c r="AP66" s="159" t="s">
        <v>946</v>
      </c>
      <c r="AQ66" s="159" t="s">
        <v>946</v>
      </c>
      <c r="AR66" s="159">
        <v>2015</v>
      </c>
      <c r="AS66" s="159">
        <v>2017</v>
      </c>
      <c r="AT66" s="159">
        <v>2018</v>
      </c>
      <c r="AU66" s="159">
        <v>2016</v>
      </c>
      <c r="AV66" s="159">
        <v>2015</v>
      </c>
      <c r="AW66" s="159">
        <v>2016</v>
      </c>
      <c r="AX66" s="159">
        <v>2017</v>
      </c>
      <c r="AY66" s="159">
        <v>2014</v>
      </c>
      <c r="AZ66" s="171">
        <v>2015</v>
      </c>
      <c r="BA66" s="171">
        <v>2015</v>
      </c>
      <c r="BB66" s="159">
        <v>2017</v>
      </c>
      <c r="BC66" s="159">
        <v>2017</v>
      </c>
      <c r="BD66" s="159">
        <v>2015</v>
      </c>
      <c r="BE66" s="159"/>
      <c r="BF66" s="104"/>
    </row>
    <row r="67" spans="1:58" x14ac:dyDescent="0.25">
      <c r="A67" s="128" t="str">
        <f>'Indicator Data'!A69</f>
        <v>Germany</v>
      </c>
      <c r="B67" s="107" t="str">
        <f>'Indicator Data'!B69</f>
        <v>DEU</v>
      </c>
      <c r="C67" s="157">
        <v>2015</v>
      </c>
      <c r="D67" s="157">
        <v>2015</v>
      </c>
      <c r="E67" s="157">
        <v>2015</v>
      </c>
      <c r="F67" s="157">
        <v>2015</v>
      </c>
      <c r="G67" s="157">
        <v>2015</v>
      </c>
      <c r="H67" s="157">
        <v>2015</v>
      </c>
      <c r="I67" s="157">
        <v>2015</v>
      </c>
      <c r="J67" s="157">
        <v>2016</v>
      </c>
      <c r="K67" s="157">
        <v>2016</v>
      </c>
      <c r="L67" s="157">
        <v>2016</v>
      </c>
      <c r="M67" s="159">
        <v>2019</v>
      </c>
      <c r="N67" s="159">
        <v>2019</v>
      </c>
      <c r="O67" s="159">
        <v>2018</v>
      </c>
      <c r="P67" s="159">
        <v>2018</v>
      </c>
      <c r="Q67" s="159">
        <v>2017</v>
      </c>
      <c r="R67" s="159" t="s">
        <v>946</v>
      </c>
      <c r="S67" s="159">
        <v>2019</v>
      </c>
      <c r="T67" s="159">
        <v>2016</v>
      </c>
      <c r="U67" s="159">
        <v>2017</v>
      </c>
      <c r="V67" s="159" t="s">
        <v>946</v>
      </c>
      <c r="W67" s="159">
        <v>2017</v>
      </c>
      <c r="X67" s="159" t="s">
        <v>946</v>
      </c>
      <c r="Y67" s="159">
        <v>2012</v>
      </c>
      <c r="Z67" s="159">
        <v>2017</v>
      </c>
      <c r="AA67" s="159">
        <v>2017</v>
      </c>
      <c r="AB67" s="159">
        <v>2017</v>
      </c>
      <c r="AC67" s="159">
        <v>2015</v>
      </c>
      <c r="AD67" s="159">
        <v>2015</v>
      </c>
      <c r="AE67" s="159" t="s">
        <v>946</v>
      </c>
      <c r="AF67" s="159">
        <v>2017</v>
      </c>
      <c r="AG67" s="158">
        <v>2011</v>
      </c>
      <c r="AH67" s="159">
        <v>2016</v>
      </c>
      <c r="AI67" s="159">
        <v>2017</v>
      </c>
      <c r="AJ67" s="159">
        <v>2018</v>
      </c>
      <c r="AK67" s="161" t="s">
        <v>946</v>
      </c>
      <c r="AL67" s="161" t="s">
        <v>1091</v>
      </c>
      <c r="AM67" s="159" t="s">
        <v>946</v>
      </c>
      <c r="AN67" s="159">
        <v>2016</v>
      </c>
      <c r="AO67" s="159">
        <v>2016</v>
      </c>
      <c r="AP67" s="159">
        <v>2014</v>
      </c>
      <c r="AQ67" s="159">
        <v>2014</v>
      </c>
      <c r="AR67" s="159">
        <v>2015</v>
      </c>
      <c r="AS67" s="159">
        <v>2017</v>
      </c>
      <c r="AT67" s="159">
        <v>2018</v>
      </c>
      <c r="AU67" s="159">
        <v>2016</v>
      </c>
      <c r="AV67" s="159" t="s">
        <v>946</v>
      </c>
      <c r="AW67" s="159">
        <v>2016</v>
      </c>
      <c r="AX67" s="159">
        <v>2017</v>
      </c>
      <c r="AY67" s="159">
        <v>2014</v>
      </c>
      <c r="AZ67" s="171">
        <v>2015</v>
      </c>
      <c r="BA67" s="171">
        <v>2015</v>
      </c>
      <c r="BB67" s="159">
        <v>2017</v>
      </c>
      <c r="BC67" s="159">
        <v>2017</v>
      </c>
      <c r="BD67" s="159">
        <v>2015</v>
      </c>
      <c r="BE67" s="159"/>
      <c r="BF67" s="104"/>
    </row>
    <row r="68" spans="1:58" x14ac:dyDescent="0.25">
      <c r="A68" s="128" t="str">
        <f>'Indicator Data'!A70</f>
        <v>Ghana</v>
      </c>
      <c r="B68" s="107" t="str">
        <f>'Indicator Data'!B70</f>
        <v>GHA</v>
      </c>
      <c r="C68" s="157">
        <v>2015</v>
      </c>
      <c r="D68" s="157">
        <v>2015</v>
      </c>
      <c r="E68" s="157">
        <v>2015</v>
      </c>
      <c r="F68" s="157">
        <v>2015</v>
      </c>
      <c r="G68" s="157">
        <v>2015</v>
      </c>
      <c r="H68" s="157">
        <v>2015</v>
      </c>
      <c r="I68" s="157">
        <v>2015</v>
      </c>
      <c r="J68" s="157">
        <v>2016</v>
      </c>
      <c r="K68" s="157">
        <v>2016</v>
      </c>
      <c r="L68" s="157">
        <v>2016</v>
      </c>
      <c r="M68" s="159">
        <v>2019</v>
      </c>
      <c r="N68" s="159">
        <v>2019</v>
      </c>
      <c r="O68" s="159">
        <v>2018</v>
      </c>
      <c r="P68" s="159">
        <v>2018</v>
      </c>
      <c r="Q68" s="159">
        <v>2017</v>
      </c>
      <c r="R68" s="159">
        <v>2014</v>
      </c>
      <c r="S68" s="159">
        <v>2019</v>
      </c>
      <c r="T68" s="159">
        <v>2016</v>
      </c>
      <c r="U68" s="159">
        <v>2017</v>
      </c>
      <c r="V68" s="159">
        <v>2017</v>
      </c>
      <c r="W68" s="159">
        <v>2017</v>
      </c>
      <c r="X68" s="159">
        <v>2014</v>
      </c>
      <c r="Y68" s="159">
        <v>2010</v>
      </c>
      <c r="Z68" s="159">
        <v>2017</v>
      </c>
      <c r="AA68" s="159">
        <v>2017</v>
      </c>
      <c r="AB68" s="159">
        <v>2017</v>
      </c>
      <c r="AC68" s="159">
        <v>2015</v>
      </c>
      <c r="AD68" s="159">
        <v>2015</v>
      </c>
      <c r="AE68" s="159">
        <v>2012</v>
      </c>
      <c r="AF68" s="159">
        <v>2017</v>
      </c>
      <c r="AG68" s="158">
        <v>2005</v>
      </c>
      <c r="AH68" s="159">
        <v>2016</v>
      </c>
      <c r="AI68" s="159">
        <v>2017</v>
      </c>
      <c r="AJ68" s="159">
        <v>2018</v>
      </c>
      <c r="AK68" s="161" t="s">
        <v>946</v>
      </c>
      <c r="AL68" s="161">
        <v>43524</v>
      </c>
      <c r="AM68" s="159" t="s">
        <v>946</v>
      </c>
      <c r="AN68" s="159">
        <v>2016</v>
      </c>
      <c r="AO68" s="159">
        <v>2016</v>
      </c>
      <c r="AP68" s="159">
        <v>2014</v>
      </c>
      <c r="AQ68" s="159">
        <v>2014</v>
      </c>
      <c r="AR68" s="159">
        <v>2015</v>
      </c>
      <c r="AS68" s="159">
        <v>2017</v>
      </c>
      <c r="AT68" s="159">
        <v>2018</v>
      </c>
      <c r="AU68" s="159">
        <v>2016</v>
      </c>
      <c r="AV68" s="159">
        <v>2015</v>
      </c>
      <c r="AW68" s="159">
        <v>2016</v>
      </c>
      <c r="AX68" s="159">
        <v>2017</v>
      </c>
      <c r="AY68" s="159">
        <v>2014</v>
      </c>
      <c r="AZ68" s="171">
        <v>2015</v>
      </c>
      <c r="BA68" s="171">
        <v>2015</v>
      </c>
      <c r="BB68" s="159">
        <v>2017</v>
      </c>
      <c r="BC68" s="159">
        <v>2017</v>
      </c>
      <c r="BD68" s="159">
        <v>2015</v>
      </c>
      <c r="BE68" s="159"/>
      <c r="BF68" s="104"/>
    </row>
    <row r="69" spans="1:58" x14ac:dyDescent="0.25">
      <c r="A69" s="128" t="str">
        <f>'Indicator Data'!A71</f>
        <v>Greece</v>
      </c>
      <c r="B69" s="107" t="str">
        <f>'Indicator Data'!B71</f>
        <v>GRC</v>
      </c>
      <c r="C69" s="157">
        <v>2015</v>
      </c>
      <c r="D69" s="157">
        <v>2015</v>
      </c>
      <c r="E69" s="157">
        <v>2015</v>
      </c>
      <c r="F69" s="157">
        <v>2015</v>
      </c>
      <c r="G69" s="157">
        <v>2015</v>
      </c>
      <c r="H69" s="157">
        <v>2015</v>
      </c>
      <c r="I69" s="157">
        <v>2015</v>
      </c>
      <c r="J69" s="157">
        <v>2016</v>
      </c>
      <c r="K69" s="157">
        <v>2016</v>
      </c>
      <c r="L69" s="157">
        <v>2016</v>
      </c>
      <c r="M69" s="159">
        <v>2019</v>
      </c>
      <c r="N69" s="159">
        <v>2019</v>
      </c>
      <c r="O69" s="159">
        <v>2018</v>
      </c>
      <c r="P69" s="159">
        <v>2018</v>
      </c>
      <c r="Q69" s="159">
        <v>2017</v>
      </c>
      <c r="R69" s="159" t="s">
        <v>946</v>
      </c>
      <c r="S69" s="159">
        <v>2019</v>
      </c>
      <c r="T69" s="159">
        <v>2016</v>
      </c>
      <c r="U69" s="159">
        <v>2017</v>
      </c>
      <c r="V69" s="159" t="s">
        <v>946</v>
      </c>
      <c r="W69" s="159">
        <v>2017</v>
      </c>
      <c r="X69" s="159" t="s">
        <v>946</v>
      </c>
      <c r="Y69" s="159">
        <v>2010</v>
      </c>
      <c r="Z69" s="159">
        <v>2017</v>
      </c>
      <c r="AA69" s="159">
        <v>2017</v>
      </c>
      <c r="AB69" s="159">
        <v>2017</v>
      </c>
      <c r="AC69" s="159">
        <v>2015</v>
      </c>
      <c r="AD69" s="159">
        <v>2015</v>
      </c>
      <c r="AE69" s="159" t="s">
        <v>946</v>
      </c>
      <c r="AF69" s="159">
        <v>2017</v>
      </c>
      <c r="AG69" s="158">
        <v>2012</v>
      </c>
      <c r="AH69" s="159">
        <v>2016</v>
      </c>
      <c r="AI69" s="159">
        <v>2017</v>
      </c>
      <c r="AJ69" s="159">
        <v>2018</v>
      </c>
      <c r="AK69" s="161" t="s">
        <v>946</v>
      </c>
      <c r="AL69" s="161" t="s">
        <v>1091</v>
      </c>
      <c r="AM69" s="159" t="s">
        <v>946</v>
      </c>
      <c r="AN69" s="159">
        <v>2016</v>
      </c>
      <c r="AO69" s="159">
        <v>2016</v>
      </c>
      <c r="AP69" s="159">
        <v>2014</v>
      </c>
      <c r="AQ69" s="159">
        <v>2014</v>
      </c>
      <c r="AR69" s="159">
        <v>2015</v>
      </c>
      <c r="AS69" s="159">
        <v>2017</v>
      </c>
      <c r="AT69" s="159">
        <v>2018</v>
      </c>
      <c r="AU69" s="159">
        <v>2016</v>
      </c>
      <c r="AV69" s="159">
        <v>2015</v>
      </c>
      <c r="AW69" s="159">
        <v>2016</v>
      </c>
      <c r="AX69" s="159">
        <v>2017</v>
      </c>
      <c r="AY69" s="159">
        <v>2014</v>
      </c>
      <c r="AZ69" s="171">
        <v>2015</v>
      </c>
      <c r="BA69" s="171">
        <v>2015</v>
      </c>
      <c r="BB69" s="159">
        <v>2017</v>
      </c>
      <c r="BC69" s="159">
        <v>2017</v>
      </c>
      <c r="BD69" s="159">
        <v>2015</v>
      </c>
      <c r="BE69" s="159"/>
      <c r="BF69" s="104"/>
    </row>
    <row r="70" spans="1:58" x14ac:dyDescent="0.25">
      <c r="A70" s="128" t="str">
        <f>'Indicator Data'!A72</f>
        <v>Grenada</v>
      </c>
      <c r="B70" s="107" t="str">
        <f>'Indicator Data'!B72</f>
        <v>GRD</v>
      </c>
      <c r="C70" s="157">
        <v>2015</v>
      </c>
      <c r="D70" s="157">
        <v>2015</v>
      </c>
      <c r="E70" s="157">
        <v>2015</v>
      </c>
      <c r="F70" s="157">
        <v>2015</v>
      </c>
      <c r="G70" s="157">
        <v>2015</v>
      </c>
      <c r="H70" s="157">
        <v>2015</v>
      </c>
      <c r="I70" s="157">
        <v>2015</v>
      </c>
      <c r="J70" s="157">
        <v>2016</v>
      </c>
      <c r="K70" s="157">
        <v>2016</v>
      </c>
      <c r="L70" s="157">
        <v>2016</v>
      </c>
      <c r="M70" s="159">
        <v>2019</v>
      </c>
      <c r="N70" s="159">
        <v>2019</v>
      </c>
      <c r="O70" s="159">
        <v>2018</v>
      </c>
      <c r="P70" s="159">
        <v>2018</v>
      </c>
      <c r="Q70" s="159">
        <v>2017</v>
      </c>
      <c r="R70" s="159" t="s">
        <v>946</v>
      </c>
      <c r="S70" s="159">
        <v>2019</v>
      </c>
      <c r="T70" s="159">
        <v>2016</v>
      </c>
      <c r="U70" s="159">
        <v>2017</v>
      </c>
      <c r="V70" s="159">
        <v>2017</v>
      </c>
      <c r="W70" s="159">
        <v>2017</v>
      </c>
      <c r="X70" s="159" t="s">
        <v>946</v>
      </c>
      <c r="Y70" s="159" t="s">
        <v>946</v>
      </c>
      <c r="Z70" s="159">
        <v>2017</v>
      </c>
      <c r="AA70" s="159">
        <v>2017</v>
      </c>
      <c r="AB70" s="159" t="s">
        <v>946</v>
      </c>
      <c r="AC70" s="159">
        <v>2015</v>
      </c>
      <c r="AD70" s="159">
        <v>2015</v>
      </c>
      <c r="AE70" s="159" t="s">
        <v>946</v>
      </c>
      <c r="AF70" s="159" t="s">
        <v>946</v>
      </c>
      <c r="AG70" s="158">
        <v>2008</v>
      </c>
      <c r="AH70" s="159">
        <v>2016</v>
      </c>
      <c r="AI70" s="159">
        <v>2017</v>
      </c>
      <c r="AJ70" s="159">
        <v>2018</v>
      </c>
      <c r="AK70" s="161" t="s">
        <v>946</v>
      </c>
      <c r="AL70" s="161" t="s">
        <v>1091</v>
      </c>
      <c r="AM70" s="159" t="s">
        <v>946</v>
      </c>
      <c r="AN70" s="159">
        <v>2016</v>
      </c>
      <c r="AO70" s="159">
        <v>2016</v>
      </c>
      <c r="AP70" s="159">
        <v>2014</v>
      </c>
      <c r="AQ70" s="159" t="s">
        <v>946</v>
      </c>
      <c r="AR70" s="159">
        <v>2013</v>
      </c>
      <c r="AS70" s="159">
        <v>2017</v>
      </c>
      <c r="AT70" s="159">
        <v>2018</v>
      </c>
      <c r="AU70" s="159">
        <v>2016</v>
      </c>
      <c r="AV70" s="159" t="s">
        <v>946</v>
      </c>
      <c r="AW70" s="159">
        <v>2016</v>
      </c>
      <c r="AX70" s="159">
        <v>2017</v>
      </c>
      <c r="AY70" s="159">
        <v>2014</v>
      </c>
      <c r="AZ70" s="171">
        <v>2015</v>
      </c>
      <c r="BA70" s="171">
        <v>2015</v>
      </c>
      <c r="BB70" s="159">
        <v>2017</v>
      </c>
      <c r="BC70" s="159">
        <v>2017</v>
      </c>
      <c r="BD70" s="159">
        <v>2015</v>
      </c>
      <c r="BE70" s="159"/>
      <c r="BF70" s="104"/>
    </row>
    <row r="71" spans="1:58" x14ac:dyDescent="0.25">
      <c r="A71" s="128" t="str">
        <f>'Indicator Data'!A73</f>
        <v>Guatemala</v>
      </c>
      <c r="B71" s="107" t="str">
        <f>'Indicator Data'!B73</f>
        <v>GTM</v>
      </c>
      <c r="C71" s="157">
        <v>2015</v>
      </c>
      <c r="D71" s="157">
        <v>2015</v>
      </c>
      <c r="E71" s="157">
        <v>2015</v>
      </c>
      <c r="F71" s="157">
        <v>2015</v>
      </c>
      <c r="G71" s="157">
        <v>2015</v>
      </c>
      <c r="H71" s="157">
        <v>2015</v>
      </c>
      <c r="I71" s="157">
        <v>2015</v>
      </c>
      <c r="J71" s="157">
        <v>2016</v>
      </c>
      <c r="K71" s="157">
        <v>2016</v>
      </c>
      <c r="L71" s="157">
        <v>2016</v>
      </c>
      <c r="M71" s="159">
        <v>2019</v>
      </c>
      <c r="N71" s="159">
        <v>2019</v>
      </c>
      <c r="O71" s="159">
        <v>2018</v>
      </c>
      <c r="P71" s="159">
        <v>2018</v>
      </c>
      <c r="Q71" s="159">
        <v>2017</v>
      </c>
      <c r="R71" s="159">
        <v>2015</v>
      </c>
      <c r="S71" s="159">
        <v>2019</v>
      </c>
      <c r="T71" s="159">
        <v>2016</v>
      </c>
      <c r="U71" s="159">
        <v>2017</v>
      </c>
      <c r="V71" s="159">
        <v>2017</v>
      </c>
      <c r="W71" s="159">
        <v>2017</v>
      </c>
      <c r="X71" s="159">
        <v>2015</v>
      </c>
      <c r="Y71" s="159">
        <v>2009</v>
      </c>
      <c r="Z71" s="159">
        <v>2017</v>
      </c>
      <c r="AA71" s="159">
        <v>2017</v>
      </c>
      <c r="AB71" s="159">
        <v>2017</v>
      </c>
      <c r="AC71" s="159">
        <v>2015</v>
      </c>
      <c r="AD71" s="159">
        <v>2015</v>
      </c>
      <c r="AE71" s="159">
        <v>2012</v>
      </c>
      <c r="AF71" s="159">
        <v>2017</v>
      </c>
      <c r="AG71" s="158">
        <v>2014</v>
      </c>
      <c r="AH71" s="159">
        <v>2016</v>
      </c>
      <c r="AI71" s="159">
        <v>2017</v>
      </c>
      <c r="AJ71" s="159">
        <v>2018</v>
      </c>
      <c r="AK71" s="161" t="s">
        <v>1090</v>
      </c>
      <c r="AL71" s="161" t="s">
        <v>1091</v>
      </c>
      <c r="AM71" s="159" t="s">
        <v>946</v>
      </c>
      <c r="AN71" s="159">
        <v>2016</v>
      </c>
      <c r="AO71" s="159">
        <v>2016</v>
      </c>
      <c r="AP71" s="159">
        <v>2014</v>
      </c>
      <c r="AQ71" s="159">
        <v>2014</v>
      </c>
      <c r="AR71" s="159">
        <v>2015</v>
      </c>
      <c r="AS71" s="159">
        <v>2017</v>
      </c>
      <c r="AT71" s="159">
        <v>2018</v>
      </c>
      <c r="AU71" s="159">
        <v>2016</v>
      </c>
      <c r="AV71" s="159">
        <v>2015</v>
      </c>
      <c r="AW71" s="159">
        <v>2016</v>
      </c>
      <c r="AX71" s="159">
        <v>2017</v>
      </c>
      <c r="AY71" s="159">
        <v>2014</v>
      </c>
      <c r="AZ71" s="171">
        <v>2015</v>
      </c>
      <c r="BA71" s="171">
        <v>2015</v>
      </c>
      <c r="BB71" s="159">
        <v>2017</v>
      </c>
      <c r="BC71" s="159">
        <v>2017</v>
      </c>
      <c r="BD71" s="159">
        <v>2015</v>
      </c>
      <c r="BE71" s="159"/>
      <c r="BF71" s="104"/>
    </row>
    <row r="72" spans="1:58" x14ac:dyDescent="0.25">
      <c r="A72" s="128" t="str">
        <f>'Indicator Data'!A74</f>
        <v>Guinea</v>
      </c>
      <c r="B72" s="107" t="str">
        <f>'Indicator Data'!B74</f>
        <v>GIN</v>
      </c>
      <c r="C72" s="157">
        <v>2015</v>
      </c>
      <c r="D72" s="157">
        <v>2015</v>
      </c>
      <c r="E72" s="157">
        <v>2015</v>
      </c>
      <c r="F72" s="157">
        <v>2015</v>
      </c>
      <c r="G72" s="157">
        <v>2015</v>
      </c>
      <c r="H72" s="157">
        <v>2015</v>
      </c>
      <c r="I72" s="157">
        <v>2015</v>
      </c>
      <c r="J72" s="157">
        <v>2016</v>
      </c>
      <c r="K72" s="157">
        <v>2016</v>
      </c>
      <c r="L72" s="157">
        <v>2016</v>
      </c>
      <c r="M72" s="159">
        <v>2019</v>
      </c>
      <c r="N72" s="159">
        <v>2019</v>
      </c>
      <c r="O72" s="159">
        <v>2018</v>
      </c>
      <c r="P72" s="159">
        <v>2018</v>
      </c>
      <c r="Q72" s="159">
        <v>2017</v>
      </c>
      <c r="R72" s="159">
        <v>2016</v>
      </c>
      <c r="S72" s="159">
        <v>2019</v>
      </c>
      <c r="T72" s="159">
        <v>2016</v>
      </c>
      <c r="U72" s="159">
        <v>2017</v>
      </c>
      <c r="V72" s="159">
        <v>2017</v>
      </c>
      <c r="W72" s="159">
        <v>2017</v>
      </c>
      <c r="X72" s="159">
        <v>2016</v>
      </c>
      <c r="Y72" s="159">
        <v>2016</v>
      </c>
      <c r="Z72" s="159">
        <v>2017</v>
      </c>
      <c r="AA72" s="159">
        <v>2017</v>
      </c>
      <c r="AB72" s="159">
        <v>2017</v>
      </c>
      <c r="AC72" s="159">
        <v>2015</v>
      </c>
      <c r="AD72" s="159">
        <v>2015</v>
      </c>
      <c r="AE72" s="159">
        <v>2012</v>
      </c>
      <c r="AF72" s="159" t="s">
        <v>946</v>
      </c>
      <c r="AG72" s="158">
        <v>2012</v>
      </c>
      <c r="AH72" s="159">
        <v>2016</v>
      </c>
      <c r="AI72" s="159">
        <v>2017</v>
      </c>
      <c r="AJ72" s="159">
        <v>2018</v>
      </c>
      <c r="AK72" s="161" t="s">
        <v>946</v>
      </c>
      <c r="AL72" s="161">
        <v>43496</v>
      </c>
      <c r="AM72" s="159" t="s">
        <v>946</v>
      </c>
      <c r="AN72" s="159">
        <v>2016</v>
      </c>
      <c r="AO72" s="159">
        <v>2016</v>
      </c>
      <c r="AP72" s="159">
        <v>2013</v>
      </c>
      <c r="AQ72" s="159">
        <v>2013</v>
      </c>
      <c r="AR72" s="159">
        <v>2015</v>
      </c>
      <c r="AS72" s="159">
        <v>2017</v>
      </c>
      <c r="AT72" s="159">
        <v>2018</v>
      </c>
      <c r="AU72" s="159">
        <v>2016</v>
      </c>
      <c r="AV72" s="159">
        <v>2015</v>
      </c>
      <c r="AW72" s="159">
        <v>2016</v>
      </c>
      <c r="AX72" s="159">
        <v>2016</v>
      </c>
      <c r="AY72" s="159">
        <v>2014</v>
      </c>
      <c r="AZ72" s="171">
        <v>2015</v>
      </c>
      <c r="BA72" s="171">
        <v>2015</v>
      </c>
      <c r="BB72" s="159">
        <v>2017</v>
      </c>
      <c r="BC72" s="159">
        <v>2017</v>
      </c>
      <c r="BD72" s="159">
        <v>2015</v>
      </c>
      <c r="BE72" s="159"/>
      <c r="BF72" s="104"/>
    </row>
    <row r="73" spans="1:58" x14ac:dyDescent="0.25">
      <c r="A73" s="128" t="str">
        <f>'Indicator Data'!A75</f>
        <v>Guinea-Bissau</v>
      </c>
      <c r="B73" s="107" t="str">
        <f>'Indicator Data'!B75</f>
        <v>GNB</v>
      </c>
      <c r="C73" s="157">
        <v>2015</v>
      </c>
      <c r="D73" s="157">
        <v>2015</v>
      </c>
      <c r="E73" s="157">
        <v>2015</v>
      </c>
      <c r="F73" s="157">
        <v>2015</v>
      </c>
      <c r="G73" s="157">
        <v>2015</v>
      </c>
      <c r="H73" s="157">
        <v>2015</v>
      </c>
      <c r="I73" s="157">
        <v>2015</v>
      </c>
      <c r="J73" s="157">
        <v>2016</v>
      </c>
      <c r="K73" s="157">
        <v>2016</v>
      </c>
      <c r="L73" s="157">
        <v>2016</v>
      </c>
      <c r="M73" s="159">
        <v>2019</v>
      </c>
      <c r="N73" s="159">
        <v>2019</v>
      </c>
      <c r="O73" s="159">
        <v>2018</v>
      </c>
      <c r="P73" s="159">
        <v>2018</v>
      </c>
      <c r="Q73" s="159">
        <v>2017</v>
      </c>
      <c r="R73" s="159" t="s">
        <v>946</v>
      </c>
      <c r="S73" s="159">
        <v>2019</v>
      </c>
      <c r="T73" s="159">
        <v>2016</v>
      </c>
      <c r="U73" s="159">
        <v>2017</v>
      </c>
      <c r="V73" s="159">
        <v>2017</v>
      </c>
      <c r="W73" s="159">
        <v>2017</v>
      </c>
      <c r="X73" s="159">
        <v>2014</v>
      </c>
      <c r="Y73" s="159">
        <v>2010</v>
      </c>
      <c r="Z73" s="159">
        <v>2017</v>
      </c>
      <c r="AA73" s="159">
        <v>2017</v>
      </c>
      <c r="AB73" s="159">
        <v>2017</v>
      </c>
      <c r="AC73" s="159">
        <v>2015</v>
      </c>
      <c r="AD73" s="159">
        <v>2015</v>
      </c>
      <c r="AE73" s="159">
        <v>2012</v>
      </c>
      <c r="AF73" s="159" t="s">
        <v>946</v>
      </c>
      <c r="AG73" s="158">
        <v>2010</v>
      </c>
      <c r="AH73" s="159">
        <v>2016</v>
      </c>
      <c r="AI73" s="159">
        <v>2017</v>
      </c>
      <c r="AJ73" s="159">
        <v>2018</v>
      </c>
      <c r="AK73" s="161" t="s">
        <v>946</v>
      </c>
      <c r="AL73" s="161" t="s">
        <v>1091</v>
      </c>
      <c r="AM73" s="159" t="s">
        <v>946</v>
      </c>
      <c r="AN73" s="159">
        <v>2016</v>
      </c>
      <c r="AO73" s="159">
        <v>2016</v>
      </c>
      <c r="AP73" s="159" t="s">
        <v>946</v>
      </c>
      <c r="AQ73" s="159" t="s">
        <v>946</v>
      </c>
      <c r="AR73" s="159">
        <v>2015</v>
      </c>
      <c r="AS73" s="159">
        <v>2017</v>
      </c>
      <c r="AT73" s="159">
        <v>2018</v>
      </c>
      <c r="AU73" s="159">
        <v>2016</v>
      </c>
      <c r="AV73" s="159">
        <v>2015</v>
      </c>
      <c r="AW73" s="159">
        <v>2016</v>
      </c>
      <c r="AX73" s="159">
        <v>2017</v>
      </c>
      <c r="AY73" s="159">
        <v>2014</v>
      </c>
      <c r="AZ73" s="171">
        <v>2015</v>
      </c>
      <c r="BA73" s="171">
        <v>2015</v>
      </c>
      <c r="BB73" s="159">
        <v>2017</v>
      </c>
      <c r="BC73" s="159">
        <v>2017</v>
      </c>
      <c r="BD73" s="159">
        <v>2015</v>
      </c>
      <c r="BE73" s="159"/>
      <c r="BF73" s="104"/>
    </row>
    <row r="74" spans="1:58" x14ac:dyDescent="0.25">
      <c r="A74" s="128" t="str">
        <f>'Indicator Data'!A76</f>
        <v>Guyana</v>
      </c>
      <c r="B74" s="107" t="str">
        <f>'Indicator Data'!B76</f>
        <v>GUY</v>
      </c>
      <c r="C74" s="157">
        <v>2015</v>
      </c>
      <c r="D74" s="157">
        <v>2015</v>
      </c>
      <c r="E74" s="157">
        <v>2015</v>
      </c>
      <c r="F74" s="157">
        <v>2015</v>
      </c>
      <c r="G74" s="157">
        <v>2015</v>
      </c>
      <c r="H74" s="157">
        <v>2015</v>
      </c>
      <c r="I74" s="157">
        <v>2015</v>
      </c>
      <c r="J74" s="157">
        <v>2016</v>
      </c>
      <c r="K74" s="157">
        <v>2016</v>
      </c>
      <c r="L74" s="157">
        <v>2016</v>
      </c>
      <c r="M74" s="159">
        <v>2019</v>
      </c>
      <c r="N74" s="159">
        <v>2019</v>
      </c>
      <c r="O74" s="159">
        <v>2018</v>
      </c>
      <c r="P74" s="159">
        <v>2018</v>
      </c>
      <c r="Q74" s="159">
        <v>2017</v>
      </c>
      <c r="R74" s="159">
        <v>2009</v>
      </c>
      <c r="S74" s="159">
        <v>2019</v>
      </c>
      <c r="T74" s="159">
        <v>2016</v>
      </c>
      <c r="U74" s="159">
        <v>2017</v>
      </c>
      <c r="V74" s="159">
        <v>2017</v>
      </c>
      <c r="W74" s="159">
        <v>2017</v>
      </c>
      <c r="X74" s="159">
        <v>2014</v>
      </c>
      <c r="Y74" s="159">
        <v>2010</v>
      </c>
      <c r="Z74" s="159">
        <v>2017</v>
      </c>
      <c r="AA74" s="159">
        <v>2017</v>
      </c>
      <c r="AB74" s="159">
        <v>2017</v>
      </c>
      <c r="AC74" s="159">
        <v>2015</v>
      </c>
      <c r="AD74" s="159">
        <v>2015</v>
      </c>
      <c r="AE74" s="159">
        <v>2012</v>
      </c>
      <c r="AF74" s="159">
        <v>2017</v>
      </c>
      <c r="AG74" s="158">
        <v>2006</v>
      </c>
      <c r="AH74" s="159">
        <v>2016</v>
      </c>
      <c r="AI74" s="159">
        <v>2017</v>
      </c>
      <c r="AJ74" s="159">
        <v>2018</v>
      </c>
      <c r="AK74" s="161" t="s">
        <v>946</v>
      </c>
      <c r="AL74" s="161" t="s">
        <v>1091</v>
      </c>
      <c r="AM74" s="159" t="s">
        <v>946</v>
      </c>
      <c r="AN74" s="159">
        <v>2016</v>
      </c>
      <c r="AO74" s="159">
        <v>2016</v>
      </c>
      <c r="AP74" s="159" t="s">
        <v>946</v>
      </c>
      <c r="AQ74" s="159" t="s">
        <v>946</v>
      </c>
      <c r="AR74" s="159" t="s">
        <v>946</v>
      </c>
      <c r="AS74" s="159">
        <v>2017</v>
      </c>
      <c r="AT74" s="159">
        <v>2018</v>
      </c>
      <c r="AU74" s="159">
        <v>2016</v>
      </c>
      <c r="AV74" s="159">
        <v>2015</v>
      </c>
      <c r="AW74" s="159">
        <v>2016</v>
      </c>
      <c r="AX74" s="159">
        <v>2017</v>
      </c>
      <c r="AY74" s="159">
        <v>2014</v>
      </c>
      <c r="AZ74" s="171">
        <v>2015</v>
      </c>
      <c r="BA74" s="171">
        <v>2015</v>
      </c>
      <c r="BB74" s="159">
        <v>2017</v>
      </c>
      <c r="BC74" s="159">
        <v>2017</v>
      </c>
      <c r="BD74" s="159">
        <v>2015</v>
      </c>
      <c r="BE74" s="159"/>
      <c r="BF74" s="104"/>
    </row>
    <row r="75" spans="1:58" x14ac:dyDescent="0.25">
      <c r="A75" s="128" t="str">
        <f>'Indicator Data'!A77</f>
        <v>Haiti</v>
      </c>
      <c r="B75" s="107" t="str">
        <f>'Indicator Data'!B77</f>
        <v>HTI</v>
      </c>
      <c r="C75" s="157">
        <v>2015</v>
      </c>
      <c r="D75" s="157">
        <v>2015</v>
      </c>
      <c r="E75" s="157">
        <v>2015</v>
      </c>
      <c r="F75" s="157">
        <v>2015</v>
      </c>
      <c r="G75" s="157">
        <v>2015</v>
      </c>
      <c r="H75" s="157">
        <v>2015</v>
      </c>
      <c r="I75" s="157">
        <v>2015</v>
      </c>
      <c r="J75" s="157">
        <v>2016</v>
      </c>
      <c r="K75" s="157">
        <v>2016</v>
      </c>
      <c r="L75" s="157">
        <v>2016</v>
      </c>
      <c r="M75" s="159">
        <v>2019</v>
      </c>
      <c r="N75" s="159">
        <v>2019</v>
      </c>
      <c r="O75" s="159">
        <v>2018</v>
      </c>
      <c r="P75" s="159">
        <v>2018</v>
      </c>
      <c r="Q75" s="159">
        <v>2017</v>
      </c>
      <c r="R75" s="159">
        <v>2012</v>
      </c>
      <c r="S75" s="159">
        <v>2019</v>
      </c>
      <c r="T75" s="159">
        <v>2016</v>
      </c>
      <c r="U75" s="159">
        <v>2017</v>
      </c>
      <c r="V75" s="159">
        <v>2017</v>
      </c>
      <c r="W75" s="159">
        <v>2017</v>
      </c>
      <c r="X75" s="159">
        <v>2012</v>
      </c>
      <c r="Y75" s="159">
        <v>2014</v>
      </c>
      <c r="Z75" s="159">
        <v>2017</v>
      </c>
      <c r="AA75" s="159">
        <v>2017</v>
      </c>
      <c r="AB75" s="159">
        <v>2017</v>
      </c>
      <c r="AC75" s="159">
        <v>2015</v>
      </c>
      <c r="AD75" s="159">
        <v>2015</v>
      </c>
      <c r="AE75" s="159">
        <v>2012</v>
      </c>
      <c r="AF75" s="159">
        <v>2017</v>
      </c>
      <c r="AG75" s="158">
        <v>2012</v>
      </c>
      <c r="AH75" s="159">
        <v>2016</v>
      </c>
      <c r="AI75" s="159">
        <v>2017</v>
      </c>
      <c r="AJ75" s="159">
        <v>2018</v>
      </c>
      <c r="AK75" s="161">
        <v>43190</v>
      </c>
      <c r="AL75" s="161" t="s">
        <v>1091</v>
      </c>
      <c r="AM75" s="159" t="s">
        <v>946</v>
      </c>
      <c r="AN75" s="159">
        <v>2016</v>
      </c>
      <c r="AO75" s="159">
        <v>2016</v>
      </c>
      <c r="AP75" s="159">
        <v>2014</v>
      </c>
      <c r="AQ75" s="159">
        <v>2014</v>
      </c>
      <c r="AR75" s="159">
        <v>2013</v>
      </c>
      <c r="AS75" s="159">
        <v>2017</v>
      </c>
      <c r="AT75" s="159">
        <v>2018</v>
      </c>
      <c r="AU75" s="159">
        <v>2016</v>
      </c>
      <c r="AV75" s="159">
        <v>2015</v>
      </c>
      <c r="AW75" s="159">
        <v>2016</v>
      </c>
      <c r="AX75" s="159">
        <v>2017</v>
      </c>
      <c r="AY75" s="159">
        <v>2014</v>
      </c>
      <c r="AZ75" s="171">
        <v>2015</v>
      </c>
      <c r="BA75" s="171">
        <v>2015</v>
      </c>
      <c r="BB75" s="159">
        <v>2017</v>
      </c>
      <c r="BC75" s="159">
        <v>2017</v>
      </c>
      <c r="BD75" s="159">
        <v>2015</v>
      </c>
      <c r="BE75" s="159"/>
      <c r="BF75" s="104"/>
    </row>
    <row r="76" spans="1:58" x14ac:dyDescent="0.25">
      <c r="A76" s="128" t="str">
        <f>'Indicator Data'!A78</f>
        <v>Honduras</v>
      </c>
      <c r="B76" s="107" t="str">
        <f>'Indicator Data'!B78</f>
        <v>HND</v>
      </c>
      <c r="C76" s="157">
        <v>2015</v>
      </c>
      <c r="D76" s="157">
        <v>2015</v>
      </c>
      <c r="E76" s="157">
        <v>2015</v>
      </c>
      <c r="F76" s="157">
        <v>2015</v>
      </c>
      <c r="G76" s="157">
        <v>2015</v>
      </c>
      <c r="H76" s="157">
        <v>2015</v>
      </c>
      <c r="I76" s="157">
        <v>2015</v>
      </c>
      <c r="J76" s="157">
        <v>2016</v>
      </c>
      <c r="K76" s="157">
        <v>2016</v>
      </c>
      <c r="L76" s="157">
        <v>2016</v>
      </c>
      <c r="M76" s="159">
        <v>2019</v>
      </c>
      <c r="N76" s="159">
        <v>2019</v>
      </c>
      <c r="O76" s="159">
        <v>2018</v>
      </c>
      <c r="P76" s="159">
        <v>2018</v>
      </c>
      <c r="Q76" s="159">
        <v>2017</v>
      </c>
      <c r="R76" s="159">
        <v>2012</v>
      </c>
      <c r="S76" s="159">
        <v>2019</v>
      </c>
      <c r="T76" s="159">
        <v>2016</v>
      </c>
      <c r="U76" s="159">
        <v>2017</v>
      </c>
      <c r="V76" s="159">
        <v>2017</v>
      </c>
      <c r="W76" s="159">
        <v>2017</v>
      </c>
      <c r="X76" s="159">
        <v>2012</v>
      </c>
      <c r="Y76" s="159" t="s">
        <v>946</v>
      </c>
      <c r="Z76" s="159">
        <v>2017</v>
      </c>
      <c r="AA76" s="159">
        <v>2017</v>
      </c>
      <c r="AB76" s="159">
        <v>2017</v>
      </c>
      <c r="AC76" s="159">
        <v>2015</v>
      </c>
      <c r="AD76" s="159">
        <v>2015</v>
      </c>
      <c r="AE76" s="159">
        <v>2012</v>
      </c>
      <c r="AF76" s="159">
        <v>2017</v>
      </c>
      <c r="AG76" s="158">
        <v>2016</v>
      </c>
      <c r="AH76" s="159">
        <v>2016</v>
      </c>
      <c r="AI76" s="159">
        <v>2017</v>
      </c>
      <c r="AJ76" s="159">
        <v>2018</v>
      </c>
      <c r="AK76" s="161" t="s">
        <v>1090</v>
      </c>
      <c r="AL76" s="161" t="s">
        <v>1091</v>
      </c>
      <c r="AM76" s="159" t="s">
        <v>946</v>
      </c>
      <c r="AN76" s="159">
        <v>2016</v>
      </c>
      <c r="AO76" s="159">
        <v>2016</v>
      </c>
      <c r="AP76" s="159">
        <v>2014</v>
      </c>
      <c r="AQ76" s="159">
        <v>2014</v>
      </c>
      <c r="AR76" s="159">
        <v>2013</v>
      </c>
      <c r="AS76" s="159">
        <v>2017</v>
      </c>
      <c r="AT76" s="159">
        <v>2018</v>
      </c>
      <c r="AU76" s="159">
        <v>2016</v>
      </c>
      <c r="AV76" s="159">
        <v>2016</v>
      </c>
      <c r="AW76" s="159">
        <v>2016</v>
      </c>
      <c r="AX76" s="159">
        <v>2017</v>
      </c>
      <c r="AY76" s="159">
        <v>2014</v>
      </c>
      <c r="AZ76" s="171">
        <v>2015</v>
      </c>
      <c r="BA76" s="171">
        <v>2015</v>
      </c>
      <c r="BB76" s="159">
        <v>2017</v>
      </c>
      <c r="BC76" s="159">
        <v>2017</v>
      </c>
      <c r="BD76" s="159">
        <v>2015</v>
      </c>
      <c r="BE76" s="159"/>
      <c r="BF76" s="104"/>
    </row>
    <row r="77" spans="1:58" x14ac:dyDescent="0.25">
      <c r="A77" s="128" t="str">
        <f>'Indicator Data'!A79</f>
        <v>Hungary</v>
      </c>
      <c r="B77" s="107" t="str">
        <f>'Indicator Data'!B79</f>
        <v>HUN</v>
      </c>
      <c r="C77" s="157">
        <v>2015</v>
      </c>
      <c r="D77" s="157">
        <v>2015</v>
      </c>
      <c r="E77" s="157">
        <v>2015</v>
      </c>
      <c r="F77" s="157">
        <v>2015</v>
      </c>
      <c r="G77" s="157">
        <v>2015</v>
      </c>
      <c r="H77" s="157">
        <v>2015</v>
      </c>
      <c r="I77" s="157">
        <v>2015</v>
      </c>
      <c r="J77" s="157">
        <v>2016</v>
      </c>
      <c r="K77" s="157">
        <v>2016</v>
      </c>
      <c r="L77" s="157">
        <v>2016</v>
      </c>
      <c r="M77" s="159">
        <v>2019</v>
      </c>
      <c r="N77" s="159">
        <v>2019</v>
      </c>
      <c r="O77" s="159">
        <v>2018</v>
      </c>
      <c r="P77" s="159">
        <v>2018</v>
      </c>
      <c r="Q77" s="159">
        <v>2017</v>
      </c>
      <c r="R77" s="159" t="s">
        <v>946</v>
      </c>
      <c r="S77" s="159">
        <v>2019</v>
      </c>
      <c r="T77" s="159">
        <v>2016</v>
      </c>
      <c r="U77" s="159">
        <v>2017</v>
      </c>
      <c r="V77" s="159" t="s">
        <v>946</v>
      </c>
      <c r="W77" s="159">
        <v>2017</v>
      </c>
      <c r="X77" s="159" t="s">
        <v>946</v>
      </c>
      <c r="Y77" s="159">
        <v>2012</v>
      </c>
      <c r="Z77" s="159">
        <v>2017</v>
      </c>
      <c r="AA77" s="159">
        <v>2017</v>
      </c>
      <c r="AB77" s="159">
        <v>2017</v>
      </c>
      <c r="AC77" s="159">
        <v>2015</v>
      </c>
      <c r="AD77" s="159">
        <v>2015</v>
      </c>
      <c r="AE77" s="159" t="s">
        <v>946</v>
      </c>
      <c r="AF77" s="159">
        <v>2017</v>
      </c>
      <c r="AG77" s="158">
        <v>2012</v>
      </c>
      <c r="AH77" s="159">
        <v>2016</v>
      </c>
      <c r="AI77" s="159">
        <v>2017</v>
      </c>
      <c r="AJ77" s="159">
        <v>2018</v>
      </c>
      <c r="AK77" s="161" t="s">
        <v>946</v>
      </c>
      <c r="AL77" s="161" t="s">
        <v>1091</v>
      </c>
      <c r="AM77" s="159" t="s">
        <v>946</v>
      </c>
      <c r="AN77" s="159">
        <v>2016</v>
      </c>
      <c r="AO77" s="159">
        <v>2016</v>
      </c>
      <c r="AP77" s="159">
        <v>2014</v>
      </c>
      <c r="AQ77" s="159">
        <v>2014</v>
      </c>
      <c r="AR77" s="159">
        <v>2015</v>
      </c>
      <c r="AS77" s="159">
        <v>2017</v>
      </c>
      <c r="AT77" s="159">
        <v>2018</v>
      </c>
      <c r="AU77" s="159">
        <v>2016</v>
      </c>
      <c r="AV77" s="159">
        <v>2015</v>
      </c>
      <c r="AW77" s="159">
        <v>2016</v>
      </c>
      <c r="AX77" s="159">
        <v>2017</v>
      </c>
      <c r="AY77" s="159">
        <v>2014</v>
      </c>
      <c r="AZ77" s="171">
        <v>2015</v>
      </c>
      <c r="BA77" s="171">
        <v>2015</v>
      </c>
      <c r="BB77" s="159">
        <v>2017</v>
      </c>
      <c r="BC77" s="159">
        <v>2017</v>
      </c>
      <c r="BD77" s="159">
        <v>2015</v>
      </c>
      <c r="BE77" s="159"/>
      <c r="BF77" s="104"/>
    </row>
    <row r="78" spans="1:58" x14ac:dyDescent="0.25">
      <c r="A78" s="128" t="str">
        <f>'Indicator Data'!A80</f>
        <v>Iceland</v>
      </c>
      <c r="B78" s="107" t="str">
        <f>'Indicator Data'!B80</f>
        <v>ISL</v>
      </c>
      <c r="C78" s="157">
        <v>2015</v>
      </c>
      <c r="D78" s="157">
        <v>2015</v>
      </c>
      <c r="E78" s="157">
        <v>2015</v>
      </c>
      <c r="F78" s="157">
        <v>2015</v>
      </c>
      <c r="G78" s="157">
        <v>2015</v>
      </c>
      <c r="H78" s="157">
        <v>2015</v>
      </c>
      <c r="I78" s="157">
        <v>2015</v>
      </c>
      <c r="J78" s="157">
        <v>2016</v>
      </c>
      <c r="K78" s="157">
        <v>2016</v>
      </c>
      <c r="L78" s="157">
        <v>2016</v>
      </c>
      <c r="M78" s="159">
        <v>2019</v>
      </c>
      <c r="N78" s="159">
        <v>2019</v>
      </c>
      <c r="O78" s="159">
        <v>2018</v>
      </c>
      <c r="P78" s="159">
        <v>2018</v>
      </c>
      <c r="Q78" s="159">
        <v>2017</v>
      </c>
      <c r="R78" s="159" t="s">
        <v>946</v>
      </c>
      <c r="S78" s="159">
        <v>2019</v>
      </c>
      <c r="T78" s="159">
        <v>2016</v>
      </c>
      <c r="U78" s="159">
        <v>2017</v>
      </c>
      <c r="V78" s="159" t="s">
        <v>946</v>
      </c>
      <c r="W78" s="159">
        <v>2017</v>
      </c>
      <c r="X78" s="159" t="s">
        <v>946</v>
      </c>
      <c r="Y78" s="159">
        <v>2015</v>
      </c>
      <c r="Z78" s="159">
        <v>2017</v>
      </c>
      <c r="AA78" s="159">
        <v>2017</v>
      </c>
      <c r="AB78" s="159" t="s">
        <v>946</v>
      </c>
      <c r="AC78" s="159">
        <v>2015</v>
      </c>
      <c r="AD78" s="159">
        <v>2015</v>
      </c>
      <c r="AE78" s="159" t="s">
        <v>946</v>
      </c>
      <c r="AF78" s="159">
        <v>2017</v>
      </c>
      <c r="AG78" s="158">
        <v>2012</v>
      </c>
      <c r="AH78" s="159">
        <v>2016</v>
      </c>
      <c r="AI78" s="159">
        <v>2017</v>
      </c>
      <c r="AJ78" s="159">
        <v>2018</v>
      </c>
      <c r="AK78" s="161" t="s">
        <v>946</v>
      </c>
      <c r="AL78" s="161" t="s">
        <v>1091</v>
      </c>
      <c r="AM78" s="159" t="s">
        <v>946</v>
      </c>
      <c r="AN78" s="159">
        <v>2016</v>
      </c>
      <c r="AO78" s="159">
        <v>2016</v>
      </c>
      <c r="AP78" s="159">
        <v>2014</v>
      </c>
      <c r="AQ78" s="159">
        <v>2014</v>
      </c>
      <c r="AR78" s="159" t="s">
        <v>946</v>
      </c>
      <c r="AS78" s="159">
        <v>2017</v>
      </c>
      <c r="AT78" s="159">
        <v>2018</v>
      </c>
      <c r="AU78" s="159">
        <v>2016</v>
      </c>
      <c r="AV78" s="159" t="s">
        <v>946</v>
      </c>
      <c r="AW78" s="159">
        <v>2016</v>
      </c>
      <c r="AX78" s="159">
        <v>2017</v>
      </c>
      <c r="AY78" s="159">
        <v>2014</v>
      </c>
      <c r="AZ78" s="171">
        <v>2015</v>
      </c>
      <c r="BA78" s="171">
        <v>2015</v>
      </c>
      <c r="BB78" s="159">
        <v>2017</v>
      </c>
      <c r="BC78" s="159">
        <v>2017</v>
      </c>
      <c r="BD78" s="159">
        <v>2015</v>
      </c>
      <c r="BE78" s="159"/>
      <c r="BF78" s="104"/>
    </row>
    <row r="79" spans="1:58" x14ac:dyDescent="0.25">
      <c r="A79" s="128" t="str">
        <f>'Indicator Data'!A81</f>
        <v>India</v>
      </c>
      <c r="B79" s="107" t="str">
        <f>'Indicator Data'!B81</f>
        <v>IND</v>
      </c>
      <c r="C79" s="157">
        <v>2015</v>
      </c>
      <c r="D79" s="157">
        <v>2015</v>
      </c>
      <c r="E79" s="157">
        <v>2015</v>
      </c>
      <c r="F79" s="157">
        <v>2015</v>
      </c>
      <c r="G79" s="157">
        <v>2015</v>
      </c>
      <c r="H79" s="157">
        <v>2015</v>
      </c>
      <c r="I79" s="157">
        <v>2015</v>
      </c>
      <c r="J79" s="157">
        <v>2016</v>
      </c>
      <c r="K79" s="157">
        <v>2016</v>
      </c>
      <c r="L79" s="157">
        <v>2016</v>
      </c>
      <c r="M79" s="159">
        <v>2019</v>
      </c>
      <c r="N79" s="159">
        <v>2019</v>
      </c>
      <c r="O79" s="159">
        <v>2018</v>
      </c>
      <c r="P79" s="159">
        <v>2018</v>
      </c>
      <c r="Q79" s="159">
        <v>2017</v>
      </c>
      <c r="R79" s="159">
        <v>2016</v>
      </c>
      <c r="S79" s="159">
        <v>2019</v>
      </c>
      <c r="T79" s="159">
        <v>2016</v>
      </c>
      <c r="U79" s="159">
        <v>2017</v>
      </c>
      <c r="V79" s="159">
        <v>2017</v>
      </c>
      <c r="W79" s="159">
        <v>2017</v>
      </c>
      <c r="X79" s="159">
        <v>2006</v>
      </c>
      <c r="Y79" s="159">
        <v>2016</v>
      </c>
      <c r="Z79" s="159">
        <v>2017</v>
      </c>
      <c r="AA79" s="159">
        <v>2017</v>
      </c>
      <c r="AB79" s="159">
        <v>2017</v>
      </c>
      <c r="AC79" s="159">
        <v>2015</v>
      </c>
      <c r="AD79" s="159">
        <v>2015</v>
      </c>
      <c r="AE79" s="159">
        <v>2012</v>
      </c>
      <c r="AF79" s="159">
        <v>2017</v>
      </c>
      <c r="AG79" s="158">
        <v>2009</v>
      </c>
      <c r="AH79" s="159">
        <v>2016</v>
      </c>
      <c r="AI79" s="159">
        <v>2017</v>
      </c>
      <c r="AJ79" s="159">
        <v>2018</v>
      </c>
      <c r="AK79" s="161" t="s">
        <v>1090</v>
      </c>
      <c r="AL79" s="161" t="s">
        <v>1091</v>
      </c>
      <c r="AM79" s="159" t="s">
        <v>946</v>
      </c>
      <c r="AN79" s="159">
        <v>2016</v>
      </c>
      <c r="AO79" s="159">
        <v>2016</v>
      </c>
      <c r="AP79" s="159">
        <v>2014</v>
      </c>
      <c r="AQ79" s="159">
        <v>2014</v>
      </c>
      <c r="AR79" s="159">
        <v>2015</v>
      </c>
      <c r="AS79" s="159">
        <v>2017</v>
      </c>
      <c r="AT79" s="159">
        <v>2018</v>
      </c>
      <c r="AU79" s="159">
        <v>2016</v>
      </c>
      <c r="AV79" s="159">
        <v>2015</v>
      </c>
      <c r="AW79" s="159">
        <v>2016</v>
      </c>
      <c r="AX79" s="159">
        <v>2017</v>
      </c>
      <c r="AY79" s="159">
        <v>2014</v>
      </c>
      <c r="AZ79" s="171">
        <v>2015</v>
      </c>
      <c r="BA79" s="171">
        <v>2015</v>
      </c>
      <c r="BB79" s="159">
        <v>2017</v>
      </c>
      <c r="BC79" s="159">
        <v>2017</v>
      </c>
      <c r="BD79" s="159">
        <v>2015</v>
      </c>
      <c r="BE79" s="159"/>
      <c r="BF79" s="104"/>
    </row>
    <row r="80" spans="1:58" x14ac:dyDescent="0.25">
      <c r="A80" s="128" t="str">
        <f>'Indicator Data'!A82</f>
        <v>Indonesia</v>
      </c>
      <c r="B80" s="107" t="str">
        <f>'Indicator Data'!B82</f>
        <v>IDN</v>
      </c>
      <c r="C80" s="157">
        <v>2015</v>
      </c>
      <c r="D80" s="157">
        <v>2015</v>
      </c>
      <c r="E80" s="157">
        <v>2015</v>
      </c>
      <c r="F80" s="157">
        <v>2015</v>
      </c>
      <c r="G80" s="157">
        <v>2015</v>
      </c>
      <c r="H80" s="157">
        <v>2015</v>
      </c>
      <c r="I80" s="157">
        <v>2015</v>
      </c>
      <c r="J80" s="157">
        <v>2016</v>
      </c>
      <c r="K80" s="157">
        <v>2016</v>
      </c>
      <c r="L80" s="157">
        <v>2016</v>
      </c>
      <c r="M80" s="159">
        <v>2019</v>
      </c>
      <c r="N80" s="159">
        <v>2019</v>
      </c>
      <c r="O80" s="159">
        <v>2018</v>
      </c>
      <c r="P80" s="159">
        <v>2018</v>
      </c>
      <c r="Q80" s="159">
        <v>2017</v>
      </c>
      <c r="R80" s="159">
        <v>2012</v>
      </c>
      <c r="S80" s="159">
        <v>2019</v>
      </c>
      <c r="T80" s="159">
        <v>2016</v>
      </c>
      <c r="U80" s="159">
        <v>2017</v>
      </c>
      <c r="V80" s="159">
        <v>2017</v>
      </c>
      <c r="W80" s="159">
        <v>2017</v>
      </c>
      <c r="X80" s="159">
        <v>2013</v>
      </c>
      <c r="Y80" s="159">
        <v>2012</v>
      </c>
      <c r="Z80" s="159">
        <v>2017</v>
      </c>
      <c r="AA80" s="159">
        <v>2017</v>
      </c>
      <c r="AB80" s="159">
        <v>2017</v>
      </c>
      <c r="AC80" s="159">
        <v>2015</v>
      </c>
      <c r="AD80" s="159">
        <v>2015</v>
      </c>
      <c r="AE80" s="159">
        <v>2012</v>
      </c>
      <c r="AF80" s="159">
        <v>2017</v>
      </c>
      <c r="AG80" s="158">
        <v>2010</v>
      </c>
      <c r="AH80" s="159">
        <v>2016</v>
      </c>
      <c r="AI80" s="159">
        <v>2017</v>
      </c>
      <c r="AJ80" s="159">
        <v>2018</v>
      </c>
      <c r="AK80" s="161" t="s">
        <v>1091</v>
      </c>
      <c r="AL80" s="161" t="s">
        <v>1091</v>
      </c>
      <c r="AM80" s="159" t="s">
        <v>946</v>
      </c>
      <c r="AN80" s="159">
        <v>2016</v>
      </c>
      <c r="AO80" s="159">
        <v>2016</v>
      </c>
      <c r="AP80" s="159">
        <v>2014</v>
      </c>
      <c r="AQ80" s="159">
        <v>2014</v>
      </c>
      <c r="AR80" s="159">
        <v>2015</v>
      </c>
      <c r="AS80" s="159">
        <v>2017</v>
      </c>
      <c r="AT80" s="159">
        <v>2018</v>
      </c>
      <c r="AU80" s="159">
        <v>2016</v>
      </c>
      <c r="AV80" s="159">
        <v>2016</v>
      </c>
      <c r="AW80" s="159">
        <v>2016</v>
      </c>
      <c r="AX80" s="159">
        <v>2017</v>
      </c>
      <c r="AY80" s="159">
        <v>2014</v>
      </c>
      <c r="AZ80" s="171">
        <v>2015</v>
      </c>
      <c r="BA80" s="171">
        <v>2015</v>
      </c>
      <c r="BB80" s="159">
        <v>2017</v>
      </c>
      <c r="BC80" s="159">
        <v>2017</v>
      </c>
      <c r="BD80" s="159">
        <v>2015</v>
      </c>
      <c r="BE80" s="159"/>
      <c r="BF80" s="104"/>
    </row>
    <row r="81" spans="1:58" x14ac:dyDescent="0.25">
      <c r="A81" s="128" t="str">
        <f>'Indicator Data'!A83</f>
        <v>Iran</v>
      </c>
      <c r="B81" s="107" t="str">
        <f>'Indicator Data'!B83</f>
        <v>IRN</v>
      </c>
      <c r="C81" s="157">
        <v>2015</v>
      </c>
      <c r="D81" s="157">
        <v>2015</v>
      </c>
      <c r="E81" s="157">
        <v>2015</v>
      </c>
      <c r="F81" s="157">
        <v>2015</v>
      </c>
      <c r="G81" s="157">
        <v>2015</v>
      </c>
      <c r="H81" s="157">
        <v>2015</v>
      </c>
      <c r="I81" s="157">
        <v>2015</v>
      </c>
      <c r="J81" s="157">
        <v>2016</v>
      </c>
      <c r="K81" s="157">
        <v>2016</v>
      </c>
      <c r="L81" s="157">
        <v>2016</v>
      </c>
      <c r="M81" s="159">
        <v>2019</v>
      </c>
      <c r="N81" s="159">
        <v>2019</v>
      </c>
      <c r="O81" s="159">
        <v>2018</v>
      </c>
      <c r="P81" s="159">
        <v>2018</v>
      </c>
      <c r="Q81" s="159">
        <v>2017</v>
      </c>
      <c r="R81" s="159" t="s">
        <v>946</v>
      </c>
      <c r="S81" s="159">
        <v>2019</v>
      </c>
      <c r="T81" s="159">
        <v>2016</v>
      </c>
      <c r="U81" s="159">
        <v>2017</v>
      </c>
      <c r="V81" s="159">
        <v>2017</v>
      </c>
      <c r="W81" s="159">
        <v>2017</v>
      </c>
      <c r="X81" s="159" t="s">
        <v>946</v>
      </c>
      <c r="Y81" s="159">
        <v>2010</v>
      </c>
      <c r="Z81" s="159">
        <v>2017</v>
      </c>
      <c r="AA81" s="159">
        <v>2017</v>
      </c>
      <c r="AB81" s="159">
        <v>2017</v>
      </c>
      <c r="AC81" s="159">
        <v>2015</v>
      </c>
      <c r="AD81" s="159">
        <v>2015</v>
      </c>
      <c r="AE81" s="159">
        <v>2012</v>
      </c>
      <c r="AF81" s="159">
        <v>2017</v>
      </c>
      <c r="AG81" s="158">
        <v>2013</v>
      </c>
      <c r="AH81" s="159">
        <v>2016</v>
      </c>
      <c r="AI81" s="159">
        <v>2017</v>
      </c>
      <c r="AJ81" s="159">
        <v>2018</v>
      </c>
      <c r="AK81" s="161" t="s">
        <v>946</v>
      </c>
      <c r="AL81" s="161" t="s">
        <v>1091</v>
      </c>
      <c r="AM81" s="197">
        <v>43281</v>
      </c>
      <c r="AN81" s="159">
        <v>2016</v>
      </c>
      <c r="AO81" s="159">
        <v>2016</v>
      </c>
      <c r="AP81" s="159">
        <v>2014</v>
      </c>
      <c r="AQ81" s="159">
        <v>2014</v>
      </c>
      <c r="AR81" s="159">
        <v>2013</v>
      </c>
      <c r="AS81" s="159">
        <v>2017</v>
      </c>
      <c r="AT81" s="159">
        <v>2018</v>
      </c>
      <c r="AU81" s="159">
        <v>2016</v>
      </c>
      <c r="AV81" s="159">
        <v>2015</v>
      </c>
      <c r="AW81" s="159">
        <v>2016</v>
      </c>
      <c r="AX81" s="159">
        <v>2017</v>
      </c>
      <c r="AY81" s="159">
        <v>2014</v>
      </c>
      <c r="AZ81" s="171">
        <v>2015</v>
      </c>
      <c r="BA81" s="171">
        <v>2015</v>
      </c>
      <c r="BB81" s="159">
        <v>2017</v>
      </c>
      <c r="BC81" s="159">
        <v>2017</v>
      </c>
      <c r="BD81" s="159">
        <v>2015</v>
      </c>
      <c r="BE81" s="159"/>
      <c r="BF81" s="104"/>
    </row>
    <row r="82" spans="1:58" x14ac:dyDescent="0.25">
      <c r="A82" s="128" t="str">
        <f>'Indicator Data'!A84</f>
        <v>Iraq</v>
      </c>
      <c r="B82" s="107" t="str">
        <f>'Indicator Data'!B84</f>
        <v>IRQ</v>
      </c>
      <c r="C82" s="157">
        <v>2015</v>
      </c>
      <c r="D82" s="157">
        <v>2015</v>
      </c>
      <c r="E82" s="157">
        <v>2015</v>
      </c>
      <c r="F82" s="157">
        <v>2015</v>
      </c>
      <c r="G82" s="157">
        <v>2015</v>
      </c>
      <c r="H82" s="157">
        <v>2015</v>
      </c>
      <c r="I82" s="157">
        <v>2015</v>
      </c>
      <c r="J82" s="157">
        <v>2016</v>
      </c>
      <c r="K82" s="157">
        <v>2016</v>
      </c>
      <c r="L82" s="157">
        <v>2016</v>
      </c>
      <c r="M82" s="159">
        <v>2019</v>
      </c>
      <c r="N82" s="159">
        <v>2019</v>
      </c>
      <c r="O82" s="159">
        <v>2018</v>
      </c>
      <c r="P82" s="159">
        <v>2018</v>
      </c>
      <c r="Q82" s="159">
        <v>2017</v>
      </c>
      <c r="R82" s="159">
        <v>2011</v>
      </c>
      <c r="S82" s="159">
        <v>2019</v>
      </c>
      <c r="T82" s="159">
        <v>2016</v>
      </c>
      <c r="U82" s="159">
        <v>2017</v>
      </c>
      <c r="V82" s="159">
        <v>2017</v>
      </c>
      <c r="W82" s="159">
        <v>2017</v>
      </c>
      <c r="X82" s="159">
        <v>2011</v>
      </c>
      <c r="Y82" s="159">
        <v>2010</v>
      </c>
      <c r="Z82" s="159">
        <v>2017</v>
      </c>
      <c r="AA82" s="159">
        <v>2017</v>
      </c>
      <c r="AB82" s="159" t="s">
        <v>946</v>
      </c>
      <c r="AC82" s="159">
        <v>2015</v>
      </c>
      <c r="AD82" s="159">
        <v>2015</v>
      </c>
      <c r="AE82" s="159">
        <v>2012</v>
      </c>
      <c r="AF82" s="159">
        <v>2017</v>
      </c>
      <c r="AG82" s="158">
        <v>2012</v>
      </c>
      <c r="AH82" s="159">
        <v>2016</v>
      </c>
      <c r="AI82" s="159">
        <v>2017</v>
      </c>
      <c r="AJ82" s="159">
        <v>2018</v>
      </c>
      <c r="AK82" s="161">
        <v>43524</v>
      </c>
      <c r="AL82" s="161">
        <v>43524</v>
      </c>
      <c r="AM82" s="197">
        <v>43281</v>
      </c>
      <c r="AN82" s="159">
        <v>2016</v>
      </c>
      <c r="AO82" s="159">
        <v>2016</v>
      </c>
      <c r="AP82" s="159">
        <v>2014</v>
      </c>
      <c r="AQ82" s="159">
        <v>2014</v>
      </c>
      <c r="AR82" s="159">
        <v>2015</v>
      </c>
      <c r="AS82" s="159">
        <v>2017</v>
      </c>
      <c r="AT82" s="159">
        <v>2018</v>
      </c>
      <c r="AU82" s="159">
        <v>2016</v>
      </c>
      <c r="AV82" s="159">
        <v>2015</v>
      </c>
      <c r="AW82" s="159">
        <v>2016</v>
      </c>
      <c r="AX82" s="159">
        <v>2017</v>
      </c>
      <c r="AY82" s="159">
        <v>2014</v>
      </c>
      <c r="AZ82" s="171">
        <v>2015</v>
      </c>
      <c r="BA82" s="171">
        <v>2015</v>
      </c>
      <c r="BB82" s="159">
        <v>2017</v>
      </c>
      <c r="BC82" s="159">
        <v>2017</v>
      </c>
      <c r="BD82" s="159">
        <v>2015</v>
      </c>
      <c r="BE82" s="159"/>
      <c r="BF82" s="104"/>
    </row>
    <row r="83" spans="1:58" x14ac:dyDescent="0.25">
      <c r="A83" s="128" t="str">
        <f>'Indicator Data'!A85</f>
        <v>Ireland</v>
      </c>
      <c r="B83" s="107" t="str">
        <f>'Indicator Data'!B85</f>
        <v>IRL</v>
      </c>
      <c r="C83" s="157">
        <v>2015</v>
      </c>
      <c r="D83" s="157">
        <v>2015</v>
      </c>
      <c r="E83" s="157">
        <v>2015</v>
      </c>
      <c r="F83" s="157">
        <v>2015</v>
      </c>
      <c r="G83" s="157">
        <v>2015</v>
      </c>
      <c r="H83" s="157">
        <v>2015</v>
      </c>
      <c r="I83" s="157">
        <v>2015</v>
      </c>
      <c r="J83" s="157">
        <v>2016</v>
      </c>
      <c r="K83" s="157">
        <v>2016</v>
      </c>
      <c r="L83" s="157">
        <v>2016</v>
      </c>
      <c r="M83" s="159">
        <v>2019</v>
      </c>
      <c r="N83" s="159">
        <v>2019</v>
      </c>
      <c r="O83" s="159">
        <v>2018</v>
      </c>
      <c r="P83" s="159">
        <v>2018</v>
      </c>
      <c r="Q83" s="159">
        <v>2017</v>
      </c>
      <c r="R83" s="159" t="s">
        <v>946</v>
      </c>
      <c r="S83" s="159">
        <v>2019</v>
      </c>
      <c r="T83" s="159">
        <v>2016</v>
      </c>
      <c r="U83" s="159">
        <v>2017</v>
      </c>
      <c r="V83" s="159" t="s">
        <v>946</v>
      </c>
      <c r="W83" s="159">
        <v>2017</v>
      </c>
      <c r="X83" s="159" t="s">
        <v>946</v>
      </c>
      <c r="Y83" s="159">
        <v>2016</v>
      </c>
      <c r="Z83" s="159">
        <v>2017</v>
      </c>
      <c r="AA83" s="159">
        <v>2017</v>
      </c>
      <c r="AB83" s="159">
        <v>2017</v>
      </c>
      <c r="AC83" s="159">
        <v>2015</v>
      </c>
      <c r="AD83" s="159">
        <v>2015</v>
      </c>
      <c r="AE83" s="159" t="s">
        <v>946</v>
      </c>
      <c r="AF83" s="159">
        <v>2017</v>
      </c>
      <c r="AG83" s="158">
        <v>2012</v>
      </c>
      <c r="AH83" s="159">
        <v>2016</v>
      </c>
      <c r="AI83" s="159">
        <v>2017</v>
      </c>
      <c r="AJ83" s="159">
        <v>2018</v>
      </c>
      <c r="AK83" s="161" t="s">
        <v>946</v>
      </c>
      <c r="AL83" s="161" t="s">
        <v>1091</v>
      </c>
      <c r="AM83" s="159" t="s">
        <v>946</v>
      </c>
      <c r="AN83" s="159">
        <v>2016</v>
      </c>
      <c r="AO83" s="159">
        <v>2016</v>
      </c>
      <c r="AP83" s="159">
        <v>2014</v>
      </c>
      <c r="AQ83" s="159">
        <v>2014</v>
      </c>
      <c r="AR83" s="159" t="s">
        <v>946</v>
      </c>
      <c r="AS83" s="159">
        <v>2017</v>
      </c>
      <c r="AT83" s="159">
        <v>2018</v>
      </c>
      <c r="AU83" s="159">
        <v>2016</v>
      </c>
      <c r="AV83" s="159" t="s">
        <v>946</v>
      </c>
      <c r="AW83" s="159">
        <v>2016</v>
      </c>
      <c r="AX83" s="159">
        <v>2017</v>
      </c>
      <c r="AY83" s="159">
        <v>2014</v>
      </c>
      <c r="AZ83" s="171">
        <v>2015</v>
      </c>
      <c r="BA83" s="171">
        <v>2015</v>
      </c>
      <c r="BB83" s="159">
        <v>2017</v>
      </c>
      <c r="BC83" s="159">
        <v>2017</v>
      </c>
      <c r="BD83" s="159">
        <v>2015</v>
      </c>
      <c r="BE83" s="159"/>
      <c r="BF83" s="104"/>
    </row>
    <row r="84" spans="1:58" x14ac:dyDescent="0.25">
      <c r="A84" s="128" t="str">
        <f>'Indicator Data'!A86</f>
        <v>Israel</v>
      </c>
      <c r="B84" s="107" t="str">
        <f>'Indicator Data'!B86</f>
        <v>ISR</v>
      </c>
      <c r="C84" s="157">
        <v>2015</v>
      </c>
      <c r="D84" s="157">
        <v>2015</v>
      </c>
      <c r="E84" s="157">
        <v>2015</v>
      </c>
      <c r="F84" s="157">
        <v>2015</v>
      </c>
      <c r="G84" s="157">
        <v>2015</v>
      </c>
      <c r="H84" s="157">
        <v>2015</v>
      </c>
      <c r="I84" s="157">
        <v>2015</v>
      </c>
      <c r="J84" s="157">
        <v>2016</v>
      </c>
      <c r="K84" s="157">
        <v>2016</v>
      </c>
      <c r="L84" s="157">
        <v>2016</v>
      </c>
      <c r="M84" s="159">
        <v>2019</v>
      </c>
      <c r="N84" s="159">
        <v>2019</v>
      </c>
      <c r="O84" s="159">
        <v>2018</v>
      </c>
      <c r="P84" s="159">
        <v>2018</v>
      </c>
      <c r="Q84" s="159">
        <v>2017</v>
      </c>
      <c r="R84" s="159" t="s">
        <v>946</v>
      </c>
      <c r="S84" s="159">
        <v>2019</v>
      </c>
      <c r="T84" s="159">
        <v>2016</v>
      </c>
      <c r="U84" s="159">
        <v>2017</v>
      </c>
      <c r="V84" s="159" t="s">
        <v>946</v>
      </c>
      <c r="W84" s="159">
        <v>2017</v>
      </c>
      <c r="X84" s="159" t="s">
        <v>946</v>
      </c>
      <c r="Y84" s="159">
        <v>2012</v>
      </c>
      <c r="Z84" s="159">
        <v>2017</v>
      </c>
      <c r="AA84" s="159">
        <v>2017</v>
      </c>
      <c r="AB84" s="159" t="s">
        <v>946</v>
      </c>
      <c r="AC84" s="159">
        <v>2015</v>
      </c>
      <c r="AD84" s="159">
        <v>2015</v>
      </c>
      <c r="AE84" s="159" t="s">
        <v>946</v>
      </c>
      <c r="AF84" s="159">
        <v>2017</v>
      </c>
      <c r="AG84" s="158">
        <v>2010</v>
      </c>
      <c r="AH84" s="159">
        <v>2016</v>
      </c>
      <c r="AI84" s="159">
        <v>2017</v>
      </c>
      <c r="AJ84" s="159">
        <v>2018</v>
      </c>
      <c r="AK84" s="161" t="s">
        <v>946</v>
      </c>
      <c r="AL84" s="161" t="s">
        <v>1091</v>
      </c>
      <c r="AM84" s="159" t="s">
        <v>946</v>
      </c>
      <c r="AN84" s="159">
        <v>2016</v>
      </c>
      <c r="AO84" s="159">
        <v>2016</v>
      </c>
      <c r="AP84" s="159">
        <v>2014</v>
      </c>
      <c r="AQ84" s="159">
        <v>2014</v>
      </c>
      <c r="AR84" s="159" t="s">
        <v>946</v>
      </c>
      <c r="AS84" s="159">
        <v>2017</v>
      </c>
      <c r="AT84" s="159">
        <v>2018</v>
      </c>
      <c r="AU84" s="159">
        <v>2016</v>
      </c>
      <c r="AV84" s="159" t="s">
        <v>946</v>
      </c>
      <c r="AW84" s="159">
        <v>2016</v>
      </c>
      <c r="AX84" s="159">
        <v>2017</v>
      </c>
      <c r="AY84" s="159">
        <v>2014</v>
      </c>
      <c r="AZ84" s="171">
        <v>2015</v>
      </c>
      <c r="BA84" s="171">
        <v>2015</v>
      </c>
      <c r="BB84" s="159">
        <v>2017</v>
      </c>
      <c r="BC84" s="159">
        <v>2017</v>
      </c>
      <c r="BD84" s="159">
        <v>2015</v>
      </c>
      <c r="BE84" s="159"/>
      <c r="BF84" s="104"/>
    </row>
    <row r="85" spans="1:58" x14ac:dyDescent="0.25">
      <c r="A85" s="128" t="str">
        <f>'Indicator Data'!A87</f>
        <v>Italy</v>
      </c>
      <c r="B85" s="107" t="str">
        <f>'Indicator Data'!B87</f>
        <v>ITA</v>
      </c>
      <c r="C85" s="157">
        <v>2015</v>
      </c>
      <c r="D85" s="157">
        <v>2015</v>
      </c>
      <c r="E85" s="157">
        <v>2015</v>
      </c>
      <c r="F85" s="157">
        <v>2015</v>
      </c>
      <c r="G85" s="157">
        <v>2015</v>
      </c>
      <c r="H85" s="157">
        <v>2015</v>
      </c>
      <c r="I85" s="157">
        <v>2015</v>
      </c>
      <c r="J85" s="157">
        <v>2016</v>
      </c>
      <c r="K85" s="157">
        <v>2016</v>
      </c>
      <c r="L85" s="157">
        <v>2016</v>
      </c>
      <c r="M85" s="159">
        <v>2019</v>
      </c>
      <c r="N85" s="159">
        <v>2019</v>
      </c>
      <c r="O85" s="159">
        <v>2018</v>
      </c>
      <c r="P85" s="159">
        <v>2018</v>
      </c>
      <c r="Q85" s="159">
        <v>2017</v>
      </c>
      <c r="R85" s="159" t="s">
        <v>946</v>
      </c>
      <c r="S85" s="159">
        <v>2019</v>
      </c>
      <c r="T85" s="159">
        <v>2016</v>
      </c>
      <c r="U85" s="159">
        <v>2017</v>
      </c>
      <c r="V85" s="159" t="s">
        <v>946</v>
      </c>
      <c r="W85" s="159">
        <v>2017</v>
      </c>
      <c r="X85" s="159" t="s">
        <v>946</v>
      </c>
      <c r="Y85" s="159">
        <v>2016</v>
      </c>
      <c r="Z85" s="159">
        <v>2017</v>
      </c>
      <c r="AA85" s="159">
        <v>2017</v>
      </c>
      <c r="AB85" s="159">
        <v>2017</v>
      </c>
      <c r="AC85" s="159">
        <v>2015</v>
      </c>
      <c r="AD85" s="159">
        <v>2015</v>
      </c>
      <c r="AE85" s="159" t="s">
        <v>946</v>
      </c>
      <c r="AF85" s="159">
        <v>2017</v>
      </c>
      <c r="AG85" s="158">
        <v>2012</v>
      </c>
      <c r="AH85" s="159">
        <v>2016</v>
      </c>
      <c r="AI85" s="159">
        <v>2017</v>
      </c>
      <c r="AJ85" s="159">
        <v>2018</v>
      </c>
      <c r="AK85" s="161" t="s">
        <v>946</v>
      </c>
      <c r="AL85" s="161" t="s">
        <v>1091</v>
      </c>
      <c r="AM85" s="159" t="s">
        <v>946</v>
      </c>
      <c r="AN85" s="159">
        <v>2016</v>
      </c>
      <c r="AO85" s="159">
        <v>2016</v>
      </c>
      <c r="AP85" s="159">
        <v>2014</v>
      </c>
      <c r="AQ85" s="159">
        <v>2014</v>
      </c>
      <c r="AR85" s="159">
        <v>2015</v>
      </c>
      <c r="AS85" s="159">
        <v>2017</v>
      </c>
      <c r="AT85" s="159">
        <v>2018</v>
      </c>
      <c r="AU85" s="159">
        <v>2016</v>
      </c>
      <c r="AV85" s="159">
        <v>2015</v>
      </c>
      <c r="AW85" s="159">
        <v>2016</v>
      </c>
      <c r="AX85" s="159">
        <v>2017</v>
      </c>
      <c r="AY85" s="159">
        <v>2014</v>
      </c>
      <c r="AZ85" s="171">
        <v>2015</v>
      </c>
      <c r="BA85" s="171">
        <v>2015</v>
      </c>
      <c r="BB85" s="159">
        <v>2017</v>
      </c>
      <c r="BC85" s="159">
        <v>2017</v>
      </c>
      <c r="BD85" s="159">
        <v>2015</v>
      </c>
      <c r="BE85" s="159"/>
      <c r="BF85" s="104"/>
    </row>
    <row r="86" spans="1:58" x14ac:dyDescent="0.25">
      <c r="A86" s="128" t="str">
        <f>'Indicator Data'!A88</f>
        <v>Jamaica</v>
      </c>
      <c r="B86" s="107" t="str">
        <f>'Indicator Data'!B88</f>
        <v>JAM</v>
      </c>
      <c r="C86" s="157">
        <v>2015</v>
      </c>
      <c r="D86" s="157">
        <v>2015</v>
      </c>
      <c r="E86" s="157">
        <v>2015</v>
      </c>
      <c r="F86" s="157">
        <v>2015</v>
      </c>
      <c r="G86" s="157">
        <v>2015</v>
      </c>
      <c r="H86" s="157">
        <v>2015</v>
      </c>
      <c r="I86" s="157">
        <v>2015</v>
      </c>
      <c r="J86" s="157">
        <v>2016</v>
      </c>
      <c r="K86" s="157">
        <v>2016</v>
      </c>
      <c r="L86" s="157">
        <v>2016</v>
      </c>
      <c r="M86" s="159">
        <v>2019</v>
      </c>
      <c r="N86" s="159">
        <v>2019</v>
      </c>
      <c r="O86" s="159">
        <v>2018</v>
      </c>
      <c r="P86" s="159">
        <v>2018</v>
      </c>
      <c r="Q86" s="159">
        <v>2017</v>
      </c>
      <c r="R86" s="159">
        <v>2012</v>
      </c>
      <c r="S86" s="159">
        <v>2019</v>
      </c>
      <c r="T86" s="159">
        <v>2016</v>
      </c>
      <c r="U86" s="159">
        <v>2017</v>
      </c>
      <c r="V86" s="159">
        <v>2017</v>
      </c>
      <c r="W86" s="159">
        <v>2017</v>
      </c>
      <c r="X86" s="159">
        <v>2012</v>
      </c>
      <c r="Y86" s="159">
        <v>2016</v>
      </c>
      <c r="Z86" s="159">
        <v>2017</v>
      </c>
      <c r="AA86" s="159">
        <v>2017</v>
      </c>
      <c r="AB86" s="159">
        <v>2017</v>
      </c>
      <c r="AC86" s="159">
        <v>2015</v>
      </c>
      <c r="AD86" s="159">
        <v>2015</v>
      </c>
      <c r="AE86" s="159" t="s">
        <v>946</v>
      </c>
      <c r="AF86" s="159">
        <v>2017</v>
      </c>
      <c r="AG86" s="158" t="s">
        <v>946</v>
      </c>
      <c r="AH86" s="159">
        <v>2016</v>
      </c>
      <c r="AI86" s="159">
        <v>2017</v>
      </c>
      <c r="AJ86" s="159">
        <v>2018</v>
      </c>
      <c r="AK86" s="161" t="s">
        <v>946</v>
      </c>
      <c r="AL86" s="161" t="s">
        <v>1091</v>
      </c>
      <c r="AM86" s="159" t="s">
        <v>946</v>
      </c>
      <c r="AN86" s="159">
        <v>2016</v>
      </c>
      <c r="AO86" s="159">
        <v>2016</v>
      </c>
      <c r="AP86" s="159">
        <v>2014</v>
      </c>
      <c r="AQ86" s="159">
        <v>2014</v>
      </c>
      <c r="AR86" s="159">
        <v>2013</v>
      </c>
      <c r="AS86" s="159">
        <v>2017</v>
      </c>
      <c r="AT86" s="159">
        <v>2018</v>
      </c>
      <c r="AU86" s="159">
        <v>2016</v>
      </c>
      <c r="AV86" s="159">
        <v>2015</v>
      </c>
      <c r="AW86" s="159">
        <v>2016</v>
      </c>
      <c r="AX86" s="159">
        <v>2017</v>
      </c>
      <c r="AY86" s="159">
        <v>2014</v>
      </c>
      <c r="AZ86" s="171">
        <v>2015</v>
      </c>
      <c r="BA86" s="171">
        <v>2015</v>
      </c>
      <c r="BB86" s="159">
        <v>2017</v>
      </c>
      <c r="BC86" s="159">
        <v>2017</v>
      </c>
      <c r="BD86" s="159">
        <v>2015</v>
      </c>
      <c r="BE86" s="159"/>
      <c r="BF86" s="104"/>
    </row>
    <row r="87" spans="1:58" x14ac:dyDescent="0.25">
      <c r="A87" s="128" t="str">
        <f>'Indicator Data'!A89</f>
        <v>Japan</v>
      </c>
      <c r="B87" s="107" t="str">
        <f>'Indicator Data'!B89</f>
        <v>JPN</v>
      </c>
      <c r="C87" s="157">
        <v>2015</v>
      </c>
      <c r="D87" s="157">
        <v>2015</v>
      </c>
      <c r="E87" s="157">
        <v>2015</v>
      </c>
      <c r="F87" s="157">
        <v>2015</v>
      </c>
      <c r="G87" s="157">
        <v>2015</v>
      </c>
      <c r="H87" s="157">
        <v>2015</v>
      </c>
      <c r="I87" s="157">
        <v>2015</v>
      </c>
      <c r="J87" s="157">
        <v>2016</v>
      </c>
      <c r="K87" s="157">
        <v>2016</v>
      </c>
      <c r="L87" s="157">
        <v>2016</v>
      </c>
      <c r="M87" s="159">
        <v>2019</v>
      </c>
      <c r="N87" s="159">
        <v>2019</v>
      </c>
      <c r="O87" s="159">
        <v>2018</v>
      </c>
      <c r="P87" s="159">
        <v>2018</v>
      </c>
      <c r="Q87" s="159">
        <v>2017</v>
      </c>
      <c r="R87" s="159" t="s">
        <v>946</v>
      </c>
      <c r="S87" s="159">
        <v>2019</v>
      </c>
      <c r="T87" s="159">
        <v>2016</v>
      </c>
      <c r="U87" s="159">
        <v>2017</v>
      </c>
      <c r="V87" s="159" t="s">
        <v>946</v>
      </c>
      <c r="W87" s="159">
        <v>2017</v>
      </c>
      <c r="X87" s="159">
        <v>2010</v>
      </c>
      <c r="Y87" s="159">
        <v>2010</v>
      </c>
      <c r="Z87" s="159">
        <v>2017</v>
      </c>
      <c r="AA87" s="159">
        <v>2017</v>
      </c>
      <c r="AB87" s="159">
        <v>2017</v>
      </c>
      <c r="AC87" s="159">
        <v>2015</v>
      </c>
      <c r="AD87" s="159">
        <v>2015</v>
      </c>
      <c r="AE87" s="159" t="s">
        <v>946</v>
      </c>
      <c r="AF87" s="159">
        <v>2017</v>
      </c>
      <c r="AG87" s="158">
        <v>2008</v>
      </c>
      <c r="AH87" s="159">
        <v>2016</v>
      </c>
      <c r="AI87" s="159">
        <v>2017</v>
      </c>
      <c r="AJ87" s="159">
        <v>2018</v>
      </c>
      <c r="AK87" s="161" t="s">
        <v>946</v>
      </c>
      <c r="AL87" s="161" t="s">
        <v>1091</v>
      </c>
      <c r="AM87" s="159" t="s">
        <v>946</v>
      </c>
      <c r="AN87" s="159">
        <v>2016</v>
      </c>
      <c r="AO87" s="159">
        <v>2016</v>
      </c>
      <c r="AP87" s="159">
        <v>2014</v>
      </c>
      <c r="AQ87" s="159">
        <v>2014</v>
      </c>
      <c r="AR87" s="159">
        <v>2013</v>
      </c>
      <c r="AS87" s="159">
        <v>2017</v>
      </c>
      <c r="AT87" s="159">
        <v>2018</v>
      </c>
      <c r="AU87" s="159">
        <v>2016</v>
      </c>
      <c r="AV87" s="159" t="s">
        <v>946</v>
      </c>
      <c r="AW87" s="159">
        <v>2016</v>
      </c>
      <c r="AX87" s="159">
        <v>2017</v>
      </c>
      <c r="AY87" s="159">
        <v>2014</v>
      </c>
      <c r="AZ87" s="171">
        <v>2015</v>
      </c>
      <c r="BA87" s="171">
        <v>2015</v>
      </c>
      <c r="BB87" s="159">
        <v>2017</v>
      </c>
      <c r="BC87" s="159">
        <v>2017</v>
      </c>
      <c r="BD87" s="159">
        <v>2015</v>
      </c>
      <c r="BE87" s="159"/>
      <c r="BF87" s="104"/>
    </row>
    <row r="88" spans="1:58" x14ac:dyDescent="0.25">
      <c r="A88" s="128" t="str">
        <f>'Indicator Data'!A90</f>
        <v>Jordan</v>
      </c>
      <c r="B88" s="107" t="str">
        <f>'Indicator Data'!B90</f>
        <v>JOR</v>
      </c>
      <c r="C88" s="157">
        <v>2015</v>
      </c>
      <c r="D88" s="157">
        <v>2015</v>
      </c>
      <c r="E88" s="157">
        <v>2015</v>
      </c>
      <c r="F88" s="157">
        <v>2015</v>
      </c>
      <c r="G88" s="157">
        <v>2015</v>
      </c>
      <c r="H88" s="157">
        <v>2015</v>
      </c>
      <c r="I88" s="157">
        <v>2015</v>
      </c>
      <c r="J88" s="157">
        <v>2016</v>
      </c>
      <c r="K88" s="157">
        <v>2016</v>
      </c>
      <c r="L88" s="157">
        <v>2016</v>
      </c>
      <c r="M88" s="159">
        <v>2019</v>
      </c>
      <c r="N88" s="159">
        <v>2019</v>
      </c>
      <c r="O88" s="159">
        <v>2018</v>
      </c>
      <c r="P88" s="159">
        <v>2018</v>
      </c>
      <c r="Q88" s="159">
        <v>2017</v>
      </c>
      <c r="R88" s="159">
        <v>2012</v>
      </c>
      <c r="S88" s="159">
        <v>2019</v>
      </c>
      <c r="T88" s="159">
        <v>2016</v>
      </c>
      <c r="U88" s="159">
        <v>2017</v>
      </c>
      <c r="V88" s="159">
        <v>2017</v>
      </c>
      <c r="W88" s="159">
        <v>2017</v>
      </c>
      <c r="X88" s="159">
        <v>2012</v>
      </c>
      <c r="Y88" s="159">
        <v>2010</v>
      </c>
      <c r="Z88" s="159">
        <v>2017</v>
      </c>
      <c r="AA88" s="159">
        <v>2017</v>
      </c>
      <c r="AB88" s="159">
        <v>2016</v>
      </c>
      <c r="AC88" s="159">
        <v>2015</v>
      </c>
      <c r="AD88" s="159">
        <v>2015</v>
      </c>
      <c r="AE88" s="159" t="s">
        <v>946</v>
      </c>
      <c r="AF88" s="159">
        <v>2017</v>
      </c>
      <c r="AG88" s="158">
        <v>2010</v>
      </c>
      <c r="AH88" s="159">
        <v>2016</v>
      </c>
      <c r="AI88" s="159">
        <v>2017</v>
      </c>
      <c r="AJ88" s="159">
        <v>2018</v>
      </c>
      <c r="AK88" s="161" t="s">
        <v>946</v>
      </c>
      <c r="AL88" s="161">
        <v>43535</v>
      </c>
      <c r="AM88" s="159" t="s">
        <v>946</v>
      </c>
      <c r="AN88" s="159">
        <v>2016</v>
      </c>
      <c r="AO88" s="159">
        <v>2016</v>
      </c>
      <c r="AP88" s="159">
        <v>2014</v>
      </c>
      <c r="AQ88" s="159">
        <v>2014</v>
      </c>
      <c r="AR88" s="159">
        <v>2013</v>
      </c>
      <c r="AS88" s="159">
        <v>2017</v>
      </c>
      <c r="AT88" s="159">
        <v>2018</v>
      </c>
      <c r="AU88" s="159">
        <v>2016</v>
      </c>
      <c r="AV88" s="159">
        <v>2015</v>
      </c>
      <c r="AW88" s="159">
        <v>2016</v>
      </c>
      <c r="AX88" s="159">
        <v>2016</v>
      </c>
      <c r="AY88" s="159">
        <v>2014</v>
      </c>
      <c r="AZ88" s="171">
        <v>2015</v>
      </c>
      <c r="BA88" s="171">
        <v>2015</v>
      </c>
      <c r="BB88" s="159">
        <v>2017</v>
      </c>
      <c r="BC88" s="159">
        <v>2017</v>
      </c>
      <c r="BD88" s="159">
        <v>2015</v>
      </c>
      <c r="BE88" s="159"/>
      <c r="BF88" s="104"/>
    </row>
    <row r="89" spans="1:58" x14ac:dyDescent="0.25">
      <c r="A89" s="128" t="str">
        <f>'Indicator Data'!A91</f>
        <v>Kazakhstan</v>
      </c>
      <c r="B89" s="107" t="str">
        <f>'Indicator Data'!B91</f>
        <v>KAZ</v>
      </c>
      <c r="C89" s="157">
        <v>2015</v>
      </c>
      <c r="D89" s="157">
        <v>2015</v>
      </c>
      <c r="E89" s="157">
        <v>2015</v>
      </c>
      <c r="F89" s="157">
        <v>2015</v>
      </c>
      <c r="G89" s="157">
        <v>2015</v>
      </c>
      <c r="H89" s="157">
        <v>2015</v>
      </c>
      <c r="I89" s="157">
        <v>2015</v>
      </c>
      <c r="J89" s="157">
        <v>2016</v>
      </c>
      <c r="K89" s="157">
        <v>2016</v>
      </c>
      <c r="L89" s="157">
        <v>2016</v>
      </c>
      <c r="M89" s="159">
        <v>2019</v>
      </c>
      <c r="N89" s="159">
        <v>2019</v>
      </c>
      <c r="O89" s="159">
        <v>2018</v>
      </c>
      <c r="P89" s="159">
        <v>2018</v>
      </c>
      <c r="Q89" s="159">
        <v>2017</v>
      </c>
      <c r="R89" s="159">
        <v>2015</v>
      </c>
      <c r="S89" s="159">
        <v>2019</v>
      </c>
      <c r="T89" s="159">
        <v>2016</v>
      </c>
      <c r="U89" s="159">
        <v>2017</v>
      </c>
      <c r="V89" s="159">
        <v>2017</v>
      </c>
      <c r="W89" s="159">
        <v>2017</v>
      </c>
      <c r="X89" s="159">
        <v>2010</v>
      </c>
      <c r="Y89" s="159">
        <v>2013</v>
      </c>
      <c r="Z89" s="159">
        <v>2017</v>
      </c>
      <c r="AA89" s="159">
        <v>2017</v>
      </c>
      <c r="AB89" s="159">
        <v>2017</v>
      </c>
      <c r="AC89" s="159">
        <v>2015</v>
      </c>
      <c r="AD89" s="159">
        <v>2015</v>
      </c>
      <c r="AE89" s="159" t="s">
        <v>946</v>
      </c>
      <c r="AF89" s="159">
        <v>2017</v>
      </c>
      <c r="AG89" s="158">
        <v>2013</v>
      </c>
      <c r="AH89" s="159">
        <v>2016</v>
      </c>
      <c r="AI89" s="159">
        <v>2017</v>
      </c>
      <c r="AJ89" s="159">
        <v>2018</v>
      </c>
      <c r="AK89" s="161" t="s">
        <v>946</v>
      </c>
      <c r="AL89" s="161" t="s">
        <v>1091</v>
      </c>
      <c r="AM89" s="159" t="s">
        <v>946</v>
      </c>
      <c r="AN89" s="159">
        <v>2016</v>
      </c>
      <c r="AO89" s="159">
        <v>2016</v>
      </c>
      <c r="AP89" s="159" t="s">
        <v>946</v>
      </c>
      <c r="AQ89" s="159" t="s">
        <v>946</v>
      </c>
      <c r="AR89" s="159">
        <v>2013</v>
      </c>
      <c r="AS89" s="159">
        <v>2017</v>
      </c>
      <c r="AT89" s="159">
        <v>2018</v>
      </c>
      <c r="AU89" s="159">
        <v>2016</v>
      </c>
      <c r="AV89" s="159">
        <v>2015</v>
      </c>
      <c r="AW89" s="159">
        <v>2016</v>
      </c>
      <c r="AX89" s="159">
        <v>2017</v>
      </c>
      <c r="AY89" s="159">
        <v>2014</v>
      </c>
      <c r="AZ89" s="171">
        <v>2015</v>
      </c>
      <c r="BA89" s="171">
        <v>2015</v>
      </c>
      <c r="BB89" s="159">
        <v>2017</v>
      </c>
      <c r="BC89" s="159">
        <v>2017</v>
      </c>
      <c r="BD89" s="159">
        <v>2015</v>
      </c>
      <c r="BE89" s="159"/>
      <c r="BF89" s="104"/>
    </row>
    <row r="90" spans="1:58" x14ac:dyDescent="0.25">
      <c r="A90" s="128" t="str">
        <f>'Indicator Data'!A92</f>
        <v>Kenya</v>
      </c>
      <c r="B90" s="107" t="str">
        <f>'Indicator Data'!B92</f>
        <v>KEN</v>
      </c>
      <c r="C90" s="157">
        <v>2015</v>
      </c>
      <c r="D90" s="157">
        <v>2015</v>
      </c>
      <c r="E90" s="157">
        <v>2015</v>
      </c>
      <c r="F90" s="157">
        <v>2015</v>
      </c>
      <c r="G90" s="157">
        <v>2015</v>
      </c>
      <c r="H90" s="157">
        <v>2015</v>
      </c>
      <c r="I90" s="157">
        <v>2015</v>
      </c>
      <c r="J90" s="157">
        <v>2016</v>
      </c>
      <c r="K90" s="157">
        <v>2016</v>
      </c>
      <c r="L90" s="157">
        <v>2016</v>
      </c>
      <c r="M90" s="159">
        <v>2019</v>
      </c>
      <c r="N90" s="159">
        <v>2019</v>
      </c>
      <c r="O90" s="159">
        <v>2018</v>
      </c>
      <c r="P90" s="159">
        <v>2018</v>
      </c>
      <c r="Q90" s="159">
        <v>2017</v>
      </c>
      <c r="R90" s="159">
        <v>2014</v>
      </c>
      <c r="S90" s="159">
        <v>2019</v>
      </c>
      <c r="T90" s="159">
        <v>2016</v>
      </c>
      <c r="U90" s="159">
        <v>2017</v>
      </c>
      <c r="V90" s="159">
        <v>2017</v>
      </c>
      <c r="W90" s="159">
        <v>2017</v>
      </c>
      <c r="X90" s="159">
        <v>2014</v>
      </c>
      <c r="Y90" s="159">
        <v>2013</v>
      </c>
      <c r="Z90" s="159">
        <v>2017</v>
      </c>
      <c r="AA90" s="159">
        <v>2017</v>
      </c>
      <c r="AB90" s="159">
        <v>2017</v>
      </c>
      <c r="AC90" s="159">
        <v>2015</v>
      </c>
      <c r="AD90" s="159">
        <v>2015</v>
      </c>
      <c r="AE90" s="159">
        <v>2012</v>
      </c>
      <c r="AF90" s="159">
        <v>2017</v>
      </c>
      <c r="AG90" s="158">
        <v>2005</v>
      </c>
      <c r="AH90" s="159">
        <v>2016</v>
      </c>
      <c r="AI90" s="159">
        <v>2017</v>
      </c>
      <c r="AJ90" s="159">
        <v>2018</v>
      </c>
      <c r="AK90" s="161" t="s">
        <v>1090</v>
      </c>
      <c r="AL90" s="161">
        <v>43524</v>
      </c>
      <c r="AM90" s="159" t="s">
        <v>946</v>
      </c>
      <c r="AN90" s="159">
        <v>2016</v>
      </c>
      <c r="AO90" s="159">
        <v>2016</v>
      </c>
      <c r="AP90" s="159">
        <v>2013</v>
      </c>
      <c r="AQ90" s="159">
        <v>2014</v>
      </c>
      <c r="AR90" s="159">
        <v>2015</v>
      </c>
      <c r="AS90" s="159">
        <v>2017</v>
      </c>
      <c r="AT90" s="159">
        <v>2018</v>
      </c>
      <c r="AU90" s="159">
        <v>2016</v>
      </c>
      <c r="AV90" s="159">
        <v>2015</v>
      </c>
      <c r="AW90" s="159">
        <v>2016</v>
      </c>
      <c r="AX90" s="159">
        <v>2017</v>
      </c>
      <c r="AY90" s="159">
        <v>2014</v>
      </c>
      <c r="AZ90" s="171">
        <v>2015</v>
      </c>
      <c r="BA90" s="171">
        <v>2015</v>
      </c>
      <c r="BB90" s="159">
        <v>2017</v>
      </c>
      <c r="BC90" s="159">
        <v>2017</v>
      </c>
      <c r="BD90" s="159">
        <v>2015</v>
      </c>
      <c r="BE90" s="159"/>
      <c r="BF90" s="104"/>
    </row>
    <row r="91" spans="1:58" x14ac:dyDescent="0.25">
      <c r="A91" s="128" t="str">
        <f>'Indicator Data'!A93</f>
        <v>Kiribati</v>
      </c>
      <c r="B91" s="107" t="str">
        <f>'Indicator Data'!B93</f>
        <v>KIR</v>
      </c>
      <c r="C91" s="157">
        <v>2015</v>
      </c>
      <c r="D91" s="157">
        <v>2015</v>
      </c>
      <c r="E91" s="157">
        <v>2015</v>
      </c>
      <c r="F91" s="157">
        <v>2015</v>
      </c>
      <c r="G91" s="157">
        <v>2015</v>
      </c>
      <c r="H91" s="157">
        <v>2015</v>
      </c>
      <c r="I91" s="157">
        <v>2015</v>
      </c>
      <c r="J91" s="157">
        <v>2016</v>
      </c>
      <c r="K91" s="157">
        <v>2016</v>
      </c>
      <c r="L91" s="157">
        <v>2016</v>
      </c>
      <c r="M91" s="159">
        <v>2019</v>
      </c>
      <c r="N91" s="159">
        <v>2019</v>
      </c>
      <c r="O91" s="159">
        <v>2018</v>
      </c>
      <c r="P91" s="159">
        <v>2018</v>
      </c>
      <c r="Q91" s="159" t="s">
        <v>946</v>
      </c>
      <c r="R91" s="159" t="s">
        <v>946</v>
      </c>
      <c r="S91" s="159">
        <v>2019</v>
      </c>
      <c r="T91" s="159">
        <v>2016</v>
      </c>
      <c r="U91" s="159">
        <v>2017</v>
      </c>
      <c r="V91" s="159">
        <v>2017</v>
      </c>
      <c r="W91" s="159">
        <v>2017</v>
      </c>
      <c r="X91" s="159">
        <v>2009</v>
      </c>
      <c r="Y91" s="159">
        <v>2010</v>
      </c>
      <c r="Z91" s="159">
        <v>2017</v>
      </c>
      <c r="AA91" s="159">
        <v>2017</v>
      </c>
      <c r="AB91" s="159" t="s">
        <v>946</v>
      </c>
      <c r="AC91" s="159">
        <v>2015</v>
      </c>
      <c r="AD91" s="159">
        <v>2015</v>
      </c>
      <c r="AE91" s="159" t="s">
        <v>946</v>
      </c>
      <c r="AF91" s="159" t="s">
        <v>946</v>
      </c>
      <c r="AG91" s="158">
        <v>2006</v>
      </c>
      <c r="AH91" s="159">
        <v>2016</v>
      </c>
      <c r="AI91" s="159">
        <v>2017</v>
      </c>
      <c r="AJ91" s="159">
        <v>2018</v>
      </c>
      <c r="AK91" s="161" t="s">
        <v>946</v>
      </c>
      <c r="AL91" s="161" t="s">
        <v>946</v>
      </c>
      <c r="AM91" s="159" t="s">
        <v>946</v>
      </c>
      <c r="AN91" s="159">
        <v>2016</v>
      </c>
      <c r="AO91" s="159">
        <v>2016</v>
      </c>
      <c r="AP91" s="159" t="s">
        <v>946</v>
      </c>
      <c r="AQ91" s="159" t="s">
        <v>946</v>
      </c>
      <c r="AR91" s="159" t="s">
        <v>946</v>
      </c>
      <c r="AS91" s="159">
        <v>2017</v>
      </c>
      <c r="AT91" s="159" t="s">
        <v>946</v>
      </c>
      <c r="AU91" s="159">
        <v>2016</v>
      </c>
      <c r="AV91" s="159" t="s">
        <v>946</v>
      </c>
      <c r="AW91" s="159">
        <v>2016</v>
      </c>
      <c r="AX91" s="159">
        <v>2017</v>
      </c>
      <c r="AY91" s="159">
        <v>2014</v>
      </c>
      <c r="AZ91" s="171">
        <v>2015</v>
      </c>
      <c r="BA91" s="171">
        <v>2015</v>
      </c>
      <c r="BB91" s="159">
        <v>2017</v>
      </c>
      <c r="BC91" s="159">
        <v>2017</v>
      </c>
      <c r="BD91" s="159">
        <v>2015</v>
      </c>
      <c r="BE91" s="159"/>
      <c r="BF91" s="104"/>
    </row>
    <row r="92" spans="1:58" x14ac:dyDescent="0.25">
      <c r="A92" s="128" t="str">
        <f>'Indicator Data'!A94</f>
        <v>Korea DPR</v>
      </c>
      <c r="B92" s="107" t="str">
        <f>'Indicator Data'!B94</f>
        <v>PRK</v>
      </c>
      <c r="C92" s="157">
        <v>2015</v>
      </c>
      <c r="D92" s="157">
        <v>2015</v>
      </c>
      <c r="E92" s="157">
        <v>2015</v>
      </c>
      <c r="F92" s="157">
        <v>2015</v>
      </c>
      <c r="G92" s="157">
        <v>2015</v>
      </c>
      <c r="H92" s="157">
        <v>2015</v>
      </c>
      <c r="I92" s="157">
        <v>2015</v>
      </c>
      <c r="J92" s="157">
        <v>2016</v>
      </c>
      <c r="K92" s="157">
        <v>2016</v>
      </c>
      <c r="L92" s="157">
        <v>2016</v>
      </c>
      <c r="M92" s="159">
        <v>2019</v>
      </c>
      <c r="N92" s="159">
        <v>2019</v>
      </c>
      <c r="O92" s="159">
        <v>2018</v>
      </c>
      <c r="P92" s="159">
        <v>2018</v>
      </c>
      <c r="Q92" s="159">
        <v>2017</v>
      </c>
      <c r="R92" s="159" t="s">
        <v>946</v>
      </c>
      <c r="S92" s="159">
        <v>2019</v>
      </c>
      <c r="T92" s="159">
        <v>2016</v>
      </c>
      <c r="U92" s="159">
        <v>2017</v>
      </c>
      <c r="V92" s="159" t="s">
        <v>946</v>
      </c>
      <c r="W92" s="159">
        <v>2017</v>
      </c>
      <c r="X92" s="159">
        <v>2012</v>
      </c>
      <c r="Y92" s="159" t="s">
        <v>946</v>
      </c>
      <c r="Z92" s="159">
        <v>2017</v>
      </c>
      <c r="AA92" s="159">
        <v>2017</v>
      </c>
      <c r="AB92" s="159" t="s">
        <v>946</v>
      </c>
      <c r="AC92" s="159" t="s">
        <v>946</v>
      </c>
      <c r="AD92" s="159">
        <v>2015</v>
      </c>
      <c r="AE92" s="159">
        <v>2012</v>
      </c>
      <c r="AF92" s="159">
        <v>2017</v>
      </c>
      <c r="AG92" s="158" t="s">
        <v>946</v>
      </c>
      <c r="AH92" s="159">
        <v>2016</v>
      </c>
      <c r="AI92" s="159">
        <v>2017</v>
      </c>
      <c r="AJ92" s="159">
        <v>2018</v>
      </c>
      <c r="AK92" s="161" t="s">
        <v>946</v>
      </c>
      <c r="AL92" s="161" t="s">
        <v>946</v>
      </c>
      <c r="AM92" s="159" t="s">
        <v>946</v>
      </c>
      <c r="AN92" s="159">
        <v>2016</v>
      </c>
      <c r="AO92" s="159">
        <v>2016</v>
      </c>
      <c r="AP92" s="159" t="s">
        <v>946</v>
      </c>
      <c r="AQ92" s="159" t="s">
        <v>946</v>
      </c>
      <c r="AR92" s="159" t="s">
        <v>946</v>
      </c>
      <c r="AS92" s="159">
        <v>2017</v>
      </c>
      <c r="AT92" s="159">
        <v>2018</v>
      </c>
      <c r="AU92" s="159">
        <v>2016</v>
      </c>
      <c r="AV92" s="159">
        <v>2015</v>
      </c>
      <c r="AW92" s="159" t="s">
        <v>946</v>
      </c>
      <c r="AX92" s="159">
        <v>2016</v>
      </c>
      <c r="AY92" s="159">
        <v>2014</v>
      </c>
      <c r="AZ92" s="171">
        <v>2015</v>
      </c>
      <c r="BA92" s="171">
        <v>2015</v>
      </c>
      <c r="BB92" s="159">
        <v>2015</v>
      </c>
      <c r="BC92" s="159">
        <v>2017</v>
      </c>
      <c r="BD92" s="159">
        <v>2015</v>
      </c>
      <c r="BE92" s="159"/>
      <c r="BF92" s="104"/>
    </row>
    <row r="93" spans="1:58" x14ac:dyDescent="0.25">
      <c r="A93" s="128" t="str">
        <f>'Indicator Data'!A95</f>
        <v>Korea Republic of</v>
      </c>
      <c r="B93" s="107" t="str">
        <f>'Indicator Data'!B95</f>
        <v>KOR</v>
      </c>
      <c r="C93" s="157">
        <v>2015</v>
      </c>
      <c r="D93" s="157">
        <v>2015</v>
      </c>
      <c r="E93" s="157">
        <v>2015</v>
      </c>
      <c r="F93" s="157">
        <v>2015</v>
      </c>
      <c r="G93" s="157">
        <v>2015</v>
      </c>
      <c r="H93" s="157">
        <v>2015</v>
      </c>
      <c r="I93" s="157">
        <v>2015</v>
      </c>
      <c r="J93" s="157">
        <v>2016</v>
      </c>
      <c r="K93" s="157">
        <v>2016</v>
      </c>
      <c r="L93" s="157">
        <v>2016</v>
      </c>
      <c r="M93" s="159">
        <v>2019</v>
      </c>
      <c r="N93" s="159">
        <v>2019</v>
      </c>
      <c r="O93" s="159">
        <v>2018</v>
      </c>
      <c r="P93" s="159">
        <v>2018</v>
      </c>
      <c r="Q93" s="159">
        <v>2017</v>
      </c>
      <c r="R93" s="159" t="s">
        <v>946</v>
      </c>
      <c r="S93" s="159">
        <v>2019</v>
      </c>
      <c r="T93" s="159">
        <v>2016</v>
      </c>
      <c r="U93" s="159">
        <v>2017</v>
      </c>
      <c r="V93" s="159" t="s">
        <v>946</v>
      </c>
      <c r="W93" s="159">
        <v>2017</v>
      </c>
      <c r="X93" s="159">
        <v>2010</v>
      </c>
      <c r="Y93" s="159">
        <v>2016</v>
      </c>
      <c r="Z93" s="159">
        <v>2017</v>
      </c>
      <c r="AA93" s="159">
        <v>2017</v>
      </c>
      <c r="AB93" s="159" t="s">
        <v>946</v>
      </c>
      <c r="AC93" s="159">
        <v>2015</v>
      </c>
      <c r="AD93" s="159">
        <v>2015</v>
      </c>
      <c r="AE93" s="159">
        <v>2012</v>
      </c>
      <c r="AF93" s="159">
        <v>2017</v>
      </c>
      <c r="AG93" s="158" t="s">
        <v>946</v>
      </c>
      <c r="AH93" s="159">
        <v>2016</v>
      </c>
      <c r="AI93" s="159">
        <v>2017</v>
      </c>
      <c r="AJ93" s="159">
        <v>2018</v>
      </c>
      <c r="AK93" s="161" t="s">
        <v>946</v>
      </c>
      <c r="AL93" s="161" t="s">
        <v>1091</v>
      </c>
      <c r="AM93" s="159" t="s">
        <v>946</v>
      </c>
      <c r="AN93" s="159">
        <v>2016</v>
      </c>
      <c r="AO93" s="159">
        <v>2016</v>
      </c>
      <c r="AP93" s="159">
        <v>2014</v>
      </c>
      <c r="AQ93" s="159">
        <v>2014</v>
      </c>
      <c r="AR93" s="159">
        <v>2013</v>
      </c>
      <c r="AS93" s="159">
        <v>2017</v>
      </c>
      <c r="AT93" s="159">
        <v>2018</v>
      </c>
      <c r="AU93" s="159">
        <v>2016</v>
      </c>
      <c r="AV93" s="159">
        <v>2008</v>
      </c>
      <c r="AW93" s="159">
        <v>2016</v>
      </c>
      <c r="AX93" s="159">
        <v>2017</v>
      </c>
      <c r="AY93" s="159">
        <v>2014</v>
      </c>
      <c r="AZ93" s="171">
        <v>2015</v>
      </c>
      <c r="BA93" s="171">
        <v>2012</v>
      </c>
      <c r="BB93" s="159">
        <v>2017</v>
      </c>
      <c r="BC93" s="159">
        <v>2017</v>
      </c>
      <c r="BD93" s="159">
        <v>2015</v>
      </c>
      <c r="BE93" s="159"/>
      <c r="BF93" s="104"/>
    </row>
    <row r="94" spans="1:58" x14ac:dyDescent="0.25">
      <c r="A94" s="128" t="str">
        <f>'Indicator Data'!A96</f>
        <v>Kuwait</v>
      </c>
      <c r="B94" s="107" t="str">
        <f>'Indicator Data'!B96</f>
        <v>KWT</v>
      </c>
      <c r="C94" s="157">
        <v>2015</v>
      </c>
      <c r="D94" s="157">
        <v>2015</v>
      </c>
      <c r="E94" s="157">
        <v>2015</v>
      </c>
      <c r="F94" s="157">
        <v>2015</v>
      </c>
      <c r="G94" s="157">
        <v>2015</v>
      </c>
      <c r="H94" s="157">
        <v>2015</v>
      </c>
      <c r="I94" s="157">
        <v>2015</v>
      </c>
      <c r="J94" s="157">
        <v>2016</v>
      </c>
      <c r="K94" s="157">
        <v>2016</v>
      </c>
      <c r="L94" s="157">
        <v>2016</v>
      </c>
      <c r="M94" s="159">
        <v>2019</v>
      </c>
      <c r="N94" s="159">
        <v>2019</v>
      </c>
      <c r="O94" s="159">
        <v>2018</v>
      </c>
      <c r="P94" s="159">
        <v>2018</v>
      </c>
      <c r="Q94" s="159">
        <v>2017</v>
      </c>
      <c r="R94" s="159" t="s">
        <v>946</v>
      </c>
      <c r="S94" s="159">
        <v>2019</v>
      </c>
      <c r="T94" s="159">
        <v>2016</v>
      </c>
      <c r="U94" s="159">
        <v>2017</v>
      </c>
      <c r="V94" s="159" t="s">
        <v>946</v>
      </c>
      <c r="W94" s="159">
        <v>2017</v>
      </c>
      <c r="X94" s="159">
        <v>2014</v>
      </c>
      <c r="Y94" s="159">
        <v>2012</v>
      </c>
      <c r="Z94" s="159">
        <v>2017</v>
      </c>
      <c r="AA94" s="159">
        <v>2017</v>
      </c>
      <c r="AB94" s="159">
        <v>2017</v>
      </c>
      <c r="AC94" s="159">
        <v>2015</v>
      </c>
      <c r="AD94" s="159">
        <v>2015</v>
      </c>
      <c r="AE94" s="159" t="s">
        <v>946</v>
      </c>
      <c r="AF94" s="159">
        <v>2017</v>
      </c>
      <c r="AG94" s="158" t="s">
        <v>946</v>
      </c>
      <c r="AH94" s="159">
        <v>2016</v>
      </c>
      <c r="AI94" s="159">
        <v>2017</v>
      </c>
      <c r="AJ94" s="159">
        <v>2018</v>
      </c>
      <c r="AK94" s="161" t="s">
        <v>946</v>
      </c>
      <c r="AL94" s="161" t="s">
        <v>1091</v>
      </c>
      <c r="AM94" s="159" t="s">
        <v>946</v>
      </c>
      <c r="AN94" s="159">
        <v>2016</v>
      </c>
      <c r="AO94" s="159">
        <v>2016</v>
      </c>
      <c r="AP94" s="159">
        <v>2014</v>
      </c>
      <c r="AQ94" s="159">
        <v>2014</v>
      </c>
      <c r="AR94" s="159" t="s">
        <v>946</v>
      </c>
      <c r="AS94" s="159">
        <v>2017</v>
      </c>
      <c r="AT94" s="159">
        <v>2018</v>
      </c>
      <c r="AU94" s="159">
        <v>2016</v>
      </c>
      <c r="AV94" s="159">
        <v>2017</v>
      </c>
      <c r="AW94" s="159">
        <v>2016</v>
      </c>
      <c r="AX94" s="159">
        <v>2017</v>
      </c>
      <c r="AY94" s="159">
        <v>2014</v>
      </c>
      <c r="AZ94" s="171">
        <v>2015</v>
      </c>
      <c r="BA94" s="171">
        <v>2015</v>
      </c>
      <c r="BB94" s="159">
        <v>2017</v>
      </c>
      <c r="BC94" s="159">
        <v>2017</v>
      </c>
      <c r="BD94" s="159">
        <v>2015</v>
      </c>
      <c r="BE94" s="159"/>
      <c r="BF94" s="104"/>
    </row>
    <row r="95" spans="1:58" x14ac:dyDescent="0.25">
      <c r="A95" s="128" t="str">
        <f>'Indicator Data'!A97</f>
        <v>Kyrgyzstan</v>
      </c>
      <c r="B95" s="107" t="str">
        <f>'Indicator Data'!B97</f>
        <v>KGZ</v>
      </c>
      <c r="C95" s="157">
        <v>2015</v>
      </c>
      <c r="D95" s="157">
        <v>2015</v>
      </c>
      <c r="E95" s="157">
        <v>2015</v>
      </c>
      <c r="F95" s="157">
        <v>2015</v>
      </c>
      <c r="G95" s="157">
        <v>2015</v>
      </c>
      <c r="H95" s="157">
        <v>2015</v>
      </c>
      <c r="I95" s="157">
        <v>2015</v>
      </c>
      <c r="J95" s="157">
        <v>2016</v>
      </c>
      <c r="K95" s="157">
        <v>2016</v>
      </c>
      <c r="L95" s="157">
        <v>2016</v>
      </c>
      <c r="M95" s="159">
        <v>2019</v>
      </c>
      <c r="N95" s="159">
        <v>2019</v>
      </c>
      <c r="O95" s="159">
        <v>2018</v>
      </c>
      <c r="P95" s="159">
        <v>2018</v>
      </c>
      <c r="Q95" s="159">
        <v>2017</v>
      </c>
      <c r="R95" s="159">
        <v>2014</v>
      </c>
      <c r="S95" s="159">
        <v>2019</v>
      </c>
      <c r="T95" s="159">
        <v>2016</v>
      </c>
      <c r="U95" s="159">
        <v>2017</v>
      </c>
      <c r="V95" s="159">
        <v>2017</v>
      </c>
      <c r="W95" s="159">
        <v>2017</v>
      </c>
      <c r="X95" s="159">
        <v>2014</v>
      </c>
      <c r="Y95" s="159">
        <v>2013</v>
      </c>
      <c r="Z95" s="159">
        <v>2017</v>
      </c>
      <c r="AA95" s="159">
        <v>2017</v>
      </c>
      <c r="AB95" s="159">
        <v>2017</v>
      </c>
      <c r="AC95" s="159">
        <v>2015</v>
      </c>
      <c r="AD95" s="159">
        <v>2015</v>
      </c>
      <c r="AE95" s="159">
        <v>2012</v>
      </c>
      <c r="AF95" s="159">
        <v>2017</v>
      </c>
      <c r="AG95" s="158">
        <v>2016</v>
      </c>
      <c r="AH95" s="159">
        <v>2016</v>
      </c>
      <c r="AI95" s="159">
        <v>2017</v>
      </c>
      <c r="AJ95" s="159">
        <v>2018</v>
      </c>
      <c r="AK95" s="161" t="s">
        <v>946</v>
      </c>
      <c r="AL95" s="161" t="s">
        <v>1091</v>
      </c>
      <c r="AM95" s="159" t="s">
        <v>946</v>
      </c>
      <c r="AN95" s="159">
        <v>2016</v>
      </c>
      <c r="AO95" s="159">
        <v>2016</v>
      </c>
      <c r="AP95" s="159" t="s">
        <v>946</v>
      </c>
      <c r="AQ95" s="159" t="s">
        <v>946</v>
      </c>
      <c r="AR95" s="159">
        <v>2015</v>
      </c>
      <c r="AS95" s="159">
        <v>2017</v>
      </c>
      <c r="AT95" s="159">
        <v>2018</v>
      </c>
      <c r="AU95" s="159">
        <v>2016</v>
      </c>
      <c r="AV95" s="159">
        <v>2015</v>
      </c>
      <c r="AW95" s="159">
        <v>2016</v>
      </c>
      <c r="AX95" s="159">
        <v>2017</v>
      </c>
      <c r="AY95" s="159">
        <v>2014</v>
      </c>
      <c r="AZ95" s="171">
        <v>2015</v>
      </c>
      <c r="BA95" s="171">
        <v>2015</v>
      </c>
      <c r="BB95" s="159">
        <v>2017</v>
      </c>
      <c r="BC95" s="159">
        <v>2017</v>
      </c>
      <c r="BD95" s="159">
        <v>2015</v>
      </c>
      <c r="BE95" s="159"/>
      <c r="BF95" s="104"/>
    </row>
    <row r="96" spans="1:58" x14ac:dyDescent="0.25">
      <c r="A96" s="128" t="str">
        <f>'Indicator Data'!A98</f>
        <v>Lao PDR</v>
      </c>
      <c r="B96" s="107" t="str">
        <f>'Indicator Data'!B98</f>
        <v>LAO</v>
      </c>
      <c r="C96" s="157">
        <v>2015</v>
      </c>
      <c r="D96" s="157">
        <v>2015</v>
      </c>
      <c r="E96" s="157">
        <v>2015</v>
      </c>
      <c r="F96" s="157">
        <v>2015</v>
      </c>
      <c r="G96" s="157">
        <v>2015</v>
      </c>
      <c r="H96" s="157">
        <v>2015</v>
      </c>
      <c r="I96" s="157">
        <v>2015</v>
      </c>
      <c r="J96" s="157">
        <v>2016</v>
      </c>
      <c r="K96" s="157">
        <v>2016</v>
      </c>
      <c r="L96" s="157">
        <v>2016</v>
      </c>
      <c r="M96" s="159">
        <v>2019</v>
      </c>
      <c r="N96" s="159">
        <v>2019</v>
      </c>
      <c r="O96" s="159">
        <v>2018</v>
      </c>
      <c r="P96" s="159">
        <v>2018</v>
      </c>
      <c r="Q96" s="159">
        <v>2017</v>
      </c>
      <c r="R96" s="159">
        <v>2012</v>
      </c>
      <c r="S96" s="159">
        <v>2019</v>
      </c>
      <c r="T96" s="159">
        <v>2016</v>
      </c>
      <c r="U96" s="159">
        <v>2017</v>
      </c>
      <c r="V96" s="159">
        <v>2017</v>
      </c>
      <c r="W96" s="159">
        <v>2017</v>
      </c>
      <c r="X96" s="159">
        <v>2011</v>
      </c>
      <c r="Y96" s="159">
        <v>2012</v>
      </c>
      <c r="Z96" s="159">
        <v>2017</v>
      </c>
      <c r="AA96" s="159">
        <v>2017</v>
      </c>
      <c r="AB96" s="159">
        <v>2017</v>
      </c>
      <c r="AC96" s="159">
        <v>2015</v>
      </c>
      <c r="AD96" s="159">
        <v>2015</v>
      </c>
      <c r="AE96" s="159">
        <v>2012</v>
      </c>
      <c r="AF96" s="159">
        <v>2015</v>
      </c>
      <c r="AG96" s="158">
        <v>2012</v>
      </c>
      <c r="AH96" s="159">
        <v>2016</v>
      </c>
      <c r="AI96" s="159">
        <v>2017</v>
      </c>
      <c r="AJ96" s="159">
        <v>2018</v>
      </c>
      <c r="AK96" s="161" t="s">
        <v>946</v>
      </c>
      <c r="AL96" s="161" t="s">
        <v>1091</v>
      </c>
      <c r="AM96" s="159" t="s">
        <v>946</v>
      </c>
      <c r="AN96" s="159">
        <v>2016</v>
      </c>
      <c r="AO96" s="159">
        <v>2016</v>
      </c>
      <c r="AP96" s="159">
        <v>2012</v>
      </c>
      <c r="AQ96" s="159">
        <v>2013</v>
      </c>
      <c r="AR96" s="159">
        <v>2015</v>
      </c>
      <c r="AS96" s="159">
        <v>2017</v>
      </c>
      <c r="AT96" s="159">
        <v>2018</v>
      </c>
      <c r="AU96" s="159">
        <v>2016</v>
      </c>
      <c r="AV96" s="159">
        <v>2015</v>
      </c>
      <c r="AW96" s="159">
        <v>2016</v>
      </c>
      <c r="AX96" s="159">
        <v>2017</v>
      </c>
      <c r="AY96" s="159">
        <v>2014</v>
      </c>
      <c r="AZ96" s="171">
        <v>2015</v>
      </c>
      <c r="BA96" s="171">
        <v>2015</v>
      </c>
      <c r="BB96" s="159">
        <v>2017</v>
      </c>
      <c r="BC96" s="159">
        <v>2017</v>
      </c>
      <c r="BD96" s="159">
        <v>2015</v>
      </c>
      <c r="BE96" s="159"/>
      <c r="BF96" s="104"/>
    </row>
    <row r="97" spans="1:58" x14ac:dyDescent="0.25">
      <c r="A97" s="128" t="str">
        <f>'Indicator Data'!A99</f>
        <v>Latvia</v>
      </c>
      <c r="B97" s="107" t="str">
        <f>'Indicator Data'!B99</f>
        <v>LVA</v>
      </c>
      <c r="C97" s="157">
        <v>2015</v>
      </c>
      <c r="D97" s="157">
        <v>2015</v>
      </c>
      <c r="E97" s="157">
        <v>2015</v>
      </c>
      <c r="F97" s="157">
        <v>2015</v>
      </c>
      <c r="G97" s="157">
        <v>2015</v>
      </c>
      <c r="H97" s="157">
        <v>2015</v>
      </c>
      <c r="I97" s="157">
        <v>2015</v>
      </c>
      <c r="J97" s="157">
        <v>2016</v>
      </c>
      <c r="K97" s="157">
        <v>2016</v>
      </c>
      <c r="L97" s="157">
        <v>2016</v>
      </c>
      <c r="M97" s="159">
        <v>2019</v>
      </c>
      <c r="N97" s="159">
        <v>2019</v>
      </c>
      <c r="O97" s="159">
        <v>2018</v>
      </c>
      <c r="P97" s="159">
        <v>2018</v>
      </c>
      <c r="Q97" s="159">
        <v>2017</v>
      </c>
      <c r="R97" s="159" t="s">
        <v>946</v>
      </c>
      <c r="S97" s="159">
        <v>2019</v>
      </c>
      <c r="T97" s="159">
        <v>2016</v>
      </c>
      <c r="U97" s="159">
        <v>2017</v>
      </c>
      <c r="V97" s="159" t="s">
        <v>946</v>
      </c>
      <c r="W97" s="159">
        <v>2017</v>
      </c>
      <c r="X97" s="159" t="s">
        <v>946</v>
      </c>
      <c r="Y97" s="159">
        <v>2012</v>
      </c>
      <c r="Z97" s="159">
        <v>2017</v>
      </c>
      <c r="AA97" s="159">
        <v>2017</v>
      </c>
      <c r="AB97" s="159">
        <v>2016</v>
      </c>
      <c r="AC97" s="159">
        <v>2015</v>
      </c>
      <c r="AD97" s="159">
        <v>2015</v>
      </c>
      <c r="AE97" s="159" t="s">
        <v>946</v>
      </c>
      <c r="AF97" s="159">
        <v>2017</v>
      </c>
      <c r="AG97" s="158">
        <v>2012</v>
      </c>
      <c r="AH97" s="159">
        <v>2016</v>
      </c>
      <c r="AI97" s="159">
        <v>2017</v>
      </c>
      <c r="AJ97" s="159">
        <v>2018</v>
      </c>
      <c r="AK97" s="161" t="s">
        <v>946</v>
      </c>
      <c r="AL97" s="161" t="s">
        <v>1091</v>
      </c>
      <c r="AM97" s="159" t="s">
        <v>946</v>
      </c>
      <c r="AN97" s="159">
        <v>2016</v>
      </c>
      <c r="AO97" s="159">
        <v>2016</v>
      </c>
      <c r="AP97" s="159">
        <v>2014</v>
      </c>
      <c r="AQ97" s="159">
        <v>2014</v>
      </c>
      <c r="AR97" s="159" t="s">
        <v>946</v>
      </c>
      <c r="AS97" s="159">
        <v>2017</v>
      </c>
      <c r="AT97" s="159">
        <v>2018</v>
      </c>
      <c r="AU97" s="159">
        <v>2016</v>
      </c>
      <c r="AV97" s="159">
        <v>2015</v>
      </c>
      <c r="AW97" s="159">
        <v>2016</v>
      </c>
      <c r="AX97" s="159">
        <v>2017</v>
      </c>
      <c r="AY97" s="159">
        <v>2014</v>
      </c>
      <c r="AZ97" s="171">
        <v>2015</v>
      </c>
      <c r="BA97" s="171">
        <v>2015</v>
      </c>
      <c r="BB97" s="159">
        <v>2017</v>
      </c>
      <c r="BC97" s="159">
        <v>2017</v>
      </c>
      <c r="BD97" s="159">
        <v>2015</v>
      </c>
      <c r="BE97" s="159"/>
      <c r="BF97" s="104"/>
    </row>
    <row r="98" spans="1:58" x14ac:dyDescent="0.25">
      <c r="A98" s="128" t="str">
        <f>'Indicator Data'!A100</f>
        <v>Lebanon</v>
      </c>
      <c r="B98" s="107" t="str">
        <f>'Indicator Data'!B100</f>
        <v>LBN</v>
      </c>
      <c r="C98" s="157">
        <v>2015</v>
      </c>
      <c r="D98" s="157">
        <v>2015</v>
      </c>
      <c r="E98" s="157">
        <v>2015</v>
      </c>
      <c r="F98" s="157">
        <v>2015</v>
      </c>
      <c r="G98" s="157">
        <v>2015</v>
      </c>
      <c r="H98" s="157">
        <v>2015</v>
      </c>
      <c r="I98" s="157">
        <v>2015</v>
      </c>
      <c r="J98" s="157">
        <v>2016</v>
      </c>
      <c r="K98" s="157">
        <v>2016</v>
      </c>
      <c r="L98" s="157">
        <v>2016</v>
      </c>
      <c r="M98" s="159">
        <v>2019</v>
      </c>
      <c r="N98" s="159">
        <v>2019</v>
      </c>
      <c r="O98" s="159">
        <v>2018</v>
      </c>
      <c r="P98" s="159">
        <v>2018</v>
      </c>
      <c r="Q98" s="159">
        <v>2017</v>
      </c>
      <c r="R98" s="159" t="s">
        <v>946</v>
      </c>
      <c r="S98" s="159">
        <v>2019</v>
      </c>
      <c r="T98" s="159">
        <v>2016</v>
      </c>
      <c r="U98" s="159">
        <v>2017</v>
      </c>
      <c r="V98" s="159">
        <v>2017</v>
      </c>
      <c r="W98" s="159">
        <v>2017</v>
      </c>
      <c r="X98" s="159" t="s">
        <v>946</v>
      </c>
      <c r="Y98" s="159">
        <v>2011</v>
      </c>
      <c r="Z98" s="159">
        <v>2017</v>
      </c>
      <c r="AA98" s="159">
        <v>2017</v>
      </c>
      <c r="AB98" s="159">
        <v>2017</v>
      </c>
      <c r="AC98" s="159">
        <v>2015</v>
      </c>
      <c r="AD98" s="159">
        <v>2015</v>
      </c>
      <c r="AE98" s="159" t="s">
        <v>946</v>
      </c>
      <c r="AF98" s="159">
        <v>2017</v>
      </c>
      <c r="AG98" s="158" t="s">
        <v>946</v>
      </c>
      <c r="AH98" s="159">
        <v>2016</v>
      </c>
      <c r="AI98" s="159">
        <v>2017</v>
      </c>
      <c r="AJ98" s="159">
        <v>2018</v>
      </c>
      <c r="AK98" s="161" t="s">
        <v>1090</v>
      </c>
      <c r="AL98" s="161">
        <v>43524</v>
      </c>
      <c r="AM98" s="159" t="s">
        <v>946</v>
      </c>
      <c r="AN98" s="159">
        <v>2016</v>
      </c>
      <c r="AO98" s="159">
        <v>2016</v>
      </c>
      <c r="AP98" s="159" t="s">
        <v>946</v>
      </c>
      <c r="AQ98" s="159" t="s">
        <v>946</v>
      </c>
      <c r="AR98" s="159">
        <v>2015</v>
      </c>
      <c r="AS98" s="159">
        <v>2017</v>
      </c>
      <c r="AT98" s="159">
        <v>2018</v>
      </c>
      <c r="AU98" s="159">
        <v>2016</v>
      </c>
      <c r="AV98" s="159">
        <v>2015</v>
      </c>
      <c r="AW98" s="159">
        <v>2016</v>
      </c>
      <c r="AX98" s="159">
        <v>2016</v>
      </c>
      <c r="AY98" s="159">
        <v>2014</v>
      </c>
      <c r="AZ98" s="171">
        <v>2015</v>
      </c>
      <c r="BA98" s="171">
        <v>2015</v>
      </c>
      <c r="BB98" s="159">
        <v>2017</v>
      </c>
      <c r="BC98" s="159">
        <v>2017</v>
      </c>
      <c r="BD98" s="159">
        <v>2015</v>
      </c>
      <c r="BE98" s="159"/>
      <c r="BF98" s="104"/>
    </row>
    <row r="99" spans="1:58" x14ac:dyDescent="0.25">
      <c r="A99" s="128" t="str">
        <f>'Indicator Data'!A101</f>
        <v>Lesotho</v>
      </c>
      <c r="B99" s="107" t="str">
        <f>'Indicator Data'!B101</f>
        <v>LSO</v>
      </c>
      <c r="C99" s="157">
        <v>2015</v>
      </c>
      <c r="D99" s="157">
        <v>2015</v>
      </c>
      <c r="E99" s="157">
        <v>2015</v>
      </c>
      <c r="F99" s="157">
        <v>2015</v>
      </c>
      <c r="G99" s="157">
        <v>2015</v>
      </c>
      <c r="H99" s="157">
        <v>2015</v>
      </c>
      <c r="I99" s="157">
        <v>2015</v>
      </c>
      <c r="J99" s="157">
        <v>2016</v>
      </c>
      <c r="K99" s="157">
        <v>2016</v>
      </c>
      <c r="L99" s="157">
        <v>2016</v>
      </c>
      <c r="M99" s="159">
        <v>2019</v>
      </c>
      <c r="N99" s="159">
        <v>2019</v>
      </c>
      <c r="O99" s="159">
        <v>2018</v>
      </c>
      <c r="P99" s="159">
        <v>2018</v>
      </c>
      <c r="Q99" s="159">
        <v>2017</v>
      </c>
      <c r="R99" s="159">
        <v>2009</v>
      </c>
      <c r="S99" s="159">
        <v>2019</v>
      </c>
      <c r="T99" s="159">
        <v>2016</v>
      </c>
      <c r="U99" s="159">
        <v>2017</v>
      </c>
      <c r="V99" s="159">
        <v>2017</v>
      </c>
      <c r="W99" s="159">
        <v>2017</v>
      </c>
      <c r="X99" s="159">
        <v>2014</v>
      </c>
      <c r="Y99" s="159" t="s">
        <v>946</v>
      </c>
      <c r="Z99" s="159">
        <v>2017</v>
      </c>
      <c r="AA99" s="159">
        <v>2017</v>
      </c>
      <c r="AB99" s="159">
        <v>2017</v>
      </c>
      <c r="AC99" s="159">
        <v>2015</v>
      </c>
      <c r="AD99" s="159">
        <v>2015</v>
      </c>
      <c r="AE99" s="159" t="s">
        <v>946</v>
      </c>
      <c r="AF99" s="159">
        <v>2017</v>
      </c>
      <c r="AG99" s="158">
        <v>2010</v>
      </c>
      <c r="AH99" s="159">
        <v>2016</v>
      </c>
      <c r="AI99" s="159">
        <v>2017</v>
      </c>
      <c r="AJ99" s="159">
        <v>2018</v>
      </c>
      <c r="AK99" s="161" t="s">
        <v>946</v>
      </c>
      <c r="AL99" s="161" t="s">
        <v>1091</v>
      </c>
      <c r="AM99" s="159" t="s">
        <v>946</v>
      </c>
      <c r="AN99" s="159">
        <v>2016</v>
      </c>
      <c r="AO99" s="159">
        <v>2016</v>
      </c>
      <c r="AP99" s="159">
        <v>2014</v>
      </c>
      <c r="AQ99" s="159">
        <v>2014</v>
      </c>
      <c r="AR99" s="159">
        <v>2015</v>
      </c>
      <c r="AS99" s="159">
        <v>2017</v>
      </c>
      <c r="AT99" s="159">
        <v>2018</v>
      </c>
      <c r="AU99" s="159">
        <v>2016</v>
      </c>
      <c r="AV99" s="159">
        <v>2015</v>
      </c>
      <c r="AW99" s="159">
        <v>2016</v>
      </c>
      <c r="AX99" s="159">
        <v>2017</v>
      </c>
      <c r="AY99" s="159">
        <v>2014</v>
      </c>
      <c r="AZ99" s="171">
        <v>2015</v>
      </c>
      <c r="BA99" s="171">
        <v>2015</v>
      </c>
      <c r="BB99" s="159">
        <v>2017</v>
      </c>
      <c r="BC99" s="159">
        <v>2017</v>
      </c>
      <c r="BD99" s="159">
        <v>2015</v>
      </c>
      <c r="BE99" s="159"/>
      <c r="BF99" s="104"/>
    </row>
    <row r="100" spans="1:58" x14ac:dyDescent="0.25">
      <c r="A100" s="128" t="str">
        <f>'Indicator Data'!A102</f>
        <v>Liberia</v>
      </c>
      <c r="B100" s="107" t="str">
        <f>'Indicator Data'!B102</f>
        <v>LBR</v>
      </c>
      <c r="C100" s="157">
        <v>2015</v>
      </c>
      <c r="D100" s="157">
        <v>2015</v>
      </c>
      <c r="E100" s="157">
        <v>2015</v>
      </c>
      <c r="F100" s="157">
        <v>2015</v>
      </c>
      <c r="G100" s="157">
        <v>2015</v>
      </c>
      <c r="H100" s="157">
        <v>2015</v>
      </c>
      <c r="I100" s="157">
        <v>2015</v>
      </c>
      <c r="J100" s="157">
        <v>2016</v>
      </c>
      <c r="K100" s="157">
        <v>2016</v>
      </c>
      <c r="L100" s="157">
        <v>2016</v>
      </c>
      <c r="M100" s="159">
        <v>2019</v>
      </c>
      <c r="N100" s="159">
        <v>2019</v>
      </c>
      <c r="O100" s="159">
        <v>2018</v>
      </c>
      <c r="P100" s="159">
        <v>2018</v>
      </c>
      <c r="Q100" s="159">
        <v>2017</v>
      </c>
      <c r="R100" s="159">
        <v>2013</v>
      </c>
      <c r="S100" s="159">
        <v>2019</v>
      </c>
      <c r="T100" s="159">
        <v>2016</v>
      </c>
      <c r="U100" s="159">
        <v>2017</v>
      </c>
      <c r="V100" s="159">
        <v>2017</v>
      </c>
      <c r="W100" s="159">
        <v>2017</v>
      </c>
      <c r="X100" s="159">
        <v>2013</v>
      </c>
      <c r="Y100" s="159">
        <v>2010</v>
      </c>
      <c r="Z100" s="159">
        <v>2017</v>
      </c>
      <c r="AA100" s="159">
        <v>2017</v>
      </c>
      <c r="AB100" s="159">
        <v>2017</v>
      </c>
      <c r="AC100" s="159">
        <v>2015</v>
      </c>
      <c r="AD100" s="159">
        <v>2015</v>
      </c>
      <c r="AE100" s="159">
        <v>2012</v>
      </c>
      <c r="AF100" s="159">
        <v>2017</v>
      </c>
      <c r="AG100" s="158">
        <v>2007</v>
      </c>
      <c r="AH100" s="159">
        <v>2016</v>
      </c>
      <c r="AI100" s="159">
        <v>2017</v>
      </c>
      <c r="AJ100" s="159">
        <v>2018</v>
      </c>
      <c r="AK100" s="161" t="s">
        <v>946</v>
      </c>
      <c r="AL100" s="161">
        <v>43496</v>
      </c>
      <c r="AM100" s="159" t="s">
        <v>946</v>
      </c>
      <c r="AN100" s="159">
        <v>2016</v>
      </c>
      <c r="AO100" s="159">
        <v>2016</v>
      </c>
      <c r="AP100" s="159" t="s">
        <v>946</v>
      </c>
      <c r="AQ100" s="159" t="s">
        <v>946</v>
      </c>
      <c r="AR100" s="159" t="s">
        <v>946</v>
      </c>
      <c r="AS100" s="159">
        <v>2017</v>
      </c>
      <c r="AT100" s="159">
        <v>2018</v>
      </c>
      <c r="AU100" s="159">
        <v>2016</v>
      </c>
      <c r="AV100" s="159">
        <v>2015</v>
      </c>
      <c r="AW100" s="159">
        <v>2016</v>
      </c>
      <c r="AX100" s="159">
        <v>2016</v>
      </c>
      <c r="AY100" s="159">
        <v>2014</v>
      </c>
      <c r="AZ100" s="171">
        <v>2015</v>
      </c>
      <c r="BA100" s="171">
        <v>2015</v>
      </c>
      <c r="BB100" s="159">
        <v>2017</v>
      </c>
      <c r="BC100" s="159">
        <v>2017</v>
      </c>
      <c r="BD100" s="159">
        <v>2015</v>
      </c>
      <c r="BE100" s="159"/>
      <c r="BF100" s="104"/>
    </row>
    <row r="101" spans="1:58" x14ac:dyDescent="0.25">
      <c r="A101" s="128" t="str">
        <f>'Indicator Data'!A103</f>
        <v>Libya</v>
      </c>
      <c r="B101" s="107" t="str">
        <f>'Indicator Data'!B103</f>
        <v>LBY</v>
      </c>
      <c r="C101" s="157">
        <v>2015</v>
      </c>
      <c r="D101" s="157">
        <v>2015</v>
      </c>
      <c r="E101" s="157">
        <v>2015</v>
      </c>
      <c r="F101" s="157">
        <v>2015</v>
      </c>
      <c r="G101" s="157">
        <v>2015</v>
      </c>
      <c r="H101" s="157">
        <v>2015</v>
      </c>
      <c r="I101" s="157">
        <v>2015</v>
      </c>
      <c r="J101" s="157">
        <v>2016</v>
      </c>
      <c r="K101" s="157">
        <v>2016</v>
      </c>
      <c r="L101" s="157">
        <v>2016</v>
      </c>
      <c r="M101" s="159">
        <v>2019</v>
      </c>
      <c r="N101" s="159">
        <v>2019</v>
      </c>
      <c r="O101" s="159">
        <v>2018</v>
      </c>
      <c r="P101" s="159">
        <v>2018</v>
      </c>
      <c r="Q101" s="159">
        <v>2017</v>
      </c>
      <c r="R101" s="159">
        <v>2007</v>
      </c>
      <c r="S101" s="159">
        <v>2019</v>
      </c>
      <c r="T101" s="159">
        <v>2016</v>
      </c>
      <c r="U101" s="159">
        <v>2017</v>
      </c>
      <c r="V101" s="159">
        <v>2017</v>
      </c>
      <c r="W101" s="159"/>
      <c r="X101" s="159">
        <v>2007</v>
      </c>
      <c r="Y101" s="159">
        <v>2010</v>
      </c>
      <c r="Z101" s="159">
        <v>2017</v>
      </c>
      <c r="AA101" s="159">
        <v>2017</v>
      </c>
      <c r="AB101" s="159" t="s">
        <v>946</v>
      </c>
      <c r="AC101" s="159">
        <v>2011</v>
      </c>
      <c r="AD101" s="159">
        <v>2015</v>
      </c>
      <c r="AE101" s="159" t="s">
        <v>946</v>
      </c>
      <c r="AF101" s="159">
        <v>2017</v>
      </c>
      <c r="AG101" s="158" t="s">
        <v>946</v>
      </c>
      <c r="AH101" s="159">
        <v>2016</v>
      </c>
      <c r="AI101" s="159">
        <v>2017</v>
      </c>
      <c r="AJ101" s="159">
        <v>2018</v>
      </c>
      <c r="AK101" s="161">
        <v>43465</v>
      </c>
      <c r="AL101" s="161" t="s">
        <v>1091</v>
      </c>
      <c r="AM101" s="159" t="s">
        <v>946</v>
      </c>
      <c r="AN101" s="159">
        <v>2016</v>
      </c>
      <c r="AO101" s="159">
        <v>2016</v>
      </c>
      <c r="AP101" s="159" t="s">
        <v>946</v>
      </c>
      <c r="AQ101" s="159" t="s">
        <v>946</v>
      </c>
      <c r="AR101" s="159" t="s">
        <v>946</v>
      </c>
      <c r="AS101" s="159">
        <v>2017</v>
      </c>
      <c r="AT101" s="159">
        <v>2018</v>
      </c>
      <c r="AU101" s="159">
        <v>2016</v>
      </c>
      <c r="AV101" s="159">
        <v>2015</v>
      </c>
      <c r="AW101" s="159">
        <v>2016</v>
      </c>
      <c r="AX101" s="159">
        <v>2016</v>
      </c>
      <c r="AY101" s="159">
        <v>2014</v>
      </c>
      <c r="AZ101" s="171">
        <v>2015</v>
      </c>
      <c r="BA101" s="171" t="s">
        <v>946</v>
      </c>
      <c r="BB101" s="159">
        <v>2017</v>
      </c>
      <c r="BC101" s="159">
        <v>2017</v>
      </c>
      <c r="BD101" s="159">
        <v>2015</v>
      </c>
      <c r="BE101" s="159"/>
      <c r="BF101" s="104"/>
    </row>
    <row r="102" spans="1:58" x14ac:dyDescent="0.25">
      <c r="A102" s="128" t="str">
        <f>'Indicator Data'!A104</f>
        <v>Liechtenstein</v>
      </c>
      <c r="B102" s="107" t="str">
        <f>'Indicator Data'!B104</f>
        <v>LIE</v>
      </c>
      <c r="C102" s="157">
        <v>2015</v>
      </c>
      <c r="D102" s="157">
        <v>2015</v>
      </c>
      <c r="E102" s="157">
        <v>2015</v>
      </c>
      <c r="F102" s="157">
        <v>2015</v>
      </c>
      <c r="G102" s="157">
        <v>2015</v>
      </c>
      <c r="H102" s="157">
        <v>2015</v>
      </c>
      <c r="I102" s="157">
        <v>2015</v>
      </c>
      <c r="J102" s="157">
        <v>2016</v>
      </c>
      <c r="K102" s="157">
        <v>2016</v>
      </c>
      <c r="L102" s="157">
        <v>2016</v>
      </c>
      <c r="M102" s="159">
        <v>2019</v>
      </c>
      <c r="N102" s="159">
        <v>2019</v>
      </c>
      <c r="O102" s="159">
        <v>2018</v>
      </c>
      <c r="P102" s="159">
        <v>2018</v>
      </c>
      <c r="Q102" s="159">
        <v>2017</v>
      </c>
      <c r="R102" s="159" t="s">
        <v>946</v>
      </c>
      <c r="S102" s="159">
        <v>2019</v>
      </c>
      <c r="T102" s="159">
        <v>2016</v>
      </c>
      <c r="U102" s="159">
        <v>2017</v>
      </c>
      <c r="V102" s="159" t="s">
        <v>946</v>
      </c>
      <c r="W102" s="159">
        <v>2015</v>
      </c>
      <c r="X102" s="159" t="s">
        <v>946</v>
      </c>
      <c r="Y102" s="159" t="s">
        <v>946</v>
      </c>
      <c r="Z102" s="159" t="s">
        <v>946</v>
      </c>
      <c r="AA102" s="159" t="s">
        <v>946</v>
      </c>
      <c r="AB102" s="159" t="s">
        <v>946</v>
      </c>
      <c r="AC102" s="159" t="s">
        <v>946</v>
      </c>
      <c r="AD102" s="159" t="s">
        <v>946</v>
      </c>
      <c r="AE102" s="159" t="s">
        <v>946</v>
      </c>
      <c r="AF102" s="159" t="s">
        <v>946</v>
      </c>
      <c r="AG102" s="158" t="s">
        <v>946</v>
      </c>
      <c r="AH102" s="159">
        <v>2016</v>
      </c>
      <c r="AI102" s="159">
        <v>2017</v>
      </c>
      <c r="AJ102" s="159">
        <v>2018</v>
      </c>
      <c r="AK102" s="161" t="s">
        <v>946</v>
      </c>
      <c r="AL102" s="161" t="s">
        <v>1091</v>
      </c>
      <c r="AM102" s="159" t="s">
        <v>946</v>
      </c>
      <c r="AN102" s="159">
        <v>2016</v>
      </c>
      <c r="AO102" s="159">
        <v>2016</v>
      </c>
      <c r="AP102" s="159" t="s">
        <v>946</v>
      </c>
      <c r="AQ102" s="159" t="s">
        <v>946</v>
      </c>
      <c r="AR102" s="159" t="s">
        <v>946</v>
      </c>
      <c r="AS102" s="159">
        <v>2017</v>
      </c>
      <c r="AT102" s="159" t="s">
        <v>946</v>
      </c>
      <c r="AU102" s="159">
        <v>2016</v>
      </c>
      <c r="AV102" s="159" t="s">
        <v>946</v>
      </c>
      <c r="AW102" s="159">
        <v>2016</v>
      </c>
      <c r="AX102" s="159">
        <v>2017</v>
      </c>
      <c r="AY102" s="159">
        <v>2014</v>
      </c>
      <c r="AZ102" s="171" t="s">
        <v>946</v>
      </c>
      <c r="BA102" s="171" t="s">
        <v>946</v>
      </c>
      <c r="BB102" s="159" t="s">
        <v>946</v>
      </c>
      <c r="BC102" s="159">
        <v>2017</v>
      </c>
      <c r="BD102" s="159">
        <v>2015</v>
      </c>
      <c r="BE102" s="159"/>
      <c r="BF102" s="104"/>
    </row>
    <row r="103" spans="1:58" x14ac:dyDescent="0.25">
      <c r="A103" s="128" t="str">
        <f>'Indicator Data'!A105</f>
        <v>Lithuania</v>
      </c>
      <c r="B103" s="107" t="str">
        <f>'Indicator Data'!B105</f>
        <v>LTU</v>
      </c>
      <c r="C103" s="157">
        <v>2015</v>
      </c>
      <c r="D103" s="157">
        <v>2015</v>
      </c>
      <c r="E103" s="157">
        <v>2015</v>
      </c>
      <c r="F103" s="157">
        <v>2015</v>
      </c>
      <c r="G103" s="157">
        <v>2015</v>
      </c>
      <c r="H103" s="157">
        <v>2015</v>
      </c>
      <c r="I103" s="157">
        <v>2015</v>
      </c>
      <c r="J103" s="157">
        <v>2016</v>
      </c>
      <c r="K103" s="157">
        <v>2016</v>
      </c>
      <c r="L103" s="157">
        <v>2016</v>
      </c>
      <c r="M103" s="159">
        <v>2019</v>
      </c>
      <c r="N103" s="159">
        <v>2019</v>
      </c>
      <c r="O103" s="159">
        <v>2018</v>
      </c>
      <c r="P103" s="159">
        <v>2018</v>
      </c>
      <c r="Q103" s="159">
        <v>2017</v>
      </c>
      <c r="R103" s="159" t="s">
        <v>946</v>
      </c>
      <c r="S103" s="159">
        <v>2019</v>
      </c>
      <c r="T103" s="159">
        <v>2016</v>
      </c>
      <c r="U103" s="159">
        <v>2017</v>
      </c>
      <c r="V103" s="159" t="s">
        <v>946</v>
      </c>
      <c r="W103" s="159">
        <v>2015</v>
      </c>
      <c r="X103" s="159" t="s">
        <v>946</v>
      </c>
      <c r="Y103" s="159">
        <v>2012</v>
      </c>
      <c r="Z103" s="159">
        <v>2017</v>
      </c>
      <c r="AA103" s="159">
        <v>2017</v>
      </c>
      <c r="AB103" s="159">
        <v>2017</v>
      </c>
      <c r="AC103" s="159">
        <v>2015</v>
      </c>
      <c r="AD103" s="159">
        <v>2015</v>
      </c>
      <c r="AE103" s="159" t="s">
        <v>946</v>
      </c>
      <c r="AF103" s="159">
        <v>2017</v>
      </c>
      <c r="AG103" s="158">
        <v>2012</v>
      </c>
      <c r="AH103" s="159">
        <v>2016</v>
      </c>
      <c r="AI103" s="159">
        <v>2017</v>
      </c>
      <c r="AJ103" s="159">
        <v>2018</v>
      </c>
      <c r="AK103" s="161" t="s">
        <v>946</v>
      </c>
      <c r="AL103" s="161" t="s">
        <v>1091</v>
      </c>
      <c r="AM103" s="159" t="s">
        <v>946</v>
      </c>
      <c r="AN103" s="159">
        <v>2016</v>
      </c>
      <c r="AO103" s="159">
        <v>2016</v>
      </c>
      <c r="AP103" s="159">
        <v>2014</v>
      </c>
      <c r="AQ103" s="159">
        <v>2014</v>
      </c>
      <c r="AR103" s="159" t="s">
        <v>946</v>
      </c>
      <c r="AS103" s="159">
        <v>2017</v>
      </c>
      <c r="AT103" s="159">
        <v>2018</v>
      </c>
      <c r="AU103" s="159">
        <v>2016</v>
      </c>
      <c r="AV103" s="159">
        <v>2015</v>
      </c>
      <c r="AW103" s="159">
        <v>2016</v>
      </c>
      <c r="AX103" s="159">
        <v>2017</v>
      </c>
      <c r="AY103" s="159">
        <v>2014</v>
      </c>
      <c r="AZ103" s="171">
        <v>2015</v>
      </c>
      <c r="BA103" s="171">
        <v>2015</v>
      </c>
      <c r="BB103" s="159">
        <v>2017</v>
      </c>
      <c r="BC103" s="159">
        <v>2017</v>
      </c>
      <c r="BD103" s="159">
        <v>2015</v>
      </c>
      <c r="BE103" s="159"/>
      <c r="BF103" s="104"/>
    </row>
    <row r="104" spans="1:58" x14ac:dyDescent="0.25">
      <c r="A104" s="128" t="str">
        <f>'Indicator Data'!A106</f>
        <v>Luxembourg</v>
      </c>
      <c r="B104" s="107" t="str">
        <f>'Indicator Data'!B106</f>
        <v>LUX</v>
      </c>
      <c r="C104" s="157">
        <v>2015</v>
      </c>
      <c r="D104" s="157">
        <v>2015</v>
      </c>
      <c r="E104" s="157">
        <v>2015</v>
      </c>
      <c r="F104" s="157">
        <v>2015</v>
      </c>
      <c r="G104" s="157">
        <v>2015</v>
      </c>
      <c r="H104" s="157">
        <v>2015</v>
      </c>
      <c r="I104" s="157">
        <v>2015</v>
      </c>
      <c r="J104" s="157">
        <v>2016</v>
      </c>
      <c r="K104" s="157">
        <v>2016</v>
      </c>
      <c r="L104" s="157">
        <v>2016</v>
      </c>
      <c r="M104" s="159">
        <v>2019</v>
      </c>
      <c r="N104" s="159">
        <v>2019</v>
      </c>
      <c r="O104" s="159">
        <v>2018</v>
      </c>
      <c r="P104" s="159">
        <v>2018</v>
      </c>
      <c r="Q104" s="159">
        <v>2017</v>
      </c>
      <c r="R104" s="159" t="s">
        <v>946</v>
      </c>
      <c r="S104" s="159">
        <v>2019</v>
      </c>
      <c r="T104" s="159">
        <v>2016</v>
      </c>
      <c r="U104" s="159">
        <v>2017</v>
      </c>
      <c r="V104" s="159" t="s">
        <v>946</v>
      </c>
      <c r="W104" s="159">
        <v>2015</v>
      </c>
      <c r="X104" s="159" t="s">
        <v>946</v>
      </c>
      <c r="Y104" s="159">
        <v>2016</v>
      </c>
      <c r="Z104" s="159">
        <v>2017</v>
      </c>
      <c r="AA104" s="159">
        <v>2017</v>
      </c>
      <c r="AB104" s="159">
        <v>2017</v>
      </c>
      <c r="AC104" s="159">
        <v>2015</v>
      </c>
      <c r="AD104" s="159">
        <v>2015</v>
      </c>
      <c r="AE104" s="159" t="s">
        <v>946</v>
      </c>
      <c r="AF104" s="159">
        <v>2017</v>
      </c>
      <c r="AG104" s="158">
        <v>2012</v>
      </c>
      <c r="AH104" s="159">
        <v>2016</v>
      </c>
      <c r="AI104" s="159">
        <v>2017</v>
      </c>
      <c r="AJ104" s="159">
        <v>2018</v>
      </c>
      <c r="AK104" s="161" t="s">
        <v>946</v>
      </c>
      <c r="AL104" s="161" t="s">
        <v>1091</v>
      </c>
      <c r="AM104" s="159" t="s">
        <v>946</v>
      </c>
      <c r="AN104" s="159">
        <v>2016</v>
      </c>
      <c r="AO104" s="159">
        <v>2016</v>
      </c>
      <c r="AP104" s="159">
        <v>2014</v>
      </c>
      <c r="AQ104" s="159">
        <v>2014</v>
      </c>
      <c r="AR104" s="159" t="s">
        <v>946</v>
      </c>
      <c r="AS104" s="159">
        <v>2017</v>
      </c>
      <c r="AT104" s="159">
        <v>2018</v>
      </c>
      <c r="AU104" s="159">
        <v>2016</v>
      </c>
      <c r="AV104" s="159" t="s">
        <v>946</v>
      </c>
      <c r="AW104" s="159">
        <v>2016</v>
      </c>
      <c r="AX104" s="159">
        <v>2017</v>
      </c>
      <c r="AY104" s="159">
        <v>2014</v>
      </c>
      <c r="AZ104" s="171">
        <v>2015</v>
      </c>
      <c r="BA104" s="171">
        <v>2015</v>
      </c>
      <c r="BB104" s="159">
        <v>2017</v>
      </c>
      <c r="BC104" s="159">
        <v>2017</v>
      </c>
      <c r="BD104" s="159">
        <v>2015</v>
      </c>
      <c r="BE104" s="159"/>
      <c r="BF104" s="104"/>
    </row>
    <row r="105" spans="1:58" x14ac:dyDescent="0.25">
      <c r="A105" s="128" t="str">
        <f>'Indicator Data'!A107</f>
        <v>Madagascar</v>
      </c>
      <c r="B105" s="107" t="str">
        <f>'Indicator Data'!B107</f>
        <v>MDG</v>
      </c>
      <c r="C105" s="157">
        <v>2015</v>
      </c>
      <c r="D105" s="157">
        <v>2015</v>
      </c>
      <c r="E105" s="157">
        <v>2015</v>
      </c>
      <c r="F105" s="157">
        <v>2015</v>
      </c>
      <c r="G105" s="157">
        <v>2015</v>
      </c>
      <c r="H105" s="157">
        <v>2015</v>
      </c>
      <c r="I105" s="157">
        <v>2015</v>
      </c>
      <c r="J105" s="157">
        <v>2016</v>
      </c>
      <c r="K105" s="157">
        <v>2016</v>
      </c>
      <c r="L105" s="157">
        <v>2016</v>
      </c>
      <c r="M105" s="159">
        <v>2019</v>
      </c>
      <c r="N105" s="159">
        <v>2019</v>
      </c>
      <c r="O105" s="159">
        <v>2018</v>
      </c>
      <c r="P105" s="159">
        <v>2018</v>
      </c>
      <c r="Q105" s="159">
        <v>2017</v>
      </c>
      <c r="R105" s="159">
        <v>2009</v>
      </c>
      <c r="S105" s="159">
        <v>2019</v>
      </c>
      <c r="T105" s="159">
        <v>2016</v>
      </c>
      <c r="U105" s="159">
        <v>2017</v>
      </c>
      <c r="V105" s="159">
        <v>2017</v>
      </c>
      <c r="W105" s="159">
        <v>2015</v>
      </c>
      <c r="X105" s="159" t="s">
        <v>946</v>
      </c>
      <c r="Y105" s="159">
        <v>2010</v>
      </c>
      <c r="Z105" s="159">
        <v>2017</v>
      </c>
      <c r="AA105" s="159">
        <v>2017</v>
      </c>
      <c r="AB105" s="159">
        <v>2017</v>
      </c>
      <c r="AC105" s="159">
        <v>2015</v>
      </c>
      <c r="AD105" s="159">
        <v>2015</v>
      </c>
      <c r="AE105" s="159">
        <v>2012</v>
      </c>
      <c r="AF105" s="159" t="s">
        <v>946</v>
      </c>
      <c r="AG105" s="158">
        <v>2010</v>
      </c>
      <c r="AH105" s="159">
        <v>2016</v>
      </c>
      <c r="AI105" s="159">
        <v>2017</v>
      </c>
      <c r="AJ105" s="159">
        <v>2018</v>
      </c>
      <c r="AK105" s="161" t="s">
        <v>946</v>
      </c>
      <c r="AL105" s="161" t="s">
        <v>1091</v>
      </c>
      <c r="AM105" s="159" t="s">
        <v>946</v>
      </c>
      <c r="AN105" s="159">
        <v>2016</v>
      </c>
      <c r="AO105" s="159">
        <v>2016</v>
      </c>
      <c r="AP105" s="159">
        <v>2014</v>
      </c>
      <c r="AQ105" s="159">
        <v>2014</v>
      </c>
      <c r="AR105" s="159">
        <v>2015</v>
      </c>
      <c r="AS105" s="159">
        <v>2017</v>
      </c>
      <c r="AT105" s="159">
        <v>2018</v>
      </c>
      <c r="AU105" s="159">
        <v>2016</v>
      </c>
      <c r="AV105" s="159">
        <v>2015</v>
      </c>
      <c r="AW105" s="159">
        <v>2016</v>
      </c>
      <c r="AX105" s="159">
        <v>2017</v>
      </c>
      <c r="AY105" s="159">
        <v>2014</v>
      </c>
      <c r="AZ105" s="171">
        <v>2015</v>
      </c>
      <c r="BA105" s="171">
        <v>2015</v>
      </c>
      <c r="BB105" s="159">
        <v>2017</v>
      </c>
      <c r="BC105" s="159">
        <v>2017</v>
      </c>
      <c r="BD105" s="159">
        <v>2015</v>
      </c>
      <c r="BE105" s="159"/>
      <c r="BF105" s="104"/>
    </row>
    <row r="106" spans="1:58" x14ac:dyDescent="0.25">
      <c r="A106" s="128" t="str">
        <f>'Indicator Data'!A108</f>
        <v>Malawi</v>
      </c>
      <c r="B106" s="107" t="str">
        <f>'Indicator Data'!B108</f>
        <v>MWI</v>
      </c>
      <c r="C106" s="157">
        <v>2015</v>
      </c>
      <c r="D106" s="157">
        <v>2015</v>
      </c>
      <c r="E106" s="157">
        <v>2015</v>
      </c>
      <c r="F106" s="157">
        <v>2015</v>
      </c>
      <c r="G106" s="157">
        <v>2015</v>
      </c>
      <c r="H106" s="157">
        <v>2015</v>
      </c>
      <c r="I106" s="157">
        <v>2015</v>
      </c>
      <c r="J106" s="157">
        <v>2016</v>
      </c>
      <c r="K106" s="157">
        <v>2016</v>
      </c>
      <c r="L106" s="157">
        <v>2016</v>
      </c>
      <c r="M106" s="159">
        <v>2019</v>
      </c>
      <c r="N106" s="159">
        <v>2019</v>
      </c>
      <c r="O106" s="159">
        <v>2018</v>
      </c>
      <c r="P106" s="159">
        <v>2018</v>
      </c>
      <c r="Q106" s="159">
        <v>2017</v>
      </c>
      <c r="R106" s="159">
        <v>2016</v>
      </c>
      <c r="S106" s="159">
        <v>2019</v>
      </c>
      <c r="T106" s="159">
        <v>2016</v>
      </c>
      <c r="U106" s="159">
        <v>2017</v>
      </c>
      <c r="V106" s="159">
        <v>2017</v>
      </c>
      <c r="W106" s="159">
        <v>2015</v>
      </c>
      <c r="X106" s="159">
        <v>2014</v>
      </c>
      <c r="Y106" s="159">
        <v>2010</v>
      </c>
      <c r="Z106" s="159">
        <v>2017</v>
      </c>
      <c r="AA106" s="159">
        <v>2017</v>
      </c>
      <c r="AB106" s="159">
        <v>2017</v>
      </c>
      <c r="AC106" s="159">
        <v>2015</v>
      </c>
      <c r="AD106" s="159">
        <v>2015</v>
      </c>
      <c r="AE106" s="159">
        <v>2012</v>
      </c>
      <c r="AF106" s="159">
        <v>2017</v>
      </c>
      <c r="AG106" s="158">
        <v>2010</v>
      </c>
      <c r="AH106" s="159">
        <v>2016</v>
      </c>
      <c r="AI106" s="159">
        <v>2017</v>
      </c>
      <c r="AJ106" s="159">
        <v>2018</v>
      </c>
      <c r="AK106" s="161" t="s">
        <v>946</v>
      </c>
      <c r="AL106" s="161">
        <v>43524</v>
      </c>
      <c r="AM106" s="159" t="s">
        <v>946</v>
      </c>
      <c r="AN106" s="159">
        <v>2016</v>
      </c>
      <c r="AO106" s="159">
        <v>2016</v>
      </c>
      <c r="AP106" s="159">
        <v>2013</v>
      </c>
      <c r="AQ106" s="159">
        <v>2013</v>
      </c>
      <c r="AR106" s="159">
        <v>2015</v>
      </c>
      <c r="AS106" s="159">
        <v>2017</v>
      </c>
      <c r="AT106" s="159">
        <v>2018</v>
      </c>
      <c r="AU106" s="159">
        <v>2016</v>
      </c>
      <c r="AV106" s="159">
        <v>2015</v>
      </c>
      <c r="AW106" s="159">
        <v>2016</v>
      </c>
      <c r="AX106" s="159">
        <v>2017</v>
      </c>
      <c r="AY106" s="159">
        <v>2014</v>
      </c>
      <c r="AZ106" s="171">
        <v>2015</v>
      </c>
      <c r="BA106" s="171">
        <v>2015</v>
      </c>
      <c r="BB106" s="159">
        <v>2017</v>
      </c>
      <c r="BC106" s="159">
        <v>2017</v>
      </c>
      <c r="BD106" s="159">
        <v>2015</v>
      </c>
      <c r="BE106" s="159"/>
      <c r="BF106" s="104"/>
    </row>
    <row r="107" spans="1:58" x14ac:dyDescent="0.25">
      <c r="A107" s="128" t="str">
        <f>'Indicator Data'!A109</f>
        <v>Malaysia</v>
      </c>
      <c r="B107" s="107" t="str">
        <f>'Indicator Data'!B109</f>
        <v>MYS</v>
      </c>
      <c r="C107" s="157">
        <v>2015</v>
      </c>
      <c r="D107" s="157">
        <v>2015</v>
      </c>
      <c r="E107" s="157">
        <v>2015</v>
      </c>
      <c r="F107" s="157">
        <v>2015</v>
      </c>
      <c r="G107" s="157">
        <v>2015</v>
      </c>
      <c r="H107" s="157">
        <v>2015</v>
      </c>
      <c r="I107" s="157">
        <v>2015</v>
      </c>
      <c r="J107" s="157">
        <v>2016</v>
      </c>
      <c r="K107" s="157">
        <v>2016</v>
      </c>
      <c r="L107" s="157">
        <v>2016</v>
      </c>
      <c r="M107" s="159">
        <v>2019</v>
      </c>
      <c r="N107" s="159">
        <v>2019</v>
      </c>
      <c r="O107" s="159">
        <v>2018</v>
      </c>
      <c r="P107" s="159">
        <v>2018</v>
      </c>
      <c r="Q107" s="159">
        <v>2017</v>
      </c>
      <c r="R107" s="159" t="s">
        <v>946</v>
      </c>
      <c r="S107" s="159">
        <v>2019</v>
      </c>
      <c r="T107" s="159">
        <v>2016</v>
      </c>
      <c r="U107" s="159">
        <v>2017</v>
      </c>
      <c r="V107" s="159">
        <v>2017</v>
      </c>
      <c r="W107" s="159">
        <v>2015</v>
      </c>
      <c r="X107" s="159">
        <v>2016</v>
      </c>
      <c r="Y107" s="159">
        <v>2010</v>
      </c>
      <c r="Z107" s="159">
        <v>2017</v>
      </c>
      <c r="AA107" s="159">
        <v>2017</v>
      </c>
      <c r="AB107" s="159">
        <v>2017</v>
      </c>
      <c r="AC107" s="159">
        <v>2015</v>
      </c>
      <c r="AD107" s="159">
        <v>2015</v>
      </c>
      <c r="AE107" s="159">
        <v>2012</v>
      </c>
      <c r="AF107" s="159">
        <v>2017</v>
      </c>
      <c r="AG107" s="158">
        <v>2009</v>
      </c>
      <c r="AH107" s="159">
        <v>2016</v>
      </c>
      <c r="AI107" s="159">
        <v>2017</v>
      </c>
      <c r="AJ107" s="159">
        <v>2018</v>
      </c>
      <c r="AK107" s="161" t="s">
        <v>946</v>
      </c>
      <c r="AL107" s="161" t="s">
        <v>1091</v>
      </c>
      <c r="AM107" s="159" t="s">
        <v>946</v>
      </c>
      <c r="AN107" s="159">
        <v>2016</v>
      </c>
      <c r="AO107" s="159">
        <v>2016</v>
      </c>
      <c r="AP107" s="159">
        <v>2014</v>
      </c>
      <c r="AQ107" s="159">
        <v>2014</v>
      </c>
      <c r="AR107" s="159">
        <v>2013</v>
      </c>
      <c r="AS107" s="159">
        <v>2017</v>
      </c>
      <c r="AT107" s="159">
        <v>2018</v>
      </c>
      <c r="AU107" s="159">
        <v>2016</v>
      </c>
      <c r="AV107" s="159">
        <v>2015</v>
      </c>
      <c r="AW107" s="159">
        <v>2016</v>
      </c>
      <c r="AX107" s="159">
        <v>2017</v>
      </c>
      <c r="AY107" s="159">
        <v>2014</v>
      </c>
      <c r="AZ107" s="171">
        <v>2015</v>
      </c>
      <c r="BA107" s="171">
        <v>2015</v>
      </c>
      <c r="BB107" s="159">
        <v>2017</v>
      </c>
      <c r="BC107" s="159">
        <v>2017</v>
      </c>
      <c r="BD107" s="159">
        <v>2015</v>
      </c>
      <c r="BE107" s="159"/>
      <c r="BF107" s="104"/>
    </row>
    <row r="108" spans="1:58" x14ac:dyDescent="0.25">
      <c r="A108" s="128" t="str">
        <f>'Indicator Data'!A110</f>
        <v>Maldives</v>
      </c>
      <c r="B108" s="107" t="str">
        <f>'Indicator Data'!B110</f>
        <v>MDV</v>
      </c>
      <c r="C108" s="157">
        <v>2015</v>
      </c>
      <c r="D108" s="157">
        <v>2015</v>
      </c>
      <c r="E108" s="157">
        <v>2015</v>
      </c>
      <c r="F108" s="157">
        <v>2015</v>
      </c>
      <c r="G108" s="157">
        <v>2015</v>
      </c>
      <c r="H108" s="157">
        <v>2015</v>
      </c>
      <c r="I108" s="157">
        <v>2015</v>
      </c>
      <c r="J108" s="157">
        <v>2016</v>
      </c>
      <c r="K108" s="157">
        <v>2016</v>
      </c>
      <c r="L108" s="157">
        <v>2016</v>
      </c>
      <c r="M108" s="159">
        <v>2019</v>
      </c>
      <c r="N108" s="159">
        <v>2019</v>
      </c>
      <c r="O108" s="159">
        <v>2018</v>
      </c>
      <c r="P108" s="159">
        <v>2018</v>
      </c>
      <c r="Q108" s="159">
        <v>2017</v>
      </c>
      <c r="R108" s="159">
        <v>2009</v>
      </c>
      <c r="S108" s="159">
        <v>2019</v>
      </c>
      <c r="T108" s="159">
        <v>2016</v>
      </c>
      <c r="U108" s="159">
        <v>2017</v>
      </c>
      <c r="V108" s="159">
        <v>2017</v>
      </c>
      <c r="W108" s="159">
        <v>2015</v>
      </c>
      <c r="X108" s="159">
        <v>2009</v>
      </c>
      <c r="Y108" s="159">
        <v>2010</v>
      </c>
      <c r="Z108" s="159">
        <v>2017</v>
      </c>
      <c r="AA108" s="159">
        <v>2017</v>
      </c>
      <c r="AB108" s="159">
        <v>2013</v>
      </c>
      <c r="AC108" s="159">
        <v>2015</v>
      </c>
      <c r="AD108" s="159">
        <v>2015</v>
      </c>
      <c r="AE108" s="159" t="s">
        <v>946</v>
      </c>
      <c r="AF108" s="159">
        <v>2017</v>
      </c>
      <c r="AG108" s="158">
        <v>2009</v>
      </c>
      <c r="AH108" s="159">
        <v>2016</v>
      </c>
      <c r="AI108" s="159">
        <v>2017</v>
      </c>
      <c r="AJ108" s="159">
        <v>2018</v>
      </c>
      <c r="AK108" s="161" t="s">
        <v>946</v>
      </c>
      <c r="AL108" s="161" t="s">
        <v>946</v>
      </c>
      <c r="AM108" s="159" t="s">
        <v>946</v>
      </c>
      <c r="AN108" s="159">
        <v>2016</v>
      </c>
      <c r="AO108" s="159">
        <v>2016</v>
      </c>
      <c r="AP108" s="159">
        <v>2013</v>
      </c>
      <c r="AQ108" s="159">
        <v>2013</v>
      </c>
      <c r="AR108" s="159">
        <v>2013</v>
      </c>
      <c r="AS108" s="159">
        <v>2017</v>
      </c>
      <c r="AT108" s="159">
        <v>2018</v>
      </c>
      <c r="AU108" s="159">
        <v>2016</v>
      </c>
      <c r="AV108" s="159">
        <v>2015</v>
      </c>
      <c r="AW108" s="159">
        <v>2016</v>
      </c>
      <c r="AX108" s="159">
        <v>2017</v>
      </c>
      <c r="AY108" s="159">
        <v>2014</v>
      </c>
      <c r="AZ108" s="171">
        <v>2015</v>
      </c>
      <c r="BA108" s="171">
        <v>2015</v>
      </c>
      <c r="BB108" s="159">
        <v>2017</v>
      </c>
      <c r="BC108" s="159">
        <v>2017</v>
      </c>
      <c r="BD108" s="159">
        <v>2015</v>
      </c>
      <c r="BE108" s="159"/>
      <c r="BF108" s="104"/>
    </row>
    <row r="109" spans="1:58" x14ac:dyDescent="0.25">
      <c r="A109" s="128" t="str">
        <f>'Indicator Data'!A111</f>
        <v>Mali</v>
      </c>
      <c r="B109" s="107" t="str">
        <f>'Indicator Data'!B111</f>
        <v>MLI</v>
      </c>
      <c r="C109" s="157">
        <v>2015</v>
      </c>
      <c r="D109" s="157">
        <v>2015</v>
      </c>
      <c r="E109" s="157">
        <v>2015</v>
      </c>
      <c r="F109" s="157">
        <v>2015</v>
      </c>
      <c r="G109" s="157">
        <v>2015</v>
      </c>
      <c r="H109" s="157">
        <v>2015</v>
      </c>
      <c r="I109" s="157">
        <v>2015</v>
      </c>
      <c r="J109" s="157">
        <v>2016</v>
      </c>
      <c r="K109" s="157">
        <v>2016</v>
      </c>
      <c r="L109" s="157">
        <v>2016</v>
      </c>
      <c r="M109" s="159">
        <v>2019</v>
      </c>
      <c r="N109" s="159">
        <v>2019</v>
      </c>
      <c r="O109" s="159">
        <v>2018</v>
      </c>
      <c r="P109" s="159">
        <v>2018</v>
      </c>
      <c r="Q109" s="159">
        <v>2017</v>
      </c>
      <c r="R109" s="159">
        <v>2015</v>
      </c>
      <c r="S109" s="159">
        <v>2019</v>
      </c>
      <c r="T109" s="159">
        <v>2016</v>
      </c>
      <c r="U109" s="159">
        <v>2017</v>
      </c>
      <c r="V109" s="159">
        <v>2017</v>
      </c>
      <c r="W109" s="159">
        <v>2015</v>
      </c>
      <c r="X109" s="159">
        <v>2006</v>
      </c>
      <c r="Y109" s="159">
        <v>2010</v>
      </c>
      <c r="Z109" s="159">
        <v>2017</v>
      </c>
      <c r="AA109" s="159">
        <v>2017</v>
      </c>
      <c r="AB109" s="159">
        <v>2017</v>
      </c>
      <c r="AC109" s="159">
        <v>2015</v>
      </c>
      <c r="AD109" s="159">
        <v>2015</v>
      </c>
      <c r="AE109" s="159">
        <v>2012</v>
      </c>
      <c r="AF109" s="159">
        <v>2017</v>
      </c>
      <c r="AG109" s="158">
        <v>2009</v>
      </c>
      <c r="AH109" s="159">
        <v>2016</v>
      </c>
      <c r="AI109" s="159">
        <v>2017</v>
      </c>
      <c r="AJ109" s="159">
        <v>2018</v>
      </c>
      <c r="AK109" s="161" t="s">
        <v>1091</v>
      </c>
      <c r="AL109" s="161" t="s">
        <v>1091</v>
      </c>
      <c r="AM109" s="197">
        <v>43281</v>
      </c>
      <c r="AN109" s="159">
        <v>2016</v>
      </c>
      <c r="AO109" s="159">
        <v>2016</v>
      </c>
      <c r="AP109" s="159">
        <v>2014</v>
      </c>
      <c r="AQ109" s="159">
        <v>2014</v>
      </c>
      <c r="AR109" s="159">
        <v>2015</v>
      </c>
      <c r="AS109" s="159">
        <v>2017</v>
      </c>
      <c r="AT109" s="159">
        <v>2018</v>
      </c>
      <c r="AU109" s="159">
        <v>2016</v>
      </c>
      <c r="AV109" s="159">
        <v>2015</v>
      </c>
      <c r="AW109" s="159">
        <v>2016</v>
      </c>
      <c r="AX109" s="159">
        <v>2016</v>
      </c>
      <c r="AY109" s="159">
        <v>2014</v>
      </c>
      <c r="AZ109" s="171">
        <v>2015</v>
      </c>
      <c r="BA109" s="171">
        <v>2015</v>
      </c>
      <c r="BB109" s="159">
        <v>2017</v>
      </c>
      <c r="BC109" s="159">
        <v>2017</v>
      </c>
      <c r="BD109" s="159">
        <v>2015</v>
      </c>
      <c r="BE109" s="159"/>
      <c r="BF109" s="104"/>
    </row>
    <row r="110" spans="1:58" x14ac:dyDescent="0.25">
      <c r="A110" s="128" t="str">
        <f>'Indicator Data'!A112</f>
        <v>Malta</v>
      </c>
      <c r="B110" s="107" t="str">
        <f>'Indicator Data'!B112</f>
        <v>MLT</v>
      </c>
      <c r="C110" s="157">
        <v>2015</v>
      </c>
      <c r="D110" s="157">
        <v>2015</v>
      </c>
      <c r="E110" s="157">
        <v>2015</v>
      </c>
      <c r="F110" s="157">
        <v>2015</v>
      </c>
      <c r="G110" s="157">
        <v>2015</v>
      </c>
      <c r="H110" s="157">
        <v>2015</v>
      </c>
      <c r="I110" s="157">
        <v>2015</v>
      </c>
      <c r="J110" s="157">
        <v>2016</v>
      </c>
      <c r="K110" s="157">
        <v>2016</v>
      </c>
      <c r="L110" s="157">
        <v>2016</v>
      </c>
      <c r="M110" s="159">
        <v>2019</v>
      </c>
      <c r="N110" s="159">
        <v>2019</v>
      </c>
      <c r="O110" s="159">
        <v>2018</v>
      </c>
      <c r="P110" s="159">
        <v>2018</v>
      </c>
      <c r="Q110" s="159" t="s">
        <v>946</v>
      </c>
      <c r="R110" s="159" t="s">
        <v>946</v>
      </c>
      <c r="S110" s="159">
        <v>2019</v>
      </c>
      <c r="T110" s="159">
        <v>2016</v>
      </c>
      <c r="U110" s="159">
        <v>2017</v>
      </c>
      <c r="V110" s="159" t="s">
        <v>946</v>
      </c>
      <c r="W110" s="159">
        <v>2015</v>
      </c>
      <c r="X110" s="159" t="s">
        <v>946</v>
      </c>
      <c r="Y110" s="159">
        <v>2015</v>
      </c>
      <c r="Z110" s="159">
        <v>2017</v>
      </c>
      <c r="AA110" s="159">
        <v>2017</v>
      </c>
      <c r="AB110" s="159">
        <v>2016</v>
      </c>
      <c r="AC110" s="159">
        <v>2015</v>
      </c>
      <c r="AD110" s="159">
        <v>2015</v>
      </c>
      <c r="AE110" s="159" t="s">
        <v>946</v>
      </c>
      <c r="AF110" s="159">
        <v>2017</v>
      </c>
      <c r="AG110" s="158" t="s">
        <v>946</v>
      </c>
      <c r="AH110" s="159">
        <v>2016</v>
      </c>
      <c r="AI110" s="159">
        <v>2017</v>
      </c>
      <c r="AJ110" s="159">
        <v>2018</v>
      </c>
      <c r="AK110" s="161" t="s">
        <v>946</v>
      </c>
      <c r="AL110" s="161" t="s">
        <v>1091</v>
      </c>
      <c r="AM110" s="159" t="s">
        <v>946</v>
      </c>
      <c r="AN110" s="159">
        <v>2016</v>
      </c>
      <c r="AO110" s="159">
        <v>2016</v>
      </c>
      <c r="AP110" s="159">
        <v>2014</v>
      </c>
      <c r="AQ110" s="159">
        <v>2014</v>
      </c>
      <c r="AR110" s="159" t="s">
        <v>946</v>
      </c>
      <c r="AS110" s="159">
        <v>2017</v>
      </c>
      <c r="AT110" s="159">
        <v>2018</v>
      </c>
      <c r="AU110" s="159">
        <v>2016</v>
      </c>
      <c r="AV110" s="159">
        <v>2015</v>
      </c>
      <c r="AW110" s="159">
        <v>2016</v>
      </c>
      <c r="AX110" s="159">
        <v>2017</v>
      </c>
      <c r="AY110" s="159">
        <v>2014</v>
      </c>
      <c r="AZ110" s="171">
        <v>2015</v>
      </c>
      <c r="BA110" s="171">
        <v>2015</v>
      </c>
      <c r="BB110" s="159">
        <v>2017</v>
      </c>
      <c r="BC110" s="159">
        <v>2017</v>
      </c>
      <c r="BD110" s="159">
        <v>2015</v>
      </c>
      <c r="BE110" s="159"/>
      <c r="BF110" s="104"/>
    </row>
    <row r="111" spans="1:58" x14ac:dyDescent="0.25">
      <c r="A111" s="128" t="str">
        <f>'Indicator Data'!A113</f>
        <v>Marshall Islands</v>
      </c>
      <c r="B111" s="107" t="str">
        <f>'Indicator Data'!B113</f>
        <v>MHL</v>
      </c>
      <c r="C111" s="157">
        <v>2015</v>
      </c>
      <c r="D111" s="157">
        <v>2015</v>
      </c>
      <c r="E111" s="157">
        <v>2015</v>
      </c>
      <c r="F111" s="157">
        <v>2015</v>
      </c>
      <c r="G111" s="157">
        <v>2015</v>
      </c>
      <c r="H111" s="157">
        <v>2015</v>
      </c>
      <c r="I111" s="157">
        <v>2015</v>
      </c>
      <c r="J111" s="157">
        <v>2016</v>
      </c>
      <c r="K111" s="157">
        <v>2016</v>
      </c>
      <c r="L111" s="157">
        <v>2016</v>
      </c>
      <c r="M111" s="159">
        <v>2019</v>
      </c>
      <c r="N111" s="159">
        <v>2019</v>
      </c>
      <c r="O111" s="159">
        <v>2018</v>
      </c>
      <c r="P111" s="159">
        <v>2018</v>
      </c>
      <c r="Q111" s="159">
        <v>2017</v>
      </c>
      <c r="R111" s="159" t="s">
        <v>946</v>
      </c>
      <c r="S111" s="159">
        <v>2019</v>
      </c>
      <c r="T111" s="159">
        <v>2016</v>
      </c>
      <c r="U111" s="159">
        <v>2017</v>
      </c>
      <c r="V111" s="159">
        <v>2017</v>
      </c>
      <c r="W111" s="159">
        <v>2015</v>
      </c>
      <c r="X111" s="159">
        <v>2007</v>
      </c>
      <c r="Y111" s="159">
        <v>2010</v>
      </c>
      <c r="Z111" s="159">
        <v>2017</v>
      </c>
      <c r="AA111" s="159">
        <v>2017</v>
      </c>
      <c r="AB111" s="159" t="s">
        <v>946</v>
      </c>
      <c r="AC111" s="159">
        <v>2015</v>
      </c>
      <c r="AD111" s="159" t="s">
        <v>946</v>
      </c>
      <c r="AE111" s="159" t="s">
        <v>946</v>
      </c>
      <c r="AF111" s="159" t="s">
        <v>946</v>
      </c>
      <c r="AG111" s="158" t="s">
        <v>946</v>
      </c>
      <c r="AH111" s="159">
        <v>2016</v>
      </c>
      <c r="AI111" s="159">
        <v>2017</v>
      </c>
      <c r="AJ111" s="159">
        <v>2018</v>
      </c>
      <c r="AK111" s="161" t="s">
        <v>946</v>
      </c>
      <c r="AL111" s="161" t="s">
        <v>946</v>
      </c>
      <c r="AM111" s="159" t="s">
        <v>946</v>
      </c>
      <c r="AN111" s="159">
        <v>2016</v>
      </c>
      <c r="AO111" s="159">
        <v>2016</v>
      </c>
      <c r="AP111" s="159" t="s">
        <v>946</v>
      </c>
      <c r="AQ111" s="159" t="s">
        <v>946</v>
      </c>
      <c r="AR111" s="159">
        <v>2013</v>
      </c>
      <c r="AS111" s="159">
        <v>2017</v>
      </c>
      <c r="AT111" s="159" t="s">
        <v>946</v>
      </c>
      <c r="AU111" s="159">
        <v>2016</v>
      </c>
      <c r="AV111" s="159">
        <v>2015</v>
      </c>
      <c r="AW111" s="159">
        <v>2016</v>
      </c>
      <c r="AX111" s="159">
        <v>2015</v>
      </c>
      <c r="AY111" s="159">
        <v>2014</v>
      </c>
      <c r="AZ111" s="171">
        <v>2015</v>
      </c>
      <c r="BA111" s="171">
        <v>2015</v>
      </c>
      <c r="BB111" s="159">
        <v>2017</v>
      </c>
      <c r="BC111" s="159">
        <v>2017</v>
      </c>
      <c r="BD111" s="159">
        <v>2015</v>
      </c>
      <c r="BE111" s="159"/>
      <c r="BF111" s="104"/>
    </row>
    <row r="112" spans="1:58" x14ac:dyDescent="0.25">
      <c r="A112" s="128" t="str">
        <f>'Indicator Data'!A114</f>
        <v>Mauritania</v>
      </c>
      <c r="B112" s="107" t="str">
        <f>'Indicator Data'!B114</f>
        <v>MRT</v>
      </c>
      <c r="C112" s="157">
        <v>2015</v>
      </c>
      <c r="D112" s="157">
        <v>2015</v>
      </c>
      <c r="E112" s="157">
        <v>2015</v>
      </c>
      <c r="F112" s="157">
        <v>2015</v>
      </c>
      <c r="G112" s="157">
        <v>2015</v>
      </c>
      <c r="H112" s="157">
        <v>2015</v>
      </c>
      <c r="I112" s="157">
        <v>2015</v>
      </c>
      <c r="J112" s="157">
        <v>2016</v>
      </c>
      <c r="K112" s="157">
        <v>2016</v>
      </c>
      <c r="L112" s="157">
        <v>2016</v>
      </c>
      <c r="M112" s="159">
        <v>2019</v>
      </c>
      <c r="N112" s="159">
        <v>2019</v>
      </c>
      <c r="O112" s="159">
        <v>2018</v>
      </c>
      <c r="P112" s="159">
        <v>2018</v>
      </c>
      <c r="Q112" s="159">
        <v>2017</v>
      </c>
      <c r="R112" s="159">
        <v>2015</v>
      </c>
      <c r="S112" s="159">
        <v>2019</v>
      </c>
      <c r="T112" s="159">
        <v>2016</v>
      </c>
      <c r="U112" s="159">
        <v>2017</v>
      </c>
      <c r="V112" s="159">
        <v>2017</v>
      </c>
      <c r="W112" s="159">
        <v>2015</v>
      </c>
      <c r="X112" s="159">
        <v>2012</v>
      </c>
      <c r="Y112" s="159">
        <v>2010</v>
      </c>
      <c r="Z112" s="159">
        <v>2017</v>
      </c>
      <c r="AA112" s="159">
        <v>2017</v>
      </c>
      <c r="AB112" s="159">
        <v>2017</v>
      </c>
      <c r="AC112" s="159">
        <v>2015</v>
      </c>
      <c r="AD112" s="159">
        <v>2015</v>
      </c>
      <c r="AE112" s="159">
        <v>2012</v>
      </c>
      <c r="AF112" s="159">
        <v>2017</v>
      </c>
      <c r="AG112" s="158">
        <v>2014</v>
      </c>
      <c r="AH112" s="159">
        <v>2016</v>
      </c>
      <c r="AI112" s="159">
        <v>2017</v>
      </c>
      <c r="AJ112" s="159">
        <v>2018</v>
      </c>
      <c r="AK112" s="161" t="s">
        <v>946</v>
      </c>
      <c r="AL112" s="161">
        <v>43524</v>
      </c>
      <c r="AM112" s="159" t="s">
        <v>946</v>
      </c>
      <c r="AN112" s="159">
        <v>2016</v>
      </c>
      <c r="AO112" s="159">
        <v>2016</v>
      </c>
      <c r="AP112" s="159">
        <v>2014</v>
      </c>
      <c r="AQ112" s="159">
        <v>2014</v>
      </c>
      <c r="AR112" s="159">
        <v>2013</v>
      </c>
      <c r="AS112" s="159">
        <v>2017</v>
      </c>
      <c r="AT112" s="159">
        <v>2018</v>
      </c>
      <c r="AU112" s="159">
        <v>2016</v>
      </c>
      <c r="AV112" s="159">
        <v>2015</v>
      </c>
      <c r="AW112" s="159">
        <v>2016</v>
      </c>
      <c r="AX112" s="159">
        <v>2017</v>
      </c>
      <c r="AY112" s="159">
        <v>2014</v>
      </c>
      <c r="AZ112" s="171">
        <v>2015</v>
      </c>
      <c r="BA112" s="171">
        <v>2015</v>
      </c>
      <c r="BB112" s="159">
        <v>2017</v>
      </c>
      <c r="BC112" s="159">
        <v>2017</v>
      </c>
      <c r="BD112" s="159">
        <v>2015</v>
      </c>
      <c r="BE112" s="159"/>
      <c r="BF112" s="104"/>
    </row>
    <row r="113" spans="1:58" x14ac:dyDescent="0.25">
      <c r="A113" s="128" t="str">
        <f>'Indicator Data'!A115</f>
        <v>Mauritius</v>
      </c>
      <c r="B113" s="107" t="str">
        <f>'Indicator Data'!B115</f>
        <v>MUS</v>
      </c>
      <c r="C113" s="157">
        <v>2015</v>
      </c>
      <c r="D113" s="157">
        <v>2015</v>
      </c>
      <c r="E113" s="157">
        <v>2015</v>
      </c>
      <c r="F113" s="157">
        <v>2015</v>
      </c>
      <c r="G113" s="157">
        <v>2015</v>
      </c>
      <c r="H113" s="157">
        <v>2015</v>
      </c>
      <c r="I113" s="157">
        <v>2015</v>
      </c>
      <c r="J113" s="157">
        <v>2016</v>
      </c>
      <c r="K113" s="157">
        <v>2016</v>
      </c>
      <c r="L113" s="157">
        <v>2016</v>
      </c>
      <c r="M113" s="159">
        <v>2019</v>
      </c>
      <c r="N113" s="159">
        <v>2019</v>
      </c>
      <c r="O113" s="159">
        <v>2018</v>
      </c>
      <c r="P113" s="159">
        <v>2018</v>
      </c>
      <c r="Q113" s="159">
        <v>2017</v>
      </c>
      <c r="R113" s="159" t="s">
        <v>946</v>
      </c>
      <c r="S113" s="159">
        <v>2019</v>
      </c>
      <c r="T113" s="159">
        <v>2016</v>
      </c>
      <c r="U113" s="159">
        <v>2017</v>
      </c>
      <c r="V113" s="159">
        <v>2017</v>
      </c>
      <c r="W113" s="159">
        <v>2015</v>
      </c>
      <c r="X113" s="159" t="s">
        <v>946</v>
      </c>
      <c r="Y113" s="159" t="s">
        <v>946</v>
      </c>
      <c r="Z113" s="159">
        <v>2017</v>
      </c>
      <c r="AA113" s="159">
        <v>2017</v>
      </c>
      <c r="AB113" s="159">
        <v>2015</v>
      </c>
      <c r="AC113" s="159">
        <v>2015</v>
      </c>
      <c r="AD113" s="159">
        <v>2015</v>
      </c>
      <c r="AE113" s="159" t="s">
        <v>946</v>
      </c>
      <c r="AF113" s="159">
        <v>2017</v>
      </c>
      <c r="AG113" s="158">
        <v>2012</v>
      </c>
      <c r="AH113" s="159">
        <v>2016</v>
      </c>
      <c r="AI113" s="159">
        <v>2017</v>
      </c>
      <c r="AJ113" s="159">
        <v>2018</v>
      </c>
      <c r="AK113" s="161" t="s">
        <v>946</v>
      </c>
      <c r="AL113" s="161" t="s">
        <v>1091</v>
      </c>
      <c r="AM113" s="159" t="s">
        <v>946</v>
      </c>
      <c r="AN113" s="159">
        <v>2016</v>
      </c>
      <c r="AO113" s="159">
        <v>2016</v>
      </c>
      <c r="AP113" s="159">
        <v>2014</v>
      </c>
      <c r="AQ113" s="159">
        <v>2014</v>
      </c>
      <c r="AR113" s="159">
        <v>2015</v>
      </c>
      <c r="AS113" s="159">
        <v>2017</v>
      </c>
      <c r="AT113" s="159">
        <v>2018</v>
      </c>
      <c r="AU113" s="159">
        <v>2016</v>
      </c>
      <c r="AV113" s="159">
        <v>2015</v>
      </c>
      <c r="AW113" s="159">
        <v>2016</v>
      </c>
      <c r="AX113" s="159">
        <v>2017</v>
      </c>
      <c r="AY113" s="159">
        <v>2014</v>
      </c>
      <c r="AZ113" s="171">
        <v>2015</v>
      </c>
      <c r="BA113" s="171">
        <v>2015</v>
      </c>
      <c r="BB113" s="159">
        <v>2017</v>
      </c>
      <c r="BC113" s="159">
        <v>2017</v>
      </c>
      <c r="BD113" s="159">
        <v>2015</v>
      </c>
      <c r="BE113" s="159"/>
      <c r="BF113" s="104"/>
    </row>
    <row r="114" spans="1:58" x14ac:dyDescent="0.25">
      <c r="A114" s="128" t="str">
        <f>'Indicator Data'!A116</f>
        <v>Mexico</v>
      </c>
      <c r="B114" s="107" t="str">
        <f>'Indicator Data'!B116</f>
        <v>MEX</v>
      </c>
      <c r="C114" s="157">
        <v>2015</v>
      </c>
      <c r="D114" s="157">
        <v>2015</v>
      </c>
      <c r="E114" s="157">
        <v>2015</v>
      </c>
      <c r="F114" s="157">
        <v>2015</v>
      </c>
      <c r="G114" s="157">
        <v>2015</v>
      </c>
      <c r="H114" s="157">
        <v>2015</v>
      </c>
      <c r="I114" s="157">
        <v>2015</v>
      </c>
      <c r="J114" s="157">
        <v>2016</v>
      </c>
      <c r="K114" s="157">
        <v>2016</v>
      </c>
      <c r="L114" s="157">
        <v>2016</v>
      </c>
      <c r="M114" s="159">
        <v>2019</v>
      </c>
      <c r="N114" s="159">
        <v>2019</v>
      </c>
      <c r="O114" s="159">
        <v>2018</v>
      </c>
      <c r="P114" s="159">
        <v>2018</v>
      </c>
      <c r="Q114" s="159">
        <v>2017</v>
      </c>
      <c r="R114" s="159">
        <v>2016</v>
      </c>
      <c r="S114" s="159">
        <v>2019</v>
      </c>
      <c r="T114" s="159">
        <v>2016</v>
      </c>
      <c r="U114" s="159">
        <v>2017</v>
      </c>
      <c r="V114" s="159">
        <v>2017</v>
      </c>
      <c r="W114" s="159">
        <v>2015</v>
      </c>
      <c r="X114" s="159">
        <v>2012</v>
      </c>
      <c r="Y114" s="159">
        <v>2011</v>
      </c>
      <c r="Z114" s="159">
        <v>2017</v>
      </c>
      <c r="AA114" s="159">
        <v>2017</v>
      </c>
      <c r="AB114" s="159">
        <v>2017</v>
      </c>
      <c r="AC114" s="159">
        <v>2015</v>
      </c>
      <c r="AD114" s="159">
        <v>2015</v>
      </c>
      <c r="AE114" s="159">
        <v>2012</v>
      </c>
      <c r="AF114" s="159">
        <v>2017</v>
      </c>
      <c r="AG114" s="158">
        <v>2016</v>
      </c>
      <c r="AH114" s="159">
        <v>2016</v>
      </c>
      <c r="AI114" s="159">
        <v>2017</v>
      </c>
      <c r="AJ114" s="159">
        <v>2018</v>
      </c>
      <c r="AK114" s="161" t="s">
        <v>1090</v>
      </c>
      <c r="AL114" s="161" t="s">
        <v>1091</v>
      </c>
      <c r="AM114" s="159" t="s">
        <v>946</v>
      </c>
      <c r="AN114" s="159">
        <v>2016</v>
      </c>
      <c r="AO114" s="159">
        <v>2016</v>
      </c>
      <c r="AP114" s="159">
        <v>2014</v>
      </c>
      <c r="AQ114" s="159">
        <v>2014</v>
      </c>
      <c r="AR114" s="159">
        <v>2015</v>
      </c>
      <c r="AS114" s="159">
        <v>2017</v>
      </c>
      <c r="AT114" s="159">
        <v>2018</v>
      </c>
      <c r="AU114" s="159">
        <v>2016</v>
      </c>
      <c r="AV114" s="159">
        <v>2015</v>
      </c>
      <c r="AW114" s="159">
        <v>2016</v>
      </c>
      <c r="AX114" s="159">
        <v>2017</v>
      </c>
      <c r="AY114" s="159">
        <v>2014</v>
      </c>
      <c r="AZ114" s="171">
        <v>2015</v>
      </c>
      <c r="BA114" s="171">
        <v>2015</v>
      </c>
      <c r="BB114" s="159">
        <v>2017</v>
      </c>
      <c r="BC114" s="159">
        <v>2017</v>
      </c>
      <c r="BD114" s="159">
        <v>2015</v>
      </c>
      <c r="BE114" s="159"/>
      <c r="BF114" s="104"/>
    </row>
    <row r="115" spans="1:58" x14ac:dyDescent="0.25">
      <c r="A115" s="128" t="str">
        <f>'Indicator Data'!A117</f>
        <v>Micronesia</v>
      </c>
      <c r="B115" s="107" t="str">
        <f>'Indicator Data'!B117</f>
        <v>FSM</v>
      </c>
      <c r="C115" s="157">
        <v>2015</v>
      </c>
      <c r="D115" s="157">
        <v>2015</v>
      </c>
      <c r="E115" s="157">
        <v>2015</v>
      </c>
      <c r="F115" s="157">
        <v>2015</v>
      </c>
      <c r="G115" s="157">
        <v>2015</v>
      </c>
      <c r="H115" s="157">
        <v>2015</v>
      </c>
      <c r="I115" s="157">
        <v>2015</v>
      </c>
      <c r="J115" s="157">
        <v>2016</v>
      </c>
      <c r="K115" s="157">
        <v>2016</v>
      </c>
      <c r="L115" s="157">
        <v>2016</v>
      </c>
      <c r="M115" s="159">
        <v>2019</v>
      </c>
      <c r="N115" s="159">
        <v>2019</v>
      </c>
      <c r="O115" s="159">
        <v>2018</v>
      </c>
      <c r="P115" s="159">
        <v>2018</v>
      </c>
      <c r="Q115" s="159">
        <v>2017</v>
      </c>
      <c r="R115" s="159" t="s">
        <v>946</v>
      </c>
      <c r="S115" s="159">
        <v>2019</v>
      </c>
      <c r="T115" s="159">
        <v>2016</v>
      </c>
      <c r="U115" s="159">
        <v>2017</v>
      </c>
      <c r="V115" s="159">
        <v>2017</v>
      </c>
      <c r="W115" s="159">
        <v>2015</v>
      </c>
      <c r="X115" s="159" t="s">
        <v>946</v>
      </c>
      <c r="Y115" s="159">
        <v>2010</v>
      </c>
      <c r="Z115" s="159">
        <v>2017</v>
      </c>
      <c r="AA115" s="159">
        <v>2017</v>
      </c>
      <c r="AB115" s="159" t="s">
        <v>946</v>
      </c>
      <c r="AC115" s="159">
        <v>2015</v>
      </c>
      <c r="AD115" s="159">
        <v>2015</v>
      </c>
      <c r="AE115" s="159" t="s">
        <v>946</v>
      </c>
      <c r="AF115" s="159" t="s">
        <v>946</v>
      </c>
      <c r="AG115" s="158" t="s">
        <v>946</v>
      </c>
      <c r="AH115" s="159">
        <v>2016</v>
      </c>
      <c r="AI115" s="159">
        <v>2017</v>
      </c>
      <c r="AJ115" s="159">
        <v>2018</v>
      </c>
      <c r="AK115" s="161" t="s">
        <v>946</v>
      </c>
      <c r="AL115" s="161" t="s">
        <v>1091</v>
      </c>
      <c r="AM115" s="159" t="s">
        <v>946</v>
      </c>
      <c r="AN115" s="159">
        <v>2016</v>
      </c>
      <c r="AO115" s="159">
        <v>2016</v>
      </c>
      <c r="AP115" s="159" t="s">
        <v>946</v>
      </c>
      <c r="AQ115" s="159" t="s">
        <v>946</v>
      </c>
      <c r="AR115" s="159">
        <v>2013</v>
      </c>
      <c r="AS115" s="159">
        <v>2017</v>
      </c>
      <c r="AT115" s="159" t="s">
        <v>946</v>
      </c>
      <c r="AU115" s="159">
        <v>2016</v>
      </c>
      <c r="AV115" s="159" t="s">
        <v>946</v>
      </c>
      <c r="AW115" s="159">
        <v>2016</v>
      </c>
      <c r="AX115" s="159">
        <v>2017</v>
      </c>
      <c r="AY115" s="159">
        <v>2014</v>
      </c>
      <c r="AZ115" s="171">
        <v>2015</v>
      </c>
      <c r="BA115" s="171">
        <v>2015</v>
      </c>
      <c r="BB115" s="159">
        <v>2017</v>
      </c>
      <c r="BC115" s="159">
        <v>2017</v>
      </c>
      <c r="BD115" s="159">
        <v>2015</v>
      </c>
      <c r="BE115" s="159"/>
      <c r="BF115" s="104"/>
    </row>
    <row r="116" spans="1:58" x14ac:dyDescent="0.25">
      <c r="A116" s="128" t="str">
        <f>'Indicator Data'!A118</f>
        <v>Moldova Republic of</v>
      </c>
      <c r="B116" s="107" t="str">
        <f>'Indicator Data'!B118</f>
        <v>MDA</v>
      </c>
      <c r="C116" s="157">
        <v>2015</v>
      </c>
      <c r="D116" s="157">
        <v>2015</v>
      </c>
      <c r="E116" s="157">
        <v>2015</v>
      </c>
      <c r="F116" s="157">
        <v>2015</v>
      </c>
      <c r="G116" s="157">
        <v>2015</v>
      </c>
      <c r="H116" s="157">
        <v>2015</v>
      </c>
      <c r="I116" s="157">
        <v>2015</v>
      </c>
      <c r="J116" s="157">
        <v>2016</v>
      </c>
      <c r="K116" s="157">
        <v>2016</v>
      </c>
      <c r="L116" s="157">
        <v>2016</v>
      </c>
      <c r="M116" s="159">
        <v>2019</v>
      </c>
      <c r="N116" s="159">
        <v>2019</v>
      </c>
      <c r="O116" s="159">
        <v>2018</v>
      </c>
      <c r="P116" s="159">
        <v>2018</v>
      </c>
      <c r="Q116" s="159">
        <v>2017</v>
      </c>
      <c r="R116" s="159">
        <v>2012</v>
      </c>
      <c r="S116" s="159">
        <v>2019</v>
      </c>
      <c r="T116" s="159">
        <v>2016</v>
      </c>
      <c r="U116" s="159">
        <v>2017</v>
      </c>
      <c r="V116" s="159">
        <v>2017</v>
      </c>
      <c r="W116" s="159">
        <v>2015</v>
      </c>
      <c r="X116" s="159">
        <v>2012</v>
      </c>
      <c r="Y116" s="159">
        <v>2013</v>
      </c>
      <c r="Z116" s="159">
        <v>2017</v>
      </c>
      <c r="AA116" s="159">
        <v>2017</v>
      </c>
      <c r="AB116" s="159">
        <v>2017</v>
      </c>
      <c r="AC116" s="159">
        <v>2015</v>
      </c>
      <c r="AD116" s="159">
        <v>2015</v>
      </c>
      <c r="AE116" s="159" t="s">
        <v>946</v>
      </c>
      <c r="AF116" s="159">
        <v>2017</v>
      </c>
      <c r="AG116" s="158">
        <v>2016</v>
      </c>
      <c r="AH116" s="159">
        <v>2016</v>
      </c>
      <c r="AI116" s="159">
        <v>2017</v>
      </c>
      <c r="AJ116" s="159">
        <v>2018</v>
      </c>
      <c r="AK116" s="161" t="s">
        <v>946</v>
      </c>
      <c r="AL116" s="161" t="s">
        <v>1091</v>
      </c>
      <c r="AM116" s="159" t="s">
        <v>946</v>
      </c>
      <c r="AN116" s="159">
        <v>2016</v>
      </c>
      <c r="AO116" s="159">
        <v>2016</v>
      </c>
      <c r="AP116" s="159">
        <v>2013</v>
      </c>
      <c r="AQ116" s="159">
        <v>2013</v>
      </c>
      <c r="AR116" s="159">
        <v>2013</v>
      </c>
      <c r="AS116" s="159">
        <v>2017</v>
      </c>
      <c r="AT116" s="159">
        <v>2018</v>
      </c>
      <c r="AU116" s="159">
        <v>2016</v>
      </c>
      <c r="AV116" s="159">
        <v>2015</v>
      </c>
      <c r="AW116" s="159">
        <v>2016</v>
      </c>
      <c r="AX116" s="159">
        <v>2017</v>
      </c>
      <c r="AY116" s="159">
        <v>2014</v>
      </c>
      <c r="AZ116" s="171">
        <v>2015</v>
      </c>
      <c r="BA116" s="171">
        <v>2015</v>
      </c>
      <c r="BB116" s="159">
        <v>2017</v>
      </c>
      <c r="BC116" s="159">
        <v>2017</v>
      </c>
      <c r="BD116" s="159">
        <v>2015</v>
      </c>
      <c r="BE116" s="159"/>
      <c r="BF116" s="104"/>
    </row>
    <row r="117" spans="1:58" x14ac:dyDescent="0.25">
      <c r="A117" s="128" t="str">
        <f>'Indicator Data'!A119</f>
        <v>Mongolia</v>
      </c>
      <c r="B117" s="107" t="str">
        <f>'Indicator Data'!B119</f>
        <v>MNG</v>
      </c>
      <c r="C117" s="157">
        <v>2015</v>
      </c>
      <c r="D117" s="157">
        <v>2015</v>
      </c>
      <c r="E117" s="157">
        <v>2015</v>
      </c>
      <c r="F117" s="157">
        <v>2015</v>
      </c>
      <c r="G117" s="157">
        <v>2015</v>
      </c>
      <c r="H117" s="157">
        <v>2015</v>
      </c>
      <c r="I117" s="157">
        <v>2015</v>
      </c>
      <c r="J117" s="157">
        <v>2016</v>
      </c>
      <c r="K117" s="157">
        <v>2016</v>
      </c>
      <c r="L117" s="157">
        <v>2016</v>
      </c>
      <c r="M117" s="159">
        <v>2019</v>
      </c>
      <c r="N117" s="159">
        <v>2019</v>
      </c>
      <c r="O117" s="159">
        <v>2018</v>
      </c>
      <c r="P117" s="159">
        <v>2018</v>
      </c>
      <c r="Q117" s="159">
        <v>2017</v>
      </c>
      <c r="R117" s="159">
        <v>2010</v>
      </c>
      <c r="S117" s="159">
        <v>2019</v>
      </c>
      <c r="T117" s="159">
        <v>2016</v>
      </c>
      <c r="U117" s="159">
        <v>2017</v>
      </c>
      <c r="V117" s="159">
        <v>2017</v>
      </c>
      <c r="W117" s="159">
        <v>2015</v>
      </c>
      <c r="X117" s="159">
        <v>2013</v>
      </c>
      <c r="Y117" s="159">
        <v>2011</v>
      </c>
      <c r="Z117" s="159">
        <v>2017</v>
      </c>
      <c r="AA117" s="159">
        <v>2017</v>
      </c>
      <c r="AB117" s="159">
        <v>2017</v>
      </c>
      <c r="AC117" s="159">
        <v>2015</v>
      </c>
      <c r="AD117" s="159">
        <v>2015</v>
      </c>
      <c r="AE117" s="159" t="s">
        <v>946</v>
      </c>
      <c r="AF117" s="159">
        <v>2017</v>
      </c>
      <c r="AG117" s="158">
        <v>2016</v>
      </c>
      <c r="AH117" s="159">
        <v>2016</v>
      </c>
      <c r="AI117" s="159">
        <v>2017</v>
      </c>
      <c r="AJ117" s="159">
        <v>2018</v>
      </c>
      <c r="AK117" s="161" t="s">
        <v>946</v>
      </c>
      <c r="AL117" s="161" t="s">
        <v>1091</v>
      </c>
      <c r="AM117" s="159" t="s">
        <v>946</v>
      </c>
      <c r="AN117" s="159">
        <v>2016</v>
      </c>
      <c r="AO117" s="159">
        <v>2016</v>
      </c>
      <c r="AP117" s="159">
        <v>2011</v>
      </c>
      <c r="AQ117" s="159">
        <v>2012</v>
      </c>
      <c r="AR117" s="159">
        <v>2015</v>
      </c>
      <c r="AS117" s="159">
        <v>2017</v>
      </c>
      <c r="AT117" s="159">
        <v>2018</v>
      </c>
      <c r="AU117" s="159">
        <v>2016</v>
      </c>
      <c r="AV117" s="159">
        <v>2015</v>
      </c>
      <c r="AW117" s="159">
        <v>2016</v>
      </c>
      <c r="AX117" s="159">
        <v>2017</v>
      </c>
      <c r="AY117" s="159">
        <v>2014</v>
      </c>
      <c r="AZ117" s="171">
        <v>2015</v>
      </c>
      <c r="BA117" s="171">
        <v>2015</v>
      </c>
      <c r="BB117" s="159">
        <v>2017</v>
      </c>
      <c r="BC117" s="159">
        <v>2017</v>
      </c>
      <c r="BD117" s="159">
        <v>2015</v>
      </c>
      <c r="BE117" s="159"/>
      <c r="BF117" s="104"/>
    </row>
    <row r="118" spans="1:58" x14ac:dyDescent="0.25">
      <c r="A118" s="128" t="str">
        <f>'Indicator Data'!A120</f>
        <v>Montenegro</v>
      </c>
      <c r="B118" s="107" t="str">
        <f>'Indicator Data'!B120</f>
        <v>MNE</v>
      </c>
      <c r="C118" s="157">
        <v>2015</v>
      </c>
      <c r="D118" s="157">
        <v>2015</v>
      </c>
      <c r="E118" s="157">
        <v>2015</v>
      </c>
      <c r="F118" s="157">
        <v>2015</v>
      </c>
      <c r="G118" s="157">
        <v>2015</v>
      </c>
      <c r="H118" s="157">
        <v>2015</v>
      </c>
      <c r="I118" s="157">
        <v>2015</v>
      </c>
      <c r="J118" s="157">
        <v>2016</v>
      </c>
      <c r="K118" s="157">
        <v>2016</v>
      </c>
      <c r="L118" s="157">
        <v>2016</v>
      </c>
      <c r="M118" s="159">
        <v>2019</v>
      </c>
      <c r="N118" s="159">
        <v>2019</v>
      </c>
      <c r="O118" s="159">
        <v>2018</v>
      </c>
      <c r="P118" s="159">
        <v>2018</v>
      </c>
      <c r="Q118" s="159">
        <v>2017</v>
      </c>
      <c r="R118" s="159">
        <v>2013</v>
      </c>
      <c r="S118" s="159">
        <v>2019</v>
      </c>
      <c r="T118" s="159">
        <v>2016</v>
      </c>
      <c r="U118" s="159">
        <v>2017</v>
      </c>
      <c r="V118" s="159">
        <v>2017</v>
      </c>
      <c r="W118" s="159">
        <v>2015</v>
      </c>
      <c r="X118" s="159">
        <v>2013</v>
      </c>
      <c r="Y118" s="159">
        <v>2015</v>
      </c>
      <c r="Z118" s="159">
        <v>2017</v>
      </c>
      <c r="AA118" s="159">
        <v>2017</v>
      </c>
      <c r="AB118" s="159">
        <v>2017</v>
      </c>
      <c r="AC118" s="159">
        <v>2015</v>
      </c>
      <c r="AD118" s="159">
        <v>2015</v>
      </c>
      <c r="AE118" s="159" t="s">
        <v>946</v>
      </c>
      <c r="AF118" s="159">
        <v>2017</v>
      </c>
      <c r="AG118" s="158">
        <v>2014</v>
      </c>
      <c r="AH118" s="159">
        <v>2016</v>
      </c>
      <c r="AI118" s="159">
        <v>2017</v>
      </c>
      <c r="AJ118" s="159">
        <v>2018</v>
      </c>
      <c r="AK118" s="161" t="s">
        <v>946</v>
      </c>
      <c r="AL118" s="161" t="s">
        <v>1091</v>
      </c>
      <c r="AM118" s="159" t="s">
        <v>946</v>
      </c>
      <c r="AN118" s="159">
        <v>2016</v>
      </c>
      <c r="AO118" s="159">
        <v>2016</v>
      </c>
      <c r="AP118" s="159">
        <v>2011</v>
      </c>
      <c r="AQ118" s="159" t="s">
        <v>946</v>
      </c>
      <c r="AR118" s="159">
        <v>2013</v>
      </c>
      <c r="AS118" s="159">
        <v>2017</v>
      </c>
      <c r="AT118" s="159">
        <v>2018</v>
      </c>
      <c r="AU118" s="159">
        <v>2016</v>
      </c>
      <c r="AV118" s="159">
        <v>2015</v>
      </c>
      <c r="AW118" s="159">
        <v>2016</v>
      </c>
      <c r="AX118" s="159">
        <v>2017</v>
      </c>
      <c r="AY118" s="159">
        <v>2014</v>
      </c>
      <c r="AZ118" s="171">
        <v>2015</v>
      </c>
      <c r="BA118" s="171">
        <v>2015</v>
      </c>
      <c r="BB118" s="159">
        <v>2017</v>
      </c>
      <c r="BC118" s="159">
        <v>2017</v>
      </c>
      <c r="BD118" s="159">
        <v>2015</v>
      </c>
      <c r="BE118" s="159"/>
      <c r="BF118" s="104"/>
    </row>
    <row r="119" spans="1:58" x14ac:dyDescent="0.25">
      <c r="A119" s="128" t="str">
        <f>'Indicator Data'!A121</f>
        <v>Morocco</v>
      </c>
      <c r="B119" s="107" t="str">
        <f>'Indicator Data'!B121</f>
        <v>MAR</v>
      </c>
      <c r="C119" s="157">
        <v>2015</v>
      </c>
      <c r="D119" s="157">
        <v>2015</v>
      </c>
      <c r="E119" s="157">
        <v>2015</v>
      </c>
      <c r="F119" s="157">
        <v>2015</v>
      </c>
      <c r="G119" s="157">
        <v>2015</v>
      </c>
      <c r="H119" s="157">
        <v>2015</v>
      </c>
      <c r="I119" s="157">
        <v>2015</v>
      </c>
      <c r="J119" s="157">
        <v>2016</v>
      </c>
      <c r="K119" s="157">
        <v>2016</v>
      </c>
      <c r="L119" s="157">
        <v>2016</v>
      </c>
      <c r="M119" s="159">
        <v>2019</v>
      </c>
      <c r="N119" s="159">
        <v>2019</v>
      </c>
      <c r="O119" s="159">
        <v>2018</v>
      </c>
      <c r="P119" s="159">
        <v>2018</v>
      </c>
      <c r="Q119" s="159">
        <v>2017</v>
      </c>
      <c r="R119" s="159">
        <v>2011</v>
      </c>
      <c r="S119" s="159">
        <v>2019</v>
      </c>
      <c r="T119" s="159">
        <v>2016</v>
      </c>
      <c r="U119" s="159">
        <v>2017</v>
      </c>
      <c r="V119" s="159">
        <v>2017</v>
      </c>
      <c r="W119" s="159">
        <v>2015</v>
      </c>
      <c r="X119" s="159">
        <v>2011</v>
      </c>
      <c r="Y119" s="159">
        <v>2010</v>
      </c>
      <c r="Z119" s="159">
        <v>2017</v>
      </c>
      <c r="AA119" s="159">
        <v>2017</v>
      </c>
      <c r="AB119" s="159">
        <v>2017</v>
      </c>
      <c r="AC119" s="159">
        <v>2015</v>
      </c>
      <c r="AD119" s="159">
        <v>2015</v>
      </c>
      <c r="AE119" s="159" t="s">
        <v>946</v>
      </c>
      <c r="AF119" s="159">
        <v>2017</v>
      </c>
      <c r="AG119" s="158">
        <v>2007</v>
      </c>
      <c r="AH119" s="159">
        <v>2016</v>
      </c>
      <c r="AI119" s="159">
        <v>2017</v>
      </c>
      <c r="AJ119" s="159">
        <v>2018</v>
      </c>
      <c r="AK119" s="161" t="s">
        <v>946</v>
      </c>
      <c r="AL119" s="161" t="s">
        <v>1091</v>
      </c>
      <c r="AM119" s="159" t="s">
        <v>946</v>
      </c>
      <c r="AN119" s="159">
        <v>2016</v>
      </c>
      <c r="AO119" s="159">
        <v>2016</v>
      </c>
      <c r="AP119" s="159">
        <v>2014</v>
      </c>
      <c r="AQ119" s="159">
        <v>2014</v>
      </c>
      <c r="AR119" s="159">
        <v>2013</v>
      </c>
      <c r="AS119" s="159">
        <v>2017</v>
      </c>
      <c r="AT119" s="159">
        <v>2018</v>
      </c>
      <c r="AU119" s="159">
        <v>2016</v>
      </c>
      <c r="AV119" s="159">
        <v>2015</v>
      </c>
      <c r="AW119" s="159">
        <v>2016</v>
      </c>
      <c r="AX119" s="159">
        <v>2017</v>
      </c>
      <c r="AY119" s="159">
        <v>2014</v>
      </c>
      <c r="AZ119" s="171">
        <v>2015</v>
      </c>
      <c r="BA119" s="171">
        <v>2015</v>
      </c>
      <c r="BB119" s="159">
        <v>2017</v>
      </c>
      <c r="BC119" s="159">
        <v>2017</v>
      </c>
      <c r="BD119" s="159">
        <v>2015</v>
      </c>
      <c r="BE119" s="159"/>
      <c r="BF119" s="104"/>
    </row>
    <row r="120" spans="1:58" x14ac:dyDescent="0.25">
      <c r="A120" s="128" t="str">
        <f>'Indicator Data'!A122</f>
        <v>Mozambique</v>
      </c>
      <c r="B120" s="107" t="str">
        <f>'Indicator Data'!B122</f>
        <v>MOZ</v>
      </c>
      <c r="C120" s="157">
        <v>2015</v>
      </c>
      <c r="D120" s="157">
        <v>2015</v>
      </c>
      <c r="E120" s="157">
        <v>2015</v>
      </c>
      <c r="F120" s="157">
        <v>2015</v>
      </c>
      <c r="G120" s="157">
        <v>2015</v>
      </c>
      <c r="H120" s="157">
        <v>2015</v>
      </c>
      <c r="I120" s="157">
        <v>2015</v>
      </c>
      <c r="J120" s="157">
        <v>2016</v>
      </c>
      <c r="K120" s="157">
        <v>2016</v>
      </c>
      <c r="L120" s="157">
        <v>2016</v>
      </c>
      <c r="M120" s="159">
        <v>2019</v>
      </c>
      <c r="N120" s="159">
        <v>2019</v>
      </c>
      <c r="O120" s="159">
        <v>2018</v>
      </c>
      <c r="P120" s="159">
        <v>2018</v>
      </c>
      <c r="Q120" s="159">
        <v>2017</v>
      </c>
      <c r="R120" s="159">
        <v>2011</v>
      </c>
      <c r="S120" s="159">
        <v>2019</v>
      </c>
      <c r="T120" s="159">
        <v>2016</v>
      </c>
      <c r="U120" s="159">
        <v>2017</v>
      </c>
      <c r="V120" s="159">
        <v>2017</v>
      </c>
      <c r="W120" s="159">
        <v>2015</v>
      </c>
      <c r="X120" s="159">
        <v>2011</v>
      </c>
      <c r="Y120" s="159">
        <v>2012</v>
      </c>
      <c r="Z120" s="159">
        <v>2017</v>
      </c>
      <c r="AA120" s="159">
        <v>2017</v>
      </c>
      <c r="AB120" s="159">
        <v>2017</v>
      </c>
      <c r="AC120" s="159">
        <v>2015</v>
      </c>
      <c r="AD120" s="159">
        <v>2015</v>
      </c>
      <c r="AE120" s="159">
        <v>2012</v>
      </c>
      <c r="AF120" s="159">
        <v>2017</v>
      </c>
      <c r="AG120" s="158">
        <v>2008</v>
      </c>
      <c r="AH120" s="159">
        <v>2016</v>
      </c>
      <c r="AI120" s="159">
        <v>2017</v>
      </c>
      <c r="AJ120" s="159">
        <v>2018</v>
      </c>
      <c r="AK120" s="161" t="s">
        <v>1090</v>
      </c>
      <c r="AL120" s="161">
        <v>43524</v>
      </c>
      <c r="AM120" s="197">
        <v>43281</v>
      </c>
      <c r="AN120" s="159">
        <v>2016</v>
      </c>
      <c r="AO120" s="159">
        <v>2016</v>
      </c>
      <c r="AP120" s="159">
        <v>2012</v>
      </c>
      <c r="AQ120" s="159">
        <v>2012</v>
      </c>
      <c r="AR120" s="159">
        <v>2015</v>
      </c>
      <c r="AS120" s="159">
        <v>2017</v>
      </c>
      <c r="AT120" s="159">
        <v>2018</v>
      </c>
      <c r="AU120" s="159">
        <v>2016</v>
      </c>
      <c r="AV120" s="159">
        <v>2015</v>
      </c>
      <c r="AW120" s="159">
        <v>2016</v>
      </c>
      <c r="AX120" s="159">
        <v>2017</v>
      </c>
      <c r="AY120" s="159">
        <v>2014</v>
      </c>
      <c r="AZ120" s="171">
        <v>2015</v>
      </c>
      <c r="BA120" s="171">
        <v>2015</v>
      </c>
      <c r="BB120" s="159">
        <v>2017</v>
      </c>
      <c r="BC120" s="159">
        <v>2017</v>
      </c>
      <c r="BD120" s="159">
        <v>2015</v>
      </c>
      <c r="BE120" s="159"/>
      <c r="BF120" s="104"/>
    </row>
    <row r="121" spans="1:58" x14ac:dyDescent="0.25">
      <c r="A121" s="128" t="str">
        <f>'Indicator Data'!A123</f>
        <v>Myanmar</v>
      </c>
      <c r="B121" s="107" t="str">
        <f>'Indicator Data'!B123</f>
        <v>MMR</v>
      </c>
      <c r="C121" s="157">
        <v>2015</v>
      </c>
      <c r="D121" s="157">
        <v>2015</v>
      </c>
      <c r="E121" s="157">
        <v>2015</v>
      </c>
      <c r="F121" s="157">
        <v>2015</v>
      </c>
      <c r="G121" s="157">
        <v>2015</v>
      </c>
      <c r="H121" s="157">
        <v>2015</v>
      </c>
      <c r="I121" s="157">
        <v>2015</v>
      </c>
      <c r="J121" s="157">
        <v>2016</v>
      </c>
      <c r="K121" s="157">
        <v>2016</v>
      </c>
      <c r="L121" s="157">
        <v>2016</v>
      </c>
      <c r="M121" s="159">
        <v>2019</v>
      </c>
      <c r="N121" s="159">
        <v>2019</v>
      </c>
      <c r="O121" s="159">
        <v>2018</v>
      </c>
      <c r="P121" s="159">
        <v>2018</v>
      </c>
      <c r="Q121" s="159">
        <v>2017</v>
      </c>
      <c r="R121" s="159">
        <v>2016</v>
      </c>
      <c r="S121" s="159">
        <v>2019</v>
      </c>
      <c r="T121" s="159">
        <v>2016</v>
      </c>
      <c r="U121" s="159">
        <v>2017</v>
      </c>
      <c r="V121" s="159">
        <v>2017</v>
      </c>
      <c r="W121" s="159">
        <v>2015</v>
      </c>
      <c r="X121" s="159">
        <v>2016</v>
      </c>
      <c r="Y121" s="159">
        <v>2012</v>
      </c>
      <c r="Z121" s="159">
        <v>2017</v>
      </c>
      <c r="AA121" s="159">
        <v>2017</v>
      </c>
      <c r="AB121" s="159">
        <v>2017</v>
      </c>
      <c r="AC121" s="159">
        <v>2015</v>
      </c>
      <c r="AD121" s="159">
        <v>2015</v>
      </c>
      <c r="AE121" s="159">
        <v>2012</v>
      </c>
      <c r="AF121" s="159">
        <v>2017</v>
      </c>
      <c r="AG121" s="158" t="s">
        <v>946</v>
      </c>
      <c r="AH121" s="159">
        <v>2016</v>
      </c>
      <c r="AI121" s="159">
        <v>2017</v>
      </c>
      <c r="AJ121" s="159">
        <v>2018</v>
      </c>
      <c r="AK121" s="161">
        <v>43465</v>
      </c>
      <c r="AL121" s="161" t="s">
        <v>1091</v>
      </c>
      <c r="AM121" s="197">
        <v>43281</v>
      </c>
      <c r="AN121" s="159">
        <v>2016</v>
      </c>
      <c r="AO121" s="159">
        <v>2016</v>
      </c>
      <c r="AP121" s="159">
        <v>2013</v>
      </c>
      <c r="AQ121" s="159">
        <v>2013</v>
      </c>
      <c r="AR121" s="159">
        <v>2013</v>
      </c>
      <c r="AS121" s="159">
        <v>2017</v>
      </c>
      <c r="AT121" s="159">
        <v>2018</v>
      </c>
      <c r="AU121" s="159">
        <v>2016</v>
      </c>
      <c r="AV121" s="159">
        <v>2016</v>
      </c>
      <c r="AW121" s="159">
        <v>2016</v>
      </c>
      <c r="AX121" s="159">
        <v>2017</v>
      </c>
      <c r="AY121" s="159">
        <v>2014</v>
      </c>
      <c r="AZ121" s="171">
        <v>2015</v>
      </c>
      <c r="BA121" s="171">
        <v>2015</v>
      </c>
      <c r="BB121" s="159">
        <v>2017</v>
      </c>
      <c r="BC121" s="159">
        <v>2017</v>
      </c>
      <c r="BD121" s="159">
        <v>2015</v>
      </c>
      <c r="BE121" s="159"/>
      <c r="BF121" s="104"/>
    </row>
    <row r="122" spans="1:58" x14ac:dyDescent="0.25">
      <c r="A122" s="128" t="str">
        <f>'Indicator Data'!A124</f>
        <v>Namibia</v>
      </c>
      <c r="B122" s="107" t="str">
        <f>'Indicator Data'!B124</f>
        <v>NAM</v>
      </c>
      <c r="C122" s="157">
        <v>2015</v>
      </c>
      <c r="D122" s="157">
        <v>2015</v>
      </c>
      <c r="E122" s="157">
        <v>2015</v>
      </c>
      <c r="F122" s="157">
        <v>2015</v>
      </c>
      <c r="G122" s="157">
        <v>2015</v>
      </c>
      <c r="H122" s="157">
        <v>2015</v>
      </c>
      <c r="I122" s="157">
        <v>2015</v>
      </c>
      <c r="J122" s="157">
        <v>2016</v>
      </c>
      <c r="K122" s="157">
        <v>2016</v>
      </c>
      <c r="L122" s="157">
        <v>2016</v>
      </c>
      <c r="M122" s="159">
        <v>2019</v>
      </c>
      <c r="N122" s="159">
        <v>2019</v>
      </c>
      <c r="O122" s="159">
        <v>2018</v>
      </c>
      <c r="P122" s="159">
        <v>2018</v>
      </c>
      <c r="Q122" s="159" t="s">
        <v>946</v>
      </c>
      <c r="R122" s="159">
        <v>2013</v>
      </c>
      <c r="S122" s="159">
        <v>2019</v>
      </c>
      <c r="T122" s="159">
        <v>2016</v>
      </c>
      <c r="U122" s="159">
        <v>2017</v>
      </c>
      <c r="V122" s="159">
        <v>2017</v>
      </c>
      <c r="W122" s="159">
        <v>2015</v>
      </c>
      <c r="X122" s="159">
        <v>2013</v>
      </c>
      <c r="Y122" s="159">
        <v>2010</v>
      </c>
      <c r="Z122" s="159">
        <v>2017</v>
      </c>
      <c r="AA122" s="159">
        <v>2017</v>
      </c>
      <c r="AB122" s="159">
        <v>2017</v>
      </c>
      <c r="AC122" s="159">
        <v>2015</v>
      </c>
      <c r="AD122" s="159">
        <v>2015</v>
      </c>
      <c r="AE122" s="159">
        <v>2012</v>
      </c>
      <c r="AF122" s="159">
        <v>2017</v>
      </c>
      <c r="AG122" s="158">
        <v>2009</v>
      </c>
      <c r="AH122" s="159">
        <v>2016</v>
      </c>
      <c r="AI122" s="159">
        <v>2017</v>
      </c>
      <c r="AJ122" s="159">
        <v>2018</v>
      </c>
      <c r="AK122" s="161" t="s">
        <v>946</v>
      </c>
      <c r="AL122" s="161" t="s">
        <v>1091</v>
      </c>
      <c r="AM122" s="197">
        <v>43281</v>
      </c>
      <c r="AN122" s="159">
        <v>2016</v>
      </c>
      <c r="AO122" s="159">
        <v>2016</v>
      </c>
      <c r="AP122" s="159">
        <v>2013</v>
      </c>
      <c r="AQ122" s="159">
        <v>2013</v>
      </c>
      <c r="AR122" s="159">
        <v>2013</v>
      </c>
      <c r="AS122" s="159">
        <v>2017</v>
      </c>
      <c r="AT122" s="159">
        <v>2018</v>
      </c>
      <c r="AU122" s="159">
        <v>2016</v>
      </c>
      <c r="AV122" s="159">
        <v>2015</v>
      </c>
      <c r="AW122" s="159">
        <v>2016</v>
      </c>
      <c r="AX122" s="159">
        <v>2017</v>
      </c>
      <c r="AY122" s="159">
        <v>2014</v>
      </c>
      <c r="AZ122" s="171">
        <v>2015</v>
      </c>
      <c r="BA122" s="171">
        <v>2015</v>
      </c>
      <c r="BB122" s="159">
        <v>2017</v>
      </c>
      <c r="BC122" s="159">
        <v>2017</v>
      </c>
      <c r="BD122" s="159">
        <v>2015</v>
      </c>
      <c r="BE122" s="159"/>
      <c r="BF122" s="104"/>
    </row>
    <row r="123" spans="1:58" x14ac:dyDescent="0.25">
      <c r="A123" s="128" t="str">
        <f>'Indicator Data'!A125</f>
        <v>Nauru</v>
      </c>
      <c r="B123" s="107" t="str">
        <f>'Indicator Data'!B125</f>
        <v>NRU</v>
      </c>
      <c r="C123" s="157">
        <v>2015</v>
      </c>
      <c r="D123" s="157">
        <v>2015</v>
      </c>
      <c r="E123" s="157">
        <v>2015</v>
      </c>
      <c r="F123" s="157">
        <v>2015</v>
      </c>
      <c r="G123" s="157">
        <v>2015</v>
      </c>
      <c r="H123" s="157">
        <v>2015</v>
      </c>
      <c r="I123" s="157">
        <v>2015</v>
      </c>
      <c r="J123" s="157">
        <v>2016</v>
      </c>
      <c r="K123" s="157">
        <v>2016</v>
      </c>
      <c r="L123" s="157">
        <v>2016</v>
      </c>
      <c r="M123" s="159">
        <v>2019</v>
      </c>
      <c r="N123" s="159">
        <v>2019</v>
      </c>
      <c r="O123" s="159">
        <v>2018</v>
      </c>
      <c r="P123" s="159">
        <v>2018</v>
      </c>
      <c r="Q123" s="159">
        <v>2017</v>
      </c>
      <c r="R123" s="159" t="s">
        <v>946</v>
      </c>
      <c r="S123" s="159">
        <v>2019</v>
      </c>
      <c r="T123" s="159">
        <v>2016</v>
      </c>
      <c r="U123" s="159">
        <v>2017</v>
      </c>
      <c r="V123" s="159">
        <v>2017</v>
      </c>
      <c r="W123" s="159">
        <v>2015</v>
      </c>
      <c r="X123" s="159">
        <v>2007</v>
      </c>
      <c r="Y123" s="159">
        <v>2010</v>
      </c>
      <c r="Z123" s="159">
        <v>2017</v>
      </c>
      <c r="AA123" s="159">
        <v>2017</v>
      </c>
      <c r="AB123" s="159" t="s">
        <v>946</v>
      </c>
      <c r="AC123" s="159">
        <v>2015</v>
      </c>
      <c r="AD123" s="159" t="s">
        <v>946</v>
      </c>
      <c r="AE123" s="159" t="s">
        <v>946</v>
      </c>
      <c r="AF123" s="159" t="s">
        <v>946</v>
      </c>
      <c r="AG123" s="158" t="s">
        <v>946</v>
      </c>
      <c r="AH123" s="159">
        <v>2016</v>
      </c>
      <c r="AI123" s="159">
        <v>2017</v>
      </c>
      <c r="AJ123" s="159">
        <v>2018</v>
      </c>
      <c r="AK123" s="161" t="s">
        <v>946</v>
      </c>
      <c r="AL123" s="161" t="s">
        <v>1091</v>
      </c>
      <c r="AM123" s="159" t="s">
        <v>946</v>
      </c>
      <c r="AN123" s="159">
        <v>2016</v>
      </c>
      <c r="AO123" s="159">
        <v>2016</v>
      </c>
      <c r="AP123" s="159" t="s">
        <v>946</v>
      </c>
      <c r="AQ123" s="159" t="s">
        <v>946</v>
      </c>
      <c r="AR123" s="159">
        <v>2013</v>
      </c>
      <c r="AS123" s="159">
        <v>2017</v>
      </c>
      <c r="AT123" s="159" t="s">
        <v>946</v>
      </c>
      <c r="AU123" s="159">
        <v>2016</v>
      </c>
      <c r="AV123" s="159" t="s">
        <v>946</v>
      </c>
      <c r="AW123" s="159">
        <v>2011</v>
      </c>
      <c r="AX123" s="159">
        <v>2016</v>
      </c>
      <c r="AY123" s="159">
        <v>2014</v>
      </c>
      <c r="AZ123" s="171">
        <v>2015</v>
      </c>
      <c r="BA123" s="171">
        <v>2015</v>
      </c>
      <c r="BB123" s="159">
        <v>2017</v>
      </c>
      <c r="BC123" s="159">
        <v>2017</v>
      </c>
      <c r="BD123" s="159">
        <v>2015</v>
      </c>
      <c r="BE123" s="159"/>
      <c r="BF123" s="104"/>
    </row>
    <row r="124" spans="1:58" x14ac:dyDescent="0.25">
      <c r="A124" s="128" t="str">
        <f>'Indicator Data'!A126</f>
        <v>Nepal</v>
      </c>
      <c r="B124" s="107" t="str">
        <f>'Indicator Data'!B126</f>
        <v>NPL</v>
      </c>
      <c r="C124" s="157">
        <v>2015</v>
      </c>
      <c r="D124" s="157">
        <v>2015</v>
      </c>
      <c r="E124" s="157">
        <v>2015</v>
      </c>
      <c r="F124" s="157">
        <v>2015</v>
      </c>
      <c r="G124" s="157">
        <v>2015</v>
      </c>
      <c r="H124" s="157">
        <v>2015</v>
      </c>
      <c r="I124" s="157">
        <v>2015</v>
      </c>
      <c r="J124" s="157">
        <v>2016</v>
      </c>
      <c r="K124" s="157">
        <v>2016</v>
      </c>
      <c r="L124" s="157">
        <v>2016</v>
      </c>
      <c r="M124" s="159">
        <v>2019</v>
      </c>
      <c r="N124" s="159">
        <v>2019</v>
      </c>
      <c r="O124" s="159">
        <v>2018</v>
      </c>
      <c r="P124" s="159">
        <v>2018</v>
      </c>
      <c r="Q124" s="159">
        <v>2017</v>
      </c>
      <c r="R124" s="159">
        <v>2016</v>
      </c>
      <c r="S124" s="159">
        <v>2019</v>
      </c>
      <c r="T124" s="159">
        <v>2016</v>
      </c>
      <c r="U124" s="159">
        <v>2017</v>
      </c>
      <c r="V124" s="159">
        <v>2017</v>
      </c>
      <c r="W124" s="159">
        <v>2015</v>
      </c>
      <c r="X124" s="159">
        <v>2016</v>
      </c>
      <c r="Y124" s="159" t="s">
        <v>946</v>
      </c>
      <c r="Z124" s="159">
        <v>2017</v>
      </c>
      <c r="AA124" s="159">
        <v>2017</v>
      </c>
      <c r="AB124" s="159">
        <v>2017</v>
      </c>
      <c r="AC124" s="159">
        <v>2015</v>
      </c>
      <c r="AD124" s="159">
        <v>2015</v>
      </c>
      <c r="AE124" s="159">
        <v>2012</v>
      </c>
      <c r="AF124" s="159">
        <v>2017</v>
      </c>
      <c r="AG124" s="158">
        <v>2010</v>
      </c>
      <c r="AH124" s="159">
        <v>2016</v>
      </c>
      <c r="AI124" s="159">
        <v>2017</v>
      </c>
      <c r="AJ124" s="159">
        <v>2018</v>
      </c>
      <c r="AK124" s="161" t="s">
        <v>1090</v>
      </c>
      <c r="AL124" s="161" t="s">
        <v>1091</v>
      </c>
      <c r="AM124" s="159" t="s">
        <v>946</v>
      </c>
      <c r="AN124" s="159">
        <v>2016</v>
      </c>
      <c r="AO124" s="159">
        <v>2016</v>
      </c>
      <c r="AP124" s="159">
        <v>2014</v>
      </c>
      <c r="AQ124" s="159">
        <v>2014</v>
      </c>
      <c r="AR124" s="159">
        <v>2015</v>
      </c>
      <c r="AS124" s="159">
        <v>2017</v>
      </c>
      <c r="AT124" s="159">
        <v>2018</v>
      </c>
      <c r="AU124" s="159">
        <v>2016</v>
      </c>
      <c r="AV124" s="159">
        <v>2015</v>
      </c>
      <c r="AW124" s="159">
        <v>2016</v>
      </c>
      <c r="AX124" s="159">
        <v>2017</v>
      </c>
      <c r="AY124" s="159">
        <v>2014</v>
      </c>
      <c r="AZ124" s="171">
        <v>2015</v>
      </c>
      <c r="BA124" s="171">
        <v>2015</v>
      </c>
      <c r="BB124" s="159">
        <v>2017</v>
      </c>
      <c r="BC124" s="159">
        <v>2017</v>
      </c>
      <c r="BD124" s="159">
        <v>2015</v>
      </c>
      <c r="BE124" s="159"/>
      <c r="BF124" s="104"/>
    </row>
    <row r="125" spans="1:58" x14ac:dyDescent="0.25">
      <c r="A125" s="128" t="str">
        <f>'Indicator Data'!A127</f>
        <v>Netherlands</v>
      </c>
      <c r="B125" s="107" t="str">
        <f>'Indicator Data'!B127</f>
        <v>NLD</v>
      </c>
      <c r="C125" s="157">
        <v>2015</v>
      </c>
      <c r="D125" s="157">
        <v>2015</v>
      </c>
      <c r="E125" s="157">
        <v>2015</v>
      </c>
      <c r="F125" s="157">
        <v>2015</v>
      </c>
      <c r="G125" s="157">
        <v>2015</v>
      </c>
      <c r="H125" s="157">
        <v>2015</v>
      </c>
      <c r="I125" s="157">
        <v>2015</v>
      </c>
      <c r="J125" s="157">
        <v>2016</v>
      </c>
      <c r="K125" s="157">
        <v>2016</v>
      </c>
      <c r="L125" s="157">
        <v>2016</v>
      </c>
      <c r="M125" s="159">
        <v>2019</v>
      </c>
      <c r="N125" s="159">
        <v>2019</v>
      </c>
      <c r="O125" s="159">
        <v>2018</v>
      </c>
      <c r="P125" s="159">
        <v>2018</v>
      </c>
      <c r="Q125" s="159">
        <v>2017</v>
      </c>
      <c r="R125" s="159" t="s">
        <v>946</v>
      </c>
      <c r="S125" s="159">
        <v>2019</v>
      </c>
      <c r="T125" s="159">
        <v>2016</v>
      </c>
      <c r="U125" s="159">
        <v>2017</v>
      </c>
      <c r="V125" s="159" t="s">
        <v>946</v>
      </c>
      <c r="W125" s="159">
        <v>2015</v>
      </c>
      <c r="X125" s="159" t="s">
        <v>946</v>
      </c>
      <c r="Y125" s="159">
        <v>2010</v>
      </c>
      <c r="Z125" s="159">
        <v>2017</v>
      </c>
      <c r="AA125" s="159">
        <v>2017</v>
      </c>
      <c r="AB125" s="159">
        <v>2017</v>
      </c>
      <c r="AC125" s="159">
        <v>2015</v>
      </c>
      <c r="AD125" s="159">
        <v>2015</v>
      </c>
      <c r="AE125" s="159" t="s">
        <v>946</v>
      </c>
      <c r="AF125" s="159">
        <v>2017</v>
      </c>
      <c r="AG125" s="158">
        <v>2012</v>
      </c>
      <c r="AH125" s="159">
        <v>2016</v>
      </c>
      <c r="AI125" s="159">
        <v>2017</v>
      </c>
      <c r="AJ125" s="159">
        <v>2018</v>
      </c>
      <c r="AK125" s="161" t="s">
        <v>946</v>
      </c>
      <c r="AL125" s="161" t="s">
        <v>1091</v>
      </c>
      <c r="AM125" s="159" t="s">
        <v>946</v>
      </c>
      <c r="AN125" s="159">
        <v>2016</v>
      </c>
      <c r="AO125" s="159">
        <v>2016</v>
      </c>
      <c r="AP125" s="159">
        <v>2014</v>
      </c>
      <c r="AQ125" s="159">
        <v>2014</v>
      </c>
      <c r="AR125" s="159">
        <v>2015</v>
      </c>
      <c r="AS125" s="159">
        <v>2017</v>
      </c>
      <c r="AT125" s="159">
        <v>2018</v>
      </c>
      <c r="AU125" s="159">
        <v>2016</v>
      </c>
      <c r="AV125" s="159" t="s">
        <v>946</v>
      </c>
      <c r="AW125" s="159">
        <v>2016</v>
      </c>
      <c r="AX125" s="159">
        <v>2017</v>
      </c>
      <c r="AY125" s="159">
        <v>2014</v>
      </c>
      <c r="AZ125" s="171">
        <v>2015</v>
      </c>
      <c r="BA125" s="171">
        <v>2015</v>
      </c>
      <c r="BB125" s="159">
        <v>2017</v>
      </c>
      <c r="BC125" s="159">
        <v>2017</v>
      </c>
      <c r="BD125" s="159">
        <v>2015</v>
      </c>
      <c r="BE125" s="159"/>
      <c r="BF125" s="104"/>
    </row>
    <row r="126" spans="1:58" x14ac:dyDescent="0.25">
      <c r="A126" s="128" t="str">
        <f>'Indicator Data'!A128</f>
        <v>New Zealand</v>
      </c>
      <c r="B126" s="107" t="str">
        <f>'Indicator Data'!B128</f>
        <v>NZL</v>
      </c>
      <c r="C126" s="157">
        <v>2015</v>
      </c>
      <c r="D126" s="157">
        <v>2015</v>
      </c>
      <c r="E126" s="157">
        <v>2015</v>
      </c>
      <c r="F126" s="157">
        <v>2015</v>
      </c>
      <c r="G126" s="157">
        <v>2015</v>
      </c>
      <c r="H126" s="157">
        <v>2015</v>
      </c>
      <c r="I126" s="157">
        <v>2015</v>
      </c>
      <c r="J126" s="157">
        <v>2016</v>
      </c>
      <c r="K126" s="157">
        <v>2016</v>
      </c>
      <c r="L126" s="157">
        <v>2016</v>
      </c>
      <c r="M126" s="159">
        <v>2019</v>
      </c>
      <c r="N126" s="159">
        <v>2019</v>
      </c>
      <c r="O126" s="159">
        <v>2018</v>
      </c>
      <c r="P126" s="159">
        <v>2018</v>
      </c>
      <c r="Q126" s="159">
        <v>2017</v>
      </c>
      <c r="R126" s="159" t="s">
        <v>946</v>
      </c>
      <c r="S126" s="159">
        <v>2019</v>
      </c>
      <c r="T126" s="159">
        <v>2016</v>
      </c>
      <c r="U126" s="159">
        <v>2017</v>
      </c>
      <c r="V126" s="159" t="s">
        <v>946</v>
      </c>
      <c r="W126" s="159">
        <v>2015</v>
      </c>
      <c r="X126" s="159" t="s">
        <v>946</v>
      </c>
      <c r="Y126" s="159">
        <v>2010</v>
      </c>
      <c r="Z126" s="159">
        <v>2017</v>
      </c>
      <c r="AA126" s="159">
        <v>2017</v>
      </c>
      <c r="AB126" s="159">
        <v>2017</v>
      </c>
      <c r="AC126" s="159">
        <v>2015</v>
      </c>
      <c r="AD126" s="159">
        <v>2015</v>
      </c>
      <c r="AE126" s="159" t="s">
        <v>946</v>
      </c>
      <c r="AF126" s="159">
        <v>2017</v>
      </c>
      <c r="AG126" s="158" t="s">
        <v>946</v>
      </c>
      <c r="AH126" s="159">
        <v>2016</v>
      </c>
      <c r="AI126" s="159">
        <v>2017</v>
      </c>
      <c r="AJ126" s="159">
        <v>2018</v>
      </c>
      <c r="AK126" s="161" t="s">
        <v>946</v>
      </c>
      <c r="AL126" s="161" t="s">
        <v>1091</v>
      </c>
      <c r="AM126" s="159" t="s">
        <v>946</v>
      </c>
      <c r="AN126" s="159">
        <v>2016</v>
      </c>
      <c r="AO126" s="159">
        <v>2016</v>
      </c>
      <c r="AP126" s="159">
        <v>2012</v>
      </c>
      <c r="AQ126" s="159" t="s">
        <v>946</v>
      </c>
      <c r="AR126" s="159">
        <v>2015</v>
      </c>
      <c r="AS126" s="159">
        <v>2017</v>
      </c>
      <c r="AT126" s="159">
        <v>2018</v>
      </c>
      <c r="AU126" s="159">
        <v>2016</v>
      </c>
      <c r="AV126" s="159" t="s">
        <v>946</v>
      </c>
      <c r="AW126" s="159">
        <v>2016</v>
      </c>
      <c r="AX126" s="159">
        <v>2017</v>
      </c>
      <c r="AY126" s="159">
        <v>2014</v>
      </c>
      <c r="AZ126" s="171" t="s">
        <v>946</v>
      </c>
      <c r="BA126" s="171">
        <v>2015</v>
      </c>
      <c r="BB126" s="159">
        <v>2017</v>
      </c>
      <c r="BC126" s="159">
        <v>2017</v>
      </c>
      <c r="BD126" s="159">
        <v>2015</v>
      </c>
      <c r="BE126" s="159"/>
      <c r="BF126" s="104"/>
    </row>
    <row r="127" spans="1:58" x14ac:dyDescent="0.25">
      <c r="A127" s="128" t="str">
        <f>'Indicator Data'!A129</f>
        <v>Nicaragua</v>
      </c>
      <c r="B127" s="107" t="str">
        <f>'Indicator Data'!B129</f>
        <v>NIC</v>
      </c>
      <c r="C127" s="157">
        <v>2015</v>
      </c>
      <c r="D127" s="157">
        <v>2015</v>
      </c>
      <c r="E127" s="157">
        <v>2015</v>
      </c>
      <c r="F127" s="157">
        <v>2015</v>
      </c>
      <c r="G127" s="157">
        <v>2015</v>
      </c>
      <c r="H127" s="157">
        <v>2015</v>
      </c>
      <c r="I127" s="157">
        <v>2015</v>
      </c>
      <c r="J127" s="157">
        <v>2016</v>
      </c>
      <c r="K127" s="157">
        <v>2016</v>
      </c>
      <c r="L127" s="157">
        <v>2016</v>
      </c>
      <c r="M127" s="159">
        <v>2019</v>
      </c>
      <c r="N127" s="159">
        <v>2019</v>
      </c>
      <c r="O127" s="159">
        <v>2018</v>
      </c>
      <c r="P127" s="159">
        <v>2018</v>
      </c>
      <c r="Q127" s="159">
        <v>2017</v>
      </c>
      <c r="R127" s="159">
        <v>2012</v>
      </c>
      <c r="S127" s="159">
        <v>2019</v>
      </c>
      <c r="T127" s="159">
        <v>2016</v>
      </c>
      <c r="U127" s="159">
        <v>2017</v>
      </c>
      <c r="V127" s="159">
        <v>2017</v>
      </c>
      <c r="W127" s="159">
        <v>2015</v>
      </c>
      <c r="X127" s="159">
        <v>2006</v>
      </c>
      <c r="Y127" s="159">
        <v>2014</v>
      </c>
      <c r="Z127" s="159">
        <v>2017</v>
      </c>
      <c r="AA127" s="159">
        <v>2017</v>
      </c>
      <c r="AB127" s="159">
        <v>2017</v>
      </c>
      <c r="AC127" s="159">
        <v>2015</v>
      </c>
      <c r="AD127" s="159">
        <v>2015</v>
      </c>
      <c r="AE127" s="159">
        <v>2012</v>
      </c>
      <c r="AF127" s="159">
        <v>2017</v>
      </c>
      <c r="AG127" s="158">
        <v>2014</v>
      </c>
      <c r="AH127" s="159">
        <v>2016</v>
      </c>
      <c r="AI127" s="159">
        <v>2017</v>
      </c>
      <c r="AJ127" s="159">
        <v>2018</v>
      </c>
      <c r="AK127" s="161" t="s">
        <v>946</v>
      </c>
      <c r="AL127" s="161" t="s">
        <v>1091</v>
      </c>
      <c r="AM127" s="159" t="s">
        <v>946</v>
      </c>
      <c r="AN127" s="159">
        <v>2016</v>
      </c>
      <c r="AO127" s="159">
        <v>2016</v>
      </c>
      <c r="AP127" s="159">
        <v>2014</v>
      </c>
      <c r="AQ127" s="159">
        <v>2014</v>
      </c>
      <c r="AR127" s="159">
        <v>2013</v>
      </c>
      <c r="AS127" s="159">
        <v>2017</v>
      </c>
      <c r="AT127" s="159">
        <v>2018</v>
      </c>
      <c r="AU127" s="159">
        <v>2016</v>
      </c>
      <c r="AV127" s="159">
        <v>2015</v>
      </c>
      <c r="AW127" s="159">
        <v>2016</v>
      </c>
      <c r="AX127" s="159">
        <v>2017</v>
      </c>
      <c r="AY127" s="159">
        <v>2014</v>
      </c>
      <c r="AZ127" s="171">
        <v>2015</v>
      </c>
      <c r="BA127" s="171">
        <v>2015</v>
      </c>
      <c r="BB127" s="159">
        <v>2017</v>
      </c>
      <c r="BC127" s="159">
        <v>2017</v>
      </c>
      <c r="BD127" s="159">
        <v>2015</v>
      </c>
      <c r="BE127" s="159"/>
      <c r="BF127" s="104"/>
    </row>
    <row r="128" spans="1:58" x14ac:dyDescent="0.25">
      <c r="A128" s="128" t="str">
        <f>'Indicator Data'!A130</f>
        <v>Niger</v>
      </c>
      <c r="B128" s="107" t="str">
        <f>'Indicator Data'!B130</f>
        <v>NER</v>
      </c>
      <c r="C128" s="157">
        <v>2015</v>
      </c>
      <c r="D128" s="157">
        <v>2015</v>
      </c>
      <c r="E128" s="157">
        <v>2015</v>
      </c>
      <c r="F128" s="157">
        <v>2015</v>
      </c>
      <c r="G128" s="157">
        <v>2015</v>
      </c>
      <c r="H128" s="157">
        <v>2015</v>
      </c>
      <c r="I128" s="157">
        <v>2015</v>
      </c>
      <c r="J128" s="157">
        <v>2016</v>
      </c>
      <c r="K128" s="157">
        <v>2016</v>
      </c>
      <c r="L128" s="157">
        <v>2016</v>
      </c>
      <c r="M128" s="159">
        <v>2019</v>
      </c>
      <c r="N128" s="159">
        <v>2019</v>
      </c>
      <c r="O128" s="159">
        <v>2018</v>
      </c>
      <c r="P128" s="159">
        <v>2018</v>
      </c>
      <c r="Q128" s="159">
        <v>2017</v>
      </c>
      <c r="R128" s="159">
        <v>2012</v>
      </c>
      <c r="S128" s="159">
        <v>2019</v>
      </c>
      <c r="T128" s="159">
        <v>2016</v>
      </c>
      <c r="U128" s="159">
        <v>2017</v>
      </c>
      <c r="V128" s="159">
        <v>2017</v>
      </c>
      <c r="W128" s="159">
        <v>2015</v>
      </c>
      <c r="X128" s="159">
        <v>2016</v>
      </c>
      <c r="Y128" s="159">
        <v>2010</v>
      </c>
      <c r="Z128" s="159">
        <v>2017</v>
      </c>
      <c r="AA128" s="159">
        <v>2017</v>
      </c>
      <c r="AB128" s="159">
        <v>2017</v>
      </c>
      <c r="AC128" s="159">
        <v>2015</v>
      </c>
      <c r="AD128" s="159">
        <v>2015</v>
      </c>
      <c r="AE128" s="159">
        <v>2012</v>
      </c>
      <c r="AF128" s="159">
        <v>2017</v>
      </c>
      <c r="AG128" s="158">
        <v>2014</v>
      </c>
      <c r="AH128" s="159">
        <v>2016</v>
      </c>
      <c r="AI128" s="159">
        <v>2017</v>
      </c>
      <c r="AJ128" s="159">
        <v>2018</v>
      </c>
      <c r="AK128" s="161" t="s">
        <v>1090</v>
      </c>
      <c r="AL128" s="161">
        <v>43524</v>
      </c>
      <c r="AM128" s="159" t="s">
        <v>946</v>
      </c>
      <c r="AN128" s="159">
        <v>2016</v>
      </c>
      <c r="AO128" s="159">
        <v>2016</v>
      </c>
      <c r="AP128" s="159">
        <v>2014</v>
      </c>
      <c r="AQ128" s="159">
        <v>2014</v>
      </c>
      <c r="AR128" s="159">
        <v>2015</v>
      </c>
      <c r="AS128" s="159">
        <v>2017</v>
      </c>
      <c r="AT128" s="159">
        <v>2018</v>
      </c>
      <c r="AU128" s="159">
        <v>2016</v>
      </c>
      <c r="AV128" s="159">
        <v>2015</v>
      </c>
      <c r="AW128" s="159">
        <v>2016</v>
      </c>
      <c r="AX128" s="159">
        <v>2017</v>
      </c>
      <c r="AY128" s="159">
        <v>2014</v>
      </c>
      <c r="AZ128" s="171">
        <v>2015</v>
      </c>
      <c r="BA128" s="171">
        <v>2015</v>
      </c>
      <c r="BB128" s="159">
        <v>2017</v>
      </c>
      <c r="BC128" s="159">
        <v>2017</v>
      </c>
      <c r="BD128" s="159">
        <v>2015</v>
      </c>
      <c r="BE128" s="159"/>
      <c r="BF128" s="104"/>
    </row>
    <row r="129" spans="1:58" x14ac:dyDescent="0.25">
      <c r="A129" s="128" t="str">
        <f>'Indicator Data'!A131</f>
        <v>Nigeria</v>
      </c>
      <c r="B129" s="107" t="str">
        <f>'Indicator Data'!B131</f>
        <v>NGA</v>
      </c>
      <c r="C129" s="157">
        <v>2015</v>
      </c>
      <c r="D129" s="157">
        <v>2015</v>
      </c>
      <c r="E129" s="157">
        <v>2015</v>
      </c>
      <c r="F129" s="157">
        <v>2015</v>
      </c>
      <c r="G129" s="157">
        <v>2015</v>
      </c>
      <c r="H129" s="157">
        <v>2015</v>
      </c>
      <c r="I129" s="157">
        <v>2015</v>
      </c>
      <c r="J129" s="157">
        <v>2016</v>
      </c>
      <c r="K129" s="157">
        <v>2016</v>
      </c>
      <c r="L129" s="157">
        <v>2016</v>
      </c>
      <c r="M129" s="159">
        <v>2019</v>
      </c>
      <c r="N129" s="159">
        <v>2019</v>
      </c>
      <c r="O129" s="159">
        <v>2018</v>
      </c>
      <c r="P129" s="159">
        <v>2018</v>
      </c>
      <c r="Q129" s="159">
        <v>2017</v>
      </c>
      <c r="R129" s="159">
        <v>2017</v>
      </c>
      <c r="S129" s="159">
        <v>2019</v>
      </c>
      <c r="T129" s="159">
        <v>2016</v>
      </c>
      <c r="U129" s="159">
        <v>2017</v>
      </c>
      <c r="V129" s="159">
        <v>2017</v>
      </c>
      <c r="W129" s="159">
        <v>2015</v>
      </c>
      <c r="X129" s="159">
        <v>2016</v>
      </c>
      <c r="Y129" s="159">
        <v>2010</v>
      </c>
      <c r="Z129" s="159">
        <v>2017</v>
      </c>
      <c r="AA129" s="159">
        <v>2017</v>
      </c>
      <c r="AB129" s="159">
        <v>2017</v>
      </c>
      <c r="AC129" s="159">
        <v>2015</v>
      </c>
      <c r="AD129" s="159">
        <v>2015</v>
      </c>
      <c r="AE129" s="159">
        <v>2012</v>
      </c>
      <c r="AF129" s="159" t="s">
        <v>946</v>
      </c>
      <c r="AG129" s="158">
        <v>2009</v>
      </c>
      <c r="AH129" s="159">
        <v>2016</v>
      </c>
      <c r="AI129" s="159">
        <v>2017</v>
      </c>
      <c r="AJ129" s="159">
        <v>2018</v>
      </c>
      <c r="AK129" s="161" t="s">
        <v>1091</v>
      </c>
      <c r="AL129" s="161" t="s">
        <v>1091</v>
      </c>
      <c r="AM129" s="197">
        <v>43281</v>
      </c>
      <c r="AN129" s="159">
        <v>2016</v>
      </c>
      <c r="AO129" s="159">
        <v>2016</v>
      </c>
      <c r="AP129" s="159">
        <v>2013</v>
      </c>
      <c r="AQ129" s="159">
        <v>2013</v>
      </c>
      <c r="AR129" s="159">
        <v>2015</v>
      </c>
      <c r="AS129" s="159">
        <v>2017</v>
      </c>
      <c r="AT129" s="159">
        <v>2018</v>
      </c>
      <c r="AU129" s="159">
        <v>2016</v>
      </c>
      <c r="AV129" s="159">
        <v>2015</v>
      </c>
      <c r="AW129" s="159">
        <v>2016</v>
      </c>
      <c r="AX129" s="159">
        <v>2017</v>
      </c>
      <c r="AY129" s="159">
        <v>2014</v>
      </c>
      <c r="AZ129" s="171">
        <v>2015</v>
      </c>
      <c r="BA129" s="171">
        <v>2015</v>
      </c>
      <c r="BB129" s="159">
        <v>2017</v>
      </c>
      <c r="BC129" s="159">
        <v>2017</v>
      </c>
      <c r="BD129" s="159">
        <v>2015</v>
      </c>
      <c r="BE129" s="159"/>
      <c r="BF129" s="104"/>
    </row>
    <row r="130" spans="1:58" x14ac:dyDescent="0.25">
      <c r="A130" s="128" t="str">
        <f>'Indicator Data'!A132</f>
        <v>North Macedonia</v>
      </c>
      <c r="B130" s="107" t="str">
        <f>'Indicator Data'!B132</f>
        <v>MKD</v>
      </c>
      <c r="C130" s="157">
        <v>2015</v>
      </c>
      <c r="D130" s="157">
        <v>2015</v>
      </c>
      <c r="E130" s="157">
        <v>2015</v>
      </c>
      <c r="F130" s="157">
        <v>2015</v>
      </c>
      <c r="G130" s="157">
        <v>2015</v>
      </c>
      <c r="H130" s="157">
        <v>2015</v>
      </c>
      <c r="I130" s="157">
        <v>2015</v>
      </c>
      <c r="J130" s="157">
        <v>2016</v>
      </c>
      <c r="K130" s="157">
        <v>2016</v>
      </c>
      <c r="L130" s="157">
        <v>2016</v>
      </c>
      <c r="M130" s="159">
        <v>2019</v>
      </c>
      <c r="N130" s="159">
        <v>2019</v>
      </c>
      <c r="O130" s="159">
        <v>2018</v>
      </c>
      <c r="P130" s="159">
        <v>2018</v>
      </c>
      <c r="Q130" s="159">
        <v>2017</v>
      </c>
      <c r="R130" s="159">
        <v>2011</v>
      </c>
      <c r="S130" s="159">
        <v>2019</v>
      </c>
      <c r="T130" s="159">
        <v>2016</v>
      </c>
      <c r="U130" s="159">
        <v>2017</v>
      </c>
      <c r="V130" s="159">
        <v>2017</v>
      </c>
      <c r="W130" s="159">
        <v>2015</v>
      </c>
      <c r="X130" s="159">
        <v>2011</v>
      </c>
      <c r="Y130" s="159">
        <v>2010</v>
      </c>
      <c r="Z130" s="159">
        <v>2017</v>
      </c>
      <c r="AA130" s="159">
        <v>2017</v>
      </c>
      <c r="AB130" s="159">
        <v>2017</v>
      </c>
      <c r="AC130" s="159">
        <v>2015</v>
      </c>
      <c r="AD130" s="159">
        <v>2015</v>
      </c>
      <c r="AE130" s="159" t="s">
        <v>946</v>
      </c>
      <c r="AF130" s="159">
        <v>2017</v>
      </c>
      <c r="AG130" s="158">
        <v>2008</v>
      </c>
      <c r="AH130" s="159">
        <v>2016</v>
      </c>
      <c r="AI130" s="159">
        <v>2017</v>
      </c>
      <c r="AJ130" s="159">
        <v>2018</v>
      </c>
      <c r="AK130" s="161" t="s">
        <v>1091</v>
      </c>
      <c r="AL130" s="161" t="s">
        <v>1091</v>
      </c>
      <c r="AM130" s="159" t="s">
        <v>946</v>
      </c>
      <c r="AN130" s="159">
        <v>2016</v>
      </c>
      <c r="AO130" s="159">
        <v>2016</v>
      </c>
      <c r="AP130" s="159">
        <v>2013</v>
      </c>
      <c r="AQ130" s="159">
        <v>2013</v>
      </c>
      <c r="AR130" s="159">
        <v>2015</v>
      </c>
      <c r="AS130" s="159">
        <v>2017</v>
      </c>
      <c r="AT130" s="159">
        <v>2018</v>
      </c>
      <c r="AU130" s="159">
        <v>2016</v>
      </c>
      <c r="AV130" s="159">
        <v>2015</v>
      </c>
      <c r="AW130" s="159">
        <v>2016</v>
      </c>
      <c r="AX130" s="159">
        <v>2017</v>
      </c>
      <c r="AY130" s="159">
        <v>2014</v>
      </c>
      <c r="AZ130" s="171">
        <v>2015</v>
      </c>
      <c r="BA130" s="171">
        <v>2015</v>
      </c>
      <c r="BB130" s="159">
        <v>2017</v>
      </c>
      <c r="BC130" s="159">
        <v>2017</v>
      </c>
      <c r="BD130" s="159">
        <v>2015</v>
      </c>
      <c r="BE130" s="159"/>
      <c r="BF130" s="104"/>
    </row>
    <row r="131" spans="1:58" x14ac:dyDescent="0.25">
      <c r="A131" s="128" t="str">
        <f>'Indicator Data'!A133</f>
        <v>Norway</v>
      </c>
      <c r="B131" s="107" t="str">
        <f>'Indicator Data'!B133</f>
        <v>NOR</v>
      </c>
      <c r="C131" s="157">
        <v>2015</v>
      </c>
      <c r="D131" s="157">
        <v>2015</v>
      </c>
      <c r="E131" s="157">
        <v>2015</v>
      </c>
      <c r="F131" s="157">
        <v>2015</v>
      </c>
      <c r="G131" s="157">
        <v>2015</v>
      </c>
      <c r="H131" s="157">
        <v>2015</v>
      </c>
      <c r="I131" s="157">
        <v>2015</v>
      </c>
      <c r="J131" s="157">
        <v>2016</v>
      </c>
      <c r="K131" s="157">
        <v>2016</v>
      </c>
      <c r="L131" s="157">
        <v>2016</v>
      </c>
      <c r="M131" s="159">
        <v>2019</v>
      </c>
      <c r="N131" s="159">
        <v>2019</v>
      </c>
      <c r="O131" s="159">
        <v>2018</v>
      </c>
      <c r="P131" s="159">
        <v>2018</v>
      </c>
      <c r="Q131" s="159">
        <v>2017</v>
      </c>
      <c r="R131" s="159" t="s">
        <v>946</v>
      </c>
      <c r="S131" s="159">
        <v>2019</v>
      </c>
      <c r="T131" s="159">
        <v>2016</v>
      </c>
      <c r="U131" s="159">
        <v>2017</v>
      </c>
      <c r="V131" s="159" t="s">
        <v>946</v>
      </c>
      <c r="W131" s="159">
        <v>2015</v>
      </c>
      <c r="X131" s="159" t="s">
        <v>946</v>
      </c>
      <c r="Y131" s="159">
        <v>2012</v>
      </c>
      <c r="Z131" s="159">
        <v>2017</v>
      </c>
      <c r="AA131" s="159">
        <v>2017</v>
      </c>
      <c r="AB131" s="159">
        <v>2017</v>
      </c>
      <c r="AC131" s="159">
        <v>2015</v>
      </c>
      <c r="AD131" s="159">
        <v>2015</v>
      </c>
      <c r="AE131" s="159" t="s">
        <v>946</v>
      </c>
      <c r="AF131" s="159">
        <v>2017</v>
      </c>
      <c r="AG131" s="158">
        <v>2012</v>
      </c>
      <c r="AH131" s="159">
        <v>2016</v>
      </c>
      <c r="AI131" s="159">
        <v>2017</v>
      </c>
      <c r="AJ131" s="159">
        <v>2018</v>
      </c>
      <c r="AK131" s="161" t="s">
        <v>946</v>
      </c>
      <c r="AL131" s="161" t="s">
        <v>1091</v>
      </c>
      <c r="AM131" s="159" t="s">
        <v>946</v>
      </c>
      <c r="AN131" s="159">
        <v>2016</v>
      </c>
      <c r="AO131" s="159">
        <v>2016</v>
      </c>
      <c r="AP131" s="159">
        <v>2014</v>
      </c>
      <c r="AQ131" s="159">
        <v>2014</v>
      </c>
      <c r="AR131" s="159">
        <v>2015</v>
      </c>
      <c r="AS131" s="159">
        <v>2017</v>
      </c>
      <c r="AT131" s="159">
        <v>2018</v>
      </c>
      <c r="AU131" s="159">
        <v>2016</v>
      </c>
      <c r="AV131" s="159" t="s">
        <v>946</v>
      </c>
      <c r="AW131" s="159">
        <v>2016</v>
      </c>
      <c r="AX131" s="159">
        <v>2017</v>
      </c>
      <c r="AY131" s="159">
        <v>2014</v>
      </c>
      <c r="AZ131" s="171">
        <v>2015</v>
      </c>
      <c r="BA131" s="171">
        <v>2015</v>
      </c>
      <c r="BB131" s="159">
        <v>2017</v>
      </c>
      <c r="BC131" s="159">
        <v>2017</v>
      </c>
      <c r="BD131" s="159">
        <v>2015</v>
      </c>
      <c r="BE131" s="159"/>
      <c r="BF131" s="104"/>
    </row>
    <row r="132" spans="1:58" x14ac:dyDescent="0.25">
      <c r="A132" s="128" t="str">
        <f>'Indicator Data'!A134</f>
        <v>Oman</v>
      </c>
      <c r="B132" s="107" t="str">
        <f>'Indicator Data'!B134</f>
        <v>OMN</v>
      </c>
      <c r="C132" s="157">
        <v>2015</v>
      </c>
      <c r="D132" s="157">
        <v>2015</v>
      </c>
      <c r="E132" s="157">
        <v>2015</v>
      </c>
      <c r="F132" s="157">
        <v>2015</v>
      </c>
      <c r="G132" s="157">
        <v>2015</v>
      </c>
      <c r="H132" s="157">
        <v>2015</v>
      </c>
      <c r="I132" s="157">
        <v>2015</v>
      </c>
      <c r="J132" s="157">
        <v>2016</v>
      </c>
      <c r="K132" s="157">
        <v>2016</v>
      </c>
      <c r="L132" s="157">
        <v>2016</v>
      </c>
      <c r="M132" s="159">
        <v>2019</v>
      </c>
      <c r="N132" s="159">
        <v>2019</v>
      </c>
      <c r="O132" s="159">
        <v>2018</v>
      </c>
      <c r="P132" s="159">
        <v>2018</v>
      </c>
      <c r="Q132" s="159">
        <v>2017</v>
      </c>
      <c r="R132" s="159" t="s">
        <v>946</v>
      </c>
      <c r="S132" s="159">
        <v>2019</v>
      </c>
      <c r="T132" s="159">
        <v>2016</v>
      </c>
      <c r="U132" s="159">
        <v>2017</v>
      </c>
      <c r="V132" s="159" t="s">
        <v>946</v>
      </c>
      <c r="W132" s="159">
        <v>2015</v>
      </c>
      <c r="X132" s="159">
        <v>2009</v>
      </c>
      <c r="Y132" s="159">
        <v>2016</v>
      </c>
      <c r="Z132" s="159">
        <v>2017</v>
      </c>
      <c r="AA132" s="159">
        <v>2017</v>
      </c>
      <c r="AB132" s="159">
        <v>2014</v>
      </c>
      <c r="AC132" s="159">
        <v>2015</v>
      </c>
      <c r="AD132" s="159">
        <v>2015</v>
      </c>
      <c r="AE132" s="159" t="s">
        <v>946</v>
      </c>
      <c r="AF132" s="159">
        <v>2017</v>
      </c>
      <c r="AG132" s="158" t="s">
        <v>946</v>
      </c>
      <c r="AH132" s="159">
        <v>2016</v>
      </c>
      <c r="AI132" s="159">
        <v>2017</v>
      </c>
      <c r="AJ132" s="159">
        <v>2018</v>
      </c>
      <c r="AK132" s="161" t="s">
        <v>946</v>
      </c>
      <c r="AL132" s="161">
        <v>43100</v>
      </c>
      <c r="AM132" s="159" t="s">
        <v>946</v>
      </c>
      <c r="AN132" s="159">
        <v>2016</v>
      </c>
      <c r="AO132" s="159">
        <v>2016</v>
      </c>
      <c r="AP132" s="159">
        <v>2014</v>
      </c>
      <c r="AQ132" s="159">
        <v>2014</v>
      </c>
      <c r="AR132" s="159" t="s">
        <v>946</v>
      </c>
      <c r="AS132" s="159">
        <v>2017</v>
      </c>
      <c r="AT132" s="159">
        <v>2018</v>
      </c>
      <c r="AU132" s="159">
        <v>2016</v>
      </c>
      <c r="AV132" s="159">
        <v>2017</v>
      </c>
      <c r="AW132" s="159">
        <v>2016</v>
      </c>
      <c r="AX132" s="159">
        <v>2017</v>
      </c>
      <c r="AY132" s="159">
        <v>2014</v>
      </c>
      <c r="AZ132" s="171">
        <v>2015</v>
      </c>
      <c r="BA132" s="171">
        <v>2015</v>
      </c>
      <c r="BB132" s="159">
        <v>2017</v>
      </c>
      <c r="BC132" s="159">
        <v>2017</v>
      </c>
      <c r="BD132" s="159">
        <v>2015</v>
      </c>
      <c r="BE132" s="159"/>
      <c r="BF132" s="104"/>
    </row>
    <row r="133" spans="1:58" x14ac:dyDescent="0.25">
      <c r="A133" s="128" t="str">
        <f>'Indicator Data'!A135</f>
        <v>Pakistan</v>
      </c>
      <c r="B133" s="107" t="str">
        <f>'Indicator Data'!B135</f>
        <v>PAK</v>
      </c>
      <c r="C133" s="157">
        <v>2015</v>
      </c>
      <c r="D133" s="157">
        <v>2015</v>
      </c>
      <c r="E133" s="157">
        <v>2015</v>
      </c>
      <c r="F133" s="157">
        <v>2015</v>
      </c>
      <c r="G133" s="157">
        <v>2015</v>
      </c>
      <c r="H133" s="157">
        <v>2015</v>
      </c>
      <c r="I133" s="157">
        <v>2015</v>
      </c>
      <c r="J133" s="157">
        <v>2016</v>
      </c>
      <c r="K133" s="157">
        <v>2016</v>
      </c>
      <c r="L133" s="157">
        <v>2016</v>
      </c>
      <c r="M133" s="159">
        <v>2019</v>
      </c>
      <c r="N133" s="159">
        <v>2019</v>
      </c>
      <c r="O133" s="159">
        <v>2018</v>
      </c>
      <c r="P133" s="159">
        <v>2018</v>
      </c>
      <c r="Q133" s="159">
        <v>2017</v>
      </c>
      <c r="R133" s="159">
        <v>2013</v>
      </c>
      <c r="S133" s="159">
        <v>2019</v>
      </c>
      <c r="T133" s="159">
        <v>2016</v>
      </c>
      <c r="U133" s="159">
        <v>2017</v>
      </c>
      <c r="V133" s="159">
        <v>2017</v>
      </c>
      <c r="W133" s="159">
        <v>2015</v>
      </c>
      <c r="X133" s="159">
        <v>2012</v>
      </c>
      <c r="Y133" s="159">
        <v>2010</v>
      </c>
      <c r="Z133" s="159">
        <v>2017</v>
      </c>
      <c r="AA133" s="159">
        <v>2017</v>
      </c>
      <c r="AB133" s="159">
        <v>2017</v>
      </c>
      <c r="AC133" s="159">
        <v>2015</v>
      </c>
      <c r="AD133" s="159">
        <v>2015</v>
      </c>
      <c r="AE133" s="159">
        <v>2012</v>
      </c>
      <c r="AF133" s="159">
        <v>2017</v>
      </c>
      <c r="AG133" s="158">
        <v>2010</v>
      </c>
      <c r="AH133" s="159">
        <v>2016</v>
      </c>
      <c r="AI133" s="159">
        <v>2017</v>
      </c>
      <c r="AJ133" s="159">
        <v>2018</v>
      </c>
      <c r="AK133" s="161" t="s">
        <v>1091</v>
      </c>
      <c r="AL133" s="161" t="s">
        <v>1091</v>
      </c>
      <c r="AM133" s="197">
        <v>43281</v>
      </c>
      <c r="AN133" s="159">
        <v>2016</v>
      </c>
      <c r="AO133" s="159">
        <v>2016</v>
      </c>
      <c r="AP133" s="159">
        <v>2014</v>
      </c>
      <c r="AQ133" s="159">
        <v>2014</v>
      </c>
      <c r="AR133" s="159">
        <v>2015</v>
      </c>
      <c r="AS133" s="159">
        <v>2017</v>
      </c>
      <c r="AT133" s="159">
        <v>2018</v>
      </c>
      <c r="AU133" s="159">
        <v>2016</v>
      </c>
      <c r="AV133" s="159">
        <v>2015</v>
      </c>
      <c r="AW133" s="159">
        <v>2016</v>
      </c>
      <c r="AX133" s="159">
        <v>2017</v>
      </c>
      <c r="AY133" s="159">
        <v>2014</v>
      </c>
      <c r="AZ133" s="171">
        <v>2015</v>
      </c>
      <c r="BA133" s="171">
        <v>2015</v>
      </c>
      <c r="BB133" s="159">
        <v>2017</v>
      </c>
      <c r="BC133" s="159">
        <v>2017</v>
      </c>
      <c r="BD133" s="159">
        <v>2015</v>
      </c>
      <c r="BE133" s="159"/>
      <c r="BF133" s="104"/>
    </row>
    <row r="134" spans="1:58" x14ac:dyDescent="0.25">
      <c r="A134" s="128" t="str">
        <f>'Indicator Data'!A136</f>
        <v>Palau</v>
      </c>
      <c r="B134" s="107" t="str">
        <f>'Indicator Data'!B136</f>
        <v>PLW</v>
      </c>
      <c r="C134" s="157">
        <v>2015</v>
      </c>
      <c r="D134" s="157">
        <v>2015</v>
      </c>
      <c r="E134" s="157">
        <v>2015</v>
      </c>
      <c r="F134" s="157">
        <v>2015</v>
      </c>
      <c r="G134" s="157">
        <v>2015</v>
      </c>
      <c r="H134" s="157">
        <v>2015</v>
      </c>
      <c r="I134" s="157">
        <v>2015</v>
      </c>
      <c r="J134" s="157">
        <v>2016</v>
      </c>
      <c r="K134" s="157">
        <v>2016</v>
      </c>
      <c r="L134" s="157">
        <v>2016</v>
      </c>
      <c r="M134" s="159">
        <v>2019</v>
      </c>
      <c r="N134" s="159">
        <v>2019</v>
      </c>
      <c r="O134" s="159">
        <v>2018</v>
      </c>
      <c r="P134" s="159">
        <v>2018</v>
      </c>
      <c r="Q134" s="159">
        <v>2017</v>
      </c>
      <c r="R134" s="159" t="s">
        <v>946</v>
      </c>
      <c r="S134" s="159">
        <v>2019</v>
      </c>
      <c r="T134" s="159">
        <v>2016</v>
      </c>
      <c r="U134" s="159">
        <v>2017</v>
      </c>
      <c r="V134" s="159">
        <v>2017</v>
      </c>
      <c r="W134" s="159">
        <v>2015</v>
      </c>
      <c r="X134" s="159">
        <v>2010</v>
      </c>
      <c r="Y134" s="159">
        <v>2010</v>
      </c>
      <c r="Z134" s="159">
        <v>2017</v>
      </c>
      <c r="AA134" s="159">
        <v>2017</v>
      </c>
      <c r="AB134" s="159" t="s">
        <v>946</v>
      </c>
      <c r="AC134" s="159">
        <v>2015</v>
      </c>
      <c r="AD134" s="159" t="s">
        <v>946</v>
      </c>
      <c r="AE134" s="159" t="s">
        <v>946</v>
      </c>
      <c r="AF134" s="159" t="s">
        <v>946</v>
      </c>
      <c r="AG134" s="158" t="s">
        <v>946</v>
      </c>
      <c r="AH134" s="159">
        <v>2016</v>
      </c>
      <c r="AI134" s="159">
        <v>2017</v>
      </c>
      <c r="AJ134" s="159">
        <v>2018</v>
      </c>
      <c r="AK134" s="161" t="s">
        <v>946</v>
      </c>
      <c r="AL134" s="161" t="s">
        <v>1091</v>
      </c>
      <c r="AM134" s="159" t="s">
        <v>946</v>
      </c>
      <c r="AN134" s="159">
        <v>2016</v>
      </c>
      <c r="AO134" s="159">
        <v>2016</v>
      </c>
      <c r="AP134" s="159" t="s">
        <v>946</v>
      </c>
      <c r="AQ134" s="159" t="s">
        <v>946</v>
      </c>
      <c r="AR134" s="159">
        <v>2013</v>
      </c>
      <c r="AS134" s="159">
        <v>2017</v>
      </c>
      <c r="AT134" s="159" t="s">
        <v>946</v>
      </c>
      <c r="AU134" s="159">
        <v>2016</v>
      </c>
      <c r="AV134" s="159">
        <v>2015</v>
      </c>
      <c r="AW134" s="159" t="s">
        <v>946</v>
      </c>
      <c r="AX134" s="159">
        <v>2015</v>
      </c>
      <c r="AY134" s="159">
        <v>2014</v>
      </c>
      <c r="AZ134" s="171">
        <v>2015</v>
      </c>
      <c r="BA134" s="171">
        <v>2011</v>
      </c>
      <c r="BB134" s="159">
        <v>2017</v>
      </c>
      <c r="BC134" s="159">
        <v>2017</v>
      </c>
      <c r="BD134" s="159">
        <v>2015</v>
      </c>
      <c r="BE134" s="159"/>
      <c r="BF134" s="104"/>
    </row>
    <row r="135" spans="1:58" x14ac:dyDescent="0.25">
      <c r="A135" s="128" t="str">
        <f>'Indicator Data'!A137</f>
        <v>Palestine</v>
      </c>
      <c r="B135" s="107" t="str">
        <f>'Indicator Data'!B137</f>
        <v>PSE</v>
      </c>
      <c r="C135" s="157">
        <v>2015</v>
      </c>
      <c r="D135" s="157">
        <v>2015</v>
      </c>
      <c r="E135" s="157">
        <v>2015</v>
      </c>
      <c r="F135" s="157">
        <v>2015</v>
      </c>
      <c r="G135" s="157">
        <v>2015</v>
      </c>
      <c r="H135" s="157">
        <v>2015</v>
      </c>
      <c r="I135" s="157">
        <v>2015</v>
      </c>
      <c r="J135" s="157">
        <v>2016</v>
      </c>
      <c r="K135" s="157">
        <v>2016</v>
      </c>
      <c r="L135" s="157">
        <v>2016</v>
      </c>
      <c r="M135" s="159">
        <v>2019</v>
      </c>
      <c r="N135" s="159">
        <v>2019</v>
      </c>
      <c r="O135" s="159">
        <v>2018</v>
      </c>
      <c r="P135" s="159">
        <v>2018</v>
      </c>
      <c r="Q135" s="159">
        <v>2017</v>
      </c>
      <c r="R135" s="159">
        <v>2014</v>
      </c>
      <c r="S135" s="159">
        <v>2019</v>
      </c>
      <c r="T135" s="159">
        <v>2016</v>
      </c>
      <c r="U135" s="159">
        <v>2017</v>
      </c>
      <c r="V135" s="159">
        <v>2017</v>
      </c>
      <c r="W135" s="159">
        <v>2015</v>
      </c>
      <c r="X135" s="159">
        <v>2014</v>
      </c>
      <c r="Y135" s="159">
        <v>2012</v>
      </c>
      <c r="Z135" s="159">
        <v>2012</v>
      </c>
      <c r="AA135" s="159">
        <v>2017</v>
      </c>
      <c r="AB135" s="159" t="s">
        <v>946</v>
      </c>
      <c r="AC135" s="159" t="s">
        <v>946</v>
      </c>
      <c r="AD135" s="159">
        <v>2015</v>
      </c>
      <c r="AE135" s="159" t="s">
        <v>946</v>
      </c>
      <c r="AF135" s="159" t="s">
        <v>946</v>
      </c>
      <c r="AG135" s="158">
        <v>2009</v>
      </c>
      <c r="AH135" s="159">
        <v>2016</v>
      </c>
      <c r="AI135" s="159">
        <v>2017</v>
      </c>
      <c r="AJ135" s="159">
        <v>2018</v>
      </c>
      <c r="AK135" s="161" t="s">
        <v>1091</v>
      </c>
      <c r="AL135" s="161" t="s">
        <v>1091</v>
      </c>
      <c r="AM135" s="159" t="s">
        <v>946</v>
      </c>
      <c r="AN135" s="159">
        <v>2016</v>
      </c>
      <c r="AO135" s="159">
        <v>2016</v>
      </c>
      <c r="AP135" s="159" t="s">
        <v>946</v>
      </c>
      <c r="AQ135" s="159" t="s">
        <v>946</v>
      </c>
      <c r="AR135" s="159">
        <v>2015</v>
      </c>
      <c r="AS135" s="159">
        <v>2017</v>
      </c>
      <c r="AT135" s="159" t="s">
        <v>946</v>
      </c>
      <c r="AU135" s="159">
        <v>2016</v>
      </c>
      <c r="AV135" s="159">
        <v>2016</v>
      </c>
      <c r="AW135" s="159">
        <v>2016</v>
      </c>
      <c r="AX135" s="159">
        <v>2017</v>
      </c>
      <c r="AY135" s="159">
        <v>2014</v>
      </c>
      <c r="AZ135" s="171">
        <v>2015</v>
      </c>
      <c r="BA135" s="171">
        <v>2015</v>
      </c>
      <c r="BB135" s="159">
        <v>2017</v>
      </c>
      <c r="BC135" s="159">
        <v>2017</v>
      </c>
      <c r="BD135" s="159">
        <v>2015</v>
      </c>
      <c r="BE135" s="159"/>
      <c r="BF135" s="104"/>
    </row>
    <row r="136" spans="1:58" x14ac:dyDescent="0.25">
      <c r="A136" s="128" t="str">
        <f>'Indicator Data'!A138</f>
        <v>Panama</v>
      </c>
      <c r="B136" s="107" t="str">
        <f>'Indicator Data'!B138</f>
        <v>PAN</v>
      </c>
      <c r="C136" s="157">
        <v>2015</v>
      </c>
      <c r="D136" s="157">
        <v>2015</v>
      </c>
      <c r="E136" s="157">
        <v>2015</v>
      </c>
      <c r="F136" s="157">
        <v>2015</v>
      </c>
      <c r="G136" s="157">
        <v>2015</v>
      </c>
      <c r="H136" s="157">
        <v>2015</v>
      </c>
      <c r="I136" s="157">
        <v>2015</v>
      </c>
      <c r="J136" s="157">
        <v>2016</v>
      </c>
      <c r="K136" s="157">
        <v>2016</v>
      </c>
      <c r="L136" s="157">
        <v>2016</v>
      </c>
      <c r="M136" s="159">
        <v>2019</v>
      </c>
      <c r="N136" s="159">
        <v>2019</v>
      </c>
      <c r="O136" s="159">
        <v>2018</v>
      </c>
      <c r="P136" s="159">
        <v>2018</v>
      </c>
      <c r="Q136" s="159">
        <v>2017</v>
      </c>
      <c r="R136" s="159" t="s">
        <v>946</v>
      </c>
      <c r="S136" s="159">
        <v>2019</v>
      </c>
      <c r="T136" s="159">
        <v>2016</v>
      </c>
      <c r="U136" s="159">
        <v>2017</v>
      </c>
      <c r="V136" s="159">
        <v>2017</v>
      </c>
      <c r="W136" s="159">
        <v>2015</v>
      </c>
      <c r="X136" s="159">
        <v>2008</v>
      </c>
      <c r="Y136" s="159">
        <v>2013</v>
      </c>
      <c r="Z136" s="159">
        <v>2017</v>
      </c>
      <c r="AA136" s="159">
        <v>2017</v>
      </c>
      <c r="AB136" s="159">
        <v>2017</v>
      </c>
      <c r="AC136" s="159">
        <v>2015</v>
      </c>
      <c r="AD136" s="159">
        <v>2015</v>
      </c>
      <c r="AE136" s="159">
        <v>2012</v>
      </c>
      <c r="AF136" s="159">
        <v>2017</v>
      </c>
      <c r="AG136" s="158">
        <v>2016</v>
      </c>
      <c r="AH136" s="159">
        <v>2016</v>
      </c>
      <c r="AI136" s="159">
        <v>2017</v>
      </c>
      <c r="AJ136" s="159">
        <v>2018</v>
      </c>
      <c r="AK136" s="161" t="s">
        <v>946</v>
      </c>
      <c r="AL136" s="161" t="s">
        <v>1091</v>
      </c>
      <c r="AM136" s="159" t="s">
        <v>946</v>
      </c>
      <c r="AN136" s="159">
        <v>2016</v>
      </c>
      <c r="AO136" s="159">
        <v>2016</v>
      </c>
      <c r="AP136" s="159">
        <v>2014</v>
      </c>
      <c r="AQ136" s="159">
        <v>2014</v>
      </c>
      <c r="AR136" s="159">
        <v>2013</v>
      </c>
      <c r="AS136" s="159">
        <v>2017</v>
      </c>
      <c r="AT136" s="159">
        <v>2018</v>
      </c>
      <c r="AU136" s="159">
        <v>2016</v>
      </c>
      <c r="AV136" s="159">
        <v>2015</v>
      </c>
      <c r="AW136" s="159">
        <v>2016</v>
      </c>
      <c r="AX136" s="159">
        <v>2017</v>
      </c>
      <c r="AY136" s="159">
        <v>2014</v>
      </c>
      <c r="AZ136" s="171">
        <v>2015</v>
      </c>
      <c r="BA136" s="171">
        <v>2015</v>
      </c>
      <c r="BB136" s="159">
        <v>2017</v>
      </c>
      <c r="BC136" s="159">
        <v>2017</v>
      </c>
      <c r="BD136" s="159">
        <v>2015</v>
      </c>
      <c r="BE136" s="159"/>
      <c r="BF136" s="104"/>
    </row>
    <row r="137" spans="1:58" x14ac:dyDescent="0.25">
      <c r="A137" s="128" t="str">
        <f>'Indicator Data'!A139</f>
        <v>Papua New Guinea</v>
      </c>
      <c r="B137" s="107" t="str">
        <f>'Indicator Data'!B139</f>
        <v>PNG</v>
      </c>
      <c r="C137" s="157">
        <v>2015</v>
      </c>
      <c r="D137" s="157">
        <v>2015</v>
      </c>
      <c r="E137" s="157">
        <v>2015</v>
      </c>
      <c r="F137" s="157">
        <v>2015</v>
      </c>
      <c r="G137" s="157">
        <v>2015</v>
      </c>
      <c r="H137" s="157">
        <v>2015</v>
      </c>
      <c r="I137" s="157">
        <v>2015</v>
      </c>
      <c r="J137" s="157">
        <v>2016</v>
      </c>
      <c r="K137" s="157">
        <v>2016</v>
      </c>
      <c r="L137" s="157">
        <v>2016</v>
      </c>
      <c r="M137" s="159">
        <v>2019</v>
      </c>
      <c r="N137" s="159">
        <v>2019</v>
      </c>
      <c r="O137" s="159">
        <v>2018</v>
      </c>
      <c r="P137" s="159">
        <v>2018</v>
      </c>
      <c r="Q137" s="159">
        <v>2017</v>
      </c>
      <c r="R137" s="159" t="s">
        <v>946</v>
      </c>
      <c r="S137" s="159">
        <v>2019</v>
      </c>
      <c r="T137" s="159">
        <v>2016</v>
      </c>
      <c r="U137" s="159">
        <v>2017</v>
      </c>
      <c r="V137" s="159">
        <v>2017</v>
      </c>
      <c r="W137" s="159">
        <v>2015</v>
      </c>
      <c r="X137" s="159">
        <v>2011</v>
      </c>
      <c r="Y137" s="159">
        <v>2010</v>
      </c>
      <c r="Z137" s="159">
        <v>2017</v>
      </c>
      <c r="AA137" s="159">
        <v>2017</v>
      </c>
      <c r="AB137" s="159">
        <v>2017</v>
      </c>
      <c r="AC137" s="159">
        <v>2015</v>
      </c>
      <c r="AD137" s="159">
        <v>2015</v>
      </c>
      <c r="AE137" s="159">
        <v>2012</v>
      </c>
      <c r="AF137" s="159">
        <v>2017</v>
      </c>
      <c r="AG137" s="158">
        <v>2009</v>
      </c>
      <c r="AH137" s="159">
        <v>2016</v>
      </c>
      <c r="AI137" s="159">
        <v>2017</v>
      </c>
      <c r="AJ137" s="159">
        <v>2018</v>
      </c>
      <c r="AK137" s="161" t="s">
        <v>1091</v>
      </c>
      <c r="AL137" s="161" t="s">
        <v>1091</v>
      </c>
      <c r="AM137" s="159" t="s">
        <v>946</v>
      </c>
      <c r="AN137" s="159">
        <v>2016</v>
      </c>
      <c r="AO137" s="159">
        <v>2016</v>
      </c>
      <c r="AP137" s="159" t="s">
        <v>946</v>
      </c>
      <c r="AQ137" s="159" t="s">
        <v>946</v>
      </c>
      <c r="AR137" s="159">
        <v>2013</v>
      </c>
      <c r="AS137" s="159">
        <v>2017</v>
      </c>
      <c r="AT137" s="159">
        <v>2018</v>
      </c>
      <c r="AU137" s="159">
        <v>2016</v>
      </c>
      <c r="AV137" s="159">
        <v>2015</v>
      </c>
      <c r="AW137" s="159">
        <v>2016</v>
      </c>
      <c r="AX137" s="159">
        <v>2016</v>
      </c>
      <c r="AY137" s="159">
        <v>2014</v>
      </c>
      <c r="AZ137" s="171">
        <v>2015</v>
      </c>
      <c r="BA137" s="171">
        <v>2015</v>
      </c>
      <c r="BB137" s="159">
        <v>2017</v>
      </c>
      <c r="BC137" s="159">
        <v>2017</v>
      </c>
      <c r="BD137" s="159">
        <v>2015</v>
      </c>
      <c r="BE137" s="159"/>
      <c r="BF137" s="104"/>
    </row>
    <row r="138" spans="1:58" x14ac:dyDescent="0.25">
      <c r="A138" s="128" t="str">
        <f>'Indicator Data'!A140</f>
        <v>Paraguay</v>
      </c>
      <c r="B138" s="107" t="str">
        <f>'Indicator Data'!B140</f>
        <v>PRY</v>
      </c>
      <c r="C138" s="157">
        <v>2015</v>
      </c>
      <c r="D138" s="157">
        <v>2015</v>
      </c>
      <c r="E138" s="157">
        <v>2015</v>
      </c>
      <c r="F138" s="157">
        <v>2015</v>
      </c>
      <c r="G138" s="157">
        <v>2015</v>
      </c>
      <c r="H138" s="157">
        <v>2015</v>
      </c>
      <c r="I138" s="157">
        <v>2015</v>
      </c>
      <c r="J138" s="157">
        <v>2016</v>
      </c>
      <c r="K138" s="157">
        <v>2016</v>
      </c>
      <c r="L138" s="157">
        <v>2016</v>
      </c>
      <c r="M138" s="159">
        <v>2019</v>
      </c>
      <c r="N138" s="159">
        <v>2019</v>
      </c>
      <c r="O138" s="159">
        <v>2018</v>
      </c>
      <c r="P138" s="159">
        <v>2018</v>
      </c>
      <c r="Q138" s="159">
        <v>2017</v>
      </c>
      <c r="R138" s="159">
        <v>2016</v>
      </c>
      <c r="S138" s="159">
        <v>2019</v>
      </c>
      <c r="T138" s="159">
        <v>2016</v>
      </c>
      <c r="U138" s="159">
        <v>2017</v>
      </c>
      <c r="V138" s="159">
        <v>2017</v>
      </c>
      <c r="W138" s="159">
        <v>2015</v>
      </c>
      <c r="X138" s="159">
        <v>2016</v>
      </c>
      <c r="Y138" s="159">
        <v>2012</v>
      </c>
      <c r="Z138" s="159">
        <v>2017</v>
      </c>
      <c r="AA138" s="159">
        <v>2017</v>
      </c>
      <c r="AB138" s="159">
        <v>2017</v>
      </c>
      <c r="AC138" s="159">
        <v>2015</v>
      </c>
      <c r="AD138" s="159">
        <v>2015</v>
      </c>
      <c r="AE138" s="159">
        <v>2012</v>
      </c>
      <c r="AF138" s="159">
        <v>2017</v>
      </c>
      <c r="AG138" s="158">
        <v>2016</v>
      </c>
      <c r="AH138" s="159">
        <v>2016</v>
      </c>
      <c r="AI138" s="159">
        <v>2017</v>
      </c>
      <c r="AJ138" s="159">
        <v>2018</v>
      </c>
      <c r="AK138" s="161" t="s">
        <v>946</v>
      </c>
      <c r="AL138" s="161" t="s">
        <v>1091</v>
      </c>
      <c r="AM138" s="159" t="s">
        <v>946</v>
      </c>
      <c r="AN138" s="159">
        <v>2016</v>
      </c>
      <c r="AO138" s="159">
        <v>2016</v>
      </c>
      <c r="AP138" s="159">
        <v>2013</v>
      </c>
      <c r="AQ138" s="159">
        <v>2013</v>
      </c>
      <c r="AR138" s="159">
        <v>2013</v>
      </c>
      <c r="AS138" s="159">
        <v>2017</v>
      </c>
      <c r="AT138" s="159">
        <v>2018</v>
      </c>
      <c r="AU138" s="159">
        <v>2016</v>
      </c>
      <c r="AV138" s="159">
        <v>2015</v>
      </c>
      <c r="AW138" s="159">
        <v>2016</v>
      </c>
      <c r="AX138" s="159">
        <v>2017</v>
      </c>
      <c r="AY138" s="159">
        <v>2014</v>
      </c>
      <c r="AZ138" s="171">
        <v>2015</v>
      </c>
      <c r="BA138" s="171">
        <v>2015</v>
      </c>
      <c r="BB138" s="159">
        <v>2017</v>
      </c>
      <c r="BC138" s="159">
        <v>2017</v>
      </c>
      <c r="BD138" s="159">
        <v>2015</v>
      </c>
      <c r="BE138" s="159"/>
      <c r="BF138" s="104"/>
    </row>
    <row r="139" spans="1:58" x14ac:dyDescent="0.25">
      <c r="A139" s="128" t="str">
        <f>'Indicator Data'!A141</f>
        <v>Peru</v>
      </c>
      <c r="B139" s="107" t="str">
        <f>'Indicator Data'!B141</f>
        <v>PER</v>
      </c>
      <c r="C139" s="157">
        <v>2015</v>
      </c>
      <c r="D139" s="157">
        <v>2015</v>
      </c>
      <c r="E139" s="157">
        <v>2015</v>
      </c>
      <c r="F139" s="157">
        <v>2015</v>
      </c>
      <c r="G139" s="157">
        <v>2015</v>
      </c>
      <c r="H139" s="157">
        <v>2015</v>
      </c>
      <c r="I139" s="157">
        <v>2015</v>
      </c>
      <c r="J139" s="157">
        <v>2016</v>
      </c>
      <c r="K139" s="157">
        <v>2016</v>
      </c>
      <c r="L139" s="157">
        <v>2016</v>
      </c>
      <c r="M139" s="159">
        <v>2019</v>
      </c>
      <c r="N139" s="159">
        <v>2019</v>
      </c>
      <c r="O139" s="159">
        <v>2018</v>
      </c>
      <c r="P139" s="159">
        <v>2018</v>
      </c>
      <c r="Q139" s="159">
        <v>2017</v>
      </c>
      <c r="R139" s="159">
        <v>2012</v>
      </c>
      <c r="S139" s="159">
        <v>2019</v>
      </c>
      <c r="T139" s="159">
        <v>2016</v>
      </c>
      <c r="U139" s="159">
        <v>2017</v>
      </c>
      <c r="V139" s="159">
        <v>2017</v>
      </c>
      <c r="W139" s="159">
        <v>2015</v>
      </c>
      <c r="X139" s="159">
        <v>2016</v>
      </c>
      <c r="Y139" s="159">
        <v>2012</v>
      </c>
      <c r="Z139" s="159">
        <v>2017</v>
      </c>
      <c r="AA139" s="159">
        <v>2017</v>
      </c>
      <c r="AB139" s="159">
        <v>2017</v>
      </c>
      <c r="AC139" s="159">
        <v>2015</v>
      </c>
      <c r="AD139" s="159">
        <v>2015</v>
      </c>
      <c r="AE139" s="159">
        <v>2012</v>
      </c>
      <c r="AF139" s="159">
        <v>2017</v>
      </c>
      <c r="AG139" s="158">
        <v>2016</v>
      </c>
      <c r="AH139" s="159">
        <v>2016</v>
      </c>
      <c r="AI139" s="159">
        <v>2017</v>
      </c>
      <c r="AJ139" s="159">
        <v>2018</v>
      </c>
      <c r="AK139" s="161" t="s">
        <v>1090</v>
      </c>
      <c r="AL139" s="161" t="s">
        <v>1091</v>
      </c>
      <c r="AM139" s="159" t="s">
        <v>946</v>
      </c>
      <c r="AN139" s="159">
        <v>2016</v>
      </c>
      <c r="AO139" s="159">
        <v>2016</v>
      </c>
      <c r="AP139" s="159">
        <v>2014</v>
      </c>
      <c r="AQ139" s="159">
        <v>2014</v>
      </c>
      <c r="AR139" s="159">
        <v>2015</v>
      </c>
      <c r="AS139" s="159">
        <v>2017</v>
      </c>
      <c r="AT139" s="159">
        <v>2018</v>
      </c>
      <c r="AU139" s="159">
        <v>2016</v>
      </c>
      <c r="AV139" s="159">
        <v>2016</v>
      </c>
      <c r="AW139" s="159">
        <v>2016</v>
      </c>
      <c r="AX139" s="159">
        <v>2017</v>
      </c>
      <c r="AY139" s="159">
        <v>2014</v>
      </c>
      <c r="AZ139" s="171">
        <v>2015</v>
      </c>
      <c r="BA139" s="171">
        <v>2015</v>
      </c>
      <c r="BB139" s="159">
        <v>2017</v>
      </c>
      <c r="BC139" s="159">
        <v>2017</v>
      </c>
      <c r="BD139" s="159">
        <v>2015</v>
      </c>
      <c r="BE139" s="159"/>
      <c r="BF139" s="104"/>
    </row>
    <row r="140" spans="1:58" x14ac:dyDescent="0.25">
      <c r="A140" s="128" t="str">
        <f>'Indicator Data'!A142</f>
        <v>Philippines</v>
      </c>
      <c r="B140" s="107" t="str">
        <f>'Indicator Data'!B142</f>
        <v>PHL</v>
      </c>
      <c r="C140" s="157">
        <v>2015</v>
      </c>
      <c r="D140" s="157">
        <v>2015</v>
      </c>
      <c r="E140" s="157">
        <v>2015</v>
      </c>
      <c r="F140" s="157">
        <v>2015</v>
      </c>
      <c r="G140" s="157">
        <v>2015</v>
      </c>
      <c r="H140" s="157">
        <v>2015</v>
      </c>
      <c r="I140" s="157">
        <v>2015</v>
      </c>
      <c r="J140" s="157">
        <v>2016</v>
      </c>
      <c r="K140" s="157">
        <v>2016</v>
      </c>
      <c r="L140" s="157">
        <v>2016</v>
      </c>
      <c r="M140" s="159">
        <v>2019</v>
      </c>
      <c r="N140" s="159">
        <v>2019</v>
      </c>
      <c r="O140" s="159">
        <v>2018</v>
      </c>
      <c r="P140" s="159">
        <v>2018</v>
      </c>
      <c r="Q140" s="159">
        <v>2017</v>
      </c>
      <c r="R140" s="159">
        <v>2013</v>
      </c>
      <c r="S140" s="159">
        <v>2019</v>
      </c>
      <c r="T140" s="159">
        <v>2016</v>
      </c>
      <c r="U140" s="159">
        <v>2017</v>
      </c>
      <c r="V140" s="159">
        <v>2017</v>
      </c>
      <c r="W140" s="159">
        <v>2015</v>
      </c>
      <c r="X140" s="159">
        <v>2011</v>
      </c>
      <c r="Y140" s="159" t="s">
        <v>946</v>
      </c>
      <c r="Z140" s="159">
        <v>2017</v>
      </c>
      <c r="AA140" s="159">
        <v>2017</v>
      </c>
      <c r="AB140" s="159">
        <v>2017</v>
      </c>
      <c r="AC140" s="159">
        <v>2015</v>
      </c>
      <c r="AD140" s="159">
        <v>2015</v>
      </c>
      <c r="AE140" s="159">
        <v>2012</v>
      </c>
      <c r="AF140" s="159">
        <v>2017</v>
      </c>
      <c r="AG140" s="158">
        <v>2012</v>
      </c>
      <c r="AH140" s="159">
        <v>2016</v>
      </c>
      <c r="AI140" s="159">
        <v>2017</v>
      </c>
      <c r="AJ140" s="159">
        <v>2018</v>
      </c>
      <c r="AK140" s="161" t="s">
        <v>1091</v>
      </c>
      <c r="AL140" s="161" t="s">
        <v>1091</v>
      </c>
      <c r="AM140" s="159" t="s">
        <v>946</v>
      </c>
      <c r="AN140" s="159">
        <v>2016</v>
      </c>
      <c r="AO140" s="159">
        <v>2016</v>
      </c>
      <c r="AP140" s="159">
        <v>2014</v>
      </c>
      <c r="AQ140" s="159">
        <v>2014</v>
      </c>
      <c r="AR140" s="159">
        <v>2015</v>
      </c>
      <c r="AS140" s="159">
        <v>2017</v>
      </c>
      <c r="AT140" s="159">
        <v>2018</v>
      </c>
      <c r="AU140" s="159">
        <v>2016</v>
      </c>
      <c r="AV140" s="159">
        <v>2015</v>
      </c>
      <c r="AW140" s="159">
        <v>2016</v>
      </c>
      <c r="AX140" s="159">
        <v>2017</v>
      </c>
      <c r="AY140" s="159">
        <v>2014</v>
      </c>
      <c r="AZ140" s="171">
        <v>2015</v>
      </c>
      <c r="BA140" s="171">
        <v>2015</v>
      </c>
      <c r="BB140" s="159">
        <v>2017</v>
      </c>
      <c r="BC140" s="159">
        <v>2017</v>
      </c>
      <c r="BD140" s="159">
        <v>2015</v>
      </c>
      <c r="BE140" s="159"/>
      <c r="BF140" s="104"/>
    </row>
    <row r="141" spans="1:58" x14ac:dyDescent="0.25">
      <c r="A141" s="128" t="str">
        <f>'Indicator Data'!A143</f>
        <v>Poland</v>
      </c>
      <c r="B141" s="107" t="str">
        <f>'Indicator Data'!B143</f>
        <v>POL</v>
      </c>
      <c r="C141" s="157">
        <v>2015</v>
      </c>
      <c r="D141" s="157">
        <v>2015</v>
      </c>
      <c r="E141" s="157">
        <v>2015</v>
      </c>
      <c r="F141" s="157">
        <v>2015</v>
      </c>
      <c r="G141" s="157">
        <v>2015</v>
      </c>
      <c r="H141" s="157">
        <v>2015</v>
      </c>
      <c r="I141" s="157">
        <v>2015</v>
      </c>
      <c r="J141" s="157">
        <v>2016</v>
      </c>
      <c r="K141" s="157">
        <v>2016</v>
      </c>
      <c r="L141" s="157">
        <v>2016</v>
      </c>
      <c r="M141" s="159">
        <v>2019</v>
      </c>
      <c r="N141" s="159">
        <v>2019</v>
      </c>
      <c r="O141" s="159">
        <v>2018</v>
      </c>
      <c r="P141" s="159">
        <v>2018</v>
      </c>
      <c r="Q141" s="159">
        <v>2017</v>
      </c>
      <c r="R141" s="159" t="s">
        <v>946</v>
      </c>
      <c r="S141" s="159">
        <v>2019</v>
      </c>
      <c r="T141" s="159">
        <v>2016</v>
      </c>
      <c r="U141" s="159">
        <v>2017</v>
      </c>
      <c r="V141" s="159" t="s">
        <v>946</v>
      </c>
      <c r="W141" s="159">
        <v>2015</v>
      </c>
      <c r="X141" s="159" t="s">
        <v>946</v>
      </c>
      <c r="Y141" s="159">
        <v>2012</v>
      </c>
      <c r="Z141" s="159">
        <v>2017</v>
      </c>
      <c r="AA141" s="159">
        <v>2017</v>
      </c>
      <c r="AB141" s="159">
        <v>2014</v>
      </c>
      <c r="AC141" s="159">
        <v>2015</v>
      </c>
      <c r="AD141" s="159">
        <v>2015</v>
      </c>
      <c r="AE141" s="159" t="s">
        <v>946</v>
      </c>
      <c r="AF141" s="159">
        <v>2017</v>
      </c>
      <c r="AG141" s="158">
        <v>2014</v>
      </c>
      <c r="AH141" s="159">
        <v>2016</v>
      </c>
      <c r="AI141" s="159">
        <v>2017</v>
      </c>
      <c r="AJ141" s="159">
        <v>2018</v>
      </c>
      <c r="AK141" s="161" t="s">
        <v>946</v>
      </c>
      <c r="AL141" s="161" t="s">
        <v>1091</v>
      </c>
      <c r="AM141" s="159" t="s">
        <v>946</v>
      </c>
      <c r="AN141" s="159">
        <v>2016</v>
      </c>
      <c r="AO141" s="159">
        <v>2016</v>
      </c>
      <c r="AP141" s="159">
        <v>2014</v>
      </c>
      <c r="AQ141" s="159">
        <v>2014</v>
      </c>
      <c r="AR141" s="159">
        <v>2015</v>
      </c>
      <c r="AS141" s="159">
        <v>2017</v>
      </c>
      <c r="AT141" s="159">
        <v>2018</v>
      </c>
      <c r="AU141" s="159">
        <v>2016</v>
      </c>
      <c r="AV141" s="159">
        <v>2015</v>
      </c>
      <c r="AW141" s="159">
        <v>2016</v>
      </c>
      <c r="AX141" s="159">
        <v>2017</v>
      </c>
      <c r="AY141" s="159">
        <v>2014</v>
      </c>
      <c r="AZ141" s="171">
        <v>2015</v>
      </c>
      <c r="BA141" s="171">
        <v>2015</v>
      </c>
      <c r="BB141" s="159">
        <v>2017</v>
      </c>
      <c r="BC141" s="159">
        <v>2017</v>
      </c>
      <c r="BD141" s="159">
        <v>2015</v>
      </c>
      <c r="BE141" s="159"/>
      <c r="BF141" s="104"/>
    </row>
    <row r="142" spans="1:58" x14ac:dyDescent="0.25">
      <c r="A142" s="128" t="str">
        <f>'Indicator Data'!A144</f>
        <v>Portugal</v>
      </c>
      <c r="B142" s="107" t="str">
        <f>'Indicator Data'!B144</f>
        <v>PRT</v>
      </c>
      <c r="C142" s="157">
        <v>2015</v>
      </c>
      <c r="D142" s="157">
        <v>2015</v>
      </c>
      <c r="E142" s="157">
        <v>2015</v>
      </c>
      <c r="F142" s="157">
        <v>2015</v>
      </c>
      <c r="G142" s="157">
        <v>2015</v>
      </c>
      <c r="H142" s="157">
        <v>2015</v>
      </c>
      <c r="I142" s="157">
        <v>2015</v>
      </c>
      <c r="J142" s="157">
        <v>2016</v>
      </c>
      <c r="K142" s="157">
        <v>2016</v>
      </c>
      <c r="L142" s="157">
        <v>2016</v>
      </c>
      <c r="M142" s="159">
        <v>2019</v>
      </c>
      <c r="N142" s="159">
        <v>2019</v>
      </c>
      <c r="O142" s="159">
        <v>2018</v>
      </c>
      <c r="P142" s="159">
        <v>2018</v>
      </c>
      <c r="Q142" s="159">
        <v>2017</v>
      </c>
      <c r="R142" s="159" t="s">
        <v>946</v>
      </c>
      <c r="S142" s="159">
        <v>2019</v>
      </c>
      <c r="T142" s="159">
        <v>2016</v>
      </c>
      <c r="U142" s="159">
        <v>2017</v>
      </c>
      <c r="V142" s="159" t="s">
        <v>946</v>
      </c>
      <c r="W142" s="159">
        <v>2015</v>
      </c>
      <c r="X142" s="159" t="s">
        <v>946</v>
      </c>
      <c r="Y142" s="159">
        <v>2012</v>
      </c>
      <c r="Z142" s="159">
        <v>2017</v>
      </c>
      <c r="AA142" s="159">
        <v>2017</v>
      </c>
      <c r="AB142" s="159">
        <v>2017</v>
      </c>
      <c r="AC142" s="159">
        <v>2015</v>
      </c>
      <c r="AD142" s="159">
        <v>2015</v>
      </c>
      <c r="AE142" s="159" t="s">
        <v>946</v>
      </c>
      <c r="AF142" s="159">
        <v>2017</v>
      </c>
      <c r="AG142" s="158">
        <v>2012</v>
      </c>
      <c r="AH142" s="159">
        <v>2016</v>
      </c>
      <c r="AI142" s="159">
        <v>2017</v>
      </c>
      <c r="AJ142" s="159">
        <v>2018</v>
      </c>
      <c r="AK142" s="161" t="s">
        <v>946</v>
      </c>
      <c r="AL142" s="161" t="s">
        <v>1091</v>
      </c>
      <c r="AM142" s="159" t="s">
        <v>946</v>
      </c>
      <c r="AN142" s="159">
        <v>2016</v>
      </c>
      <c r="AO142" s="159">
        <v>2016</v>
      </c>
      <c r="AP142" s="159">
        <v>2014</v>
      </c>
      <c r="AQ142" s="159">
        <v>2014</v>
      </c>
      <c r="AR142" s="159">
        <v>2015</v>
      </c>
      <c r="AS142" s="159">
        <v>2017</v>
      </c>
      <c r="AT142" s="159">
        <v>2018</v>
      </c>
      <c r="AU142" s="159">
        <v>2016</v>
      </c>
      <c r="AV142" s="159">
        <v>2015</v>
      </c>
      <c r="AW142" s="159">
        <v>2014</v>
      </c>
      <c r="AX142" s="159">
        <v>2017</v>
      </c>
      <c r="AY142" s="159">
        <v>2014</v>
      </c>
      <c r="AZ142" s="171">
        <v>2015</v>
      </c>
      <c r="BA142" s="171">
        <v>2015</v>
      </c>
      <c r="BB142" s="159">
        <v>2017</v>
      </c>
      <c r="BC142" s="159">
        <v>2017</v>
      </c>
      <c r="BD142" s="159">
        <v>2015</v>
      </c>
      <c r="BE142" s="159"/>
      <c r="BF142" s="104"/>
    </row>
    <row r="143" spans="1:58" x14ac:dyDescent="0.25">
      <c r="A143" s="128" t="str">
        <f>'Indicator Data'!A145</f>
        <v>Qatar</v>
      </c>
      <c r="B143" s="107" t="str">
        <f>'Indicator Data'!B145</f>
        <v>QAT</v>
      </c>
      <c r="C143" s="157">
        <v>2015</v>
      </c>
      <c r="D143" s="157">
        <v>2015</v>
      </c>
      <c r="E143" s="157">
        <v>2015</v>
      </c>
      <c r="F143" s="157">
        <v>2015</v>
      </c>
      <c r="G143" s="157">
        <v>2015</v>
      </c>
      <c r="H143" s="157">
        <v>2015</v>
      </c>
      <c r="I143" s="157">
        <v>2015</v>
      </c>
      <c r="J143" s="157">
        <v>2016</v>
      </c>
      <c r="K143" s="157">
        <v>2016</v>
      </c>
      <c r="L143" s="157">
        <v>2016</v>
      </c>
      <c r="M143" s="159">
        <v>2019</v>
      </c>
      <c r="N143" s="159">
        <v>2019</v>
      </c>
      <c r="O143" s="159">
        <v>2018</v>
      </c>
      <c r="P143" s="159">
        <v>2018</v>
      </c>
      <c r="Q143" s="159">
        <v>2017</v>
      </c>
      <c r="R143" s="159" t="s">
        <v>946</v>
      </c>
      <c r="S143" s="159">
        <v>2019</v>
      </c>
      <c r="T143" s="159">
        <v>2016</v>
      </c>
      <c r="U143" s="159">
        <v>2017</v>
      </c>
      <c r="V143" s="159" t="s">
        <v>946</v>
      </c>
      <c r="W143" s="159">
        <v>2015</v>
      </c>
      <c r="X143" s="159" t="s">
        <v>946</v>
      </c>
      <c r="Y143" s="159">
        <v>2010</v>
      </c>
      <c r="Z143" s="159">
        <v>2017</v>
      </c>
      <c r="AA143" s="159">
        <v>2017</v>
      </c>
      <c r="AB143" s="159">
        <v>2017</v>
      </c>
      <c r="AC143" s="159">
        <v>2015</v>
      </c>
      <c r="AD143" s="159">
        <v>2015</v>
      </c>
      <c r="AE143" s="159" t="s">
        <v>946</v>
      </c>
      <c r="AF143" s="159">
        <v>2017</v>
      </c>
      <c r="AG143" s="158" t="s">
        <v>946</v>
      </c>
      <c r="AH143" s="159">
        <v>2016</v>
      </c>
      <c r="AI143" s="159">
        <v>2017</v>
      </c>
      <c r="AJ143" s="159">
        <v>2018</v>
      </c>
      <c r="AK143" s="161" t="s">
        <v>946</v>
      </c>
      <c r="AL143" s="161" t="s">
        <v>1091</v>
      </c>
      <c r="AM143" s="159" t="s">
        <v>946</v>
      </c>
      <c r="AN143" s="159">
        <v>2016</v>
      </c>
      <c r="AO143" s="159">
        <v>2016</v>
      </c>
      <c r="AP143" s="159">
        <v>2014</v>
      </c>
      <c r="AQ143" s="159">
        <v>2014</v>
      </c>
      <c r="AR143" s="159">
        <v>2015</v>
      </c>
      <c r="AS143" s="159">
        <v>2017</v>
      </c>
      <c r="AT143" s="159">
        <v>2018</v>
      </c>
      <c r="AU143" s="159">
        <v>2016</v>
      </c>
      <c r="AV143" s="159">
        <v>2015</v>
      </c>
      <c r="AW143" s="159">
        <v>2016</v>
      </c>
      <c r="AX143" s="159">
        <v>2017</v>
      </c>
      <c r="AY143" s="159">
        <v>2014</v>
      </c>
      <c r="AZ143" s="171">
        <v>2015</v>
      </c>
      <c r="BA143" s="171">
        <v>2015</v>
      </c>
      <c r="BB143" s="159">
        <v>2017</v>
      </c>
      <c r="BC143" s="159">
        <v>2017</v>
      </c>
      <c r="BD143" s="159">
        <v>2015</v>
      </c>
      <c r="BE143" s="159"/>
      <c r="BF143" s="104"/>
    </row>
    <row r="144" spans="1:58" x14ac:dyDescent="0.25">
      <c r="A144" s="128" t="str">
        <f>'Indicator Data'!A146</f>
        <v>Romania</v>
      </c>
      <c r="B144" s="107" t="str">
        <f>'Indicator Data'!B146</f>
        <v>ROU</v>
      </c>
      <c r="C144" s="157">
        <v>2015</v>
      </c>
      <c r="D144" s="157">
        <v>2015</v>
      </c>
      <c r="E144" s="157">
        <v>2015</v>
      </c>
      <c r="F144" s="157">
        <v>2015</v>
      </c>
      <c r="G144" s="157">
        <v>2015</v>
      </c>
      <c r="H144" s="157">
        <v>2015</v>
      </c>
      <c r="I144" s="157">
        <v>2015</v>
      </c>
      <c r="J144" s="157">
        <v>2016</v>
      </c>
      <c r="K144" s="157">
        <v>2016</v>
      </c>
      <c r="L144" s="157">
        <v>2016</v>
      </c>
      <c r="M144" s="159">
        <v>2019</v>
      </c>
      <c r="N144" s="159">
        <v>2019</v>
      </c>
      <c r="O144" s="159">
        <v>2018</v>
      </c>
      <c r="P144" s="159">
        <v>2018</v>
      </c>
      <c r="Q144" s="159">
        <v>2017</v>
      </c>
      <c r="R144" s="159" t="s">
        <v>946</v>
      </c>
      <c r="S144" s="159">
        <v>2019</v>
      </c>
      <c r="T144" s="159">
        <v>2016</v>
      </c>
      <c r="U144" s="159">
        <v>2017</v>
      </c>
      <c r="V144" s="159" t="s">
        <v>946</v>
      </c>
      <c r="W144" s="159">
        <v>2015</v>
      </c>
      <c r="X144" s="159" t="s">
        <v>946</v>
      </c>
      <c r="Y144" s="159">
        <v>2012</v>
      </c>
      <c r="Z144" s="159">
        <v>2017</v>
      </c>
      <c r="AA144" s="159">
        <v>2017</v>
      </c>
      <c r="AB144" s="159">
        <v>2017</v>
      </c>
      <c r="AC144" s="159">
        <v>2015</v>
      </c>
      <c r="AD144" s="159">
        <v>2015</v>
      </c>
      <c r="AE144" s="159" t="s">
        <v>946</v>
      </c>
      <c r="AF144" s="159">
        <v>2017</v>
      </c>
      <c r="AG144" s="158">
        <v>2016</v>
      </c>
      <c r="AH144" s="159">
        <v>2016</v>
      </c>
      <c r="AI144" s="159">
        <v>2017</v>
      </c>
      <c r="AJ144" s="159">
        <v>2018</v>
      </c>
      <c r="AK144" s="161" t="s">
        <v>946</v>
      </c>
      <c r="AL144" s="161" t="s">
        <v>1091</v>
      </c>
      <c r="AM144" s="159" t="s">
        <v>946</v>
      </c>
      <c r="AN144" s="159">
        <v>2016</v>
      </c>
      <c r="AO144" s="159">
        <v>2016</v>
      </c>
      <c r="AP144" s="159">
        <v>2014</v>
      </c>
      <c r="AQ144" s="159">
        <v>2014</v>
      </c>
      <c r="AR144" s="159">
        <v>2015</v>
      </c>
      <c r="AS144" s="159">
        <v>2017</v>
      </c>
      <c r="AT144" s="159">
        <v>2018</v>
      </c>
      <c r="AU144" s="159">
        <v>2016</v>
      </c>
      <c r="AV144" s="159">
        <v>2015</v>
      </c>
      <c r="AW144" s="159">
        <v>2016</v>
      </c>
      <c r="AX144" s="159">
        <v>2017</v>
      </c>
      <c r="AY144" s="159">
        <v>2014</v>
      </c>
      <c r="AZ144" s="171">
        <v>2015</v>
      </c>
      <c r="BA144" s="171">
        <v>2015</v>
      </c>
      <c r="BB144" s="159">
        <v>2017</v>
      </c>
      <c r="BC144" s="159">
        <v>2017</v>
      </c>
      <c r="BD144" s="159">
        <v>2015</v>
      </c>
      <c r="BE144" s="159"/>
      <c r="BF144" s="104"/>
    </row>
    <row r="145" spans="1:58" x14ac:dyDescent="0.25">
      <c r="A145" s="128" t="str">
        <f>'Indicator Data'!A147</f>
        <v>Russian Federation</v>
      </c>
      <c r="B145" s="107" t="str">
        <f>'Indicator Data'!B147</f>
        <v>RUS</v>
      </c>
      <c r="C145" s="157">
        <v>2015</v>
      </c>
      <c r="D145" s="157">
        <v>2015</v>
      </c>
      <c r="E145" s="157">
        <v>2015</v>
      </c>
      <c r="F145" s="157">
        <v>2015</v>
      </c>
      <c r="G145" s="157">
        <v>2015</v>
      </c>
      <c r="H145" s="157">
        <v>2015</v>
      </c>
      <c r="I145" s="157">
        <v>2015</v>
      </c>
      <c r="J145" s="157">
        <v>2016</v>
      </c>
      <c r="K145" s="157">
        <v>2016</v>
      </c>
      <c r="L145" s="157">
        <v>2016</v>
      </c>
      <c r="M145" s="159">
        <v>2019</v>
      </c>
      <c r="N145" s="159">
        <v>2019</v>
      </c>
      <c r="O145" s="159">
        <v>2018</v>
      </c>
      <c r="P145" s="159">
        <v>2018</v>
      </c>
      <c r="Q145" s="159">
        <v>2017</v>
      </c>
      <c r="R145" s="159" t="s">
        <v>946</v>
      </c>
      <c r="S145" s="159">
        <v>2019</v>
      </c>
      <c r="T145" s="159">
        <v>2016</v>
      </c>
      <c r="U145" s="159">
        <v>2017</v>
      </c>
      <c r="V145" s="159" t="s">
        <v>946</v>
      </c>
      <c r="W145" s="159">
        <v>2015</v>
      </c>
      <c r="X145" s="159" t="s">
        <v>946</v>
      </c>
      <c r="Y145" s="159">
        <v>2010</v>
      </c>
      <c r="Z145" s="159">
        <v>2017</v>
      </c>
      <c r="AA145" s="159">
        <v>2017</v>
      </c>
      <c r="AB145" s="159">
        <v>2017</v>
      </c>
      <c r="AC145" s="159">
        <v>2015</v>
      </c>
      <c r="AD145" s="159">
        <v>2015</v>
      </c>
      <c r="AE145" s="159" t="s">
        <v>946</v>
      </c>
      <c r="AF145" s="159">
        <v>2017</v>
      </c>
      <c r="AG145" s="158">
        <v>2012</v>
      </c>
      <c r="AH145" s="159">
        <v>2016</v>
      </c>
      <c r="AI145" s="159">
        <v>2017</v>
      </c>
      <c r="AJ145" s="159">
        <v>2018</v>
      </c>
      <c r="AK145" s="161" t="s">
        <v>1090</v>
      </c>
      <c r="AL145" s="161" t="s">
        <v>1091</v>
      </c>
      <c r="AM145" s="197">
        <v>43281</v>
      </c>
      <c r="AN145" s="159">
        <v>2016</v>
      </c>
      <c r="AO145" s="159">
        <v>2016</v>
      </c>
      <c r="AP145" s="159">
        <v>2014</v>
      </c>
      <c r="AQ145" s="159">
        <v>2014</v>
      </c>
      <c r="AR145" s="159" t="s">
        <v>946</v>
      </c>
      <c r="AS145" s="159">
        <v>2017</v>
      </c>
      <c r="AT145" s="159">
        <v>2018</v>
      </c>
      <c r="AU145" s="159">
        <v>2016</v>
      </c>
      <c r="AV145" s="159">
        <v>2015</v>
      </c>
      <c r="AW145" s="159">
        <v>2016</v>
      </c>
      <c r="AX145" s="159">
        <v>2017</v>
      </c>
      <c r="AY145" s="159">
        <v>2014</v>
      </c>
      <c r="AZ145" s="171">
        <v>2015</v>
      </c>
      <c r="BA145" s="171">
        <v>2015</v>
      </c>
      <c r="BB145" s="159">
        <v>2017</v>
      </c>
      <c r="BC145" s="159">
        <v>2017</v>
      </c>
      <c r="BD145" s="159">
        <v>2015</v>
      </c>
      <c r="BE145" s="159"/>
      <c r="BF145" s="104"/>
    </row>
    <row r="146" spans="1:58" x14ac:dyDescent="0.25">
      <c r="A146" s="128" t="str">
        <f>'Indicator Data'!A148</f>
        <v>Rwanda</v>
      </c>
      <c r="B146" s="107" t="str">
        <f>'Indicator Data'!B148</f>
        <v>RWA</v>
      </c>
      <c r="C146" s="157">
        <v>2015</v>
      </c>
      <c r="D146" s="157">
        <v>2015</v>
      </c>
      <c r="E146" s="157">
        <v>2015</v>
      </c>
      <c r="F146" s="157">
        <v>2015</v>
      </c>
      <c r="G146" s="157">
        <v>2015</v>
      </c>
      <c r="H146" s="157">
        <v>2015</v>
      </c>
      <c r="I146" s="157">
        <v>2015</v>
      </c>
      <c r="J146" s="157">
        <v>2016</v>
      </c>
      <c r="K146" s="157">
        <v>2016</v>
      </c>
      <c r="L146" s="157">
        <v>2016</v>
      </c>
      <c r="M146" s="159">
        <v>2019</v>
      </c>
      <c r="N146" s="159">
        <v>2019</v>
      </c>
      <c r="O146" s="159">
        <v>2018</v>
      </c>
      <c r="P146" s="159">
        <v>2018</v>
      </c>
      <c r="Q146" s="159">
        <v>2017</v>
      </c>
      <c r="R146" s="159">
        <v>2015</v>
      </c>
      <c r="S146" s="159">
        <v>2019</v>
      </c>
      <c r="T146" s="159">
        <v>2016</v>
      </c>
      <c r="U146" s="159">
        <v>2017</v>
      </c>
      <c r="V146" s="159">
        <v>2017</v>
      </c>
      <c r="W146" s="159">
        <v>2015</v>
      </c>
      <c r="X146" s="159">
        <v>2010</v>
      </c>
      <c r="Y146" s="159">
        <v>2010</v>
      </c>
      <c r="Z146" s="159">
        <v>2017</v>
      </c>
      <c r="AA146" s="159">
        <v>2017</v>
      </c>
      <c r="AB146" s="159">
        <v>2017</v>
      </c>
      <c r="AC146" s="159">
        <v>2015</v>
      </c>
      <c r="AD146" s="159">
        <v>2015</v>
      </c>
      <c r="AE146" s="159">
        <v>2012</v>
      </c>
      <c r="AF146" s="159">
        <v>2017</v>
      </c>
      <c r="AG146" s="158">
        <v>2010</v>
      </c>
      <c r="AH146" s="159">
        <v>2016</v>
      </c>
      <c r="AI146" s="159">
        <v>2017</v>
      </c>
      <c r="AJ146" s="159">
        <v>2018</v>
      </c>
      <c r="AK146" s="161" t="s">
        <v>946</v>
      </c>
      <c r="AL146" s="161">
        <v>43524</v>
      </c>
      <c r="AM146" s="197">
        <v>43281</v>
      </c>
      <c r="AN146" s="159">
        <v>2016</v>
      </c>
      <c r="AO146" s="159">
        <v>2016</v>
      </c>
      <c r="AP146" s="159">
        <v>2013</v>
      </c>
      <c r="AQ146" s="159">
        <v>2013</v>
      </c>
      <c r="AR146" s="159">
        <v>2015</v>
      </c>
      <c r="AS146" s="159">
        <v>2017</v>
      </c>
      <c r="AT146" s="159">
        <v>2018</v>
      </c>
      <c r="AU146" s="159">
        <v>2016</v>
      </c>
      <c r="AV146" s="159">
        <v>2015</v>
      </c>
      <c r="AW146" s="159">
        <v>2016</v>
      </c>
      <c r="AX146" s="159">
        <v>2017</v>
      </c>
      <c r="AY146" s="159">
        <v>2014</v>
      </c>
      <c r="AZ146" s="171">
        <v>2015</v>
      </c>
      <c r="BA146" s="171">
        <v>2015</v>
      </c>
      <c r="BB146" s="159">
        <v>2017</v>
      </c>
      <c r="BC146" s="159">
        <v>2017</v>
      </c>
      <c r="BD146" s="159">
        <v>2015</v>
      </c>
      <c r="BE146" s="159"/>
      <c r="BF146" s="104"/>
    </row>
    <row r="147" spans="1:58" x14ac:dyDescent="0.25">
      <c r="A147" s="128" t="str">
        <f>'Indicator Data'!A149</f>
        <v>Saint Kitts and Nevis</v>
      </c>
      <c r="B147" s="107" t="str">
        <f>'Indicator Data'!B149</f>
        <v>KNA</v>
      </c>
      <c r="C147" s="157">
        <v>2015</v>
      </c>
      <c r="D147" s="157">
        <v>2015</v>
      </c>
      <c r="E147" s="157">
        <v>2015</v>
      </c>
      <c r="F147" s="157">
        <v>2015</v>
      </c>
      <c r="G147" s="157">
        <v>2015</v>
      </c>
      <c r="H147" s="157">
        <v>2015</v>
      </c>
      <c r="I147" s="157">
        <v>2015</v>
      </c>
      <c r="J147" s="157">
        <v>2016</v>
      </c>
      <c r="K147" s="157">
        <v>2016</v>
      </c>
      <c r="L147" s="157">
        <v>2016</v>
      </c>
      <c r="M147" s="159">
        <v>2019</v>
      </c>
      <c r="N147" s="159">
        <v>2019</v>
      </c>
      <c r="O147" s="159">
        <v>2018</v>
      </c>
      <c r="P147" s="159">
        <v>2018</v>
      </c>
      <c r="Q147" s="159">
        <v>2017</v>
      </c>
      <c r="R147" s="159" t="s">
        <v>946</v>
      </c>
      <c r="S147" s="159">
        <v>2019</v>
      </c>
      <c r="T147" s="159">
        <v>2016</v>
      </c>
      <c r="U147" s="159">
        <v>2017</v>
      </c>
      <c r="V147" s="159" t="s">
        <v>946</v>
      </c>
      <c r="W147" s="159">
        <v>2015</v>
      </c>
      <c r="X147" s="159" t="s">
        <v>946</v>
      </c>
      <c r="Y147" s="159" t="s">
        <v>946</v>
      </c>
      <c r="Z147" s="159">
        <v>2017</v>
      </c>
      <c r="AA147" s="159">
        <v>2017</v>
      </c>
      <c r="AB147" s="159" t="s">
        <v>946</v>
      </c>
      <c r="AC147" s="159">
        <v>2015</v>
      </c>
      <c r="AD147" s="159" t="s">
        <v>946</v>
      </c>
      <c r="AE147" s="159" t="s">
        <v>946</v>
      </c>
      <c r="AF147" s="159" t="s">
        <v>946</v>
      </c>
      <c r="AG147" s="158">
        <v>2009</v>
      </c>
      <c r="AH147" s="159">
        <v>2016</v>
      </c>
      <c r="AI147" s="159">
        <v>2017</v>
      </c>
      <c r="AJ147" s="159">
        <v>2018</v>
      </c>
      <c r="AK147" s="161" t="s">
        <v>946</v>
      </c>
      <c r="AL147" s="161" t="s">
        <v>1091</v>
      </c>
      <c r="AM147" s="159" t="s">
        <v>946</v>
      </c>
      <c r="AN147" s="159">
        <v>2016</v>
      </c>
      <c r="AO147" s="159">
        <v>2016</v>
      </c>
      <c r="AP147" s="159">
        <v>2014</v>
      </c>
      <c r="AQ147" s="159" t="s">
        <v>946</v>
      </c>
      <c r="AR147" s="159">
        <v>2015</v>
      </c>
      <c r="AS147" s="159">
        <v>2017</v>
      </c>
      <c r="AT147" s="159" t="s">
        <v>946</v>
      </c>
      <c r="AU147" s="159">
        <v>2016</v>
      </c>
      <c r="AV147" s="159" t="s">
        <v>946</v>
      </c>
      <c r="AW147" s="159">
        <v>2016</v>
      </c>
      <c r="AX147" s="159">
        <v>2017</v>
      </c>
      <c r="AY147" s="159">
        <v>2014</v>
      </c>
      <c r="AZ147" s="171">
        <v>2007</v>
      </c>
      <c r="BA147" s="171">
        <v>2015</v>
      </c>
      <c r="BB147" s="159">
        <v>2017</v>
      </c>
      <c r="BC147" s="159">
        <v>2017</v>
      </c>
      <c r="BD147" s="159">
        <v>2015</v>
      </c>
      <c r="BE147" s="159"/>
      <c r="BF147" s="104"/>
    </row>
    <row r="148" spans="1:58" x14ac:dyDescent="0.25">
      <c r="A148" s="128" t="str">
        <f>'Indicator Data'!A150</f>
        <v>Saint Lucia</v>
      </c>
      <c r="B148" s="107" t="str">
        <f>'Indicator Data'!B150</f>
        <v>LCA</v>
      </c>
      <c r="C148" s="157">
        <v>2015</v>
      </c>
      <c r="D148" s="157">
        <v>2015</v>
      </c>
      <c r="E148" s="157">
        <v>2015</v>
      </c>
      <c r="F148" s="157">
        <v>2015</v>
      </c>
      <c r="G148" s="157">
        <v>2015</v>
      </c>
      <c r="H148" s="157">
        <v>2015</v>
      </c>
      <c r="I148" s="157">
        <v>2015</v>
      </c>
      <c r="J148" s="157">
        <v>2016</v>
      </c>
      <c r="K148" s="157">
        <v>2016</v>
      </c>
      <c r="L148" s="157">
        <v>2016</v>
      </c>
      <c r="M148" s="159">
        <v>2019</v>
      </c>
      <c r="N148" s="159">
        <v>2019</v>
      </c>
      <c r="O148" s="159">
        <v>2018</v>
      </c>
      <c r="P148" s="159">
        <v>2018</v>
      </c>
      <c r="Q148" s="159">
        <v>2017</v>
      </c>
      <c r="R148" s="159">
        <v>2012</v>
      </c>
      <c r="S148" s="159">
        <v>2019</v>
      </c>
      <c r="T148" s="159">
        <v>2016</v>
      </c>
      <c r="U148" s="159">
        <v>2017</v>
      </c>
      <c r="V148" s="159">
        <v>2017</v>
      </c>
      <c r="W148" s="159">
        <v>2015</v>
      </c>
      <c r="X148" s="159">
        <v>2012</v>
      </c>
      <c r="Y148" s="159">
        <v>2012</v>
      </c>
      <c r="Z148" s="159">
        <v>2017</v>
      </c>
      <c r="AA148" s="159">
        <v>2017</v>
      </c>
      <c r="AB148" s="159" t="s">
        <v>946</v>
      </c>
      <c r="AC148" s="159">
        <v>2015</v>
      </c>
      <c r="AD148" s="159">
        <v>2015</v>
      </c>
      <c r="AE148" s="159" t="s">
        <v>946</v>
      </c>
      <c r="AF148" s="159">
        <v>2017</v>
      </c>
      <c r="AG148" s="158">
        <v>2005</v>
      </c>
      <c r="AH148" s="159">
        <v>2016</v>
      </c>
      <c r="AI148" s="159">
        <v>2017</v>
      </c>
      <c r="AJ148" s="159">
        <v>2018</v>
      </c>
      <c r="AK148" s="161" t="s">
        <v>946</v>
      </c>
      <c r="AL148" s="161" t="s">
        <v>1091</v>
      </c>
      <c r="AM148" s="159" t="s">
        <v>946</v>
      </c>
      <c r="AN148" s="159">
        <v>2016</v>
      </c>
      <c r="AO148" s="159">
        <v>2016</v>
      </c>
      <c r="AP148" s="159">
        <v>2014</v>
      </c>
      <c r="AQ148" s="159">
        <v>2014</v>
      </c>
      <c r="AR148" s="159">
        <v>2013</v>
      </c>
      <c r="AS148" s="159">
        <v>2017</v>
      </c>
      <c r="AT148" s="159">
        <v>2018</v>
      </c>
      <c r="AU148" s="159">
        <v>2016</v>
      </c>
      <c r="AV148" s="159" t="s">
        <v>946</v>
      </c>
      <c r="AW148" s="159">
        <v>2016</v>
      </c>
      <c r="AX148" s="159">
        <v>2017</v>
      </c>
      <c r="AY148" s="159">
        <v>2014</v>
      </c>
      <c r="AZ148" s="171">
        <v>2015</v>
      </c>
      <c r="BA148" s="171">
        <v>2015</v>
      </c>
      <c r="BB148" s="159">
        <v>2017</v>
      </c>
      <c r="BC148" s="159">
        <v>2017</v>
      </c>
      <c r="BD148" s="159">
        <v>2015</v>
      </c>
      <c r="BE148" s="159"/>
      <c r="BF148" s="104"/>
    </row>
    <row r="149" spans="1:58" x14ac:dyDescent="0.25">
      <c r="A149" s="128" t="str">
        <f>'Indicator Data'!A151</f>
        <v>Saint Vincent and the Grenadines</v>
      </c>
      <c r="B149" s="107" t="str">
        <f>'Indicator Data'!B151</f>
        <v>VCT</v>
      </c>
      <c r="C149" s="157">
        <v>2015</v>
      </c>
      <c r="D149" s="157">
        <v>2015</v>
      </c>
      <c r="E149" s="157">
        <v>2015</v>
      </c>
      <c r="F149" s="157">
        <v>2015</v>
      </c>
      <c r="G149" s="157">
        <v>2015</v>
      </c>
      <c r="H149" s="157">
        <v>2015</v>
      </c>
      <c r="I149" s="157">
        <v>2015</v>
      </c>
      <c r="J149" s="157">
        <v>2016</v>
      </c>
      <c r="K149" s="157">
        <v>2016</v>
      </c>
      <c r="L149" s="157">
        <v>2016</v>
      </c>
      <c r="M149" s="159">
        <v>2019</v>
      </c>
      <c r="N149" s="159">
        <v>2019</v>
      </c>
      <c r="O149" s="159">
        <v>2018</v>
      </c>
      <c r="P149" s="159">
        <v>2018</v>
      </c>
      <c r="Q149" s="159">
        <v>2017</v>
      </c>
      <c r="R149" s="159" t="s">
        <v>946</v>
      </c>
      <c r="S149" s="159">
        <v>2019</v>
      </c>
      <c r="T149" s="159">
        <v>2016</v>
      </c>
      <c r="U149" s="159">
        <v>2017</v>
      </c>
      <c r="V149" s="159">
        <v>2017</v>
      </c>
      <c r="W149" s="159">
        <v>2015</v>
      </c>
      <c r="X149" s="159" t="s">
        <v>946</v>
      </c>
      <c r="Y149" s="159">
        <v>2012</v>
      </c>
      <c r="Z149" s="159">
        <v>2017</v>
      </c>
      <c r="AA149" s="159">
        <v>2017</v>
      </c>
      <c r="AB149" s="159" t="s">
        <v>946</v>
      </c>
      <c r="AC149" s="159">
        <v>2015</v>
      </c>
      <c r="AD149" s="159">
        <v>2015</v>
      </c>
      <c r="AE149" s="159" t="s">
        <v>946</v>
      </c>
      <c r="AF149" s="159" t="s">
        <v>946</v>
      </c>
      <c r="AG149" s="158">
        <v>2008</v>
      </c>
      <c r="AH149" s="159">
        <v>2016</v>
      </c>
      <c r="AI149" s="159">
        <v>2017</v>
      </c>
      <c r="AJ149" s="159">
        <v>2018</v>
      </c>
      <c r="AK149" s="161" t="s">
        <v>946</v>
      </c>
      <c r="AL149" s="161" t="s">
        <v>1091</v>
      </c>
      <c r="AM149" s="159" t="s">
        <v>946</v>
      </c>
      <c r="AN149" s="159">
        <v>2016</v>
      </c>
      <c r="AO149" s="159">
        <v>2016</v>
      </c>
      <c r="AP149" s="159">
        <v>2014</v>
      </c>
      <c r="AQ149" s="159">
        <v>2014</v>
      </c>
      <c r="AR149" s="159" t="s">
        <v>946</v>
      </c>
      <c r="AS149" s="159">
        <v>2017</v>
      </c>
      <c r="AT149" s="159">
        <v>2018</v>
      </c>
      <c r="AU149" s="159">
        <v>2016</v>
      </c>
      <c r="AV149" s="159" t="s">
        <v>946</v>
      </c>
      <c r="AW149" s="159">
        <v>2016</v>
      </c>
      <c r="AX149" s="159">
        <v>2017</v>
      </c>
      <c r="AY149" s="159">
        <v>2014</v>
      </c>
      <c r="AZ149" s="171">
        <v>2007</v>
      </c>
      <c r="BA149" s="171">
        <v>2015</v>
      </c>
      <c r="BB149" s="159">
        <v>2017</v>
      </c>
      <c r="BC149" s="159">
        <v>2017</v>
      </c>
      <c r="BD149" s="159">
        <v>2015</v>
      </c>
      <c r="BE149" s="159"/>
      <c r="BF149" s="104"/>
    </row>
    <row r="150" spans="1:58" x14ac:dyDescent="0.25">
      <c r="A150" s="128" t="str">
        <f>'Indicator Data'!A152</f>
        <v>Samoa</v>
      </c>
      <c r="B150" s="107" t="str">
        <f>'Indicator Data'!B152</f>
        <v>WSM</v>
      </c>
      <c r="C150" s="157">
        <v>2015</v>
      </c>
      <c r="D150" s="157">
        <v>2015</v>
      </c>
      <c r="E150" s="157">
        <v>2015</v>
      </c>
      <c r="F150" s="157">
        <v>2015</v>
      </c>
      <c r="G150" s="157">
        <v>2015</v>
      </c>
      <c r="H150" s="157">
        <v>2015</v>
      </c>
      <c r="I150" s="157">
        <v>2015</v>
      </c>
      <c r="J150" s="157">
        <v>2016</v>
      </c>
      <c r="K150" s="157">
        <v>2016</v>
      </c>
      <c r="L150" s="157">
        <v>2016</v>
      </c>
      <c r="M150" s="159">
        <v>2019</v>
      </c>
      <c r="N150" s="159">
        <v>2019</v>
      </c>
      <c r="O150" s="159">
        <v>2018</v>
      </c>
      <c r="P150" s="159">
        <v>2018</v>
      </c>
      <c r="Q150" s="159">
        <v>2017</v>
      </c>
      <c r="R150" s="159" t="s">
        <v>946</v>
      </c>
      <c r="S150" s="159">
        <v>2019</v>
      </c>
      <c r="T150" s="159">
        <v>2016</v>
      </c>
      <c r="U150" s="159">
        <v>2017</v>
      </c>
      <c r="V150" s="159">
        <v>2017</v>
      </c>
      <c r="W150" s="159">
        <v>2015</v>
      </c>
      <c r="X150" s="159">
        <v>2014</v>
      </c>
      <c r="Y150" s="159">
        <v>2010</v>
      </c>
      <c r="Z150" s="159">
        <v>2017</v>
      </c>
      <c r="AA150" s="159">
        <v>2017</v>
      </c>
      <c r="AB150" s="159" t="s">
        <v>946</v>
      </c>
      <c r="AC150" s="159">
        <v>2015</v>
      </c>
      <c r="AD150" s="159">
        <v>2015</v>
      </c>
      <c r="AE150" s="159" t="s">
        <v>946</v>
      </c>
      <c r="AF150" s="159">
        <v>2017</v>
      </c>
      <c r="AG150" s="158">
        <v>2008</v>
      </c>
      <c r="AH150" s="159">
        <v>2016</v>
      </c>
      <c r="AI150" s="159">
        <v>2017</v>
      </c>
      <c r="AJ150" s="159">
        <v>2018</v>
      </c>
      <c r="AK150" s="161" t="s">
        <v>946</v>
      </c>
      <c r="AL150" s="161" t="s">
        <v>1091</v>
      </c>
      <c r="AM150" s="159" t="s">
        <v>946</v>
      </c>
      <c r="AN150" s="159">
        <v>2016</v>
      </c>
      <c r="AO150" s="159">
        <v>2016</v>
      </c>
      <c r="AP150" s="159" t="s">
        <v>946</v>
      </c>
      <c r="AQ150" s="159" t="s">
        <v>946</v>
      </c>
      <c r="AR150" s="159">
        <v>2013</v>
      </c>
      <c r="AS150" s="159">
        <v>2017</v>
      </c>
      <c r="AT150" s="159" t="s">
        <v>946</v>
      </c>
      <c r="AU150" s="159">
        <v>2016</v>
      </c>
      <c r="AV150" s="159">
        <v>2015</v>
      </c>
      <c r="AW150" s="159">
        <v>2016</v>
      </c>
      <c r="AX150" s="159">
        <v>2017</v>
      </c>
      <c r="AY150" s="159">
        <v>2014</v>
      </c>
      <c r="AZ150" s="171">
        <v>2015</v>
      </c>
      <c r="BA150" s="171">
        <v>2015</v>
      </c>
      <c r="BB150" s="159">
        <v>2017</v>
      </c>
      <c r="BC150" s="159">
        <v>2017</v>
      </c>
      <c r="BD150" s="159">
        <v>2015</v>
      </c>
      <c r="BE150" s="159"/>
      <c r="BF150" s="104"/>
    </row>
    <row r="151" spans="1:58" x14ac:dyDescent="0.25">
      <c r="A151" s="128" t="str">
        <f>'Indicator Data'!A153</f>
        <v>Sao Tome and Principe</v>
      </c>
      <c r="B151" s="107" t="str">
        <f>'Indicator Data'!B153</f>
        <v>STP</v>
      </c>
      <c r="C151" s="157">
        <v>2015</v>
      </c>
      <c r="D151" s="157">
        <v>2015</v>
      </c>
      <c r="E151" s="157">
        <v>2015</v>
      </c>
      <c r="F151" s="157">
        <v>2015</v>
      </c>
      <c r="G151" s="157">
        <v>2015</v>
      </c>
      <c r="H151" s="157">
        <v>2015</v>
      </c>
      <c r="I151" s="157">
        <v>2015</v>
      </c>
      <c r="J151" s="157">
        <v>2016</v>
      </c>
      <c r="K151" s="157">
        <v>2016</v>
      </c>
      <c r="L151" s="157">
        <v>2016</v>
      </c>
      <c r="M151" s="159">
        <v>2019</v>
      </c>
      <c r="N151" s="159">
        <v>2019</v>
      </c>
      <c r="O151" s="159">
        <v>2018</v>
      </c>
      <c r="P151" s="159">
        <v>2018</v>
      </c>
      <c r="Q151" s="159">
        <v>2017</v>
      </c>
      <c r="R151" s="159">
        <v>2009</v>
      </c>
      <c r="S151" s="159">
        <v>2019</v>
      </c>
      <c r="T151" s="159">
        <v>2016</v>
      </c>
      <c r="U151" s="159">
        <v>2017</v>
      </c>
      <c r="V151" s="159">
        <v>2017</v>
      </c>
      <c r="W151" s="159">
        <v>2015</v>
      </c>
      <c r="X151" s="159">
        <v>2008</v>
      </c>
      <c r="Y151" s="159" t="s">
        <v>946</v>
      </c>
      <c r="Z151" s="159">
        <v>2017</v>
      </c>
      <c r="AA151" s="159">
        <v>2017</v>
      </c>
      <c r="AB151" s="159">
        <v>2014</v>
      </c>
      <c r="AC151" s="159">
        <v>2015</v>
      </c>
      <c r="AD151" s="159">
        <v>2015</v>
      </c>
      <c r="AE151" s="159">
        <v>2012</v>
      </c>
      <c r="AF151" s="159">
        <v>2017</v>
      </c>
      <c r="AG151" s="158">
        <v>2010</v>
      </c>
      <c r="AH151" s="159">
        <v>2016</v>
      </c>
      <c r="AI151" s="159">
        <v>2017</v>
      </c>
      <c r="AJ151" s="159">
        <v>2018</v>
      </c>
      <c r="AK151" s="161" t="s">
        <v>946</v>
      </c>
      <c r="AL151" s="161" t="s">
        <v>1091</v>
      </c>
      <c r="AM151" s="159" t="s">
        <v>946</v>
      </c>
      <c r="AN151" s="159">
        <v>2016</v>
      </c>
      <c r="AO151" s="159">
        <v>2016</v>
      </c>
      <c r="AP151" s="159">
        <v>2011</v>
      </c>
      <c r="AQ151" s="159" t="s">
        <v>946</v>
      </c>
      <c r="AR151" s="159" t="s">
        <v>946</v>
      </c>
      <c r="AS151" s="159">
        <v>2017</v>
      </c>
      <c r="AT151" s="159">
        <v>2018</v>
      </c>
      <c r="AU151" s="159">
        <v>2016</v>
      </c>
      <c r="AV151" s="159">
        <v>2015</v>
      </c>
      <c r="AW151" s="159">
        <v>2016</v>
      </c>
      <c r="AX151" s="159">
        <v>2017</v>
      </c>
      <c r="AY151" s="159">
        <v>2014</v>
      </c>
      <c r="AZ151" s="171">
        <v>2015</v>
      </c>
      <c r="BA151" s="171">
        <v>2015</v>
      </c>
      <c r="BB151" s="159">
        <v>2017</v>
      </c>
      <c r="BC151" s="159">
        <v>2017</v>
      </c>
      <c r="BD151" s="159">
        <v>2015</v>
      </c>
      <c r="BE151" s="159"/>
      <c r="BF151" s="104"/>
    </row>
    <row r="152" spans="1:58" x14ac:dyDescent="0.25">
      <c r="A152" s="128" t="str">
        <f>'Indicator Data'!A154</f>
        <v>Saudi Arabia</v>
      </c>
      <c r="B152" s="107" t="str">
        <f>'Indicator Data'!B154</f>
        <v>SAU</v>
      </c>
      <c r="C152" s="157">
        <v>2015</v>
      </c>
      <c r="D152" s="157">
        <v>2015</v>
      </c>
      <c r="E152" s="157">
        <v>2015</v>
      </c>
      <c r="F152" s="157">
        <v>2015</v>
      </c>
      <c r="G152" s="157">
        <v>2015</v>
      </c>
      <c r="H152" s="157">
        <v>2015</v>
      </c>
      <c r="I152" s="157">
        <v>2015</v>
      </c>
      <c r="J152" s="157">
        <v>2016</v>
      </c>
      <c r="K152" s="157">
        <v>2016</v>
      </c>
      <c r="L152" s="157">
        <v>2016</v>
      </c>
      <c r="M152" s="159">
        <v>2019</v>
      </c>
      <c r="N152" s="159">
        <v>2019</v>
      </c>
      <c r="O152" s="159">
        <v>2018</v>
      </c>
      <c r="P152" s="159">
        <v>2018</v>
      </c>
      <c r="Q152" s="159">
        <v>2017</v>
      </c>
      <c r="R152" s="159" t="s">
        <v>946</v>
      </c>
      <c r="S152" s="159">
        <v>2019</v>
      </c>
      <c r="T152" s="159">
        <v>2016</v>
      </c>
      <c r="U152" s="159">
        <v>2017</v>
      </c>
      <c r="V152" s="159" t="s">
        <v>946</v>
      </c>
      <c r="W152" s="159">
        <v>2015</v>
      </c>
      <c r="X152" s="159" t="s">
        <v>946</v>
      </c>
      <c r="Y152" s="159">
        <v>2012</v>
      </c>
      <c r="Z152" s="159">
        <v>2017</v>
      </c>
      <c r="AA152" s="159">
        <v>2017</v>
      </c>
      <c r="AB152" s="159">
        <v>2016</v>
      </c>
      <c r="AC152" s="159">
        <v>2015</v>
      </c>
      <c r="AD152" s="159">
        <v>2015</v>
      </c>
      <c r="AE152" s="159">
        <v>2012</v>
      </c>
      <c r="AF152" s="159">
        <v>2017</v>
      </c>
      <c r="AG152" s="158" t="s">
        <v>946</v>
      </c>
      <c r="AH152" s="159">
        <v>2016</v>
      </c>
      <c r="AI152" s="159">
        <v>2017</v>
      </c>
      <c r="AJ152" s="159">
        <v>2018</v>
      </c>
      <c r="AK152" s="161" t="s">
        <v>946</v>
      </c>
      <c r="AL152" s="161">
        <v>43100</v>
      </c>
      <c r="AM152" s="159" t="s">
        <v>946</v>
      </c>
      <c r="AN152" s="159">
        <v>2016</v>
      </c>
      <c r="AO152" s="159">
        <v>2016</v>
      </c>
      <c r="AP152" s="159">
        <v>2013</v>
      </c>
      <c r="AQ152" s="159">
        <v>2014</v>
      </c>
      <c r="AR152" s="159" t="s">
        <v>946</v>
      </c>
      <c r="AS152" s="159">
        <v>2017</v>
      </c>
      <c r="AT152" s="159">
        <v>2018</v>
      </c>
      <c r="AU152" s="159">
        <v>2016</v>
      </c>
      <c r="AV152" s="159">
        <v>2015</v>
      </c>
      <c r="AW152" s="159">
        <v>2016</v>
      </c>
      <c r="AX152" s="159">
        <v>2017</v>
      </c>
      <c r="AY152" s="159">
        <v>2014</v>
      </c>
      <c r="AZ152" s="171">
        <v>2015</v>
      </c>
      <c r="BA152" s="171">
        <v>2015</v>
      </c>
      <c r="BB152" s="159">
        <v>2017</v>
      </c>
      <c r="BC152" s="159">
        <v>2017</v>
      </c>
      <c r="BD152" s="159">
        <v>2015</v>
      </c>
      <c r="BE152" s="159"/>
      <c r="BF152" s="104"/>
    </row>
    <row r="153" spans="1:58" x14ac:dyDescent="0.25">
      <c r="A153" s="128" t="str">
        <f>'Indicator Data'!A155</f>
        <v>Senegal</v>
      </c>
      <c r="B153" s="107" t="str">
        <f>'Indicator Data'!B155</f>
        <v>SEN</v>
      </c>
      <c r="C153" s="157">
        <v>2015</v>
      </c>
      <c r="D153" s="157">
        <v>2015</v>
      </c>
      <c r="E153" s="157">
        <v>2015</v>
      </c>
      <c r="F153" s="157">
        <v>2015</v>
      </c>
      <c r="G153" s="157">
        <v>2015</v>
      </c>
      <c r="H153" s="157">
        <v>2015</v>
      </c>
      <c r="I153" s="157">
        <v>2015</v>
      </c>
      <c r="J153" s="157">
        <v>2016</v>
      </c>
      <c r="K153" s="157">
        <v>2016</v>
      </c>
      <c r="L153" s="157">
        <v>2016</v>
      </c>
      <c r="M153" s="159">
        <v>2019</v>
      </c>
      <c r="N153" s="159">
        <v>2019</v>
      </c>
      <c r="O153" s="159">
        <v>2018</v>
      </c>
      <c r="P153" s="159">
        <v>2018</v>
      </c>
      <c r="Q153" s="159">
        <v>2017</v>
      </c>
      <c r="R153" s="159">
        <v>2016</v>
      </c>
      <c r="S153" s="159">
        <v>2019</v>
      </c>
      <c r="T153" s="159">
        <v>2016</v>
      </c>
      <c r="U153" s="159">
        <v>2017</v>
      </c>
      <c r="V153" s="159">
        <v>2017</v>
      </c>
      <c r="W153" s="159">
        <v>2015</v>
      </c>
      <c r="X153" s="159">
        <v>2016</v>
      </c>
      <c r="Y153" s="159">
        <v>2016</v>
      </c>
      <c r="Z153" s="159">
        <v>2017</v>
      </c>
      <c r="AA153" s="159">
        <v>2017</v>
      </c>
      <c r="AB153" s="159">
        <v>2017</v>
      </c>
      <c r="AC153" s="159">
        <v>2015</v>
      </c>
      <c r="AD153" s="159">
        <v>2015</v>
      </c>
      <c r="AE153" s="159">
        <v>2012</v>
      </c>
      <c r="AF153" s="159">
        <v>2017</v>
      </c>
      <c r="AG153" s="158">
        <v>2011</v>
      </c>
      <c r="AH153" s="159">
        <v>2016</v>
      </c>
      <c r="AI153" s="159">
        <v>2017</v>
      </c>
      <c r="AJ153" s="159">
        <v>2018</v>
      </c>
      <c r="AK153" s="161" t="s">
        <v>1090</v>
      </c>
      <c r="AL153" s="161" t="s">
        <v>1091</v>
      </c>
      <c r="AM153" s="159" t="s">
        <v>946</v>
      </c>
      <c r="AN153" s="159">
        <v>2016</v>
      </c>
      <c r="AO153" s="159">
        <v>2016</v>
      </c>
      <c r="AP153" s="159">
        <v>2014</v>
      </c>
      <c r="AQ153" s="159">
        <v>2014</v>
      </c>
      <c r="AR153" s="159">
        <v>2015</v>
      </c>
      <c r="AS153" s="159">
        <v>2017</v>
      </c>
      <c r="AT153" s="159">
        <v>2018</v>
      </c>
      <c r="AU153" s="159">
        <v>2016</v>
      </c>
      <c r="AV153" s="159">
        <v>2017</v>
      </c>
      <c r="AW153" s="159">
        <v>2016</v>
      </c>
      <c r="AX153" s="159">
        <v>2017</v>
      </c>
      <c r="AY153" s="159">
        <v>2014</v>
      </c>
      <c r="AZ153" s="171">
        <v>2015</v>
      </c>
      <c r="BA153" s="171">
        <v>2015</v>
      </c>
      <c r="BB153" s="159">
        <v>2017</v>
      </c>
      <c r="BC153" s="159">
        <v>2017</v>
      </c>
      <c r="BD153" s="159">
        <v>2015</v>
      </c>
      <c r="BE153" s="159"/>
      <c r="BF153" s="104"/>
    </row>
    <row r="154" spans="1:58" x14ac:dyDescent="0.25">
      <c r="A154" s="128" t="str">
        <f>'Indicator Data'!A156</f>
        <v>Serbia</v>
      </c>
      <c r="B154" s="107" t="str">
        <f>'Indicator Data'!B156</f>
        <v>SRB</v>
      </c>
      <c r="C154" s="157">
        <v>2015</v>
      </c>
      <c r="D154" s="157">
        <v>2015</v>
      </c>
      <c r="E154" s="157">
        <v>2015</v>
      </c>
      <c r="F154" s="157">
        <v>2015</v>
      </c>
      <c r="G154" s="157">
        <v>2015</v>
      </c>
      <c r="H154" s="157">
        <v>2015</v>
      </c>
      <c r="I154" s="157">
        <v>2015</v>
      </c>
      <c r="J154" s="157">
        <v>2016</v>
      </c>
      <c r="K154" s="157">
        <v>2016</v>
      </c>
      <c r="L154" s="157">
        <v>2016</v>
      </c>
      <c r="M154" s="159">
        <v>2019</v>
      </c>
      <c r="N154" s="159">
        <v>2019</v>
      </c>
      <c r="O154" s="159">
        <v>2018</v>
      </c>
      <c r="P154" s="159">
        <v>2018</v>
      </c>
      <c r="Q154" s="159">
        <v>2017</v>
      </c>
      <c r="R154" s="159">
        <v>2014</v>
      </c>
      <c r="S154" s="159">
        <v>2019</v>
      </c>
      <c r="T154" s="159">
        <v>2016</v>
      </c>
      <c r="U154" s="159">
        <v>2017</v>
      </c>
      <c r="V154" s="159">
        <v>2017</v>
      </c>
      <c r="W154" s="159">
        <v>2015</v>
      </c>
      <c r="X154" s="159">
        <v>2014</v>
      </c>
      <c r="Y154" s="159">
        <v>2010</v>
      </c>
      <c r="Z154" s="159">
        <v>2017</v>
      </c>
      <c r="AA154" s="159">
        <v>2017</v>
      </c>
      <c r="AB154" s="159">
        <v>2017</v>
      </c>
      <c r="AC154" s="159">
        <v>2015</v>
      </c>
      <c r="AD154" s="159">
        <v>2015</v>
      </c>
      <c r="AE154" s="159" t="s">
        <v>946</v>
      </c>
      <c r="AF154" s="159">
        <v>2017</v>
      </c>
      <c r="AG154" s="158">
        <v>2010</v>
      </c>
      <c r="AH154" s="159">
        <v>2016</v>
      </c>
      <c r="AI154" s="159">
        <v>2017</v>
      </c>
      <c r="AJ154" s="159">
        <v>2018</v>
      </c>
      <c r="AK154" s="161" t="s">
        <v>946</v>
      </c>
      <c r="AL154" s="161" t="s">
        <v>1091</v>
      </c>
      <c r="AM154" s="159" t="s">
        <v>946</v>
      </c>
      <c r="AN154" s="159">
        <v>2016</v>
      </c>
      <c r="AO154" s="159">
        <v>2016</v>
      </c>
      <c r="AP154" s="159">
        <v>2011</v>
      </c>
      <c r="AQ154" s="159">
        <v>2012</v>
      </c>
      <c r="AR154" s="159">
        <v>2015</v>
      </c>
      <c r="AS154" s="159">
        <v>2017</v>
      </c>
      <c r="AT154" s="159">
        <v>2018</v>
      </c>
      <c r="AU154" s="159">
        <v>2016</v>
      </c>
      <c r="AV154" s="159">
        <v>2016</v>
      </c>
      <c r="AW154" s="159">
        <v>2016</v>
      </c>
      <c r="AX154" s="159">
        <v>2017</v>
      </c>
      <c r="AY154" s="159">
        <v>2014</v>
      </c>
      <c r="AZ154" s="171">
        <v>2015</v>
      </c>
      <c r="BA154" s="171">
        <v>2015</v>
      </c>
      <c r="BB154" s="159">
        <v>2017</v>
      </c>
      <c r="BC154" s="159">
        <v>2017</v>
      </c>
      <c r="BD154" s="159">
        <v>2015</v>
      </c>
      <c r="BE154" s="159"/>
      <c r="BF154" s="104"/>
    </row>
    <row r="155" spans="1:58" x14ac:dyDescent="0.25">
      <c r="A155" s="128" t="str">
        <f>'Indicator Data'!A157</f>
        <v>Seychelles</v>
      </c>
      <c r="B155" s="107" t="str">
        <f>'Indicator Data'!B157</f>
        <v>SYC</v>
      </c>
      <c r="C155" s="157">
        <v>2015</v>
      </c>
      <c r="D155" s="157">
        <v>2015</v>
      </c>
      <c r="E155" s="157">
        <v>2015</v>
      </c>
      <c r="F155" s="157">
        <v>2015</v>
      </c>
      <c r="G155" s="157">
        <v>2015</v>
      </c>
      <c r="H155" s="157">
        <v>2015</v>
      </c>
      <c r="I155" s="157">
        <v>2015</v>
      </c>
      <c r="J155" s="157">
        <v>2016</v>
      </c>
      <c r="K155" s="157">
        <v>2016</v>
      </c>
      <c r="L155" s="157">
        <v>2016</v>
      </c>
      <c r="M155" s="159">
        <v>2019</v>
      </c>
      <c r="N155" s="159">
        <v>2019</v>
      </c>
      <c r="O155" s="159">
        <v>2018</v>
      </c>
      <c r="P155" s="159">
        <v>2018</v>
      </c>
      <c r="Q155" s="159">
        <v>2017</v>
      </c>
      <c r="R155" s="159" t="s">
        <v>946</v>
      </c>
      <c r="S155" s="159">
        <v>2019</v>
      </c>
      <c r="T155" s="159">
        <v>2016</v>
      </c>
      <c r="U155" s="159">
        <v>2017</v>
      </c>
      <c r="V155" s="159">
        <v>2017</v>
      </c>
      <c r="W155" s="159">
        <v>2015</v>
      </c>
      <c r="X155" s="159">
        <v>2012</v>
      </c>
      <c r="Y155" s="159">
        <v>2012</v>
      </c>
      <c r="Z155" s="159">
        <v>2017</v>
      </c>
      <c r="AA155" s="159">
        <v>2017</v>
      </c>
      <c r="AB155" s="159" t="s">
        <v>946</v>
      </c>
      <c r="AC155" s="159">
        <v>2015</v>
      </c>
      <c r="AD155" s="159" t="s">
        <v>946</v>
      </c>
      <c r="AE155" s="159" t="s">
        <v>946</v>
      </c>
      <c r="AF155" s="159" t="s">
        <v>946</v>
      </c>
      <c r="AG155" s="158">
        <v>2006</v>
      </c>
      <c r="AH155" s="159">
        <v>2016</v>
      </c>
      <c r="AI155" s="159">
        <v>2017</v>
      </c>
      <c r="AJ155" s="159">
        <v>2018</v>
      </c>
      <c r="AK155" s="161" t="s">
        <v>946</v>
      </c>
      <c r="AL155" s="161" t="s">
        <v>1091</v>
      </c>
      <c r="AM155" s="159" t="s">
        <v>946</v>
      </c>
      <c r="AN155" s="159">
        <v>2016</v>
      </c>
      <c r="AO155" s="159">
        <v>2016</v>
      </c>
      <c r="AP155" s="159">
        <v>2013</v>
      </c>
      <c r="AQ155" s="159">
        <v>2013</v>
      </c>
      <c r="AR155" s="159">
        <v>2015</v>
      </c>
      <c r="AS155" s="159">
        <v>2017</v>
      </c>
      <c r="AT155" s="159">
        <v>2018</v>
      </c>
      <c r="AU155" s="159">
        <v>2016</v>
      </c>
      <c r="AV155" s="159">
        <v>2015</v>
      </c>
      <c r="AW155" s="159">
        <v>2016</v>
      </c>
      <c r="AX155" s="159">
        <v>2017</v>
      </c>
      <c r="AY155" s="159">
        <v>2014</v>
      </c>
      <c r="AZ155" s="171">
        <v>2015</v>
      </c>
      <c r="BA155" s="171">
        <v>2015</v>
      </c>
      <c r="BB155" s="159">
        <v>2017</v>
      </c>
      <c r="BC155" s="159">
        <v>2017</v>
      </c>
      <c r="BD155" s="159">
        <v>2015</v>
      </c>
      <c r="BE155" s="159"/>
      <c r="BF155" s="104"/>
    </row>
    <row r="156" spans="1:58" x14ac:dyDescent="0.25">
      <c r="A156" s="128" t="str">
        <f>'Indicator Data'!A158</f>
        <v>Sierra Leone</v>
      </c>
      <c r="B156" s="107" t="str">
        <f>'Indicator Data'!B158</f>
        <v>SLE</v>
      </c>
      <c r="C156" s="157">
        <v>2015</v>
      </c>
      <c r="D156" s="157">
        <v>2015</v>
      </c>
      <c r="E156" s="157">
        <v>2015</v>
      </c>
      <c r="F156" s="157">
        <v>2015</v>
      </c>
      <c r="G156" s="157">
        <v>2015</v>
      </c>
      <c r="H156" s="157">
        <v>2015</v>
      </c>
      <c r="I156" s="157">
        <v>2015</v>
      </c>
      <c r="J156" s="157">
        <v>2016</v>
      </c>
      <c r="K156" s="157">
        <v>2016</v>
      </c>
      <c r="L156" s="157">
        <v>2016</v>
      </c>
      <c r="M156" s="159">
        <v>2019</v>
      </c>
      <c r="N156" s="159">
        <v>2019</v>
      </c>
      <c r="O156" s="159">
        <v>2018</v>
      </c>
      <c r="P156" s="159">
        <v>2018</v>
      </c>
      <c r="Q156" s="159">
        <v>2017</v>
      </c>
      <c r="R156" s="159">
        <v>2013</v>
      </c>
      <c r="S156" s="159">
        <v>2019</v>
      </c>
      <c r="T156" s="159">
        <v>2016</v>
      </c>
      <c r="U156" s="159">
        <v>2017</v>
      </c>
      <c r="V156" s="159">
        <v>2017</v>
      </c>
      <c r="W156" s="159">
        <v>2015</v>
      </c>
      <c r="X156" s="159">
        <v>2013</v>
      </c>
      <c r="Y156" s="159">
        <v>2010</v>
      </c>
      <c r="Z156" s="159">
        <v>2017</v>
      </c>
      <c r="AA156" s="159">
        <v>2017</v>
      </c>
      <c r="AB156" s="159">
        <v>2017</v>
      </c>
      <c r="AC156" s="159">
        <v>2015</v>
      </c>
      <c r="AD156" s="159">
        <v>2015</v>
      </c>
      <c r="AE156" s="159">
        <v>2012</v>
      </c>
      <c r="AF156" s="159">
        <v>2017</v>
      </c>
      <c r="AG156" s="158">
        <v>2011</v>
      </c>
      <c r="AH156" s="159">
        <v>2016</v>
      </c>
      <c r="AI156" s="159">
        <v>2017</v>
      </c>
      <c r="AJ156" s="159">
        <v>2018</v>
      </c>
      <c r="AK156" s="161" t="s">
        <v>946</v>
      </c>
      <c r="AL156" s="161" t="s">
        <v>1091</v>
      </c>
      <c r="AM156" s="159" t="s">
        <v>946</v>
      </c>
      <c r="AN156" s="159">
        <v>2016</v>
      </c>
      <c r="AO156" s="159">
        <v>2016</v>
      </c>
      <c r="AP156" s="159">
        <v>2014</v>
      </c>
      <c r="AQ156" s="159">
        <v>2014</v>
      </c>
      <c r="AR156" s="159">
        <v>2013</v>
      </c>
      <c r="AS156" s="159">
        <v>2017</v>
      </c>
      <c r="AT156" s="159">
        <v>2018</v>
      </c>
      <c r="AU156" s="159">
        <v>2016</v>
      </c>
      <c r="AV156" s="159">
        <v>2015</v>
      </c>
      <c r="AW156" s="159">
        <v>2016</v>
      </c>
      <c r="AX156" s="159">
        <v>2016</v>
      </c>
      <c r="AY156" s="159">
        <v>2014</v>
      </c>
      <c r="AZ156" s="171">
        <v>2015</v>
      </c>
      <c r="BA156" s="171">
        <v>2015</v>
      </c>
      <c r="BB156" s="159">
        <v>2017</v>
      </c>
      <c r="BC156" s="159">
        <v>2017</v>
      </c>
      <c r="BD156" s="159">
        <v>2015</v>
      </c>
      <c r="BE156" s="159"/>
      <c r="BF156" s="104"/>
    </row>
    <row r="157" spans="1:58" x14ac:dyDescent="0.25">
      <c r="A157" s="128" t="str">
        <f>'Indicator Data'!A159</f>
        <v>Singapore</v>
      </c>
      <c r="B157" s="107" t="str">
        <f>'Indicator Data'!B159</f>
        <v>SGP</v>
      </c>
      <c r="C157" s="157">
        <v>2015</v>
      </c>
      <c r="D157" s="157">
        <v>2015</v>
      </c>
      <c r="E157" s="157">
        <v>2015</v>
      </c>
      <c r="F157" s="157">
        <v>2015</v>
      </c>
      <c r="G157" s="157">
        <v>2015</v>
      </c>
      <c r="H157" s="157">
        <v>2015</v>
      </c>
      <c r="I157" s="157">
        <v>2015</v>
      </c>
      <c r="J157" s="157">
        <v>2016</v>
      </c>
      <c r="K157" s="157">
        <v>2016</v>
      </c>
      <c r="L157" s="157">
        <v>2016</v>
      </c>
      <c r="M157" s="159">
        <v>2019</v>
      </c>
      <c r="N157" s="159">
        <v>2019</v>
      </c>
      <c r="O157" s="159">
        <v>2018</v>
      </c>
      <c r="P157" s="159">
        <v>2018</v>
      </c>
      <c r="Q157" s="159">
        <v>2017</v>
      </c>
      <c r="R157" s="159" t="s">
        <v>946</v>
      </c>
      <c r="S157" s="159">
        <v>2019</v>
      </c>
      <c r="T157" s="159">
        <v>2016</v>
      </c>
      <c r="U157" s="159">
        <v>2017</v>
      </c>
      <c r="V157" s="159" t="s">
        <v>946</v>
      </c>
      <c r="W157" s="159">
        <v>2015</v>
      </c>
      <c r="X157" s="159" t="s">
        <v>946</v>
      </c>
      <c r="Y157" s="159">
        <v>2016</v>
      </c>
      <c r="Z157" s="159">
        <v>2017</v>
      </c>
      <c r="AA157" s="159">
        <v>2017</v>
      </c>
      <c r="AB157" s="159">
        <v>2017</v>
      </c>
      <c r="AC157" s="159">
        <v>2015</v>
      </c>
      <c r="AD157" s="159">
        <v>2015</v>
      </c>
      <c r="AE157" s="159" t="s">
        <v>946</v>
      </c>
      <c r="AF157" s="159">
        <v>2017</v>
      </c>
      <c r="AG157" s="158" t="s">
        <v>946</v>
      </c>
      <c r="AH157" s="159">
        <v>2016</v>
      </c>
      <c r="AI157" s="159">
        <v>2017</v>
      </c>
      <c r="AJ157" s="159">
        <v>2018</v>
      </c>
      <c r="AK157" s="161" t="s">
        <v>946</v>
      </c>
      <c r="AL157" s="161" t="s">
        <v>1091</v>
      </c>
      <c r="AM157" s="159" t="s">
        <v>946</v>
      </c>
      <c r="AN157" s="159">
        <v>2016</v>
      </c>
      <c r="AO157" s="159">
        <v>2016</v>
      </c>
      <c r="AP157" s="159">
        <v>2014</v>
      </c>
      <c r="AQ157" s="159">
        <v>2014</v>
      </c>
      <c r="AR157" s="159">
        <v>2013</v>
      </c>
      <c r="AS157" s="159">
        <v>2017</v>
      </c>
      <c r="AT157" s="159">
        <v>2018</v>
      </c>
      <c r="AU157" s="159">
        <v>2016</v>
      </c>
      <c r="AV157" s="159">
        <v>2016</v>
      </c>
      <c r="AW157" s="159">
        <v>2016</v>
      </c>
      <c r="AX157" s="159">
        <v>2017</v>
      </c>
      <c r="AY157" s="159">
        <v>2014</v>
      </c>
      <c r="AZ157" s="171">
        <v>2015</v>
      </c>
      <c r="BA157" s="171">
        <v>2015</v>
      </c>
      <c r="BB157" s="159">
        <v>2017</v>
      </c>
      <c r="BC157" s="159">
        <v>2017</v>
      </c>
      <c r="BD157" s="159">
        <v>2015</v>
      </c>
      <c r="BE157" s="159"/>
      <c r="BF157" s="104"/>
    </row>
    <row r="158" spans="1:58" x14ac:dyDescent="0.25">
      <c r="A158" s="128" t="str">
        <f>'Indicator Data'!A160</f>
        <v>Slovakia</v>
      </c>
      <c r="B158" s="107" t="str">
        <f>'Indicator Data'!B160</f>
        <v>SVK</v>
      </c>
      <c r="C158" s="157">
        <v>2015</v>
      </c>
      <c r="D158" s="157">
        <v>2015</v>
      </c>
      <c r="E158" s="157">
        <v>2015</v>
      </c>
      <c r="F158" s="157">
        <v>2015</v>
      </c>
      <c r="G158" s="157">
        <v>2015</v>
      </c>
      <c r="H158" s="157">
        <v>2015</v>
      </c>
      <c r="I158" s="157">
        <v>2015</v>
      </c>
      <c r="J158" s="157">
        <v>2016</v>
      </c>
      <c r="K158" s="157">
        <v>2016</v>
      </c>
      <c r="L158" s="157">
        <v>2016</v>
      </c>
      <c r="M158" s="159">
        <v>2019</v>
      </c>
      <c r="N158" s="159">
        <v>2019</v>
      </c>
      <c r="O158" s="159">
        <v>2018</v>
      </c>
      <c r="P158" s="159">
        <v>2018</v>
      </c>
      <c r="Q158" s="159">
        <v>2017</v>
      </c>
      <c r="R158" s="159" t="s">
        <v>946</v>
      </c>
      <c r="S158" s="159">
        <v>2019</v>
      </c>
      <c r="T158" s="159">
        <v>2016</v>
      </c>
      <c r="U158" s="159">
        <v>2017</v>
      </c>
      <c r="V158" s="159" t="s">
        <v>946</v>
      </c>
      <c r="W158" s="159">
        <v>2015</v>
      </c>
      <c r="X158" s="159" t="s">
        <v>946</v>
      </c>
      <c r="Y158" s="159">
        <v>2012</v>
      </c>
      <c r="Z158" s="159">
        <v>2017</v>
      </c>
      <c r="AA158" s="159">
        <v>2017</v>
      </c>
      <c r="AB158" s="159">
        <v>2017</v>
      </c>
      <c r="AC158" s="159">
        <v>2015</v>
      </c>
      <c r="AD158" s="159">
        <v>2015</v>
      </c>
      <c r="AE158" s="159" t="s">
        <v>946</v>
      </c>
      <c r="AF158" s="159">
        <v>2017</v>
      </c>
      <c r="AG158" s="158">
        <v>2012</v>
      </c>
      <c r="AH158" s="159">
        <v>2016</v>
      </c>
      <c r="AI158" s="159">
        <v>2017</v>
      </c>
      <c r="AJ158" s="159">
        <v>2018</v>
      </c>
      <c r="AK158" s="161" t="s">
        <v>946</v>
      </c>
      <c r="AL158" s="161" t="s">
        <v>1091</v>
      </c>
      <c r="AM158" s="159" t="s">
        <v>946</v>
      </c>
      <c r="AN158" s="159">
        <v>2016</v>
      </c>
      <c r="AO158" s="159">
        <v>2016</v>
      </c>
      <c r="AP158" s="159">
        <v>2014</v>
      </c>
      <c r="AQ158" s="159">
        <v>2014</v>
      </c>
      <c r="AR158" s="159">
        <v>2015</v>
      </c>
      <c r="AS158" s="159">
        <v>2017</v>
      </c>
      <c r="AT158" s="159">
        <v>2018</v>
      </c>
      <c r="AU158" s="159">
        <v>2016</v>
      </c>
      <c r="AV158" s="159" t="s">
        <v>946</v>
      </c>
      <c r="AW158" s="159">
        <v>2016</v>
      </c>
      <c r="AX158" s="159">
        <v>2017</v>
      </c>
      <c r="AY158" s="159">
        <v>2014</v>
      </c>
      <c r="AZ158" s="171">
        <v>2015</v>
      </c>
      <c r="BA158" s="171">
        <v>2015</v>
      </c>
      <c r="BB158" s="159">
        <v>2017</v>
      </c>
      <c r="BC158" s="159">
        <v>2017</v>
      </c>
      <c r="BD158" s="159">
        <v>2015</v>
      </c>
      <c r="BE158" s="159"/>
      <c r="BF158" s="104"/>
    </row>
    <row r="159" spans="1:58" x14ac:dyDescent="0.25">
      <c r="A159" s="128" t="str">
        <f>'Indicator Data'!A161</f>
        <v>Slovenia</v>
      </c>
      <c r="B159" s="107" t="str">
        <f>'Indicator Data'!B161</f>
        <v>SVN</v>
      </c>
      <c r="C159" s="157">
        <v>2015</v>
      </c>
      <c r="D159" s="157">
        <v>2015</v>
      </c>
      <c r="E159" s="157">
        <v>2015</v>
      </c>
      <c r="F159" s="157">
        <v>2015</v>
      </c>
      <c r="G159" s="157">
        <v>2015</v>
      </c>
      <c r="H159" s="157">
        <v>2015</v>
      </c>
      <c r="I159" s="157">
        <v>2015</v>
      </c>
      <c r="J159" s="157">
        <v>2016</v>
      </c>
      <c r="K159" s="157">
        <v>2016</v>
      </c>
      <c r="L159" s="157">
        <v>2016</v>
      </c>
      <c r="M159" s="159">
        <v>2019</v>
      </c>
      <c r="N159" s="159">
        <v>2019</v>
      </c>
      <c r="O159" s="159">
        <v>2018</v>
      </c>
      <c r="P159" s="159">
        <v>2018</v>
      </c>
      <c r="Q159" s="159" t="s">
        <v>946</v>
      </c>
      <c r="R159" s="159" t="s">
        <v>946</v>
      </c>
      <c r="S159" s="159">
        <v>2019</v>
      </c>
      <c r="T159" s="159">
        <v>2016</v>
      </c>
      <c r="U159" s="159">
        <v>2017</v>
      </c>
      <c r="V159" s="159" t="s">
        <v>946</v>
      </c>
      <c r="W159" s="159">
        <v>2015</v>
      </c>
      <c r="X159" s="159" t="s">
        <v>946</v>
      </c>
      <c r="Y159" s="159">
        <v>2011</v>
      </c>
      <c r="Z159" s="159">
        <v>2017</v>
      </c>
      <c r="AA159" s="159">
        <v>2017</v>
      </c>
      <c r="AB159" s="159">
        <v>2017</v>
      </c>
      <c r="AC159" s="159">
        <v>2015</v>
      </c>
      <c r="AD159" s="159">
        <v>2015</v>
      </c>
      <c r="AE159" s="159" t="s">
        <v>946</v>
      </c>
      <c r="AF159" s="159">
        <v>2017</v>
      </c>
      <c r="AG159" s="158">
        <v>2012</v>
      </c>
      <c r="AH159" s="159">
        <v>2016</v>
      </c>
      <c r="AI159" s="159">
        <v>2017</v>
      </c>
      <c r="AJ159" s="159">
        <v>2018</v>
      </c>
      <c r="AK159" s="161" t="s">
        <v>946</v>
      </c>
      <c r="AL159" s="161" t="s">
        <v>1091</v>
      </c>
      <c r="AM159" s="159" t="s">
        <v>946</v>
      </c>
      <c r="AN159" s="159">
        <v>2016</v>
      </c>
      <c r="AO159" s="159">
        <v>2016</v>
      </c>
      <c r="AP159" s="159">
        <v>2014</v>
      </c>
      <c r="AQ159" s="159">
        <v>2014</v>
      </c>
      <c r="AR159" s="159">
        <v>2015</v>
      </c>
      <c r="AS159" s="159">
        <v>2017</v>
      </c>
      <c r="AT159" s="159">
        <v>2018</v>
      </c>
      <c r="AU159" s="159">
        <v>2016</v>
      </c>
      <c r="AV159" s="159">
        <v>2015</v>
      </c>
      <c r="AW159" s="159">
        <v>2016</v>
      </c>
      <c r="AX159" s="159">
        <v>2017</v>
      </c>
      <c r="AY159" s="159">
        <v>2014</v>
      </c>
      <c r="AZ159" s="171">
        <v>2015</v>
      </c>
      <c r="BA159" s="171">
        <v>2015</v>
      </c>
      <c r="BB159" s="159">
        <v>2017</v>
      </c>
      <c r="BC159" s="159">
        <v>2017</v>
      </c>
      <c r="BD159" s="159">
        <v>2015</v>
      </c>
      <c r="BE159" s="159"/>
      <c r="BF159" s="104"/>
    </row>
    <row r="160" spans="1:58" x14ac:dyDescent="0.25">
      <c r="A160" s="128" t="str">
        <f>'Indicator Data'!A162</f>
        <v>Solomon Islands</v>
      </c>
      <c r="B160" s="107" t="str">
        <f>'Indicator Data'!B162</f>
        <v>SLB</v>
      </c>
      <c r="C160" s="157">
        <v>2015</v>
      </c>
      <c r="D160" s="157">
        <v>2015</v>
      </c>
      <c r="E160" s="157">
        <v>2015</v>
      </c>
      <c r="F160" s="157">
        <v>2015</v>
      </c>
      <c r="G160" s="157">
        <v>2015</v>
      </c>
      <c r="H160" s="157">
        <v>2015</v>
      </c>
      <c r="I160" s="157">
        <v>2015</v>
      </c>
      <c r="J160" s="157">
        <v>2016</v>
      </c>
      <c r="K160" s="157">
        <v>2016</v>
      </c>
      <c r="L160" s="157">
        <v>2016</v>
      </c>
      <c r="M160" s="159">
        <v>2019</v>
      </c>
      <c r="N160" s="159">
        <v>2019</v>
      </c>
      <c r="O160" s="159">
        <v>2018</v>
      </c>
      <c r="P160" s="159">
        <v>2018</v>
      </c>
      <c r="Q160" s="159">
        <v>2017</v>
      </c>
      <c r="R160" s="159" t="s">
        <v>946</v>
      </c>
      <c r="S160" s="159">
        <v>2019</v>
      </c>
      <c r="T160" s="159">
        <v>2016</v>
      </c>
      <c r="U160" s="159">
        <v>2017</v>
      </c>
      <c r="V160" s="159">
        <v>2017</v>
      </c>
      <c r="W160" s="159">
        <v>2015</v>
      </c>
      <c r="X160" s="159">
        <v>2007</v>
      </c>
      <c r="Y160" s="159">
        <v>2010</v>
      </c>
      <c r="Z160" s="159">
        <v>2017</v>
      </c>
      <c r="AA160" s="159">
        <v>2017</v>
      </c>
      <c r="AB160" s="159" t="s">
        <v>946</v>
      </c>
      <c r="AC160" s="159">
        <v>2015</v>
      </c>
      <c r="AD160" s="159">
        <v>2015</v>
      </c>
      <c r="AE160" s="159">
        <v>2012</v>
      </c>
      <c r="AF160" s="159" t="s">
        <v>946</v>
      </c>
      <c r="AG160" s="158">
        <v>2005</v>
      </c>
      <c r="AH160" s="159">
        <v>2016</v>
      </c>
      <c r="AI160" s="159">
        <v>2017</v>
      </c>
      <c r="AJ160" s="159">
        <v>2018</v>
      </c>
      <c r="AK160" s="161" t="s">
        <v>946</v>
      </c>
      <c r="AL160" s="161" t="s">
        <v>1091</v>
      </c>
      <c r="AM160" s="159" t="s">
        <v>946</v>
      </c>
      <c r="AN160" s="159">
        <v>2016</v>
      </c>
      <c r="AO160" s="159">
        <v>2016</v>
      </c>
      <c r="AP160" s="159" t="s">
        <v>946</v>
      </c>
      <c r="AQ160" s="159" t="s">
        <v>946</v>
      </c>
      <c r="AR160" s="159">
        <v>2013</v>
      </c>
      <c r="AS160" s="159">
        <v>2017</v>
      </c>
      <c r="AT160" s="159">
        <v>2018</v>
      </c>
      <c r="AU160" s="159">
        <v>2016</v>
      </c>
      <c r="AV160" s="159" t="s">
        <v>946</v>
      </c>
      <c r="AW160" s="159">
        <v>2016</v>
      </c>
      <c r="AX160" s="159">
        <v>2017</v>
      </c>
      <c r="AY160" s="159">
        <v>2014</v>
      </c>
      <c r="AZ160" s="171">
        <v>2015</v>
      </c>
      <c r="BA160" s="171">
        <v>2015</v>
      </c>
      <c r="BB160" s="159">
        <v>2017</v>
      </c>
      <c r="BC160" s="159">
        <v>2017</v>
      </c>
      <c r="BD160" s="159">
        <v>2015</v>
      </c>
      <c r="BE160" s="159"/>
      <c r="BF160" s="104"/>
    </row>
    <row r="161" spans="1:58" x14ac:dyDescent="0.25">
      <c r="A161" s="128" t="str">
        <f>'Indicator Data'!A163</f>
        <v>Somalia</v>
      </c>
      <c r="B161" s="107" t="str">
        <f>'Indicator Data'!B163</f>
        <v>SOM</v>
      </c>
      <c r="C161" s="157">
        <v>2015</v>
      </c>
      <c r="D161" s="157">
        <v>2015</v>
      </c>
      <c r="E161" s="157">
        <v>2015</v>
      </c>
      <c r="F161" s="157">
        <v>2015</v>
      </c>
      <c r="G161" s="157">
        <v>2015</v>
      </c>
      <c r="H161" s="157">
        <v>2015</v>
      </c>
      <c r="I161" s="157">
        <v>2015</v>
      </c>
      <c r="J161" s="157">
        <v>2016</v>
      </c>
      <c r="K161" s="157">
        <v>2016</v>
      </c>
      <c r="L161" s="157">
        <v>2016</v>
      </c>
      <c r="M161" s="159">
        <v>2019</v>
      </c>
      <c r="N161" s="159">
        <v>2019</v>
      </c>
      <c r="O161" s="159">
        <v>2018</v>
      </c>
      <c r="P161" s="159">
        <v>2018</v>
      </c>
      <c r="Q161" s="159">
        <v>2017</v>
      </c>
      <c r="R161" s="159" t="s">
        <v>946</v>
      </c>
      <c r="S161" s="159">
        <v>2019</v>
      </c>
      <c r="T161" s="159">
        <v>2016</v>
      </c>
      <c r="U161" s="159">
        <v>2017</v>
      </c>
      <c r="V161" s="159">
        <v>2017</v>
      </c>
      <c r="W161" s="159">
        <v>2015</v>
      </c>
      <c r="X161" s="159">
        <v>2009</v>
      </c>
      <c r="Y161" s="159">
        <v>2010</v>
      </c>
      <c r="Z161" s="159">
        <v>2017</v>
      </c>
      <c r="AA161" s="159">
        <v>2017</v>
      </c>
      <c r="AB161" s="159">
        <v>2017</v>
      </c>
      <c r="AC161" s="159" t="s">
        <v>946</v>
      </c>
      <c r="AD161" s="159">
        <v>2015</v>
      </c>
      <c r="AE161" s="159">
        <v>2012</v>
      </c>
      <c r="AF161" s="159">
        <v>2012</v>
      </c>
      <c r="AG161" s="158" t="s">
        <v>946</v>
      </c>
      <c r="AH161" s="159">
        <v>2016</v>
      </c>
      <c r="AI161" s="159">
        <v>2017</v>
      </c>
      <c r="AJ161" s="159">
        <v>2018</v>
      </c>
      <c r="AK161" s="161" t="s">
        <v>1090</v>
      </c>
      <c r="AL161" s="161">
        <v>43100</v>
      </c>
      <c r="AM161" s="197">
        <v>43281</v>
      </c>
      <c r="AN161" s="159">
        <v>2016</v>
      </c>
      <c r="AO161" s="159">
        <v>2016</v>
      </c>
      <c r="AP161" s="159" t="s">
        <v>946</v>
      </c>
      <c r="AQ161" s="159" t="s">
        <v>946</v>
      </c>
      <c r="AR161" s="159" t="s">
        <v>946</v>
      </c>
      <c r="AS161" s="159">
        <v>2017</v>
      </c>
      <c r="AT161" s="159">
        <v>2018</v>
      </c>
      <c r="AU161" s="159">
        <v>2016</v>
      </c>
      <c r="AV161" s="159" t="s">
        <v>946</v>
      </c>
      <c r="AW161" s="159">
        <v>2016</v>
      </c>
      <c r="AX161" s="159">
        <v>2016</v>
      </c>
      <c r="AY161" s="159">
        <v>2014</v>
      </c>
      <c r="AZ161" s="171">
        <v>2011</v>
      </c>
      <c r="BA161" s="171">
        <v>2011</v>
      </c>
      <c r="BB161" s="159">
        <v>2016</v>
      </c>
      <c r="BC161" s="159">
        <v>2017</v>
      </c>
      <c r="BD161" s="159">
        <v>2015</v>
      </c>
      <c r="BE161" s="159"/>
      <c r="BF161" s="104"/>
    </row>
    <row r="162" spans="1:58" x14ac:dyDescent="0.25">
      <c r="A162" s="128" t="str">
        <f>'Indicator Data'!A164</f>
        <v>South Africa</v>
      </c>
      <c r="B162" s="107" t="str">
        <f>'Indicator Data'!B164</f>
        <v>ZAF</v>
      </c>
      <c r="C162" s="157">
        <v>2015</v>
      </c>
      <c r="D162" s="157">
        <v>2015</v>
      </c>
      <c r="E162" s="157">
        <v>2015</v>
      </c>
      <c r="F162" s="157">
        <v>2015</v>
      </c>
      <c r="G162" s="157">
        <v>2015</v>
      </c>
      <c r="H162" s="157">
        <v>2015</v>
      </c>
      <c r="I162" s="157">
        <v>2015</v>
      </c>
      <c r="J162" s="157">
        <v>2016</v>
      </c>
      <c r="K162" s="157">
        <v>2016</v>
      </c>
      <c r="L162" s="157">
        <v>2016</v>
      </c>
      <c r="M162" s="159">
        <v>2019</v>
      </c>
      <c r="N162" s="159">
        <v>2019</v>
      </c>
      <c r="O162" s="159">
        <v>2018</v>
      </c>
      <c r="P162" s="159">
        <v>2018</v>
      </c>
      <c r="Q162" s="159">
        <v>2017</v>
      </c>
      <c r="R162" s="159">
        <v>2015</v>
      </c>
      <c r="S162" s="159">
        <v>2019</v>
      </c>
      <c r="T162" s="159">
        <v>2016</v>
      </c>
      <c r="U162" s="159">
        <v>2017</v>
      </c>
      <c r="V162" s="159">
        <v>2017</v>
      </c>
      <c r="W162" s="159">
        <v>2015</v>
      </c>
      <c r="X162" s="159">
        <v>2016</v>
      </c>
      <c r="Y162" s="159">
        <v>2016</v>
      </c>
      <c r="Z162" s="159">
        <v>2017</v>
      </c>
      <c r="AA162" s="159">
        <v>2017</v>
      </c>
      <c r="AB162" s="159">
        <v>2017</v>
      </c>
      <c r="AC162" s="159">
        <v>2015</v>
      </c>
      <c r="AD162" s="159">
        <v>2015</v>
      </c>
      <c r="AE162" s="159">
        <v>2012</v>
      </c>
      <c r="AF162" s="159">
        <v>2017</v>
      </c>
      <c r="AG162" s="158">
        <v>2011</v>
      </c>
      <c r="AH162" s="159">
        <v>2016</v>
      </c>
      <c r="AI162" s="159">
        <v>2017</v>
      </c>
      <c r="AJ162" s="159">
        <v>2018</v>
      </c>
      <c r="AK162" s="161" t="s">
        <v>946</v>
      </c>
      <c r="AL162" s="161">
        <v>43465</v>
      </c>
      <c r="AM162" s="159" t="s">
        <v>946</v>
      </c>
      <c r="AN162" s="159">
        <v>2016</v>
      </c>
      <c r="AO162" s="159">
        <v>2016</v>
      </c>
      <c r="AP162" s="159">
        <v>2014</v>
      </c>
      <c r="AQ162" s="159">
        <v>2014</v>
      </c>
      <c r="AR162" s="159">
        <v>2015</v>
      </c>
      <c r="AS162" s="159">
        <v>2017</v>
      </c>
      <c r="AT162" s="159">
        <v>2018</v>
      </c>
      <c r="AU162" s="159">
        <v>2016</v>
      </c>
      <c r="AV162" s="159">
        <v>2015</v>
      </c>
      <c r="AW162" s="159">
        <v>2016</v>
      </c>
      <c r="AX162" s="159">
        <v>2017</v>
      </c>
      <c r="AY162" s="159">
        <v>2014</v>
      </c>
      <c r="AZ162" s="171">
        <v>2015</v>
      </c>
      <c r="BA162" s="171">
        <v>2015</v>
      </c>
      <c r="BB162" s="159">
        <v>2017</v>
      </c>
      <c r="BC162" s="159">
        <v>2017</v>
      </c>
      <c r="BD162" s="159">
        <v>2015</v>
      </c>
      <c r="BE162" s="159"/>
      <c r="BF162" s="104"/>
    </row>
    <row r="163" spans="1:58" x14ac:dyDescent="0.25">
      <c r="A163" s="128" t="str">
        <f>'Indicator Data'!A165</f>
        <v>South Sudan</v>
      </c>
      <c r="B163" s="107" t="str">
        <f>'Indicator Data'!B165</f>
        <v>SSD</v>
      </c>
      <c r="C163" s="157">
        <v>2015</v>
      </c>
      <c r="D163" s="157">
        <v>2015</v>
      </c>
      <c r="E163" s="157">
        <v>2015</v>
      </c>
      <c r="F163" s="157">
        <v>2015</v>
      </c>
      <c r="G163" s="157">
        <v>2015</v>
      </c>
      <c r="H163" s="157">
        <v>2015</v>
      </c>
      <c r="I163" s="157">
        <v>2015</v>
      </c>
      <c r="J163" s="157">
        <v>2016</v>
      </c>
      <c r="K163" s="157">
        <v>2016</v>
      </c>
      <c r="L163" s="157">
        <v>2016</v>
      </c>
      <c r="M163" s="159">
        <v>2019</v>
      </c>
      <c r="N163" s="159">
        <v>2019</v>
      </c>
      <c r="O163" s="159">
        <v>2018</v>
      </c>
      <c r="P163" s="159">
        <v>2018</v>
      </c>
      <c r="Q163" s="159">
        <v>2017</v>
      </c>
      <c r="R163" s="159">
        <v>2010</v>
      </c>
      <c r="S163" s="159">
        <v>2019</v>
      </c>
      <c r="T163" s="159">
        <v>2016</v>
      </c>
      <c r="U163" s="159">
        <v>2017</v>
      </c>
      <c r="V163" s="159" t="s">
        <v>946</v>
      </c>
      <c r="W163" s="159">
        <v>2015</v>
      </c>
      <c r="X163" s="159">
        <v>2010</v>
      </c>
      <c r="Y163" s="159" t="s">
        <v>946</v>
      </c>
      <c r="Z163" s="159">
        <v>2017</v>
      </c>
      <c r="AA163" s="159">
        <v>2017</v>
      </c>
      <c r="AB163" s="159">
        <v>2017</v>
      </c>
      <c r="AC163" s="159">
        <v>2015</v>
      </c>
      <c r="AD163" s="159">
        <v>2015</v>
      </c>
      <c r="AE163" s="159">
        <v>2012</v>
      </c>
      <c r="AF163" s="159" t="s">
        <v>946</v>
      </c>
      <c r="AG163" s="158" t="s">
        <v>946</v>
      </c>
      <c r="AH163" s="159">
        <v>2016</v>
      </c>
      <c r="AI163" s="159">
        <v>2017</v>
      </c>
      <c r="AJ163" s="159">
        <v>2018</v>
      </c>
      <c r="AK163" s="161" t="s">
        <v>1091</v>
      </c>
      <c r="AL163" s="161">
        <v>43524</v>
      </c>
      <c r="AM163" s="159" t="s">
        <v>946</v>
      </c>
      <c r="AN163" s="159">
        <v>2016</v>
      </c>
      <c r="AO163" s="159">
        <v>2016</v>
      </c>
      <c r="AP163" s="159" t="s">
        <v>946</v>
      </c>
      <c r="AQ163" s="159" t="s">
        <v>946</v>
      </c>
      <c r="AR163" s="159" t="s">
        <v>946</v>
      </c>
      <c r="AS163" s="159">
        <v>2017</v>
      </c>
      <c r="AT163" s="159">
        <v>2018</v>
      </c>
      <c r="AU163" s="159">
        <v>2016</v>
      </c>
      <c r="AV163" s="159">
        <v>2015</v>
      </c>
      <c r="AW163" s="159">
        <v>2016</v>
      </c>
      <c r="AX163" s="159">
        <v>2017</v>
      </c>
      <c r="AY163" s="159">
        <v>2014</v>
      </c>
      <c r="AZ163" s="171">
        <v>2015</v>
      </c>
      <c r="BA163" s="171">
        <v>2015</v>
      </c>
      <c r="BB163" s="159">
        <v>2015</v>
      </c>
      <c r="BC163" s="159">
        <v>2017</v>
      </c>
      <c r="BD163" s="159">
        <v>2015</v>
      </c>
      <c r="BE163" s="159"/>
      <c r="BF163" s="104"/>
    </row>
    <row r="164" spans="1:58" x14ac:dyDescent="0.25">
      <c r="A164" s="128" t="str">
        <f>'Indicator Data'!A166</f>
        <v>Spain</v>
      </c>
      <c r="B164" s="107" t="str">
        <f>'Indicator Data'!B166</f>
        <v>ESP</v>
      </c>
      <c r="C164" s="157">
        <v>2015</v>
      </c>
      <c r="D164" s="157">
        <v>2015</v>
      </c>
      <c r="E164" s="157">
        <v>2015</v>
      </c>
      <c r="F164" s="157">
        <v>2015</v>
      </c>
      <c r="G164" s="157">
        <v>2015</v>
      </c>
      <c r="H164" s="157">
        <v>2015</v>
      </c>
      <c r="I164" s="157">
        <v>2015</v>
      </c>
      <c r="J164" s="157">
        <v>2016</v>
      </c>
      <c r="K164" s="157">
        <v>2016</v>
      </c>
      <c r="L164" s="157">
        <v>2016</v>
      </c>
      <c r="M164" s="159">
        <v>2019</v>
      </c>
      <c r="N164" s="159">
        <v>2019</v>
      </c>
      <c r="O164" s="159">
        <v>2018</v>
      </c>
      <c r="P164" s="159">
        <v>2018</v>
      </c>
      <c r="Q164" s="159">
        <v>2017</v>
      </c>
      <c r="R164" s="159" t="s">
        <v>946</v>
      </c>
      <c r="S164" s="159">
        <v>2019</v>
      </c>
      <c r="T164" s="159">
        <v>2016</v>
      </c>
      <c r="U164" s="159">
        <v>2017</v>
      </c>
      <c r="V164" s="159" t="s">
        <v>946</v>
      </c>
      <c r="W164" s="159">
        <v>2015</v>
      </c>
      <c r="X164" s="159" t="s">
        <v>946</v>
      </c>
      <c r="Y164" s="159">
        <v>2013</v>
      </c>
      <c r="Z164" s="159">
        <v>2017</v>
      </c>
      <c r="AA164" s="159">
        <v>2017</v>
      </c>
      <c r="AB164" s="159">
        <v>2017</v>
      </c>
      <c r="AC164" s="159">
        <v>2015</v>
      </c>
      <c r="AD164" s="159">
        <v>2015</v>
      </c>
      <c r="AE164" s="159" t="s">
        <v>946</v>
      </c>
      <c r="AF164" s="159">
        <v>2017</v>
      </c>
      <c r="AG164" s="158">
        <v>2012</v>
      </c>
      <c r="AH164" s="159">
        <v>2016</v>
      </c>
      <c r="AI164" s="159">
        <v>2017</v>
      </c>
      <c r="AJ164" s="159">
        <v>2018</v>
      </c>
      <c r="AK164" s="161" t="s">
        <v>946</v>
      </c>
      <c r="AL164" s="161" t="s">
        <v>1091</v>
      </c>
      <c r="AM164" s="159" t="s">
        <v>946</v>
      </c>
      <c r="AN164" s="159">
        <v>2016</v>
      </c>
      <c r="AO164" s="159">
        <v>2016</v>
      </c>
      <c r="AP164" s="159">
        <v>2014</v>
      </c>
      <c r="AQ164" s="159">
        <v>2014</v>
      </c>
      <c r="AR164" s="159">
        <v>2015</v>
      </c>
      <c r="AS164" s="159">
        <v>2017</v>
      </c>
      <c r="AT164" s="159">
        <v>2018</v>
      </c>
      <c r="AU164" s="159">
        <v>2016</v>
      </c>
      <c r="AV164" s="159">
        <v>2016</v>
      </c>
      <c r="AW164" s="159">
        <v>2016</v>
      </c>
      <c r="AX164" s="159">
        <v>2017</v>
      </c>
      <c r="AY164" s="159">
        <v>2014</v>
      </c>
      <c r="AZ164" s="171">
        <v>2015</v>
      </c>
      <c r="BA164" s="171">
        <v>2015</v>
      </c>
      <c r="BB164" s="159">
        <v>2017</v>
      </c>
      <c r="BC164" s="159">
        <v>2017</v>
      </c>
      <c r="BD164" s="159">
        <v>2015</v>
      </c>
      <c r="BE164" s="159"/>
      <c r="BF164" s="104"/>
    </row>
    <row r="165" spans="1:58" x14ac:dyDescent="0.25">
      <c r="A165" s="128" t="str">
        <f>'Indicator Data'!A167</f>
        <v>Sri Lanka</v>
      </c>
      <c r="B165" s="107" t="str">
        <f>'Indicator Data'!B167</f>
        <v>LKA</v>
      </c>
      <c r="C165" s="157">
        <v>2015</v>
      </c>
      <c r="D165" s="157">
        <v>2015</v>
      </c>
      <c r="E165" s="157">
        <v>2015</v>
      </c>
      <c r="F165" s="157">
        <v>2015</v>
      </c>
      <c r="G165" s="157">
        <v>2015</v>
      </c>
      <c r="H165" s="157">
        <v>2015</v>
      </c>
      <c r="I165" s="157">
        <v>2015</v>
      </c>
      <c r="J165" s="157">
        <v>2016</v>
      </c>
      <c r="K165" s="157">
        <v>2016</v>
      </c>
      <c r="L165" s="157">
        <v>2016</v>
      </c>
      <c r="M165" s="159">
        <v>2019</v>
      </c>
      <c r="N165" s="159">
        <v>2019</v>
      </c>
      <c r="O165" s="159">
        <v>2018</v>
      </c>
      <c r="P165" s="159">
        <v>2018</v>
      </c>
      <c r="Q165" s="159">
        <v>2017</v>
      </c>
      <c r="R165" s="159" t="s">
        <v>946</v>
      </c>
      <c r="S165" s="159">
        <v>2019</v>
      </c>
      <c r="T165" s="159">
        <v>2016</v>
      </c>
      <c r="U165" s="159">
        <v>2017</v>
      </c>
      <c r="V165" s="159">
        <v>2017</v>
      </c>
      <c r="W165" s="159">
        <v>2015</v>
      </c>
      <c r="X165" s="159">
        <v>2016</v>
      </c>
      <c r="Y165" s="159">
        <v>2010</v>
      </c>
      <c r="Z165" s="159">
        <v>2017</v>
      </c>
      <c r="AA165" s="159">
        <v>2017</v>
      </c>
      <c r="AB165" s="159">
        <v>2017</v>
      </c>
      <c r="AC165" s="159">
        <v>2015</v>
      </c>
      <c r="AD165" s="159">
        <v>2015</v>
      </c>
      <c r="AE165" s="159">
        <v>2012</v>
      </c>
      <c r="AF165" s="159">
        <v>2017</v>
      </c>
      <c r="AG165" s="158">
        <v>2016</v>
      </c>
      <c r="AH165" s="159">
        <v>2016</v>
      </c>
      <c r="AI165" s="159">
        <v>2017</v>
      </c>
      <c r="AJ165" s="159">
        <v>2018</v>
      </c>
      <c r="AK165" s="161" t="s">
        <v>1090</v>
      </c>
      <c r="AL165" s="161" t="s">
        <v>1091</v>
      </c>
      <c r="AM165" s="197">
        <v>43281</v>
      </c>
      <c r="AN165" s="159">
        <v>2016</v>
      </c>
      <c r="AO165" s="159">
        <v>2016</v>
      </c>
      <c r="AP165" s="159">
        <v>2014</v>
      </c>
      <c r="AQ165" s="159">
        <v>2014</v>
      </c>
      <c r="AR165" s="159">
        <v>2015</v>
      </c>
      <c r="AS165" s="159">
        <v>2017</v>
      </c>
      <c r="AT165" s="159">
        <v>2018</v>
      </c>
      <c r="AU165" s="159">
        <v>2016</v>
      </c>
      <c r="AV165" s="159">
        <v>2017</v>
      </c>
      <c r="AW165" s="159">
        <v>2016</v>
      </c>
      <c r="AX165" s="159">
        <v>2017</v>
      </c>
      <c r="AY165" s="159">
        <v>2014</v>
      </c>
      <c r="AZ165" s="171">
        <v>2015</v>
      </c>
      <c r="BA165" s="171">
        <v>2015</v>
      </c>
      <c r="BB165" s="159">
        <v>2017</v>
      </c>
      <c r="BC165" s="159">
        <v>2017</v>
      </c>
      <c r="BD165" s="159">
        <v>2015</v>
      </c>
      <c r="BE165" s="159"/>
      <c r="BF165" s="104"/>
    </row>
    <row r="166" spans="1:58" x14ac:dyDescent="0.25">
      <c r="A166" s="128" t="str">
        <f>'Indicator Data'!A168</f>
        <v>Sudan</v>
      </c>
      <c r="B166" s="107" t="str">
        <f>'Indicator Data'!B168</f>
        <v>SDN</v>
      </c>
      <c r="C166" s="157">
        <v>2015</v>
      </c>
      <c r="D166" s="157">
        <v>2015</v>
      </c>
      <c r="E166" s="157">
        <v>2015</v>
      </c>
      <c r="F166" s="157">
        <v>2015</v>
      </c>
      <c r="G166" s="157">
        <v>2015</v>
      </c>
      <c r="H166" s="157">
        <v>2015</v>
      </c>
      <c r="I166" s="157">
        <v>2015</v>
      </c>
      <c r="J166" s="157">
        <v>2016</v>
      </c>
      <c r="K166" s="157">
        <v>2016</v>
      </c>
      <c r="L166" s="157">
        <v>2016</v>
      </c>
      <c r="M166" s="159">
        <v>2019</v>
      </c>
      <c r="N166" s="159">
        <v>2019</v>
      </c>
      <c r="O166" s="159">
        <v>2018</v>
      </c>
      <c r="P166" s="159">
        <v>2018</v>
      </c>
      <c r="Q166" s="159">
        <v>2017</v>
      </c>
      <c r="R166" s="159">
        <v>2010</v>
      </c>
      <c r="S166" s="159">
        <v>2019</v>
      </c>
      <c r="T166" s="159">
        <v>2016</v>
      </c>
      <c r="U166" s="159">
        <v>2017</v>
      </c>
      <c r="V166" s="159">
        <v>2017</v>
      </c>
      <c r="W166" s="159">
        <v>2015</v>
      </c>
      <c r="X166" s="159">
        <v>2014</v>
      </c>
      <c r="Y166" s="159">
        <v>2010</v>
      </c>
      <c r="Z166" s="159">
        <v>2017</v>
      </c>
      <c r="AA166" s="159">
        <v>2017</v>
      </c>
      <c r="AB166" s="159">
        <v>2017</v>
      </c>
      <c r="AC166" s="159">
        <v>2015</v>
      </c>
      <c r="AD166" s="159">
        <v>2015</v>
      </c>
      <c r="AE166" s="159">
        <v>2012</v>
      </c>
      <c r="AF166" s="159">
        <v>2017</v>
      </c>
      <c r="AG166" s="158">
        <v>2009</v>
      </c>
      <c r="AH166" s="159">
        <v>2016</v>
      </c>
      <c r="AI166" s="159">
        <v>2017</v>
      </c>
      <c r="AJ166" s="159">
        <v>2018</v>
      </c>
      <c r="AK166" s="161" t="s">
        <v>1090</v>
      </c>
      <c r="AL166" s="161">
        <v>43524</v>
      </c>
      <c r="AM166" s="197">
        <v>43281</v>
      </c>
      <c r="AN166" s="159">
        <v>2016</v>
      </c>
      <c r="AO166" s="159">
        <v>2016</v>
      </c>
      <c r="AP166" s="159" t="s">
        <v>946</v>
      </c>
      <c r="AQ166" s="159" t="s">
        <v>946</v>
      </c>
      <c r="AR166" s="159">
        <v>2013</v>
      </c>
      <c r="AS166" s="159">
        <v>2017</v>
      </c>
      <c r="AT166" s="159">
        <v>2018</v>
      </c>
      <c r="AU166" s="159">
        <v>2016</v>
      </c>
      <c r="AV166" s="159">
        <v>2015</v>
      </c>
      <c r="AW166" s="159">
        <v>2016</v>
      </c>
      <c r="AX166" s="159">
        <v>2017</v>
      </c>
      <c r="AY166" s="159">
        <v>2014</v>
      </c>
      <c r="AZ166" s="171">
        <v>2014</v>
      </c>
      <c r="BA166" s="171">
        <v>2014</v>
      </c>
      <c r="BB166" s="159">
        <v>2017</v>
      </c>
      <c r="BC166" s="159">
        <v>2017</v>
      </c>
      <c r="BD166" s="159">
        <v>2015</v>
      </c>
      <c r="BE166" s="159"/>
      <c r="BF166" s="104"/>
    </row>
    <row r="167" spans="1:58" x14ac:dyDescent="0.25">
      <c r="A167" s="128" t="str">
        <f>'Indicator Data'!A169</f>
        <v>Suriname</v>
      </c>
      <c r="B167" s="107" t="str">
        <f>'Indicator Data'!B169</f>
        <v>SUR</v>
      </c>
      <c r="C167" s="157">
        <v>2015</v>
      </c>
      <c r="D167" s="157">
        <v>2015</v>
      </c>
      <c r="E167" s="157">
        <v>2015</v>
      </c>
      <c r="F167" s="157">
        <v>2015</v>
      </c>
      <c r="G167" s="157">
        <v>2015</v>
      </c>
      <c r="H167" s="157">
        <v>2015</v>
      </c>
      <c r="I167" s="157">
        <v>2015</v>
      </c>
      <c r="J167" s="157">
        <v>2016</v>
      </c>
      <c r="K167" s="157">
        <v>2016</v>
      </c>
      <c r="L167" s="157">
        <v>2016</v>
      </c>
      <c r="M167" s="159">
        <v>2019</v>
      </c>
      <c r="N167" s="159">
        <v>2019</v>
      </c>
      <c r="O167" s="159">
        <v>2018</v>
      </c>
      <c r="P167" s="159">
        <v>2018</v>
      </c>
      <c r="Q167" s="159">
        <v>2017</v>
      </c>
      <c r="R167" s="159">
        <v>2010</v>
      </c>
      <c r="S167" s="159">
        <v>2019</v>
      </c>
      <c r="T167" s="159">
        <v>2016</v>
      </c>
      <c r="U167" s="159">
        <v>2017</v>
      </c>
      <c r="V167" s="159">
        <v>2017</v>
      </c>
      <c r="W167" s="159">
        <v>2015</v>
      </c>
      <c r="X167" s="159">
        <v>2010</v>
      </c>
      <c r="Y167" s="159">
        <v>2012</v>
      </c>
      <c r="Z167" s="159">
        <v>2017</v>
      </c>
      <c r="AA167" s="159">
        <v>2017</v>
      </c>
      <c r="AB167" s="159">
        <v>2017</v>
      </c>
      <c r="AC167" s="159">
        <v>2015</v>
      </c>
      <c r="AD167" s="159">
        <v>2015</v>
      </c>
      <c r="AE167" s="159">
        <v>2012</v>
      </c>
      <c r="AF167" s="159">
        <v>2017</v>
      </c>
      <c r="AG167" s="158" t="s">
        <v>946</v>
      </c>
      <c r="AH167" s="159">
        <v>2016</v>
      </c>
      <c r="AI167" s="159">
        <v>2017</v>
      </c>
      <c r="AJ167" s="159">
        <v>2018</v>
      </c>
      <c r="AK167" s="161" t="s">
        <v>946</v>
      </c>
      <c r="AL167" s="161" t="s">
        <v>1091</v>
      </c>
      <c r="AM167" s="159" t="s">
        <v>946</v>
      </c>
      <c r="AN167" s="159">
        <v>2016</v>
      </c>
      <c r="AO167" s="159">
        <v>2016</v>
      </c>
      <c r="AP167" s="159">
        <v>2013</v>
      </c>
      <c r="AQ167" s="159">
        <v>2013</v>
      </c>
      <c r="AR167" s="159" t="s">
        <v>946</v>
      </c>
      <c r="AS167" s="159">
        <v>2017</v>
      </c>
      <c r="AT167" s="159">
        <v>2018</v>
      </c>
      <c r="AU167" s="159">
        <v>2016</v>
      </c>
      <c r="AV167" s="159">
        <v>2015</v>
      </c>
      <c r="AW167" s="159">
        <v>2016</v>
      </c>
      <c r="AX167" s="159">
        <v>2017</v>
      </c>
      <c r="AY167" s="159">
        <v>2014</v>
      </c>
      <c r="AZ167" s="171">
        <v>2015</v>
      </c>
      <c r="BA167" s="171">
        <v>2015</v>
      </c>
      <c r="BB167" s="159">
        <v>2017</v>
      </c>
      <c r="BC167" s="159">
        <v>2017</v>
      </c>
      <c r="BD167" s="159">
        <v>2015</v>
      </c>
      <c r="BE167" s="159"/>
      <c r="BF167" s="104"/>
    </row>
    <row r="168" spans="1:58" x14ac:dyDescent="0.25">
      <c r="A168" s="128" t="str">
        <f>'Indicator Data'!A170</f>
        <v>Sweden</v>
      </c>
      <c r="B168" s="107" t="str">
        <f>'Indicator Data'!B170</f>
        <v>SWE</v>
      </c>
      <c r="C168" s="157">
        <v>2015</v>
      </c>
      <c r="D168" s="157">
        <v>2015</v>
      </c>
      <c r="E168" s="157">
        <v>2015</v>
      </c>
      <c r="F168" s="157">
        <v>2015</v>
      </c>
      <c r="G168" s="157">
        <v>2015</v>
      </c>
      <c r="H168" s="157">
        <v>2015</v>
      </c>
      <c r="I168" s="157">
        <v>2015</v>
      </c>
      <c r="J168" s="157">
        <v>2016</v>
      </c>
      <c r="K168" s="157">
        <v>2016</v>
      </c>
      <c r="L168" s="157">
        <v>2016</v>
      </c>
      <c r="M168" s="159">
        <v>2019</v>
      </c>
      <c r="N168" s="159">
        <v>2019</v>
      </c>
      <c r="O168" s="159">
        <v>2018</v>
      </c>
      <c r="P168" s="159">
        <v>2018</v>
      </c>
      <c r="Q168" s="159">
        <v>2017</v>
      </c>
      <c r="R168" s="159" t="s">
        <v>946</v>
      </c>
      <c r="S168" s="159">
        <v>2019</v>
      </c>
      <c r="T168" s="159">
        <v>2016</v>
      </c>
      <c r="U168" s="159">
        <v>2017</v>
      </c>
      <c r="V168" s="159" t="s">
        <v>946</v>
      </c>
      <c r="W168" s="159">
        <v>2015</v>
      </c>
      <c r="X168" s="159" t="s">
        <v>946</v>
      </c>
      <c r="Y168" s="159">
        <v>2011</v>
      </c>
      <c r="Z168" s="159">
        <v>2017</v>
      </c>
      <c r="AA168" s="159">
        <v>2017</v>
      </c>
      <c r="AB168" s="159">
        <v>2016</v>
      </c>
      <c r="AC168" s="159">
        <v>2015</v>
      </c>
      <c r="AD168" s="159">
        <v>2015</v>
      </c>
      <c r="AE168" s="159" t="s">
        <v>946</v>
      </c>
      <c r="AF168" s="159">
        <v>2017</v>
      </c>
      <c r="AG168" s="158">
        <v>2012</v>
      </c>
      <c r="AH168" s="159">
        <v>2016</v>
      </c>
      <c r="AI168" s="159">
        <v>2017</v>
      </c>
      <c r="AJ168" s="159">
        <v>2018</v>
      </c>
      <c r="AK168" s="161" t="s">
        <v>946</v>
      </c>
      <c r="AL168" s="161" t="s">
        <v>1091</v>
      </c>
      <c r="AM168" s="159" t="s">
        <v>946</v>
      </c>
      <c r="AN168" s="159">
        <v>2016</v>
      </c>
      <c r="AO168" s="159">
        <v>2016</v>
      </c>
      <c r="AP168" s="159">
        <v>2014</v>
      </c>
      <c r="AQ168" s="159">
        <v>2014</v>
      </c>
      <c r="AR168" s="159">
        <v>2015</v>
      </c>
      <c r="AS168" s="159">
        <v>2017</v>
      </c>
      <c r="AT168" s="159">
        <v>2018</v>
      </c>
      <c r="AU168" s="159">
        <v>2016</v>
      </c>
      <c r="AV168" s="159" t="s">
        <v>946</v>
      </c>
      <c r="AW168" s="159">
        <v>2016</v>
      </c>
      <c r="AX168" s="159">
        <v>2017</v>
      </c>
      <c r="AY168" s="159">
        <v>2014</v>
      </c>
      <c r="AZ168" s="171">
        <v>2015</v>
      </c>
      <c r="BA168" s="171">
        <v>2015</v>
      </c>
      <c r="BB168" s="159">
        <v>2017</v>
      </c>
      <c r="BC168" s="159">
        <v>2017</v>
      </c>
      <c r="BD168" s="159">
        <v>2015</v>
      </c>
      <c r="BE168" s="159"/>
      <c r="BF168" s="104"/>
    </row>
    <row r="169" spans="1:58" x14ac:dyDescent="0.25">
      <c r="A169" s="128" t="str">
        <f>'Indicator Data'!A171</f>
        <v>Switzerland</v>
      </c>
      <c r="B169" s="107" t="str">
        <f>'Indicator Data'!B171</f>
        <v>CHE</v>
      </c>
      <c r="C169" s="157">
        <v>2015</v>
      </c>
      <c r="D169" s="157">
        <v>2015</v>
      </c>
      <c r="E169" s="157">
        <v>2015</v>
      </c>
      <c r="F169" s="157">
        <v>2015</v>
      </c>
      <c r="G169" s="157">
        <v>2015</v>
      </c>
      <c r="H169" s="157">
        <v>2015</v>
      </c>
      <c r="I169" s="157">
        <v>2015</v>
      </c>
      <c r="J169" s="157">
        <v>2016</v>
      </c>
      <c r="K169" s="157">
        <v>2016</v>
      </c>
      <c r="L169" s="157">
        <v>2016</v>
      </c>
      <c r="M169" s="159">
        <v>2019</v>
      </c>
      <c r="N169" s="159">
        <v>2019</v>
      </c>
      <c r="O169" s="159">
        <v>2018</v>
      </c>
      <c r="P169" s="159">
        <v>2018</v>
      </c>
      <c r="Q169" s="159">
        <v>2017</v>
      </c>
      <c r="R169" s="159" t="s">
        <v>946</v>
      </c>
      <c r="S169" s="159">
        <v>2019</v>
      </c>
      <c r="T169" s="159">
        <v>2016</v>
      </c>
      <c r="U169" s="159">
        <v>2017</v>
      </c>
      <c r="V169" s="159" t="s">
        <v>946</v>
      </c>
      <c r="W169" s="159">
        <v>2015</v>
      </c>
      <c r="X169" s="159" t="s">
        <v>946</v>
      </c>
      <c r="Y169" s="159">
        <v>2016</v>
      </c>
      <c r="Z169" s="159">
        <v>2017</v>
      </c>
      <c r="AA169" s="159">
        <v>2017</v>
      </c>
      <c r="AB169" s="159">
        <v>2013</v>
      </c>
      <c r="AC169" s="159">
        <v>2015</v>
      </c>
      <c r="AD169" s="159">
        <v>2015</v>
      </c>
      <c r="AE169" s="159" t="s">
        <v>946</v>
      </c>
      <c r="AF169" s="159">
        <v>2017</v>
      </c>
      <c r="AG169" s="158">
        <v>2012</v>
      </c>
      <c r="AH169" s="159">
        <v>2016</v>
      </c>
      <c r="AI169" s="159">
        <v>2017</v>
      </c>
      <c r="AJ169" s="159">
        <v>2018</v>
      </c>
      <c r="AK169" s="161" t="s">
        <v>946</v>
      </c>
      <c r="AL169" s="161" t="s">
        <v>1091</v>
      </c>
      <c r="AM169" s="159" t="s">
        <v>946</v>
      </c>
      <c r="AN169" s="159">
        <v>2016</v>
      </c>
      <c r="AO169" s="159">
        <v>2016</v>
      </c>
      <c r="AP169" s="159">
        <v>2014</v>
      </c>
      <c r="AQ169" s="159">
        <v>2014</v>
      </c>
      <c r="AR169" s="159">
        <v>2015</v>
      </c>
      <c r="AS169" s="159">
        <v>2017</v>
      </c>
      <c r="AT169" s="159">
        <v>2018</v>
      </c>
      <c r="AU169" s="159">
        <v>2016</v>
      </c>
      <c r="AV169" s="159" t="s">
        <v>946</v>
      </c>
      <c r="AW169" s="159">
        <v>2016</v>
      </c>
      <c r="AX169" s="159">
        <v>2017</v>
      </c>
      <c r="AY169" s="159">
        <v>2014</v>
      </c>
      <c r="AZ169" s="171">
        <v>2015</v>
      </c>
      <c r="BA169" s="171">
        <v>2015</v>
      </c>
      <c r="BB169" s="159">
        <v>2017</v>
      </c>
      <c r="BC169" s="159">
        <v>2017</v>
      </c>
      <c r="BD169" s="159">
        <v>2015</v>
      </c>
      <c r="BE169" s="159"/>
      <c r="BF169" s="104"/>
    </row>
    <row r="170" spans="1:58" x14ac:dyDescent="0.25">
      <c r="A170" s="128" t="str">
        <f>'Indicator Data'!A172</f>
        <v>Syria</v>
      </c>
      <c r="B170" s="107" t="str">
        <f>'Indicator Data'!B172</f>
        <v>SYR</v>
      </c>
      <c r="C170" s="157">
        <v>2015</v>
      </c>
      <c r="D170" s="157">
        <v>2015</v>
      </c>
      <c r="E170" s="157">
        <v>2015</v>
      </c>
      <c r="F170" s="157">
        <v>2015</v>
      </c>
      <c r="G170" s="157">
        <v>2015</v>
      </c>
      <c r="H170" s="157">
        <v>2015</v>
      </c>
      <c r="I170" s="157">
        <v>2015</v>
      </c>
      <c r="J170" s="157">
        <v>2016</v>
      </c>
      <c r="K170" s="157">
        <v>2016</v>
      </c>
      <c r="L170" s="157">
        <v>2016</v>
      </c>
      <c r="M170" s="159">
        <v>2019</v>
      </c>
      <c r="N170" s="159">
        <v>2019</v>
      </c>
      <c r="O170" s="159">
        <v>2018</v>
      </c>
      <c r="P170" s="159">
        <v>2018</v>
      </c>
      <c r="Q170" s="159">
        <v>2017</v>
      </c>
      <c r="R170" s="159">
        <v>2009</v>
      </c>
      <c r="S170" s="159">
        <v>2019</v>
      </c>
      <c r="T170" s="159">
        <v>2016</v>
      </c>
      <c r="U170" s="159">
        <v>2017</v>
      </c>
      <c r="V170" s="159" t="s">
        <v>946</v>
      </c>
      <c r="W170" s="159">
        <v>2015</v>
      </c>
      <c r="X170" s="159">
        <v>2009</v>
      </c>
      <c r="Y170" s="159">
        <v>2010</v>
      </c>
      <c r="Z170" s="159">
        <v>2017</v>
      </c>
      <c r="AA170" s="159">
        <v>2017</v>
      </c>
      <c r="AB170" s="159">
        <v>2014</v>
      </c>
      <c r="AC170" s="159">
        <v>2012</v>
      </c>
      <c r="AD170" s="159">
        <v>2015</v>
      </c>
      <c r="AE170" s="159" t="s">
        <v>946</v>
      </c>
      <c r="AF170" s="159">
        <v>2017</v>
      </c>
      <c r="AG170" s="158" t="s">
        <v>946</v>
      </c>
      <c r="AH170" s="159">
        <v>2016</v>
      </c>
      <c r="AI170" s="159">
        <v>2017</v>
      </c>
      <c r="AJ170" s="159">
        <v>2018</v>
      </c>
      <c r="AK170" s="161" t="s">
        <v>1091</v>
      </c>
      <c r="AL170" s="161" t="s">
        <v>1091</v>
      </c>
      <c r="AM170" s="197">
        <v>43281</v>
      </c>
      <c r="AN170" s="159">
        <v>2016</v>
      </c>
      <c r="AO170" s="159">
        <v>2016</v>
      </c>
      <c r="AP170" s="159" t="s">
        <v>946</v>
      </c>
      <c r="AQ170" s="159" t="s">
        <v>946</v>
      </c>
      <c r="AR170" s="159">
        <v>2013</v>
      </c>
      <c r="AS170" s="159">
        <v>2017</v>
      </c>
      <c r="AT170" s="159">
        <v>2018</v>
      </c>
      <c r="AU170" s="159">
        <v>2016</v>
      </c>
      <c r="AV170" s="159">
        <v>2015</v>
      </c>
      <c r="AW170" s="159">
        <v>2016</v>
      </c>
      <c r="AX170" s="159">
        <v>2017</v>
      </c>
      <c r="AY170" s="159">
        <v>2014</v>
      </c>
      <c r="AZ170" s="171">
        <v>2015</v>
      </c>
      <c r="BA170" s="171">
        <v>2015</v>
      </c>
      <c r="BB170" s="159">
        <v>2015</v>
      </c>
      <c r="BC170" s="159">
        <v>2017</v>
      </c>
      <c r="BD170" s="159">
        <v>2015</v>
      </c>
      <c r="BE170" s="159"/>
      <c r="BF170" s="104"/>
    </row>
    <row r="171" spans="1:58" x14ac:dyDescent="0.25">
      <c r="A171" s="128" t="str">
        <f>'Indicator Data'!A173</f>
        <v>Tajikistan</v>
      </c>
      <c r="B171" s="107" t="str">
        <f>'Indicator Data'!B173</f>
        <v>TJK</v>
      </c>
      <c r="C171" s="157">
        <v>2015</v>
      </c>
      <c r="D171" s="157">
        <v>2015</v>
      </c>
      <c r="E171" s="157">
        <v>2015</v>
      </c>
      <c r="F171" s="157">
        <v>2015</v>
      </c>
      <c r="G171" s="157">
        <v>2015</v>
      </c>
      <c r="H171" s="157">
        <v>2015</v>
      </c>
      <c r="I171" s="157">
        <v>2015</v>
      </c>
      <c r="J171" s="157">
        <v>2016</v>
      </c>
      <c r="K171" s="157">
        <v>2016</v>
      </c>
      <c r="L171" s="157">
        <v>2016</v>
      </c>
      <c r="M171" s="159">
        <v>2019</v>
      </c>
      <c r="N171" s="159">
        <v>2019</v>
      </c>
      <c r="O171" s="159">
        <v>2018</v>
      </c>
      <c r="P171" s="159">
        <v>2018</v>
      </c>
      <c r="Q171" s="159">
        <v>2017</v>
      </c>
      <c r="R171" s="159">
        <v>2012</v>
      </c>
      <c r="S171" s="159">
        <v>2019</v>
      </c>
      <c r="T171" s="159">
        <v>2016</v>
      </c>
      <c r="U171" s="159">
        <v>2017</v>
      </c>
      <c r="V171" s="159">
        <v>2017</v>
      </c>
      <c r="W171" s="159">
        <v>2015</v>
      </c>
      <c r="X171" s="159">
        <v>2012</v>
      </c>
      <c r="Y171" s="159">
        <v>2013</v>
      </c>
      <c r="Z171" s="159">
        <v>2017</v>
      </c>
      <c r="AA171" s="159">
        <v>2017</v>
      </c>
      <c r="AB171" s="159">
        <v>2017</v>
      </c>
      <c r="AC171" s="159">
        <v>2015</v>
      </c>
      <c r="AD171" s="159">
        <v>2015</v>
      </c>
      <c r="AE171" s="159">
        <v>2012</v>
      </c>
      <c r="AF171" s="159">
        <v>2017</v>
      </c>
      <c r="AG171" s="158">
        <v>2014</v>
      </c>
      <c r="AH171" s="159">
        <v>2016</v>
      </c>
      <c r="AI171" s="159">
        <v>2017</v>
      </c>
      <c r="AJ171" s="159">
        <v>2018</v>
      </c>
      <c r="AK171" s="161" t="s">
        <v>946</v>
      </c>
      <c r="AL171" s="161" t="s">
        <v>1091</v>
      </c>
      <c r="AM171" s="159" t="s">
        <v>946</v>
      </c>
      <c r="AN171" s="159">
        <v>2016</v>
      </c>
      <c r="AO171" s="159">
        <v>2016</v>
      </c>
      <c r="AP171" s="159" t="s">
        <v>946</v>
      </c>
      <c r="AQ171" s="159" t="s">
        <v>946</v>
      </c>
      <c r="AR171" s="159">
        <v>2013</v>
      </c>
      <c r="AS171" s="159">
        <v>2017</v>
      </c>
      <c r="AT171" s="159">
        <v>2018</v>
      </c>
      <c r="AU171" s="159">
        <v>2016</v>
      </c>
      <c r="AV171" s="159">
        <v>2015</v>
      </c>
      <c r="AW171" s="159">
        <v>2016</v>
      </c>
      <c r="AX171" s="159">
        <v>2016</v>
      </c>
      <c r="AY171" s="159">
        <v>2014</v>
      </c>
      <c r="AZ171" s="171">
        <v>2015</v>
      </c>
      <c r="BA171" s="171">
        <v>2015</v>
      </c>
      <c r="BB171" s="159">
        <v>2017</v>
      </c>
      <c r="BC171" s="159">
        <v>2017</v>
      </c>
      <c r="BD171" s="159">
        <v>2015</v>
      </c>
      <c r="BE171" s="159"/>
      <c r="BF171" s="104"/>
    </row>
    <row r="172" spans="1:58" x14ac:dyDescent="0.25">
      <c r="A172" s="128" t="str">
        <f>'Indicator Data'!A174</f>
        <v>Tanzania</v>
      </c>
      <c r="B172" s="107" t="str">
        <f>'Indicator Data'!B174</f>
        <v>TZA</v>
      </c>
      <c r="C172" s="157">
        <v>2015</v>
      </c>
      <c r="D172" s="157">
        <v>2015</v>
      </c>
      <c r="E172" s="157">
        <v>2015</v>
      </c>
      <c r="F172" s="157">
        <v>2015</v>
      </c>
      <c r="G172" s="157">
        <v>2015</v>
      </c>
      <c r="H172" s="157">
        <v>2015</v>
      </c>
      <c r="I172" s="157">
        <v>2015</v>
      </c>
      <c r="J172" s="157">
        <v>2016</v>
      </c>
      <c r="K172" s="157">
        <v>2016</v>
      </c>
      <c r="L172" s="157">
        <v>2016</v>
      </c>
      <c r="M172" s="159">
        <v>2019</v>
      </c>
      <c r="N172" s="159">
        <v>2019</v>
      </c>
      <c r="O172" s="159">
        <v>2018</v>
      </c>
      <c r="P172" s="159">
        <v>2018</v>
      </c>
      <c r="Q172" s="159">
        <v>2017</v>
      </c>
      <c r="R172" s="159">
        <v>2016</v>
      </c>
      <c r="S172" s="159">
        <v>2019</v>
      </c>
      <c r="T172" s="159">
        <v>2016</v>
      </c>
      <c r="U172" s="159">
        <v>2017</v>
      </c>
      <c r="V172" s="159">
        <v>2017</v>
      </c>
      <c r="W172" s="159">
        <v>2015</v>
      </c>
      <c r="X172" s="159">
        <v>2011</v>
      </c>
      <c r="Y172" s="159">
        <v>2012</v>
      </c>
      <c r="Z172" s="159">
        <v>2017</v>
      </c>
      <c r="AA172" s="159">
        <v>2017</v>
      </c>
      <c r="AB172" s="159">
        <v>2017</v>
      </c>
      <c r="AC172" s="159">
        <v>2015</v>
      </c>
      <c r="AD172" s="159">
        <v>2015</v>
      </c>
      <c r="AE172" s="159">
        <v>2012</v>
      </c>
      <c r="AF172" s="159">
        <v>2017</v>
      </c>
      <c r="AG172" s="158">
        <v>2011</v>
      </c>
      <c r="AH172" s="159">
        <v>2016</v>
      </c>
      <c r="AI172" s="159">
        <v>2017</v>
      </c>
      <c r="AJ172" s="159">
        <v>2018</v>
      </c>
      <c r="AK172" s="161" t="s">
        <v>946</v>
      </c>
      <c r="AL172" s="161">
        <v>43524</v>
      </c>
      <c r="AM172" s="159" t="s">
        <v>946</v>
      </c>
      <c r="AN172" s="159">
        <v>2016</v>
      </c>
      <c r="AO172" s="159">
        <v>2016</v>
      </c>
      <c r="AP172" s="159">
        <v>2013</v>
      </c>
      <c r="AQ172" s="159">
        <v>2014</v>
      </c>
      <c r="AR172" s="159">
        <v>2015</v>
      </c>
      <c r="AS172" s="159">
        <v>2017</v>
      </c>
      <c r="AT172" s="159">
        <v>2018</v>
      </c>
      <c r="AU172" s="159">
        <v>2016</v>
      </c>
      <c r="AV172" s="159">
        <v>2015</v>
      </c>
      <c r="AW172" s="159">
        <v>2016</v>
      </c>
      <c r="AX172" s="159">
        <v>2017</v>
      </c>
      <c r="AY172" s="159">
        <v>2014</v>
      </c>
      <c r="AZ172" s="171">
        <v>2015</v>
      </c>
      <c r="BA172" s="171">
        <v>2015</v>
      </c>
      <c r="BB172" s="159">
        <v>2017</v>
      </c>
      <c r="BC172" s="159">
        <v>2017</v>
      </c>
      <c r="BD172" s="159">
        <v>2015</v>
      </c>
      <c r="BE172" s="159"/>
      <c r="BF172" s="104"/>
    </row>
    <row r="173" spans="1:58" x14ac:dyDescent="0.25">
      <c r="A173" s="128" t="str">
        <f>'Indicator Data'!A175</f>
        <v>Thailand</v>
      </c>
      <c r="B173" s="107" t="str">
        <f>'Indicator Data'!B175</f>
        <v>THA</v>
      </c>
      <c r="C173" s="157">
        <v>2015</v>
      </c>
      <c r="D173" s="157">
        <v>2015</v>
      </c>
      <c r="E173" s="157">
        <v>2015</v>
      </c>
      <c r="F173" s="157">
        <v>2015</v>
      </c>
      <c r="G173" s="157">
        <v>2015</v>
      </c>
      <c r="H173" s="157">
        <v>2015</v>
      </c>
      <c r="I173" s="157">
        <v>2015</v>
      </c>
      <c r="J173" s="157">
        <v>2016</v>
      </c>
      <c r="K173" s="157">
        <v>2016</v>
      </c>
      <c r="L173" s="157">
        <v>2016</v>
      </c>
      <c r="M173" s="159">
        <v>2019</v>
      </c>
      <c r="N173" s="159">
        <v>2019</v>
      </c>
      <c r="O173" s="159">
        <v>2018</v>
      </c>
      <c r="P173" s="159">
        <v>2018</v>
      </c>
      <c r="Q173" s="159">
        <v>2017</v>
      </c>
      <c r="R173" s="159">
        <v>2016</v>
      </c>
      <c r="S173" s="159">
        <v>2019</v>
      </c>
      <c r="T173" s="159">
        <v>2016</v>
      </c>
      <c r="U173" s="159">
        <v>2017</v>
      </c>
      <c r="V173" s="159">
        <v>2017</v>
      </c>
      <c r="W173" s="159">
        <v>2015</v>
      </c>
      <c r="X173" s="159">
        <v>2016</v>
      </c>
      <c r="Y173" s="159">
        <v>2010</v>
      </c>
      <c r="Z173" s="159">
        <v>2017</v>
      </c>
      <c r="AA173" s="159">
        <v>2017</v>
      </c>
      <c r="AB173" s="159">
        <v>2017</v>
      </c>
      <c r="AC173" s="159">
        <v>2015</v>
      </c>
      <c r="AD173" s="159">
        <v>2015</v>
      </c>
      <c r="AE173" s="159">
        <v>2012</v>
      </c>
      <c r="AF173" s="159">
        <v>2017</v>
      </c>
      <c r="AG173" s="158">
        <v>2012</v>
      </c>
      <c r="AH173" s="159">
        <v>2016</v>
      </c>
      <c r="AI173" s="159">
        <v>2017</v>
      </c>
      <c r="AJ173" s="159">
        <v>2018</v>
      </c>
      <c r="AK173" s="161" t="s">
        <v>1091</v>
      </c>
      <c r="AL173" s="161" t="s">
        <v>1091</v>
      </c>
      <c r="AM173" s="159" t="s">
        <v>946</v>
      </c>
      <c r="AN173" s="159">
        <v>2016</v>
      </c>
      <c r="AO173" s="159">
        <v>2016</v>
      </c>
      <c r="AP173" s="159">
        <v>2014</v>
      </c>
      <c r="AQ173" s="159">
        <v>2014</v>
      </c>
      <c r="AR173" s="159">
        <v>2015</v>
      </c>
      <c r="AS173" s="159">
        <v>2017</v>
      </c>
      <c r="AT173" s="159">
        <v>2018</v>
      </c>
      <c r="AU173" s="159">
        <v>2016</v>
      </c>
      <c r="AV173" s="159">
        <v>2015</v>
      </c>
      <c r="AW173" s="159">
        <v>2016</v>
      </c>
      <c r="AX173" s="159">
        <v>2017</v>
      </c>
      <c r="AY173" s="159">
        <v>2014</v>
      </c>
      <c r="AZ173" s="171">
        <v>2015</v>
      </c>
      <c r="BA173" s="171">
        <v>2015</v>
      </c>
      <c r="BB173" s="159">
        <v>2017</v>
      </c>
      <c r="BC173" s="159">
        <v>2017</v>
      </c>
      <c r="BD173" s="159">
        <v>2015</v>
      </c>
      <c r="BE173" s="159"/>
      <c r="BF173" s="104"/>
    </row>
    <row r="174" spans="1:58" x14ac:dyDescent="0.25">
      <c r="A174" s="128" t="str">
        <f>'Indicator Data'!A176</f>
        <v>Timor-Leste</v>
      </c>
      <c r="B174" s="107" t="str">
        <f>'Indicator Data'!B176</f>
        <v>TLS</v>
      </c>
      <c r="C174" s="157">
        <v>2015</v>
      </c>
      <c r="D174" s="157">
        <v>2015</v>
      </c>
      <c r="E174" s="157">
        <v>2015</v>
      </c>
      <c r="F174" s="157">
        <v>2015</v>
      </c>
      <c r="G174" s="157">
        <v>2015</v>
      </c>
      <c r="H174" s="157">
        <v>2015</v>
      </c>
      <c r="I174" s="157">
        <v>2015</v>
      </c>
      <c r="J174" s="157">
        <v>2016</v>
      </c>
      <c r="K174" s="157">
        <v>2016</v>
      </c>
      <c r="L174" s="157">
        <v>2016</v>
      </c>
      <c r="M174" s="159">
        <v>2019</v>
      </c>
      <c r="N174" s="159">
        <v>2019</v>
      </c>
      <c r="O174" s="159">
        <v>2018</v>
      </c>
      <c r="P174" s="159">
        <v>2018</v>
      </c>
      <c r="Q174" s="159">
        <v>2017</v>
      </c>
      <c r="R174" s="159">
        <v>2016</v>
      </c>
      <c r="S174" s="159">
        <v>2019</v>
      </c>
      <c r="T174" s="159">
        <v>2016</v>
      </c>
      <c r="U174" s="159">
        <v>2017</v>
      </c>
      <c r="V174" s="159">
        <v>2017</v>
      </c>
      <c r="W174" s="159">
        <v>2015</v>
      </c>
      <c r="X174" s="159">
        <v>2009</v>
      </c>
      <c r="Y174" s="159">
        <v>2011</v>
      </c>
      <c r="Z174" s="159">
        <v>2017</v>
      </c>
      <c r="AA174" s="159">
        <v>2017</v>
      </c>
      <c r="AB174" s="159" t="s">
        <v>946</v>
      </c>
      <c r="AC174" s="159">
        <v>2015</v>
      </c>
      <c r="AD174" s="159">
        <v>2015</v>
      </c>
      <c r="AE174" s="159">
        <v>2012</v>
      </c>
      <c r="AF174" s="159" t="s">
        <v>946</v>
      </c>
      <c r="AG174" s="158">
        <v>2007</v>
      </c>
      <c r="AH174" s="159">
        <v>2016</v>
      </c>
      <c r="AI174" s="159">
        <v>2017</v>
      </c>
      <c r="AJ174" s="159">
        <v>2018</v>
      </c>
      <c r="AK174" s="161" t="s">
        <v>946</v>
      </c>
      <c r="AL174" s="161" t="s">
        <v>1091</v>
      </c>
      <c r="AM174" s="159" t="s">
        <v>946</v>
      </c>
      <c r="AN174" s="159">
        <v>2016</v>
      </c>
      <c r="AO174" s="159">
        <v>2016</v>
      </c>
      <c r="AP174" s="159" t="s">
        <v>946</v>
      </c>
      <c r="AQ174" s="159" t="s">
        <v>946</v>
      </c>
      <c r="AR174" s="159">
        <v>2013</v>
      </c>
      <c r="AS174" s="159">
        <v>2017</v>
      </c>
      <c r="AT174" s="159">
        <v>2018</v>
      </c>
      <c r="AU174" s="159">
        <v>2016</v>
      </c>
      <c r="AV174" s="159">
        <v>2015</v>
      </c>
      <c r="AW174" s="159">
        <v>2016</v>
      </c>
      <c r="AX174" s="159">
        <v>2017</v>
      </c>
      <c r="AY174" s="159">
        <v>2014</v>
      </c>
      <c r="AZ174" s="171">
        <v>2015</v>
      </c>
      <c r="BA174" s="171">
        <v>2015</v>
      </c>
      <c r="BB174" s="159">
        <v>2017</v>
      </c>
      <c r="BC174" s="159">
        <v>2017</v>
      </c>
      <c r="BD174" s="159">
        <v>2015</v>
      </c>
      <c r="BE174" s="159"/>
      <c r="BF174" s="104"/>
    </row>
    <row r="175" spans="1:58" x14ac:dyDescent="0.25">
      <c r="A175" s="128" t="str">
        <f>'Indicator Data'!A177</f>
        <v>Togo</v>
      </c>
      <c r="B175" s="107" t="str">
        <f>'Indicator Data'!B177</f>
        <v>TGO</v>
      </c>
      <c r="C175" s="157">
        <v>2015</v>
      </c>
      <c r="D175" s="157">
        <v>2015</v>
      </c>
      <c r="E175" s="157">
        <v>2015</v>
      </c>
      <c r="F175" s="157">
        <v>2015</v>
      </c>
      <c r="G175" s="157">
        <v>2015</v>
      </c>
      <c r="H175" s="157">
        <v>2015</v>
      </c>
      <c r="I175" s="157">
        <v>2015</v>
      </c>
      <c r="J175" s="157">
        <v>2016</v>
      </c>
      <c r="K175" s="157">
        <v>2016</v>
      </c>
      <c r="L175" s="157">
        <v>2016</v>
      </c>
      <c r="M175" s="159">
        <v>2019</v>
      </c>
      <c r="N175" s="159">
        <v>2019</v>
      </c>
      <c r="O175" s="159">
        <v>2018</v>
      </c>
      <c r="P175" s="159">
        <v>2018</v>
      </c>
      <c r="Q175" s="159">
        <v>2017</v>
      </c>
      <c r="R175" s="159">
        <v>2014</v>
      </c>
      <c r="S175" s="159">
        <v>2019</v>
      </c>
      <c r="T175" s="159">
        <v>2016</v>
      </c>
      <c r="U175" s="159">
        <v>2017</v>
      </c>
      <c r="V175" s="159">
        <v>2017</v>
      </c>
      <c r="W175" s="159">
        <v>2015</v>
      </c>
      <c r="X175" s="159">
        <v>2014</v>
      </c>
      <c r="Y175" s="159">
        <v>2010</v>
      </c>
      <c r="Z175" s="159">
        <v>2017</v>
      </c>
      <c r="AA175" s="159">
        <v>2017</v>
      </c>
      <c r="AB175" s="159">
        <v>2017</v>
      </c>
      <c r="AC175" s="159">
        <v>2015</v>
      </c>
      <c r="AD175" s="159">
        <v>2015</v>
      </c>
      <c r="AE175" s="159">
        <v>2012</v>
      </c>
      <c r="AF175" s="159">
        <v>2017</v>
      </c>
      <c r="AG175" s="158">
        <v>2011</v>
      </c>
      <c r="AH175" s="159">
        <v>2016</v>
      </c>
      <c r="AI175" s="159">
        <v>2017</v>
      </c>
      <c r="AJ175" s="159">
        <v>2018</v>
      </c>
      <c r="AK175" s="161" t="s">
        <v>946</v>
      </c>
      <c r="AL175" s="161">
        <v>43524</v>
      </c>
      <c r="AM175" s="159" t="s">
        <v>946</v>
      </c>
      <c r="AN175" s="159">
        <v>2016</v>
      </c>
      <c r="AO175" s="159">
        <v>2016</v>
      </c>
      <c r="AP175" s="159">
        <v>2014</v>
      </c>
      <c r="AQ175" s="159">
        <v>2014</v>
      </c>
      <c r="AR175" s="159">
        <v>2015</v>
      </c>
      <c r="AS175" s="159">
        <v>2017</v>
      </c>
      <c r="AT175" s="159">
        <v>2018</v>
      </c>
      <c r="AU175" s="159">
        <v>2016</v>
      </c>
      <c r="AV175" s="159">
        <v>2015</v>
      </c>
      <c r="AW175" s="159">
        <v>2016</v>
      </c>
      <c r="AX175" s="159">
        <v>2017</v>
      </c>
      <c r="AY175" s="159">
        <v>2014</v>
      </c>
      <c r="AZ175" s="171">
        <v>2015</v>
      </c>
      <c r="BA175" s="171">
        <v>2015</v>
      </c>
      <c r="BB175" s="159">
        <v>2017</v>
      </c>
      <c r="BC175" s="159">
        <v>2017</v>
      </c>
      <c r="BD175" s="159">
        <v>2015</v>
      </c>
      <c r="BE175" s="159"/>
      <c r="BF175" s="104"/>
    </row>
    <row r="176" spans="1:58" x14ac:dyDescent="0.25">
      <c r="A176" s="128" t="str">
        <f>'Indicator Data'!A178</f>
        <v>Tonga</v>
      </c>
      <c r="B176" s="107" t="str">
        <f>'Indicator Data'!B178</f>
        <v>TON</v>
      </c>
      <c r="C176" s="157">
        <v>2015</v>
      </c>
      <c r="D176" s="157">
        <v>2015</v>
      </c>
      <c r="E176" s="157">
        <v>2015</v>
      </c>
      <c r="F176" s="157">
        <v>2015</v>
      </c>
      <c r="G176" s="157">
        <v>2015</v>
      </c>
      <c r="H176" s="157">
        <v>2015</v>
      </c>
      <c r="I176" s="157">
        <v>2015</v>
      </c>
      <c r="J176" s="157">
        <v>2016</v>
      </c>
      <c r="K176" s="157">
        <v>2016</v>
      </c>
      <c r="L176" s="157">
        <v>2016</v>
      </c>
      <c r="M176" s="159">
        <v>2019</v>
      </c>
      <c r="N176" s="159">
        <v>2019</v>
      </c>
      <c r="O176" s="159">
        <v>2018</v>
      </c>
      <c r="P176" s="159">
        <v>2018</v>
      </c>
      <c r="Q176" s="159">
        <v>2017</v>
      </c>
      <c r="R176" s="159" t="s">
        <v>946</v>
      </c>
      <c r="S176" s="159">
        <v>2019</v>
      </c>
      <c r="T176" s="159">
        <v>2016</v>
      </c>
      <c r="U176" s="159">
        <v>2017</v>
      </c>
      <c r="V176" s="159">
        <v>2017</v>
      </c>
      <c r="W176" s="159">
        <v>2015</v>
      </c>
      <c r="X176" s="159">
        <v>2012</v>
      </c>
      <c r="Y176" s="159">
        <v>2010</v>
      </c>
      <c r="Z176" s="159">
        <v>2017</v>
      </c>
      <c r="AA176" s="159">
        <v>2017</v>
      </c>
      <c r="AB176" s="159" t="s">
        <v>946</v>
      </c>
      <c r="AC176" s="159">
        <v>2015</v>
      </c>
      <c r="AD176" s="159">
        <v>2015</v>
      </c>
      <c r="AE176" s="159" t="s">
        <v>946</v>
      </c>
      <c r="AF176" s="159">
        <v>2017</v>
      </c>
      <c r="AG176" s="158">
        <v>2009</v>
      </c>
      <c r="AH176" s="159">
        <v>2016</v>
      </c>
      <c r="AI176" s="159">
        <v>2017</v>
      </c>
      <c r="AJ176" s="159">
        <v>2018</v>
      </c>
      <c r="AK176" s="161" t="s">
        <v>946</v>
      </c>
      <c r="AL176" s="161" t="s">
        <v>1091</v>
      </c>
      <c r="AM176" s="159" t="s">
        <v>946</v>
      </c>
      <c r="AN176" s="159">
        <v>2016</v>
      </c>
      <c r="AO176" s="159">
        <v>2016</v>
      </c>
      <c r="AP176" s="159" t="s">
        <v>946</v>
      </c>
      <c r="AQ176" s="159" t="s">
        <v>946</v>
      </c>
      <c r="AR176" s="159">
        <v>2013</v>
      </c>
      <c r="AS176" s="159">
        <v>2017</v>
      </c>
      <c r="AT176" s="159" t="s">
        <v>946</v>
      </c>
      <c r="AU176" s="159">
        <v>2016</v>
      </c>
      <c r="AV176" s="159">
        <v>2015</v>
      </c>
      <c r="AW176" s="159">
        <v>2016</v>
      </c>
      <c r="AX176" s="159">
        <v>2016</v>
      </c>
      <c r="AY176" s="159">
        <v>2014</v>
      </c>
      <c r="AZ176" s="171">
        <v>2015</v>
      </c>
      <c r="BA176" s="171">
        <v>2015</v>
      </c>
      <c r="BB176" s="159">
        <v>2017</v>
      </c>
      <c r="BC176" s="159">
        <v>2017</v>
      </c>
      <c r="BD176" s="159">
        <v>2015</v>
      </c>
      <c r="BE176" s="159"/>
      <c r="BF176" s="104"/>
    </row>
    <row r="177" spans="1:58" x14ac:dyDescent="0.25">
      <c r="A177" s="128" t="str">
        <f>'Indicator Data'!A179</f>
        <v>Trinidad and Tobago</v>
      </c>
      <c r="B177" s="107" t="str">
        <f>'Indicator Data'!B179</f>
        <v>TTO</v>
      </c>
      <c r="C177" s="157">
        <v>2015</v>
      </c>
      <c r="D177" s="157">
        <v>2015</v>
      </c>
      <c r="E177" s="157">
        <v>2015</v>
      </c>
      <c r="F177" s="157">
        <v>2015</v>
      </c>
      <c r="G177" s="157">
        <v>2015</v>
      </c>
      <c r="H177" s="157">
        <v>2015</v>
      </c>
      <c r="I177" s="157">
        <v>2015</v>
      </c>
      <c r="J177" s="157">
        <v>2016</v>
      </c>
      <c r="K177" s="157">
        <v>2016</v>
      </c>
      <c r="L177" s="157">
        <v>2016</v>
      </c>
      <c r="M177" s="159">
        <v>2019</v>
      </c>
      <c r="N177" s="159">
        <v>2019</v>
      </c>
      <c r="O177" s="159">
        <v>2018</v>
      </c>
      <c r="P177" s="159">
        <v>2018</v>
      </c>
      <c r="Q177" s="159">
        <v>2017</v>
      </c>
      <c r="R177" s="159" t="s">
        <v>946</v>
      </c>
      <c r="S177" s="159">
        <v>2019</v>
      </c>
      <c r="T177" s="159">
        <v>2016</v>
      </c>
      <c r="U177" s="159">
        <v>2017</v>
      </c>
      <c r="V177" s="159" t="s">
        <v>946</v>
      </c>
      <c r="W177" s="159">
        <v>2015</v>
      </c>
      <c r="X177" s="159" t="s">
        <v>946</v>
      </c>
      <c r="Y177" s="159">
        <v>2010</v>
      </c>
      <c r="Z177" s="159">
        <v>2017</v>
      </c>
      <c r="AA177" s="159">
        <v>2017</v>
      </c>
      <c r="AB177" s="159">
        <v>2017</v>
      </c>
      <c r="AC177" s="159">
        <v>2015</v>
      </c>
      <c r="AD177" s="159">
        <v>2015</v>
      </c>
      <c r="AE177" s="159" t="s">
        <v>946</v>
      </c>
      <c r="AF177" s="159">
        <v>2017</v>
      </c>
      <c r="AG177" s="158">
        <v>2005</v>
      </c>
      <c r="AH177" s="159">
        <v>2016</v>
      </c>
      <c r="AI177" s="159">
        <v>2017</v>
      </c>
      <c r="AJ177" s="159">
        <v>2018</v>
      </c>
      <c r="AK177" s="161" t="s">
        <v>946</v>
      </c>
      <c r="AL177" s="161" t="s">
        <v>1091</v>
      </c>
      <c r="AM177" s="159" t="s">
        <v>946</v>
      </c>
      <c r="AN177" s="159">
        <v>2016</v>
      </c>
      <c r="AO177" s="159">
        <v>2016</v>
      </c>
      <c r="AP177" s="159">
        <v>2013</v>
      </c>
      <c r="AQ177" s="159">
        <v>2013</v>
      </c>
      <c r="AR177" s="159">
        <v>2013</v>
      </c>
      <c r="AS177" s="159">
        <v>2017</v>
      </c>
      <c r="AT177" s="159">
        <v>2018</v>
      </c>
      <c r="AU177" s="159">
        <v>2016</v>
      </c>
      <c r="AV177" s="159">
        <v>2015</v>
      </c>
      <c r="AW177" s="159">
        <v>2016</v>
      </c>
      <c r="AX177" s="159">
        <v>2017</v>
      </c>
      <c r="AY177" s="159">
        <v>2014</v>
      </c>
      <c r="AZ177" s="171">
        <v>2015</v>
      </c>
      <c r="BA177" s="171">
        <v>2015</v>
      </c>
      <c r="BB177" s="159">
        <v>2017</v>
      </c>
      <c r="BC177" s="159">
        <v>2017</v>
      </c>
      <c r="BD177" s="159">
        <v>2015</v>
      </c>
      <c r="BE177" s="159"/>
      <c r="BF177" s="104"/>
    </row>
    <row r="178" spans="1:58" x14ac:dyDescent="0.25">
      <c r="A178" s="128" t="str">
        <f>'Indicator Data'!A180</f>
        <v>Tunisia</v>
      </c>
      <c r="B178" s="107" t="str">
        <f>'Indicator Data'!B180</f>
        <v>TUN</v>
      </c>
      <c r="C178" s="157">
        <v>2015</v>
      </c>
      <c r="D178" s="157">
        <v>2015</v>
      </c>
      <c r="E178" s="157">
        <v>2015</v>
      </c>
      <c r="F178" s="157">
        <v>2015</v>
      </c>
      <c r="G178" s="157">
        <v>2015</v>
      </c>
      <c r="H178" s="157">
        <v>2015</v>
      </c>
      <c r="I178" s="157">
        <v>2015</v>
      </c>
      <c r="J178" s="157">
        <v>2016</v>
      </c>
      <c r="K178" s="157">
        <v>2016</v>
      </c>
      <c r="L178" s="157">
        <v>2016</v>
      </c>
      <c r="M178" s="159">
        <v>2019</v>
      </c>
      <c r="N178" s="159">
        <v>2019</v>
      </c>
      <c r="O178" s="159">
        <v>2018</v>
      </c>
      <c r="P178" s="159">
        <v>2018</v>
      </c>
      <c r="Q178" s="159">
        <v>2017</v>
      </c>
      <c r="R178" s="159">
        <v>2012</v>
      </c>
      <c r="S178" s="159">
        <v>2019</v>
      </c>
      <c r="T178" s="159">
        <v>2016</v>
      </c>
      <c r="U178" s="159">
        <v>2017</v>
      </c>
      <c r="V178" s="159">
        <v>2017</v>
      </c>
      <c r="W178" s="159">
        <v>2015</v>
      </c>
      <c r="X178" s="159">
        <v>2012</v>
      </c>
      <c r="Y178" s="159">
        <v>2010</v>
      </c>
      <c r="Z178" s="159">
        <v>2017</v>
      </c>
      <c r="AA178" s="159">
        <v>2017</v>
      </c>
      <c r="AB178" s="159">
        <v>2017</v>
      </c>
      <c r="AC178" s="159">
        <v>2015</v>
      </c>
      <c r="AD178" s="159">
        <v>2015</v>
      </c>
      <c r="AE178" s="159" t="s">
        <v>946</v>
      </c>
      <c r="AF178" s="159">
        <v>2017</v>
      </c>
      <c r="AG178" s="158">
        <v>2010</v>
      </c>
      <c r="AH178" s="159">
        <v>2016</v>
      </c>
      <c r="AI178" s="159">
        <v>2017</v>
      </c>
      <c r="AJ178" s="159">
        <v>2018</v>
      </c>
      <c r="AK178" s="161" t="s">
        <v>946</v>
      </c>
      <c r="AL178" s="161" t="s">
        <v>1091</v>
      </c>
      <c r="AM178" s="159" t="s">
        <v>946</v>
      </c>
      <c r="AN178" s="159">
        <v>2016</v>
      </c>
      <c r="AO178" s="159">
        <v>2016</v>
      </c>
      <c r="AP178" s="159">
        <v>2014</v>
      </c>
      <c r="AQ178" s="159">
        <v>2014</v>
      </c>
      <c r="AR178" s="159">
        <v>2013</v>
      </c>
      <c r="AS178" s="159">
        <v>2017</v>
      </c>
      <c r="AT178" s="159">
        <v>2018</v>
      </c>
      <c r="AU178" s="159">
        <v>2016</v>
      </c>
      <c r="AV178" s="159">
        <v>2015</v>
      </c>
      <c r="AW178" s="159">
        <v>2016</v>
      </c>
      <c r="AX178" s="159">
        <v>2017</v>
      </c>
      <c r="AY178" s="159">
        <v>2014</v>
      </c>
      <c r="AZ178" s="171">
        <v>2015</v>
      </c>
      <c r="BA178" s="171">
        <v>2015</v>
      </c>
      <c r="BB178" s="159">
        <v>2017</v>
      </c>
      <c r="BC178" s="159">
        <v>2017</v>
      </c>
      <c r="BD178" s="159">
        <v>2015</v>
      </c>
      <c r="BE178" s="159"/>
      <c r="BF178" s="104"/>
    </row>
    <row r="179" spans="1:58" x14ac:dyDescent="0.25">
      <c r="A179" s="128" t="str">
        <f>'Indicator Data'!A181</f>
        <v>Turkey</v>
      </c>
      <c r="B179" s="107" t="str">
        <f>'Indicator Data'!B181</f>
        <v>TUR</v>
      </c>
      <c r="C179" s="157">
        <v>2015</v>
      </c>
      <c r="D179" s="157">
        <v>2015</v>
      </c>
      <c r="E179" s="157">
        <v>2015</v>
      </c>
      <c r="F179" s="157">
        <v>2015</v>
      </c>
      <c r="G179" s="157">
        <v>2015</v>
      </c>
      <c r="H179" s="157">
        <v>2015</v>
      </c>
      <c r="I179" s="157">
        <v>2015</v>
      </c>
      <c r="J179" s="157">
        <v>2016</v>
      </c>
      <c r="K179" s="157">
        <v>2016</v>
      </c>
      <c r="L179" s="157">
        <v>2016</v>
      </c>
      <c r="M179" s="159">
        <v>2019</v>
      </c>
      <c r="N179" s="159">
        <v>2019</v>
      </c>
      <c r="O179" s="159">
        <v>2018</v>
      </c>
      <c r="P179" s="159">
        <v>2018</v>
      </c>
      <c r="Q179" s="159">
        <v>2017</v>
      </c>
      <c r="R179" s="159" t="s">
        <v>946</v>
      </c>
      <c r="S179" s="159">
        <v>2019</v>
      </c>
      <c r="T179" s="159">
        <v>2016</v>
      </c>
      <c r="U179" s="159">
        <v>2017</v>
      </c>
      <c r="V179" s="159">
        <v>2017</v>
      </c>
      <c r="W179" s="159">
        <v>2015</v>
      </c>
      <c r="X179" s="159">
        <v>2013</v>
      </c>
      <c r="Y179" s="159">
        <v>2011</v>
      </c>
      <c r="Z179" s="159">
        <v>2017</v>
      </c>
      <c r="AA179" s="159">
        <v>2017</v>
      </c>
      <c r="AB179" s="159" t="s">
        <v>946</v>
      </c>
      <c r="AC179" s="159">
        <v>2015</v>
      </c>
      <c r="AD179" s="159">
        <v>2015</v>
      </c>
      <c r="AE179" s="159">
        <v>2012</v>
      </c>
      <c r="AF179" s="159">
        <v>2017</v>
      </c>
      <c r="AG179" s="158">
        <v>2016</v>
      </c>
      <c r="AH179" s="159">
        <v>2016</v>
      </c>
      <c r="AI179" s="159">
        <v>2017</v>
      </c>
      <c r="AJ179" s="159">
        <v>2018</v>
      </c>
      <c r="AK179" s="161" t="s">
        <v>1090</v>
      </c>
      <c r="AL179" s="161">
        <v>43538</v>
      </c>
      <c r="AM179" s="197">
        <v>43281</v>
      </c>
      <c r="AN179" s="159">
        <v>2016</v>
      </c>
      <c r="AO179" s="159">
        <v>2016</v>
      </c>
      <c r="AP179" s="159">
        <v>2014</v>
      </c>
      <c r="AQ179" s="159">
        <v>2014</v>
      </c>
      <c r="AR179" s="159">
        <v>2015</v>
      </c>
      <c r="AS179" s="159">
        <v>2017</v>
      </c>
      <c r="AT179" s="159">
        <v>2018</v>
      </c>
      <c r="AU179" s="159">
        <v>2016</v>
      </c>
      <c r="AV179" s="159">
        <v>2015</v>
      </c>
      <c r="AW179" s="159">
        <v>2016</v>
      </c>
      <c r="AX179" s="159">
        <v>2017</v>
      </c>
      <c r="AY179" s="159">
        <v>2014</v>
      </c>
      <c r="AZ179" s="171">
        <v>2015</v>
      </c>
      <c r="BA179" s="171">
        <v>2015</v>
      </c>
      <c r="BB179" s="159">
        <v>2017</v>
      </c>
      <c r="BC179" s="159">
        <v>2017</v>
      </c>
      <c r="BD179" s="159">
        <v>2015</v>
      </c>
      <c r="BE179" s="159"/>
      <c r="BF179" s="104"/>
    </row>
    <row r="180" spans="1:58" x14ac:dyDescent="0.25">
      <c r="A180" s="128" t="str">
        <f>'Indicator Data'!A182</f>
        <v>Turkmenistan</v>
      </c>
      <c r="B180" s="107" t="str">
        <f>'Indicator Data'!B182</f>
        <v>TKM</v>
      </c>
      <c r="C180" s="157">
        <v>2015</v>
      </c>
      <c r="D180" s="157">
        <v>2015</v>
      </c>
      <c r="E180" s="157">
        <v>2015</v>
      </c>
      <c r="F180" s="157">
        <v>2015</v>
      </c>
      <c r="G180" s="157">
        <v>2015</v>
      </c>
      <c r="H180" s="157">
        <v>2015</v>
      </c>
      <c r="I180" s="157">
        <v>2015</v>
      </c>
      <c r="J180" s="157">
        <v>2016</v>
      </c>
      <c r="K180" s="157">
        <v>2016</v>
      </c>
      <c r="L180" s="157">
        <v>2016</v>
      </c>
      <c r="M180" s="159">
        <v>2019</v>
      </c>
      <c r="N180" s="159">
        <v>2019</v>
      </c>
      <c r="O180" s="159">
        <v>2018</v>
      </c>
      <c r="P180" s="159">
        <v>2018</v>
      </c>
      <c r="Q180" s="159">
        <v>2017</v>
      </c>
      <c r="R180" s="159">
        <v>2016</v>
      </c>
      <c r="S180" s="159">
        <v>2019</v>
      </c>
      <c r="T180" s="159">
        <v>2016</v>
      </c>
      <c r="U180" s="159">
        <v>2017</v>
      </c>
      <c r="V180" s="159">
        <v>2017</v>
      </c>
      <c r="W180" s="159">
        <v>2015</v>
      </c>
      <c r="X180" s="159" t="s">
        <v>946</v>
      </c>
      <c r="Y180" s="159">
        <v>2010</v>
      </c>
      <c r="Z180" s="159">
        <v>2017</v>
      </c>
      <c r="AA180" s="159">
        <v>2017</v>
      </c>
      <c r="AB180" s="159" t="s">
        <v>946</v>
      </c>
      <c r="AC180" s="159">
        <v>2015</v>
      </c>
      <c r="AD180" s="159">
        <v>2015</v>
      </c>
      <c r="AE180" s="159">
        <v>2012</v>
      </c>
      <c r="AF180" s="159" t="s">
        <v>946</v>
      </c>
      <c r="AG180" s="158" t="s">
        <v>946</v>
      </c>
      <c r="AH180" s="159">
        <v>2016</v>
      </c>
      <c r="AI180" s="159">
        <v>2017</v>
      </c>
      <c r="AJ180" s="159">
        <v>2018</v>
      </c>
      <c r="AK180" s="161" t="s">
        <v>946</v>
      </c>
      <c r="AL180" s="161" t="s">
        <v>1091</v>
      </c>
      <c r="AM180" s="159" t="s">
        <v>946</v>
      </c>
      <c r="AN180" s="159">
        <v>2016</v>
      </c>
      <c r="AO180" s="159">
        <v>2016</v>
      </c>
      <c r="AP180" s="159" t="s">
        <v>946</v>
      </c>
      <c r="AQ180" s="159" t="s">
        <v>946</v>
      </c>
      <c r="AR180" s="159" t="s">
        <v>946</v>
      </c>
      <c r="AS180" s="159">
        <v>2017</v>
      </c>
      <c r="AT180" s="159">
        <v>2018</v>
      </c>
      <c r="AU180" s="159">
        <v>2016</v>
      </c>
      <c r="AV180" s="159">
        <v>2015</v>
      </c>
      <c r="AW180" s="159">
        <v>2016</v>
      </c>
      <c r="AX180" s="159">
        <v>2016</v>
      </c>
      <c r="AY180" s="159">
        <v>2014</v>
      </c>
      <c r="AZ180" s="171">
        <v>2006</v>
      </c>
      <c r="BA180" s="171">
        <v>2006</v>
      </c>
      <c r="BB180" s="159">
        <v>2017</v>
      </c>
      <c r="BC180" s="159">
        <v>2017</v>
      </c>
      <c r="BD180" s="159">
        <v>2015</v>
      </c>
      <c r="BE180" s="159"/>
      <c r="BF180" s="104"/>
    </row>
    <row r="181" spans="1:58" x14ac:dyDescent="0.25">
      <c r="A181" s="128" t="str">
        <f>'Indicator Data'!A183</f>
        <v>Tuvalu</v>
      </c>
      <c r="B181" s="107" t="str">
        <f>'Indicator Data'!B183</f>
        <v>TUV</v>
      </c>
      <c r="C181" s="157">
        <v>2015</v>
      </c>
      <c r="D181" s="157">
        <v>2015</v>
      </c>
      <c r="E181" s="157">
        <v>2015</v>
      </c>
      <c r="F181" s="157">
        <v>2015</v>
      </c>
      <c r="G181" s="157">
        <v>2015</v>
      </c>
      <c r="H181" s="157">
        <v>2015</v>
      </c>
      <c r="I181" s="157">
        <v>2015</v>
      </c>
      <c r="J181" s="157">
        <v>2016</v>
      </c>
      <c r="K181" s="157">
        <v>2016</v>
      </c>
      <c r="L181" s="157">
        <v>2016</v>
      </c>
      <c r="M181" s="159">
        <v>2019</v>
      </c>
      <c r="N181" s="159">
        <v>2019</v>
      </c>
      <c r="O181" s="159">
        <v>2018</v>
      </c>
      <c r="P181" s="159">
        <v>2018</v>
      </c>
      <c r="Q181" s="159" t="s">
        <v>946</v>
      </c>
      <c r="R181" s="159" t="s">
        <v>946</v>
      </c>
      <c r="S181" s="159">
        <v>2019</v>
      </c>
      <c r="T181" s="159">
        <v>2016</v>
      </c>
      <c r="U181" s="159">
        <v>2017</v>
      </c>
      <c r="V181" s="159">
        <v>2017</v>
      </c>
      <c r="W181" s="159">
        <v>2015</v>
      </c>
      <c r="X181" s="159">
        <v>2007</v>
      </c>
      <c r="Y181" s="159">
        <v>2010</v>
      </c>
      <c r="Z181" s="159">
        <v>2017</v>
      </c>
      <c r="AA181" s="159">
        <v>2017</v>
      </c>
      <c r="AB181" s="159" t="s">
        <v>946</v>
      </c>
      <c r="AC181" s="159">
        <v>2015</v>
      </c>
      <c r="AD181" s="159" t="s">
        <v>946</v>
      </c>
      <c r="AE181" s="159" t="s">
        <v>946</v>
      </c>
      <c r="AF181" s="159" t="s">
        <v>946</v>
      </c>
      <c r="AG181" s="158" t="s">
        <v>946</v>
      </c>
      <c r="AH181" s="159">
        <v>2016</v>
      </c>
      <c r="AI181" s="159">
        <v>2017</v>
      </c>
      <c r="AJ181" s="159">
        <v>2018</v>
      </c>
      <c r="AK181" s="161" t="s">
        <v>946</v>
      </c>
      <c r="AL181" s="161" t="s">
        <v>946</v>
      </c>
      <c r="AM181" s="159" t="s">
        <v>946</v>
      </c>
      <c r="AN181" s="159">
        <v>2016</v>
      </c>
      <c r="AO181" s="159">
        <v>2016</v>
      </c>
      <c r="AP181" s="159" t="s">
        <v>946</v>
      </c>
      <c r="AQ181" s="159" t="s">
        <v>946</v>
      </c>
      <c r="AR181" s="159" t="s">
        <v>946</v>
      </c>
      <c r="AS181" s="159">
        <v>2017</v>
      </c>
      <c r="AT181" s="159" t="s">
        <v>946</v>
      </c>
      <c r="AU181" s="159">
        <v>2016</v>
      </c>
      <c r="AV181" s="159" t="s">
        <v>946</v>
      </c>
      <c r="AW181" s="159">
        <v>2016</v>
      </c>
      <c r="AX181" s="159">
        <v>2016</v>
      </c>
      <c r="AY181" s="159">
        <v>2014</v>
      </c>
      <c r="AZ181" s="171">
        <v>2013</v>
      </c>
      <c r="BA181" s="171">
        <v>2015</v>
      </c>
      <c r="BB181" s="159">
        <v>2017</v>
      </c>
      <c r="BC181" s="159">
        <v>2017</v>
      </c>
      <c r="BD181" s="159">
        <v>2015</v>
      </c>
      <c r="BE181" s="159"/>
      <c r="BF181" s="104"/>
    </row>
    <row r="182" spans="1:58" x14ac:dyDescent="0.25">
      <c r="A182" s="128" t="str">
        <f>'Indicator Data'!A184</f>
        <v>Uganda</v>
      </c>
      <c r="B182" s="107" t="str">
        <f>'Indicator Data'!B184</f>
        <v>UGA</v>
      </c>
      <c r="C182" s="157">
        <v>2015</v>
      </c>
      <c r="D182" s="157">
        <v>2015</v>
      </c>
      <c r="E182" s="157">
        <v>2015</v>
      </c>
      <c r="F182" s="157">
        <v>2015</v>
      </c>
      <c r="G182" s="157">
        <v>2015</v>
      </c>
      <c r="H182" s="157">
        <v>2015</v>
      </c>
      <c r="I182" s="157">
        <v>2015</v>
      </c>
      <c r="J182" s="157">
        <v>2016</v>
      </c>
      <c r="K182" s="157">
        <v>2016</v>
      </c>
      <c r="L182" s="157">
        <v>2016</v>
      </c>
      <c r="M182" s="159">
        <v>2019</v>
      </c>
      <c r="N182" s="159">
        <v>2019</v>
      </c>
      <c r="O182" s="159">
        <v>2018</v>
      </c>
      <c r="P182" s="159">
        <v>2018</v>
      </c>
      <c r="Q182" s="159">
        <v>2017</v>
      </c>
      <c r="R182" s="159">
        <v>2016</v>
      </c>
      <c r="S182" s="159">
        <v>2019</v>
      </c>
      <c r="T182" s="159">
        <v>2016</v>
      </c>
      <c r="U182" s="159">
        <v>2017</v>
      </c>
      <c r="V182" s="159">
        <v>2017</v>
      </c>
      <c r="W182" s="159">
        <v>2015</v>
      </c>
      <c r="X182" s="159">
        <v>2016</v>
      </c>
      <c r="Y182" s="159">
        <v>2010</v>
      </c>
      <c r="Z182" s="159">
        <v>2017</v>
      </c>
      <c r="AA182" s="159">
        <v>2017</v>
      </c>
      <c r="AB182" s="159">
        <v>2017</v>
      </c>
      <c r="AC182" s="159">
        <v>2015</v>
      </c>
      <c r="AD182" s="159">
        <v>2015</v>
      </c>
      <c r="AE182" s="159">
        <v>2012</v>
      </c>
      <c r="AF182" s="159">
        <v>2017</v>
      </c>
      <c r="AG182" s="158">
        <v>2012</v>
      </c>
      <c r="AH182" s="159">
        <v>2016</v>
      </c>
      <c r="AI182" s="159">
        <v>2017</v>
      </c>
      <c r="AJ182" s="159">
        <v>2018</v>
      </c>
      <c r="AK182" s="161" t="s">
        <v>1090</v>
      </c>
      <c r="AL182" s="161">
        <v>43524</v>
      </c>
      <c r="AM182" s="197">
        <v>43281</v>
      </c>
      <c r="AN182" s="159">
        <v>2016</v>
      </c>
      <c r="AO182" s="159">
        <v>2016</v>
      </c>
      <c r="AP182" s="159">
        <v>2013</v>
      </c>
      <c r="AQ182" s="159">
        <v>2014</v>
      </c>
      <c r="AR182" s="159" t="s">
        <v>946</v>
      </c>
      <c r="AS182" s="159">
        <v>2017</v>
      </c>
      <c r="AT182" s="159">
        <v>2018</v>
      </c>
      <c r="AU182" s="159">
        <v>2016</v>
      </c>
      <c r="AV182" s="159">
        <v>2015</v>
      </c>
      <c r="AW182" s="159">
        <v>2016</v>
      </c>
      <c r="AX182" s="159">
        <v>2017</v>
      </c>
      <c r="AY182" s="159">
        <v>2014</v>
      </c>
      <c r="AZ182" s="171">
        <v>2015</v>
      </c>
      <c r="BA182" s="171">
        <v>2015</v>
      </c>
      <c r="BB182" s="159">
        <v>2017</v>
      </c>
      <c r="BC182" s="159">
        <v>2017</v>
      </c>
      <c r="BD182" s="159">
        <v>2015</v>
      </c>
      <c r="BE182" s="159"/>
      <c r="BF182" s="104"/>
    </row>
    <row r="183" spans="1:58" x14ac:dyDescent="0.25">
      <c r="A183" s="128" t="str">
        <f>'Indicator Data'!A185</f>
        <v>Ukraine</v>
      </c>
      <c r="B183" s="107" t="str">
        <f>'Indicator Data'!B185</f>
        <v>UKR</v>
      </c>
      <c r="C183" s="157">
        <v>2015</v>
      </c>
      <c r="D183" s="157">
        <v>2015</v>
      </c>
      <c r="E183" s="157">
        <v>2015</v>
      </c>
      <c r="F183" s="157">
        <v>2015</v>
      </c>
      <c r="G183" s="157">
        <v>2015</v>
      </c>
      <c r="H183" s="157">
        <v>2015</v>
      </c>
      <c r="I183" s="157">
        <v>2015</v>
      </c>
      <c r="J183" s="157">
        <v>2016</v>
      </c>
      <c r="K183" s="157">
        <v>2016</v>
      </c>
      <c r="L183" s="157">
        <v>2016</v>
      </c>
      <c r="M183" s="159">
        <v>2019</v>
      </c>
      <c r="N183" s="159">
        <v>2019</v>
      </c>
      <c r="O183" s="159">
        <v>2018</v>
      </c>
      <c r="P183" s="159">
        <v>2018</v>
      </c>
      <c r="Q183" s="159">
        <v>2017</v>
      </c>
      <c r="R183" s="159">
        <v>2012</v>
      </c>
      <c r="S183" s="159">
        <v>2019</v>
      </c>
      <c r="T183" s="159">
        <v>2016</v>
      </c>
      <c r="U183" s="159">
        <v>2017</v>
      </c>
      <c r="V183" s="159">
        <v>2017</v>
      </c>
      <c r="W183" s="159">
        <v>2015</v>
      </c>
      <c r="X183" s="159" t="s">
        <v>946</v>
      </c>
      <c r="Y183" s="159">
        <v>2013</v>
      </c>
      <c r="Z183" s="159">
        <v>2017</v>
      </c>
      <c r="AA183" s="159">
        <v>2017</v>
      </c>
      <c r="AB183" s="159">
        <v>2017</v>
      </c>
      <c r="AC183" s="159">
        <v>2015</v>
      </c>
      <c r="AD183" s="159">
        <v>2015</v>
      </c>
      <c r="AE183" s="159" t="s">
        <v>946</v>
      </c>
      <c r="AF183" s="159">
        <v>2017</v>
      </c>
      <c r="AG183" s="158">
        <v>2016</v>
      </c>
      <c r="AH183" s="159">
        <v>2016</v>
      </c>
      <c r="AI183" s="159">
        <v>2017</v>
      </c>
      <c r="AJ183" s="159">
        <v>2018</v>
      </c>
      <c r="AK183" s="161" t="s">
        <v>1090</v>
      </c>
      <c r="AL183" s="161" t="s">
        <v>1091</v>
      </c>
      <c r="AM183" s="159" t="s">
        <v>946</v>
      </c>
      <c r="AN183" s="159">
        <v>2016</v>
      </c>
      <c r="AO183" s="159">
        <v>2016</v>
      </c>
      <c r="AP183" s="159">
        <v>2013</v>
      </c>
      <c r="AQ183" s="159">
        <v>2014</v>
      </c>
      <c r="AR183" s="159" t="s">
        <v>946</v>
      </c>
      <c r="AS183" s="159">
        <v>2017</v>
      </c>
      <c r="AT183" s="159">
        <v>2018</v>
      </c>
      <c r="AU183" s="159">
        <v>2016</v>
      </c>
      <c r="AV183" s="159">
        <v>2015</v>
      </c>
      <c r="AW183" s="159">
        <v>2016</v>
      </c>
      <c r="AX183" s="159">
        <v>2017</v>
      </c>
      <c r="AY183" s="159">
        <v>2014</v>
      </c>
      <c r="AZ183" s="171">
        <v>2015</v>
      </c>
      <c r="BA183" s="171">
        <v>2015</v>
      </c>
      <c r="BB183" s="159">
        <v>2017</v>
      </c>
      <c r="BC183" s="159">
        <v>2017</v>
      </c>
      <c r="BD183" s="159">
        <v>2015</v>
      </c>
      <c r="BE183" s="159"/>
      <c r="BF183" s="104"/>
    </row>
    <row r="184" spans="1:58" x14ac:dyDescent="0.25">
      <c r="A184" s="128" t="str">
        <f>'Indicator Data'!A186</f>
        <v>United Arab Emirates</v>
      </c>
      <c r="B184" s="107" t="str">
        <f>'Indicator Data'!B186</f>
        <v>ARE</v>
      </c>
      <c r="C184" s="157">
        <v>2015</v>
      </c>
      <c r="D184" s="157">
        <v>2015</v>
      </c>
      <c r="E184" s="157">
        <v>2015</v>
      </c>
      <c r="F184" s="157">
        <v>2015</v>
      </c>
      <c r="G184" s="157">
        <v>2015</v>
      </c>
      <c r="H184" s="157">
        <v>2015</v>
      </c>
      <c r="I184" s="157">
        <v>2015</v>
      </c>
      <c r="J184" s="157">
        <v>2016</v>
      </c>
      <c r="K184" s="157">
        <v>2016</v>
      </c>
      <c r="L184" s="157">
        <v>2016</v>
      </c>
      <c r="M184" s="159">
        <v>2019</v>
      </c>
      <c r="N184" s="159">
        <v>2019</v>
      </c>
      <c r="O184" s="159">
        <v>2018</v>
      </c>
      <c r="P184" s="159">
        <v>2018</v>
      </c>
      <c r="Q184" s="159">
        <v>2017</v>
      </c>
      <c r="R184" s="159" t="s">
        <v>946</v>
      </c>
      <c r="S184" s="159">
        <v>2019</v>
      </c>
      <c r="T184" s="159">
        <v>2016</v>
      </c>
      <c r="U184" s="159">
        <v>2017</v>
      </c>
      <c r="V184" s="159" t="s">
        <v>946</v>
      </c>
      <c r="W184" s="159">
        <v>2015</v>
      </c>
      <c r="X184" s="159" t="s">
        <v>946</v>
      </c>
      <c r="Y184" s="159">
        <v>2010</v>
      </c>
      <c r="Z184" s="159">
        <v>2017</v>
      </c>
      <c r="AA184" s="159">
        <v>2017</v>
      </c>
      <c r="AB184" s="159" t="s">
        <v>946</v>
      </c>
      <c r="AC184" s="159">
        <v>2015</v>
      </c>
      <c r="AD184" s="159">
        <v>2015</v>
      </c>
      <c r="AE184" s="159" t="s">
        <v>946</v>
      </c>
      <c r="AF184" s="159">
        <v>2017</v>
      </c>
      <c r="AG184" s="158" t="s">
        <v>946</v>
      </c>
      <c r="AH184" s="159">
        <v>2016</v>
      </c>
      <c r="AI184" s="159">
        <v>2017</v>
      </c>
      <c r="AJ184" s="159">
        <v>2018</v>
      </c>
      <c r="AK184" s="161" t="s">
        <v>946</v>
      </c>
      <c r="AL184" s="161" t="s">
        <v>1091</v>
      </c>
      <c r="AM184" s="159" t="s">
        <v>946</v>
      </c>
      <c r="AN184" s="159">
        <v>2016</v>
      </c>
      <c r="AO184" s="159">
        <v>2016</v>
      </c>
      <c r="AP184" s="159" t="s">
        <v>946</v>
      </c>
      <c r="AQ184" s="159" t="s">
        <v>946</v>
      </c>
      <c r="AR184" s="159">
        <v>2015</v>
      </c>
      <c r="AS184" s="159">
        <v>2017</v>
      </c>
      <c r="AT184" s="159">
        <v>2018</v>
      </c>
      <c r="AU184" s="159">
        <v>2016</v>
      </c>
      <c r="AV184" s="159">
        <v>2015</v>
      </c>
      <c r="AW184" s="159">
        <v>2016</v>
      </c>
      <c r="AX184" s="159">
        <v>2017</v>
      </c>
      <c r="AY184" s="159">
        <v>2014</v>
      </c>
      <c r="AZ184" s="171">
        <v>2015</v>
      </c>
      <c r="BA184" s="171">
        <v>2015</v>
      </c>
      <c r="BB184" s="159">
        <v>2017</v>
      </c>
      <c r="BC184" s="159">
        <v>2017</v>
      </c>
      <c r="BD184" s="159">
        <v>2015</v>
      </c>
      <c r="BE184" s="159"/>
      <c r="BF184" s="104"/>
    </row>
    <row r="185" spans="1:58" x14ac:dyDescent="0.25">
      <c r="A185" s="128" t="str">
        <f>'Indicator Data'!A187</f>
        <v>United Kingdom</v>
      </c>
      <c r="B185" s="107" t="str">
        <f>'Indicator Data'!B187</f>
        <v>GBR</v>
      </c>
      <c r="C185" s="157">
        <v>2015</v>
      </c>
      <c r="D185" s="157">
        <v>2015</v>
      </c>
      <c r="E185" s="157">
        <v>2015</v>
      </c>
      <c r="F185" s="157">
        <v>2015</v>
      </c>
      <c r="G185" s="157">
        <v>2015</v>
      </c>
      <c r="H185" s="157">
        <v>2015</v>
      </c>
      <c r="I185" s="157">
        <v>2015</v>
      </c>
      <c r="J185" s="157">
        <v>2016</v>
      </c>
      <c r="K185" s="157">
        <v>2016</v>
      </c>
      <c r="L185" s="157">
        <v>2016</v>
      </c>
      <c r="M185" s="159">
        <v>2019</v>
      </c>
      <c r="N185" s="159">
        <v>2019</v>
      </c>
      <c r="O185" s="159">
        <v>2018</v>
      </c>
      <c r="P185" s="159">
        <v>2018</v>
      </c>
      <c r="Q185" s="159">
        <v>2017</v>
      </c>
      <c r="R185" s="159" t="s">
        <v>946</v>
      </c>
      <c r="S185" s="159">
        <v>2019</v>
      </c>
      <c r="T185" s="159">
        <v>2016</v>
      </c>
      <c r="U185" s="159">
        <v>2017</v>
      </c>
      <c r="V185" s="159" t="s">
        <v>946</v>
      </c>
      <c r="W185" s="159">
        <v>2015</v>
      </c>
      <c r="X185" s="159" t="s">
        <v>946</v>
      </c>
      <c r="Y185" s="159">
        <v>2016</v>
      </c>
      <c r="Z185" s="159">
        <v>2017</v>
      </c>
      <c r="AA185" s="159">
        <v>2017</v>
      </c>
      <c r="AB185" s="159">
        <v>2013</v>
      </c>
      <c r="AC185" s="159">
        <v>2015</v>
      </c>
      <c r="AD185" s="159">
        <v>2015</v>
      </c>
      <c r="AE185" s="159" t="s">
        <v>946</v>
      </c>
      <c r="AF185" s="159">
        <v>2017</v>
      </c>
      <c r="AG185" s="158">
        <v>2012</v>
      </c>
      <c r="AH185" s="159">
        <v>2016</v>
      </c>
      <c r="AI185" s="159">
        <v>2017</v>
      </c>
      <c r="AJ185" s="159">
        <v>2018</v>
      </c>
      <c r="AK185" s="161" t="s">
        <v>946</v>
      </c>
      <c r="AL185" s="161" t="s">
        <v>1091</v>
      </c>
      <c r="AM185" s="159" t="s">
        <v>946</v>
      </c>
      <c r="AN185" s="159">
        <v>2016</v>
      </c>
      <c r="AO185" s="159">
        <v>2016</v>
      </c>
      <c r="AP185" s="159">
        <v>2014</v>
      </c>
      <c r="AQ185" s="159">
        <v>2014</v>
      </c>
      <c r="AR185" s="159">
        <v>2015</v>
      </c>
      <c r="AS185" s="159">
        <v>2017</v>
      </c>
      <c r="AT185" s="159">
        <v>2018</v>
      </c>
      <c r="AU185" s="159">
        <v>2016</v>
      </c>
      <c r="AV185" s="159" t="s">
        <v>946</v>
      </c>
      <c r="AW185" s="159">
        <v>2016</v>
      </c>
      <c r="AX185" s="159">
        <v>2017</v>
      </c>
      <c r="AY185" s="159">
        <v>2014</v>
      </c>
      <c r="AZ185" s="171">
        <v>2015</v>
      </c>
      <c r="BA185" s="171">
        <v>2015</v>
      </c>
      <c r="BB185" s="159">
        <v>2017</v>
      </c>
      <c r="BC185" s="159">
        <v>2017</v>
      </c>
      <c r="BD185" s="159">
        <v>2015</v>
      </c>
      <c r="BE185" s="159"/>
      <c r="BF185" s="104"/>
    </row>
    <row r="186" spans="1:58" x14ac:dyDescent="0.25">
      <c r="A186" s="128" t="str">
        <f>'Indicator Data'!A188</f>
        <v>United States of America</v>
      </c>
      <c r="B186" s="107" t="str">
        <f>'Indicator Data'!B188</f>
        <v>USA</v>
      </c>
      <c r="C186" s="157">
        <v>2015</v>
      </c>
      <c r="D186" s="157">
        <v>2015</v>
      </c>
      <c r="E186" s="157">
        <v>2015</v>
      </c>
      <c r="F186" s="157">
        <v>2015</v>
      </c>
      <c r="G186" s="157">
        <v>2015</v>
      </c>
      <c r="H186" s="157">
        <v>2015</v>
      </c>
      <c r="I186" s="157">
        <v>2015</v>
      </c>
      <c r="J186" s="157">
        <v>2016</v>
      </c>
      <c r="K186" s="157">
        <v>2016</v>
      </c>
      <c r="L186" s="157">
        <v>2016</v>
      </c>
      <c r="M186" s="159">
        <v>2019</v>
      </c>
      <c r="N186" s="159">
        <v>2019</v>
      </c>
      <c r="O186" s="159">
        <v>2018</v>
      </c>
      <c r="P186" s="159">
        <v>2018</v>
      </c>
      <c r="Q186" s="159">
        <v>2017</v>
      </c>
      <c r="R186" s="159" t="s">
        <v>946</v>
      </c>
      <c r="S186" s="159">
        <v>2019</v>
      </c>
      <c r="T186" s="159">
        <v>2016</v>
      </c>
      <c r="U186" s="159">
        <v>2017</v>
      </c>
      <c r="V186" s="159" t="s">
        <v>946</v>
      </c>
      <c r="W186" s="159">
        <v>2015</v>
      </c>
      <c r="X186" s="159">
        <v>2012</v>
      </c>
      <c r="Y186" s="159">
        <v>2011</v>
      </c>
      <c r="Z186" s="159">
        <v>2017</v>
      </c>
      <c r="AA186" s="159">
        <v>2017</v>
      </c>
      <c r="AB186" s="159" t="s">
        <v>946</v>
      </c>
      <c r="AC186" s="159">
        <v>2015</v>
      </c>
      <c r="AD186" s="159">
        <v>2015</v>
      </c>
      <c r="AE186" s="159" t="s">
        <v>946</v>
      </c>
      <c r="AF186" s="159">
        <v>2017</v>
      </c>
      <c r="AG186" s="158">
        <v>2016</v>
      </c>
      <c r="AH186" s="159">
        <v>2016</v>
      </c>
      <c r="AI186" s="159">
        <v>2017</v>
      </c>
      <c r="AJ186" s="159">
        <v>2018</v>
      </c>
      <c r="AK186" s="161" t="s">
        <v>946</v>
      </c>
      <c r="AL186" s="161" t="s">
        <v>1091</v>
      </c>
      <c r="AM186" s="159" t="s">
        <v>946</v>
      </c>
      <c r="AN186" s="159">
        <v>2016</v>
      </c>
      <c r="AO186" s="159">
        <v>2016</v>
      </c>
      <c r="AP186" s="159">
        <v>2014</v>
      </c>
      <c r="AQ186" s="159">
        <v>2014</v>
      </c>
      <c r="AR186" s="159">
        <v>2013</v>
      </c>
      <c r="AS186" s="159">
        <v>2017</v>
      </c>
      <c r="AT186" s="159">
        <v>2018</v>
      </c>
      <c r="AU186" s="159">
        <v>2016</v>
      </c>
      <c r="AV186" s="159" t="s">
        <v>946</v>
      </c>
      <c r="AW186" s="159">
        <v>2016</v>
      </c>
      <c r="AX186" s="159">
        <v>2017</v>
      </c>
      <c r="AY186" s="159">
        <v>2013</v>
      </c>
      <c r="AZ186" s="171">
        <v>2015</v>
      </c>
      <c r="BA186" s="171">
        <v>2015</v>
      </c>
      <c r="BB186" s="159">
        <v>2017</v>
      </c>
      <c r="BC186" s="159">
        <v>2017</v>
      </c>
      <c r="BD186" s="159">
        <v>2015</v>
      </c>
      <c r="BE186" s="159"/>
      <c r="BF186" s="104"/>
    </row>
    <row r="187" spans="1:58" x14ac:dyDescent="0.25">
      <c r="A187" s="128" t="str">
        <f>'Indicator Data'!A189</f>
        <v>Uruguay</v>
      </c>
      <c r="B187" s="107" t="str">
        <f>'Indicator Data'!B189</f>
        <v>URY</v>
      </c>
      <c r="C187" s="157">
        <v>2015</v>
      </c>
      <c r="D187" s="157">
        <v>2015</v>
      </c>
      <c r="E187" s="157">
        <v>2015</v>
      </c>
      <c r="F187" s="157">
        <v>2015</v>
      </c>
      <c r="G187" s="157">
        <v>2015</v>
      </c>
      <c r="H187" s="157">
        <v>2015</v>
      </c>
      <c r="I187" s="157">
        <v>2015</v>
      </c>
      <c r="J187" s="157">
        <v>2016</v>
      </c>
      <c r="K187" s="157">
        <v>2016</v>
      </c>
      <c r="L187" s="157">
        <v>2016</v>
      </c>
      <c r="M187" s="159">
        <v>2019</v>
      </c>
      <c r="N187" s="159">
        <v>2019</v>
      </c>
      <c r="O187" s="159">
        <v>2018</v>
      </c>
      <c r="P187" s="159">
        <v>2018</v>
      </c>
      <c r="Q187" s="159">
        <v>2017</v>
      </c>
      <c r="R187" s="159" t="s">
        <v>946</v>
      </c>
      <c r="S187" s="159">
        <v>2019</v>
      </c>
      <c r="T187" s="159">
        <v>2016</v>
      </c>
      <c r="U187" s="159">
        <v>2017</v>
      </c>
      <c r="V187" s="159">
        <v>2017</v>
      </c>
      <c r="W187" s="159">
        <v>2015</v>
      </c>
      <c r="X187" s="159">
        <v>2011</v>
      </c>
      <c r="Y187" s="159">
        <v>2010</v>
      </c>
      <c r="Z187" s="159">
        <v>2017</v>
      </c>
      <c r="AA187" s="159">
        <v>2017</v>
      </c>
      <c r="AB187" s="159">
        <v>2017</v>
      </c>
      <c r="AC187" s="159">
        <v>2015</v>
      </c>
      <c r="AD187" s="159">
        <v>2015</v>
      </c>
      <c r="AE187" s="159" t="s">
        <v>946</v>
      </c>
      <c r="AF187" s="159">
        <v>2017</v>
      </c>
      <c r="AG187" s="158">
        <v>2016</v>
      </c>
      <c r="AH187" s="159">
        <v>2016</v>
      </c>
      <c r="AI187" s="159">
        <v>2017</v>
      </c>
      <c r="AJ187" s="159">
        <v>2018</v>
      </c>
      <c r="AK187" s="161" t="s">
        <v>946</v>
      </c>
      <c r="AL187" s="161" t="s">
        <v>1091</v>
      </c>
      <c r="AM187" s="159" t="s">
        <v>946</v>
      </c>
      <c r="AN187" s="159">
        <v>2016</v>
      </c>
      <c r="AO187" s="159">
        <v>2016</v>
      </c>
      <c r="AP187" s="159">
        <v>2014</v>
      </c>
      <c r="AQ187" s="159">
        <v>2014</v>
      </c>
      <c r="AR187" s="159">
        <v>2013</v>
      </c>
      <c r="AS187" s="159">
        <v>2017</v>
      </c>
      <c r="AT187" s="159">
        <v>2018</v>
      </c>
      <c r="AU187" s="159">
        <v>2016</v>
      </c>
      <c r="AV187" s="159">
        <v>2017</v>
      </c>
      <c r="AW187" s="159">
        <v>2016</v>
      </c>
      <c r="AX187" s="159">
        <v>2017</v>
      </c>
      <c r="AY187" s="159">
        <v>2014</v>
      </c>
      <c r="AZ187" s="171">
        <v>2015</v>
      </c>
      <c r="BA187" s="171">
        <v>2015</v>
      </c>
      <c r="BB187" s="159">
        <v>2017</v>
      </c>
      <c r="BC187" s="159">
        <v>2017</v>
      </c>
      <c r="BD187" s="159">
        <v>2015</v>
      </c>
      <c r="BE187" s="159"/>
      <c r="BF187" s="104"/>
    </row>
    <row r="188" spans="1:58" x14ac:dyDescent="0.25">
      <c r="A188" s="128" t="str">
        <f>'Indicator Data'!A190</f>
        <v>Uzbekistan</v>
      </c>
      <c r="B188" s="107" t="str">
        <f>'Indicator Data'!B190</f>
        <v>UZB</v>
      </c>
      <c r="C188" s="157">
        <v>2015</v>
      </c>
      <c r="D188" s="157">
        <v>2015</v>
      </c>
      <c r="E188" s="157">
        <v>2015</v>
      </c>
      <c r="F188" s="157">
        <v>2015</v>
      </c>
      <c r="G188" s="157">
        <v>2015</v>
      </c>
      <c r="H188" s="157">
        <v>2015</v>
      </c>
      <c r="I188" s="157">
        <v>2015</v>
      </c>
      <c r="J188" s="157">
        <v>2016</v>
      </c>
      <c r="K188" s="157">
        <v>2016</v>
      </c>
      <c r="L188" s="157">
        <v>2016</v>
      </c>
      <c r="M188" s="159">
        <v>2019</v>
      </c>
      <c r="N188" s="159">
        <v>2019</v>
      </c>
      <c r="O188" s="159">
        <v>2018</v>
      </c>
      <c r="P188" s="159">
        <v>2018</v>
      </c>
      <c r="Q188" s="159">
        <v>2017</v>
      </c>
      <c r="R188" s="159" t="s">
        <v>946</v>
      </c>
      <c r="S188" s="159">
        <v>2019</v>
      </c>
      <c r="T188" s="159">
        <v>2016</v>
      </c>
      <c r="U188" s="159">
        <v>2017</v>
      </c>
      <c r="V188" s="159">
        <v>2017</v>
      </c>
      <c r="W188" s="159">
        <v>2015</v>
      </c>
      <c r="X188" s="159">
        <v>2006</v>
      </c>
      <c r="Y188" s="159">
        <v>2013</v>
      </c>
      <c r="Z188" s="159">
        <v>2017</v>
      </c>
      <c r="AA188" s="159">
        <v>2017</v>
      </c>
      <c r="AB188" s="159">
        <v>2017</v>
      </c>
      <c r="AC188" s="159">
        <v>2015</v>
      </c>
      <c r="AD188" s="159">
        <v>2015</v>
      </c>
      <c r="AE188" s="159">
        <v>2012</v>
      </c>
      <c r="AF188" s="159">
        <v>2017</v>
      </c>
      <c r="AG188" s="158" t="s">
        <v>946</v>
      </c>
      <c r="AH188" s="159">
        <v>2016</v>
      </c>
      <c r="AI188" s="159">
        <v>2017</v>
      </c>
      <c r="AJ188" s="159">
        <v>2018</v>
      </c>
      <c r="AK188" s="161" t="s">
        <v>946</v>
      </c>
      <c r="AL188" s="161" t="s">
        <v>1091</v>
      </c>
      <c r="AM188" s="197">
        <v>43281</v>
      </c>
      <c r="AN188" s="159">
        <v>2016</v>
      </c>
      <c r="AO188" s="159">
        <v>2016</v>
      </c>
      <c r="AP188" s="159" t="s">
        <v>946</v>
      </c>
      <c r="AQ188" s="159" t="s">
        <v>946</v>
      </c>
      <c r="AR188" s="159">
        <v>2013</v>
      </c>
      <c r="AS188" s="159">
        <v>2017</v>
      </c>
      <c r="AT188" s="159">
        <v>2018</v>
      </c>
      <c r="AU188" s="159">
        <v>2016</v>
      </c>
      <c r="AV188" s="159">
        <v>2015</v>
      </c>
      <c r="AW188" s="159">
        <v>2016</v>
      </c>
      <c r="AX188" s="159">
        <v>2017</v>
      </c>
      <c r="AY188" s="159">
        <v>2014</v>
      </c>
      <c r="AZ188" s="171">
        <v>2015</v>
      </c>
      <c r="BA188" s="171">
        <v>2012</v>
      </c>
      <c r="BB188" s="159">
        <v>2017</v>
      </c>
      <c r="BC188" s="159">
        <v>2017</v>
      </c>
      <c r="BD188" s="159">
        <v>2015</v>
      </c>
      <c r="BE188" s="159"/>
      <c r="BF188" s="104"/>
    </row>
    <row r="189" spans="1:58" x14ac:dyDescent="0.25">
      <c r="A189" s="128" t="str">
        <f>'Indicator Data'!A191</f>
        <v>Vanuatu</v>
      </c>
      <c r="B189" s="107" t="str">
        <f>'Indicator Data'!B191</f>
        <v>VUT</v>
      </c>
      <c r="C189" s="157">
        <v>2015</v>
      </c>
      <c r="D189" s="157">
        <v>2015</v>
      </c>
      <c r="E189" s="157">
        <v>2015</v>
      </c>
      <c r="F189" s="157">
        <v>2015</v>
      </c>
      <c r="G189" s="157">
        <v>2015</v>
      </c>
      <c r="H189" s="157">
        <v>2015</v>
      </c>
      <c r="I189" s="157">
        <v>2015</v>
      </c>
      <c r="J189" s="157">
        <v>2016</v>
      </c>
      <c r="K189" s="157">
        <v>2016</v>
      </c>
      <c r="L189" s="157">
        <v>2016</v>
      </c>
      <c r="M189" s="159">
        <v>2019</v>
      </c>
      <c r="N189" s="159">
        <v>2019</v>
      </c>
      <c r="O189" s="159">
        <v>2018</v>
      </c>
      <c r="P189" s="159">
        <v>2018</v>
      </c>
      <c r="Q189" s="159">
        <v>2017</v>
      </c>
      <c r="R189" s="159">
        <v>2007</v>
      </c>
      <c r="S189" s="159">
        <v>2019</v>
      </c>
      <c r="T189" s="159">
        <v>2016</v>
      </c>
      <c r="U189" s="159">
        <v>2017</v>
      </c>
      <c r="V189" s="159">
        <v>2017</v>
      </c>
      <c r="W189" s="159">
        <v>2015</v>
      </c>
      <c r="X189" s="159">
        <v>2013</v>
      </c>
      <c r="Y189" s="159">
        <v>2010</v>
      </c>
      <c r="Z189" s="159">
        <v>2017</v>
      </c>
      <c r="AA189" s="159">
        <v>2017</v>
      </c>
      <c r="AB189" s="159" t="s">
        <v>946</v>
      </c>
      <c r="AC189" s="159">
        <v>2015</v>
      </c>
      <c r="AD189" s="159">
        <v>2015</v>
      </c>
      <c r="AE189" s="159">
        <v>2012</v>
      </c>
      <c r="AF189" s="159" t="s">
        <v>946</v>
      </c>
      <c r="AG189" s="158">
        <v>2010</v>
      </c>
      <c r="AH189" s="159">
        <v>2016</v>
      </c>
      <c r="AI189" s="159">
        <v>2017</v>
      </c>
      <c r="AJ189" s="159">
        <v>2018</v>
      </c>
      <c r="AK189" s="161" t="s">
        <v>946</v>
      </c>
      <c r="AL189" s="161" t="s">
        <v>1091</v>
      </c>
      <c r="AM189" s="159" t="s">
        <v>946</v>
      </c>
      <c r="AN189" s="159">
        <v>2016</v>
      </c>
      <c r="AO189" s="159">
        <v>2016</v>
      </c>
      <c r="AP189" s="159" t="s">
        <v>946</v>
      </c>
      <c r="AQ189" s="159" t="s">
        <v>946</v>
      </c>
      <c r="AR189" s="159">
        <v>2013</v>
      </c>
      <c r="AS189" s="159">
        <v>2017</v>
      </c>
      <c r="AT189" s="159">
        <v>2018</v>
      </c>
      <c r="AU189" s="159">
        <v>2016</v>
      </c>
      <c r="AV189" s="159">
        <v>2015</v>
      </c>
      <c r="AW189" s="159">
        <v>2016</v>
      </c>
      <c r="AX189" s="159">
        <v>2017</v>
      </c>
      <c r="AY189" s="159">
        <v>2014</v>
      </c>
      <c r="AZ189" s="171">
        <v>2015</v>
      </c>
      <c r="BA189" s="171">
        <v>2015</v>
      </c>
      <c r="BB189" s="159">
        <v>2017</v>
      </c>
      <c r="BC189" s="159">
        <v>2017</v>
      </c>
      <c r="BD189" s="159">
        <v>2015</v>
      </c>
      <c r="BE189" s="159"/>
      <c r="BF189" s="104"/>
    </row>
    <row r="190" spans="1:58" x14ac:dyDescent="0.25">
      <c r="A190" s="128" t="str">
        <f>'Indicator Data'!A192</f>
        <v>Venezuela</v>
      </c>
      <c r="B190" s="107" t="str">
        <f>'Indicator Data'!B192</f>
        <v>VEN</v>
      </c>
      <c r="C190" s="157">
        <v>2015</v>
      </c>
      <c r="D190" s="157">
        <v>2015</v>
      </c>
      <c r="E190" s="157">
        <v>2015</v>
      </c>
      <c r="F190" s="157">
        <v>2015</v>
      </c>
      <c r="G190" s="157">
        <v>2015</v>
      </c>
      <c r="H190" s="157">
        <v>2015</v>
      </c>
      <c r="I190" s="157">
        <v>2015</v>
      </c>
      <c r="J190" s="157">
        <v>2016</v>
      </c>
      <c r="K190" s="157">
        <v>2016</v>
      </c>
      <c r="L190" s="157">
        <v>2016</v>
      </c>
      <c r="M190" s="159">
        <v>2019</v>
      </c>
      <c r="N190" s="159">
        <v>2019</v>
      </c>
      <c r="O190" s="159">
        <v>2018</v>
      </c>
      <c r="P190" s="159">
        <v>2018</v>
      </c>
      <c r="Q190" s="159">
        <v>2017</v>
      </c>
      <c r="R190" s="159" t="s">
        <v>946</v>
      </c>
      <c r="S190" s="159">
        <v>2019</v>
      </c>
      <c r="T190" s="159">
        <v>2016</v>
      </c>
      <c r="U190" s="159">
        <v>2017</v>
      </c>
      <c r="V190" s="159" t="s">
        <v>946</v>
      </c>
      <c r="W190" s="159">
        <v>2015</v>
      </c>
      <c r="X190" s="159">
        <v>2009</v>
      </c>
      <c r="Y190" s="159" t="s">
        <v>946</v>
      </c>
      <c r="Z190" s="159">
        <v>2017</v>
      </c>
      <c r="AA190" s="159">
        <v>2017</v>
      </c>
      <c r="AB190" s="159">
        <v>2016</v>
      </c>
      <c r="AC190" s="159">
        <v>2015</v>
      </c>
      <c r="AD190" s="159">
        <v>2015</v>
      </c>
      <c r="AE190" s="159">
        <v>2012</v>
      </c>
      <c r="AF190" s="159">
        <v>2017</v>
      </c>
      <c r="AG190" s="158">
        <v>2006</v>
      </c>
      <c r="AH190" s="159">
        <v>2016</v>
      </c>
      <c r="AI190" s="159">
        <v>2017</v>
      </c>
      <c r="AJ190" s="159">
        <v>2018</v>
      </c>
      <c r="AK190" s="161" t="s">
        <v>946</v>
      </c>
      <c r="AL190" s="161" t="s">
        <v>1091</v>
      </c>
      <c r="AM190" s="197">
        <v>43281</v>
      </c>
      <c r="AN190" s="159">
        <v>2016</v>
      </c>
      <c r="AO190" s="159">
        <v>2016</v>
      </c>
      <c r="AP190" s="159">
        <v>2014</v>
      </c>
      <c r="AQ190" s="159">
        <v>2014</v>
      </c>
      <c r="AR190" s="159">
        <v>2015</v>
      </c>
      <c r="AS190" s="159">
        <v>2017</v>
      </c>
      <c r="AT190" s="159">
        <v>2018</v>
      </c>
      <c r="AU190" s="159">
        <v>2016</v>
      </c>
      <c r="AV190" s="159">
        <v>2016</v>
      </c>
      <c r="AW190" s="159">
        <v>2016</v>
      </c>
      <c r="AX190" s="159">
        <v>2017</v>
      </c>
      <c r="AY190" s="159">
        <v>2014</v>
      </c>
      <c r="AZ190" s="171">
        <v>2015</v>
      </c>
      <c r="BA190" s="171">
        <v>2015</v>
      </c>
      <c r="BB190" s="159">
        <v>2013</v>
      </c>
      <c r="BC190" s="159">
        <v>2017</v>
      </c>
      <c r="BD190" s="159">
        <v>2015</v>
      </c>
      <c r="BE190" s="159"/>
      <c r="BF190" s="104"/>
    </row>
    <row r="191" spans="1:58" x14ac:dyDescent="0.25">
      <c r="A191" s="128" t="str">
        <f>'Indicator Data'!A193</f>
        <v>Viet Nam</v>
      </c>
      <c r="B191" s="107" t="str">
        <f>'Indicator Data'!B193</f>
        <v>VNM</v>
      </c>
      <c r="C191" s="157">
        <v>2015</v>
      </c>
      <c r="D191" s="157">
        <v>2015</v>
      </c>
      <c r="E191" s="157">
        <v>2015</v>
      </c>
      <c r="F191" s="157">
        <v>2015</v>
      </c>
      <c r="G191" s="157">
        <v>2015</v>
      </c>
      <c r="H191" s="157">
        <v>2015</v>
      </c>
      <c r="I191" s="157">
        <v>2015</v>
      </c>
      <c r="J191" s="157">
        <v>2016</v>
      </c>
      <c r="K191" s="157">
        <v>2016</v>
      </c>
      <c r="L191" s="157">
        <v>2016</v>
      </c>
      <c r="M191" s="159">
        <v>2019</v>
      </c>
      <c r="N191" s="159">
        <v>2019</v>
      </c>
      <c r="O191" s="159">
        <v>2018</v>
      </c>
      <c r="P191" s="159">
        <v>2018</v>
      </c>
      <c r="Q191" s="159">
        <v>2017</v>
      </c>
      <c r="R191" s="159">
        <v>2014</v>
      </c>
      <c r="S191" s="159">
        <v>2019</v>
      </c>
      <c r="T191" s="159">
        <v>2016</v>
      </c>
      <c r="U191" s="159">
        <v>2017</v>
      </c>
      <c r="V191" s="159">
        <v>2017</v>
      </c>
      <c r="W191" s="159">
        <v>2015</v>
      </c>
      <c r="X191" s="159">
        <v>2013</v>
      </c>
      <c r="Y191" s="159">
        <v>2016</v>
      </c>
      <c r="Z191" s="159">
        <v>2017</v>
      </c>
      <c r="AA191" s="159">
        <v>2017</v>
      </c>
      <c r="AB191" s="159">
        <v>2017</v>
      </c>
      <c r="AC191" s="159">
        <v>2015</v>
      </c>
      <c r="AD191" s="159">
        <v>2015</v>
      </c>
      <c r="AE191" s="159">
        <v>2012</v>
      </c>
      <c r="AF191" s="159">
        <v>2017</v>
      </c>
      <c r="AG191" s="158">
        <v>2014</v>
      </c>
      <c r="AH191" s="159">
        <v>2016</v>
      </c>
      <c r="AI191" s="159">
        <v>2017</v>
      </c>
      <c r="AJ191" s="159">
        <v>2018</v>
      </c>
      <c r="AK191" s="161" t="s">
        <v>946</v>
      </c>
      <c r="AL191" s="161" t="s">
        <v>1091</v>
      </c>
      <c r="AM191" s="159" t="s">
        <v>946</v>
      </c>
      <c r="AN191" s="159">
        <v>2016</v>
      </c>
      <c r="AO191" s="159">
        <v>2016</v>
      </c>
      <c r="AP191" s="159" t="s">
        <v>946</v>
      </c>
      <c r="AQ191" s="159" t="s">
        <v>946</v>
      </c>
      <c r="AR191" s="159">
        <v>2015</v>
      </c>
      <c r="AS191" s="159">
        <v>2017</v>
      </c>
      <c r="AT191" s="159">
        <v>2018</v>
      </c>
      <c r="AU191" s="159">
        <v>2016</v>
      </c>
      <c r="AV191" s="159">
        <v>2015</v>
      </c>
      <c r="AW191" s="159">
        <v>2016</v>
      </c>
      <c r="AX191" s="159">
        <v>2017</v>
      </c>
      <c r="AY191" s="159">
        <v>2014</v>
      </c>
      <c r="AZ191" s="171">
        <v>2015</v>
      </c>
      <c r="BA191" s="171">
        <v>2015</v>
      </c>
      <c r="BB191" s="159">
        <v>2017</v>
      </c>
      <c r="BC191" s="159">
        <v>2017</v>
      </c>
      <c r="BD191" s="159">
        <v>2015</v>
      </c>
      <c r="BE191" s="159"/>
      <c r="BF191" s="104"/>
    </row>
    <row r="192" spans="1:58" x14ac:dyDescent="0.25">
      <c r="A192" s="128" t="str">
        <f>'Indicator Data'!A194</f>
        <v>Yemen</v>
      </c>
      <c r="B192" s="107" t="str">
        <f>'Indicator Data'!B194</f>
        <v>YEM</v>
      </c>
      <c r="C192" s="157">
        <v>2015</v>
      </c>
      <c r="D192" s="157">
        <v>2015</v>
      </c>
      <c r="E192" s="157">
        <v>2015</v>
      </c>
      <c r="F192" s="157">
        <v>2015</v>
      </c>
      <c r="G192" s="157">
        <v>2015</v>
      </c>
      <c r="H192" s="157">
        <v>2015</v>
      </c>
      <c r="I192" s="157">
        <v>2015</v>
      </c>
      <c r="J192" s="157">
        <v>2016</v>
      </c>
      <c r="K192" s="157">
        <v>2016</v>
      </c>
      <c r="L192" s="157">
        <v>2016</v>
      </c>
      <c r="M192" s="159">
        <v>2019</v>
      </c>
      <c r="N192" s="159">
        <v>2019</v>
      </c>
      <c r="O192" s="159">
        <v>2018</v>
      </c>
      <c r="P192" s="159">
        <v>2018</v>
      </c>
      <c r="Q192" s="159">
        <v>2017</v>
      </c>
      <c r="R192" s="159">
        <v>2013</v>
      </c>
      <c r="S192" s="159">
        <v>2019</v>
      </c>
      <c r="T192" s="159">
        <v>2016</v>
      </c>
      <c r="U192" s="159">
        <v>2017</v>
      </c>
      <c r="V192" s="159">
        <v>2017</v>
      </c>
      <c r="W192" s="159">
        <v>2015</v>
      </c>
      <c r="X192" s="159">
        <v>2013</v>
      </c>
      <c r="Y192" s="159">
        <v>2010</v>
      </c>
      <c r="Z192" s="159">
        <v>2017</v>
      </c>
      <c r="AA192" s="159">
        <v>2017</v>
      </c>
      <c r="AB192" s="159">
        <v>2016</v>
      </c>
      <c r="AC192" s="159">
        <v>2015</v>
      </c>
      <c r="AD192" s="159">
        <v>2015</v>
      </c>
      <c r="AE192" s="159">
        <v>2012</v>
      </c>
      <c r="AF192" s="159">
        <v>2017</v>
      </c>
      <c r="AG192" s="158">
        <v>2005</v>
      </c>
      <c r="AH192" s="159">
        <v>2016</v>
      </c>
      <c r="AI192" s="159">
        <v>2017</v>
      </c>
      <c r="AJ192" s="159">
        <v>2018</v>
      </c>
      <c r="AK192" s="161" t="s">
        <v>1090</v>
      </c>
      <c r="AL192" s="161">
        <v>43496</v>
      </c>
      <c r="AM192" s="159" t="s">
        <v>946</v>
      </c>
      <c r="AN192" s="159">
        <v>2016</v>
      </c>
      <c r="AO192" s="159">
        <v>2016</v>
      </c>
      <c r="AP192" s="159">
        <v>2013</v>
      </c>
      <c r="AQ192" s="159">
        <v>2013</v>
      </c>
      <c r="AR192" s="159">
        <v>2015</v>
      </c>
      <c r="AS192" s="159">
        <v>2017</v>
      </c>
      <c r="AT192" s="159">
        <v>2018</v>
      </c>
      <c r="AU192" s="159">
        <v>2016</v>
      </c>
      <c r="AV192" s="159">
        <v>2015</v>
      </c>
      <c r="AW192" s="159">
        <v>2016</v>
      </c>
      <c r="AX192" s="159">
        <v>2016</v>
      </c>
      <c r="AY192" s="159">
        <v>2014</v>
      </c>
      <c r="AZ192" s="171">
        <v>2012</v>
      </c>
      <c r="BA192" s="171">
        <v>2012</v>
      </c>
      <c r="BB192" s="159">
        <v>2016</v>
      </c>
      <c r="BC192" s="159">
        <v>2017</v>
      </c>
      <c r="BD192" s="159">
        <v>2015</v>
      </c>
      <c r="BE192" s="159"/>
      <c r="BF192" s="104"/>
    </row>
    <row r="193" spans="1:58" x14ac:dyDescent="0.25">
      <c r="A193" s="128" t="str">
        <f>'Indicator Data'!A195</f>
        <v>Zambia</v>
      </c>
      <c r="B193" s="107" t="str">
        <f>'Indicator Data'!B195</f>
        <v>ZMB</v>
      </c>
      <c r="C193" s="157">
        <v>2015</v>
      </c>
      <c r="D193" s="157">
        <v>2015</v>
      </c>
      <c r="E193" s="157">
        <v>2015</v>
      </c>
      <c r="F193" s="157">
        <v>2015</v>
      </c>
      <c r="G193" s="157">
        <v>2015</v>
      </c>
      <c r="H193" s="157">
        <v>2015</v>
      </c>
      <c r="I193" s="157">
        <v>2015</v>
      </c>
      <c r="J193" s="157">
        <v>2016</v>
      </c>
      <c r="K193" s="157">
        <v>2016</v>
      </c>
      <c r="L193" s="157">
        <v>2016</v>
      </c>
      <c r="M193" s="159">
        <v>2019</v>
      </c>
      <c r="N193" s="159">
        <v>2019</v>
      </c>
      <c r="O193" s="159">
        <v>2018</v>
      </c>
      <c r="P193" s="159">
        <v>2018</v>
      </c>
      <c r="Q193" s="159">
        <v>2017</v>
      </c>
      <c r="R193" s="159">
        <v>2014</v>
      </c>
      <c r="S193" s="159">
        <v>2019</v>
      </c>
      <c r="T193" s="159">
        <v>2016</v>
      </c>
      <c r="U193" s="159">
        <v>2017</v>
      </c>
      <c r="V193" s="159">
        <v>2017</v>
      </c>
      <c r="W193" s="159">
        <v>2015</v>
      </c>
      <c r="X193" s="159">
        <v>2013</v>
      </c>
      <c r="Y193" s="159">
        <v>2016</v>
      </c>
      <c r="Z193" s="159">
        <v>2017</v>
      </c>
      <c r="AA193" s="159">
        <v>2017</v>
      </c>
      <c r="AB193" s="159">
        <v>2017</v>
      </c>
      <c r="AC193" s="159">
        <v>2015</v>
      </c>
      <c r="AD193" s="159">
        <v>2015</v>
      </c>
      <c r="AE193" s="159">
        <v>2012</v>
      </c>
      <c r="AF193" s="159">
        <v>2017</v>
      </c>
      <c r="AG193" s="158">
        <v>2010</v>
      </c>
      <c r="AH193" s="159">
        <v>2016</v>
      </c>
      <c r="AI193" s="159">
        <v>2017</v>
      </c>
      <c r="AJ193" s="159">
        <v>2018</v>
      </c>
      <c r="AK193" s="161" t="s">
        <v>946</v>
      </c>
      <c r="AL193" s="161">
        <v>43524</v>
      </c>
      <c r="AM193" s="159" t="s">
        <v>946</v>
      </c>
      <c r="AN193" s="159">
        <v>2016</v>
      </c>
      <c r="AO193" s="159">
        <v>2016</v>
      </c>
      <c r="AP193" s="159">
        <v>2013</v>
      </c>
      <c r="AQ193" s="159">
        <v>2013</v>
      </c>
      <c r="AR193" s="159">
        <v>2013</v>
      </c>
      <c r="AS193" s="159">
        <v>2017</v>
      </c>
      <c r="AT193" s="159">
        <v>2018</v>
      </c>
      <c r="AU193" s="159">
        <v>2016</v>
      </c>
      <c r="AV193" s="159">
        <v>2015</v>
      </c>
      <c r="AW193" s="159">
        <v>2016</v>
      </c>
      <c r="AX193" s="159">
        <v>2017</v>
      </c>
      <c r="AY193" s="159">
        <v>2014</v>
      </c>
      <c r="AZ193" s="171">
        <v>2015</v>
      </c>
      <c r="BA193" s="171">
        <v>2015</v>
      </c>
      <c r="BB193" s="159">
        <v>2017</v>
      </c>
      <c r="BC193" s="159">
        <v>2017</v>
      </c>
      <c r="BD193" s="159">
        <v>2015</v>
      </c>
      <c r="BE193" s="159"/>
      <c r="BF193" s="104"/>
    </row>
    <row r="194" spans="1:58" x14ac:dyDescent="0.25">
      <c r="A194" s="128" t="str">
        <f>'Indicator Data'!A196</f>
        <v>Zimbabwe</v>
      </c>
      <c r="B194" s="107" t="str">
        <f>'Indicator Data'!B196</f>
        <v>ZWE</v>
      </c>
      <c r="C194" s="157">
        <v>2015</v>
      </c>
      <c r="D194" s="157">
        <v>2015</v>
      </c>
      <c r="E194" s="157">
        <v>2015</v>
      </c>
      <c r="F194" s="157">
        <v>2015</v>
      </c>
      <c r="G194" s="157">
        <v>2015</v>
      </c>
      <c r="H194" s="157">
        <v>2015</v>
      </c>
      <c r="I194" s="157">
        <v>2015</v>
      </c>
      <c r="J194" s="157">
        <v>2016</v>
      </c>
      <c r="K194" s="157">
        <v>2016</v>
      </c>
      <c r="L194" s="157">
        <v>2016</v>
      </c>
      <c r="M194" s="159">
        <v>2019</v>
      </c>
      <c r="N194" s="159">
        <v>2019</v>
      </c>
      <c r="O194" s="159">
        <v>2018</v>
      </c>
      <c r="P194" s="159">
        <v>2018</v>
      </c>
      <c r="Q194" s="159">
        <v>2017</v>
      </c>
      <c r="R194" s="159">
        <v>2015</v>
      </c>
      <c r="S194" s="159">
        <v>2019</v>
      </c>
      <c r="T194" s="159">
        <v>2016</v>
      </c>
      <c r="U194" s="159">
        <v>2017</v>
      </c>
      <c r="V194" s="159">
        <v>2017</v>
      </c>
      <c r="W194" s="159">
        <v>2015</v>
      </c>
      <c r="X194" s="159">
        <v>2014</v>
      </c>
      <c r="Y194" s="159">
        <v>2011</v>
      </c>
      <c r="Z194" s="159">
        <v>2017</v>
      </c>
      <c r="AA194" s="159">
        <v>2017</v>
      </c>
      <c r="AB194" s="159">
        <v>2017</v>
      </c>
      <c r="AC194" s="159">
        <v>2015</v>
      </c>
      <c r="AD194" s="159">
        <v>2015</v>
      </c>
      <c r="AE194" s="159">
        <v>2012</v>
      </c>
      <c r="AF194" s="159">
        <v>2017</v>
      </c>
      <c r="AG194" s="158" t="s">
        <v>946</v>
      </c>
      <c r="AH194" s="159">
        <v>2016</v>
      </c>
      <c r="AI194" s="159">
        <v>2017</v>
      </c>
      <c r="AJ194" s="159">
        <v>2018</v>
      </c>
      <c r="AK194" s="161" t="s">
        <v>946</v>
      </c>
      <c r="AL194" s="161">
        <v>43524</v>
      </c>
      <c r="AM194" s="197">
        <v>43281</v>
      </c>
      <c r="AN194" s="159">
        <v>2016</v>
      </c>
      <c r="AO194" s="159">
        <v>2016</v>
      </c>
      <c r="AP194" s="159" t="s">
        <v>946</v>
      </c>
      <c r="AQ194" s="159" t="s">
        <v>946</v>
      </c>
      <c r="AR194" s="159">
        <v>2015</v>
      </c>
      <c r="AS194" s="159">
        <v>2017</v>
      </c>
      <c r="AT194" s="159">
        <v>2018</v>
      </c>
      <c r="AU194" s="159">
        <v>2016</v>
      </c>
      <c r="AV194" s="159">
        <v>2015</v>
      </c>
      <c r="AW194" s="159">
        <v>2016</v>
      </c>
      <c r="AX194" s="159">
        <v>2017</v>
      </c>
      <c r="AY194" s="159">
        <v>2014</v>
      </c>
      <c r="AZ194" s="171">
        <v>2015</v>
      </c>
      <c r="BA194" s="171">
        <v>2015</v>
      </c>
      <c r="BB194" s="159">
        <v>2017</v>
      </c>
      <c r="BC194" s="159">
        <v>2017</v>
      </c>
      <c r="BD194" s="159">
        <v>2015</v>
      </c>
      <c r="BE194" s="159"/>
      <c r="BF194" s="104"/>
    </row>
  </sheetData>
  <mergeCells count="1">
    <mergeCell ref="A1:BE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F194"/>
  <sheetViews>
    <sheetView showGridLines="0" workbookViewId="0">
      <pane xSplit="2" ySplit="3" topLeftCell="F4" activePane="bottomRight" state="frozen"/>
      <selection pane="topRight" activeCell="C1" sqref="C1"/>
      <selection pane="bottomLeft" activeCell="A5" sqref="A5"/>
      <selection pane="bottomRight" activeCell="AI6" sqref="AI6"/>
    </sheetView>
  </sheetViews>
  <sheetFormatPr defaultRowHeight="15" x14ac:dyDescent="0.25"/>
  <cols>
    <col min="1" max="1" width="49.42578125" style="4" bestFit="1" customWidth="1"/>
    <col min="2" max="2" width="5.5703125" style="4" bestFit="1" customWidth="1"/>
    <col min="3" max="57" width="5.7109375" style="4" customWidth="1"/>
    <col min="58" max="16384" width="9.140625" style="4"/>
  </cols>
  <sheetData>
    <row r="1" spans="1:58"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row>
    <row r="2" spans="1:58" s="16" customFormat="1" ht="121.5" customHeight="1" x14ac:dyDescent="0.2">
      <c r="A2" s="141" t="s">
        <v>380</v>
      </c>
      <c r="B2" s="142" t="s">
        <v>358</v>
      </c>
      <c r="C2" s="138" t="s">
        <v>437</v>
      </c>
      <c r="D2" s="138" t="s">
        <v>438</v>
      </c>
      <c r="E2" s="138" t="s">
        <v>869</v>
      </c>
      <c r="F2" s="138" t="s">
        <v>870</v>
      </c>
      <c r="G2" s="138" t="s">
        <v>871</v>
      </c>
      <c r="H2" s="138" t="s">
        <v>872</v>
      </c>
      <c r="I2" s="138" t="s">
        <v>878</v>
      </c>
      <c r="J2" s="138" t="s">
        <v>810</v>
      </c>
      <c r="K2" s="138" t="s">
        <v>811</v>
      </c>
      <c r="L2" s="138" t="s">
        <v>809</v>
      </c>
      <c r="M2" s="138" t="s">
        <v>791</v>
      </c>
      <c r="N2" s="138" t="s">
        <v>835</v>
      </c>
      <c r="O2" s="138" t="s">
        <v>939</v>
      </c>
      <c r="P2" s="138" t="s">
        <v>940</v>
      </c>
      <c r="Q2" s="138" t="s">
        <v>386</v>
      </c>
      <c r="R2" s="138" t="s">
        <v>387</v>
      </c>
      <c r="S2" s="138" t="s">
        <v>489</v>
      </c>
      <c r="T2" s="138" t="s">
        <v>490</v>
      </c>
      <c r="U2" s="138" t="s">
        <v>490</v>
      </c>
      <c r="V2" s="138" t="s">
        <v>395</v>
      </c>
      <c r="W2" s="138" t="s">
        <v>482</v>
      </c>
      <c r="X2" s="138" t="s">
        <v>394</v>
      </c>
      <c r="Y2" s="138" t="s">
        <v>902</v>
      </c>
      <c r="Z2" s="138" t="s">
        <v>480</v>
      </c>
      <c r="AA2" s="138" t="s">
        <v>908</v>
      </c>
      <c r="AB2" s="138" t="s">
        <v>405</v>
      </c>
      <c r="AC2" s="138" t="s">
        <v>481</v>
      </c>
      <c r="AD2" s="138" t="s">
        <v>959</v>
      </c>
      <c r="AE2" s="138" t="s">
        <v>475</v>
      </c>
      <c r="AF2" s="138" t="s">
        <v>385</v>
      </c>
      <c r="AG2" s="138" t="s">
        <v>483</v>
      </c>
      <c r="AH2" s="138" t="s">
        <v>484</v>
      </c>
      <c r="AI2" s="138" t="s">
        <v>484</v>
      </c>
      <c r="AJ2" s="138" t="s">
        <v>484</v>
      </c>
      <c r="AK2" s="138" t="s">
        <v>485</v>
      </c>
      <c r="AL2" s="138" t="s">
        <v>486</v>
      </c>
      <c r="AM2" s="138" t="s">
        <v>397</v>
      </c>
      <c r="AN2" s="138" t="s">
        <v>417</v>
      </c>
      <c r="AO2" s="138" t="s">
        <v>418</v>
      </c>
      <c r="AP2" s="138" t="s">
        <v>419</v>
      </c>
      <c r="AQ2" s="138" t="s">
        <v>420</v>
      </c>
      <c r="AR2" s="138" t="s">
        <v>442</v>
      </c>
      <c r="AS2" s="138" t="s">
        <v>360</v>
      </c>
      <c r="AT2" s="138" t="s">
        <v>408</v>
      </c>
      <c r="AU2" s="138" t="s">
        <v>362</v>
      </c>
      <c r="AV2" s="138" t="s">
        <v>426</v>
      </c>
      <c r="AW2" s="138" t="s">
        <v>363</v>
      </c>
      <c r="AX2" s="138" t="s">
        <v>364</v>
      </c>
      <c r="AY2" s="138" t="s">
        <v>875</v>
      </c>
      <c r="AZ2" s="138" t="s">
        <v>389</v>
      </c>
      <c r="BA2" s="138" t="s">
        <v>388</v>
      </c>
      <c r="BB2" s="138" t="s">
        <v>903</v>
      </c>
      <c r="BC2" s="138" t="s">
        <v>922</v>
      </c>
      <c r="BD2" s="138" t="s">
        <v>942</v>
      </c>
      <c r="BE2" s="138" t="s">
        <v>787</v>
      </c>
    </row>
    <row r="3" spans="1:58" x14ac:dyDescent="0.25">
      <c r="A3" s="129" t="s">
        <v>970</v>
      </c>
      <c r="B3" s="107"/>
      <c r="C3" s="156" t="str">
        <f>RIGHT('Indicator Date'!C3,4)</f>
        <v>2015</v>
      </c>
      <c r="D3" s="156" t="str">
        <f>RIGHT('Indicator Date'!D3,4)</f>
        <v>2015</v>
      </c>
      <c r="E3" s="156" t="str">
        <f>RIGHT('Indicator Date'!E3,4)</f>
        <v>2015</v>
      </c>
      <c r="F3" s="156" t="str">
        <f>RIGHT('Indicator Date'!F3,4)</f>
        <v>2015</v>
      </c>
      <c r="G3" s="156" t="str">
        <f>RIGHT('Indicator Date'!G3,4)</f>
        <v>2015</v>
      </c>
      <c r="H3" s="156" t="str">
        <f>RIGHT('Indicator Date'!H3,4)</f>
        <v>2015</v>
      </c>
      <c r="I3" s="156" t="str">
        <f>RIGHT('Indicator Date'!I3,4)</f>
        <v>2015</v>
      </c>
      <c r="J3" s="156" t="str">
        <f>RIGHT('Indicator Date'!J3,4)</f>
        <v>2016</v>
      </c>
      <c r="K3" s="156" t="str">
        <f>RIGHT('Indicator Date'!K3,4)</f>
        <v>2016</v>
      </c>
      <c r="L3" s="156" t="str">
        <f>RIGHT('Indicator Date'!L3,4)</f>
        <v>2016</v>
      </c>
      <c r="M3" s="156" t="str">
        <f>RIGHT('Indicator Date'!M3,4)</f>
        <v>2019</v>
      </c>
      <c r="N3" s="156" t="str">
        <f>RIGHT('Indicator Date'!N3,4)</f>
        <v>2019</v>
      </c>
      <c r="O3" s="156" t="str">
        <f>RIGHT('Indicator Date'!O3,4)</f>
        <v>2018</v>
      </c>
      <c r="P3" s="156" t="str">
        <f>RIGHT('Indicator Date'!P3,4)</f>
        <v>2018</v>
      </c>
      <c r="Q3" s="156" t="str">
        <f>RIGHT('Indicator Date'!Q3,4)</f>
        <v>2017</v>
      </c>
      <c r="R3" s="156" t="str">
        <f>RIGHT('Indicator Date'!R3,4)</f>
        <v>2017</v>
      </c>
      <c r="S3" s="156" t="str">
        <f>RIGHT('Indicator Date'!S3,4)</f>
        <v>2019</v>
      </c>
      <c r="T3" s="156" t="str">
        <f>RIGHT('Indicator Date'!T3,4)</f>
        <v>2016</v>
      </c>
      <c r="U3" s="156" t="str">
        <f>RIGHT('Indicator Date'!U3,4)</f>
        <v>2017</v>
      </c>
      <c r="V3" s="156" t="str">
        <f>RIGHT('Indicator Date'!V3,4)</f>
        <v>2017</v>
      </c>
      <c r="W3" s="156" t="str">
        <f>RIGHT('Indicator Date'!W3,4)</f>
        <v>2017</v>
      </c>
      <c r="X3" s="156" t="str">
        <f>RIGHT('Indicator Date'!X3,4)</f>
        <v>2016</v>
      </c>
      <c r="Y3" s="156" t="str">
        <f>RIGHT('Indicator Date'!Y3,4)</f>
        <v>2016</v>
      </c>
      <c r="Z3" s="156" t="str">
        <f>RIGHT('Indicator Date'!Z3,4)</f>
        <v>2017</v>
      </c>
      <c r="AA3" s="156" t="str">
        <f>RIGHT('Indicator Date'!AA3,4)</f>
        <v>2017</v>
      </c>
      <c r="AB3" s="156" t="str">
        <f>RIGHT('Indicator Date'!AB3,4)</f>
        <v>2017</v>
      </c>
      <c r="AC3" s="156" t="str">
        <f>RIGHT('Indicator Date'!AC3,4)</f>
        <v>2015</v>
      </c>
      <c r="AD3" s="156" t="str">
        <f>RIGHT('Indicator Date'!AD3,4)</f>
        <v>2015</v>
      </c>
      <c r="AE3" s="156" t="str">
        <f>RIGHT('Indicator Date'!AE3,4)</f>
        <v>2012</v>
      </c>
      <c r="AF3" s="156" t="str">
        <f>RIGHT('Indicator Date'!AF3,4)</f>
        <v>2017</v>
      </c>
      <c r="AG3" s="156" t="str">
        <f>RIGHT('Indicator Date'!AG3,4)</f>
        <v>2017</v>
      </c>
      <c r="AH3" s="156" t="str">
        <f>RIGHT('Indicator Date'!AH3,4)</f>
        <v>2016</v>
      </c>
      <c r="AI3" s="156" t="str">
        <f>RIGHT('Indicator Date'!AI3,4)</f>
        <v>2017</v>
      </c>
      <c r="AJ3" s="156" t="str">
        <f>RIGHT('Indicator Date'!AJ3,4)</f>
        <v>2018</v>
      </c>
      <c r="AK3" s="156" t="str">
        <f>RIGHT('Indicator Date'!AK3,4)</f>
        <v>2019</v>
      </c>
      <c r="AL3" s="156" t="str">
        <f>RIGHT('Indicator Date'!AL3,4)</f>
        <v>2019</v>
      </c>
      <c r="AM3" s="156" t="str">
        <f>RIGHT('Indicator Date'!AM3,4)</f>
        <v>2018</v>
      </c>
      <c r="AN3" s="156" t="str">
        <f>RIGHT('Indicator Date'!AN3,4)</f>
        <v>2016</v>
      </c>
      <c r="AO3" s="156" t="str">
        <f>RIGHT('Indicator Date'!AO3,4)</f>
        <v>2016</v>
      </c>
      <c r="AP3" s="156" t="str">
        <f>RIGHT('Indicator Date'!AP3,4)</f>
        <v>2014</v>
      </c>
      <c r="AQ3" s="156" t="str">
        <f>RIGHT('Indicator Date'!AQ3,4)</f>
        <v>2014</v>
      </c>
      <c r="AR3" s="156" t="str">
        <f>RIGHT('Indicator Date'!AR3,4)</f>
        <v>2015</v>
      </c>
      <c r="AS3" s="156" t="str">
        <f>RIGHT('Indicator Date'!AS3,4)</f>
        <v>2017</v>
      </c>
      <c r="AT3" s="156" t="str">
        <f>RIGHT('Indicator Date'!AT3,4)</f>
        <v>2018</v>
      </c>
      <c r="AU3" s="156" t="str">
        <f>RIGHT('Indicator Date'!AU3,4)</f>
        <v>2016</v>
      </c>
      <c r="AV3" s="156" t="str">
        <f>RIGHT('Indicator Date'!AV3,4)</f>
        <v>2017</v>
      </c>
      <c r="AW3" s="156" t="str">
        <f>RIGHT('Indicator Date'!AW3,4)</f>
        <v>2016</v>
      </c>
      <c r="AX3" s="156" t="str">
        <f>RIGHT('Indicator Date'!AX3,4)</f>
        <v>2017</v>
      </c>
      <c r="AY3" s="156" t="str">
        <f>RIGHT('Indicator Date'!AY3,4)</f>
        <v>2014</v>
      </c>
      <c r="AZ3" s="156" t="str">
        <f>RIGHT('Indicator Date'!AZ3,4)</f>
        <v>2015</v>
      </c>
      <c r="BA3" s="156" t="str">
        <f>RIGHT('Indicator Date'!BA3,4)</f>
        <v>2015</v>
      </c>
      <c r="BB3" s="156" t="str">
        <f>RIGHT('Indicator Date'!BB3,4)</f>
        <v>2017</v>
      </c>
      <c r="BC3" s="156" t="str">
        <f>RIGHT('Indicator Date'!BC3,4)</f>
        <v>2017</v>
      </c>
      <c r="BD3" s="156" t="str">
        <f>RIGHT('Indicator Date'!BD3,4)</f>
        <v>2015</v>
      </c>
      <c r="BE3" s="156"/>
    </row>
    <row r="4" spans="1:58" x14ac:dyDescent="0.25">
      <c r="A4" s="128" t="s">
        <v>1</v>
      </c>
      <c r="B4" s="107" t="s">
        <v>0</v>
      </c>
      <c r="C4" s="157">
        <f>IF('Indicator Date'!C4="","x",'Indicator Date'!C4)</f>
        <v>2015</v>
      </c>
      <c r="D4" s="157">
        <f>IF('Indicator Date'!D4="","x",'Indicator Date'!D4)</f>
        <v>2015</v>
      </c>
      <c r="E4" s="157">
        <f>IF('Indicator Date'!E4="","x",'Indicator Date'!E4)</f>
        <v>2015</v>
      </c>
      <c r="F4" s="157">
        <f>IF('Indicator Date'!F4="","x",'Indicator Date'!F4)</f>
        <v>2015</v>
      </c>
      <c r="G4" s="157">
        <f>IF('Indicator Date'!G4="","x",'Indicator Date'!G4)</f>
        <v>2015</v>
      </c>
      <c r="H4" s="157">
        <f>IF('Indicator Date'!H4="","x",'Indicator Date'!H4)</f>
        <v>2015</v>
      </c>
      <c r="I4" s="157">
        <f>IF('Indicator Date'!I4="","x",'Indicator Date'!I4)</f>
        <v>2015</v>
      </c>
      <c r="J4" s="157">
        <f>IF('Indicator Date'!J4="","x",'Indicator Date'!J4)</f>
        <v>2016</v>
      </c>
      <c r="K4" s="157">
        <f>IF('Indicator Date'!K4="","x",'Indicator Date'!K4)</f>
        <v>2016</v>
      </c>
      <c r="L4" s="157">
        <f>IF('Indicator Date'!L4="","x",'Indicator Date'!L4)</f>
        <v>2016</v>
      </c>
      <c r="M4" s="157">
        <f>IF('Indicator Date'!M4="","x",'Indicator Date'!M4)</f>
        <v>2019</v>
      </c>
      <c r="N4" s="157">
        <f>IF('Indicator Date'!N4="","x",'Indicator Date'!N4)</f>
        <v>2019</v>
      </c>
      <c r="O4" s="157">
        <f>IF('Indicator Date'!O4="","x",'Indicator Date'!O4)</f>
        <v>2018</v>
      </c>
      <c r="P4" s="157">
        <f>IF('Indicator Date'!P4="","x",'Indicator Date'!P4)</f>
        <v>2018</v>
      </c>
      <c r="Q4" s="157">
        <f>IF('Indicator Date'!Q4="","x",'Indicator Date'!Q4)</f>
        <v>2017</v>
      </c>
      <c r="R4" s="157" t="str">
        <f>IF('Indicator Date'!R4="","x",LEFT(RIGHT('Indicator Date'!R4,6),4))</f>
        <v>2016</v>
      </c>
      <c r="S4" s="157">
        <f>IF('Indicator Date'!S4="","x",'Indicator Date'!S4)</f>
        <v>2019</v>
      </c>
      <c r="T4" s="157">
        <f>IF('Indicator Date'!T4="","x",'Indicator Date'!T4)</f>
        <v>2016</v>
      </c>
      <c r="U4" s="157">
        <f>IF('Indicator Date'!U4="","x",'Indicator Date'!U4)</f>
        <v>2017</v>
      </c>
      <c r="V4" s="157">
        <f>IF('Indicator Date'!V4="","x",'Indicator Date'!V4)</f>
        <v>2017</v>
      </c>
      <c r="W4" s="157">
        <f>IF('Indicator Date'!W4="","x",'Indicator Date'!W4)</f>
        <v>2017</v>
      </c>
      <c r="X4" s="157" t="str">
        <f>IF('Indicator Date'!X4="","x",'Indicator Date'!X4)</f>
        <v>x</v>
      </c>
      <c r="Y4" s="157">
        <f>IF('Indicator Date'!Y4="","x",'Indicator Date'!Y4)</f>
        <v>2016</v>
      </c>
      <c r="Z4" s="157">
        <f>IF('Indicator Date'!Z4="","x",'Indicator Date'!Z4)</f>
        <v>2017</v>
      </c>
      <c r="AA4" s="157">
        <f>IF('Indicator Date'!AA4="","x",'Indicator Date'!AA4)</f>
        <v>2017</v>
      </c>
      <c r="AB4" s="157">
        <f>IF('Indicator Date'!AB4="","x",'Indicator Date'!AB4)</f>
        <v>2016</v>
      </c>
      <c r="AC4" s="157">
        <f>IF('Indicator Date'!AC4="","x",'Indicator Date'!AC4)</f>
        <v>2015</v>
      </c>
      <c r="AD4" s="157">
        <f>IF('Indicator Date'!AD4="","x",'Indicator Date'!AD4)</f>
        <v>2015</v>
      </c>
      <c r="AE4" s="157">
        <f>IF('Indicator Date'!AE4="","x",'Indicator Date'!AE4)</f>
        <v>2012</v>
      </c>
      <c r="AF4" s="157">
        <f>IF('Indicator Date'!AF4="","x",'Indicator Date'!AF4)</f>
        <v>2017</v>
      </c>
      <c r="AG4" s="157">
        <f>IF('Indicator Date'!AG4="","x",'Indicator Date'!AG4)</f>
        <v>2007</v>
      </c>
      <c r="AH4" s="157">
        <f>IF('Indicator Date'!AH4="","x",'Indicator Date'!AH4)</f>
        <v>2016</v>
      </c>
      <c r="AI4" s="157">
        <f>IF('Indicator Date'!AI4="","x",'Indicator Date'!AI4)</f>
        <v>2017</v>
      </c>
      <c r="AJ4" s="157">
        <f>IF('Indicator Date'!AJ4="","x",'Indicator Date'!AJ4)</f>
        <v>2018</v>
      </c>
      <c r="AK4" s="157">
        <f>IF('Indicator Date'!AK4="","x",YEAR('Indicator Date'!AK4))</f>
        <v>2018</v>
      </c>
      <c r="AL4" s="157">
        <f>IF('Indicator Date'!AL4="","x",YEAR('Indicator Date'!AL4))</f>
        <v>2018</v>
      </c>
      <c r="AM4" s="157">
        <f>IF('Indicator Date'!AM4="","x",YEAR('Indicator Date'!AM4))</f>
        <v>2018</v>
      </c>
      <c r="AN4" s="157">
        <f>IF('Indicator Date'!AN4="","x",'Indicator Date'!AN4)</f>
        <v>2016</v>
      </c>
      <c r="AO4" s="157">
        <f>IF('Indicator Date'!AO4="","x",'Indicator Date'!AO4)</f>
        <v>2016</v>
      </c>
      <c r="AP4" s="157" t="str">
        <f>IF('Indicator Date'!AP4="","x",'Indicator Date'!AP4)</f>
        <v>x</v>
      </c>
      <c r="AQ4" s="157" t="str">
        <f>IF('Indicator Date'!AQ4="","x",'Indicator Date'!AQ4)</f>
        <v>x</v>
      </c>
      <c r="AR4" s="157">
        <f>IF('Indicator Date'!AR4="","x",'Indicator Date'!AR4)</f>
        <v>2015</v>
      </c>
      <c r="AS4" s="157">
        <f>IF('Indicator Date'!AS4="","x",'Indicator Date'!AS4)</f>
        <v>2017</v>
      </c>
      <c r="AT4" s="157">
        <f>IF('Indicator Date'!AT4="","x",'Indicator Date'!AT4)</f>
        <v>2018</v>
      </c>
      <c r="AU4" s="157">
        <f>IF('Indicator Date'!AU4="","x",'Indicator Date'!AU4)</f>
        <v>2016</v>
      </c>
      <c r="AV4" s="157">
        <f>IF('Indicator Date'!AV4="","x",'Indicator Date'!AV4)</f>
        <v>2015</v>
      </c>
      <c r="AW4" s="157">
        <f>IF('Indicator Date'!AW4="","x",'Indicator Date'!AW4)</f>
        <v>2016</v>
      </c>
      <c r="AX4" s="157">
        <f>IF('Indicator Date'!AX4="","x",'Indicator Date'!AX4)</f>
        <v>2017</v>
      </c>
      <c r="AY4" s="157">
        <f>IF('Indicator Date'!AY4="","x",'Indicator Date'!AY4)</f>
        <v>2014</v>
      </c>
      <c r="AZ4" s="157">
        <f>IF('Indicator Date'!AZ4="","x",'Indicator Date'!AZ4)</f>
        <v>2015</v>
      </c>
      <c r="BA4" s="157">
        <f>IF('Indicator Date'!BA4="","x",'Indicator Date'!BA4)</f>
        <v>2015</v>
      </c>
      <c r="BB4" s="157">
        <f>IF('Indicator Date'!BB4="","x",'Indicator Date'!BB4)</f>
        <v>2017</v>
      </c>
      <c r="BC4" s="157">
        <f>IF('Indicator Date'!BC4="","x",'Indicator Date'!BC4)</f>
        <v>2017</v>
      </c>
      <c r="BD4" s="157">
        <f>IF('Indicator Date'!BD4="","x",'Indicator Date'!BD4)</f>
        <v>2015</v>
      </c>
      <c r="BE4" s="157" t="str">
        <f>IF('Indicator Date'!BE4="","x",'Indicator Date'!BE4)</f>
        <v>x</v>
      </c>
      <c r="BF4" s="104"/>
    </row>
    <row r="5" spans="1:58" x14ac:dyDescent="0.25">
      <c r="A5" s="128" t="s">
        <v>3</v>
      </c>
      <c r="B5" s="107" t="s">
        <v>2</v>
      </c>
      <c r="C5" s="157">
        <f>IF('Indicator Date'!C5="","x",'Indicator Date'!C5)</f>
        <v>2015</v>
      </c>
      <c r="D5" s="157">
        <f>IF('Indicator Date'!D5="","x",'Indicator Date'!D5)</f>
        <v>2015</v>
      </c>
      <c r="E5" s="157">
        <f>IF('Indicator Date'!E5="","x",'Indicator Date'!E5)</f>
        <v>2015</v>
      </c>
      <c r="F5" s="157">
        <f>IF('Indicator Date'!F5="","x",'Indicator Date'!F5)</f>
        <v>2015</v>
      </c>
      <c r="G5" s="157">
        <f>IF('Indicator Date'!G5="","x",'Indicator Date'!G5)</f>
        <v>2015</v>
      </c>
      <c r="H5" s="157">
        <f>IF('Indicator Date'!H5="","x",'Indicator Date'!H5)</f>
        <v>2015</v>
      </c>
      <c r="I5" s="157">
        <f>IF('Indicator Date'!I5="","x",'Indicator Date'!I5)</f>
        <v>2015</v>
      </c>
      <c r="J5" s="157">
        <f>IF('Indicator Date'!J5="","x",'Indicator Date'!J5)</f>
        <v>2016</v>
      </c>
      <c r="K5" s="157">
        <f>IF('Indicator Date'!K5="","x",'Indicator Date'!K5)</f>
        <v>2016</v>
      </c>
      <c r="L5" s="157">
        <f>IF('Indicator Date'!L5="","x",'Indicator Date'!L5)</f>
        <v>2016</v>
      </c>
      <c r="M5" s="157">
        <f>IF('Indicator Date'!M5="","x",'Indicator Date'!M5)</f>
        <v>2019</v>
      </c>
      <c r="N5" s="157">
        <f>IF('Indicator Date'!N5="","x",'Indicator Date'!N5)</f>
        <v>2019</v>
      </c>
      <c r="O5" s="157">
        <f>IF('Indicator Date'!O5="","x",'Indicator Date'!O5)</f>
        <v>2018</v>
      </c>
      <c r="P5" s="157">
        <f>IF('Indicator Date'!P5="","x",'Indicator Date'!P5)</f>
        <v>2018</v>
      </c>
      <c r="Q5" s="157">
        <f>IF('Indicator Date'!Q5="","x",'Indicator Date'!Q5)</f>
        <v>2017</v>
      </c>
      <c r="R5" s="157" t="str">
        <f>IF('Indicator Date'!R5="","x",LEFT(RIGHT('Indicator Date'!R5,6),4))</f>
        <v>2009</v>
      </c>
      <c r="S5" s="157">
        <f>IF('Indicator Date'!S5="","x",'Indicator Date'!S5)</f>
        <v>2019</v>
      </c>
      <c r="T5" s="157">
        <f>IF('Indicator Date'!T5="","x",'Indicator Date'!T5)</f>
        <v>2016</v>
      </c>
      <c r="U5" s="157">
        <f>IF('Indicator Date'!U5="","x",'Indicator Date'!U5)</f>
        <v>2017</v>
      </c>
      <c r="V5" s="157">
        <f>IF('Indicator Date'!V5="","x",'Indicator Date'!V5)</f>
        <v>2017</v>
      </c>
      <c r="W5" s="157">
        <f>IF('Indicator Date'!W5="","x",'Indicator Date'!W5)</f>
        <v>2017</v>
      </c>
      <c r="X5" s="157">
        <f>IF('Indicator Date'!X5="","x",'Indicator Date'!X5)</f>
        <v>2009</v>
      </c>
      <c r="Y5" s="157">
        <f>IF('Indicator Date'!Y5="","x",'Indicator Date'!Y5)</f>
        <v>2013</v>
      </c>
      <c r="Z5" s="157">
        <f>IF('Indicator Date'!Z5="","x",'Indicator Date'!Z5)</f>
        <v>2017</v>
      </c>
      <c r="AA5" s="157">
        <f>IF('Indicator Date'!AA5="","x",'Indicator Date'!AA5)</f>
        <v>2017</v>
      </c>
      <c r="AB5" s="157">
        <f>IF('Indicator Date'!AB5="","x",'Indicator Date'!AB5)</f>
        <v>2017</v>
      </c>
      <c r="AC5" s="157">
        <f>IF('Indicator Date'!AC5="","x",'Indicator Date'!AC5)</f>
        <v>2015</v>
      </c>
      <c r="AD5" s="157">
        <f>IF('Indicator Date'!AD5="","x",'Indicator Date'!AD5)</f>
        <v>2015</v>
      </c>
      <c r="AE5" s="157" t="str">
        <f>IF('Indicator Date'!AE5="","x",'Indicator Date'!AE5)</f>
        <v>x</v>
      </c>
      <c r="AF5" s="157">
        <f>IF('Indicator Date'!AF5="","x",'Indicator Date'!AF5)</f>
        <v>2017</v>
      </c>
      <c r="AG5" s="157">
        <f>IF('Indicator Date'!AG5="","x",'Indicator Date'!AG5)</f>
        <v>2012</v>
      </c>
      <c r="AH5" s="157">
        <f>IF('Indicator Date'!AH5="","x",'Indicator Date'!AH5)</f>
        <v>2016</v>
      </c>
      <c r="AI5" s="157">
        <f>IF('Indicator Date'!AI5="","x",'Indicator Date'!AI5)</f>
        <v>2017</v>
      </c>
      <c r="AJ5" s="157">
        <f>IF('Indicator Date'!AJ5="","x",'Indicator Date'!AJ5)</f>
        <v>2018</v>
      </c>
      <c r="AK5" s="157" t="str">
        <f>IF('Indicator Date'!AK5="","x",YEAR('Indicator Date'!AK5))</f>
        <v>x</v>
      </c>
      <c r="AL5" s="157">
        <f>IF('Indicator Date'!AL5="","x",YEAR('Indicator Date'!AL5))</f>
        <v>2018</v>
      </c>
      <c r="AM5" s="157" t="str">
        <f>IF('Indicator Date'!AM5="","x",YEAR('Indicator Date'!AM5))</f>
        <v>x</v>
      </c>
      <c r="AN5" s="157">
        <f>IF('Indicator Date'!AN5="","x",'Indicator Date'!AN5)</f>
        <v>2016</v>
      </c>
      <c r="AO5" s="157">
        <f>IF('Indicator Date'!AO5="","x",'Indicator Date'!AO5)</f>
        <v>2016</v>
      </c>
      <c r="AP5" s="157">
        <f>IF('Indicator Date'!AP5="","x",'Indicator Date'!AP5)</f>
        <v>2014</v>
      </c>
      <c r="AQ5" s="157">
        <f>IF('Indicator Date'!AQ5="","x",'Indicator Date'!AQ5)</f>
        <v>2014</v>
      </c>
      <c r="AR5" s="157" t="str">
        <f>IF('Indicator Date'!AR5="","x",'Indicator Date'!AR5)</f>
        <v>x</v>
      </c>
      <c r="AS5" s="157">
        <f>IF('Indicator Date'!AS5="","x",'Indicator Date'!AS5)</f>
        <v>2017</v>
      </c>
      <c r="AT5" s="157">
        <f>IF('Indicator Date'!AT5="","x",'Indicator Date'!AT5)</f>
        <v>2018</v>
      </c>
      <c r="AU5" s="157">
        <f>IF('Indicator Date'!AU5="","x",'Indicator Date'!AU5)</f>
        <v>2016</v>
      </c>
      <c r="AV5" s="157">
        <f>IF('Indicator Date'!AV5="","x",'Indicator Date'!AV5)</f>
        <v>2015</v>
      </c>
      <c r="AW5" s="157">
        <f>IF('Indicator Date'!AW5="","x",'Indicator Date'!AW5)</f>
        <v>2016</v>
      </c>
      <c r="AX5" s="157">
        <f>IF('Indicator Date'!AX5="","x",'Indicator Date'!AX5)</f>
        <v>2017</v>
      </c>
      <c r="AY5" s="157">
        <f>IF('Indicator Date'!AY5="","x",'Indicator Date'!AY5)</f>
        <v>2014</v>
      </c>
      <c r="AZ5" s="157">
        <f>IF('Indicator Date'!AZ5="","x",'Indicator Date'!AZ5)</f>
        <v>2015</v>
      </c>
      <c r="BA5" s="157">
        <f>IF('Indicator Date'!BA5="","x",'Indicator Date'!BA5)</f>
        <v>2015</v>
      </c>
      <c r="BB5" s="157">
        <f>IF('Indicator Date'!BB5="","x",'Indicator Date'!BB5)</f>
        <v>2017</v>
      </c>
      <c r="BC5" s="157">
        <f>IF('Indicator Date'!BC5="","x",'Indicator Date'!BC5)</f>
        <v>2017</v>
      </c>
      <c r="BD5" s="157">
        <f>IF('Indicator Date'!BD5="","x",'Indicator Date'!BD5)</f>
        <v>2015</v>
      </c>
      <c r="BE5" s="157" t="str">
        <f>IF('Indicator Date'!BE5="","x",'Indicator Date'!BE5)</f>
        <v>x</v>
      </c>
      <c r="BF5" s="104"/>
    </row>
    <row r="6" spans="1:58" x14ac:dyDescent="0.25">
      <c r="A6" s="128" t="s">
        <v>5</v>
      </c>
      <c r="B6" s="107" t="s">
        <v>4</v>
      </c>
      <c r="C6" s="157">
        <f>IF('Indicator Date'!C6="","x",'Indicator Date'!C6)</f>
        <v>2015</v>
      </c>
      <c r="D6" s="157">
        <f>IF('Indicator Date'!D6="","x",'Indicator Date'!D6)</f>
        <v>2015</v>
      </c>
      <c r="E6" s="157">
        <f>IF('Indicator Date'!E6="","x",'Indicator Date'!E6)</f>
        <v>2015</v>
      </c>
      <c r="F6" s="157">
        <f>IF('Indicator Date'!F6="","x",'Indicator Date'!F6)</f>
        <v>2015</v>
      </c>
      <c r="G6" s="157">
        <f>IF('Indicator Date'!G6="","x",'Indicator Date'!G6)</f>
        <v>2015</v>
      </c>
      <c r="H6" s="157">
        <f>IF('Indicator Date'!H6="","x",'Indicator Date'!H6)</f>
        <v>2015</v>
      </c>
      <c r="I6" s="157">
        <f>IF('Indicator Date'!I6="","x",'Indicator Date'!I6)</f>
        <v>2015</v>
      </c>
      <c r="J6" s="157">
        <f>IF('Indicator Date'!J6="","x",'Indicator Date'!J6)</f>
        <v>2016</v>
      </c>
      <c r="K6" s="157">
        <f>IF('Indicator Date'!K6="","x",'Indicator Date'!K6)</f>
        <v>2016</v>
      </c>
      <c r="L6" s="157">
        <f>IF('Indicator Date'!L6="","x",'Indicator Date'!L6)</f>
        <v>2016</v>
      </c>
      <c r="M6" s="157">
        <f>IF('Indicator Date'!M6="","x",'Indicator Date'!M6)</f>
        <v>2019</v>
      </c>
      <c r="N6" s="157">
        <f>IF('Indicator Date'!N6="","x",'Indicator Date'!N6)</f>
        <v>2019</v>
      </c>
      <c r="O6" s="157">
        <f>IF('Indicator Date'!O6="","x",'Indicator Date'!O6)</f>
        <v>2018</v>
      </c>
      <c r="P6" s="157">
        <f>IF('Indicator Date'!P6="","x",'Indicator Date'!P6)</f>
        <v>2018</v>
      </c>
      <c r="Q6" s="157">
        <f>IF('Indicator Date'!Q6="","x",'Indicator Date'!Q6)</f>
        <v>2017</v>
      </c>
      <c r="R6" s="157" t="str">
        <f>IF('Indicator Date'!R6="","x",LEFT(RIGHT('Indicator Date'!R6,6),4))</f>
        <v>x</v>
      </c>
      <c r="S6" s="157">
        <f>IF('Indicator Date'!S6="","x",'Indicator Date'!S6)</f>
        <v>2019</v>
      </c>
      <c r="T6" s="157">
        <f>IF('Indicator Date'!T6="","x",'Indicator Date'!T6)</f>
        <v>2016</v>
      </c>
      <c r="U6" s="157">
        <f>IF('Indicator Date'!U6="","x",'Indicator Date'!U6)</f>
        <v>2017</v>
      </c>
      <c r="V6" s="157">
        <f>IF('Indicator Date'!V6="","x",'Indicator Date'!V6)</f>
        <v>2017</v>
      </c>
      <c r="W6" s="157">
        <f>IF('Indicator Date'!W6="","x",'Indicator Date'!W6)</f>
        <v>2017</v>
      </c>
      <c r="X6" s="157">
        <f>IF('Indicator Date'!X6="","x",'Indicator Date'!X6)</f>
        <v>2012</v>
      </c>
      <c r="Y6" s="157">
        <f>IF('Indicator Date'!Y6="","x",'Indicator Date'!Y6)</f>
        <v>2010</v>
      </c>
      <c r="Z6" s="157">
        <f>IF('Indicator Date'!Z6="","x",'Indicator Date'!Z6)</f>
        <v>2017</v>
      </c>
      <c r="AA6" s="157">
        <f>IF('Indicator Date'!AA6="","x",'Indicator Date'!AA6)</f>
        <v>2017</v>
      </c>
      <c r="AB6" s="157">
        <f>IF('Indicator Date'!AB6="","x",'Indicator Date'!AB6)</f>
        <v>2017</v>
      </c>
      <c r="AC6" s="157">
        <f>IF('Indicator Date'!AC6="","x",'Indicator Date'!AC6)</f>
        <v>2015</v>
      </c>
      <c r="AD6" s="157">
        <f>IF('Indicator Date'!AD6="","x",'Indicator Date'!AD6)</f>
        <v>2015</v>
      </c>
      <c r="AE6" s="157">
        <f>IF('Indicator Date'!AE6="","x",'Indicator Date'!AE6)</f>
        <v>2012</v>
      </c>
      <c r="AF6" s="157">
        <f>IF('Indicator Date'!AF6="","x",'Indicator Date'!AF6)</f>
        <v>2017</v>
      </c>
      <c r="AG6" s="157" t="str">
        <f>IF('Indicator Date'!AG6="","x",'Indicator Date'!AG6)</f>
        <v>x</v>
      </c>
      <c r="AH6" s="157">
        <f>IF('Indicator Date'!AH6="","x",'Indicator Date'!AH6)</f>
        <v>2016</v>
      </c>
      <c r="AI6" s="157">
        <f>IF('Indicator Date'!AI6="","x",'Indicator Date'!AI6)</f>
        <v>2017</v>
      </c>
      <c r="AJ6" s="157">
        <f>IF('Indicator Date'!AJ6="","x",'Indicator Date'!AJ6)</f>
        <v>2018</v>
      </c>
      <c r="AK6" s="157" t="str">
        <f>IF('Indicator Date'!AK6="","x",YEAR('Indicator Date'!AK6))</f>
        <v>x</v>
      </c>
      <c r="AL6" s="157">
        <f>IF('Indicator Date'!AL6="","x",YEAR('Indicator Date'!AL6))</f>
        <v>2018</v>
      </c>
      <c r="AM6" s="157" t="str">
        <f>IF('Indicator Date'!AM6="","x",YEAR('Indicator Date'!AM6))</f>
        <v>x</v>
      </c>
      <c r="AN6" s="157">
        <f>IF('Indicator Date'!AN6="","x",'Indicator Date'!AN6)</f>
        <v>2016</v>
      </c>
      <c r="AO6" s="157">
        <f>IF('Indicator Date'!AO6="","x",'Indicator Date'!AO6)</f>
        <v>2016</v>
      </c>
      <c r="AP6" s="157">
        <f>IF('Indicator Date'!AP6="","x",'Indicator Date'!AP6)</f>
        <v>2014</v>
      </c>
      <c r="AQ6" s="157">
        <f>IF('Indicator Date'!AQ6="","x",'Indicator Date'!AQ6)</f>
        <v>2014</v>
      </c>
      <c r="AR6" s="157">
        <f>IF('Indicator Date'!AR6="","x",'Indicator Date'!AR6)</f>
        <v>2013</v>
      </c>
      <c r="AS6" s="157">
        <f>IF('Indicator Date'!AS6="","x",'Indicator Date'!AS6)</f>
        <v>2017</v>
      </c>
      <c r="AT6" s="157">
        <f>IF('Indicator Date'!AT6="","x",'Indicator Date'!AT6)</f>
        <v>2018</v>
      </c>
      <c r="AU6" s="157">
        <f>IF('Indicator Date'!AU6="","x",'Indicator Date'!AU6)</f>
        <v>2016</v>
      </c>
      <c r="AV6" s="157">
        <f>IF('Indicator Date'!AV6="","x",'Indicator Date'!AV6)</f>
        <v>2015</v>
      </c>
      <c r="AW6" s="157">
        <f>IF('Indicator Date'!AW6="","x",'Indicator Date'!AW6)</f>
        <v>2016</v>
      </c>
      <c r="AX6" s="157">
        <f>IF('Indicator Date'!AX6="","x",'Indicator Date'!AX6)</f>
        <v>2017</v>
      </c>
      <c r="AY6" s="157">
        <f>IF('Indicator Date'!AY6="","x",'Indicator Date'!AY6)</f>
        <v>2014</v>
      </c>
      <c r="AZ6" s="157">
        <f>IF('Indicator Date'!AZ6="","x",'Indicator Date'!AZ6)</f>
        <v>2015</v>
      </c>
      <c r="BA6" s="157">
        <f>IF('Indicator Date'!BA6="","x",'Indicator Date'!BA6)</f>
        <v>2015</v>
      </c>
      <c r="BB6" s="157">
        <f>IF('Indicator Date'!BB6="","x",'Indicator Date'!BB6)</f>
        <v>2017</v>
      </c>
      <c r="BC6" s="157">
        <f>IF('Indicator Date'!BC6="","x",'Indicator Date'!BC6)</f>
        <v>2017</v>
      </c>
      <c r="BD6" s="157">
        <f>IF('Indicator Date'!BD6="","x",'Indicator Date'!BD6)</f>
        <v>2015</v>
      </c>
      <c r="BE6" s="157" t="str">
        <f>IF('Indicator Date'!BE6="","x",'Indicator Date'!BE6)</f>
        <v>x</v>
      </c>
      <c r="BF6" s="104"/>
    </row>
    <row r="7" spans="1:58" x14ac:dyDescent="0.25">
      <c r="A7" s="128" t="s">
        <v>7</v>
      </c>
      <c r="B7" s="107" t="s">
        <v>6</v>
      </c>
      <c r="C7" s="157">
        <f>IF('Indicator Date'!C7="","x",'Indicator Date'!C7)</f>
        <v>2015</v>
      </c>
      <c r="D7" s="157">
        <f>IF('Indicator Date'!D7="","x",'Indicator Date'!D7)</f>
        <v>2015</v>
      </c>
      <c r="E7" s="157">
        <f>IF('Indicator Date'!E7="","x",'Indicator Date'!E7)</f>
        <v>2015</v>
      </c>
      <c r="F7" s="157">
        <f>IF('Indicator Date'!F7="","x",'Indicator Date'!F7)</f>
        <v>2015</v>
      </c>
      <c r="G7" s="157">
        <f>IF('Indicator Date'!G7="","x",'Indicator Date'!G7)</f>
        <v>2015</v>
      </c>
      <c r="H7" s="157">
        <f>IF('Indicator Date'!H7="","x",'Indicator Date'!H7)</f>
        <v>2015</v>
      </c>
      <c r="I7" s="157">
        <f>IF('Indicator Date'!I7="","x",'Indicator Date'!I7)</f>
        <v>2015</v>
      </c>
      <c r="J7" s="157">
        <f>IF('Indicator Date'!J7="","x",'Indicator Date'!J7)</f>
        <v>2016</v>
      </c>
      <c r="K7" s="157">
        <f>IF('Indicator Date'!K7="","x",'Indicator Date'!K7)</f>
        <v>2016</v>
      </c>
      <c r="L7" s="157">
        <f>IF('Indicator Date'!L7="","x",'Indicator Date'!L7)</f>
        <v>2016</v>
      </c>
      <c r="M7" s="157">
        <f>IF('Indicator Date'!M7="","x",'Indicator Date'!M7)</f>
        <v>2019</v>
      </c>
      <c r="N7" s="157">
        <f>IF('Indicator Date'!N7="","x",'Indicator Date'!N7)</f>
        <v>2019</v>
      </c>
      <c r="O7" s="157">
        <f>IF('Indicator Date'!O7="","x",'Indicator Date'!O7)</f>
        <v>2018</v>
      </c>
      <c r="P7" s="157">
        <f>IF('Indicator Date'!P7="","x",'Indicator Date'!P7)</f>
        <v>2018</v>
      </c>
      <c r="Q7" s="157">
        <f>IF('Indicator Date'!Q7="","x",'Indicator Date'!Q7)</f>
        <v>2017</v>
      </c>
      <c r="R7" s="157" t="str">
        <f>IF('Indicator Date'!R7="","x",LEFT(RIGHT('Indicator Date'!R7,6),4))</f>
        <v>2016</v>
      </c>
      <c r="S7" s="157">
        <f>IF('Indicator Date'!S7="","x",'Indicator Date'!S7)</f>
        <v>2019</v>
      </c>
      <c r="T7" s="157">
        <f>IF('Indicator Date'!T7="","x",'Indicator Date'!T7)</f>
        <v>2016</v>
      </c>
      <c r="U7" s="157">
        <f>IF('Indicator Date'!U7="","x",'Indicator Date'!U7)</f>
        <v>2017</v>
      </c>
      <c r="V7" s="157">
        <f>IF('Indicator Date'!V7="","x",'Indicator Date'!V7)</f>
        <v>2017</v>
      </c>
      <c r="W7" s="157">
        <f>IF('Indicator Date'!W7="","x",'Indicator Date'!W7)</f>
        <v>2017</v>
      </c>
      <c r="X7" s="157">
        <f>IF('Indicator Date'!X7="","x",'Indicator Date'!X7)</f>
        <v>2016</v>
      </c>
      <c r="Y7" s="157">
        <f>IF('Indicator Date'!Y7="","x",'Indicator Date'!Y7)</f>
        <v>2009</v>
      </c>
      <c r="Z7" s="157">
        <f>IF('Indicator Date'!Z7="","x",'Indicator Date'!Z7)</f>
        <v>2017</v>
      </c>
      <c r="AA7" s="157">
        <f>IF('Indicator Date'!AA7="","x",'Indicator Date'!AA7)</f>
        <v>2017</v>
      </c>
      <c r="AB7" s="157">
        <f>IF('Indicator Date'!AB7="","x",'Indicator Date'!AB7)</f>
        <v>2017</v>
      </c>
      <c r="AC7" s="157">
        <f>IF('Indicator Date'!AC7="","x",'Indicator Date'!AC7)</f>
        <v>2015</v>
      </c>
      <c r="AD7" s="157">
        <f>IF('Indicator Date'!AD7="","x",'Indicator Date'!AD7)</f>
        <v>2015</v>
      </c>
      <c r="AE7" s="157">
        <f>IF('Indicator Date'!AE7="","x",'Indicator Date'!AE7)</f>
        <v>2012</v>
      </c>
      <c r="AF7" s="157" t="str">
        <f>IF('Indicator Date'!AF7="","x",'Indicator Date'!AF7)</f>
        <v>x</v>
      </c>
      <c r="AG7" s="157">
        <f>IF('Indicator Date'!AG7="","x",'Indicator Date'!AG7)</f>
        <v>2008</v>
      </c>
      <c r="AH7" s="157">
        <f>IF('Indicator Date'!AH7="","x",'Indicator Date'!AH7)</f>
        <v>2016</v>
      </c>
      <c r="AI7" s="157">
        <f>IF('Indicator Date'!AI7="","x",'Indicator Date'!AI7)</f>
        <v>2017</v>
      </c>
      <c r="AJ7" s="157">
        <f>IF('Indicator Date'!AJ7="","x",'Indicator Date'!AJ7)</f>
        <v>2018</v>
      </c>
      <c r="AK7" s="157" t="str">
        <f>IF('Indicator Date'!AK7="","x",YEAR('Indicator Date'!AK7))</f>
        <v>x</v>
      </c>
      <c r="AL7" s="157">
        <f>IF('Indicator Date'!AL7="","x",YEAR('Indicator Date'!AL7))</f>
        <v>2019</v>
      </c>
      <c r="AM7" s="157" t="str">
        <f>IF('Indicator Date'!AM7="","x",YEAR('Indicator Date'!AM7))</f>
        <v>x</v>
      </c>
      <c r="AN7" s="157">
        <f>IF('Indicator Date'!AN7="","x",'Indicator Date'!AN7)</f>
        <v>2016</v>
      </c>
      <c r="AO7" s="157">
        <f>IF('Indicator Date'!AO7="","x",'Indicator Date'!AO7)</f>
        <v>2016</v>
      </c>
      <c r="AP7" s="157">
        <f>IF('Indicator Date'!AP7="","x",'Indicator Date'!AP7)</f>
        <v>2013</v>
      </c>
      <c r="AQ7" s="157">
        <f>IF('Indicator Date'!AQ7="","x",'Indicator Date'!AQ7)</f>
        <v>2013</v>
      </c>
      <c r="AR7" s="157">
        <f>IF('Indicator Date'!AR7="","x",'Indicator Date'!AR7)</f>
        <v>2013</v>
      </c>
      <c r="AS7" s="157">
        <f>IF('Indicator Date'!AS7="","x",'Indicator Date'!AS7)</f>
        <v>2017</v>
      </c>
      <c r="AT7" s="157">
        <f>IF('Indicator Date'!AT7="","x",'Indicator Date'!AT7)</f>
        <v>2018</v>
      </c>
      <c r="AU7" s="157">
        <f>IF('Indicator Date'!AU7="","x",'Indicator Date'!AU7)</f>
        <v>2016</v>
      </c>
      <c r="AV7" s="157">
        <f>IF('Indicator Date'!AV7="","x",'Indicator Date'!AV7)</f>
        <v>2015</v>
      </c>
      <c r="AW7" s="157">
        <f>IF('Indicator Date'!AW7="","x",'Indicator Date'!AW7)</f>
        <v>2016</v>
      </c>
      <c r="AX7" s="157">
        <f>IF('Indicator Date'!AX7="","x",'Indicator Date'!AX7)</f>
        <v>2017</v>
      </c>
      <c r="AY7" s="157">
        <f>IF('Indicator Date'!AY7="","x",'Indicator Date'!AY7)</f>
        <v>2014</v>
      </c>
      <c r="AZ7" s="157">
        <f>IF('Indicator Date'!AZ7="","x",'Indicator Date'!AZ7)</f>
        <v>2015</v>
      </c>
      <c r="BA7" s="157">
        <f>IF('Indicator Date'!BA7="","x",'Indicator Date'!BA7)</f>
        <v>2015</v>
      </c>
      <c r="BB7" s="157">
        <f>IF('Indicator Date'!BB7="","x",'Indicator Date'!BB7)</f>
        <v>2017</v>
      </c>
      <c r="BC7" s="157">
        <f>IF('Indicator Date'!BC7="","x",'Indicator Date'!BC7)</f>
        <v>2017</v>
      </c>
      <c r="BD7" s="157">
        <f>IF('Indicator Date'!BD7="","x",'Indicator Date'!BD7)</f>
        <v>2015</v>
      </c>
      <c r="BE7" s="157" t="str">
        <f>IF('Indicator Date'!BE7="","x",'Indicator Date'!BE7)</f>
        <v>x</v>
      </c>
      <c r="BF7" s="104"/>
    </row>
    <row r="8" spans="1:58" x14ac:dyDescent="0.25">
      <c r="A8" s="128" t="s">
        <v>9</v>
      </c>
      <c r="B8" s="107" t="s">
        <v>8</v>
      </c>
      <c r="C8" s="157">
        <f>IF('Indicator Date'!C8="","x",'Indicator Date'!C8)</f>
        <v>2015</v>
      </c>
      <c r="D8" s="157">
        <f>IF('Indicator Date'!D8="","x",'Indicator Date'!D8)</f>
        <v>2015</v>
      </c>
      <c r="E8" s="157">
        <f>IF('Indicator Date'!E8="","x",'Indicator Date'!E8)</f>
        <v>2015</v>
      </c>
      <c r="F8" s="157">
        <f>IF('Indicator Date'!F8="","x",'Indicator Date'!F8)</f>
        <v>2015</v>
      </c>
      <c r="G8" s="157">
        <f>IF('Indicator Date'!G8="","x",'Indicator Date'!G8)</f>
        <v>2015</v>
      </c>
      <c r="H8" s="157">
        <f>IF('Indicator Date'!H8="","x",'Indicator Date'!H8)</f>
        <v>2015</v>
      </c>
      <c r="I8" s="157">
        <f>IF('Indicator Date'!I8="","x",'Indicator Date'!I8)</f>
        <v>2015</v>
      </c>
      <c r="J8" s="157">
        <f>IF('Indicator Date'!J8="","x",'Indicator Date'!J8)</f>
        <v>2016</v>
      </c>
      <c r="K8" s="157">
        <f>IF('Indicator Date'!K8="","x",'Indicator Date'!K8)</f>
        <v>2016</v>
      </c>
      <c r="L8" s="157">
        <f>IF('Indicator Date'!L8="","x",'Indicator Date'!L8)</f>
        <v>2016</v>
      </c>
      <c r="M8" s="157">
        <f>IF('Indicator Date'!M8="","x",'Indicator Date'!M8)</f>
        <v>2019</v>
      </c>
      <c r="N8" s="157">
        <f>IF('Indicator Date'!N8="","x",'Indicator Date'!N8)</f>
        <v>2019</v>
      </c>
      <c r="O8" s="157">
        <f>IF('Indicator Date'!O8="","x",'Indicator Date'!O8)</f>
        <v>2018</v>
      </c>
      <c r="P8" s="157">
        <f>IF('Indicator Date'!P8="","x",'Indicator Date'!P8)</f>
        <v>2018</v>
      </c>
      <c r="Q8" s="157">
        <f>IF('Indicator Date'!Q8="","x",'Indicator Date'!Q8)</f>
        <v>2017</v>
      </c>
      <c r="R8" s="157" t="str">
        <f>IF('Indicator Date'!R8="","x",LEFT(RIGHT('Indicator Date'!R8,6),4))</f>
        <v>x</v>
      </c>
      <c r="S8" s="157">
        <f>IF('Indicator Date'!S8="","x",'Indicator Date'!S8)</f>
        <v>2019</v>
      </c>
      <c r="T8" s="157">
        <f>IF('Indicator Date'!T8="","x",'Indicator Date'!T8)</f>
        <v>2016</v>
      </c>
      <c r="U8" s="157">
        <f>IF('Indicator Date'!U8="","x",'Indicator Date'!U8)</f>
        <v>2017</v>
      </c>
      <c r="V8" s="157">
        <f>IF('Indicator Date'!V8="","x",'Indicator Date'!V8)</f>
        <v>2017</v>
      </c>
      <c r="W8" s="157">
        <f>IF('Indicator Date'!W8="","x",'Indicator Date'!W8)</f>
        <v>2017</v>
      </c>
      <c r="X8" s="157" t="str">
        <f>IF('Indicator Date'!X8="","x",'Indicator Date'!X8)</f>
        <v>x</v>
      </c>
      <c r="Y8" s="157" t="str">
        <f>IF('Indicator Date'!Y8="","x",'Indicator Date'!Y8)</f>
        <v>x</v>
      </c>
      <c r="Z8" s="157">
        <f>IF('Indicator Date'!Z8="","x",'Indicator Date'!Z8)</f>
        <v>2017</v>
      </c>
      <c r="AA8" s="157">
        <f>IF('Indicator Date'!AA8="","x",'Indicator Date'!AA8)</f>
        <v>2017</v>
      </c>
      <c r="AB8" s="157" t="str">
        <f>IF('Indicator Date'!AB8="","x",'Indicator Date'!AB8)</f>
        <v>x</v>
      </c>
      <c r="AC8" s="157">
        <f>IF('Indicator Date'!AC8="","x",'Indicator Date'!AC8)</f>
        <v>2015</v>
      </c>
      <c r="AD8" s="157" t="str">
        <f>IF('Indicator Date'!AD8="","x",'Indicator Date'!AD8)</f>
        <v>x</v>
      </c>
      <c r="AE8" s="157" t="str">
        <f>IF('Indicator Date'!AE8="","x",'Indicator Date'!AE8)</f>
        <v>x</v>
      </c>
      <c r="AF8" s="157" t="str">
        <f>IF('Indicator Date'!AF8="","x",'Indicator Date'!AF8)</f>
        <v>x</v>
      </c>
      <c r="AG8" s="157">
        <f>IF('Indicator Date'!AG8="","x",'Indicator Date'!AG8)</f>
        <v>2007</v>
      </c>
      <c r="AH8" s="157">
        <f>IF('Indicator Date'!AH8="","x",'Indicator Date'!AH8)</f>
        <v>2016</v>
      </c>
      <c r="AI8" s="157">
        <f>IF('Indicator Date'!AI8="","x",'Indicator Date'!AI8)</f>
        <v>2017</v>
      </c>
      <c r="AJ8" s="157">
        <f>IF('Indicator Date'!AJ8="","x",'Indicator Date'!AJ8)</f>
        <v>2018</v>
      </c>
      <c r="AK8" s="157" t="str">
        <f>IF('Indicator Date'!AK8="","x",YEAR('Indicator Date'!AK8))</f>
        <v>x</v>
      </c>
      <c r="AL8" s="157">
        <f>IF('Indicator Date'!AL8="","x",YEAR('Indicator Date'!AL8))</f>
        <v>2018</v>
      </c>
      <c r="AM8" s="157" t="str">
        <f>IF('Indicator Date'!AM8="","x",YEAR('Indicator Date'!AM8))</f>
        <v>x</v>
      </c>
      <c r="AN8" s="157">
        <f>IF('Indicator Date'!AN8="","x",'Indicator Date'!AN8)</f>
        <v>2016</v>
      </c>
      <c r="AO8" s="157">
        <f>IF('Indicator Date'!AO8="","x",'Indicator Date'!AO8)</f>
        <v>2016</v>
      </c>
      <c r="AP8" s="157">
        <f>IF('Indicator Date'!AP8="","x",'Indicator Date'!AP8)</f>
        <v>2014</v>
      </c>
      <c r="AQ8" s="157" t="str">
        <f>IF('Indicator Date'!AQ8="","x",'Indicator Date'!AQ8)</f>
        <v>x</v>
      </c>
      <c r="AR8" s="157">
        <f>IF('Indicator Date'!AR8="","x",'Indicator Date'!AR8)</f>
        <v>2013</v>
      </c>
      <c r="AS8" s="157">
        <f>IF('Indicator Date'!AS8="","x",'Indicator Date'!AS8)</f>
        <v>2017</v>
      </c>
      <c r="AT8" s="157" t="str">
        <f>IF('Indicator Date'!AT8="","x",'Indicator Date'!AT8)</f>
        <v>x</v>
      </c>
      <c r="AU8" s="157">
        <f>IF('Indicator Date'!AU8="","x",'Indicator Date'!AU8)</f>
        <v>2016</v>
      </c>
      <c r="AV8" s="157">
        <f>IF('Indicator Date'!AV8="","x",'Indicator Date'!AV8)</f>
        <v>2014</v>
      </c>
      <c r="AW8" s="157">
        <f>IF('Indicator Date'!AW8="","x",'Indicator Date'!AW8)</f>
        <v>2016</v>
      </c>
      <c r="AX8" s="157">
        <f>IF('Indicator Date'!AX8="","x",'Indicator Date'!AX8)</f>
        <v>2016</v>
      </c>
      <c r="AY8" s="157">
        <f>IF('Indicator Date'!AY8="","x",'Indicator Date'!AY8)</f>
        <v>2014</v>
      </c>
      <c r="AZ8" s="157">
        <f>IF('Indicator Date'!AZ8="","x",'Indicator Date'!AZ8)</f>
        <v>2011</v>
      </c>
      <c r="BA8" s="157">
        <f>IF('Indicator Date'!BA8="","x",'Indicator Date'!BA8)</f>
        <v>2015</v>
      </c>
      <c r="BB8" s="157">
        <f>IF('Indicator Date'!BB8="","x",'Indicator Date'!BB8)</f>
        <v>2017</v>
      </c>
      <c r="BC8" s="157">
        <f>IF('Indicator Date'!BC8="","x",'Indicator Date'!BC8)</f>
        <v>2017</v>
      </c>
      <c r="BD8" s="157">
        <f>IF('Indicator Date'!BD8="","x",'Indicator Date'!BD8)</f>
        <v>2015</v>
      </c>
      <c r="BE8" s="157" t="str">
        <f>IF('Indicator Date'!BE8="","x",'Indicator Date'!BE8)</f>
        <v>x</v>
      </c>
      <c r="BF8" s="104"/>
    </row>
    <row r="9" spans="1:58" x14ac:dyDescent="0.25">
      <c r="A9" s="128" t="s">
        <v>11</v>
      </c>
      <c r="B9" s="107" t="s">
        <v>10</v>
      </c>
      <c r="C9" s="157">
        <f>IF('Indicator Date'!C9="","x",'Indicator Date'!C9)</f>
        <v>2015</v>
      </c>
      <c r="D9" s="157">
        <f>IF('Indicator Date'!D9="","x",'Indicator Date'!D9)</f>
        <v>2015</v>
      </c>
      <c r="E9" s="157">
        <f>IF('Indicator Date'!E9="","x",'Indicator Date'!E9)</f>
        <v>2015</v>
      </c>
      <c r="F9" s="157">
        <f>IF('Indicator Date'!F9="","x",'Indicator Date'!F9)</f>
        <v>2015</v>
      </c>
      <c r="G9" s="157">
        <f>IF('Indicator Date'!G9="","x",'Indicator Date'!G9)</f>
        <v>2015</v>
      </c>
      <c r="H9" s="157">
        <f>IF('Indicator Date'!H9="","x",'Indicator Date'!H9)</f>
        <v>2015</v>
      </c>
      <c r="I9" s="157">
        <f>IF('Indicator Date'!I9="","x",'Indicator Date'!I9)</f>
        <v>2015</v>
      </c>
      <c r="J9" s="157">
        <f>IF('Indicator Date'!J9="","x",'Indicator Date'!J9)</f>
        <v>2016</v>
      </c>
      <c r="K9" s="157">
        <f>IF('Indicator Date'!K9="","x",'Indicator Date'!K9)</f>
        <v>2016</v>
      </c>
      <c r="L9" s="157">
        <f>IF('Indicator Date'!L9="","x",'Indicator Date'!L9)</f>
        <v>2016</v>
      </c>
      <c r="M9" s="157">
        <f>IF('Indicator Date'!M9="","x",'Indicator Date'!M9)</f>
        <v>2019</v>
      </c>
      <c r="N9" s="157">
        <f>IF('Indicator Date'!N9="","x",'Indicator Date'!N9)</f>
        <v>2019</v>
      </c>
      <c r="O9" s="157">
        <f>IF('Indicator Date'!O9="","x",'Indicator Date'!O9)</f>
        <v>2018</v>
      </c>
      <c r="P9" s="157">
        <f>IF('Indicator Date'!P9="","x",'Indicator Date'!P9)</f>
        <v>2018</v>
      </c>
      <c r="Q9" s="157">
        <f>IF('Indicator Date'!Q9="","x",'Indicator Date'!Q9)</f>
        <v>2017</v>
      </c>
      <c r="R9" s="157" t="str">
        <f>IF('Indicator Date'!R9="","x",LEFT(RIGHT('Indicator Date'!R9,6),4))</f>
        <v>x</v>
      </c>
      <c r="S9" s="157">
        <f>IF('Indicator Date'!S9="","x",'Indicator Date'!S9)</f>
        <v>2019</v>
      </c>
      <c r="T9" s="157">
        <f>IF('Indicator Date'!T9="","x",'Indicator Date'!T9)</f>
        <v>2016</v>
      </c>
      <c r="U9" s="157">
        <f>IF('Indicator Date'!U9="","x",'Indicator Date'!U9)</f>
        <v>2017</v>
      </c>
      <c r="V9" s="157">
        <f>IF('Indicator Date'!V9="","x",'Indicator Date'!V9)</f>
        <v>2017</v>
      </c>
      <c r="W9" s="157">
        <f>IF('Indicator Date'!W9="","x",'Indicator Date'!W9)</f>
        <v>2017</v>
      </c>
      <c r="X9" s="157" t="str">
        <f>IF('Indicator Date'!X9="","x",'Indicator Date'!X9)</f>
        <v>x</v>
      </c>
      <c r="Y9" s="157">
        <f>IF('Indicator Date'!Y9="","x",'Indicator Date'!Y9)</f>
        <v>2013</v>
      </c>
      <c r="Z9" s="157">
        <f>IF('Indicator Date'!Z9="","x",'Indicator Date'!Z9)</f>
        <v>2017</v>
      </c>
      <c r="AA9" s="157">
        <f>IF('Indicator Date'!AA9="","x",'Indicator Date'!AA9)</f>
        <v>2017</v>
      </c>
      <c r="AB9" s="157">
        <f>IF('Indicator Date'!AB9="","x",'Indicator Date'!AB9)</f>
        <v>2017</v>
      </c>
      <c r="AC9" s="157">
        <f>IF('Indicator Date'!AC9="","x",'Indicator Date'!AC9)</f>
        <v>2015</v>
      </c>
      <c r="AD9" s="157">
        <f>IF('Indicator Date'!AD9="","x",'Indicator Date'!AD9)</f>
        <v>2015</v>
      </c>
      <c r="AE9" s="157">
        <f>IF('Indicator Date'!AE9="","x",'Indicator Date'!AE9)</f>
        <v>2012</v>
      </c>
      <c r="AF9" s="157">
        <f>IF('Indicator Date'!AF9="","x",'Indicator Date'!AF9)</f>
        <v>2017</v>
      </c>
      <c r="AG9" s="157">
        <f>IF('Indicator Date'!AG9="","x",'Indicator Date'!AG9)</f>
        <v>2016</v>
      </c>
      <c r="AH9" s="157">
        <f>IF('Indicator Date'!AH9="","x",'Indicator Date'!AH9)</f>
        <v>2016</v>
      </c>
      <c r="AI9" s="157">
        <f>IF('Indicator Date'!AI9="","x",'Indicator Date'!AI9)</f>
        <v>2017</v>
      </c>
      <c r="AJ9" s="157">
        <f>IF('Indicator Date'!AJ9="","x",'Indicator Date'!AJ9)</f>
        <v>2018</v>
      </c>
      <c r="AK9" s="157" t="str">
        <f>IF('Indicator Date'!AK9="","x",YEAR('Indicator Date'!AK9))</f>
        <v>x</v>
      </c>
      <c r="AL9" s="157">
        <f>IF('Indicator Date'!AL9="","x",YEAR('Indicator Date'!AL9))</f>
        <v>2018</v>
      </c>
      <c r="AM9" s="157" t="str">
        <f>IF('Indicator Date'!AM9="","x",YEAR('Indicator Date'!AM9))</f>
        <v>x</v>
      </c>
      <c r="AN9" s="157">
        <f>IF('Indicator Date'!AN9="","x",'Indicator Date'!AN9)</f>
        <v>2016</v>
      </c>
      <c r="AO9" s="157">
        <f>IF('Indicator Date'!AO9="","x",'Indicator Date'!AO9)</f>
        <v>2016</v>
      </c>
      <c r="AP9" s="157" t="str">
        <f>IF('Indicator Date'!AP9="","x",'Indicator Date'!AP9)</f>
        <v>x</v>
      </c>
      <c r="AQ9" s="157" t="str">
        <f>IF('Indicator Date'!AQ9="","x",'Indicator Date'!AQ9)</f>
        <v>x</v>
      </c>
      <c r="AR9" s="157">
        <f>IF('Indicator Date'!AR9="","x",'Indicator Date'!AR9)</f>
        <v>2015</v>
      </c>
      <c r="AS9" s="157">
        <f>IF('Indicator Date'!AS9="","x",'Indicator Date'!AS9)</f>
        <v>2017</v>
      </c>
      <c r="AT9" s="157">
        <f>IF('Indicator Date'!AT9="","x",'Indicator Date'!AT9)</f>
        <v>2018</v>
      </c>
      <c r="AU9" s="157">
        <f>IF('Indicator Date'!AU9="","x",'Indicator Date'!AU9)</f>
        <v>2016</v>
      </c>
      <c r="AV9" s="157">
        <f>IF('Indicator Date'!AV9="","x",'Indicator Date'!AV9)</f>
        <v>2015</v>
      </c>
      <c r="AW9" s="157">
        <f>IF('Indicator Date'!AW9="","x",'Indicator Date'!AW9)</f>
        <v>2016</v>
      </c>
      <c r="AX9" s="157">
        <f>IF('Indicator Date'!AX9="","x",'Indicator Date'!AX9)</f>
        <v>2017</v>
      </c>
      <c r="AY9" s="157">
        <f>IF('Indicator Date'!AY9="","x",'Indicator Date'!AY9)</f>
        <v>2014</v>
      </c>
      <c r="AZ9" s="157">
        <f>IF('Indicator Date'!AZ9="","x",'Indicator Date'!AZ9)</f>
        <v>2015</v>
      </c>
      <c r="BA9" s="157">
        <f>IF('Indicator Date'!BA9="","x",'Indicator Date'!BA9)</f>
        <v>2015</v>
      </c>
      <c r="BB9" s="157">
        <f>IF('Indicator Date'!BB9="","x",'Indicator Date'!BB9)</f>
        <v>2017</v>
      </c>
      <c r="BC9" s="157">
        <f>IF('Indicator Date'!BC9="","x",'Indicator Date'!BC9)</f>
        <v>2017</v>
      </c>
      <c r="BD9" s="157">
        <f>IF('Indicator Date'!BD9="","x",'Indicator Date'!BD9)</f>
        <v>2015</v>
      </c>
      <c r="BE9" s="157" t="str">
        <f>IF('Indicator Date'!BE9="","x",'Indicator Date'!BE9)</f>
        <v>x</v>
      </c>
      <c r="BF9" s="104"/>
    </row>
    <row r="10" spans="1:58" x14ac:dyDescent="0.25">
      <c r="A10" s="128" t="s">
        <v>13</v>
      </c>
      <c r="B10" s="107" t="s">
        <v>12</v>
      </c>
      <c r="C10" s="157">
        <f>IF('Indicator Date'!C10="","x",'Indicator Date'!C10)</f>
        <v>2015</v>
      </c>
      <c r="D10" s="157">
        <f>IF('Indicator Date'!D10="","x",'Indicator Date'!D10)</f>
        <v>2015</v>
      </c>
      <c r="E10" s="157">
        <f>IF('Indicator Date'!E10="","x",'Indicator Date'!E10)</f>
        <v>2015</v>
      </c>
      <c r="F10" s="157">
        <f>IF('Indicator Date'!F10="","x",'Indicator Date'!F10)</f>
        <v>2015</v>
      </c>
      <c r="G10" s="157">
        <f>IF('Indicator Date'!G10="","x",'Indicator Date'!G10)</f>
        <v>2015</v>
      </c>
      <c r="H10" s="157">
        <f>IF('Indicator Date'!H10="","x",'Indicator Date'!H10)</f>
        <v>2015</v>
      </c>
      <c r="I10" s="157">
        <f>IF('Indicator Date'!I10="","x",'Indicator Date'!I10)</f>
        <v>2015</v>
      </c>
      <c r="J10" s="157">
        <f>IF('Indicator Date'!J10="","x",'Indicator Date'!J10)</f>
        <v>2016</v>
      </c>
      <c r="K10" s="157">
        <f>IF('Indicator Date'!K10="","x",'Indicator Date'!K10)</f>
        <v>2016</v>
      </c>
      <c r="L10" s="157">
        <f>IF('Indicator Date'!L10="","x",'Indicator Date'!L10)</f>
        <v>2016</v>
      </c>
      <c r="M10" s="157">
        <f>IF('Indicator Date'!M10="","x",'Indicator Date'!M10)</f>
        <v>2019</v>
      </c>
      <c r="N10" s="157">
        <f>IF('Indicator Date'!N10="","x",'Indicator Date'!N10)</f>
        <v>2019</v>
      </c>
      <c r="O10" s="157">
        <f>IF('Indicator Date'!O10="","x",'Indicator Date'!O10)</f>
        <v>2018</v>
      </c>
      <c r="P10" s="157">
        <f>IF('Indicator Date'!P10="","x",'Indicator Date'!P10)</f>
        <v>2018</v>
      </c>
      <c r="Q10" s="157">
        <f>IF('Indicator Date'!Q10="","x",'Indicator Date'!Q10)</f>
        <v>2017</v>
      </c>
      <c r="R10" s="157" t="str">
        <f>IF('Indicator Date'!R10="","x",LEFT(RIGHT('Indicator Date'!R10,6),4))</f>
        <v>2016</v>
      </c>
      <c r="S10" s="157">
        <f>IF('Indicator Date'!S10="","x",'Indicator Date'!S10)</f>
        <v>2019</v>
      </c>
      <c r="T10" s="157">
        <f>IF('Indicator Date'!T10="","x",'Indicator Date'!T10)</f>
        <v>2016</v>
      </c>
      <c r="U10" s="157">
        <f>IF('Indicator Date'!U10="","x",'Indicator Date'!U10)</f>
        <v>2017</v>
      </c>
      <c r="V10" s="157">
        <f>IF('Indicator Date'!V10="","x",'Indicator Date'!V10)</f>
        <v>2017</v>
      </c>
      <c r="W10" s="157">
        <f>IF('Indicator Date'!W10="","x",'Indicator Date'!W10)</f>
        <v>2017</v>
      </c>
      <c r="X10" s="157">
        <f>IF('Indicator Date'!X10="","x",'Indicator Date'!X10)</f>
        <v>2016</v>
      </c>
      <c r="Y10" s="157">
        <f>IF('Indicator Date'!Y10="","x",'Indicator Date'!Y10)</f>
        <v>2013</v>
      </c>
      <c r="Z10" s="157">
        <f>IF('Indicator Date'!Z10="","x",'Indicator Date'!Z10)</f>
        <v>2017</v>
      </c>
      <c r="AA10" s="157">
        <f>IF('Indicator Date'!AA10="","x",'Indicator Date'!AA10)</f>
        <v>2017</v>
      </c>
      <c r="AB10" s="157">
        <f>IF('Indicator Date'!AB10="","x",'Indicator Date'!AB10)</f>
        <v>2017</v>
      </c>
      <c r="AC10" s="157">
        <f>IF('Indicator Date'!AC10="","x",'Indicator Date'!AC10)</f>
        <v>2015</v>
      </c>
      <c r="AD10" s="157">
        <f>IF('Indicator Date'!AD10="","x",'Indicator Date'!AD10)</f>
        <v>2015</v>
      </c>
      <c r="AE10" s="157">
        <f>IF('Indicator Date'!AE10="","x",'Indicator Date'!AE10)</f>
        <v>2012</v>
      </c>
      <c r="AF10" s="157">
        <f>IF('Indicator Date'!AF10="","x",'Indicator Date'!AF10)</f>
        <v>2017</v>
      </c>
      <c r="AG10" s="157">
        <f>IF('Indicator Date'!AG10="","x",'Indicator Date'!AG10)</f>
        <v>2016</v>
      </c>
      <c r="AH10" s="157">
        <f>IF('Indicator Date'!AH10="","x",'Indicator Date'!AH10)</f>
        <v>2016</v>
      </c>
      <c r="AI10" s="157">
        <f>IF('Indicator Date'!AI10="","x",'Indicator Date'!AI10)</f>
        <v>2017</v>
      </c>
      <c r="AJ10" s="157">
        <f>IF('Indicator Date'!AJ10="","x",'Indicator Date'!AJ10)</f>
        <v>2018</v>
      </c>
      <c r="AK10" s="157" t="str">
        <f>IF('Indicator Date'!AK10="","x",YEAR('Indicator Date'!AK10))</f>
        <v>x</v>
      </c>
      <c r="AL10" s="157">
        <f>IF('Indicator Date'!AL10="","x",YEAR('Indicator Date'!AL10))</f>
        <v>2018</v>
      </c>
      <c r="AM10" s="157" t="str">
        <f>IF('Indicator Date'!AM10="","x",YEAR('Indicator Date'!AM10))</f>
        <v>x</v>
      </c>
      <c r="AN10" s="157">
        <f>IF('Indicator Date'!AN10="","x",'Indicator Date'!AN10)</f>
        <v>2016</v>
      </c>
      <c r="AO10" s="157">
        <f>IF('Indicator Date'!AO10="","x",'Indicator Date'!AO10)</f>
        <v>2016</v>
      </c>
      <c r="AP10" s="157">
        <f>IF('Indicator Date'!AP10="","x",'Indicator Date'!AP10)</f>
        <v>2014</v>
      </c>
      <c r="AQ10" s="157">
        <f>IF('Indicator Date'!AQ10="","x",'Indicator Date'!AQ10)</f>
        <v>2014</v>
      </c>
      <c r="AR10" s="157">
        <f>IF('Indicator Date'!AR10="","x",'Indicator Date'!AR10)</f>
        <v>2013</v>
      </c>
      <c r="AS10" s="157">
        <f>IF('Indicator Date'!AS10="","x",'Indicator Date'!AS10)</f>
        <v>2017</v>
      </c>
      <c r="AT10" s="157">
        <f>IF('Indicator Date'!AT10="","x",'Indicator Date'!AT10)</f>
        <v>2018</v>
      </c>
      <c r="AU10" s="157">
        <f>IF('Indicator Date'!AU10="","x",'Indicator Date'!AU10)</f>
        <v>2016</v>
      </c>
      <c r="AV10" s="157">
        <f>IF('Indicator Date'!AV10="","x",'Indicator Date'!AV10)</f>
        <v>2015</v>
      </c>
      <c r="AW10" s="157">
        <f>IF('Indicator Date'!AW10="","x",'Indicator Date'!AW10)</f>
        <v>2016</v>
      </c>
      <c r="AX10" s="157">
        <f>IF('Indicator Date'!AX10="","x",'Indicator Date'!AX10)</f>
        <v>2017</v>
      </c>
      <c r="AY10" s="157">
        <f>IF('Indicator Date'!AY10="","x",'Indicator Date'!AY10)</f>
        <v>2014</v>
      </c>
      <c r="AZ10" s="157">
        <f>IF('Indicator Date'!AZ10="","x",'Indicator Date'!AZ10)</f>
        <v>2015</v>
      </c>
      <c r="BA10" s="157">
        <f>IF('Indicator Date'!BA10="","x",'Indicator Date'!BA10)</f>
        <v>2015</v>
      </c>
      <c r="BB10" s="157">
        <f>IF('Indicator Date'!BB10="","x",'Indicator Date'!BB10)</f>
        <v>2017</v>
      </c>
      <c r="BC10" s="157">
        <f>IF('Indicator Date'!BC10="","x",'Indicator Date'!BC10)</f>
        <v>2017</v>
      </c>
      <c r="BD10" s="157">
        <f>IF('Indicator Date'!BD10="","x",'Indicator Date'!BD10)</f>
        <v>2015</v>
      </c>
      <c r="BE10" s="157" t="str">
        <f>IF('Indicator Date'!BE10="","x",'Indicator Date'!BE10)</f>
        <v>x</v>
      </c>
      <c r="BF10" s="104"/>
    </row>
    <row r="11" spans="1:58" x14ac:dyDescent="0.25">
      <c r="A11" s="128" t="s">
        <v>15</v>
      </c>
      <c r="B11" s="107" t="s">
        <v>14</v>
      </c>
      <c r="C11" s="157">
        <f>IF('Indicator Date'!C11="","x",'Indicator Date'!C11)</f>
        <v>2015</v>
      </c>
      <c r="D11" s="157">
        <f>IF('Indicator Date'!D11="","x",'Indicator Date'!D11)</f>
        <v>2015</v>
      </c>
      <c r="E11" s="157">
        <f>IF('Indicator Date'!E11="","x",'Indicator Date'!E11)</f>
        <v>2015</v>
      </c>
      <c r="F11" s="157">
        <f>IF('Indicator Date'!F11="","x",'Indicator Date'!F11)</f>
        <v>2015</v>
      </c>
      <c r="G11" s="157">
        <f>IF('Indicator Date'!G11="","x",'Indicator Date'!G11)</f>
        <v>2015</v>
      </c>
      <c r="H11" s="157">
        <f>IF('Indicator Date'!H11="","x",'Indicator Date'!H11)</f>
        <v>2015</v>
      </c>
      <c r="I11" s="157">
        <f>IF('Indicator Date'!I11="","x",'Indicator Date'!I11)</f>
        <v>2015</v>
      </c>
      <c r="J11" s="157">
        <f>IF('Indicator Date'!J11="","x",'Indicator Date'!J11)</f>
        <v>2016</v>
      </c>
      <c r="K11" s="157">
        <f>IF('Indicator Date'!K11="","x",'Indicator Date'!K11)</f>
        <v>2016</v>
      </c>
      <c r="L11" s="157">
        <f>IF('Indicator Date'!L11="","x",'Indicator Date'!L11)</f>
        <v>2016</v>
      </c>
      <c r="M11" s="157">
        <f>IF('Indicator Date'!M11="","x",'Indicator Date'!M11)</f>
        <v>2019</v>
      </c>
      <c r="N11" s="157">
        <f>IF('Indicator Date'!N11="","x",'Indicator Date'!N11)</f>
        <v>2019</v>
      </c>
      <c r="O11" s="157">
        <f>IF('Indicator Date'!O11="","x",'Indicator Date'!O11)</f>
        <v>2018</v>
      </c>
      <c r="P11" s="157">
        <f>IF('Indicator Date'!P11="","x",'Indicator Date'!P11)</f>
        <v>2018</v>
      </c>
      <c r="Q11" s="157">
        <f>IF('Indicator Date'!Q11="","x",'Indicator Date'!Q11)</f>
        <v>2017</v>
      </c>
      <c r="R11" s="157" t="str">
        <f>IF('Indicator Date'!R11="","x",LEFT(RIGHT('Indicator Date'!R11,6),4))</f>
        <v>x</v>
      </c>
      <c r="S11" s="157">
        <f>IF('Indicator Date'!S11="","x",'Indicator Date'!S11)</f>
        <v>2019</v>
      </c>
      <c r="T11" s="157">
        <f>IF('Indicator Date'!T11="","x",'Indicator Date'!T11)</f>
        <v>2016</v>
      </c>
      <c r="U11" s="157">
        <f>IF('Indicator Date'!U11="","x",'Indicator Date'!U11)</f>
        <v>2017</v>
      </c>
      <c r="V11" s="157" t="str">
        <f>IF('Indicator Date'!V11="","x",'Indicator Date'!V11)</f>
        <v>x</v>
      </c>
      <c r="W11" s="157">
        <f>IF('Indicator Date'!W11="","x",'Indicator Date'!W11)</f>
        <v>2017</v>
      </c>
      <c r="X11" s="157">
        <f>IF('Indicator Date'!X11="","x",'Indicator Date'!X11)</f>
        <v>2007</v>
      </c>
      <c r="Y11" s="157">
        <f>IF('Indicator Date'!Y11="","x",'Indicator Date'!Y11)</f>
        <v>2011</v>
      </c>
      <c r="Z11" s="157">
        <f>IF('Indicator Date'!Z11="","x",'Indicator Date'!Z11)</f>
        <v>2017</v>
      </c>
      <c r="AA11" s="157">
        <f>IF('Indicator Date'!AA11="","x",'Indicator Date'!AA11)</f>
        <v>2017</v>
      </c>
      <c r="AB11" s="157">
        <f>IF('Indicator Date'!AB11="","x",'Indicator Date'!AB11)</f>
        <v>2017</v>
      </c>
      <c r="AC11" s="157">
        <f>IF('Indicator Date'!AC11="","x",'Indicator Date'!AC11)</f>
        <v>2015</v>
      </c>
      <c r="AD11" s="157">
        <f>IF('Indicator Date'!AD11="","x",'Indicator Date'!AD11)</f>
        <v>2015</v>
      </c>
      <c r="AE11" s="157" t="str">
        <f>IF('Indicator Date'!AE11="","x",'Indicator Date'!AE11)</f>
        <v>x</v>
      </c>
      <c r="AF11" s="157">
        <f>IF('Indicator Date'!AF11="","x",'Indicator Date'!AF11)</f>
        <v>2017</v>
      </c>
      <c r="AG11" s="157">
        <f>IF('Indicator Date'!AG11="","x",'Indicator Date'!AG11)</f>
        <v>2010</v>
      </c>
      <c r="AH11" s="157">
        <f>IF('Indicator Date'!AH11="","x",'Indicator Date'!AH11)</f>
        <v>2016</v>
      </c>
      <c r="AI11" s="157">
        <f>IF('Indicator Date'!AI11="","x",'Indicator Date'!AI11)</f>
        <v>2017</v>
      </c>
      <c r="AJ11" s="157">
        <f>IF('Indicator Date'!AJ11="","x",'Indicator Date'!AJ11)</f>
        <v>2018</v>
      </c>
      <c r="AK11" s="157" t="str">
        <f>IF('Indicator Date'!AK11="","x",YEAR('Indicator Date'!AK11))</f>
        <v>x</v>
      </c>
      <c r="AL11" s="157">
        <f>IF('Indicator Date'!AL11="","x",YEAR('Indicator Date'!AL11))</f>
        <v>2018</v>
      </c>
      <c r="AM11" s="157" t="str">
        <f>IF('Indicator Date'!AM11="","x",YEAR('Indicator Date'!AM11))</f>
        <v>x</v>
      </c>
      <c r="AN11" s="157">
        <f>IF('Indicator Date'!AN11="","x",'Indicator Date'!AN11)</f>
        <v>2016</v>
      </c>
      <c r="AO11" s="157">
        <f>IF('Indicator Date'!AO11="","x",'Indicator Date'!AO11)</f>
        <v>2016</v>
      </c>
      <c r="AP11" s="157">
        <f>IF('Indicator Date'!AP11="","x",'Indicator Date'!AP11)</f>
        <v>2014</v>
      </c>
      <c r="AQ11" s="157" t="str">
        <f>IF('Indicator Date'!AQ11="","x",'Indicator Date'!AQ11)</f>
        <v>x</v>
      </c>
      <c r="AR11" s="157">
        <f>IF('Indicator Date'!AR11="","x",'Indicator Date'!AR11)</f>
        <v>2015</v>
      </c>
      <c r="AS11" s="157">
        <f>IF('Indicator Date'!AS11="","x",'Indicator Date'!AS11)</f>
        <v>2017</v>
      </c>
      <c r="AT11" s="157">
        <f>IF('Indicator Date'!AT11="","x",'Indicator Date'!AT11)</f>
        <v>2018</v>
      </c>
      <c r="AU11" s="157">
        <f>IF('Indicator Date'!AU11="","x",'Indicator Date'!AU11)</f>
        <v>2016</v>
      </c>
      <c r="AV11" s="157" t="str">
        <f>IF('Indicator Date'!AV11="","x",'Indicator Date'!AV11)</f>
        <v>x</v>
      </c>
      <c r="AW11" s="157">
        <f>IF('Indicator Date'!AW11="","x",'Indicator Date'!AW11)</f>
        <v>2016</v>
      </c>
      <c r="AX11" s="157">
        <f>IF('Indicator Date'!AX11="","x",'Indicator Date'!AX11)</f>
        <v>2017</v>
      </c>
      <c r="AY11" s="157">
        <f>IF('Indicator Date'!AY11="","x",'Indicator Date'!AY11)</f>
        <v>2014</v>
      </c>
      <c r="AZ11" s="157">
        <f>IF('Indicator Date'!AZ11="","x",'Indicator Date'!AZ11)</f>
        <v>2015</v>
      </c>
      <c r="BA11" s="157">
        <f>IF('Indicator Date'!BA11="","x",'Indicator Date'!BA11)</f>
        <v>2015</v>
      </c>
      <c r="BB11" s="157">
        <f>IF('Indicator Date'!BB11="","x",'Indicator Date'!BB11)</f>
        <v>2017</v>
      </c>
      <c r="BC11" s="157">
        <f>IF('Indicator Date'!BC11="","x",'Indicator Date'!BC11)</f>
        <v>2017</v>
      </c>
      <c r="BD11" s="157">
        <f>IF('Indicator Date'!BD11="","x",'Indicator Date'!BD11)</f>
        <v>2015</v>
      </c>
      <c r="BE11" s="157" t="str">
        <f>IF('Indicator Date'!BE11="","x",'Indicator Date'!BE11)</f>
        <v>x</v>
      </c>
      <c r="BF11" s="104"/>
    </row>
    <row r="12" spans="1:58" x14ac:dyDescent="0.25">
      <c r="A12" s="128" t="s">
        <v>17</v>
      </c>
      <c r="B12" s="107" t="s">
        <v>16</v>
      </c>
      <c r="C12" s="157">
        <f>IF('Indicator Date'!C12="","x",'Indicator Date'!C12)</f>
        <v>2015</v>
      </c>
      <c r="D12" s="157">
        <f>IF('Indicator Date'!D12="","x",'Indicator Date'!D12)</f>
        <v>2015</v>
      </c>
      <c r="E12" s="157">
        <f>IF('Indicator Date'!E12="","x",'Indicator Date'!E12)</f>
        <v>2015</v>
      </c>
      <c r="F12" s="157">
        <f>IF('Indicator Date'!F12="","x",'Indicator Date'!F12)</f>
        <v>2015</v>
      </c>
      <c r="G12" s="157">
        <f>IF('Indicator Date'!G12="","x",'Indicator Date'!G12)</f>
        <v>2015</v>
      </c>
      <c r="H12" s="157">
        <f>IF('Indicator Date'!H12="","x",'Indicator Date'!H12)</f>
        <v>2015</v>
      </c>
      <c r="I12" s="157">
        <f>IF('Indicator Date'!I12="","x",'Indicator Date'!I12)</f>
        <v>2015</v>
      </c>
      <c r="J12" s="157">
        <f>IF('Indicator Date'!J12="","x",'Indicator Date'!J12)</f>
        <v>2016</v>
      </c>
      <c r="K12" s="157">
        <f>IF('Indicator Date'!K12="","x",'Indicator Date'!K12)</f>
        <v>2016</v>
      </c>
      <c r="L12" s="157">
        <f>IF('Indicator Date'!L12="","x",'Indicator Date'!L12)</f>
        <v>2016</v>
      </c>
      <c r="M12" s="157">
        <f>IF('Indicator Date'!M12="","x",'Indicator Date'!M12)</f>
        <v>2019</v>
      </c>
      <c r="N12" s="157">
        <f>IF('Indicator Date'!N12="","x",'Indicator Date'!N12)</f>
        <v>2019</v>
      </c>
      <c r="O12" s="157">
        <f>IF('Indicator Date'!O12="","x",'Indicator Date'!O12)</f>
        <v>2018</v>
      </c>
      <c r="P12" s="157">
        <f>IF('Indicator Date'!P12="","x",'Indicator Date'!P12)</f>
        <v>2018</v>
      </c>
      <c r="Q12" s="157">
        <f>IF('Indicator Date'!Q12="","x",'Indicator Date'!Q12)</f>
        <v>2017</v>
      </c>
      <c r="R12" s="157" t="str">
        <f>IF('Indicator Date'!R12="","x",LEFT(RIGHT('Indicator Date'!R12,6),4))</f>
        <v>x</v>
      </c>
      <c r="S12" s="157">
        <f>IF('Indicator Date'!S12="","x",'Indicator Date'!S12)</f>
        <v>2019</v>
      </c>
      <c r="T12" s="157">
        <f>IF('Indicator Date'!T12="","x",'Indicator Date'!T12)</f>
        <v>2016</v>
      </c>
      <c r="U12" s="157">
        <f>IF('Indicator Date'!U12="","x",'Indicator Date'!U12)</f>
        <v>2017</v>
      </c>
      <c r="V12" s="157" t="str">
        <f>IF('Indicator Date'!V12="","x",'Indicator Date'!V12)</f>
        <v>x</v>
      </c>
      <c r="W12" s="157">
        <f>IF('Indicator Date'!W12="","x",'Indicator Date'!W12)</f>
        <v>2017</v>
      </c>
      <c r="X12" s="157" t="str">
        <f>IF('Indicator Date'!X12="","x",'Indicator Date'!X12)</f>
        <v>x</v>
      </c>
      <c r="Y12" s="157">
        <f>IF('Indicator Date'!Y12="","x",'Indicator Date'!Y12)</f>
        <v>2016</v>
      </c>
      <c r="Z12" s="157">
        <f>IF('Indicator Date'!Z12="","x",'Indicator Date'!Z12)</f>
        <v>2017</v>
      </c>
      <c r="AA12" s="157">
        <f>IF('Indicator Date'!AA12="","x",'Indicator Date'!AA12)</f>
        <v>2017</v>
      </c>
      <c r="AB12" s="157">
        <f>IF('Indicator Date'!AB12="","x",'Indicator Date'!AB12)</f>
        <v>2017</v>
      </c>
      <c r="AC12" s="157">
        <f>IF('Indicator Date'!AC12="","x",'Indicator Date'!AC12)</f>
        <v>2015</v>
      </c>
      <c r="AD12" s="157">
        <f>IF('Indicator Date'!AD12="","x",'Indicator Date'!AD12)</f>
        <v>2015</v>
      </c>
      <c r="AE12" s="157" t="str">
        <f>IF('Indicator Date'!AE12="","x",'Indicator Date'!AE12)</f>
        <v>x</v>
      </c>
      <c r="AF12" s="157">
        <f>IF('Indicator Date'!AF12="","x",'Indicator Date'!AF12)</f>
        <v>2017</v>
      </c>
      <c r="AG12" s="157">
        <f>IF('Indicator Date'!AG12="","x",'Indicator Date'!AG12)</f>
        <v>2012</v>
      </c>
      <c r="AH12" s="157">
        <f>IF('Indicator Date'!AH12="","x",'Indicator Date'!AH12)</f>
        <v>2016</v>
      </c>
      <c r="AI12" s="157">
        <f>IF('Indicator Date'!AI12="","x",'Indicator Date'!AI12)</f>
        <v>2017</v>
      </c>
      <c r="AJ12" s="157">
        <f>IF('Indicator Date'!AJ12="","x",'Indicator Date'!AJ12)</f>
        <v>2018</v>
      </c>
      <c r="AK12" s="157" t="str">
        <f>IF('Indicator Date'!AK12="","x",YEAR('Indicator Date'!AK12))</f>
        <v>x</v>
      </c>
      <c r="AL12" s="157">
        <f>IF('Indicator Date'!AL12="","x",YEAR('Indicator Date'!AL12))</f>
        <v>2018</v>
      </c>
      <c r="AM12" s="157" t="str">
        <f>IF('Indicator Date'!AM12="","x",YEAR('Indicator Date'!AM12))</f>
        <v>x</v>
      </c>
      <c r="AN12" s="157">
        <f>IF('Indicator Date'!AN12="","x",'Indicator Date'!AN12)</f>
        <v>2016</v>
      </c>
      <c r="AO12" s="157">
        <f>IF('Indicator Date'!AO12="","x",'Indicator Date'!AO12)</f>
        <v>2016</v>
      </c>
      <c r="AP12" s="157">
        <f>IF('Indicator Date'!AP12="","x",'Indicator Date'!AP12)</f>
        <v>2014</v>
      </c>
      <c r="AQ12" s="157">
        <f>IF('Indicator Date'!AQ12="","x",'Indicator Date'!AQ12)</f>
        <v>2014</v>
      </c>
      <c r="AR12" s="157">
        <f>IF('Indicator Date'!AR12="","x",'Indicator Date'!AR12)</f>
        <v>2015</v>
      </c>
      <c r="AS12" s="157">
        <f>IF('Indicator Date'!AS12="","x",'Indicator Date'!AS12)</f>
        <v>2017</v>
      </c>
      <c r="AT12" s="157">
        <f>IF('Indicator Date'!AT12="","x",'Indicator Date'!AT12)</f>
        <v>2018</v>
      </c>
      <c r="AU12" s="157">
        <f>IF('Indicator Date'!AU12="","x",'Indicator Date'!AU12)</f>
        <v>2016</v>
      </c>
      <c r="AV12" s="157" t="str">
        <f>IF('Indicator Date'!AV12="","x",'Indicator Date'!AV12)</f>
        <v>x</v>
      </c>
      <c r="AW12" s="157">
        <f>IF('Indicator Date'!AW12="","x",'Indicator Date'!AW12)</f>
        <v>2016</v>
      </c>
      <c r="AX12" s="157">
        <f>IF('Indicator Date'!AX12="","x",'Indicator Date'!AX12)</f>
        <v>2017</v>
      </c>
      <c r="AY12" s="157">
        <f>IF('Indicator Date'!AY12="","x",'Indicator Date'!AY12)</f>
        <v>2014</v>
      </c>
      <c r="AZ12" s="157">
        <f>IF('Indicator Date'!AZ12="","x",'Indicator Date'!AZ12)</f>
        <v>2015</v>
      </c>
      <c r="BA12" s="157">
        <f>IF('Indicator Date'!BA12="","x",'Indicator Date'!BA12)</f>
        <v>2015</v>
      </c>
      <c r="BB12" s="157">
        <f>IF('Indicator Date'!BB12="","x",'Indicator Date'!BB12)</f>
        <v>2017</v>
      </c>
      <c r="BC12" s="157">
        <f>IF('Indicator Date'!BC12="","x",'Indicator Date'!BC12)</f>
        <v>2017</v>
      </c>
      <c r="BD12" s="157">
        <f>IF('Indicator Date'!BD12="","x",'Indicator Date'!BD12)</f>
        <v>2015</v>
      </c>
      <c r="BE12" s="157" t="str">
        <f>IF('Indicator Date'!BE12="","x",'Indicator Date'!BE12)</f>
        <v>x</v>
      </c>
      <c r="BF12" s="104"/>
    </row>
    <row r="13" spans="1:58" x14ac:dyDescent="0.25">
      <c r="A13" s="128" t="s">
        <v>19</v>
      </c>
      <c r="B13" s="107" t="s">
        <v>18</v>
      </c>
      <c r="C13" s="157">
        <f>IF('Indicator Date'!C13="","x",'Indicator Date'!C13)</f>
        <v>2015</v>
      </c>
      <c r="D13" s="157">
        <f>IF('Indicator Date'!D13="","x",'Indicator Date'!D13)</f>
        <v>2015</v>
      </c>
      <c r="E13" s="157">
        <f>IF('Indicator Date'!E13="","x",'Indicator Date'!E13)</f>
        <v>2015</v>
      </c>
      <c r="F13" s="157">
        <f>IF('Indicator Date'!F13="","x",'Indicator Date'!F13)</f>
        <v>2015</v>
      </c>
      <c r="G13" s="157">
        <f>IF('Indicator Date'!G13="","x",'Indicator Date'!G13)</f>
        <v>2015</v>
      </c>
      <c r="H13" s="157">
        <f>IF('Indicator Date'!H13="","x",'Indicator Date'!H13)</f>
        <v>2015</v>
      </c>
      <c r="I13" s="157">
        <f>IF('Indicator Date'!I13="","x",'Indicator Date'!I13)</f>
        <v>2015</v>
      </c>
      <c r="J13" s="157">
        <f>IF('Indicator Date'!J13="","x",'Indicator Date'!J13)</f>
        <v>2016</v>
      </c>
      <c r="K13" s="157">
        <f>IF('Indicator Date'!K13="","x",'Indicator Date'!K13)</f>
        <v>2016</v>
      </c>
      <c r="L13" s="157">
        <f>IF('Indicator Date'!L13="","x",'Indicator Date'!L13)</f>
        <v>2016</v>
      </c>
      <c r="M13" s="157">
        <f>IF('Indicator Date'!M13="","x",'Indicator Date'!M13)</f>
        <v>2019</v>
      </c>
      <c r="N13" s="157">
        <f>IF('Indicator Date'!N13="","x",'Indicator Date'!N13)</f>
        <v>2019</v>
      </c>
      <c r="O13" s="157">
        <f>IF('Indicator Date'!O13="","x",'Indicator Date'!O13)</f>
        <v>2018</v>
      </c>
      <c r="P13" s="157">
        <f>IF('Indicator Date'!P13="","x",'Indicator Date'!P13)</f>
        <v>2018</v>
      </c>
      <c r="Q13" s="157">
        <f>IF('Indicator Date'!Q13="","x",'Indicator Date'!Q13)</f>
        <v>2017</v>
      </c>
      <c r="R13" s="157" t="str">
        <f>IF('Indicator Date'!R13="","x",LEFT(RIGHT('Indicator Date'!R13,6),4))</f>
        <v>x</v>
      </c>
      <c r="S13" s="157">
        <f>IF('Indicator Date'!S13="","x",'Indicator Date'!S13)</f>
        <v>2019</v>
      </c>
      <c r="T13" s="157">
        <f>IF('Indicator Date'!T13="","x",'Indicator Date'!T13)</f>
        <v>2016</v>
      </c>
      <c r="U13" s="157">
        <f>IF('Indicator Date'!U13="","x",'Indicator Date'!U13)</f>
        <v>2017</v>
      </c>
      <c r="V13" s="157">
        <f>IF('Indicator Date'!V13="","x",'Indicator Date'!V13)</f>
        <v>2017</v>
      </c>
      <c r="W13" s="157">
        <f>IF('Indicator Date'!W13="","x",'Indicator Date'!W13)</f>
        <v>2017</v>
      </c>
      <c r="X13" s="157">
        <f>IF('Indicator Date'!X13="","x",'Indicator Date'!X13)</f>
        <v>2013</v>
      </c>
      <c r="Y13" s="157">
        <f>IF('Indicator Date'!Y13="","x",'Indicator Date'!Y13)</f>
        <v>2013</v>
      </c>
      <c r="Z13" s="157">
        <f>IF('Indicator Date'!Z13="","x",'Indicator Date'!Z13)</f>
        <v>2017</v>
      </c>
      <c r="AA13" s="157">
        <f>IF('Indicator Date'!AA13="","x",'Indicator Date'!AA13)</f>
        <v>2017</v>
      </c>
      <c r="AB13" s="157">
        <f>IF('Indicator Date'!AB13="","x",'Indicator Date'!AB13)</f>
        <v>2017</v>
      </c>
      <c r="AC13" s="157">
        <f>IF('Indicator Date'!AC13="","x",'Indicator Date'!AC13)</f>
        <v>2015</v>
      </c>
      <c r="AD13" s="157">
        <f>IF('Indicator Date'!AD13="","x",'Indicator Date'!AD13)</f>
        <v>2015</v>
      </c>
      <c r="AE13" s="157">
        <f>IF('Indicator Date'!AE13="","x",'Indicator Date'!AE13)</f>
        <v>2012</v>
      </c>
      <c r="AF13" s="157">
        <f>IF('Indicator Date'!AF13="","x",'Indicator Date'!AF13)</f>
        <v>2017</v>
      </c>
      <c r="AG13" s="157">
        <f>IF('Indicator Date'!AG13="","x",'Indicator Date'!AG13)</f>
        <v>2008</v>
      </c>
      <c r="AH13" s="157">
        <f>IF('Indicator Date'!AH13="","x",'Indicator Date'!AH13)</f>
        <v>2016</v>
      </c>
      <c r="AI13" s="157">
        <f>IF('Indicator Date'!AI13="","x",'Indicator Date'!AI13)</f>
        <v>2017</v>
      </c>
      <c r="AJ13" s="157">
        <f>IF('Indicator Date'!AJ13="","x",'Indicator Date'!AJ13)</f>
        <v>2018</v>
      </c>
      <c r="AK13" s="157">
        <f>IF('Indicator Date'!AK13="","x",YEAR('Indicator Date'!AK13))</f>
        <v>2018</v>
      </c>
      <c r="AL13" s="157">
        <f>IF('Indicator Date'!AL13="","x",YEAR('Indicator Date'!AL13))</f>
        <v>2018</v>
      </c>
      <c r="AM13" s="157" t="str">
        <f>IF('Indicator Date'!AM13="","x",YEAR('Indicator Date'!AM13))</f>
        <v>x</v>
      </c>
      <c r="AN13" s="157">
        <f>IF('Indicator Date'!AN13="","x",'Indicator Date'!AN13)</f>
        <v>2016</v>
      </c>
      <c r="AO13" s="157">
        <f>IF('Indicator Date'!AO13="","x",'Indicator Date'!AO13)</f>
        <v>2016</v>
      </c>
      <c r="AP13" s="157" t="str">
        <f>IF('Indicator Date'!AP13="","x",'Indicator Date'!AP13)</f>
        <v>x</v>
      </c>
      <c r="AQ13" s="157" t="str">
        <f>IF('Indicator Date'!AQ13="","x",'Indicator Date'!AQ13)</f>
        <v>x</v>
      </c>
      <c r="AR13" s="157" t="str">
        <f>IF('Indicator Date'!AR13="","x",'Indicator Date'!AR13)</f>
        <v>x</v>
      </c>
      <c r="AS13" s="157">
        <f>IF('Indicator Date'!AS13="","x",'Indicator Date'!AS13)</f>
        <v>2017</v>
      </c>
      <c r="AT13" s="157">
        <f>IF('Indicator Date'!AT13="","x",'Indicator Date'!AT13)</f>
        <v>2018</v>
      </c>
      <c r="AU13" s="157">
        <f>IF('Indicator Date'!AU13="","x",'Indicator Date'!AU13)</f>
        <v>2016</v>
      </c>
      <c r="AV13" s="157">
        <f>IF('Indicator Date'!AV13="","x",'Indicator Date'!AV13)</f>
        <v>2016</v>
      </c>
      <c r="AW13" s="157">
        <f>IF('Indicator Date'!AW13="","x",'Indicator Date'!AW13)</f>
        <v>2016</v>
      </c>
      <c r="AX13" s="157">
        <f>IF('Indicator Date'!AX13="","x",'Indicator Date'!AX13)</f>
        <v>2017</v>
      </c>
      <c r="AY13" s="157">
        <f>IF('Indicator Date'!AY13="","x",'Indicator Date'!AY13)</f>
        <v>2014</v>
      </c>
      <c r="AZ13" s="157">
        <f>IF('Indicator Date'!AZ13="","x",'Indicator Date'!AZ13)</f>
        <v>2015</v>
      </c>
      <c r="BA13" s="157">
        <f>IF('Indicator Date'!BA13="","x",'Indicator Date'!BA13)</f>
        <v>2015</v>
      </c>
      <c r="BB13" s="157">
        <f>IF('Indicator Date'!BB13="","x",'Indicator Date'!BB13)</f>
        <v>2017</v>
      </c>
      <c r="BC13" s="157">
        <f>IF('Indicator Date'!BC13="","x",'Indicator Date'!BC13)</f>
        <v>2017</v>
      </c>
      <c r="BD13" s="157">
        <f>IF('Indicator Date'!BD13="","x",'Indicator Date'!BD13)</f>
        <v>2015</v>
      </c>
      <c r="BE13" s="157" t="str">
        <f>IF('Indicator Date'!BE13="","x",'Indicator Date'!BE13)</f>
        <v>x</v>
      </c>
      <c r="BF13" s="104"/>
    </row>
    <row r="14" spans="1:58" x14ac:dyDescent="0.25">
      <c r="A14" s="128" t="s">
        <v>21</v>
      </c>
      <c r="B14" s="107" t="s">
        <v>20</v>
      </c>
      <c r="C14" s="157">
        <f>IF('Indicator Date'!C14="","x",'Indicator Date'!C14)</f>
        <v>2015</v>
      </c>
      <c r="D14" s="157">
        <f>IF('Indicator Date'!D14="","x",'Indicator Date'!D14)</f>
        <v>2015</v>
      </c>
      <c r="E14" s="157">
        <f>IF('Indicator Date'!E14="","x",'Indicator Date'!E14)</f>
        <v>2015</v>
      </c>
      <c r="F14" s="157">
        <f>IF('Indicator Date'!F14="","x",'Indicator Date'!F14)</f>
        <v>2015</v>
      </c>
      <c r="G14" s="157">
        <f>IF('Indicator Date'!G14="","x",'Indicator Date'!G14)</f>
        <v>2015</v>
      </c>
      <c r="H14" s="157">
        <f>IF('Indicator Date'!H14="","x",'Indicator Date'!H14)</f>
        <v>2015</v>
      </c>
      <c r="I14" s="157">
        <f>IF('Indicator Date'!I14="","x",'Indicator Date'!I14)</f>
        <v>2015</v>
      </c>
      <c r="J14" s="157">
        <f>IF('Indicator Date'!J14="","x",'Indicator Date'!J14)</f>
        <v>2016</v>
      </c>
      <c r="K14" s="157">
        <f>IF('Indicator Date'!K14="","x",'Indicator Date'!K14)</f>
        <v>2016</v>
      </c>
      <c r="L14" s="157">
        <f>IF('Indicator Date'!L14="","x",'Indicator Date'!L14)</f>
        <v>2016</v>
      </c>
      <c r="M14" s="157">
        <f>IF('Indicator Date'!M14="","x",'Indicator Date'!M14)</f>
        <v>2019</v>
      </c>
      <c r="N14" s="157">
        <f>IF('Indicator Date'!N14="","x",'Indicator Date'!N14)</f>
        <v>2019</v>
      </c>
      <c r="O14" s="157">
        <f>IF('Indicator Date'!O14="","x",'Indicator Date'!O14)</f>
        <v>2018</v>
      </c>
      <c r="P14" s="157">
        <f>IF('Indicator Date'!P14="","x",'Indicator Date'!P14)</f>
        <v>2018</v>
      </c>
      <c r="Q14" s="157">
        <f>IF('Indicator Date'!Q14="","x",'Indicator Date'!Q14)</f>
        <v>2017</v>
      </c>
      <c r="R14" s="157" t="str">
        <f>IF('Indicator Date'!R14="","x",LEFT(RIGHT('Indicator Date'!R14,6),4))</f>
        <v>x</v>
      </c>
      <c r="S14" s="157">
        <f>IF('Indicator Date'!S14="","x",'Indicator Date'!S14)</f>
        <v>2019</v>
      </c>
      <c r="T14" s="157">
        <f>IF('Indicator Date'!T14="","x",'Indicator Date'!T14)</f>
        <v>2016</v>
      </c>
      <c r="U14" s="157">
        <f>IF('Indicator Date'!U14="","x",'Indicator Date'!U14)</f>
        <v>2017</v>
      </c>
      <c r="V14" s="157" t="str">
        <f>IF('Indicator Date'!V14="","x",'Indicator Date'!V14)</f>
        <v>x</v>
      </c>
      <c r="W14" s="157">
        <f>IF('Indicator Date'!W14="","x",'Indicator Date'!W14)</f>
        <v>2017</v>
      </c>
      <c r="X14" s="157" t="str">
        <f>IF('Indicator Date'!X14="","x",'Indicator Date'!X14)</f>
        <v>x</v>
      </c>
      <c r="Y14" s="157" t="str">
        <f>IF('Indicator Date'!Y14="","x",'Indicator Date'!Y14)</f>
        <v>x</v>
      </c>
      <c r="Z14" s="157">
        <f>IF('Indicator Date'!Z14="","x",'Indicator Date'!Z14)</f>
        <v>2017</v>
      </c>
      <c r="AA14" s="157">
        <f>IF('Indicator Date'!AA14="","x",'Indicator Date'!AA14)</f>
        <v>2017</v>
      </c>
      <c r="AB14" s="157">
        <f>IF('Indicator Date'!AB14="","x",'Indicator Date'!AB14)</f>
        <v>2017</v>
      </c>
      <c r="AC14" s="157">
        <f>IF('Indicator Date'!AC14="","x",'Indicator Date'!AC14)</f>
        <v>2015</v>
      </c>
      <c r="AD14" s="157">
        <f>IF('Indicator Date'!AD14="","x",'Indicator Date'!AD14)</f>
        <v>2015</v>
      </c>
      <c r="AE14" s="157" t="str">
        <f>IF('Indicator Date'!AE14="","x",'Indicator Date'!AE14)</f>
        <v>x</v>
      </c>
      <c r="AF14" s="157">
        <f>IF('Indicator Date'!AF14="","x",'Indicator Date'!AF14)</f>
        <v>2017</v>
      </c>
      <c r="AG14" s="157" t="str">
        <f>IF('Indicator Date'!AG14="","x",'Indicator Date'!AG14)</f>
        <v>x</v>
      </c>
      <c r="AH14" s="157">
        <f>IF('Indicator Date'!AH14="","x",'Indicator Date'!AH14)</f>
        <v>2016</v>
      </c>
      <c r="AI14" s="157">
        <f>IF('Indicator Date'!AI14="","x",'Indicator Date'!AI14)</f>
        <v>2017</v>
      </c>
      <c r="AJ14" s="157">
        <f>IF('Indicator Date'!AJ14="","x",'Indicator Date'!AJ14)</f>
        <v>2018</v>
      </c>
      <c r="AK14" s="157" t="str">
        <f>IF('Indicator Date'!AK14="","x",YEAR('Indicator Date'!AK14))</f>
        <v>x</v>
      </c>
      <c r="AL14" s="157">
        <f>IF('Indicator Date'!AL14="","x",YEAR('Indicator Date'!AL14))</f>
        <v>2018</v>
      </c>
      <c r="AM14" s="157" t="str">
        <f>IF('Indicator Date'!AM14="","x",YEAR('Indicator Date'!AM14))</f>
        <v>x</v>
      </c>
      <c r="AN14" s="157">
        <f>IF('Indicator Date'!AN14="","x",'Indicator Date'!AN14)</f>
        <v>2016</v>
      </c>
      <c r="AO14" s="157">
        <f>IF('Indicator Date'!AO14="","x",'Indicator Date'!AO14)</f>
        <v>2016</v>
      </c>
      <c r="AP14" s="157">
        <f>IF('Indicator Date'!AP14="","x",'Indicator Date'!AP14)</f>
        <v>2014</v>
      </c>
      <c r="AQ14" s="157">
        <f>IF('Indicator Date'!AQ14="","x",'Indicator Date'!AQ14)</f>
        <v>2014</v>
      </c>
      <c r="AR14" s="157" t="str">
        <f>IF('Indicator Date'!AR14="","x",'Indicator Date'!AR14)</f>
        <v>x</v>
      </c>
      <c r="AS14" s="157">
        <f>IF('Indicator Date'!AS14="","x",'Indicator Date'!AS14)</f>
        <v>2017</v>
      </c>
      <c r="AT14" s="157">
        <f>IF('Indicator Date'!AT14="","x",'Indicator Date'!AT14)</f>
        <v>2018</v>
      </c>
      <c r="AU14" s="157">
        <f>IF('Indicator Date'!AU14="","x",'Indicator Date'!AU14)</f>
        <v>2016</v>
      </c>
      <c r="AV14" s="157" t="str">
        <f>IF('Indicator Date'!AV14="","x",'Indicator Date'!AV14)</f>
        <v>x</v>
      </c>
      <c r="AW14" s="157">
        <f>IF('Indicator Date'!AW14="","x",'Indicator Date'!AW14)</f>
        <v>2016</v>
      </c>
      <c r="AX14" s="157">
        <f>IF('Indicator Date'!AX14="","x",'Indicator Date'!AX14)</f>
        <v>2017</v>
      </c>
      <c r="AY14" s="157">
        <f>IF('Indicator Date'!AY14="","x",'Indicator Date'!AY14)</f>
        <v>2014</v>
      </c>
      <c r="AZ14" s="157">
        <f>IF('Indicator Date'!AZ14="","x",'Indicator Date'!AZ14)</f>
        <v>2015</v>
      </c>
      <c r="BA14" s="157">
        <f>IF('Indicator Date'!BA14="","x",'Indicator Date'!BA14)</f>
        <v>2015</v>
      </c>
      <c r="BB14" s="157">
        <f>IF('Indicator Date'!BB14="","x",'Indicator Date'!BB14)</f>
        <v>2017</v>
      </c>
      <c r="BC14" s="157">
        <f>IF('Indicator Date'!BC14="","x",'Indicator Date'!BC14)</f>
        <v>2017</v>
      </c>
      <c r="BD14" s="157">
        <f>IF('Indicator Date'!BD14="","x",'Indicator Date'!BD14)</f>
        <v>2015</v>
      </c>
      <c r="BE14" s="157" t="str">
        <f>IF('Indicator Date'!BE14="","x",'Indicator Date'!BE14)</f>
        <v>x</v>
      </c>
      <c r="BF14" s="104"/>
    </row>
    <row r="15" spans="1:58" x14ac:dyDescent="0.25">
      <c r="A15" s="128" t="s">
        <v>23</v>
      </c>
      <c r="B15" s="107" t="s">
        <v>22</v>
      </c>
      <c r="C15" s="157">
        <f>IF('Indicator Date'!C15="","x",'Indicator Date'!C15)</f>
        <v>2015</v>
      </c>
      <c r="D15" s="157">
        <f>IF('Indicator Date'!D15="","x",'Indicator Date'!D15)</f>
        <v>2015</v>
      </c>
      <c r="E15" s="157">
        <f>IF('Indicator Date'!E15="","x",'Indicator Date'!E15)</f>
        <v>2015</v>
      </c>
      <c r="F15" s="157">
        <f>IF('Indicator Date'!F15="","x",'Indicator Date'!F15)</f>
        <v>2015</v>
      </c>
      <c r="G15" s="157">
        <f>IF('Indicator Date'!G15="","x",'Indicator Date'!G15)</f>
        <v>2015</v>
      </c>
      <c r="H15" s="157">
        <f>IF('Indicator Date'!H15="","x",'Indicator Date'!H15)</f>
        <v>2015</v>
      </c>
      <c r="I15" s="157">
        <f>IF('Indicator Date'!I15="","x",'Indicator Date'!I15)</f>
        <v>2015</v>
      </c>
      <c r="J15" s="157">
        <f>IF('Indicator Date'!J15="","x",'Indicator Date'!J15)</f>
        <v>2016</v>
      </c>
      <c r="K15" s="157">
        <f>IF('Indicator Date'!K15="","x",'Indicator Date'!K15)</f>
        <v>2016</v>
      </c>
      <c r="L15" s="157">
        <f>IF('Indicator Date'!L15="","x",'Indicator Date'!L15)</f>
        <v>2016</v>
      </c>
      <c r="M15" s="157">
        <f>IF('Indicator Date'!M15="","x",'Indicator Date'!M15)</f>
        <v>2019</v>
      </c>
      <c r="N15" s="157">
        <f>IF('Indicator Date'!N15="","x",'Indicator Date'!N15)</f>
        <v>2019</v>
      </c>
      <c r="O15" s="157">
        <f>IF('Indicator Date'!O15="","x",'Indicator Date'!O15)</f>
        <v>2018</v>
      </c>
      <c r="P15" s="157">
        <f>IF('Indicator Date'!P15="","x",'Indicator Date'!P15)</f>
        <v>2018</v>
      </c>
      <c r="Q15" s="157">
        <f>IF('Indicator Date'!Q15="","x",'Indicator Date'!Q15)</f>
        <v>2017</v>
      </c>
      <c r="R15" s="157" t="str">
        <f>IF('Indicator Date'!R15="","x",LEFT(RIGHT('Indicator Date'!R15,6),4))</f>
        <v>x</v>
      </c>
      <c r="S15" s="157">
        <f>IF('Indicator Date'!S15="","x",'Indicator Date'!S15)</f>
        <v>2019</v>
      </c>
      <c r="T15" s="157">
        <f>IF('Indicator Date'!T15="","x",'Indicator Date'!T15)</f>
        <v>2016</v>
      </c>
      <c r="U15" s="157">
        <f>IF('Indicator Date'!U15="","x",'Indicator Date'!U15)</f>
        <v>2017</v>
      </c>
      <c r="V15" s="157" t="str">
        <f>IF('Indicator Date'!V15="","x",'Indicator Date'!V15)</f>
        <v>x</v>
      </c>
      <c r="W15" s="157">
        <f>IF('Indicator Date'!W15="","x",'Indicator Date'!W15)</f>
        <v>2017</v>
      </c>
      <c r="X15" s="157" t="str">
        <f>IF('Indicator Date'!X15="","x",'Indicator Date'!X15)</f>
        <v>x</v>
      </c>
      <c r="Y15" s="157">
        <f>IF('Indicator Date'!Y15="","x",'Indicator Date'!Y15)</f>
        <v>2012</v>
      </c>
      <c r="Z15" s="157">
        <f>IF('Indicator Date'!Z15="","x",'Indicator Date'!Z15)</f>
        <v>2017</v>
      </c>
      <c r="AA15" s="157">
        <f>IF('Indicator Date'!AA15="","x",'Indicator Date'!AA15)</f>
        <v>2017</v>
      </c>
      <c r="AB15" s="157">
        <f>IF('Indicator Date'!AB15="","x",'Indicator Date'!AB15)</f>
        <v>2017</v>
      </c>
      <c r="AC15" s="157">
        <f>IF('Indicator Date'!AC15="","x",'Indicator Date'!AC15)</f>
        <v>2015</v>
      </c>
      <c r="AD15" s="157">
        <f>IF('Indicator Date'!AD15="","x",'Indicator Date'!AD15)</f>
        <v>2015</v>
      </c>
      <c r="AE15" s="157" t="str">
        <f>IF('Indicator Date'!AE15="","x",'Indicator Date'!AE15)</f>
        <v>x</v>
      </c>
      <c r="AF15" s="157">
        <f>IF('Indicator Date'!AF15="","x",'Indicator Date'!AF15)</f>
        <v>2017</v>
      </c>
      <c r="AG15" s="157" t="str">
        <f>IF('Indicator Date'!AG15="","x",'Indicator Date'!AG15)</f>
        <v>x</v>
      </c>
      <c r="AH15" s="157">
        <f>IF('Indicator Date'!AH15="","x",'Indicator Date'!AH15)</f>
        <v>2016</v>
      </c>
      <c r="AI15" s="157">
        <f>IF('Indicator Date'!AI15="","x",'Indicator Date'!AI15)</f>
        <v>2017</v>
      </c>
      <c r="AJ15" s="157">
        <f>IF('Indicator Date'!AJ15="","x",'Indicator Date'!AJ15)</f>
        <v>2018</v>
      </c>
      <c r="AK15" s="157" t="str">
        <f>IF('Indicator Date'!AK15="","x",YEAR('Indicator Date'!AK15))</f>
        <v>x</v>
      </c>
      <c r="AL15" s="157">
        <f>IF('Indicator Date'!AL15="","x",YEAR('Indicator Date'!AL15))</f>
        <v>2018</v>
      </c>
      <c r="AM15" s="157" t="str">
        <f>IF('Indicator Date'!AM15="","x",YEAR('Indicator Date'!AM15))</f>
        <v>x</v>
      </c>
      <c r="AN15" s="157">
        <f>IF('Indicator Date'!AN15="","x",'Indicator Date'!AN15)</f>
        <v>2016</v>
      </c>
      <c r="AO15" s="157">
        <f>IF('Indicator Date'!AO15="","x",'Indicator Date'!AO15)</f>
        <v>2016</v>
      </c>
      <c r="AP15" s="157">
        <f>IF('Indicator Date'!AP15="","x",'Indicator Date'!AP15)</f>
        <v>2014</v>
      </c>
      <c r="AQ15" s="157">
        <f>IF('Indicator Date'!AQ15="","x",'Indicator Date'!AQ15)</f>
        <v>2014</v>
      </c>
      <c r="AR15" s="157">
        <f>IF('Indicator Date'!AR15="","x",'Indicator Date'!AR15)</f>
        <v>2013</v>
      </c>
      <c r="AS15" s="157">
        <f>IF('Indicator Date'!AS15="","x",'Indicator Date'!AS15)</f>
        <v>2017</v>
      </c>
      <c r="AT15" s="157">
        <f>IF('Indicator Date'!AT15="","x",'Indicator Date'!AT15)</f>
        <v>2018</v>
      </c>
      <c r="AU15" s="157">
        <f>IF('Indicator Date'!AU15="","x",'Indicator Date'!AU15)</f>
        <v>2016</v>
      </c>
      <c r="AV15" s="157">
        <f>IF('Indicator Date'!AV15="","x",'Indicator Date'!AV15)</f>
        <v>2015</v>
      </c>
      <c r="AW15" s="157">
        <f>IF('Indicator Date'!AW15="","x",'Indicator Date'!AW15)</f>
        <v>2016</v>
      </c>
      <c r="AX15" s="157">
        <f>IF('Indicator Date'!AX15="","x",'Indicator Date'!AX15)</f>
        <v>2017</v>
      </c>
      <c r="AY15" s="157">
        <f>IF('Indicator Date'!AY15="","x",'Indicator Date'!AY15)</f>
        <v>2014</v>
      </c>
      <c r="AZ15" s="157">
        <f>IF('Indicator Date'!AZ15="","x",'Indicator Date'!AZ15)</f>
        <v>2015</v>
      </c>
      <c r="BA15" s="157">
        <f>IF('Indicator Date'!BA15="","x",'Indicator Date'!BA15)</f>
        <v>2015</v>
      </c>
      <c r="BB15" s="157">
        <f>IF('Indicator Date'!BB15="","x",'Indicator Date'!BB15)</f>
        <v>2017</v>
      </c>
      <c r="BC15" s="157">
        <f>IF('Indicator Date'!BC15="","x",'Indicator Date'!BC15)</f>
        <v>2017</v>
      </c>
      <c r="BD15" s="157">
        <f>IF('Indicator Date'!BD15="","x",'Indicator Date'!BD15)</f>
        <v>2015</v>
      </c>
      <c r="BE15" s="157" t="str">
        <f>IF('Indicator Date'!BE15="","x",'Indicator Date'!BE15)</f>
        <v>x</v>
      </c>
      <c r="BF15" s="104"/>
    </row>
    <row r="16" spans="1:58" x14ac:dyDescent="0.25">
      <c r="A16" s="128" t="s">
        <v>25</v>
      </c>
      <c r="B16" s="107" t="s">
        <v>24</v>
      </c>
      <c r="C16" s="157">
        <f>IF('Indicator Date'!C16="","x",'Indicator Date'!C16)</f>
        <v>2015</v>
      </c>
      <c r="D16" s="157">
        <f>IF('Indicator Date'!D16="","x",'Indicator Date'!D16)</f>
        <v>2015</v>
      </c>
      <c r="E16" s="157">
        <f>IF('Indicator Date'!E16="","x",'Indicator Date'!E16)</f>
        <v>2015</v>
      </c>
      <c r="F16" s="157">
        <f>IF('Indicator Date'!F16="","x",'Indicator Date'!F16)</f>
        <v>2015</v>
      </c>
      <c r="G16" s="157">
        <f>IF('Indicator Date'!G16="","x",'Indicator Date'!G16)</f>
        <v>2015</v>
      </c>
      <c r="H16" s="157">
        <f>IF('Indicator Date'!H16="","x",'Indicator Date'!H16)</f>
        <v>2015</v>
      </c>
      <c r="I16" s="157">
        <f>IF('Indicator Date'!I16="","x",'Indicator Date'!I16)</f>
        <v>2015</v>
      </c>
      <c r="J16" s="157">
        <f>IF('Indicator Date'!J16="","x",'Indicator Date'!J16)</f>
        <v>2016</v>
      </c>
      <c r="K16" s="157">
        <f>IF('Indicator Date'!K16="","x",'Indicator Date'!K16)</f>
        <v>2016</v>
      </c>
      <c r="L16" s="157">
        <f>IF('Indicator Date'!L16="","x",'Indicator Date'!L16)</f>
        <v>2016</v>
      </c>
      <c r="M16" s="157">
        <f>IF('Indicator Date'!M16="","x",'Indicator Date'!M16)</f>
        <v>2019</v>
      </c>
      <c r="N16" s="157">
        <f>IF('Indicator Date'!N16="","x",'Indicator Date'!N16)</f>
        <v>2019</v>
      </c>
      <c r="O16" s="157">
        <f>IF('Indicator Date'!O16="","x",'Indicator Date'!O16)</f>
        <v>2018</v>
      </c>
      <c r="P16" s="157">
        <f>IF('Indicator Date'!P16="","x",'Indicator Date'!P16)</f>
        <v>2018</v>
      </c>
      <c r="Q16" s="157">
        <f>IF('Indicator Date'!Q16="","x",'Indicator Date'!Q16)</f>
        <v>2017</v>
      </c>
      <c r="R16" s="157" t="str">
        <f>IF('Indicator Date'!R16="","x",LEFT(RIGHT('Indicator Date'!R16,6),4))</f>
        <v>2014</v>
      </c>
      <c r="S16" s="157">
        <f>IF('Indicator Date'!S16="","x",'Indicator Date'!S16)</f>
        <v>2019</v>
      </c>
      <c r="T16" s="157">
        <f>IF('Indicator Date'!T16="","x",'Indicator Date'!T16)</f>
        <v>2016</v>
      </c>
      <c r="U16" s="157">
        <f>IF('Indicator Date'!U16="","x",'Indicator Date'!U16)</f>
        <v>2017</v>
      </c>
      <c r="V16" s="157">
        <f>IF('Indicator Date'!V16="","x",'Indicator Date'!V16)</f>
        <v>2017</v>
      </c>
      <c r="W16" s="157">
        <f>IF('Indicator Date'!W16="","x",'Indicator Date'!W16)</f>
        <v>2017</v>
      </c>
      <c r="X16" s="157">
        <f>IF('Indicator Date'!X16="","x",'Indicator Date'!X16)</f>
        <v>2014</v>
      </c>
      <c r="Y16" s="157">
        <f>IF('Indicator Date'!Y16="","x",'Indicator Date'!Y16)</f>
        <v>2011</v>
      </c>
      <c r="Z16" s="157">
        <f>IF('Indicator Date'!Z16="","x",'Indicator Date'!Z16)</f>
        <v>2017</v>
      </c>
      <c r="AA16" s="157">
        <f>IF('Indicator Date'!AA16="","x",'Indicator Date'!AA16)</f>
        <v>2017</v>
      </c>
      <c r="AB16" s="157">
        <f>IF('Indicator Date'!AB16="","x",'Indicator Date'!AB16)</f>
        <v>2017</v>
      </c>
      <c r="AC16" s="157">
        <f>IF('Indicator Date'!AC16="","x",'Indicator Date'!AC16)</f>
        <v>2015</v>
      </c>
      <c r="AD16" s="157">
        <f>IF('Indicator Date'!AD16="","x",'Indicator Date'!AD16)</f>
        <v>2015</v>
      </c>
      <c r="AE16" s="157">
        <f>IF('Indicator Date'!AE16="","x",'Indicator Date'!AE16)</f>
        <v>2012</v>
      </c>
      <c r="AF16" s="157">
        <f>IF('Indicator Date'!AF16="","x",'Indicator Date'!AF16)</f>
        <v>2017</v>
      </c>
      <c r="AG16" s="157">
        <f>IF('Indicator Date'!AG16="","x",'Indicator Date'!AG16)</f>
        <v>2016</v>
      </c>
      <c r="AH16" s="157">
        <f>IF('Indicator Date'!AH16="","x",'Indicator Date'!AH16)</f>
        <v>2016</v>
      </c>
      <c r="AI16" s="157">
        <f>IF('Indicator Date'!AI16="","x",'Indicator Date'!AI16)</f>
        <v>2017</v>
      </c>
      <c r="AJ16" s="157">
        <f>IF('Indicator Date'!AJ16="","x",'Indicator Date'!AJ16)</f>
        <v>2018</v>
      </c>
      <c r="AK16" s="157">
        <f>IF('Indicator Date'!AK16="","x",YEAR('Indicator Date'!AK16))</f>
        <v>2017</v>
      </c>
      <c r="AL16" s="157">
        <f>IF('Indicator Date'!AL16="","x",YEAR('Indicator Date'!AL16))</f>
        <v>2019</v>
      </c>
      <c r="AM16" s="157" t="str">
        <f>IF('Indicator Date'!AM16="","x",YEAR('Indicator Date'!AM16))</f>
        <v>x</v>
      </c>
      <c r="AN16" s="157">
        <f>IF('Indicator Date'!AN16="","x",'Indicator Date'!AN16)</f>
        <v>2016</v>
      </c>
      <c r="AO16" s="157">
        <f>IF('Indicator Date'!AO16="","x",'Indicator Date'!AO16)</f>
        <v>2016</v>
      </c>
      <c r="AP16" s="157">
        <f>IF('Indicator Date'!AP16="","x",'Indicator Date'!AP16)</f>
        <v>2014</v>
      </c>
      <c r="AQ16" s="157">
        <f>IF('Indicator Date'!AQ16="","x",'Indicator Date'!AQ16)</f>
        <v>2014</v>
      </c>
      <c r="AR16" s="157">
        <f>IF('Indicator Date'!AR16="","x",'Indicator Date'!AR16)</f>
        <v>2015</v>
      </c>
      <c r="AS16" s="157">
        <f>IF('Indicator Date'!AS16="","x",'Indicator Date'!AS16)</f>
        <v>2017</v>
      </c>
      <c r="AT16" s="157">
        <f>IF('Indicator Date'!AT16="","x",'Indicator Date'!AT16)</f>
        <v>2018</v>
      </c>
      <c r="AU16" s="157">
        <f>IF('Indicator Date'!AU16="","x",'Indicator Date'!AU16)</f>
        <v>2016</v>
      </c>
      <c r="AV16" s="157">
        <f>IF('Indicator Date'!AV16="","x",'Indicator Date'!AV16)</f>
        <v>2017</v>
      </c>
      <c r="AW16" s="157">
        <f>IF('Indicator Date'!AW16="","x",'Indicator Date'!AW16)</f>
        <v>2016</v>
      </c>
      <c r="AX16" s="157">
        <f>IF('Indicator Date'!AX16="","x",'Indicator Date'!AX16)</f>
        <v>2017</v>
      </c>
      <c r="AY16" s="157">
        <f>IF('Indicator Date'!AY16="","x",'Indicator Date'!AY16)</f>
        <v>2014</v>
      </c>
      <c r="AZ16" s="157">
        <f>IF('Indicator Date'!AZ16="","x",'Indicator Date'!AZ16)</f>
        <v>2015</v>
      </c>
      <c r="BA16" s="157">
        <f>IF('Indicator Date'!BA16="","x",'Indicator Date'!BA16)</f>
        <v>2015</v>
      </c>
      <c r="BB16" s="157">
        <f>IF('Indicator Date'!BB16="","x",'Indicator Date'!BB16)</f>
        <v>2017</v>
      </c>
      <c r="BC16" s="157">
        <f>IF('Indicator Date'!BC16="","x",'Indicator Date'!BC16)</f>
        <v>2017</v>
      </c>
      <c r="BD16" s="157">
        <f>IF('Indicator Date'!BD16="","x",'Indicator Date'!BD16)</f>
        <v>2015</v>
      </c>
      <c r="BE16" s="157" t="str">
        <f>IF('Indicator Date'!BE16="","x",'Indicator Date'!BE16)</f>
        <v>x</v>
      </c>
      <c r="BF16" s="104"/>
    </row>
    <row r="17" spans="1:58" x14ac:dyDescent="0.25">
      <c r="A17" s="128" t="s">
        <v>27</v>
      </c>
      <c r="B17" s="107" t="s">
        <v>26</v>
      </c>
      <c r="C17" s="157">
        <f>IF('Indicator Date'!C17="","x",'Indicator Date'!C17)</f>
        <v>2015</v>
      </c>
      <c r="D17" s="157">
        <f>IF('Indicator Date'!D17="","x",'Indicator Date'!D17)</f>
        <v>2015</v>
      </c>
      <c r="E17" s="157">
        <f>IF('Indicator Date'!E17="","x",'Indicator Date'!E17)</f>
        <v>2015</v>
      </c>
      <c r="F17" s="157">
        <f>IF('Indicator Date'!F17="","x",'Indicator Date'!F17)</f>
        <v>2015</v>
      </c>
      <c r="G17" s="157">
        <f>IF('Indicator Date'!G17="","x",'Indicator Date'!G17)</f>
        <v>2015</v>
      </c>
      <c r="H17" s="157">
        <f>IF('Indicator Date'!H17="","x",'Indicator Date'!H17)</f>
        <v>2015</v>
      </c>
      <c r="I17" s="157">
        <f>IF('Indicator Date'!I17="","x",'Indicator Date'!I17)</f>
        <v>2015</v>
      </c>
      <c r="J17" s="157">
        <f>IF('Indicator Date'!J17="","x",'Indicator Date'!J17)</f>
        <v>2016</v>
      </c>
      <c r="K17" s="157">
        <f>IF('Indicator Date'!K17="","x",'Indicator Date'!K17)</f>
        <v>2016</v>
      </c>
      <c r="L17" s="157">
        <f>IF('Indicator Date'!L17="","x",'Indicator Date'!L17)</f>
        <v>2016</v>
      </c>
      <c r="M17" s="157">
        <f>IF('Indicator Date'!M17="","x",'Indicator Date'!M17)</f>
        <v>2019</v>
      </c>
      <c r="N17" s="157">
        <f>IF('Indicator Date'!N17="","x",'Indicator Date'!N17)</f>
        <v>2019</v>
      </c>
      <c r="O17" s="157">
        <f>IF('Indicator Date'!O17="","x",'Indicator Date'!O17)</f>
        <v>2018</v>
      </c>
      <c r="P17" s="157">
        <f>IF('Indicator Date'!P17="","x",'Indicator Date'!P17)</f>
        <v>2018</v>
      </c>
      <c r="Q17" s="157">
        <f>IF('Indicator Date'!Q17="","x",'Indicator Date'!Q17)</f>
        <v>2017</v>
      </c>
      <c r="R17" s="157" t="str">
        <f>IF('Indicator Date'!R17="","x",LEFT(RIGHT('Indicator Date'!R17,6),4))</f>
        <v>2012</v>
      </c>
      <c r="S17" s="157">
        <f>IF('Indicator Date'!S17="","x",'Indicator Date'!S17)</f>
        <v>2019</v>
      </c>
      <c r="T17" s="157">
        <f>IF('Indicator Date'!T17="","x",'Indicator Date'!T17)</f>
        <v>2016</v>
      </c>
      <c r="U17" s="157">
        <f>IF('Indicator Date'!U17="","x",'Indicator Date'!U17)</f>
        <v>2017</v>
      </c>
      <c r="V17" s="157" t="str">
        <f>IF('Indicator Date'!V17="","x",'Indicator Date'!V17)</f>
        <v>x</v>
      </c>
      <c r="W17" s="157">
        <f>IF('Indicator Date'!W17="","x",'Indicator Date'!W17)</f>
        <v>2017</v>
      </c>
      <c r="X17" s="157">
        <f>IF('Indicator Date'!X17="","x",'Indicator Date'!X17)</f>
        <v>2013</v>
      </c>
      <c r="Y17" s="157">
        <f>IF('Indicator Date'!Y17="","x",'Indicator Date'!Y17)</f>
        <v>2010</v>
      </c>
      <c r="Z17" s="157">
        <f>IF('Indicator Date'!Z17="","x",'Indicator Date'!Z17)</f>
        <v>2017</v>
      </c>
      <c r="AA17" s="157">
        <f>IF('Indicator Date'!AA17="","x",'Indicator Date'!AA17)</f>
        <v>2017</v>
      </c>
      <c r="AB17" s="157">
        <f>IF('Indicator Date'!AB17="","x",'Indicator Date'!AB17)</f>
        <v>2017</v>
      </c>
      <c r="AC17" s="157">
        <f>IF('Indicator Date'!AC17="","x",'Indicator Date'!AC17)</f>
        <v>2015</v>
      </c>
      <c r="AD17" s="157">
        <f>IF('Indicator Date'!AD17="","x",'Indicator Date'!AD17)</f>
        <v>2015</v>
      </c>
      <c r="AE17" s="157" t="str">
        <f>IF('Indicator Date'!AE17="","x",'Indicator Date'!AE17)</f>
        <v>x</v>
      </c>
      <c r="AF17" s="157">
        <f>IF('Indicator Date'!AF17="","x",'Indicator Date'!AF17)</f>
        <v>2017</v>
      </c>
      <c r="AG17" s="157">
        <f>IF('Indicator Date'!AG17="","x",'Indicator Date'!AG17)</f>
        <v>2010</v>
      </c>
      <c r="AH17" s="157">
        <f>IF('Indicator Date'!AH17="","x",'Indicator Date'!AH17)</f>
        <v>2016</v>
      </c>
      <c r="AI17" s="157">
        <f>IF('Indicator Date'!AI17="","x",'Indicator Date'!AI17)</f>
        <v>2017</v>
      </c>
      <c r="AJ17" s="157">
        <f>IF('Indicator Date'!AJ17="","x",'Indicator Date'!AJ17)</f>
        <v>2018</v>
      </c>
      <c r="AK17" s="157" t="str">
        <f>IF('Indicator Date'!AK17="","x",YEAR('Indicator Date'!AK17))</f>
        <v>x</v>
      </c>
      <c r="AL17" s="157">
        <f>IF('Indicator Date'!AL17="","x",YEAR('Indicator Date'!AL17))</f>
        <v>2018</v>
      </c>
      <c r="AM17" s="157" t="str">
        <f>IF('Indicator Date'!AM17="","x",YEAR('Indicator Date'!AM17))</f>
        <v>x</v>
      </c>
      <c r="AN17" s="157">
        <f>IF('Indicator Date'!AN17="","x",'Indicator Date'!AN17)</f>
        <v>2016</v>
      </c>
      <c r="AO17" s="157">
        <f>IF('Indicator Date'!AO17="","x",'Indicator Date'!AO17)</f>
        <v>2016</v>
      </c>
      <c r="AP17" s="157">
        <f>IF('Indicator Date'!AP17="","x",'Indicator Date'!AP17)</f>
        <v>2014</v>
      </c>
      <c r="AQ17" s="157">
        <f>IF('Indicator Date'!AQ17="","x",'Indicator Date'!AQ17)</f>
        <v>2014</v>
      </c>
      <c r="AR17" s="157">
        <f>IF('Indicator Date'!AR17="","x",'Indicator Date'!AR17)</f>
        <v>2013</v>
      </c>
      <c r="AS17" s="157">
        <f>IF('Indicator Date'!AS17="","x",'Indicator Date'!AS17)</f>
        <v>2017</v>
      </c>
      <c r="AT17" s="157">
        <f>IF('Indicator Date'!AT17="","x",'Indicator Date'!AT17)</f>
        <v>2018</v>
      </c>
      <c r="AU17" s="157">
        <f>IF('Indicator Date'!AU17="","x",'Indicator Date'!AU17)</f>
        <v>2016</v>
      </c>
      <c r="AV17" s="157" t="str">
        <f>IF('Indicator Date'!AV17="","x",'Indicator Date'!AV17)</f>
        <v>x</v>
      </c>
      <c r="AW17" s="157">
        <f>IF('Indicator Date'!AW17="","x",'Indicator Date'!AW17)</f>
        <v>2016</v>
      </c>
      <c r="AX17" s="157">
        <f>IF('Indicator Date'!AX17="","x",'Indicator Date'!AX17)</f>
        <v>2017</v>
      </c>
      <c r="AY17" s="157">
        <f>IF('Indicator Date'!AY17="","x",'Indicator Date'!AY17)</f>
        <v>2014</v>
      </c>
      <c r="AZ17" s="157">
        <f>IF('Indicator Date'!AZ17="","x",'Indicator Date'!AZ17)</f>
        <v>2015</v>
      </c>
      <c r="BA17" s="157">
        <f>IF('Indicator Date'!BA17="","x",'Indicator Date'!BA17)</f>
        <v>2015</v>
      </c>
      <c r="BB17" s="157">
        <f>IF('Indicator Date'!BB17="","x",'Indicator Date'!BB17)</f>
        <v>2017</v>
      </c>
      <c r="BC17" s="157">
        <f>IF('Indicator Date'!BC17="","x",'Indicator Date'!BC17)</f>
        <v>2017</v>
      </c>
      <c r="BD17" s="157">
        <f>IF('Indicator Date'!BD17="","x",'Indicator Date'!BD17)</f>
        <v>2015</v>
      </c>
      <c r="BE17" s="157" t="str">
        <f>IF('Indicator Date'!BE17="","x",'Indicator Date'!BE17)</f>
        <v>x</v>
      </c>
      <c r="BF17" s="104"/>
    </row>
    <row r="18" spans="1:58" x14ac:dyDescent="0.25">
      <c r="A18" s="128" t="s">
        <v>29</v>
      </c>
      <c r="B18" s="107" t="s">
        <v>28</v>
      </c>
      <c r="C18" s="157">
        <f>IF('Indicator Date'!C18="","x",'Indicator Date'!C18)</f>
        <v>2015</v>
      </c>
      <c r="D18" s="157">
        <f>IF('Indicator Date'!D18="","x",'Indicator Date'!D18)</f>
        <v>2015</v>
      </c>
      <c r="E18" s="157">
        <f>IF('Indicator Date'!E18="","x",'Indicator Date'!E18)</f>
        <v>2015</v>
      </c>
      <c r="F18" s="157">
        <f>IF('Indicator Date'!F18="","x",'Indicator Date'!F18)</f>
        <v>2015</v>
      </c>
      <c r="G18" s="157">
        <f>IF('Indicator Date'!G18="","x",'Indicator Date'!G18)</f>
        <v>2015</v>
      </c>
      <c r="H18" s="157">
        <f>IF('Indicator Date'!H18="","x",'Indicator Date'!H18)</f>
        <v>2015</v>
      </c>
      <c r="I18" s="157">
        <f>IF('Indicator Date'!I18="","x",'Indicator Date'!I18)</f>
        <v>2015</v>
      </c>
      <c r="J18" s="157">
        <f>IF('Indicator Date'!J18="","x",'Indicator Date'!J18)</f>
        <v>2016</v>
      </c>
      <c r="K18" s="157">
        <f>IF('Indicator Date'!K18="","x",'Indicator Date'!K18)</f>
        <v>2016</v>
      </c>
      <c r="L18" s="157">
        <f>IF('Indicator Date'!L18="","x",'Indicator Date'!L18)</f>
        <v>2016</v>
      </c>
      <c r="M18" s="157">
        <f>IF('Indicator Date'!M18="","x",'Indicator Date'!M18)</f>
        <v>2019</v>
      </c>
      <c r="N18" s="157">
        <f>IF('Indicator Date'!N18="","x",'Indicator Date'!N18)</f>
        <v>2019</v>
      </c>
      <c r="O18" s="157">
        <f>IF('Indicator Date'!O18="","x",'Indicator Date'!O18)</f>
        <v>2018</v>
      </c>
      <c r="P18" s="157">
        <f>IF('Indicator Date'!P18="","x",'Indicator Date'!P18)</f>
        <v>2018</v>
      </c>
      <c r="Q18" s="157">
        <f>IF('Indicator Date'!Q18="","x",'Indicator Date'!Q18)</f>
        <v>2017</v>
      </c>
      <c r="R18" s="157" t="str">
        <f>IF('Indicator Date'!R18="","x",LEFT(RIGHT('Indicator Date'!R18,6),4))</f>
        <v>x</v>
      </c>
      <c r="S18" s="157">
        <f>IF('Indicator Date'!S18="","x",'Indicator Date'!S18)</f>
        <v>2019</v>
      </c>
      <c r="T18" s="157">
        <f>IF('Indicator Date'!T18="","x",'Indicator Date'!T18)</f>
        <v>2016</v>
      </c>
      <c r="U18" s="157">
        <f>IF('Indicator Date'!U18="","x",'Indicator Date'!U18)</f>
        <v>2017</v>
      </c>
      <c r="V18" s="157">
        <f>IF('Indicator Date'!V18="","x",'Indicator Date'!V18)</f>
        <v>2017</v>
      </c>
      <c r="W18" s="157">
        <f>IF('Indicator Date'!W18="","x",'Indicator Date'!W18)</f>
        <v>2017</v>
      </c>
      <c r="X18" s="157" t="str">
        <f>IF('Indicator Date'!X18="","x",'Indicator Date'!X18)</f>
        <v>x</v>
      </c>
      <c r="Y18" s="157">
        <f>IF('Indicator Date'!Y18="","x",'Indicator Date'!Y18)</f>
        <v>2013</v>
      </c>
      <c r="Z18" s="157">
        <f>IF('Indicator Date'!Z18="","x",'Indicator Date'!Z18)</f>
        <v>2017</v>
      </c>
      <c r="AA18" s="157">
        <f>IF('Indicator Date'!AA18="","x",'Indicator Date'!AA18)</f>
        <v>2017</v>
      </c>
      <c r="AB18" s="157">
        <f>IF('Indicator Date'!AB18="","x",'Indicator Date'!AB18)</f>
        <v>2017</v>
      </c>
      <c r="AC18" s="157">
        <f>IF('Indicator Date'!AC18="","x",'Indicator Date'!AC18)</f>
        <v>2015</v>
      </c>
      <c r="AD18" s="157">
        <f>IF('Indicator Date'!AD18="","x",'Indicator Date'!AD18)</f>
        <v>2015</v>
      </c>
      <c r="AE18" s="157" t="str">
        <f>IF('Indicator Date'!AE18="","x",'Indicator Date'!AE18)</f>
        <v>x</v>
      </c>
      <c r="AF18" s="157">
        <f>IF('Indicator Date'!AF18="","x",'Indicator Date'!AF18)</f>
        <v>2017</v>
      </c>
      <c r="AG18" s="157">
        <f>IF('Indicator Date'!AG18="","x",'Indicator Date'!AG18)</f>
        <v>2016</v>
      </c>
      <c r="AH18" s="157">
        <f>IF('Indicator Date'!AH18="","x",'Indicator Date'!AH18)</f>
        <v>2016</v>
      </c>
      <c r="AI18" s="157">
        <f>IF('Indicator Date'!AI18="","x",'Indicator Date'!AI18)</f>
        <v>2017</v>
      </c>
      <c r="AJ18" s="157">
        <f>IF('Indicator Date'!AJ18="","x",'Indicator Date'!AJ18)</f>
        <v>2018</v>
      </c>
      <c r="AK18" s="157" t="str">
        <f>IF('Indicator Date'!AK18="","x",YEAR('Indicator Date'!AK18))</f>
        <v>x</v>
      </c>
      <c r="AL18" s="157">
        <f>IF('Indicator Date'!AL18="","x",YEAR('Indicator Date'!AL18))</f>
        <v>2018</v>
      </c>
      <c r="AM18" s="157" t="str">
        <f>IF('Indicator Date'!AM18="","x",YEAR('Indicator Date'!AM18))</f>
        <v>x</v>
      </c>
      <c r="AN18" s="157">
        <f>IF('Indicator Date'!AN18="","x",'Indicator Date'!AN18)</f>
        <v>2016</v>
      </c>
      <c r="AO18" s="157">
        <f>IF('Indicator Date'!AO18="","x",'Indicator Date'!AO18)</f>
        <v>2016</v>
      </c>
      <c r="AP18" s="157">
        <f>IF('Indicator Date'!AP18="","x",'Indicator Date'!AP18)</f>
        <v>2011</v>
      </c>
      <c r="AQ18" s="157" t="str">
        <f>IF('Indicator Date'!AQ18="","x",'Indicator Date'!AQ18)</f>
        <v>x</v>
      </c>
      <c r="AR18" s="157">
        <f>IF('Indicator Date'!AR18="","x",'Indicator Date'!AR18)</f>
        <v>2015</v>
      </c>
      <c r="AS18" s="157">
        <f>IF('Indicator Date'!AS18="","x",'Indicator Date'!AS18)</f>
        <v>2017</v>
      </c>
      <c r="AT18" s="157">
        <f>IF('Indicator Date'!AT18="","x",'Indicator Date'!AT18)</f>
        <v>2018</v>
      </c>
      <c r="AU18" s="157">
        <f>IF('Indicator Date'!AU18="","x",'Indicator Date'!AU18)</f>
        <v>2016</v>
      </c>
      <c r="AV18" s="157">
        <f>IF('Indicator Date'!AV18="","x",'Indicator Date'!AV18)</f>
        <v>2015</v>
      </c>
      <c r="AW18" s="157">
        <f>IF('Indicator Date'!AW18="","x",'Indicator Date'!AW18)</f>
        <v>2016</v>
      </c>
      <c r="AX18" s="157">
        <f>IF('Indicator Date'!AX18="","x",'Indicator Date'!AX18)</f>
        <v>2017</v>
      </c>
      <c r="AY18" s="157">
        <f>IF('Indicator Date'!AY18="","x",'Indicator Date'!AY18)</f>
        <v>2014</v>
      </c>
      <c r="AZ18" s="157">
        <f>IF('Indicator Date'!AZ18="","x",'Indicator Date'!AZ18)</f>
        <v>2015</v>
      </c>
      <c r="BA18" s="157">
        <f>IF('Indicator Date'!BA18="","x",'Indicator Date'!BA18)</f>
        <v>2015</v>
      </c>
      <c r="BB18" s="157">
        <f>IF('Indicator Date'!BB18="","x",'Indicator Date'!BB18)</f>
        <v>2017</v>
      </c>
      <c r="BC18" s="157">
        <f>IF('Indicator Date'!BC18="","x",'Indicator Date'!BC18)</f>
        <v>2017</v>
      </c>
      <c r="BD18" s="157">
        <f>IF('Indicator Date'!BD18="","x",'Indicator Date'!BD18)</f>
        <v>2015</v>
      </c>
      <c r="BE18" s="157" t="str">
        <f>IF('Indicator Date'!BE18="","x",'Indicator Date'!BE18)</f>
        <v>x</v>
      </c>
      <c r="BF18" s="104"/>
    </row>
    <row r="19" spans="1:58" x14ac:dyDescent="0.25">
      <c r="A19" s="128" t="s">
        <v>31</v>
      </c>
      <c r="B19" s="107" t="s">
        <v>30</v>
      </c>
      <c r="C19" s="157">
        <f>IF('Indicator Date'!C19="","x",'Indicator Date'!C19)</f>
        <v>2015</v>
      </c>
      <c r="D19" s="157">
        <f>IF('Indicator Date'!D19="","x",'Indicator Date'!D19)</f>
        <v>2015</v>
      </c>
      <c r="E19" s="157">
        <f>IF('Indicator Date'!E19="","x",'Indicator Date'!E19)</f>
        <v>2015</v>
      </c>
      <c r="F19" s="157">
        <f>IF('Indicator Date'!F19="","x",'Indicator Date'!F19)</f>
        <v>2015</v>
      </c>
      <c r="G19" s="157">
        <f>IF('Indicator Date'!G19="","x",'Indicator Date'!G19)</f>
        <v>2015</v>
      </c>
      <c r="H19" s="157">
        <f>IF('Indicator Date'!H19="","x",'Indicator Date'!H19)</f>
        <v>2015</v>
      </c>
      <c r="I19" s="157">
        <f>IF('Indicator Date'!I19="","x",'Indicator Date'!I19)</f>
        <v>2015</v>
      </c>
      <c r="J19" s="157">
        <f>IF('Indicator Date'!J19="","x",'Indicator Date'!J19)</f>
        <v>2016</v>
      </c>
      <c r="K19" s="157">
        <f>IF('Indicator Date'!K19="","x",'Indicator Date'!K19)</f>
        <v>2016</v>
      </c>
      <c r="L19" s="157">
        <f>IF('Indicator Date'!L19="","x",'Indicator Date'!L19)</f>
        <v>2016</v>
      </c>
      <c r="M19" s="157">
        <f>IF('Indicator Date'!M19="","x",'Indicator Date'!M19)</f>
        <v>2019</v>
      </c>
      <c r="N19" s="157">
        <f>IF('Indicator Date'!N19="","x",'Indicator Date'!N19)</f>
        <v>2019</v>
      </c>
      <c r="O19" s="157">
        <f>IF('Indicator Date'!O19="","x",'Indicator Date'!O19)</f>
        <v>2018</v>
      </c>
      <c r="P19" s="157">
        <f>IF('Indicator Date'!P19="","x",'Indicator Date'!P19)</f>
        <v>2018</v>
      </c>
      <c r="Q19" s="157">
        <f>IF('Indicator Date'!Q19="","x",'Indicator Date'!Q19)</f>
        <v>2017</v>
      </c>
      <c r="R19" s="157" t="str">
        <f>IF('Indicator Date'!R19="","x",LEFT(RIGHT('Indicator Date'!R19,6),4))</f>
        <v>x</v>
      </c>
      <c r="S19" s="157">
        <f>IF('Indicator Date'!S19="","x",'Indicator Date'!S19)</f>
        <v>2019</v>
      </c>
      <c r="T19" s="157">
        <f>IF('Indicator Date'!T19="","x",'Indicator Date'!T19)</f>
        <v>2016</v>
      </c>
      <c r="U19" s="157">
        <f>IF('Indicator Date'!U19="","x",'Indicator Date'!U19)</f>
        <v>2017</v>
      </c>
      <c r="V19" s="157" t="str">
        <f>IF('Indicator Date'!V19="","x",'Indicator Date'!V19)</f>
        <v>x</v>
      </c>
      <c r="W19" s="157">
        <f>IF('Indicator Date'!W19="","x",'Indicator Date'!W19)</f>
        <v>2017</v>
      </c>
      <c r="X19" s="157" t="str">
        <f>IF('Indicator Date'!X19="","x",'Indicator Date'!X19)</f>
        <v>x</v>
      </c>
      <c r="Y19" s="157">
        <f>IF('Indicator Date'!Y19="","x",'Indicator Date'!Y19)</f>
        <v>2013</v>
      </c>
      <c r="Z19" s="157">
        <f>IF('Indicator Date'!Z19="","x",'Indicator Date'!Z19)</f>
        <v>2017</v>
      </c>
      <c r="AA19" s="157">
        <f>IF('Indicator Date'!AA19="","x",'Indicator Date'!AA19)</f>
        <v>2017</v>
      </c>
      <c r="AB19" s="157" t="str">
        <f>IF('Indicator Date'!AB19="","x",'Indicator Date'!AB19)</f>
        <v>x</v>
      </c>
      <c r="AC19" s="157">
        <f>IF('Indicator Date'!AC19="","x",'Indicator Date'!AC19)</f>
        <v>2015</v>
      </c>
      <c r="AD19" s="157">
        <f>IF('Indicator Date'!AD19="","x",'Indicator Date'!AD19)</f>
        <v>2015</v>
      </c>
      <c r="AE19" s="157" t="str">
        <f>IF('Indicator Date'!AE19="","x",'Indicator Date'!AE19)</f>
        <v>x</v>
      </c>
      <c r="AF19" s="157">
        <f>IF('Indicator Date'!AF19="","x",'Indicator Date'!AF19)</f>
        <v>2017</v>
      </c>
      <c r="AG19" s="157">
        <f>IF('Indicator Date'!AG19="","x",'Indicator Date'!AG19)</f>
        <v>2012</v>
      </c>
      <c r="AH19" s="157">
        <f>IF('Indicator Date'!AH19="","x",'Indicator Date'!AH19)</f>
        <v>2016</v>
      </c>
      <c r="AI19" s="157">
        <f>IF('Indicator Date'!AI19="","x",'Indicator Date'!AI19)</f>
        <v>2017</v>
      </c>
      <c r="AJ19" s="157">
        <f>IF('Indicator Date'!AJ19="","x",'Indicator Date'!AJ19)</f>
        <v>2018</v>
      </c>
      <c r="AK19" s="157" t="str">
        <f>IF('Indicator Date'!AK19="","x",YEAR('Indicator Date'!AK19))</f>
        <v>x</v>
      </c>
      <c r="AL19" s="157">
        <f>IF('Indicator Date'!AL19="","x",YEAR('Indicator Date'!AL19))</f>
        <v>2018</v>
      </c>
      <c r="AM19" s="157" t="str">
        <f>IF('Indicator Date'!AM19="","x",YEAR('Indicator Date'!AM19))</f>
        <v>x</v>
      </c>
      <c r="AN19" s="157">
        <f>IF('Indicator Date'!AN19="","x",'Indicator Date'!AN19)</f>
        <v>2016</v>
      </c>
      <c r="AO19" s="157">
        <f>IF('Indicator Date'!AO19="","x",'Indicator Date'!AO19)</f>
        <v>2016</v>
      </c>
      <c r="AP19" s="157">
        <f>IF('Indicator Date'!AP19="","x",'Indicator Date'!AP19)</f>
        <v>2014</v>
      </c>
      <c r="AQ19" s="157">
        <f>IF('Indicator Date'!AQ19="","x",'Indicator Date'!AQ19)</f>
        <v>2014</v>
      </c>
      <c r="AR19" s="157" t="str">
        <f>IF('Indicator Date'!AR19="","x",'Indicator Date'!AR19)</f>
        <v>x</v>
      </c>
      <c r="AS19" s="157">
        <f>IF('Indicator Date'!AS19="","x",'Indicator Date'!AS19)</f>
        <v>2017</v>
      </c>
      <c r="AT19" s="157">
        <f>IF('Indicator Date'!AT19="","x",'Indicator Date'!AT19)</f>
        <v>2018</v>
      </c>
      <c r="AU19" s="157">
        <f>IF('Indicator Date'!AU19="","x",'Indicator Date'!AU19)</f>
        <v>2016</v>
      </c>
      <c r="AV19" s="157" t="str">
        <f>IF('Indicator Date'!AV19="","x",'Indicator Date'!AV19)</f>
        <v>x</v>
      </c>
      <c r="AW19" s="157">
        <f>IF('Indicator Date'!AW19="","x",'Indicator Date'!AW19)</f>
        <v>2016</v>
      </c>
      <c r="AX19" s="157">
        <f>IF('Indicator Date'!AX19="","x",'Indicator Date'!AX19)</f>
        <v>2017</v>
      </c>
      <c r="AY19" s="157">
        <f>IF('Indicator Date'!AY19="","x",'Indicator Date'!AY19)</f>
        <v>2014</v>
      </c>
      <c r="AZ19" s="157">
        <f>IF('Indicator Date'!AZ19="","x",'Indicator Date'!AZ19)</f>
        <v>2015</v>
      </c>
      <c r="BA19" s="157">
        <f>IF('Indicator Date'!BA19="","x",'Indicator Date'!BA19)</f>
        <v>2015</v>
      </c>
      <c r="BB19" s="157">
        <f>IF('Indicator Date'!BB19="","x",'Indicator Date'!BB19)</f>
        <v>2017</v>
      </c>
      <c r="BC19" s="157">
        <f>IF('Indicator Date'!BC19="","x",'Indicator Date'!BC19)</f>
        <v>2017</v>
      </c>
      <c r="BD19" s="157">
        <f>IF('Indicator Date'!BD19="","x",'Indicator Date'!BD19)</f>
        <v>2015</v>
      </c>
      <c r="BE19" s="157" t="str">
        <f>IF('Indicator Date'!BE19="","x",'Indicator Date'!BE19)</f>
        <v>x</v>
      </c>
      <c r="BF19" s="104"/>
    </row>
    <row r="20" spans="1:58" x14ac:dyDescent="0.25">
      <c r="A20" s="128" t="s">
        <v>33</v>
      </c>
      <c r="B20" s="107" t="s">
        <v>32</v>
      </c>
      <c r="C20" s="157">
        <f>IF('Indicator Date'!C20="","x",'Indicator Date'!C20)</f>
        <v>2015</v>
      </c>
      <c r="D20" s="157">
        <f>IF('Indicator Date'!D20="","x",'Indicator Date'!D20)</f>
        <v>2015</v>
      </c>
      <c r="E20" s="157">
        <f>IF('Indicator Date'!E20="","x",'Indicator Date'!E20)</f>
        <v>2015</v>
      </c>
      <c r="F20" s="157">
        <f>IF('Indicator Date'!F20="","x",'Indicator Date'!F20)</f>
        <v>2015</v>
      </c>
      <c r="G20" s="157">
        <f>IF('Indicator Date'!G20="","x",'Indicator Date'!G20)</f>
        <v>2015</v>
      </c>
      <c r="H20" s="157">
        <f>IF('Indicator Date'!H20="","x",'Indicator Date'!H20)</f>
        <v>2015</v>
      </c>
      <c r="I20" s="157">
        <f>IF('Indicator Date'!I20="","x",'Indicator Date'!I20)</f>
        <v>2015</v>
      </c>
      <c r="J20" s="157">
        <f>IF('Indicator Date'!J20="","x",'Indicator Date'!J20)</f>
        <v>2016</v>
      </c>
      <c r="K20" s="157">
        <f>IF('Indicator Date'!K20="","x",'Indicator Date'!K20)</f>
        <v>2016</v>
      </c>
      <c r="L20" s="157">
        <f>IF('Indicator Date'!L20="","x",'Indicator Date'!L20)</f>
        <v>2016</v>
      </c>
      <c r="M20" s="157">
        <f>IF('Indicator Date'!M20="","x",'Indicator Date'!M20)</f>
        <v>2019</v>
      </c>
      <c r="N20" s="157">
        <f>IF('Indicator Date'!N20="","x",'Indicator Date'!N20)</f>
        <v>2019</v>
      </c>
      <c r="O20" s="157">
        <f>IF('Indicator Date'!O20="","x",'Indicator Date'!O20)</f>
        <v>2018</v>
      </c>
      <c r="P20" s="157">
        <f>IF('Indicator Date'!P20="","x",'Indicator Date'!P20)</f>
        <v>2018</v>
      </c>
      <c r="Q20" s="157">
        <f>IF('Indicator Date'!Q20="","x",'Indicator Date'!Q20)</f>
        <v>2017</v>
      </c>
      <c r="R20" s="157" t="str">
        <f>IF('Indicator Date'!R20="","x",LEFT(RIGHT('Indicator Date'!R20,6),4))</f>
        <v>2016</v>
      </c>
      <c r="S20" s="157">
        <f>IF('Indicator Date'!S20="","x",'Indicator Date'!S20)</f>
        <v>2019</v>
      </c>
      <c r="T20" s="157">
        <f>IF('Indicator Date'!T20="","x",'Indicator Date'!T20)</f>
        <v>2016</v>
      </c>
      <c r="U20" s="157">
        <f>IF('Indicator Date'!U20="","x",'Indicator Date'!U20)</f>
        <v>2017</v>
      </c>
      <c r="V20" s="157">
        <f>IF('Indicator Date'!V20="","x",'Indicator Date'!V20)</f>
        <v>2017</v>
      </c>
      <c r="W20" s="157">
        <f>IF('Indicator Date'!W20="","x",'Indicator Date'!W20)</f>
        <v>2017</v>
      </c>
      <c r="X20" s="157">
        <f>IF('Indicator Date'!X20="","x",'Indicator Date'!X20)</f>
        <v>2011</v>
      </c>
      <c r="Y20" s="157">
        <f>IF('Indicator Date'!Y20="","x",'Indicator Date'!Y20)</f>
        <v>2010</v>
      </c>
      <c r="Z20" s="157">
        <f>IF('Indicator Date'!Z20="","x",'Indicator Date'!Z20)</f>
        <v>2017</v>
      </c>
      <c r="AA20" s="157">
        <f>IF('Indicator Date'!AA20="","x",'Indicator Date'!AA20)</f>
        <v>2017</v>
      </c>
      <c r="AB20" s="157">
        <f>IF('Indicator Date'!AB20="","x",'Indicator Date'!AB20)</f>
        <v>2017</v>
      </c>
      <c r="AC20" s="157">
        <f>IF('Indicator Date'!AC20="","x",'Indicator Date'!AC20)</f>
        <v>2015</v>
      </c>
      <c r="AD20" s="157">
        <f>IF('Indicator Date'!AD20="","x",'Indicator Date'!AD20)</f>
        <v>2015</v>
      </c>
      <c r="AE20" s="157">
        <f>IF('Indicator Date'!AE20="","x",'Indicator Date'!AE20)</f>
        <v>2012</v>
      </c>
      <c r="AF20" s="157">
        <f>IF('Indicator Date'!AF20="","x",'Indicator Date'!AF20)</f>
        <v>2017</v>
      </c>
      <c r="AG20" s="157">
        <f>IF('Indicator Date'!AG20="","x",'Indicator Date'!AG20)</f>
        <v>2009</v>
      </c>
      <c r="AH20" s="157">
        <f>IF('Indicator Date'!AH20="","x",'Indicator Date'!AH20)</f>
        <v>2016</v>
      </c>
      <c r="AI20" s="157">
        <f>IF('Indicator Date'!AI20="","x",'Indicator Date'!AI20)</f>
        <v>2017</v>
      </c>
      <c r="AJ20" s="157">
        <f>IF('Indicator Date'!AJ20="","x",'Indicator Date'!AJ20)</f>
        <v>2018</v>
      </c>
      <c r="AK20" s="157" t="str">
        <f>IF('Indicator Date'!AK20="","x",YEAR('Indicator Date'!AK20))</f>
        <v>x</v>
      </c>
      <c r="AL20" s="157">
        <f>IF('Indicator Date'!AL20="","x",YEAR('Indicator Date'!AL20))</f>
        <v>2018</v>
      </c>
      <c r="AM20" s="157" t="str">
        <f>IF('Indicator Date'!AM20="","x",YEAR('Indicator Date'!AM20))</f>
        <v>x</v>
      </c>
      <c r="AN20" s="157">
        <f>IF('Indicator Date'!AN20="","x",'Indicator Date'!AN20)</f>
        <v>2016</v>
      </c>
      <c r="AO20" s="157">
        <f>IF('Indicator Date'!AO20="","x",'Indicator Date'!AO20)</f>
        <v>2016</v>
      </c>
      <c r="AP20" s="157">
        <f>IF('Indicator Date'!AP20="","x",'Indicator Date'!AP20)</f>
        <v>2011</v>
      </c>
      <c r="AQ20" s="157">
        <f>IF('Indicator Date'!AQ20="","x",'Indicator Date'!AQ20)</f>
        <v>2012</v>
      </c>
      <c r="AR20" s="157" t="str">
        <f>IF('Indicator Date'!AR20="","x",'Indicator Date'!AR20)</f>
        <v>x</v>
      </c>
      <c r="AS20" s="157">
        <f>IF('Indicator Date'!AS20="","x",'Indicator Date'!AS20)</f>
        <v>2017</v>
      </c>
      <c r="AT20" s="157" t="str">
        <f>IF('Indicator Date'!AT20="","x",'Indicator Date'!AT20)</f>
        <v>x</v>
      </c>
      <c r="AU20" s="157">
        <f>IF('Indicator Date'!AU20="","x",'Indicator Date'!AU20)</f>
        <v>2016</v>
      </c>
      <c r="AV20" s="157">
        <f>IF('Indicator Date'!AV20="","x",'Indicator Date'!AV20)</f>
        <v>2015</v>
      </c>
      <c r="AW20" s="157">
        <f>IF('Indicator Date'!AW20="","x",'Indicator Date'!AW20)</f>
        <v>2016</v>
      </c>
      <c r="AX20" s="157">
        <f>IF('Indicator Date'!AX20="","x",'Indicator Date'!AX20)</f>
        <v>2016</v>
      </c>
      <c r="AY20" s="157">
        <f>IF('Indicator Date'!AY20="","x",'Indicator Date'!AY20)</f>
        <v>2014</v>
      </c>
      <c r="AZ20" s="157">
        <f>IF('Indicator Date'!AZ20="","x",'Indicator Date'!AZ20)</f>
        <v>2015</v>
      </c>
      <c r="BA20" s="157">
        <f>IF('Indicator Date'!BA20="","x",'Indicator Date'!BA20)</f>
        <v>2015</v>
      </c>
      <c r="BB20" s="157">
        <f>IF('Indicator Date'!BB20="","x",'Indicator Date'!BB20)</f>
        <v>2017</v>
      </c>
      <c r="BC20" s="157">
        <f>IF('Indicator Date'!BC20="","x",'Indicator Date'!BC20)</f>
        <v>2017</v>
      </c>
      <c r="BD20" s="157">
        <f>IF('Indicator Date'!BD20="","x",'Indicator Date'!BD20)</f>
        <v>2015</v>
      </c>
      <c r="BE20" s="157" t="str">
        <f>IF('Indicator Date'!BE20="","x",'Indicator Date'!BE20)</f>
        <v>x</v>
      </c>
      <c r="BF20" s="104"/>
    </row>
    <row r="21" spans="1:58" x14ac:dyDescent="0.25">
      <c r="A21" s="128" t="s">
        <v>35</v>
      </c>
      <c r="B21" s="107" t="s">
        <v>34</v>
      </c>
      <c r="C21" s="157">
        <f>IF('Indicator Date'!C21="","x",'Indicator Date'!C21)</f>
        <v>2015</v>
      </c>
      <c r="D21" s="157">
        <f>IF('Indicator Date'!D21="","x",'Indicator Date'!D21)</f>
        <v>2015</v>
      </c>
      <c r="E21" s="157">
        <f>IF('Indicator Date'!E21="","x",'Indicator Date'!E21)</f>
        <v>2015</v>
      </c>
      <c r="F21" s="157">
        <f>IF('Indicator Date'!F21="","x",'Indicator Date'!F21)</f>
        <v>2015</v>
      </c>
      <c r="G21" s="157">
        <f>IF('Indicator Date'!G21="","x",'Indicator Date'!G21)</f>
        <v>2015</v>
      </c>
      <c r="H21" s="157">
        <f>IF('Indicator Date'!H21="","x",'Indicator Date'!H21)</f>
        <v>2015</v>
      </c>
      <c r="I21" s="157">
        <f>IF('Indicator Date'!I21="","x",'Indicator Date'!I21)</f>
        <v>2015</v>
      </c>
      <c r="J21" s="157">
        <f>IF('Indicator Date'!J21="","x",'Indicator Date'!J21)</f>
        <v>2016</v>
      </c>
      <c r="K21" s="157">
        <f>IF('Indicator Date'!K21="","x",'Indicator Date'!K21)</f>
        <v>2016</v>
      </c>
      <c r="L21" s="157">
        <f>IF('Indicator Date'!L21="","x",'Indicator Date'!L21)</f>
        <v>2016</v>
      </c>
      <c r="M21" s="157">
        <f>IF('Indicator Date'!M21="","x",'Indicator Date'!M21)</f>
        <v>2019</v>
      </c>
      <c r="N21" s="157">
        <f>IF('Indicator Date'!N21="","x",'Indicator Date'!N21)</f>
        <v>2019</v>
      </c>
      <c r="O21" s="157">
        <f>IF('Indicator Date'!O21="","x",'Indicator Date'!O21)</f>
        <v>2018</v>
      </c>
      <c r="P21" s="157">
        <f>IF('Indicator Date'!P21="","x",'Indicator Date'!P21)</f>
        <v>2018</v>
      </c>
      <c r="Q21" s="157">
        <f>IF('Indicator Date'!Q21="","x",'Indicator Date'!Q21)</f>
        <v>2017</v>
      </c>
      <c r="R21" s="157" t="str">
        <f>IF('Indicator Date'!R21="","x",LEFT(RIGHT('Indicator Date'!R21,6),4))</f>
        <v>2012</v>
      </c>
      <c r="S21" s="157">
        <f>IF('Indicator Date'!S21="","x",'Indicator Date'!S21)</f>
        <v>2019</v>
      </c>
      <c r="T21" s="157">
        <f>IF('Indicator Date'!T21="","x",'Indicator Date'!T21)</f>
        <v>2016</v>
      </c>
      <c r="U21" s="157">
        <f>IF('Indicator Date'!U21="","x",'Indicator Date'!U21)</f>
        <v>2017</v>
      </c>
      <c r="V21" s="157">
        <f>IF('Indicator Date'!V21="","x",'Indicator Date'!V21)</f>
        <v>2017</v>
      </c>
      <c r="W21" s="157">
        <f>IF('Indicator Date'!W21="","x",'Indicator Date'!W21)</f>
        <v>2017</v>
      </c>
      <c r="X21" s="157">
        <f>IF('Indicator Date'!X21="","x",'Indicator Date'!X21)</f>
        <v>2014</v>
      </c>
      <c r="Y21" s="157">
        <f>IF('Indicator Date'!Y21="","x",'Indicator Date'!Y21)</f>
        <v>2016</v>
      </c>
      <c r="Z21" s="157">
        <f>IF('Indicator Date'!Z21="","x",'Indicator Date'!Z21)</f>
        <v>2017</v>
      </c>
      <c r="AA21" s="157">
        <f>IF('Indicator Date'!AA21="","x",'Indicator Date'!AA21)</f>
        <v>2017</v>
      </c>
      <c r="AB21" s="157">
        <f>IF('Indicator Date'!AB21="","x",'Indicator Date'!AB21)</f>
        <v>2017</v>
      </c>
      <c r="AC21" s="157">
        <f>IF('Indicator Date'!AC21="","x",'Indicator Date'!AC21)</f>
        <v>2015</v>
      </c>
      <c r="AD21" s="157">
        <f>IF('Indicator Date'!AD21="","x",'Indicator Date'!AD21)</f>
        <v>2015</v>
      </c>
      <c r="AE21" s="157">
        <f>IF('Indicator Date'!AE21="","x",'Indicator Date'!AE21)</f>
        <v>2012</v>
      </c>
      <c r="AF21" s="157">
        <f>IF('Indicator Date'!AF21="","x",'Indicator Date'!AF21)</f>
        <v>2017</v>
      </c>
      <c r="AG21" s="157">
        <f>IF('Indicator Date'!AG21="","x",'Indicator Date'!AG21)</f>
        <v>2011</v>
      </c>
      <c r="AH21" s="157">
        <f>IF('Indicator Date'!AH21="","x",'Indicator Date'!AH21)</f>
        <v>2016</v>
      </c>
      <c r="AI21" s="157">
        <f>IF('Indicator Date'!AI21="","x",'Indicator Date'!AI21)</f>
        <v>2017</v>
      </c>
      <c r="AJ21" s="157">
        <f>IF('Indicator Date'!AJ21="","x",'Indicator Date'!AJ21)</f>
        <v>2018</v>
      </c>
      <c r="AK21" s="157" t="str">
        <f>IF('Indicator Date'!AK21="","x",YEAR('Indicator Date'!AK21))</f>
        <v>x</v>
      </c>
      <c r="AL21" s="157">
        <f>IF('Indicator Date'!AL21="","x",YEAR('Indicator Date'!AL21))</f>
        <v>2018</v>
      </c>
      <c r="AM21" s="157" t="str">
        <f>IF('Indicator Date'!AM21="","x",YEAR('Indicator Date'!AM21))</f>
        <v>x</v>
      </c>
      <c r="AN21" s="157">
        <f>IF('Indicator Date'!AN21="","x",'Indicator Date'!AN21)</f>
        <v>2016</v>
      </c>
      <c r="AO21" s="157">
        <f>IF('Indicator Date'!AO21="","x",'Indicator Date'!AO21)</f>
        <v>2016</v>
      </c>
      <c r="AP21" s="157">
        <f>IF('Indicator Date'!AP21="","x",'Indicator Date'!AP21)</f>
        <v>2014</v>
      </c>
      <c r="AQ21" s="157">
        <f>IF('Indicator Date'!AQ21="","x",'Indicator Date'!AQ21)</f>
        <v>2014</v>
      </c>
      <c r="AR21" s="157">
        <f>IF('Indicator Date'!AR21="","x",'Indicator Date'!AR21)</f>
        <v>2015</v>
      </c>
      <c r="AS21" s="157">
        <f>IF('Indicator Date'!AS21="","x",'Indicator Date'!AS21)</f>
        <v>2017</v>
      </c>
      <c r="AT21" s="157">
        <f>IF('Indicator Date'!AT21="","x",'Indicator Date'!AT21)</f>
        <v>2018</v>
      </c>
      <c r="AU21" s="157">
        <f>IF('Indicator Date'!AU21="","x",'Indicator Date'!AU21)</f>
        <v>2016</v>
      </c>
      <c r="AV21" s="157">
        <f>IF('Indicator Date'!AV21="","x",'Indicator Date'!AV21)</f>
        <v>2015</v>
      </c>
      <c r="AW21" s="157">
        <f>IF('Indicator Date'!AW21="","x",'Indicator Date'!AW21)</f>
        <v>2016</v>
      </c>
      <c r="AX21" s="157">
        <f>IF('Indicator Date'!AX21="","x",'Indicator Date'!AX21)</f>
        <v>2017</v>
      </c>
      <c r="AY21" s="157">
        <f>IF('Indicator Date'!AY21="","x",'Indicator Date'!AY21)</f>
        <v>2014</v>
      </c>
      <c r="AZ21" s="157">
        <f>IF('Indicator Date'!AZ21="","x",'Indicator Date'!AZ21)</f>
        <v>2015</v>
      </c>
      <c r="BA21" s="157">
        <f>IF('Indicator Date'!BA21="","x",'Indicator Date'!BA21)</f>
        <v>2015</v>
      </c>
      <c r="BB21" s="157">
        <f>IF('Indicator Date'!BB21="","x",'Indicator Date'!BB21)</f>
        <v>2017</v>
      </c>
      <c r="BC21" s="157">
        <f>IF('Indicator Date'!BC21="","x",'Indicator Date'!BC21)</f>
        <v>2017</v>
      </c>
      <c r="BD21" s="157">
        <f>IF('Indicator Date'!BD21="","x",'Indicator Date'!BD21)</f>
        <v>2015</v>
      </c>
      <c r="BE21" s="157" t="str">
        <f>IF('Indicator Date'!BE21="","x",'Indicator Date'!BE21)</f>
        <v>x</v>
      </c>
      <c r="BF21" s="104"/>
    </row>
    <row r="22" spans="1:58" x14ac:dyDescent="0.25">
      <c r="A22" s="128" t="s">
        <v>37</v>
      </c>
      <c r="B22" s="107" t="s">
        <v>36</v>
      </c>
      <c r="C22" s="157">
        <f>IF('Indicator Date'!C22="","x",'Indicator Date'!C22)</f>
        <v>2015</v>
      </c>
      <c r="D22" s="157">
        <f>IF('Indicator Date'!D22="","x",'Indicator Date'!D22)</f>
        <v>2015</v>
      </c>
      <c r="E22" s="157">
        <f>IF('Indicator Date'!E22="","x",'Indicator Date'!E22)</f>
        <v>2015</v>
      </c>
      <c r="F22" s="157">
        <f>IF('Indicator Date'!F22="","x",'Indicator Date'!F22)</f>
        <v>2015</v>
      </c>
      <c r="G22" s="157">
        <f>IF('Indicator Date'!G22="","x",'Indicator Date'!G22)</f>
        <v>2015</v>
      </c>
      <c r="H22" s="157">
        <f>IF('Indicator Date'!H22="","x",'Indicator Date'!H22)</f>
        <v>2015</v>
      </c>
      <c r="I22" s="157">
        <f>IF('Indicator Date'!I22="","x",'Indicator Date'!I22)</f>
        <v>2015</v>
      </c>
      <c r="J22" s="157">
        <f>IF('Indicator Date'!J22="","x",'Indicator Date'!J22)</f>
        <v>2016</v>
      </c>
      <c r="K22" s="157">
        <f>IF('Indicator Date'!K22="","x",'Indicator Date'!K22)</f>
        <v>2016</v>
      </c>
      <c r="L22" s="157">
        <f>IF('Indicator Date'!L22="","x",'Indicator Date'!L22)</f>
        <v>2016</v>
      </c>
      <c r="M22" s="157">
        <f>IF('Indicator Date'!M22="","x",'Indicator Date'!M22)</f>
        <v>2019</v>
      </c>
      <c r="N22" s="157">
        <f>IF('Indicator Date'!N22="","x",'Indicator Date'!N22)</f>
        <v>2019</v>
      </c>
      <c r="O22" s="157">
        <f>IF('Indicator Date'!O22="","x",'Indicator Date'!O22)</f>
        <v>2018</v>
      </c>
      <c r="P22" s="157">
        <f>IF('Indicator Date'!P22="","x",'Indicator Date'!P22)</f>
        <v>2018</v>
      </c>
      <c r="Q22" s="157">
        <f>IF('Indicator Date'!Q22="","x",'Indicator Date'!Q22)</f>
        <v>2017</v>
      </c>
      <c r="R22" s="157" t="str">
        <f>IF('Indicator Date'!R22="","x",LEFT(RIGHT('Indicator Date'!R22,6),4))</f>
        <v>2010</v>
      </c>
      <c r="S22" s="157">
        <f>IF('Indicator Date'!S22="","x",'Indicator Date'!S22)</f>
        <v>2019</v>
      </c>
      <c r="T22" s="157">
        <f>IF('Indicator Date'!T22="","x",'Indicator Date'!T22)</f>
        <v>2016</v>
      </c>
      <c r="U22" s="157">
        <f>IF('Indicator Date'!U22="","x",'Indicator Date'!U22)</f>
        <v>2017</v>
      </c>
      <c r="V22" s="157">
        <f>IF('Indicator Date'!V22="","x",'Indicator Date'!V22)</f>
        <v>2017</v>
      </c>
      <c r="W22" s="157">
        <f>IF('Indicator Date'!W22="","x",'Indicator Date'!W22)</f>
        <v>2017</v>
      </c>
      <c r="X22" s="157">
        <f>IF('Indicator Date'!X22="","x",'Indicator Date'!X22)</f>
        <v>2010</v>
      </c>
      <c r="Y22" s="157">
        <f>IF('Indicator Date'!Y22="","x",'Indicator Date'!Y22)</f>
        <v>2016</v>
      </c>
      <c r="Z22" s="157">
        <f>IF('Indicator Date'!Z22="","x",'Indicator Date'!Z22)</f>
        <v>2017</v>
      </c>
      <c r="AA22" s="157">
        <f>IF('Indicator Date'!AA22="","x",'Indicator Date'!AA22)</f>
        <v>2017</v>
      </c>
      <c r="AB22" s="157">
        <f>IF('Indicator Date'!AB22="","x",'Indicator Date'!AB22)</f>
        <v>2013</v>
      </c>
      <c r="AC22" s="157">
        <f>IF('Indicator Date'!AC22="","x",'Indicator Date'!AC22)</f>
        <v>2015</v>
      </c>
      <c r="AD22" s="157">
        <f>IF('Indicator Date'!AD22="","x",'Indicator Date'!AD22)</f>
        <v>2015</v>
      </c>
      <c r="AE22" s="157">
        <f>IF('Indicator Date'!AE22="","x",'Indicator Date'!AE22)</f>
        <v>2012</v>
      </c>
      <c r="AF22" s="157">
        <f>IF('Indicator Date'!AF22="","x",'Indicator Date'!AF22)</f>
        <v>2017</v>
      </c>
      <c r="AG22" s="157">
        <f>IF('Indicator Date'!AG22="","x",'Indicator Date'!AG22)</f>
        <v>2017</v>
      </c>
      <c r="AH22" s="157">
        <f>IF('Indicator Date'!AH22="","x",'Indicator Date'!AH22)</f>
        <v>2016</v>
      </c>
      <c r="AI22" s="157">
        <f>IF('Indicator Date'!AI22="","x",'Indicator Date'!AI22)</f>
        <v>2017</v>
      </c>
      <c r="AJ22" s="157">
        <f>IF('Indicator Date'!AJ22="","x",'Indicator Date'!AJ22)</f>
        <v>2018</v>
      </c>
      <c r="AK22" s="157" t="str">
        <f>IF('Indicator Date'!AK22="","x",YEAR('Indicator Date'!AK22))</f>
        <v>x</v>
      </c>
      <c r="AL22" s="157">
        <f>IF('Indicator Date'!AL22="","x",YEAR('Indicator Date'!AL22))</f>
        <v>2018</v>
      </c>
      <c r="AM22" s="157" t="str">
        <f>IF('Indicator Date'!AM22="","x",YEAR('Indicator Date'!AM22))</f>
        <v>x</v>
      </c>
      <c r="AN22" s="157">
        <f>IF('Indicator Date'!AN22="","x",'Indicator Date'!AN22)</f>
        <v>2016</v>
      </c>
      <c r="AO22" s="157">
        <f>IF('Indicator Date'!AO22="","x",'Indicator Date'!AO22)</f>
        <v>2016</v>
      </c>
      <c r="AP22" s="157">
        <f>IF('Indicator Date'!AP22="","x",'Indicator Date'!AP22)</f>
        <v>2014</v>
      </c>
      <c r="AQ22" s="157">
        <f>IF('Indicator Date'!AQ22="","x",'Indicator Date'!AQ22)</f>
        <v>2014</v>
      </c>
      <c r="AR22" s="157">
        <f>IF('Indicator Date'!AR22="","x",'Indicator Date'!AR22)</f>
        <v>2015</v>
      </c>
      <c r="AS22" s="157">
        <f>IF('Indicator Date'!AS22="","x",'Indicator Date'!AS22)</f>
        <v>2017</v>
      </c>
      <c r="AT22" s="157">
        <f>IF('Indicator Date'!AT22="","x",'Indicator Date'!AT22)</f>
        <v>2018</v>
      </c>
      <c r="AU22" s="157">
        <f>IF('Indicator Date'!AU22="","x",'Indicator Date'!AU22)</f>
        <v>2016</v>
      </c>
      <c r="AV22" s="157">
        <f>IF('Indicator Date'!AV22="","x",'Indicator Date'!AV22)</f>
        <v>2015</v>
      </c>
      <c r="AW22" s="157">
        <f>IF('Indicator Date'!AW22="","x",'Indicator Date'!AW22)</f>
        <v>2016</v>
      </c>
      <c r="AX22" s="157">
        <f>IF('Indicator Date'!AX22="","x",'Indicator Date'!AX22)</f>
        <v>2017</v>
      </c>
      <c r="AY22" s="157">
        <f>IF('Indicator Date'!AY22="","x",'Indicator Date'!AY22)</f>
        <v>2014</v>
      </c>
      <c r="AZ22" s="157">
        <f>IF('Indicator Date'!AZ22="","x",'Indicator Date'!AZ22)</f>
        <v>2015</v>
      </c>
      <c r="BA22" s="157">
        <f>IF('Indicator Date'!BA22="","x",'Indicator Date'!BA22)</f>
        <v>2015</v>
      </c>
      <c r="BB22" s="157">
        <f>IF('Indicator Date'!BB22="","x",'Indicator Date'!BB22)</f>
        <v>2017</v>
      </c>
      <c r="BC22" s="157">
        <f>IF('Indicator Date'!BC22="","x",'Indicator Date'!BC22)</f>
        <v>2017</v>
      </c>
      <c r="BD22" s="157">
        <f>IF('Indicator Date'!BD22="","x",'Indicator Date'!BD22)</f>
        <v>2015</v>
      </c>
      <c r="BE22" s="157" t="str">
        <f>IF('Indicator Date'!BE22="","x",'Indicator Date'!BE22)</f>
        <v>x</v>
      </c>
      <c r="BF22" s="104"/>
    </row>
    <row r="23" spans="1:58" x14ac:dyDescent="0.25">
      <c r="A23" s="128" t="s">
        <v>840</v>
      </c>
      <c r="B23" s="107" t="s">
        <v>38</v>
      </c>
      <c r="C23" s="157">
        <f>IF('Indicator Date'!C23="","x",'Indicator Date'!C23)</f>
        <v>2015</v>
      </c>
      <c r="D23" s="157">
        <f>IF('Indicator Date'!D23="","x",'Indicator Date'!D23)</f>
        <v>2015</v>
      </c>
      <c r="E23" s="157">
        <f>IF('Indicator Date'!E23="","x",'Indicator Date'!E23)</f>
        <v>2015</v>
      </c>
      <c r="F23" s="157">
        <f>IF('Indicator Date'!F23="","x",'Indicator Date'!F23)</f>
        <v>2015</v>
      </c>
      <c r="G23" s="157">
        <f>IF('Indicator Date'!G23="","x",'Indicator Date'!G23)</f>
        <v>2015</v>
      </c>
      <c r="H23" s="157">
        <f>IF('Indicator Date'!H23="","x",'Indicator Date'!H23)</f>
        <v>2015</v>
      </c>
      <c r="I23" s="157">
        <f>IF('Indicator Date'!I23="","x",'Indicator Date'!I23)</f>
        <v>2015</v>
      </c>
      <c r="J23" s="157">
        <f>IF('Indicator Date'!J23="","x",'Indicator Date'!J23)</f>
        <v>2016</v>
      </c>
      <c r="K23" s="157">
        <f>IF('Indicator Date'!K23="","x",'Indicator Date'!K23)</f>
        <v>2016</v>
      </c>
      <c r="L23" s="157">
        <f>IF('Indicator Date'!L23="","x",'Indicator Date'!L23)</f>
        <v>2016</v>
      </c>
      <c r="M23" s="157">
        <f>IF('Indicator Date'!M23="","x",'Indicator Date'!M23)</f>
        <v>2019</v>
      </c>
      <c r="N23" s="157">
        <f>IF('Indicator Date'!N23="","x",'Indicator Date'!N23)</f>
        <v>2019</v>
      </c>
      <c r="O23" s="157">
        <f>IF('Indicator Date'!O23="","x",'Indicator Date'!O23)</f>
        <v>2018</v>
      </c>
      <c r="P23" s="157">
        <f>IF('Indicator Date'!P23="","x",'Indicator Date'!P23)</f>
        <v>2018</v>
      </c>
      <c r="Q23" s="157">
        <f>IF('Indicator Date'!Q23="","x",'Indicator Date'!Q23)</f>
        <v>2017</v>
      </c>
      <c r="R23" s="157" t="str">
        <f>IF('Indicator Date'!R23="","x",LEFT(RIGHT('Indicator Date'!R23,6),4))</f>
        <v>2008</v>
      </c>
      <c r="S23" s="157">
        <f>IF('Indicator Date'!S23="","x",'Indicator Date'!S23)</f>
        <v>2019</v>
      </c>
      <c r="T23" s="157">
        <f>IF('Indicator Date'!T23="","x",'Indicator Date'!T23)</f>
        <v>2016</v>
      </c>
      <c r="U23" s="157">
        <f>IF('Indicator Date'!U23="","x",'Indicator Date'!U23)</f>
        <v>2017</v>
      </c>
      <c r="V23" s="157">
        <f>IF('Indicator Date'!V23="","x",'Indicator Date'!V23)</f>
        <v>2017</v>
      </c>
      <c r="W23" s="157">
        <f>IF('Indicator Date'!W23="","x",'Indicator Date'!W23)</f>
        <v>2017</v>
      </c>
      <c r="X23" s="157">
        <f>IF('Indicator Date'!X23="","x",'Indicator Date'!X23)</f>
        <v>2016</v>
      </c>
      <c r="Y23" s="157">
        <f>IF('Indicator Date'!Y23="","x",'Indicator Date'!Y23)</f>
        <v>2012</v>
      </c>
      <c r="Z23" s="157">
        <f>IF('Indicator Date'!Z23="","x",'Indicator Date'!Z23)</f>
        <v>2017</v>
      </c>
      <c r="AA23" s="157">
        <f>IF('Indicator Date'!AA23="","x",'Indicator Date'!AA23)</f>
        <v>2017</v>
      </c>
      <c r="AB23" s="157">
        <f>IF('Indicator Date'!AB23="","x",'Indicator Date'!AB23)</f>
        <v>2017</v>
      </c>
      <c r="AC23" s="157">
        <f>IF('Indicator Date'!AC23="","x",'Indicator Date'!AC23)</f>
        <v>2015</v>
      </c>
      <c r="AD23" s="157">
        <f>IF('Indicator Date'!AD23="","x",'Indicator Date'!AD23)</f>
        <v>2015</v>
      </c>
      <c r="AE23" s="157">
        <f>IF('Indicator Date'!AE23="","x",'Indicator Date'!AE23)</f>
        <v>2012</v>
      </c>
      <c r="AF23" s="157">
        <f>IF('Indicator Date'!AF23="","x",'Indicator Date'!AF23)</f>
        <v>2017</v>
      </c>
      <c r="AG23" s="157">
        <f>IF('Indicator Date'!AG23="","x",'Indicator Date'!AG23)</f>
        <v>2016</v>
      </c>
      <c r="AH23" s="157">
        <f>IF('Indicator Date'!AH23="","x",'Indicator Date'!AH23)</f>
        <v>2016</v>
      </c>
      <c r="AI23" s="157">
        <f>IF('Indicator Date'!AI23="","x",'Indicator Date'!AI23)</f>
        <v>2017</v>
      </c>
      <c r="AJ23" s="157">
        <f>IF('Indicator Date'!AJ23="","x",'Indicator Date'!AJ23)</f>
        <v>2018</v>
      </c>
      <c r="AK23" s="157" t="str">
        <f>IF('Indicator Date'!AK23="","x",YEAR('Indicator Date'!AK23))</f>
        <v>x</v>
      </c>
      <c r="AL23" s="157">
        <f>IF('Indicator Date'!AL23="","x",YEAR('Indicator Date'!AL23))</f>
        <v>2018</v>
      </c>
      <c r="AM23" s="157" t="str">
        <f>IF('Indicator Date'!AM23="","x",YEAR('Indicator Date'!AM23))</f>
        <v>x</v>
      </c>
      <c r="AN23" s="157">
        <f>IF('Indicator Date'!AN23="","x",'Indicator Date'!AN23)</f>
        <v>2016</v>
      </c>
      <c r="AO23" s="157">
        <f>IF('Indicator Date'!AO23="","x",'Indicator Date'!AO23)</f>
        <v>2016</v>
      </c>
      <c r="AP23" s="157">
        <f>IF('Indicator Date'!AP23="","x",'Indicator Date'!AP23)</f>
        <v>2014</v>
      </c>
      <c r="AQ23" s="157">
        <f>IF('Indicator Date'!AQ23="","x",'Indicator Date'!AQ23)</f>
        <v>2014</v>
      </c>
      <c r="AR23" s="157">
        <f>IF('Indicator Date'!AR23="","x",'Indicator Date'!AR23)</f>
        <v>2013</v>
      </c>
      <c r="AS23" s="157">
        <f>IF('Indicator Date'!AS23="","x",'Indicator Date'!AS23)</f>
        <v>2017</v>
      </c>
      <c r="AT23" s="157">
        <f>IF('Indicator Date'!AT23="","x",'Indicator Date'!AT23)</f>
        <v>2018</v>
      </c>
      <c r="AU23" s="157">
        <f>IF('Indicator Date'!AU23="","x",'Indicator Date'!AU23)</f>
        <v>2016</v>
      </c>
      <c r="AV23" s="157">
        <f>IF('Indicator Date'!AV23="","x",'Indicator Date'!AV23)</f>
        <v>2015</v>
      </c>
      <c r="AW23" s="157">
        <f>IF('Indicator Date'!AW23="","x",'Indicator Date'!AW23)</f>
        <v>2016</v>
      </c>
      <c r="AX23" s="157">
        <f>IF('Indicator Date'!AX23="","x",'Indicator Date'!AX23)</f>
        <v>2017</v>
      </c>
      <c r="AY23" s="157">
        <f>IF('Indicator Date'!AY23="","x",'Indicator Date'!AY23)</f>
        <v>2014</v>
      </c>
      <c r="AZ23" s="157">
        <f>IF('Indicator Date'!AZ23="","x",'Indicator Date'!AZ23)</f>
        <v>2015</v>
      </c>
      <c r="BA23" s="157">
        <f>IF('Indicator Date'!BA23="","x",'Indicator Date'!BA23)</f>
        <v>2015</v>
      </c>
      <c r="BB23" s="157">
        <f>IF('Indicator Date'!BB23="","x",'Indicator Date'!BB23)</f>
        <v>2017</v>
      </c>
      <c r="BC23" s="157">
        <f>IF('Indicator Date'!BC23="","x",'Indicator Date'!BC23)</f>
        <v>2017</v>
      </c>
      <c r="BD23" s="157">
        <f>IF('Indicator Date'!BD23="","x",'Indicator Date'!BD23)</f>
        <v>2015</v>
      </c>
      <c r="BE23" s="157" t="str">
        <f>IF('Indicator Date'!BE23="","x",'Indicator Date'!BE23)</f>
        <v>x</v>
      </c>
      <c r="BF23" s="104"/>
    </row>
    <row r="24" spans="1:58" x14ac:dyDescent="0.25">
      <c r="A24" s="128" t="s">
        <v>40</v>
      </c>
      <c r="B24" s="107" t="s">
        <v>39</v>
      </c>
      <c r="C24" s="157">
        <f>IF('Indicator Date'!C24="","x",'Indicator Date'!C24)</f>
        <v>2015</v>
      </c>
      <c r="D24" s="157">
        <f>IF('Indicator Date'!D24="","x",'Indicator Date'!D24)</f>
        <v>2015</v>
      </c>
      <c r="E24" s="157">
        <f>IF('Indicator Date'!E24="","x",'Indicator Date'!E24)</f>
        <v>2015</v>
      </c>
      <c r="F24" s="157">
        <f>IF('Indicator Date'!F24="","x",'Indicator Date'!F24)</f>
        <v>2015</v>
      </c>
      <c r="G24" s="157">
        <f>IF('Indicator Date'!G24="","x",'Indicator Date'!G24)</f>
        <v>2015</v>
      </c>
      <c r="H24" s="157">
        <f>IF('Indicator Date'!H24="","x",'Indicator Date'!H24)</f>
        <v>2015</v>
      </c>
      <c r="I24" s="157">
        <f>IF('Indicator Date'!I24="","x",'Indicator Date'!I24)</f>
        <v>2015</v>
      </c>
      <c r="J24" s="157">
        <f>IF('Indicator Date'!J24="","x",'Indicator Date'!J24)</f>
        <v>2016</v>
      </c>
      <c r="K24" s="157">
        <f>IF('Indicator Date'!K24="","x",'Indicator Date'!K24)</f>
        <v>2016</v>
      </c>
      <c r="L24" s="157">
        <f>IF('Indicator Date'!L24="","x",'Indicator Date'!L24)</f>
        <v>2016</v>
      </c>
      <c r="M24" s="157">
        <f>IF('Indicator Date'!M24="","x",'Indicator Date'!M24)</f>
        <v>2019</v>
      </c>
      <c r="N24" s="157">
        <f>IF('Indicator Date'!N24="","x",'Indicator Date'!N24)</f>
        <v>2019</v>
      </c>
      <c r="O24" s="157">
        <f>IF('Indicator Date'!O24="","x",'Indicator Date'!O24)</f>
        <v>2018</v>
      </c>
      <c r="P24" s="157">
        <f>IF('Indicator Date'!P24="","x",'Indicator Date'!P24)</f>
        <v>2018</v>
      </c>
      <c r="Q24" s="157">
        <f>IF('Indicator Date'!Q24="","x",'Indicator Date'!Q24)</f>
        <v>2017</v>
      </c>
      <c r="R24" s="157" t="str">
        <f>IF('Indicator Date'!R24="","x",LEFT(RIGHT('Indicator Date'!R24,6),4))</f>
        <v>2012</v>
      </c>
      <c r="S24" s="157">
        <f>IF('Indicator Date'!S24="","x",'Indicator Date'!S24)</f>
        <v>2019</v>
      </c>
      <c r="T24" s="157">
        <f>IF('Indicator Date'!T24="","x",'Indicator Date'!T24)</f>
        <v>2016</v>
      </c>
      <c r="U24" s="157">
        <f>IF('Indicator Date'!U24="","x",'Indicator Date'!U24)</f>
        <v>2017</v>
      </c>
      <c r="V24" s="157">
        <f>IF('Indicator Date'!V24="","x",'Indicator Date'!V24)</f>
        <v>2017</v>
      </c>
      <c r="W24" s="157">
        <f>IF('Indicator Date'!W24="","x",'Indicator Date'!W24)</f>
        <v>2017</v>
      </c>
      <c r="X24" s="157">
        <f>IF('Indicator Date'!X24="","x",'Indicator Date'!X24)</f>
        <v>2012</v>
      </c>
      <c r="Y24" s="157">
        <f>IF('Indicator Date'!Y24="","x",'Indicator Date'!Y24)</f>
        <v>2013</v>
      </c>
      <c r="Z24" s="157">
        <f>IF('Indicator Date'!Z24="","x",'Indicator Date'!Z24)</f>
        <v>2017</v>
      </c>
      <c r="AA24" s="157">
        <f>IF('Indicator Date'!AA24="","x",'Indicator Date'!AA24)</f>
        <v>2017</v>
      </c>
      <c r="AB24" s="157" t="str">
        <f>IF('Indicator Date'!AB24="","x",'Indicator Date'!AB24)</f>
        <v>x</v>
      </c>
      <c r="AC24" s="157">
        <f>IF('Indicator Date'!AC24="","x",'Indicator Date'!AC24)</f>
        <v>2015</v>
      </c>
      <c r="AD24" s="157">
        <f>IF('Indicator Date'!AD24="","x",'Indicator Date'!AD24)</f>
        <v>2015</v>
      </c>
      <c r="AE24" s="157" t="str">
        <f>IF('Indicator Date'!AE24="","x",'Indicator Date'!AE24)</f>
        <v>x</v>
      </c>
      <c r="AF24" s="157">
        <f>IF('Indicator Date'!AF24="","x",'Indicator Date'!AF24)</f>
        <v>2017</v>
      </c>
      <c r="AG24" s="157">
        <f>IF('Indicator Date'!AG24="","x",'Indicator Date'!AG24)</f>
        <v>2011</v>
      </c>
      <c r="AH24" s="157">
        <f>IF('Indicator Date'!AH24="","x",'Indicator Date'!AH24)</f>
        <v>2016</v>
      </c>
      <c r="AI24" s="157">
        <f>IF('Indicator Date'!AI24="","x",'Indicator Date'!AI24)</f>
        <v>2017</v>
      </c>
      <c r="AJ24" s="157">
        <f>IF('Indicator Date'!AJ24="","x",'Indicator Date'!AJ24)</f>
        <v>2018</v>
      </c>
      <c r="AK24" s="157">
        <f>IF('Indicator Date'!AK24="","x",YEAR('Indicator Date'!AK24))</f>
        <v>2017</v>
      </c>
      <c r="AL24" s="157">
        <f>IF('Indicator Date'!AL24="","x",YEAR('Indicator Date'!AL24))</f>
        <v>2018</v>
      </c>
      <c r="AM24" s="157" t="str">
        <f>IF('Indicator Date'!AM24="","x",YEAR('Indicator Date'!AM24))</f>
        <v>x</v>
      </c>
      <c r="AN24" s="157">
        <f>IF('Indicator Date'!AN24="","x",'Indicator Date'!AN24)</f>
        <v>2016</v>
      </c>
      <c r="AO24" s="157">
        <f>IF('Indicator Date'!AO24="","x",'Indicator Date'!AO24)</f>
        <v>2016</v>
      </c>
      <c r="AP24" s="157">
        <f>IF('Indicator Date'!AP24="","x",'Indicator Date'!AP24)</f>
        <v>2011</v>
      </c>
      <c r="AQ24" s="157">
        <f>IF('Indicator Date'!AQ24="","x",'Indicator Date'!AQ24)</f>
        <v>2012</v>
      </c>
      <c r="AR24" s="157" t="str">
        <f>IF('Indicator Date'!AR24="","x",'Indicator Date'!AR24)</f>
        <v>x</v>
      </c>
      <c r="AS24" s="157">
        <f>IF('Indicator Date'!AS24="","x",'Indicator Date'!AS24)</f>
        <v>2017</v>
      </c>
      <c r="AT24" s="157">
        <f>IF('Indicator Date'!AT24="","x",'Indicator Date'!AT24)</f>
        <v>2018</v>
      </c>
      <c r="AU24" s="157">
        <f>IF('Indicator Date'!AU24="","x",'Indicator Date'!AU24)</f>
        <v>2016</v>
      </c>
      <c r="AV24" s="157">
        <f>IF('Indicator Date'!AV24="","x",'Indicator Date'!AV24)</f>
        <v>2015</v>
      </c>
      <c r="AW24" s="157">
        <f>IF('Indicator Date'!AW24="","x",'Indicator Date'!AW24)</f>
        <v>2016</v>
      </c>
      <c r="AX24" s="157">
        <f>IF('Indicator Date'!AX24="","x",'Indicator Date'!AX24)</f>
        <v>2017</v>
      </c>
      <c r="AY24" s="157">
        <f>IF('Indicator Date'!AY24="","x",'Indicator Date'!AY24)</f>
        <v>2014</v>
      </c>
      <c r="AZ24" s="157">
        <f>IF('Indicator Date'!AZ24="","x",'Indicator Date'!AZ24)</f>
        <v>2015</v>
      </c>
      <c r="BA24" s="157">
        <f>IF('Indicator Date'!BA24="","x",'Indicator Date'!BA24)</f>
        <v>2015</v>
      </c>
      <c r="BB24" s="157">
        <f>IF('Indicator Date'!BB24="","x",'Indicator Date'!BB24)</f>
        <v>2017</v>
      </c>
      <c r="BC24" s="157">
        <f>IF('Indicator Date'!BC24="","x",'Indicator Date'!BC24)</f>
        <v>2017</v>
      </c>
      <c r="BD24" s="157">
        <f>IF('Indicator Date'!BD24="","x",'Indicator Date'!BD24)</f>
        <v>2015</v>
      </c>
      <c r="BE24" s="157" t="str">
        <f>IF('Indicator Date'!BE24="","x",'Indicator Date'!BE24)</f>
        <v>x</v>
      </c>
      <c r="BF24" s="104"/>
    </row>
    <row r="25" spans="1:58" x14ac:dyDescent="0.25">
      <c r="A25" s="128" t="s">
        <v>42</v>
      </c>
      <c r="B25" s="107" t="s">
        <v>41</v>
      </c>
      <c r="C25" s="157">
        <f>IF('Indicator Date'!C25="","x",'Indicator Date'!C25)</f>
        <v>2015</v>
      </c>
      <c r="D25" s="157">
        <f>IF('Indicator Date'!D25="","x",'Indicator Date'!D25)</f>
        <v>2015</v>
      </c>
      <c r="E25" s="157">
        <f>IF('Indicator Date'!E25="","x",'Indicator Date'!E25)</f>
        <v>2015</v>
      </c>
      <c r="F25" s="157">
        <f>IF('Indicator Date'!F25="","x",'Indicator Date'!F25)</f>
        <v>2015</v>
      </c>
      <c r="G25" s="157">
        <f>IF('Indicator Date'!G25="","x",'Indicator Date'!G25)</f>
        <v>2015</v>
      </c>
      <c r="H25" s="157">
        <f>IF('Indicator Date'!H25="","x",'Indicator Date'!H25)</f>
        <v>2015</v>
      </c>
      <c r="I25" s="157">
        <f>IF('Indicator Date'!I25="","x",'Indicator Date'!I25)</f>
        <v>2015</v>
      </c>
      <c r="J25" s="157">
        <f>IF('Indicator Date'!J25="","x",'Indicator Date'!J25)</f>
        <v>2016</v>
      </c>
      <c r="K25" s="157">
        <f>IF('Indicator Date'!K25="","x",'Indicator Date'!K25)</f>
        <v>2016</v>
      </c>
      <c r="L25" s="157">
        <f>IF('Indicator Date'!L25="","x",'Indicator Date'!L25)</f>
        <v>2016</v>
      </c>
      <c r="M25" s="157">
        <f>IF('Indicator Date'!M25="","x",'Indicator Date'!M25)</f>
        <v>2019</v>
      </c>
      <c r="N25" s="157">
        <f>IF('Indicator Date'!N25="","x",'Indicator Date'!N25)</f>
        <v>2019</v>
      </c>
      <c r="O25" s="157">
        <f>IF('Indicator Date'!O25="","x",'Indicator Date'!O25)</f>
        <v>2018</v>
      </c>
      <c r="P25" s="157">
        <f>IF('Indicator Date'!P25="","x",'Indicator Date'!P25)</f>
        <v>2018</v>
      </c>
      <c r="Q25" s="157">
        <f>IF('Indicator Date'!Q25="","x",'Indicator Date'!Q25)</f>
        <v>2017</v>
      </c>
      <c r="R25" s="157" t="str">
        <f>IF('Indicator Date'!R25="","x",LEFT(RIGHT('Indicator Date'!R25,6),4))</f>
        <v>x</v>
      </c>
      <c r="S25" s="157">
        <f>IF('Indicator Date'!S25="","x",'Indicator Date'!S25)</f>
        <v>2019</v>
      </c>
      <c r="T25" s="157">
        <f>IF('Indicator Date'!T25="","x",'Indicator Date'!T25)</f>
        <v>2016</v>
      </c>
      <c r="U25" s="157">
        <f>IF('Indicator Date'!U25="","x",'Indicator Date'!U25)</f>
        <v>2017</v>
      </c>
      <c r="V25" s="157">
        <f>IF('Indicator Date'!V25="","x",'Indicator Date'!V25)</f>
        <v>2017</v>
      </c>
      <c r="W25" s="157">
        <f>IF('Indicator Date'!W25="","x",'Indicator Date'!W25)</f>
        <v>2017</v>
      </c>
      <c r="X25" s="157">
        <f>IF('Indicator Date'!X25="","x",'Indicator Date'!X25)</f>
        <v>2007</v>
      </c>
      <c r="Y25" s="157">
        <f>IF('Indicator Date'!Y25="","x",'Indicator Date'!Y25)</f>
        <v>2010</v>
      </c>
      <c r="Z25" s="157">
        <f>IF('Indicator Date'!Z25="","x",'Indicator Date'!Z25)</f>
        <v>2017</v>
      </c>
      <c r="AA25" s="157">
        <f>IF('Indicator Date'!AA25="","x",'Indicator Date'!AA25)</f>
        <v>2017</v>
      </c>
      <c r="AB25" s="157">
        <f>IF('Indicator Date'!AB25="","x",'Indicator Date'!AB25)</f>
        <v>2017</v>
      </c>
      <c r="AC25" s="157">
        <f>IF('Indicator Date'!AC25="","x",'Indicator Date'!AC25)</f>
        <v>2015</v>
      </c>
      <c r="AD25" s="157">
        <f>IF('Indicator Date'!AD25="","x",'Indicator Date'!AD25)</f>
        <v>2015</v>
      </c>
      <c r="AE25" s="157">
        <f>IF('Indicator Date'!AE25="","x",'Indicator Date'!AE25)</f>
        <v>2012</v>
      </c>
      <c r="AF25" s="157">
        <f>IF('Indicator Date'!AF25="","x",'Indicator Date'!AF25)</f>
        <v>2017</v>
      </c>
      <c r="AG25" s="157">
        <f>IF('Indicator Date'!AG25="","x",'Indicator Date'!AG25)</f>
        <v>2009</v>
      </c>
      <c r="AH25" s="157">
        <f>IF('Indicator Date'!AH25="","x",'Indicator Date'!AH25)</f>
        <v>2016</v>
      </c>
      <c r="AI25" s="157">
        <f>IF('Indicator Date'!AI25="","x",'Indicator Date'!AI25)</f>
        <v>2017</v>
      </c>
      <c r="AJ25" s="157">
        <f>IF('Indicator Date'!AJ25="","x",'Indicator Date'!AJ25)</f>
        <v>2018</v>
      </c>
      <c r="AK25" s="157" t="str">
        <f>IF('Indicator Date'!AK25="","x",YEAR('Indicator Date'!AK25))</f>
        <v>x</v>
      </c>
      <c r="AL25" s="157">
        <f>IF('Indicator Date'!AL25="","x",YEAR('Indicator Date'!AL25))</f>
        <v>2018</v>
      </c>
      <c r="AM25" s="157" t="str">
        <f>IF('Indicator Date'!AM25="","x",YEAR('Indicator Date'!AM25))</f>
        <v>x</v>
      </c>
      <c r="AN25" s="157">
        <f>IF('Indicator Date'!AN25="","x",'Indicator Date'!AN25)</f>
        <v>2016</v>
      </c>
      <c r="AO25" s="157">
        <f>IF('Indicator Date'!AO25="","x",'Indicator Date'!AO25)</f>
        <v>2016</v>
      </c>
      <c r="AP25" s="157">
        <f>IF('Indicator Date'!AP25="","x",'Indicator Date'!AP25)</f>
        <v>2014</v>
      </c>
      <c r="AQ25" s="157">
        <f>IF('Indicator Date'!AQ25="","x",'Indicator Date'!AQ25)</f>
        <v>2014</v>
      </c>
      <c r="AR25" s="157">
        <f>IF('Indicator Date'!AR25="","x",'Indicator Date'!AR25)</f>
        <v>2015</v>
      </c>
      <c r="AS25" s="157">
        <f>IF('Indicator Date'!AS25="","x",'Indicator Date'!AS25)</f>
        <v>2017</v>
      </c>
      <c r="AT25" s="157">
        <f>IF('Indicator Date'!AT25="","x",'Indicator Date'!AT25)</f>
        <v>2018</v>
      </c>
      <c r="AU25" s="157">
        <f>IF('Indicator Date'!AU25="","x",'Indicator Date'!AU25)</f>
        <v>2016</v>
      </c>
      <c r="AV25" s="157">
        <f>IF('Indicator Date'!AV25="","x",'Indicator Date'!AV25)</f>
        <v>2015</v>
      </c>
      <c r="AW25" s="157">
        <f>IF('Indicator Date'!AW25="","x",'Indicator Date'!AW25)</f>
        <v>2016</v>
      </c>
      <c r="AX25" s="157">
        <f>IF('Indicator Date'!AX25="","x",'Indicator Date'!AX25)</f>
        <v>2017</v>
      </c>
      <c r="AY25" s="157">
        <f>IF('Indicator Date'!AY25="","x",'Indicator Date'!AY25)</f>
        <v>2014</v>
      </c>
      <c r="AZ25" s="157">
        <f>IF('Indicator Date'!AZ25="","x",'Indicator Date'!AZ25)</f>
        <v>2015</v>
      </c>
      <c r="BA25" s="157">
        <f>IF('Indicator Date'!BA25="","x",'Indicator Date'!BA25)</f>
        <v>2015</v>
      </c>
      <c r="BB25" s="157">
        <f>IF('Indicator Date'!BB25="","x",'Indicator Date'!BB25)</f>
        <v>2017</v>
      </c>
      <c r="BC25" s="157">
        <f>IF('Indicator Date'!BC25="","x",'Indicator Date'!BC25)</f>
        <v>2017</v>
      </c>
      <c r="BD25" s="157">
        <f>IF('Indicator Date'!BD25="","x",'Indicator Date'!BD25)</f>
        <v>2015</v>
      </c>
      <c r="BE25" s="157" t="str">
        <f>IF('Indicator Date'!BE25="","x",'Indicator Date'!BE25)</f>
        <v>x</v>
      </c>
      <c r="BF25" s="104"/>
    </row>
    <row r="26" spans="1:58" x14ac:dyDescent="0.25">
      <c r="A26" s="128" t="s">
        <v>44</v>
      </c>
      <c r="B26" s="107" t="s">
        <v>43</v>
      </c>
      <c r="C26" s="157">
        <f>IF('Indicator Date'!C26="","x",'Indicator Date'!C26)</f>
        <v>2015</v>
      </c>
      <c r="D26" s="157">
        <f>IF('Indicator Date'!D26="","x",'Indicator Date'!D26)</f>
        <v>2015</v>
      </c>
      <c r="E26" s="157">
        <f>IF('Indicator Date'!E26="","x",'Indicator Date'!E26)</f>
        <v>2015</v>
      </c>
      <c r="F26" s="157">
        <f>IF('Indicator Date'!F26="","x",'Indicator Date'!F26)</f>
        <v>2015</v>
      </c>
      <c r="G26" s="157">
        <f>IF('Indicator Date'!G26="","x",'Indicator Date'!G26)</f>
        <v>2015</v>
      </c>
      <c r="H26" s="157">
        <f>IF('Indicator Date'!H26="","x",'Indicator Date'!H26)</f>
        <v>2015</v>
      </c>
      <c r="I26" s="157">
        <f>IF('Indicator Date'!I26="","x",'Indicator Date'!I26)</f>
        <v>2015</v>
      </c>
      <c r="J26" s="157">
        <f>IF('Indicator Date'!J26="","x",'Indicator Date'!J26)</f>
        <v>2016</v>
      </c>
      <c r="K26" s="157">
        <f>IF('Indicator Date'!K26="","x",'Indicator Date'!K26)</f>
        <v>2016</v>
      </c>
      <c r="L26" s="157">
        <f>IF('Indicator Date'!L26="","x",'Indicator Date'!L26)</f>
        <v>2016</v>
      </c>
      <c r="M26" s="157">
        <f>IF('Indicator Date'!M26="","x",'Indicator Date'!M26)</f>
        <v>2019</v>
      </c>
      <c r="N26" s="157">
        <f>IF('Indicator Date'!N26="","x",'Indicator Date'!N26)</f>
        <v>2019</v>
      </c>
      <c r="O26" s="157">
        <f>IF('Indicator Date'!O26="","x",'Indicator Date'!O26)</f>
        <v>2018</v>
      </c>
      <c r="P26" s="157">
        <f>IF('Indicator Date'!P26="","x",'Indicator Date'!P26)</f>
        <v>2018</v>
      </c>
      <c r="Q26" s="157">
        <f>IF('Indicator Date'!Q26="","x",'Indicator Date'!Q26)</f>
        <v>2017</v>
      </c>
      <c r="R26" s="157" t="str">
        <f>IF('Indicator Date'!R26="","x",LEFT(RIGHT('Indicator Date'!R26,6),4))</f>
        <v>2014</v>
      </c>
      <c r="S26" s="157">
        <f>IF('Indicator Date'!S26="","x",'Indicator Date'!S26)</f>
        <v>2019</v>
      </c>
      <c r="T26" s="157">
        <f>IF('Indicator Date'!T26="","x",'Indicator Date'!T26)</f>
        <v>2016</v>
      </c>
      <c r="U26" s="157">
        <f>IF('Indicator Date'!U26="","x",'Indicator Date'!U26)</f>
        <v>2017</v>
      </c>
      <c r="V26" s="157">
        <f>IF('Indicator Date'!V26="","x",'Indicator Date'!V26)</f>
        <v>2017</v>
      </c>
      <c r="W26" s="157">
        <f>IF('Indicator Date'!W26="","x",'Indicator Date'!W26)</f>
        <v>2017</v>
      </c>
      <c r="X26" s="157">
        <f>IF('Indicator Date'!X26="","x",'Indicator Date'!X26)</f>
        <v>2007</v>
      </c>
      <c r="Y26" s="157">
        <f>IF('Indicator Date'!Y26="","x",'Indicator Date'!Y26)</f>
        <v>2013</v>
      </c>
      <c r="Z26" s="157">
        <f>IF('Indicator Date'!Z26="","x",'Indicator Date'!Z26)</f>
        <v>2017</v>
      </c>
      <c r="AA26" s="157">
        <f>IF('Indicator Date'!AA26="","x",'Indicator Date'!AA26)</f>
        <v>2017</v>
      </c>
      <c r="AB26" s="157">
        <f>IF('Indicator Date'!AB26="","x",'Indicator Date'!AB26)</f>
        <v>2017</v>
      </c>
      <c r="AC26" s="157">
        <f>IF('Indicator Date'!AC26="","x",'Indicator Date'!AC26)</f>
        <v>2015</v>
      </c>
      <c r="AD26" s="157">
        <f>IF('Indicator Date'!AD26="","x",'Indicator Date'!AD26)</f>
        <v>2015</v>
      </c>
      <c r="AE26" s="157">
        <f>IF('Indicator Date'!AE26="","x",'Indicator Date'!AE26)</f>
        <v>2012</v>
      </c>
      <c r="AF26" s="157">
        <f>IF('Indicator Date'!AF26="","x",'Indicator Date'!AF26)</f>
        <v>2017</v>
      </c>
      <c r="AG26" s="157">
        <f>IF('Indicator Date'!AG26="","x",'Indicator Date'!AG26)</f>
        <v>2014</v>
      </c>
      <c r="AH26" s="157">
        <f>IF('Indicator Date'!AH26="","x",'Indicator Date'!AH26)</f>
        <v>2016</v>
      </c>
      <c r="AI26" s="157">
        <f>IF('Indicator Date'!AI26="","x",'Indicator Date'!AI26)</f>
        <v>2017</v>
      </c>
      <c r="AJ26" s="157">
        <f>IF('Indicator Date'!AJ26="","x",'Indicator Date'!AJ26)</f>
        <v>2018</v>
      </c>
      <c r="AK26" s="157" t="str">
        <f>IF('Indicator Date'!AK26="","x",YEAR('Indicator Date'!AK26))</f>
        <v>x</v>
      </c>
      <c r="AL26" s="157">
        <f>IF('Indicator Date'!AL26="","x",YEAR('Indicator Date'!AL26))</f>
        <v>2018</v>
      </c>
      <c r="AM26" s="157" t="str">
        <f>IF('Indicator Date'!AM26="","x",YEAR('Indicator Date'!AM26))</f>
        <v>x</v>
      </c>
      <c r="AN26" s="157">
        <f>IF('Indicator Date'!AN26="","x",'Indicator Date'!AN26)</f>
        <v>2016</v>
      </c>
      <c r="AO26" s="157">
        <f>IF('Indicator Date'!AO26="","x",'Indicator Date'!AO26)</f>
        <v>2016</v>
      </c>
      <c r="AP26" s="157">
        <f>IF('Indicator Date'!AP26="","x",'Indicator Date'!AP26)</f>
        <v>2014</v>
      </c>
      <c r="AQ26" s="157">
        <f>IF('Indicator Date'!AQ26="","x",'Indicator Date'!AQ26)</f>
        <v>2014</v>
      </c>
      <c r="AR26" s="157">
        <f>IF('Indicator Date'!AR26="","x",'Indicator Date'!AR26)</f>
        <v>2013</v>
      </c>
      <c r="AS26" s="157">
        <f>IF('Indicator Date'!AS26="","x",'Indicator Date'!AS26)</f>
        <v>2017</v>
      </c>
      <c r="AT26" s="157">
        <f>IF('Indicator Date'!AT26="","x",'Indicator Date'!AT26)</f>
        <v>2018</v>
      </c>
      <c r="AU26" s="157">
        <f>IF('Indicator Date'!AU26="","x",'Indicator Date'!AU26)</f>
        <v>2016</v>
      </c>
      <c r="AV26" s="157">
        <f>IF('Indicator Date'!AV26="","x",'Indicator Date'!AV26)</f>
        <v>2015</v>
      </c>
      <c r="AW26" s="157">
        <f>IF('Indicator Date'!AW26="","x",'Indicator Date'!AW26)</f>
        <v>2016</v>
      </c>
      <c r="AX26" s="157">
        <f>IF('Indicator Date'!AX26="","x",'Indicator Date'!AX26)</f>
        <v>2017</v>
      </c>
      <c r="AY26" s="157">
        <f>IF('Indicator Date'!AY26="","x",'Indicator Date'!AY26)</f>
        <v>2014</v>
      </c>
      <c r="AZ26" s="157">
        <f>IF('Indicator Date'!AZ26="","x",'Indicator Date'!AZ26)</f>
        <v>2015</v>
      </c>
      <c r="BA26" s="157">
        <f>IF('Indicator Date'!BA26="","x",'Indicator Date'!BA26)</f>
        <v>2015</v>
      </c>
      <c r="BB26" s="157">
        <f>IF('Indicator Date'!BB26="","x",'Indicator Date'!BB26)</f>
        <v>2017</v>
      </c>
      <c r="BC26" s="157">
        <f>IF('Indicator Date'!BC26="","x",'Indicator Date'!BC26)</f>
        <v>2017</v>
      </c>
      <c r="BD26" s="157">
        <f>IF('Indicator Date'!BD26="","x",'Indicator Date'!BD26)</f>
        <v>2015</v>
      </c>
      <c r="BE26" s="157" t="str">
        <f>IF('Indicator Date'!BE26="","x",'Indicator Date'!BE26)</f>
        <v>x</v>
      </c>
      <c r="BF26" s="104"/>
    </row>
    <row r="27" spans="1:58" x14ac:dyDescent="0.25">
      <c r="A27" s="128" t="s">
        <v>379</v>
      </c>
      <c r="B27" s="107" t="s">
        <v>45</v>
      </c>
      <c r="C27" s="157">
        <f>IF('Indicator Date'!C27="","x",'Indicator Date'!C27)</f>
        <v>2015</v>
      </c>
      <c r="D27" s="157">
        <f>IF('Indicator Date'!D27="","x",'Indicator Date'!D27)</f>
        <v>2015</v>
      </c>
      <c r="E27" s="157">
        <f>IF('Indicator Date'!E27="","x",'Indicator Date'!E27)</f>
        <v>2015</v>
      </c>
      <c r="F27" s="157">
        <f>IF('Indicator Date'!F27="","x",'Indicator Date'!F27)</f>
        <v>2015</v>
      </c>
      <c r="G27" s="157">
        <f>IF('Indicator Date'!G27="","x",'Indicator Date'!G27)</f>
        <v>2015</v>
      </c>
      <c r="H27" s="157">
        <f>IF('Indicator Date'!H27="","x",'Indicator Date'!H27)</f>
        <v>2015</v>
      </c>
      <c r="I27" s="157">
        <f>IF('Indicator Date'!I27="","x",'Indicator Date'!I27)</f>
        <v>2015</v>
      </c>
      <c r="J27" s="157">
        <f>IF('Indicator Date'!J27="","x",'Indicator Date'!J27)</f>
        <v>2016</v>
      </c>
      <c r="K27" s="157">
        <f>IF('Indicator Date'!K27="","x",'Indicator Date'!K27)</f>
        <v>2016</v>
      </c>
      <c r="L27" s="157">
        <f>IF('Indicator Date'!L27="","x",'Indicator Date'!L27)</f>
        <v>2016</v>
      </c>
      <c r="M27" s="157">
        <f>IF('Indicator Date'!M27="","x",'Indicator Date'!M27)</f>
        <v>2019</v>
      </c>
      <c r="N27" s="157">
        <f>IF('Indicator Date'!N27="","x",'Indicator Date'!N27)</f>
        <v>2019</v>
      </c>
      <c r="O27" s="157">
        <f>IF('Indicator Date'!O27="","x",'Indicator Date'!O27)</f>
        <v>2018</v>
      </c>
      <c r="P27" s="157">
        <f>IF('Indicator Date'!P27="","x",'Indicator Date'!P27)</f>
        <v>2018</v>
      </c>
      <c r="Q27" s="157">
        <f>IF('Indicator Date'!Q27="","x",'Indicator Date'!Q27)</f>
        <v>2017</v>
      </c>
      <c r="R27" s="157" t="str">
        <f>IF('Indicator Date'!R27="","x",LEFT(RIGHT('Indicator Date'!R27,6),4))</f>
        <v>x</v>
      </c>
      <c r="S27" s="157">
        <f>IF('Indicator Date'!S27="","x",'Indicator Date'!S27)</f>
        <v>2019</v>
      </c>
      <c r="T27" s="157">
        <f>IF('Indicator Date'!T27="","x",'Indicator Date'!T27)</f>
        <v>2016</v>
      </c>
      <c r="U27" s="157">
        <f>IF('Indicator Date'!U27="","x",'Indicator Date'!U27)</f>
        <v>2017</v>
      </c>
      <c r="V27" s="157" t="str">
        <f>IF('Indicator Date'!V27="","x",'Indicator Date'!V27)</f>
        <v>x</v>
      </c>
      <c r="W27" s="157">
        <f>IF('Indicator Date'!W27="","x",'Indicator Date'!W27)</f>
        <v>2017</v>
      </c>
      <c r="X27" s="157">
        <f>IF('Indicator Date'!X27="","x",'Indicator Date'!X27)</f>
        <v>2009</v>
      </c>
      <c r="Y27" s="157">
        <f>IF('Indicator Date'!Y27="","x",'Indicator Date'!Y27)</f>
        <v>2012</v>
      </c>
      <c r="Z27" s="157">
        <f>IF('Indicator Date'!Z27="","x",'Indicator Date'!Z27)</f>
        <v>2017</v>
      </c>
      <c r="AA27" s="157">
        <f>IF('Indicator Date'!AA27="","x",'Indicator Date'!AA27)</f>
        <v>2017</v>
      </c>
      <c r="AB27" s="157">
        <f>IF('Indicator Date'!AB27="","x",'Indicator Date'!AB27)</f>
        <v>2016</v>
      </c>
      <c r="AC27" s="157">
        <f>IF('Indicator Date'!AC27="","x",'Indicator Date'!AC27)</f>
        <v>2015</v>
      </c>
      <c r="AD27" s="157">
        <f>IF('Indicator Date'!AD27="","x",'Indicator Date'!AD27)</f>
        <v>2015</v>
      </c>
      <c r="AE27" s="157" t="str">
        <f>IF('Indicator Date'!AE27="","x",'Indicator Date'!AE27)</f>
        <v>x</v>
      </c>
      <c r="AF27" s="157">
        <f>IF('Indicator Date'!AF27="","x",'Indicator Date'!AF27)</f>
        <v>2017</v>
      </c>
      <c r="AG27" s="157" t="str">
        <f>IF('Indicator Date'!AG27="","x",'Indicator Date'!AG27)</f>
        <v>x</v>
      </c>
      <c r="AH27" s="157">
        <f>IF('Indicator Date'!AH27="","x",'Indicator Date'!AH27)</f>
        <v>2016</v>
      </c>
      <c r="AI27" s="157">
        <f>IF('Indicator Date'!AI27="","x",'Indicator Date'!AI27)</f>
        <v>2017</v>
      </c>
      <c r="AJ27" s="157">
        <f>IF('Indicator Date'!AJ27="","x",'Indicator Date'!AJ27)</f>
        <v>2018</v>
      </c>
      <c r="AK27" s="157" t="str">
        <f>IF('Indicator Date'!AK27="","x",YEAR('Indicator Date'!AK27))</f>
        <v>x</v>
      </c>
      <c r="AL27" s="157">
        <f>IF('Indicator Date'!AL27="","x",YEAR('Indicator Date'!AL27))</f>
        <v>2018</v>
      </c>
      <c r="AM27" s="157" t="str">
        <f>IF('Indicator Date'!AM27="","x",YEAR('Indicator Date'!AM27))</f>
        <v>x</v>
      </c>
      <c r="AN27" s="157">
        <f>IF('Indicator Date'!AN27="","x",'Indicator Date'!AN27)</f>
        <v>2016</v>
      </c>
      <c r="AO27" s="157">
        <f>IF('Indicator Date'!AO27="","x",'Indicator Date'!AO27)</f>
        <v>2016</v>
      </c>
      <c r="AP27" s="157">
        <f>IF('Indicator Date'!AP27="","x",'Indicator Date'!AP27)</f>
        <v>2014</v>
      </c>
      <c r="AQ27" s="157">
        <f>IF('Indicator Date'!AQ27="","x",'Indicator Date'!AQ27)</f>
        <v>2014</v>
      </c>
      <c r="AR27" s="157">
        <f>IF('Indicator Date'!AR27="","x",'Indicator Date'!AR27)</f>
        <v>2013</v>
      </c>
      <c r="AS27" s="157">
        <f>IF('Indicator Date'!AS27="","x",'Indicator Date'!AS27)</f>
        <v>2017</v>
      </c>
      <c r="AT27" s="157">
        <f>IF('Indicator Date'!AT27="","x",'Indicator Date'!AT27)</f>
        <v>2018</v>
      </c>
      <c r="AU27" s="157">
        <f>IF('Indicator Date'!AU27="","x",'Indicator Date'!AU27)</f>
        <v>2016</v>
      </c>
      <c r="AV27" s="157">
        <f>IF('Indicator Date'!AV27="","x",'Indicator Date'!AV27)</f>
        <v>2015</v>
      </c>
      <c r="AW27" s="157">
        <f>IF('Indicator Date'!AW27="","x",'Indicator Date'!AW27)</f>
        <v>2016</v>
      </c>
      <c r="AX27" s="157">
        <f>IF('Indicator Date'!AX27="","x",'Indicator Date'!AX27)</f>
        <v>2017</v>
      </c>
      <c r="AY27" s="157">
        <f>IF('Indicator Date'!AY27="","x",'Indicator Date'!AY27)</f>
        <v>2014</v>
      </c>
      <c r="AZ27" s="157" t="str">
        <f>IF('Indicator Date'!AZ27="","x",'Indicator Date'!AZ27)</f>
        <v>x</v>
      </c>
      <c r="BA27" s="157" t="str">
        <f>IF('Indicator Date'!BA27="","x",'Indicator Date'!BA27)</f>
        <v>x</v>
      </c>
      <c r="BB27" s="157">
        <f>IF('Indicator Date'!BB27="","x",'Indicator Date'!BB27)</f>
        <v>2017</v>
      </c>
      <c r="BC27" s="157">
        <f>IF('Indicator Date'!BC27="","x",'Indicator Date'!BC27)</f>
        <v>2017</v>
      </c>
      <c r="BD27" s="157">
        <f>IF('Indicator Date'!BD27="","x",'Indicator Date'!BD27)</f>
        <v>2015</v>
      </c>
      <c r="BE27" s="157" t="str">
        <f>IF('Indicator Date'!BE27="","x",'Indicator Date'!BE27)</f>
        <v>x</v>
      </c>
      <c r="BF27" s="104"/>
    </row>
    <row r="28" spans="1:58" x14ac:dyDescent="0.25">
      <c r="A28" s="128" t="s">
        <v>47</v>
      </c>
      <c r="B28" s="107" t="s">
        <v>46</v>
      </c>
      <c r="C28" s="157">
        <f>IF('Indicator Date'!C28="","x",'Indicator Date'!C28)</f>
        <v>2015</v>
      </c>
      <c r="D28" s="157">
        <f>IF('Indicator Date'!D28="","x",'Indicator Date'!D28)</f>
        <v>2015</v>
      </c>
      <c r="E28" s="157">
        <f>IF('Indicator Date'!E28="","x",'Indicator Date'!E28)</f>
        <v>2015</v>
      </c>
      <c r="F28" s="157">
        <f>IF('Indicator Date'!F28="","x",'Indicator Date'!F28)</f>
        <v>2015</v>
      </c>
      <c r="G28" s="157">
        <f>IF('Indicator Date'!G28="","x",'Indicator Date'!G28)</f>
        <v>2015</v>
      </c>
      <c r="H28" s="157">
        <f>IF('Indicator Date'!H28="","x",'Indicator Date'!H28)</f>
        <v>2015</v>
      </c>
      <c r="I28" s="157">
        <f>IF('Indicator Date'!I28="","x",'Indicator Date'!I28)</f>
        <v>2015</v>
      </c>
      <c r="J28" s="157">
        <f>IF('Indicator Date'!J28="","x",'Indicator Date'!J28)</f>
        <v>2016</v>
      </c>
      <c r="K28" s="157">
        <f>IF('Indicator Date'!K28="","x",'Indicator Date'!K28)</f>
        <v>2016</v>
      </c>
      <c r="L28" s="157">
        <f>IF('Indicator Date'!L28="","x",'Indicator Date'!L28)</f>
        <v>2016</v>
      </c>
      <c r="M28" s="157">
        <f>IF('Indicator Date'!M28="","x",'Indicator Date'!M28)</f>
        <v>2019</v>
      </c>
      <c r="N28" s="157">
        <f>IF('Indicator Date'!N28="","x",'Indicator Date'!N28)</f>
        <v>2019</v>
      </c>
      <c r="O28" s="157">
        <f>IF('Indicator Date'!O28="","x",'Indicator Date'!O28)</f>
        <v>2018</v>
      </c>
      <c r="P28" s="157">
        <f>IF('Indicator Date'!P28="","x",'Indicator Date'!P28)</f>
        <v>2018</v>
      </c>
      <c r="Q28" s="157">
        <f>IF('Indicator Date'!Q28="","x",'Indicator Date'!Q28)</f>
        <v>2017</v>
      </c>
      <c r="R28" s="157" t="str">
        <f>IF('Indicator Date'!R28="","x",LEFT(RIGHT('Indicator Date'!R28,6),4))</f>
        <v>x</v>
      </c>
      <c r="S28" s="157">
        <f>IF('Indicator Date'!S28="","x",'Indicator Date'!S28)</f>
        <v>2019</v>
      </c>
      <c r="T28" s="157">
        <f>IF('Indicator Date'!T28="","x",'Indicator Date'!T28)</f>
        <v>2016</v>
      </c>
      <c r="U28" s="157">
        <f>IF('Indicator Date'!U28="","x",'Indicator Date'!U28)</f>
        <v>2017</v>
      </c>
      <c r="V28" s="157" t="str">
        <f>IF('Indicator Date'!V28="","x",'Indicator Date'!V28)</f>
        <v>x</v>
      </c>
      <c r="W28" s="157">
        <f>IF('Indicator Date'!W28="","x",'Indicator Date'!W28)</f>
        <v>2017</v>
      </c>
      <c r="X28" s="157" t="str">
        <f>IF('Indicator Date'!X28="","x",'Indicator Date'!X28)</f>
        <v>x</v>
      </c>
      <c r="Y28" s="157">
        <f>IF('Indicator Date'!Y28="","x",'Indicator Date'!Y28)</f>
        <v>2012</v>
      </c>
      <c r="Z28" s="157">
        <f>IF('Indicator Date'!Z28="","x",'Indicator Date'!Z28)</f>
        <v>2017</v>
      </c>
      <c r="AA28" s="157">
        <f>IF('Indicator Date'!AA28="","x",'Indicator Date'!AA28)</f>
        <v>2017</v>
      </c>
      <c r="AB28" s="157">
        <f>IF('Indicator Date'!AB28="","x",'Indicator Date'!AB28)</f>
        <v>2017</v>
      </c>
      <c r="AC28" s="157">
        <f>IF('Indicator Date'!AC28="","x",'Indicator Date'!AC28)</f>
        <v>2015</v>
      </c>
      <c r="AD28" s="157">
        <f>IF('Indicator Date'!AD28="","x",'Indicator Date'!AD28)</f>
        <v>2015</v>
      </c>
      <c r="AE28" s="157" t="str">
        <f>IF('Indicator Date'!AE28="","x",'Indicator Date'!AE28)</f>
        <v>x</v>
      </c>
      <c r="AF28" s="157">
        <f>IF('Indicator Date'!AF28="","x",'Indicator Date'!AF28)</f>
        <v>2017</v>
      </c>
      <c r="AG28" s="157">
        <f>IF('Indicator Date'!AG28="","x",'Indicator Date'!AG28)</f>
        <v>2012</v>
      </c>
      <c r="AH28" s="157">
        <f>IF('Indicator Date'!AH28="","x",'Indicator Date'!AH28)</f>
        <v>2016</v>
      </c>
      <c r="AI28" s="157">
        <f>IF('Indicator Date'!AI28="","x",'Indicator Date'!AI28)</f>
        <v>2017</v>
      </c>
      <c r="AJ28" s="157">
        <f>IF('Indicator Date'!AJ28="","x",'Indicator Date'!AJ28)</f>
        <v>2018</v>
      </c>
      <c r="AK28" s="157" t="str">
        <f>IF('Indicator Date'!AK28="","x",YEAR('Indicator Date'!AK28))</f>
        <v>x</v>
      </c>
      <c r="AL28" s="157">
        <f>IF('Indicator Date'!AL28="","x",YEAR('Indicator Date'!AL28))</f>
        <v>2018</v>
      </c>
      <c r="AM28" s="157" t="str">
        <f>IF('Indicator Date'!AM28="","x",YEAR('Indicator Date'!AM28))</f>
        <v>x</v>
      </c>
      <c r="AN28" s="157">
        <f>IF('Indicator Date'!AN28="","x",'Indicator Date'!AN28)</f>
        <v>2016</v>
      </c>
      <c r="AO28" s="157">
        <f>IF('Indicator Date'!AO28="","x",'Indicator Date'!AO28)</f>
        <v>2016</v>
      </c>
      <c r="AP28" s="157">
        <f>IF('Indicator Date'!AP28="","x",'Indicator Date'!AP28)</f>
        <v>2014</v>
      </c>
      <c r="AQ28" s="157">
        <f>IF('Indicator Date'!AQ28="","x",'Indicator Date'!AQ28)</f>
        <v>2014</v>
      </c>
      <c r="AR28" s="157">
        <f>IF('Indicator Date'!AR28="","x",'Indicator Date'!AR28)</f>
        <v>2015</v>
      </c>
      <c r="AS28" s="157">
        <f>IF('Indicator Date'!AS28="","x",'Indicator Date'!AS28)</f>
        <v>2017</v>
      </c>
      <c r="AT28" s="157">
        <f>IF('Indicator Date'!AT28="","x",'Indicator Date'!AT28)</f>
        <v>2018</v>
      </c>
      <c r="AU28" s="157">
        <f>IF('Indicator Date'!AU28="","x",'Indicator Date'!AU28)</f>
        <v>2016</v>
      </c>
      <c r="AV28" s="157">
        <f>IF('Indicator Date'!AV28="","x",'Indicator Date'!AV28)</f>
        <v>2015</v>
      </c>
      <c r="AW28" s="157">
        <f>IF('Indicator Date'!AW28="","x",'Indicator Date'!AW28)</f>
        <v>2016</v>
      </c>
      <c r="AX28" s="157">
        <f>IF('Indicator Date'!AX28="","x",'Indicator Date'!AX28)</f>
        <v>2017</v>
      </c>
      <c r="AY28" s="157">
        <f>IF('Indicator Date'!AY28="","x",'Indicator Date'!AY28)</f>
        <v>2014</v>
      </c>
      <c r="AZ28" s="157">
        <f>IF('Indicator Date'!AZ28="","x",'Indicator Date'!AZ28)</f>
        <v>2015</v>
      </c>
      <c r="BA28" s="157">
        <f>IF('Indicator Date'!BA28="","x",'Indicator Date'!BA28)</f>
        <v>2015</v>
      </c>
      <c r="BB28" s="157">
        <f>IF('Indicator Date'!BB28="","x",'Indicator Date'!BB28)</f>
        <v>2017</v>
      </c>
      <c r="BC28" s="157">
        <f>IF('Indicator Date'!BC28="","x",'Indicator Date'!BC28)</f>
        <v>2017</v>
      </c>
      <c r="BD28" s="157">
        <f>IF('Indicator Date'!BD28="","x",'Indicator Date'!BD28)</f>
        <v>2015</v>
      </c>
      <c r="BE28" s="157" t="str">
        <f>IF('Indicator Date'!BE28="","x",'Indicator Date'!BE28)</f>
        <v>x</v>
      </c>
      <c r="BF28" s="104"/>
    </row>
    <row r="29" spans="1:58" x14ac:dyDescent="0.25">
      <c r="A29" s="128" t="s">
        <v>49</v>
      </c>
      <c r="B29" s="107" t="s">
        <v>48</v>
      </c>
      <c r="C29" s="157">
        <f>IF('Indicator Date'!C29="","x",'Indicator Date'!C29)</f>
        <v>2015</v>
      </c>
      <c r="D29" s="157">
        <f>IF('Indicator Date'!D29="","x",'Indicator Date'!D29)</f>
        <v>2015</v>
      </c>
      <c r="E29" s="157">
        <f>IF('Indicator Date'!E29="","x",'Indicator Date'!E29)</f>
        <v>2015</v>
      </c>
      <c r="F29" s="157">
        <f>IF('Indicator Date'!F29="","x",'Indicator Date'!F29)</f>
        <v>2015</v>
      </c>
      <c r="G29" s="157">
        <f>IF('Indicator Date'!G29="","x",'Indicator Date'!G29)</f>
        <v>2015</v>
      </c>
      <c r="H29" s="157">
        <f>IF('Indicator Date'!H29="","x",'Indicator Date'!H29)</f>
        <v>2015</v>
      </c>
      <c r="I29" s="157">
        <f>IF('Indicator Date'!I29="","x",'Indicator Date'!I29)</f>
        <v>2015</v>
      </c>
      <c r="J29" s="157">
        <f>IF('Indicator Date'!J29="","x",'Indicator Date'!J29)</f>
        <v>2016</v>
      </c>
      <c r="K29" s="157">
        <f>IF('Indicator Date'!K29="","x",'Indicator Date'!K29)</f>
        <v>2016</v>
      </c>
      <c r="L29" s="157">
        <f>IF('Indicator Date'!L29="","x",'Indicator Date'!L29)</f>
        <v>2016</v>
      </c>
      <c r="M29" s="157">
        <f>IF('Indicator Date'!M29="","x",'Indicator Date'!M29)</f>
        <v>2019</v>
      </c>
      <c r="N29" s="157">
        <f>IF('Indicator Date'!N29="","x",'Indicator Date'!N29)</f>
        <v>2019</v>
      </c>
      <c r="O29" s="157">
        <f>IF('Indicator Date'!O29="","x",'Indicator Date'!O29)</f>
        <v>2018</v>
      </c>
      <c r="P29" s="157">
        <f>IF('Indicator Date'!P29="","x",'Indicator Date'!P29)</f>
        <v>2018</v>
      </c>
      <c r="Q29" s="157">
        <f>IF('Indicator Date'!Q29="","x",'Indicator Date'!Q29)</f>
        <v>2017</v>
      </c>
      <c r="R29" s="157" t="str">
        <f>IF('Indicator Date'!R29="","x",LEFT(RIGHT('Indicator Date'!R29,6),4))</f>
        <v>2010</v>
      </c>
      <c r="S29" s="157">
        <f>IF('Indicator Date'!S29="","x",'Indicator Date'!S29)</f>
        <v>2019</v>
      </c>
      <c r="T29" s="157">
        <f>IF('Indicator Date'!T29="","x",'Indicator Date'!T29)</f>
        <v>2016</v>
      </c>
      <c r="U29" s="157">
        <f>IF('Indicator Date'!U29="","x",'Indicator Date'!U29)</f>
        <v>2017</v>
      </c>
      <c r="V29" s="157">
        <f>IF('Indicator Date'!V29="","x",'Indicator Date'!V29)</f>
        <v>2017</v>
      </c>
      <c r="W29" s="157">
        <f>IF('Indicator Date'!W29="","x",'Indicator Date'!W29)</f>
        <v>2017</v>
      </c>
      <c r="X29" s="157">
        <f>IF('Indicator Date'!X29="","x",'Indicator Date'!X29)</f>
        <v>2016</v>
      </c>
      <c r="Y29" s="157">
        <f>IF('Indicator Date'!Y29="","x",'Indicator Date'!Y29)</f>
        <v>2010</v>
      </c>
      <c r="Z29" s="157">
        <f>IF('Indicator Date'!Z29="","x",'Indicator Date'!Z29)</f>
        <v>2017</v>
      </c>
      <c r="AA29" s="157">
        <f>IF('Indicator Date'!AA29="","x",'Indicator Date'!AA29)</f>
        <v>2017</v>
      </c>
      <c r="AB29" s="157">
        <f>IF('Indicator Date'!AB29="","x",'Indicator Date'!AB29)</f>
        <v>2017</v>
      </c>
      <c r="AC29" s="157">
        <f>IF('Indicator Date'!AC29="","x",'Indicator Date'!AC29)</f>
        <v>2015</v>
      </c>
      <c r="AD29" s="157">
        <f>IF('Indicator Date'!AD29="","x",'Indicator Date'!AD29)</f>
        <v>2015</v>
      </c>
      <c r="AE29" s="157">
        <f>IF('Indicator Date'!AE29="","x",'Indicator Date'!AE29)</f>
        <v>2012</v>
      </c>
      <c r="AF29" s="157">
        <f>IF('Indicator Date'!AF29="","x",'Indicator Date'!AF29)</f>
        <v>2017</v>
      </c>
      <c r="AG29" s="157">
        <f>IF('Indicator Date'!AG29="","x",'Indicator Date'!AG29)</f>
        <v>2014</v>
      </c>
      <c r="AH29" s="157">
        <f>IF('Indicator Date'!AH29="","x",'Indicator Date'!AH29)</f>
        <v>2016</v>
      </c>
      <c r="AI29" s="157">
        <f>IF('Indicator Date'!AI29="","x",'Indicator Date'!AI29)</f>
        <v>2017</v>
      </c>
      <c r="AJ29" s="157">
        <f>IF('Indicator Date'!AJ29="","x",'Indicator Date'!AJ29)</f>
        <v>2018</v>
      </c>
      <c r="AK29" s="157">
        <f>IF('Indicator Date'!AK29="","x",YEAR('Indicator Date'!AK29))</f>
        <v>2018</v>
      </c>
      <c r="AL29" s="157">
        <f>IF('Indicator Date'!AL29="","x",YEAR('Indicator Date'!AL29))</f>
        <v>2019</v>
      </c>
      <c r="AM29" s="157" t="str">
        <f>IF('Indicator Date'!AM29="","x",YEAR('Indicator Date'!AM29))</f>
        <v>x</v>
      </c>
      <c r="AN29" s="157">
        <f>IF('Indicator Date'!AN29="","x",'Indicator Date'!AN29)</f>
        <v>2016</v>
      </c>
      <c r="AO29" s="157">
        <f>IF('Indicator Date'!AO29="","x",'Indicator Date'!AO29)</f>
        <v>2016</v>
      </c>
      <c r="AP29" s="157">
        <f>IF('Indicator Date'!AP29="","x",'Indicator Date'!AP29)</f>
        <v>2014</v>
      </c>
      <c r="AQ29" s="157">
        <f>IF('Indicator Date'!AQ29="","x",'Indicator Date'!AQ29)</f>
        <v>2014</v>
      </c>
      <c r="AR29" s="157">
        <f>IF('Indicator Date'!AR29="","x",'Indicator Date'!AR29)</f>
        <v>2015</v>
      </c>
      <c r="AS29" s="157">
        <f>IF('Indicator Date'!AS29="","x",'Indicator Date'!AS29)</f>
        <v>2017</v>
      </c>
      <c r="AT29" s="157">
        <f>IF('Indicator Date'!AT29="","x",'Indicator Date'!AT29)</f>
        <v>2018</v>
      </c>
      <c r="AU29" s="157">
        <f>IF('Indicator Date'!AU29="","x",'Indicator Date'!AU29)</f>
        <v>2016</v>
      </c>
      <c r="AV29" s="157">
        <f>IF('Indicator Date'!AV29="","x",'Indicator Date'!AV29)</f>
        <v>2015</v>
      </c>
      <c r="AW29" s="157">
        <f>IF('Indicator Date'!AW29="","x",'Indicator Date'!AW29)</f>
        <v>2016</v>
      </c>
      <c r="AX29" s="157">
        <f>IF('Indicator Date'!AX29="","x",'Indicator Date'!AX29)</f>
        <v>2017</v>
      </c>
      <c r="AY29" s="157">
        <f>IF('Indicator Date'!AY29="","x",'Indicator Date'!AY29)</f>
        <v>2014</v>
      </c>
      <c r="AZ29" s="157">
        <f>IF('Indicator Date'!AZ29="","x",'Indicator Date'!AZ29)</f>
        <v>2015</v>
      </c>
      <c r="BA29" s="157">
        <f>IF('Indicator Date'!BA29="","x",'Indicator Date'!BA29)</f>
        <v>2015</v>
      </c>
      <c r="BB29" s="157">
        <f>IF('Indicator Date'!BB29="","x",'Indicator Date'!BB29)</f>
        <v>2017</v>
      </c>
      <c r="BC29" s="157">
        <f>IF('Indicator Date'!BC29="","x",'Indicator Date'!BC29)</f>
        <v>2017</v>
      </c>
      <c r="BD29" s="157">
        <f>IF('Indicator Date'!BD29="","x",'Indicator Date'!BD29)</f>
        <v>2015</v>
      </c>
      <c r="BE29" s="157" t="str">
        <f>IF('Indicator Date'!BE29="","x",'Indicator Date'!BE29)</f>
        <v>x</v>
      </c>
      <c r="BF29" s="104"/>
    </row>
    <row r="30" spans="1:58" x14ac:dyDescent="0.25">
      <c r="A30" s="128" t="s">
        <v>51</v>
      </c>
      <c r="B30" s="107" t="s">
        <v>50</v>
      </c>
      <c r="C30" s="157">
        <f>IF('Indicator Date'!C30="","x",'Indicator Date'!C30)</f>
        <v>2015</v>
      </c>
      <c r="D30" s="157">
        <f>IF('Indicator Date'!D30="","x",'Indicator Date'!D30)</f>
        <v>2015</v>
      </c>
      <c r="E30" s="157">
        <f>IF('Indicator Date'!E30="","x",'Indicator Date'!E30)</f>
        <v>2015</v>
      </c>
      <c r="F30" s="157">
        <f>IF('Indicator Date'!F30="","x",'Indicator Date'!F30)</f>
        <v>2015</v>
      </c>
      <c r="G30" s="157">
        <f>IF('Indicator Date'!G30="","x",'Indicator Date'!G30)</f>
        <v>2015</v>
      </c>
      <c r="H30" s="157">
        <f>IF('Indicator Date'!H30="","x",'Indicator Date'!H30)</f>
        <v>2015</v>
      </c>
      <c r="I30" s="157">
        <f>IF('Indicator Date'!I30="","x",'Indicator Date'!I30)</f>
        <v>2015</v>
      </c>
      <c r="J30" s="157">
        <f>IF('Indicator Date'!J30="","x",'Indicator Date'!J30)</f>
        <v>2016</v>
      </c>
      <c r="K30" s="157">
        <f>IF('Indicator Date'!K30="","x",'Indicator Date'!K30)</f>
        <v>2016</v>
      </c>
      <c r="L30" s="157">
        <f>IF('Indicator Date'!L30="","x",'Indicator Date'!L30)</f>
        <v>2016</v>
      </c>
      <c r="M30" s="157">
        <f>IF('Indicator Date'!M30="","x",'Indicator Date'!M30)</f>
        <v>2019</v>
      </c>
      <c r="N30" s="157">
        <f>IF('Indicator Date'!N30="","x",'Indicator Date'!N30)</f>
        <v>2019</v>
      </c>
      <c r="O30" s="157">
        <f>IF('Indicator Date'!O30="","x",'Indicator Date'!O30)</f>
        <v>2018</v>
      </c>
      <c r="P30" s="157">
        <f>IF('Indicator Date'!P30="","x",'Indicator Date'!P30)</f>
        <v>2018</v>
      </c>
      <c r="Q30" s="157">
        <f>IF('Indicator Date'!Q30="","x",'Indicator Date'!Q30)</f>
        <v>2017</v>
      </c>
      <c r="R30" s="157" t="str">
        <f>IF('Indicator Date'!R30="","x",LEFT(RIGHT('Indicator Date'!R30,6),4))</f>
        <v>2017</v>
      </c>
      <c r="S30" s="157">
        <f>IF('Indicator Date'!S30="","x",'Indicator Date'!S30)</f>
        <v>2019</v>
      </c>
      <c r="T30" s="157">
        <f>IF('Indicator Date'!T30="","x",'Indicator Date'!T30)</f>
        <v>2016</v>
      </c>
      <c r="U30" s="157">
        <f>IF('Indicator Date'!U30="","x",'Indicator Date'!U30)</f>
        <v>2017</v>
      </c>
      <c r="V30" s="157">
        <f>IF('Indicator Date'!V30="","x",'Indicator Date'!V30)</f>
        <v>2017</v>
      </c>
      <c r="W30" s="157">
        <f>IF('Indicator Date'!W30="","x",'Indicator Date'!W30)</f>
        <v>2017</v>
      </c>
      <c r="X30" s="157">
        <f>IF('Indicator Date'!X30="","x",'Indicator Date'!X30)</f>
        <v>2016</v>
      </c>
      <c r="Y30" s="157" t="str">
        <f>IF('Indicator Date'!Y30="","x",'Indicator Date'!Y30)</f>
        <v>x</v>
      </c>
      <c r="Z30" s="157">
        <f>IF('Indicator Date'!Z30="","x",'Indicator Date'!Z30)</f>
        <v>2017</v>
      </c>
      <c r="AA30" s="157">
        <f>IF('Indicator Date'!AA30="","x",'Indicator Date'!AA30)</f>
        <v>2017</v>
      </c>
      <c r="AB30" s="157">
        <f>IF('Indicator Date'!AB30="","x",'Indicator Date'!AB30)</f>
        <v>2017</v>
      </c>
      <c r="AC30" s="157">
        <f>IF('Indicator Date'!AC30="","x",'Indicator Date'!AC30)</f>
        <v>2015</v>
      </c>
      <c r="AD30" s="157">
        <f>IF('Indicator Date'!AD30="","x",'Indicator Date'!AD30)</f>
        <v>2015</v>
      </c>
      <c r="AE30" s="157">
        <f>IF('Indicator Date'!AE30="","x",'Indicator Date'!AE30)</f>
        <v>2012</v>
      </c>
      <c r="AF30" s="157">
        <f>IF('Indicator Date'!AF30="","x",'Indicator Date'!AF30)</f>
        <v>2017</v>
      </c>
      <c r="AG30" s="157">
        <f>IF('Indicator Date'!AG30="","x",'Indicator Date'!AG30)</f>
        <v>2006</v>
      </c>
      <c r="AH30" s="157">
        <f>IF('Indicator Date'!AH30="","x",'Indicator Date'!AH30)</f>
        <v>2016</v>
      </c>
      <c r="AI30" s="157">
        <f>IF('Indicator Date'!AI30="","x",'Indicator Date'!AI30)</f>
        <v>2017</v>
      </c>
      <c r="AJ30" s="157">
        <f>IF('Indicator Date'!AJ30="","x",'Indicator Date'!AJ30)</f>
        <v>2018</v>
      </c>
      <c r="AK30" s="157">
        <f>IF('Indicator Date'!AK30="","x",YEAR('Indicator Date'!AK30))</f>
        <v>2018</v>
      </c>
      <c r="AL30" s="157">
        <f>IF('Indicator Date'!AL30="","x",YEAR('Indicator Date'!AL30))</f>
        <v>2019</v>
      </c>
      <c r="AM30" s="157">
        <f>IF('Indicator Date'!AM30="","x",YEAR('Indicator Date'!AM30))</f>
        <v>2018</v>
      </c>
      <c r="AN30" s="157">
        <f>IF('Indicator Date'!AN30="","x",'Indicator Date'!AN30)</f>
        <v>2016</v>
      </c>
      <c r="AO30" s="157">
        <f>IF('Indicator Date'!AO30="","x",'Indicator Date'!AO30)</f>
        <v>2016</v>
      </c>
      <c r="AP30" s="157">
        <f>IF('Indicator Date'!AP30="","x",'Indicator Date'!AP30)</f>
        <v>2014</v>
      </c>
      <c r="AQ30" s="157">
        <f>IF('Indicator Date'!AQ30="","x",'Indicator Date'!AQ30)</f>
        <v>2014</v>
      </c>
      <c r="AR30" s="157">
        <f>IF('Indicator Date'!AR30="","x",'Indicator Date'!AR30)</f>
        <v>2015</v>
      </c>
      <c r="AS30" s="157">
        <f>IF('Indicator Date'!AS30="","x",'Indicator Date'!AS30)</f>
        <v>2017</v>
      </c>
      <c r="AT30" s="157">
        <f>IF('Indicator Date'!AT30="","x",'Indicator Date'!AT30)</f>
        <v>2018</v>
      </c>
      <c r="AU30" s="157">
        <f>IF('Indicator Date'!AU30="","x",'Indicator Date'!AU30)</f>
        <v>2016</v>
      </c>
      <c r="AV30" s="157">
        <f>IF('Indicator Date'!AV30="","x",'Indicator Date'!AV30)</f>
        <v>2015</v>
      </c>
      <c r="AW30" s="157">
        <f>IF('Indicator Date'!AW30="","x",'Indicator Date'!AW30)</f>
        <v>2016</v>
      </c>
      <c r="AX30" s="157">
        <f>IF('Indicator Date'!AX30="","x",'Indicator Date'!AX30)</f>
        <v>2017</v>
      </c>
      <c r="AY30" s="157">
        <f>IF('Indicator Date'!AY30="","x",'Indicator Date'!AY30)</f>
        <v>2014</v>
      </c>
      <c r="AZ30" s="157">
        <f>IF('Indicator Date'!AZ30="","x",'Indicator Date'!AZ30)</f>
        <v>2015</v>
      </c>
      <c r="BA30" s="157">
        <f>IF('Indicator Date'!BA30="","x",'Indicator Date'!BA30)</f>
        <v>2015</v>
      </c>
      <c r="BB30" s="157">
        <f>IF('Indicator Date'!BB30="","x",'Indicator Date'!BB30)</f>
        <v>2017</v>
      </c>
      <c r="BC30" s="157">
        <f>IF('Indicator Date'!BC30="","x",'Indicator Date'!BC30)</f>
        <v>2017</v>
      </c>
      <c r="BD30" s="157">
        <f>IF('Indicator Date'!BD30="","x",'Indicator Date'!BD30)</f>
        <v>2015</v>
      </c>
      <c r="BE30" s="157" t="str">
        <f>IF('Indicator Date'!BE30="","x",'Indicator Date'!BE30)</f>
        <v>x</v>
      </c>
      <c r="BF30" s="104"/>
    </row>
    <row r="31" spans="1:58" x14ac:dyDescent="0.25">
      <c r="A31" s="128" t="s">
        <v>841</v>
      </c>
      <c r="B31" s="107" t="s">
        <v>58</v>
      </c>
      <c r="C31" s="157">
        <f>IF('Indicator Date'!C31="","x",'Indicator Date'!C31)</f>
        <v>2015</v>
      </c>
      <c r="D31" s="157">
        <f>IF('Indicator Date'!D31="","x",'Indicator Date'!D31)</f>
        <v>2015</v>
      </c>
      <c r="E31" s="157">
        <f>IF('Indicator Date'!E31="","x",'Indicator Date'!E31)</f>
        <v>2015</v>
      </c>
      <c r="F31" s="157">
        <f>IF('Indicator Date'!F31="","x",'Indicator Date'!F31)</f>
        <v>2015</v>
      </c>
      <c r="G31" s="157">
        <f>IF('Indicator Date'!G31="","x",'Indicator Date'!G31)</f>
        <v>2015</v>
      </c>
      <c r="H31" s="157">
        <f>IF('Indicator Date'!H31="","x",'Indicator Date'!H31)</f>
        <v>2015</v>
      </c>
      <c r="I31" s="157">
        <f>IF('Indicator Date'!I31="","x",'Indicator Date'!I31)</f>
        <v>2015</v>
      </c>
      <c r="J31" s="157">
        <f>IF('Indicator Date'!J31="","x",'Indicator Date'!J31)</f>
        <v>2016</v>
      </c>
      <c r="K31" s="157">
        <f>IF('Indicator Date'!K31="","x",'Indicator Date'!K31)</f>
        <v>2016</v>
      </c>
      <c r="L31" s="157">
        <f>IF('Indicator Date'!L31="","x",'Indicator Date'!L31)</f>
        <v>2016</v>
      </c>
      <c r="M31" s="157">
        <f>IF('Indicator Date'!M31="","x",'Indicator Date'!M31)</f>
        <v>2019</v>
      </c>
      <c r="N31" s="157">
        <f>IF('Indicator Date'!N31="","x",'Indicator Date'!N31)</f>
        <v>2019</v>
      </c>
      <c r="O31" s="157">
        <f>IF('Indicator Date'!O31="","x",'Indicator Date'!O31)</f>
        <v>2018</v>
      </c>
      <c r="P31" s="157">
        <f>IF('Indicator Date'!P31="","x",'Indicator Date'!P31)</f>
        <v>2018</v>
      </c>
      <c r="Q31" s="157">
        <f>IF('Indicator Date'!Q31="","x",'Indicator Date'!Q31)</f>
        <v>2017</v>
      </c>
      <c r="R31" s="157" t="str">
        <f>IF('Indicator Date'!R31="","x",LEFT(RIGHT('Indicator Date'!R31,6),4))</f>
        <v>x</v>
      </c>
      <c r="S31" s="157">
        <f>IF('Indicator Date'!S31="","x",'Indicator Date'!S31)</f>
        <v>2019</v>
      </c>
      <c r="T31" s="157">
        <f>IF('Indicator Date'!T31="","x",'Indicator Date'!T31)</f>
        <v>2016</v>
      </c>
      <c r="U31" s="157">
        <f>IF('Indicator Date'!U31="","x",'Indicator Date'!U31)</f>
        <v>2017</v>
      </c>
      <c r="V31" s="157">
        <f>IF('Indicator Date'!V31="","x",'Indicator Date'!V31)</f>
        <v>2017</v>
      </c>
      <c r="W31" s="157">
        <f>IF('Indicator Date'!W31="","x",'Indicator Date'!W31)</f>
        <v>2017</v>
      </c>
      <c r="X31" s="157" t="str">
        <f>IF('Indicator Date'!X31="","x",'Indicator Date'!X31)</f>
        <v>x</v>
      </c>
      <c r="Y31" s="157">
        <f>IF('Indicator Date'!Y31="","x",'Indicator Date'!Y31)</f>
        <v>2011</v>
      </c>
      <c r="Z31" s="157">
        <f>IF('Indicator Date'!Z31="","x",'Indicator Date'!Z31)</f>
        <v>2017</v>
      </c>
      <c r="AA31" s="157">
        <f>IF('Indicator Date'!AA31="","x",'Indicator Date'!AA31)</f>
        <v>2017</v>
      </c>
      <c r="AB31" s="157">
        <f>IF('Indicator Date'!AB31="","x",'Indicator Date'!AB31)</f>
        <v>2017</v>
      </c>
      <c r="AC31" s="157">
        <f>IF('Indicator Date'!AC31="","x",'Indicator Date'!AC31)</f>
        <v>2015</v>
      </c>
      <c r="AD31" s="157">
        <f>IF('Indicator Date'!AD31="","x",'Indicator Date'!AD31)</f>
        <v>2015</v>
      </c>
      <c r="AE31" s="157">
        <f>IF('Indicator Date'!AE31="","x",'Indicator Date'!AE31)</f>
        <v>2012</v>
      </c>
      <c r="AF31" s="157" t="str">
        <f>IF('Indicator Date'!AF31="","x",'Indicator Date'!AF31)</f>
        <v>x</v>
      </c>
      <c r="AG31" s="157">
        <f>IF('Indicator Date'!AG31="","x",'Indicator Date'!AG31)</f>
        <v>2007</v>
      </c>
      <c r="AH31" s="157">
        <f>IF('Indicator Date'!AH31="","x",'Indicator Date'!AH31)</f>
        <v>2016</v>
      </c>
      <c r="AI31" s="157">
        <f>IF('Indicator Date'!AI31="","x",'Indicator Date'!AI31)</f>
        <v>2017</v>
      </c>
      <c r="AJ31" s="157">
        <f>IF('Indicator Date'!AJ31="","x",'Indicator Date'!AJ31)</f>
        <v>2018</v>
      </c>
      <c r="AK31" s="157" t="str">
        <f>IF('Indicator Date'!AK31="","x",YEAR('Indicator Date'!AK31))</f>
        <v>x</v>
      </c>
      <c r="AL31" s="157">
        <f>IF('Indicator Date'!AL31="","x",YEAR('Indicator Date'!AL31))</f>
        <v>2018</v>
      </c>
      <c r="AM31" s="157" t="str">
        <f>IF('Indicator Date'!AM31="","x",YEAR('Indicator Date'!AM31))</f>
        <v>x</v>
      </c>
      <c r="AN31" s="157">
        <f>IF('Indicator Date'!AN31="","x",'Indicator Date'!AN31)</f>
        <v>2016</v>
      </c>
      <c r="AO31" s="157">
        <f>IF('Indicator Date'!AO31="","x",'Indicator Date'!AO31)</f>
        <v>2016</v>
      </c>
      <c r="AP31" s="157">
        <f>IF('Indicator Date'!AP31="","x",'Indicator Date'!AP31)</f>
        <v>2014</v>
      </c>
      <c r="AQ31" s="157">
        <f>IF('Indicator Date'!AQ31="","x",'Indicator Date'!AQ31)</f>
        <v>2014</v>
      </c>
      <c r="AR31" s="157">
        <f>IF('Indicator Date'!AR31="","x",'Indicator Date'!AR31)</f>
        <v>2015</v>
      </c>
      <c r="AS31" s="157">
        <f>IF('Indicator Date'!AS31="","x",'Indicator Date'!AS31)</f>
        <v>2017</v>
      </c>
      <c r="AT31" s="157">
        <f>IF('Indicator Date'!AT31="","x",'Indicator Date'!AT31)</f>
        <v>2018</v>
      </c>
      <c r="AU31" s="157">
        <f>IF('Indicator Date'!AU31="","x",'Indicator Date'!AU31)</f>
        <v>2016</v>
      </c>
      <c r="AV31" s="157">
        <f>IF('Indicator Date'!AV31="","x",'Indicator Date'!AV31)</f>
        <v>2015</v>
      </c>
      <c r="AW31" s="157">
        <f>IF('Indicator Date'!AW31="","x",'Indicator Date'!AW31)</f>
        <v>2016</v>
      </c>
      <c r="AX31" s="157">
        <f>IF('Indicator Date'!AX31="","x",'Indicator Date'!AX31)</f>
        <v>2017</v>
      </c>
      <c r="AY31" s="157">
        <f>IF('Indicator Date'!AY31="","x",'Indicator Date'!AY31)</f>
        <v>2014</v>
      </c>
      <c r="AZ31" s="157">
        <f>IF('Indicator Date'!AZ31="","x",'Indicator Date'!AZ31)</f>
        <v>2015</v>
      </c>
      <c r="BA31" s="157">
        <f>IF('Indicator Date'!BA31="","x",'Indicator Date'!BA31)</f>
        <v>2015</v>
      </c>
      <c r="BB31" s="157">
        <f>IF('Indicator Date'!BB31="","x",'Indicator Date'!BB31)</f>
        <v>2017</v>
      </c>
      <c r="BC31" s="157">
        <f>IF('Indicator Date'!BC31="","x",'Indicator Date'!BC31)</f>
        <v>2017</v>
      </c>
      <c r="BD31" s="157">
        <f>IF('Indicator Date'!BD31="","x",'Indicator Date'!BD31)</f>
        <v>2015</v>
      </c>
      <c r="BE31" s="157" t="str">
        <f>IF('Indicator Date'!BE31="","x",'Indicator Date'!BE31)</f>
        <v>x</v>
      </c>
      <c r="BF31" s="104"/>
    </row>
    <row r="32" spans="1:58" x14ac:dyDescent="0.25">
      <c r="A32" s="128" t="s">
        <v>53</v>
      </c>
      <c r="B32" s="107" t="s">
        <v>52</v>
      </c>
      <c r="C32" s="157">
        <f>IF('Indicator Date'!C32="","x",'Indicator Date'!C32)</f>
        <v>2015</v>
      </c>
      <c r="D32" s="157">
        <f>IF('Indicator Date'!D32="","x",'Indicator Date'!D32)</f>
        <v>2015</v>
      </c>
      <c r="E32" s="157">
        <f>IF('Indicator Date'!E32="","x",'Indicator Date'!E32)</f>
        <v>2015</v>
      </c>
      <c r="F32" s="157">
        <f>IF('Indicator Date'!F32="","x",'Indicator Date'!F32)</f>
        <v>2015</v>
      </c>
      <c r="G32" s="157">
        <f>IF('Indicator Date'!G32="","x",'Indicator Date'!G32)</f>
        <v>2015</v>
      </c>
      <c r="H32" s="157">
        <f>IF('Indicator Date'!H32="","x",'Indicator Date'!H32)</f>
        <v>2015</v>
      </c>
      <c r="I32" s="157">
        <f>IF('Indicator Date'!I32="","x",'Indicator Date'!I32)</f>
        <v>2015</v>
      </c>
      <c r="J32" s="157">
        <f>IF('Indicator Date'!J32="","x",'Indicator Date'!J32)</f>
        <v>2016</v>
      </c>
      <c r="K32" s="157">
        <f>IF('Indicator Date'!K32="","x",'Indicator Date'!K32)</f>
        <v>2016</v>
      </c>
      <c r="L32" s="157">
        <f>IF('Indicator Date'!L32="","x",'Indicator Date'!L32)</f>
        <v>2016</v>
      </c>
      <c r="M32" s="157">
        <f>IF('Indicator Date'!M32="","x",'Indicator Date'!M32)</f>
        <v>2019</v>
      </c>
      <c r="N32" s="157">
        <f>IF('Indicator Date'!N32="","x",'Indicator Date'!N32)</f>
        <v>2019</v>
      </c>
      <c r="O32" s="157">
        <f>IF('Indicator Date'!O32="","x",'Indicator Date'!O32)</f>
        <v>2018</v>
      </c>
      <c r="P32" s="157">
        <f>IF('Indicator Date'!P32="","x",'Indicator Date'!P32)</f>
        <v>2018</v>
      </c>
      <c r="Q32" s="157">
        <f>IF('Indicator Date'!Q32="","x",'Indicator Date'!Q32)</f>
        <v>2017</v>
      </c>
      <c r="R32" s="157" t="str">
        <f>IF('Indicator Date'!R32="","x",LEFT(RIGHT('Indicator Date'!R32,6),4))</f>
        <v>2014</v>
      </c>
      <c r="S32" s="157">
        <f>IF('Indicator Date'!S32="","x",'Indicator Date'!S32)</f>
        <v>2019</v>
      </c>
      <c r="T32" s="157">
        <f>IF('Indicator Date'!T32="","x",'Indicator Date'!T32)</f>
        <v>2016</v>
      </c>
      <c r="U32" s="157">
        <f>IF('Indicator Date'!U32="","x",'Indicator Date'!U32)</f>
        <v>2017</v>
      </c>
      <c r="V32" s="157">
        <f>IF('Indicator Date'!V32="","x",'Indicator Date'!V32)</f>
        <v>2017</v>
      </c>
      <c r="W32" s="157">
        <f>IF('Indicator Date'!W32="","x",'Indicator Date'!W32)</f>
        <v>2017</v>
      </c>
      <c r="X32" s="157">
        <f>IF('Indicator Date'!X32="","x",'Indicator Date'!X32)</f>
        <v>2014</v>
      </c>
      <c r="Y32" s="157">
        <f>IF('Indicator Date'!Y32="","x",'Indicator Date'!Y32)</f>
        <v>2012</v>
      </c>
      <c r="Z32" s="157">
        <f>IF('Indicator Date'!Z32="","x",'Indicator Date'!Z32)</f>
        <v>2017</v>
      </c>
      <c r="AA32" s="157">
        <f>IF('Indicator Date'!AA32="","x",'Indicator Date'!AA32)</f>
        <v>2017</v>
      </c>
      <c r="AB32" s="157">
        <f>IF('Indicator Date'!AB32="","x",'Indicator Date'!AB32)</f>
        <v>2017</v>
      </c>
      <c r="AC32" s="157">
        <f>IF('Indicator Date'!AC32="","x",'Indicator Date'!AC32)</f>
        <v>2015</v>
      </c>
      <c r="AD32" s="157">
        <f>IF('Indicator Date'!AD32="","x",'Indicator Date'!AD32)</f>
        <v>2015</v>
      </c>
      <c r="AE32" s="157">
        <f>IF('Indicator Date'!AE32="","x",'Indicator Date'!AE32)</f>
        <v>2012</v>
      </c>
      <c r="AF32" s="157">
        <f>IF('Indicator Date'!AF32="","x",'Indicator Date'!AF32)</f>
        <v>2017</v>
      </c>
      <c r="AG32" s="157">
        <f>IF('Indicator Date'!AG32="","x",'Indicator Date'!AG32)</f>
        <v>2012</v>
      </c>
      <c r="AH32" s="157">
        <f>IF('Indicator Date'!AH32="","x",'Indicator Date'!AH32)</f>
        <v>2016</v>
      </c>
      <c r="AI32" s="157">
        <f>IF('Indicator Date'!AI32="","x",'Indicator Date'!AI32)</f>
        <v>2017</v>
      </c>
      <c r="AJ32" s="157">
        <f>IF('Indicator Date'!AJ32="","x",'Indicator Date'!AJ32)</f>
        <v>2018</v>
      </c>
      <c r="AK32" s="157" t="str">
        <f>IF('Indicator Date'!AK32="","x",YEAR('Indicator Date'!AK32))</f>
        <v>x</v>
      </c>
      <c r="AL32" s="157">
        <f>IF('Indicator Date'!AL32="","x",YEAR('Indicator Date'!AL32))</f>
        <v>2018</v>
      </c>
      <c r="AM32" s="157" t="str">
        <f>IF('Indicator Date'!AM32="","x",YEAR('Indicator Date'!AM32))</f>
        <v>x</v>
      </c>
      <c r="AN32" s="157">
        <f>IF('Indicator Date'!AN32="","x",'Indicator Date'!AN32)</f>
        <v>2016</v>
      </c>
      <c r="AO32" s="157">
        <f>IF('Indicator Date'!AO32="","x",'Indicator Date'!AO32)</f>
        <v>2016</v>
      </c>
      <c r="AP32" s="157">
        <f>IF('Indicator Date'!AP32="","x",'Indicator Date'!AP32)</f>
        <v>2014</v>
      </c>
      <c r="AQ32" s="157">
        <f>IF('Indicator Date'!AQ32="","x",'Indicator Date'!AQ32)</f>
        <v>2014</v>
      </c>
      <c r="AR32" s="157">
        <f>IF('Indicator Date'!AR32="","x",'Indicator Date'!AR32)</f>
        <v>2013</v>
      </c>
      <c r="AS32" s="157">
        <f>IF('Indicator Date'!AS32="","x",'Indicator Date'!AS32)</f>
        <v>2017</v>
      </c>
      <c r="AT32" s="157">
        <f>IF('Indicator Date'!AT32="","x",'Indicator Date'!AT32)</f>
        <v>2018</v>
      </c>
      <c r="AU32" s="157">
        <f>IF('Indicator Date'!AU32="","x",'Indicator Date'!AU32)</f>
        <v>2016</v>
      </c>
      <c r="AV32" s="157">
        <f>IF('Indicator Date'!AV32="","x",'Indicator Date'!AV32)</f>
        <v>2015</v>
      </c>
      <c r="AW32" s="157">
        <f>IF('Indicator Date'!AW32="","x",'Indicator Date'!AW32)</f>
        <v>2016</v>
      </c>
      <c r="AX32" s="157">
        <f>IF('Indicator Date'!AX32="","x",'Indicator Date'!AX32)</f>
        <v>2017</v>
      </c>
      <c r="AY32" s="157">
        <f>IF('Indicator Date'!AY32="","x",'Indicator Date'!AY32)</f>
        <v>2014</v>
      </c>
      <c r="AZ32" s="157">
        <f>IF('Indicator Date'!AZ32="","x",'Indicator Date'!AZ32)</f>
        <v>2015</v>
      </c>
      <c r="BA32" s="157">
        <f>IF('Indicator Date'!BA32="","x",'Indicator Date'!BA32)</f>
        <v>2015</v>
      </c>
      <c r="BB32" s="157">
        <f>IF('Indicator Date'!BB32="","x",'Indicator Date'!BB32)</f>
        <v>2017</v>
      </c>
      <c r="BC32" s="157">
        <f>IF('Indicator Date'!BC32="","x",'Indicator Date'!BC32)</f>
        <v>2017</v>
      </c>
      <c r="BD32" s="157">
        <f>IF('Indicator Date'!BD32="","x",'Indicator Date'!BD32)</f>
        <v>2015</v>
      </c>
      <c r="BE32" s="157" t="str">
        <f>IF('Indicator Date'!BE32="","x",'Indicator Date'!BE32)</f>
        <v>x</v>
      </c>
      <c r="BF32" s="104"/>
    </row>
    <row r="33" spans="1:58" x14ac:dyDescent="0.25">
      <c r="A33" s="128" t="s">
        <v>55</v>
      </c>
      <c r="B33" s="107" t="s">
        <v>54</v>
      </c>
      <c r="C33" s="157">
        <f>IF('Indicator Date'!C33="","x",'Indicator Date'!C33)</f>
        <v>2015</v>
      </c>
      <c r="D33" s="157">
        <f>IF('Indicator Date'!D33="","x",'Indicator Date'!D33)</f>
        <v>2015</v>
      </c>
      <c r="E33" s="157">
        <f>IF('Indicator Date'!E33="","x",'Indicator Date'!E33)</f>
        <v>2015</v>
      </c>
      <c r="F33" s="157">
        <f>IF('Indicator Date'!F33="","x",'Indicator Date'!F33)</f>
        <v>2015</v>
      </c>
      <c r="G33" s="157">
        <f>IF('Indicator Date'!G33="","x",'Indicator Date'!G33)</f>
        <v>2015</v>
      </c>
      <c r="H33" s="157">
        <f>IF('Indicator Date'!H33="","x",'Indicator Date'!H33)</f>
        <v>2015</v>
      </c>
      <c r="I33" s="157">
        <f>IF('Indicator Date'!I33="","x",'Indicator Date'!I33)</f>
        <v>2015</v>
      </c>
      <c r="J33" s="157">
        <f>IF('Indicator Date'!J33="","x",'Indicator Date'!J33)</f>
        <v>2016</v>
      </c>
      <c r="K33" s="157">
        <f>IF('Indicator Date'!K33="","x",'Indicator Date'!K33)</f>
        <v>2016</v>
      </c>
      <c r="L33" s="157">
        <f>IF('Indicator Date'!L33="","x",'Indicator Date'!L33)</f>
        <v>2016</v>
      </c>
      <c r="M33" s="157">
        <f>IF('Indicator Date'!M33="","x",'Indicator Date'!M33)</f>
        <v>2019</v>
      </c>
      <c r="N33" s="157">
        <f>IF('Indicator Date'!N33="","x",'Indicator Date'!N33)</f>
        <v>2019</v>
      </c>
      <c r="O33" s="157">
        <f>IF('Indicator Date'!O33="","x",'Indicator Date'!O33)</f>
        <v>2018</v>
      </c>
      <c r="P33" s="157">
        <f>IF('Indicator Date'!P33="","x",'Indicator Date'!P33)</f>
        <v>2018</v>
      </c>
      <c r="Q33" s="157">
        <f>IF('Indicator Date'!Q33="","x",'Indicator Date'!Q33)</f>
        <v>2017</v>
      </c>
      <c r="R33" s="157" t="str">
        <f>IF('Indicator Date'!R33="","x",LEFT(RIGHT('Indicator Date'!R33,6),4))</f>
        <v>2011</v>
      </c>
      <c r="S33" s="157">
        <f>IF('Indicator Date'!S33="","x",'Indicator Date'!S33)</f>
        <v>2019</v>
      </c>
      <c r="T33" s="157">
        <f>IF('Indicator Date'!T33="","x",'Indicator Date'!T33)</f>
        <v>2016</v>
      </c>
      <c r="U33" s="157">
        <f>IF('Indicator Date'!U33="","x",'Indicator Date'!U33)</f>
        <v>2017</v>
      </c>
      <c r="V33" s="157">
        <f>IF('Indicator Date'!V33="","x",'Indicator Date'!V33)</f>
        <v>2017</v>
      </c>
      <c r="W33" s="157">
        <f>IF('Indicator Date'!W33="","x",'Indicator Date'!W33)</f>
        <v>2017</v>
      </c>
      <c r="X33" s="157">
        <f>IF('Indicator Date'!X33="","x",'Indicator Date'!X33)</f>
        <v>2011</v>
      </c>
      <c r="Y33" s="157">
        <f>IF('Indicator Date'!Y33="","x",'Indicator Date'!Y33)</f>
        <v>2009</v>
      </c>
      <c r="Z33" s="157">
        <f>IF('Indicator Date'!Z33="","x",'Indicator Date'!Z33)</f>
        <v>2017</v>
      </c>
      <c r="AA33" s="157">
        <f>IF('Indicator Date'!AA33="","x",'Indicator Date'!AA33)</f>
        <v>2017</v>
      </c>
      <c r="AB33" s="157">
        <f>IF('Indicator Date'!AB33="","x",'Indicator Date'!AB33)</f>
        <v>2017</v>
      </c>
      <c r="AC33" s="157">
        <f>IF('Indicator Date'!AC33="","x",'Indicator Date'!AC33)</f>
        <v>2015</v>
      </c>
      <c r="AD33" s="157">
        <f>IF('Indicator Date'!AD33="","x",'Indicator Date'!AD33)</f>
        <v>2015</v>
      </c>
      <c r="AE33" s="157">
        <f>IF('Indicator Date'!AE33="","x",'Indicator Date'!AE33)</f>
        <v>2012</v>
      </c>
      <c r="AF33" s="157">
        <f>IF('Indicator Date'!AF33="","x",'Indicator Date'!AF33)</f>
        <v>2017</v>
      </c>
      <c r="AG33" s="157">
        <f>IF('Indicator Date'!AG33="","x",'Indicator Date'!AG33)</f>
        <v>2014</v>
      </c>
      <c r="AH33" s="157">
        <f>IF('Indicator Date'!AH33="","x",'Indicator Date'!AH33)</f>
        <v>2016</v>
      </c>
      <c r="AI33" s="157">
        <f>IF('Indicator Date'!AI33="","x",'Indicator Date'!AI33)</f>
        <v>2017</v>
      </c>
      <c r="AJ33" s="157">
        <f>IF('Indicator Date'!AJ33="","x",'Indicator Date'!AJ33)</f>
        <v>2018</v>
      </c>
      <c r="AK33" s="157">
        <f>IF('Indicator Date'!AK33="","x",YEAR('Indicator Date'!AK33))</f>
        <v>2019</v>
      </c>
      <c r="AL33" s="157">
        <f>IF('Indicator Date'!AL33="","x",YEAR('Indicator Date'!AL33))</f>
        <v>2019</v>
      </c>
      <c r="AM33" s="157" t="str">
        <f>IF('Indicator Date'!AM33="","x",YEAR('Indicator Date'!AM33))</f>
        <v>x</v>
      </c>
      <c r="AN33" s="157">
        <f>IF('Indicator Date'!AN33="","x",'Indicator Date'!AN33)</f>
        <v>2016</v>
      </c>
      <c r="AO33" s="157">
        <f>IF('Indicator Date'!AO33="","x",'Indicator Date'!AO33)</f>
        <v>2016</v>
      </c>
      <c r="AP33" s="157">
        <f>IF('Indicator Date'!AP33="","x",'Indicator Date'!AP33)</f>
        <v>2014</v>
      </c>
      <c r="AQ33" s="157">
        <f>IF('Indicator Date'!AQ33="","x",'Indicator Date'!AQ33)</f>
        <v>2014</v>
      </c>
      <c r="AR33" s="157">
        <f>IF('Indicator Date'!AR33="","x",'Indicator Date'!AR33)</f>
        <v>2015</v>
      </c>
      <c r="AS33" s="157">
        <f>IF('Indicator Date'!AS33="","x",'Indicator Date'!AS33)</f>
        <v>2017</v>
      </c>
      <c r="AT33" s="157">
        <f>IF('Indicator Date'!AT33="","x",'Indicator Date'!AT33)</f>
        <v>2018</v>
      </c>
      <c r="AU33" s="157">
        <f>IF('Indicator Date'!AU33="","x",'Indicator Date'!AU33)</f>
        <v>2016</v>
      </c>
      <c r="AV33" s="157">
        <f>IF('Indicator Date'!AV33="","x",'Indicator Date'!AV33)</f>
        <v>2015</v>
      </c>
      <c r="AW33" s="157">
        <f>IF('Indicator Date'!AW33="","x",'Indicator Date'!AW33)</f>
        <v>2016</v>
      </c>
      <c r="AX33" s="157">
        <f>IF('Indicator Date'!AX33="","x",'Indicator Date'!AX33)</f>
        <v>2017</v>
      </c>
      <c r="AY33" s="157">
        <f>IF('Indicator Date'!AY33="","x",'Indicator Date'!AY33)</f>
        <v>2014</v>
      </c>
      <c r="AZ33" s="157">
        <f>IF('Indicator Date'!AZ33="","x",'Indicator Date'!AZ33)</f>
        <v>2015</v>
      </c>
      <c r="BA33" s="157">
        <f>IF('Indicator Date'!BA33="","x",'Indicator Date'!BA33)</f>
        <v>2015</v>
      </c>
      <c r="BB33" s="157">
        <f>IF('Indicator Date'!BB33="","x",'Indicator Date'!BB33)</f>
        <v>2017</v>
      </c>
      <c r="BC33" s="157">
        <f>IF('Indicator Date'!BC33="","x",'Indicator Date'!BC33)</f>
        <v>2017</v>
      </c>
      <c r="BD33" s="157">
        <f>IF('Indicator Date'!BD33="","x",'Indicator Date'!BD33)</f>
        <v>2015</v>
      </c>
      <c r="BE33" s="157" t="str">
        <f>IF('Indicator Date'!BE33="","x",'Indicator Date'!BE33)</f>
        <v>x</v>
      </c>
      <c r="BF33" s="104"/>
    </row>
    <row r="34" spans="1:58" x14ac:dyDescent="0.25">
      <c r="A34" s="128" t="s">
        <v>57</v>
      </c>
      <c r="B34" s="107" t="s">
        <v>56</v>
      </c>
      <c r="C34" s="157">
        <f>IF('Indicator Date'!C34="","x",'Indicator Date'!C34)</f>
        <v>2015</v>
      </c>
      <c r="D34" s="157">
        <f>IF('Indicator Date'!D34="","x",'Indicator Date'!D34)</f>
        <v>2015</v>
      </c>
      <c r="E34" s="157">
        <f>IF('Indicator Date'!E34="","x",'Indicator Date'!E34)</f>
        <v>2015</v>
      </c>
      <c r="F34" s="157">
        <f>IF('Indicator Date'!F34="","x",'Indicator Date'!F34)</f>
        <v>2015</v>
      </c>
      <c r="G34" s="157">
        <f>IF('Indicator Date'!G34="","x",'Indicator Date'!G34)</f>
        <v>2015</v>
      </c>
      <c r="H34" s="157">
        <f>IF('Indicator Date'!H34="","x",'Indicator Date'!H34)</f>
        <v>2015</v>
      </c>
      <c r="I34" s="157">
        <f>IF('Indicator Date'!I34="","x",'Indicator Date'!I34)</f>
        <v>2015</v>
      </c>
      <c r="J34" s="157">
        <f>IF('Indicator Date'!J34="","x",'Indicator Date'!J34)</f>
        <v>2016</v>
      </c>
      <c r="K34" s="157">
        <f>IF('Indicator Date'!K34="","x",'Indicator Date'!K34)</f>
        <v>2016</v>
      </c>
      <c r="L34" s="157">
        <f>IF('Indicator Date'!L34="","x",'Indicator Date'!L34)</f>
        <v>2016</v>
      </c>
      <c r="M34" s="157">
        <f>IF('Indicator Date'!M34="","x",'Indicator Date'!M34)</f>
        <v>2019</v>
      </c>
      <c r="N34" s="157">
        <f>IF('Indicator Date'!N34="","x",'Indicator Date'!N34)</f>
        <v>2019</v>
      </c>
      <c r="O34" s="157">
        <f>IF('Indicator Date'!O34="","x",'Indicator Date'!O34)</f>
        <v>2018</v>
      </c>
      <c r="P34" s="157">
        <f>IF('Indicator Date'!P34="","x",'Indicator Date'!P34)</f>
        <v>2018</v>
      </c>
      <c r="Q34" s="157">
        <f>IF('Indicator Date'!Q34="","x",'Indicator Date'!Q34)</f>
        <v>2017</v>
      </c>
      <c r="R34" s="157" t="str">
        <f>IF('Indicator Date'!R34="","x",LEFT(RIGHT('Indicator Date'!R34,6),4))</f>
        <v>x</v>
      </c>
      <c r="S34" s="157">
        <f>IF('Indicator Date'!S34="","x",'Indicator Date'!S34)</f>
        <v>2019</v>
      </c>
      <c r="T34" s="157">
        <f>IF('Indicator Date'!T34="","x",'Indicator Date'!T34)</f>
        <v>2016</v>
      </c>
      <c r="U34" s="157">
        <f>IF('Indicator Date'!U34="","x",'Indicator Date'!U34)</f>
        <v>2017</v>
      </c>
      <c r="V34" s="157" t="str">
        <f>IF('Indicator Date'!V34="","x",'Indicator Date'!V34)</f>
        <v>x</v>
      </c>
      <c r="W34" s="157">
        <f>IF('Indicator Date'!W34="","x",'Indicator Date'!W34)</f>
        <v>2017</v>
      </c>
      <c r="X34" s="157" t="str">
        <f>IF('Indicator Date'!X34="","x",'Indicator Date'!X34)</f>
        <v>x</v>
      </c>
      <c r="Y34" s="157">
        <f>IF('Indicator Date'!Y34="","x",'Indicator Date'!Y34)</f>
        <v>2010</v>
      </c>
      <c r="Z34" s="157">
        <f>IF('Indicator Date'!Z34="","x",'Indicator Date'!Z34)</f>
        <v>2017</v>
      </c>
      <c r="AA34" s="157">
        <f>IF('Indicator Date'!AA34="","x",'Indicator Date'!AA34)</f>
        <v>2017</v>
      </c>
      <c r="AB34" s="157" t="str">
        <f>IF('Indicator Date'!AB34="","x",'Indicator Date'!AB34)</f>
        <v>x</v>
      </c>
      <c r="AC34" s="157">
        <f>IF('Indicator Date'!AC34="","x",'Indicator Date'!AC34)</f>
        <v>2015</v>
      </c>
      <c r="AD34" s="157">
        <f>IF('Indicator Date'!AD34="","x",'Indicator Date'!AD34)</f>
        <v>2015</v>
      </c>
      <c r="AE34" s="157" t="str">
        <f>IF('Indicator Date'!AE34="","x",'Indicator Date'!AE34)</f>
        <v>x</v>
      </c>
      <c r="AF34" s="157">
        <f>IF('Indicator Date'!AF34="","x",'Indicator Date'!AF34)</f>
        <v>2017</v>
      </c>
      <c r="AG34" s="157">
        <f>IF('Indicator Date'!AG34="","x",'Indicator Date'!AG34)</f>
        <v>2010</v>
      </c>
      <c r="AH34" s="157">
        <f>IF('Indicator Date'!AH34="","x",'Indicator Date'!AH34)</f>
        <v>2016</v>
      </c>
      <c r="AI34" s="157">
        <f>IF('Indicator Date'!AI34="","x",'Indicator Date'!AI34)</f>
        <v>2017</v>
      </c>
      <c r="AJ34" s="157">
        <f>IF('Indicator Date'!AJ34="","x",'Indicator Date'!AJ34)</f>
        <v>2018</v>
      </c>
      <c r="AK34" s="157" t="str">
        <f>IF('Indicator Date'!AK34="","x",YEAR('Indicator Date'!AK34))</f>
        <v>x</v>
      </c>
      <c r="AL34" s="157">
        <f>IF('Indicator Date'!AL34="","x",YEAR('Indicator Date'!AL34))</f>
        <v>2018</v>
      </c>
      <c r="AM34" s="157" t="str">
        <f>IF('Indicator Date'!AM34="","x",YEAR('Indicator Date'!AM34))</f>
        <v>x</v>
      </c>
      <c r="AN34" s="157">
        <f>IF('Indicator Date'!AN34="","x",'Indicator Date'!AN34)</f>
        <v>2016</v>
      </c>
      <c r="AO34" s="157">
        <f>IF('Indicator Date'!AO34="","x",'Indicator Date'!AO34)</f>
        <v>2016</v>
      </c>
      <c r="AP34" s="157">
        <f>IF('Indicator Date'!AP34="","x",'Indicator Date'!AP34)</f>
        <v>2014</v>
      </c>
      <c r="AQ34" s="157">
        <f>IF('Indicator Date'!AQ34="","x",'Indicator Date'!AQ34)</f>
        <v>2014</v>
      </c>
      <c r="AR34" s="157">
        <f>IF('Indicator Date'!AR34="","x",'Indicator Date'!AR34)</f>
        <v>2013</v>
      </c>
      <c r="AS34" s="157">
        <f>IF('Indicator Date'!AS34="","x",'Indicator Date'!AS34)</f>
        <v>2017</v>
      </c>
      <c r="AT34" s="157">
        <f>IF('Indicator Date'!AT34="","x",'Indicator Date'!AT34)</f>
        <v>2018</v>
      </c>
      <c r="AU34" s="157">
        <f>IF('Indicator Date'!AU34="","x",'Indicator Date'!AU34)</f>
        <v>2016</v>
      </c>
      <c r="AV34" s="157" t="str">
        <f>IF('Indicator Date'!AV34="","x",'Indicator Date'!AV34)</f>
        <v>x</v>
      </c>
      <c r="AW34" s="157">
        <f>IF('Indicator Date'!AW34="","x",'Indicator Date'!AW34)</f>
        <v>2016</v>
      </c>
      <c r="AX34" s="157">
        <f>IF('Indicator Date'!AX34="","x",'Indicator Date'!AX34)</f>
        <v>2017</v>
      </c>
      <c r="AY34" s="157">
        <f>IF('Indicator Date'!AY34="","x",'Indicator Date'!AY34)</f>
        <v>2014</v>
      </c>
      <c r="AZ34" s="157">
        <f>IF('Indicator Date'!AZ34="","x",'Indicator Date'!AZ34)</f>
        <v>2015</v>
      </c>
      <c r="BA34" s="157">
        <f>IF('Indicator Date'!BA34="","x",'Indicator Date'!BA34)</f>
        <v>2015</v>
      </c>
      <c r="BB34" s="157">
        <f>IF('Indicator Date'!BB34="","x",'Indicator Date'!BB34)</f>
        <v>2017</v>
      </c>
      <c r="BC34" s="157">
        <f>IF('Indicator Date'!BC34="","x",'Indicator Date'!BC34)</f>
        <v>2017</v>
      </c>
      <c r="BD34" s="157">
        <f>IF('Indicator Date'!BD34="","x",'Indicator Date'!BD34)</f>
        <v>2015</v>
      </c>
      <c r="BE34" s="157" t="str">
        <f>IF('Indicator Date'!BE34="","x",'Indicator Date'!BE34)</f>
        <v>x</v>
      </c>
      <c r="BF34" s="104"/>
    </row>
    <row r="35" spans="1:58" x14ac:dyDescent="0.25">
      <c r="A35" s="128" t="s">
        <v>60</v>
      </c>
      <c r="B35" s="107" t="s">
        <v>59</v>
      </c>
      <c r="C35" s="157">
        <f>IF('Indicator Date'!C35="","x",'Indicator Date'!C35)</f>
        <v>2015</v>
      </c>
      <c r="D35" s="157">
        <f>IF('Indicator Date'!D35="","x",'Indicator Date'!D35)</f>
        <v>2015</v>
      </c>
      <c r="E35" s="157">
        <f>IF('Indicator Date'!E35="","x",'Indicator Date'!E35)</f>
        <v>2015</v>
      </c>
      <c r="F35" s="157">
        <f>IF('Indicator Date'!F35="","x",'Indicator Date'!F35)</f>
        <v>2015</v>
      </c>
      <c r="G35" s="157">
        <f>IF('Indicator Date'!G35="","x",'Indicator Date'!G35)</f>
        <v>2015</v>
      </c>
      <c r="H35" s="157">
        <f>IF('Indicator Date'!H35="","x",'Indicator Date'!H35)</f>
        <v>2015</v>
      </c>
      <c r="I35" s="157">
        <f>IF('Indicator Date'!I35="","x",'Indicator Date'!I35)</f>
        <v>2015</v>
      </c>
      <c r="J35" s="157">
        <f>IF('Indicator Date'!J35="","x",'Indicator Date'!J35)</f>
        <v>2016</v>
      </c>
      <c r="K35" s="157">
        <f>IF('Indicator Date'!K35="","x",'Indicator Date'!K35)</f>
        <v>2016</v>
      </c>
      <c r="L35" s="157">
        <f>IF('Indicator Date'!L35="","x",'Indicator Date'!L35)</f>
        <v>2016</v>
      </c>
      <c r="M35" s="157">
        <f>IF('Indicator Date'!M35="","x",'Indicator Date'!M35)</f>
        <v>2019</v>
      </c>
      <c r="N35" s="157">
        <f>IF('Indicator Date'!N35="","x",'Indicator Date'!N35)</f>
        <v>2019</v>
      </c>
      <c r="O35" s="157">
        <f>IF('Indicator Date'!O35="","x",'Indicator Date'!O35)</f>
        <v>2018</v>
      </c>
      <c r="P35" s="157">
        <f>IF('Indicator Date'!P35="","x",'Indicator Date'!P35)</f>
        <v>2018</v>
      </c>
      <c r="Q35" s="157">
        <f>IF('Indicator Date'!Q35="","x",'Indicator Date'!Q35)</f>
        <v>2017</v>
      </c>
      <c r="R35" s="157" t="str">
        <f>IF('Indicator Date'!R35="","x",LEFT(RIGHT('Indicator Date'!R35,6),4))</f>
        <v>2010</v>
      </c>
      <c r="S35" s="157">
        <f>IF('Indicator Date'!S35="","x",'Indicator Date'!S35)</f>
        <v>2019</v>
      </c>
      <c r="T35" s="157">
        <f>IF('Indicator Date'!T35="","x",'Indicator Date'!T35)</f>
        <v>2016</v>
      </c>
      <c r="U35" s="157">
        <f>IF('Indicator Date'!U35="","x",'Indicator Date'!U35)</f>
        <v>2017</v>
      </c>
      <c r="V35" s="157">
        <f>IF('Indicator Date'!V35="","x",'Indicator Date'!V35)</f>
        <v>2017</v>
      </c>
      <c r="W35" s="157">
        <f>IF('Indicator Date'!W35="","x",'Indicator Date'!W35)</f>
        <v>2017</v>
      </c>
      <c r="X35" s="157">
        <f>IF('Indicator Date'!X35="","x",'Indicator Date'!X35)</f>
        <v>2010</v>
      </c>
      <c r="Y35" s="157">
        <f>IF('Indicator Date'!Y35="","x",'Indicator Date'!Y35)</f>
        <v>2009</v>
      </c>
      <c r="Z35" s="157">
        <f>IF('Indicator Date'!Z35="","x",'Indicator Date'!Z35)</f>
        <v>2017</v>
      </c>
      <c r="AA35" s="157">
        <f>IF('Indicator Date'!AA35="","x",'Indicator Date'!AA35)</f>
        <v>2017</v>
      </c>
      <c r="AB35" s="157">
        <f>IF('Indicator Date'!AB35="","x",'Indicator Date'!AB35)</f>
        <v>2017</v>
      </c>
      <c r="AC35" s="157">
        <f>IF('Indicator Date'!AC35="","x",'Indicator Date'!AC35)</f>
        <v>2015</v>
      </c>
      <c r="AD35" s="157">
        <f>IF('Indicator Date'!AD35="","x",'Indicator Date'!AD35)</f>
        <v>2015</v>
      </c>
      <c r="AE35" s="157">
        <f>IF('Indicator Date'!AE35="","x",'Indicator Date'!AE35)</f>
        <v>2012</v>
      </c>
      <c r="AF35" s="157">
        <f>IF('Indicator Date'!AF35="","x",'Indicator Date'!AF35)</f>
        <v>2017</v>
      </c>
      <c r="AG35" s="157">
        <f>IF('Indicator Date'!AG35="","x",'Indicator Date'!AG35)</f>
        <v>2008</v>
      </c>
      <c r="AH35" s="157">
        <f>IF('Indicator Date'!AH35="","x",'Indicator Date'!AH35)</f>
        <v>2016</v>
      </c>
      <c r="AI35" s="157">
        <f>IF('Indicator Date'!AI35="","x",'Indicator Date'!AI35)</f>
        <v>2017</v>
      </c>
      <c r="AJ35" s="157">
        <f>IF('Indicator Date'!AJ35="","x",'Indicator Date'!AJ35)</f>
        <v>2018</v>
      </c>
      <c r="AK35" s="157" t="str">
        <f>IF('Indicator Date'!AK35="","x",YEAR('Indicator Date'!AK35))</f>
        <v>x</v>
      </c>
      <c r="AL35" s="157">
        <f>IF('Indicator Date'!AL35="","x",YEAR('Indicator Date'!AL35))</f>
        <v>2019</v>
      </c>
      <c r="AM35" s="157">
        <f>IF('Indicator Date'!AM35="","x",YEAR('Indicator Date'!AM35))</f>
        <v>2018</v>
      </c>
      <c r="AN35" s="157">
        <f>IF('Indicator Date'!AN35="","x",'Indicator Date'!AN35)</f>
        <v>2016</v>
      </c>
      <c r="AO35" s="157">
        <f>IF('Indicator Date'!AO35="","x",'Indicator Date'!AO35)</f>
        <v>2016</v>
      </c>
      <c r="AP35" s="157" t="str">
        <f>IF('Indicator Date'!AP35="","x",'Indicator Date'!AP35)</f>
        <v>x</v>
      </c>
      <c r="AQ35" s="157" t="str">
        <f>IF('Indicator Date'!AQ35="","x",'Indicator Date'!AQ35)</f>
        <v>x</v>
      </c>
      <c r="AR35" s="157" t="str">
        <f>IF('Indicator Date'!AR35="","x",'Indicator Date'!AR35)</f>
        <v>x</v>
      </c>
      <c r="AS35" s="157">
        <f>IF('Indicator Date'!AS35="","x",'Indicator Date'!AS35)</f>
        <v>2017</v>
      </c>
      <c r="AT35" s="157">
        <f>IF('Indicator Date'!AT35="","x",'Indicator Date'!AT35)</f>
        <v>2018</v>
      </c>
      <c r="AU35" s="157">
        <f>IF('Indicator Date'!AU35="","x",'Indicator Date'!AU35)</f>
        <v>2016</v>
      </c>
      <c r="AV35" s="157">
        <f>IF('Indicator Date'!AV35="","x",'Indicator Date'!AV35)</f>
        <v>2015</v>
      </c>
      <c r="AW35" s="157">
        <f>IF('Indicator Date'!AW35="","x",'Indicator Date'!AW35)</f>
        <v>2016</v>
      </c>
      <c r="AX35" s="157">
        <f>IF('Indicator Date'!AX35="","x",'Indicator Date'!AX35)</f>
        <v>2016</v>
      </c>
      <c r="AY35" s="157">
        <f>IF('Indicator Date'!AY35="","x",'Indicator Date'!AY35)</f>
        <v>2014</v>
      </c>
      <c r="AZ35" s="157">
        <f>IF('Indicator Date'!AZ35="","x",'Indicator Date'!AZ35)</f>
        <v>2015</v>
      </c>
      <c r="BA35" s="157">
        <f>IF('Indicator Date'!BA35="","x",'Indicator Date'!BA35)</f>
        <v>2015</v>
      </c>
      <c r="BB35" s="157">
        <f>IF('Indicator Date'!BB35="","x",'Indicator Date'!BB35)</f>
        <v>2017</v>
      </c>
      <c r="BC35" s="157">
        <f>IF('Indicator Date'!BC35="","x",'Indicator Date'!BC35)</f>
        <v>2017</v>
      </c>
      <c r="BD35" s="157">
        <f>IF('Indicator Date'!BD35="","x",'Indicator Date'!BD35)</f>
        <v>2015</v>
      </c>
      <c r="BE35" s="157" t="str">
        <f>IF('Indicator Date'!BE35="","x",'Indicator Date'!BE35)</f>
        <v>x</v>
      </c>
      <c r="BF35" s="104"/>
    </row>
    <row r="36" spans="1:58" x14ac:dyDescent="0.25">
      <c r="A36" s="128" t="s">
        <v>62</v>
      </c>
      <c r="B36" s="107" t="s">
        <v>61</v>
      </c>
      <c r="C36" s="157">
        <f>IF('Indicator Date'!C36="","x",'Indicator Date'!C36)</f>
        <v>2015</v>
      </c>
      <c r="D36" s="157">
        <f>IF('Indicator Date'!D36="","x",'Indicator Date'!D36)</f>
        <v>2015</v>
      </c>
      <c r="E36" s="157">
        <f>IF('Indicator Date'!E36="","x",'Indicator Date'!E36)</f>
        <v>2015</v>
      </c>
      <c r="F36" s="157">
        <f>IF('Indicator Date'!F36="","x",'Indicator Date'!F36)</f>
        <v>2015</v>
      </c>
      <c r="G36" s="157">
        <f>IF('Indicator Date'!G36="","x",'Indicator Date'!G36)</f>
        <v>2015</v>
      </c>
      <c r="H36" s="157">
        <f>IF('Indicator Date'!H36="","x",'Indicator Date'!H36)</f>
        <v>2015</v>
      </c>
      <c r="I36" s="157">
        <f>IF('Indicator Date'!I36="","x",'Indicator Date'!I36)</f>
        <v>2015</v>
      </c>
      <c r="J36" s="157">
        <f>IF('Indicator Date'!J36="","x",'Indicator Date'!J36)</f>
        <v>2016</v>
      </c>
      <c r="K36" s="157">
        <f>IF('Indicator Date'!K36="","x",'Indicator Date'!K36)</f>
        <v>2016</v>
      </c>
      <c r="L36" s="157">
        <f>IF('Indicator Date'!L36="","x",'Indicator Date'!L36)</f>
        <v>2016</v>
      </c>
      <c r="M36" s="157">
        <f>IF('Indicator Date'!M36="","x",'Indicator Date'!M36)</f>
        <v>2019</v>
      </c>
      <c r="N36" s="157">
        <f>IF('Indicator Date'!N36="","x",'Indicator Date'!N36)</f>
        <v>2019</v>
      </c>
      <c r="O36" s="157">
        <f>IF('Indicator Date'!O36="","x",'Indicator Date'!O36)</f>
        <v>2018</v>
      </c>
      <c r="P36" s="157">
        <f>IF('Indicator Date'!P36="","x",'Indicator Date'!P36)</f>
        <v>2018</v>
      </c>
      <c r="Q36" s="157">
        <f>IF('Indicator Date'!Q36="","x",'Indicator Date'!Q36)</f>
        <v>2017</v>
      </c>
      <c r="R36" s="157" t="str">
        <f>IF('Indicator Date'!R36="","x",LEFT(RIGHT('Indicator Date'!R36,6),4))</f>
        <v>2015</v>
      </c>
      <c r="S36" s="157">
        <f>IF('Indicator Date'!S36="","x",'Indicator Date'!S36)</f>
        <v>2019</v>
      </c>
      <c r="T36" s="157">
        <f>IF('Indicator Date'!T36="","x",'Indicator Date'!T36)</f>
        <v>2016</v>
      </c>
      <c r="U36" s="157">
        <f>IF('Indicator Date'!U36="","x",'Indicator Date'!U36)</f>
        <v>2017</v>
      </c>
      <c r="V36" s="157">
        <f>IF('Indicator Date'!V36="","x",'Indicator Date'!V36)</f>
        <v>2017</v>
      </c>
      <c r="W36" s="157">
        <f>IF('Indicator Date'!W36="","x",'Indicator Date'!W36)</f>
        <v>2017</v>
      </c>
      <c r="X36" s="157">
        <f>IF('Indicator Date'!X36="","x",'Indicator Date'!X36)</f>
        <v>2015</v>
      </c>
      <c r="Y36" s="157" t="str">
        <f>IF('Indicator Date'!Y36="","x",'Indicator Date'!Y36)</f>
        <v>x</v>
      </c>
      <c r="Z36" s="157">
        <f>IF('Indicator Date'!Z36="","x",'Indicator Date'!Z36)</f>
        <v>2017</v>
      </c>
      <c r="AA36" s="157">
        <f>IF('Indicator Date'!AA36="","x",'Indicator Date'!AA36)</f>
        <v>2017</v>
      </c>
      <c r="AB36" s="157">
        <f>IF('Indicator Date'!AB36="","x",'Indicator Date'!AB36)</f>
        <v>2017</v>
      </c>
      <c r="AC36" s="157">
        <f>IF('Indicator Date'!AC36="","x",'Indicator Date'!AC36)</f>
        <v>2015</v>
      </c>
      <c r="AD36" s="157">
        <f>IF('Indicator Date'!AD36="","x",'Indicator Date'!AD36)</f>
        <v>2015</v>
      </c>
      <c r="AE36" s="157">
        <f>IF('Indicator Date'!AE36="","x",'Indicator Date'!AE36)</f>
        <v>2012</v>
      </c>
      <c r="AF36" s="157">
        <f>IF('Indicator Date'!AF36="","x",'Indicator Date'!AF36)</f>
        <v>2017</v>
      </c>
      <c r="AG36" s="157">
        <f>IF('Indicator Date'!AG36="","x",'Indicator Date'!AG36)</f>
        <v>2011</v>
      </c>
      <c r="AH36" s="157">
        <f>IF('Indicator Date'!AH36="","x",'Indicator Date'!AH36)</f>
        <v>2016</v>
      </c>
      <c r="AI36" s="157">
        <f>IF('Indicator Date'!AI36="","x",'Indicator Date'!AI36)</f>
        <v>2017</v>
      </c>
      <c r="AJ36" s="157">
        <f>IF('Indicator Date'!AJ36="","x",'Indicator Date'!AJ36)</f>
        <v>2018</v>
      </c>
      <c r="AK36" s="157">
        <f>IF('Indicator Date'!AK36="","x",YEAR('Indicator Date'!AK36))</f>
        <v>2019</v>
      </c>
      <c r="AL36" s="157">
        <f>IF('Indicator Date'!AL36="","x",YEAR('Indicator Date'!AL36))</f>
        <v>2019</v>
      </c>
      <c r="AM36" s="157">
        <f>IF('Indicator Date'!AM36="","x",YEAR('Indicator Date'!AM36))</f>
        <v>2018</v>
      </c>
      <c r="AN36" s="157">
        <f>IF('Indicator Date'!AN36="","x",'Indicator Date'!AN36)</f>
        <v>2016</v>
      </c>
      <c r="AO36" s="157">
        <f>IF('Indicator Date'!AO36="","x",'Indicator Date'!AO36)</f>
        <v>2016</v>
      </c>
      <c r="AP36" s="157">
        <f>IF('Indicator Date'!AP36="","x",'Indicator Date'!AP36)</f>
        <v>2011</v>
      </c>
      <c r="AQ36" s="157" t="str">
        <f>IF('Indicator Date'!AQ36="","x",'Indicator Date'!AQ36)</f>
        <v>x</v>
      </c>
      <c r="AR36" s="157" t="str">
        <f>IF('Indicator Date'!AR36="","x",'Indicator Date'!AR36)</f>
        <v>x</v>
      </c>
      <c r="AS36" s="157">
        <f>IF('Indicator Date'!AS36="","x",'Indicator Date'!AS36)</f>
        <v>2017</v>
      </c>
      <c r="AT36" s="157">
        <f>IF('Indicator Date'!AT36="","x",'Indicator Date'!AT36)</f>
        <v>2018</v>
      </c>
      <c r="AU36" s="157">
        <f>IF('Indicator Date'!AU36="","x",'Indicator Date'!AU36)</f>
        <v>2016</v>
      </c>
      <c r="AV36" s="157">
        <f>IF('Indicator Date'!AV36="","x",'Indicator Date'!AV36)</f>
        <v>2016</v>
      </c>
      <c r="AW36" s="157">
        <f>IF('Indicator Date'!AW36="","x",'Indicator Date'!AW36)</f>
        <v>2015</v>
      </c>
      <c r="AX36" s="157">
        <f>IF('Indicator Date'!AX36="","x",'Indicator Date'!AX36)</f>
        <v>2016</v>
      </c>
      <c r="AY36" s="157">
        <f>IF('Indicator Date'!AY36="","x",'Indicator Date'!AY36)</f>
        <v>2014</v>
      </c>
      <c r="AZ36" s="157">
        <f>IF('Indicator Date'!AZ36="","x",'Indicator Date'!AZ36)</f>
        <v>2015</v>
      </c>
      <c r="BA36" s="157">
        <f>IF('Indicator Date'!BA36="","x",'Indicator Date'!BA36)</f>
        <v>2015</v>
      </c>
      <c r="BB36" s="157">
        <f>IF('Indicator Date'!BB36="","x",'Indicator Date'!BB36)</f>
        <v>2017</v>
      </c>
      <c r="BC36" s="157">
        <f>IF('Indicator Date'!BC36="","x",'Indicator Date'!BC36)</f>
        <v>2017</v>
      </c>
      <c r="BD36" s="157">
        <f>IF('Indicator Date'!BD36="","x",'Indicator Date'!BD36)</f>
        <v>2015</v>
      </c>
      <c r="BE36" s="157" t="str">
        <f>IF('Indicator Date'!BE36="","x",'Indicator Date'!BE36)</f>
        <v>x</v>
      </c>
      <c r="BF36" s="104"/>
    </row>
    <row r="37" spans="1:58" x14ac:dyDescent="0.25">
      <c r="A37" s="128" t="s">
        <v>64</v>
      </c>
      <c r="B37" s="107" t="s">
        <v>63</v>
      </c>
      <c r="C37" s="157">
        <f>IF('Indicator Date'!C37="","x",'Indicator Date'!C37)</f>
        <v>2015</v>
      </c>
      <c r="D37" s="157">
        <f>IF('Indicator Date'!D37="","x",'Indicator Date'!D37)</f>
        <v>2015</v>
      </c>
      <c r="E37" s="157">
        <f>IF('Indicator Date'!E37="","x",'Indicator Date'!E37)</f>
        <v>2015</v>
      </c>
      <c r="F37" s="157">
        <f>IF('Indicator Date'!F37="","x",'Indicator Date'!F37)</f>
        <v>2015</v>
      </c>
      <c r="G37" s="157">
        <f>IF('Indicator Date'!G37="","x",'Indicator Date'!G37)</f>
        <v>2015</v>
      </c>
      <c r="H37" s="157">
        <f>IF('Indicator Date'!H37="","x",'Indicator Date'!H37)</f>
        <v>2015</v>
      </c>
      <c r="I37" s="157">
        <f>IF('Indicator Date'!I37="","x",'Indicator Date'!I37)</f>
        <v>2015</v>
      </c>
      <c r="J37" s="157">
        <f>IF('Indicator Date'!J37="","x",'Indicator Date'!J37)</f>
        <v>2016</v>
      </c>
      <c r="K37" s="157">
        <f>IF('Indicator Date'!K37="","x",'Indicator Date'!K37)</f>
        <v>2016</v>
      </c>
      <c r="L37" s="157">
        <f>IF('Indicator Date'!L37="","x",'Indicator Date'!L37)</f>
        <v>2016</v>
      </c>
      <c r="M37" s="157">
        <f>IF('Indicator Date'!M37="","x",'Indicator Date'!M37)</f>
        <v>2019</v>
      </c>
      <c r="N37" s="157">
        <f>IF('Indicator Date'!N37="","x",'Indicator Date'!N37)</f>
        <v>2019</v>
      </c>
      <c r="O37" s="157">
        <f>IF('Indicator Date'!O37="","x",'Indicator Date'!O37)</f>
        <v>2018</v>
      </c>
      <c r="P37" s="157">
        <f>IF('Indicator Date'!P37="","x",'Indicator Date'!P37)</f>
        <v>2018</v>
      </c>
      <c r="Q37" s="157">
        <f>IF('Indicator Date'!Q37="","x",'Indicator Date'!Q37)</f>
        <v>2017</v>
      </c>
      <c r="R37" s="157" t="str">
        <f>IF('Indicator Date'!R37="","x",LEFT(RIGHT('Indicator Date'!R37,6),4))</f>
        <v>x</v>
      </c>
      <c r="S37" s="157">
        <f>IF('Indicator Date'!S37="","x",'Indicator Date'!S37)</f>
        <v>2019</v>
      </c>
      <c r="T37" s="157">
        <f>IF('Indicator Date'!T37="","x",'Indicator Date'!T37)</f>
        <v>2016</v>
      </c>
      <c r="U37" s="157">
        <f>IF('Indicator Date'!U37="","x",'Indicator Date'!U37)</f>
        <v>2017</v>
      </c>
      <c r="V37" s="157">
        <f>IF('Indicator Date'!V37="","x",'Indicator Date'!V37)</f>
        <v>2017</v>
      </c>
      <c r="W37" s="157">
        <f>IF('Indicator Date'!W37="","x",'Indicator Date'!W37)</f>
        <v>2017</v>
      </c>
      <c r="X37" s="157">
        <f>IF('Indicator Date'!X37="","x",'Indicator Date'!X37)</f>
        <v>2014</v>
      </c>
      <c r="Y37" s="157">
        <f>IF('Indicator Date'!Y37="","x",'Indicator Date'!Y37)</f>
        <v>2010</v>
      </c>
      <c r="Z37" s="157">
        <f>IF('Indicator Date'!Z37="","x",'Indicator Date'!Z37)</f>
        <v>2017</v>
      </c>
      <c r="AA37" s="157">
        <f>IF('Indicator Date'!AA37="","x",'Indicator Date'!AA37)</f>
        <v>2017</v>
      </c>
      <c r="AB37" s="157">
        <f>IF('Indicator Date'!AB37="","x",'Indicator Date'!AB37)</f>
        <v>2017</v>
      </c>
      <c r="AC37" s="157">
        <f>IF('Indicator Date'!AC37="","x",'Indicator Date'!AC37)</f>
        <v>2015</v>
      </c>
      <c r="AD37" s="157">
        <f>IF('Indicator Date'!AD37="","x",'Indicator Date'!AD37)</f>
        <v>2015</v>
      </c>
      <c r="AE37" s="157" t="str">
        <f>IF('Indicator Date'!AE37="","x",'Indicator Date'!AE37)</f>
        <v>x</v>
      </c>
      <c r="AF37" s="157">
        <f>IF('Indicator Date'!AF37="","x",'Indicator Date'!AF37)</f>
        <v>2017</v>
      </c>
      <c r="AG37" s="157">
        <f>IF('Indicator Date'!AG37="","x",'Indicator Date'!AG37)</f>
        <v>2013</v>
      </c>
      <c r="AH37" s="157">
        <f>IF('Indicator Date'!AH37="","x",'Indicator Date'!AH37)</f>
        <v>2016</v>
      </c>
      <c r="AI37" s="157">
        <f>IF('Indicator Date'!AI37="","x",'Indicator Date'!AI37)</f>
        <v>2017</v>
      </c>
      <c r="AJ37" s="157">
        <f>IF('Indicator Date'!AJ37="","x",'Indicator Date'!AJ37)</f>
        <v>2018</v>
      </c>
      <c r="AK37" s="157" t="str">
        <f>IF('Indicator Date'!AK37="","x",YEAR('Indicator Date'!AK37))</f>
        <v>x</v>
      </c>
      <c r="AL37" s="157">
        <f>IF('Indicator Date'!AL37="","x",YEAR('Indicator Date'!AL37))</f>
        <v>2018</v>
      </c>
      <c r="AM37" s="157" t="str">
        <f>IF('Indicator Date'!AM37="","x",YEAR('Indicator Date'!AM37))</f>
        <v>x</v>
      </c>
      <c r="AN37" s="157">
        <f>IF('Indicator Date'!AN37="","x",'Indicator Date'!AN37)</f>
        <v>2016</v>
      </c>
      <c r="AO37" s="157">
        <f>IF('Indicator Date'!AO37="","x",'Indicator Date'!AO37)</f>
        <v>2016</v>
      </c>
      <c r="AP37" s="157">
        <f>IF('Indicator Date'!AP37="","x",'Indicator Date'!AP37)</f>
        <v>2014</v>
      </c>
      <c r="AQ37" s="157">
        <f>IF('Indicator Date'!AQ37="","x",'Indicator Date'!AQ37)</f>
        <v>2014</v>
      </c>
      <c r="AR37" s="157">
        <f>IF('Indicator Date'!AR37="","x",'Indicator Date'!AR37)</f>
        <v>2013</v>
      </c>
      <c r="AS37" s="157">
        <f>IF('Indicator Date'!AS37="","x",'Indicator Date'!AS37)</f>
        <v>2017</v>
      </c>
      <c r="AT37" s="157">
        <f>IF('Indicator Date'!AT37="","x",'Indicator Date'!AT37)</f>
        <v>2018</v>
      </c>
      <c r="AU37" s="157">
        <f>IF('Indicator Date'!AU37="","x",'Indicator Date'!AU37)</f>
        <v>2016</v>
      </c>
      <c r="AV37" s="157">
        <f>IF('Indicator Date'!AV37="","x",'Indicator Date'!AV37)</f>
        <v>2015</v>
      </c>
      <c r="AW37" s="157">
        <f>IF('Indicator Date'!AW37="","x",'Indicator Date'!AW37)</f>
        <v>2016</v>
      </c>
      <c r="AX37" s="157">
        <f>IF('Indicator Date'!AX37="","x",'Indicator Date'!AX37)</f>
        <v>2017</v>
      </c>
      <c r="AY37" s="157">
        <f>IF('Indicator Date'!AY37="","x",'Indicator Date'!AY37)</f>
        <v>2014</v>
      </c>
      <c r="AZ37" s="157">
        <f>IF('Indicator Date'!AZ37="","x",'Indicator Date'!AZ37)</f>
        <v>2015</v>
      </c>
      <c r="BA37" s="157">
        <f>IF('Indicator Date'!BA37="","x",'Indicator Date'!BA37)</f>
        <v>2015</v>
      </c>
      <c r="BB37" s="157">
        <f>IF('Indicator Date'!BB37="","x",'Indicator Date'!BB37)</f>
        <v>2017</v>
      </c>
      <c r="BC37" s="157">
        <f>IF('Indicator Date'!BC37="","x",'Indicator Date'!BC37)</f>
        <v>2017</v>
      </c>
      <c r="BD37" s="157">
        <f>IF('Indicator Date'!BD37="","x",'Indicator Date'!BD37)</f>
        <v>2015</v>
      </c>
      <c r="BE37" s="157" t="str">
        <f>IF('Indicator Date'!BE37="","x",'Indicator Date'!BE37)</f>
        <v>x</v>
      </c>
      <c r="BF37" s="104"/>
    </row>
    <row r="38" spans="1:58" x14ac:dyDescent="0.25">
      <c r="A38" s="128" t="s">
        <v>376</v>
      </c>
      <c r="B38" s="107" t="s">
        <v>65</v>
      </c>
      <c r="C38" s="157">
        <f>IF('Indicator Date'!C38="","x",'Indicator Date'!C38)</f>
        <v>2015</v>
      </c>
      <c r="D38" s="157">
        <f>IF('Indicator Date'!D38="","x",'Indicator Date'!D38)</f>
        <v>2015</v>
      </c>
      <c r="E38" s="157">
        <f>IF('Indicator Date'!E38="","x",'Indicator Date'!E38)</f>
        <v>2015</v>
      </c>
      <c r="F38" s="157">
        <f>IF('Indicator Date'!F38="","x",'Indicator Date'!F38)</f>
        <v>2015</v>
      </c>
      <c r="G38" s="157">
        <f>IF('Indicator Date'!G38="","x",'Indicator Date'!G38)</f>
        <v>2015</v>
      </c>
      <c r="H38" s="157">
        <f>IF('Indicator Date'!H38="","x",'Indicator Date'!H38)</f>
        <v>2015</v>
      </c>
      <c r="I38" s="157">
        <f>IF('Indicator Date'!I38="","x",'Indicator Date'!I38)</f>
        <v>2015</v>
      </c>
      <c r="J38" s="157">
        <f>IF('Indicator Date'!J38="","x",'Indicator Date'!J38)</f>
        <v>2016</v>
      </c>
      <c r="K38" s="157">
        <f>IF('Indicator Date'!K38="","x",'Indicator Date'!K38)</f>
        <v>2016</v>
      </c>
      <c r="L38" s="157">
        <f>IF('Indicator Date'!L38="","x",'Indicator Date'!L38)</f>
        <v>2016</v>
      </c>
      <c r="M38" s="157">
        <f>IF('Indicator Date'!M38="","x",'Indicator Date'!M38)</f>
        <v>2019</v>
      </c>
      <c r="N38" s="157">
        <f>IF('Indicator Date'!N38="","x",'Indicator Date'!N38)</f>
        <v>2019</v>
      </c>
      <c r="O38" s="157">
        <f>IF('Indicator Date'!O38="","x",'Indicator Date'!O38)</f>
        <v>2018</v>
      </c>
      <c r="P38" s="157">
        <f>IF('Indicator Date'!P38="","x",'Indicator Date'!P38)</f>
        <v>2018</v>
      </c>
      <c r="Q38" s="157">
        <f>IF('Indicator Date'!Q38="","x",'Indicator Date'!Q38)</f>
        <v>2017</v>
      </c>
      <c r="R38" s="157" t="str">
        <f>IF('Indicator Date'!R38="","x",LEFT(RIGHT('Indicator Date'!R38,6),4))</f>
        <v>2012</v>
      </c>
      <c r="S38" s="157">
        <f>IF('Indicator Date'!S38="","x",'Indicator Date'!S38)</f>
        <v>2019</v>
      </c>
      <c r="T38" s="157">
        <f>IF('Indicator Date'!T38="","x",'Indicator Date'!T38)</f>
        <v>2016</v>
      </c>
      <c r="U38" s="157">
        <f>IF('Indicator Date'!U38="","x",'Indicator Date'!U38)</f>
        <v>2017</v>
      </c>
      <c r="V38" s="157">
        <f>IF('Indicator Date'!V38="","x",'Indicator Date'!V38)</f>
        <v>2017</v>
      </c>
      <c r="W38" s="157">
        <f>IF('Indicator Date'!W38="","x",'Indicator Date'!W38)</f>
        <v>2017</v>
      </c>
      <c r="X38" s="157">
        <f>IF('Indicator Date'!X38="","x",'Indicator Date'!X38)</f>
        <v>2010</v>
      </c>
      <c r="Y38" s="157">
        <f>IF('Indicator Date'!Y38="","x",'Indicator Date'!Y38)</f>
        <v>2012</v>
      </c>
      <c r="Z38" s="157">
        <f>IF('Indicator Date'!Z38="","x",'Indicator Date'!Z38)</f>
        <v>2017</v>
      </c>
      <c r="AA38" s="157">
        <f>IF('Indicator Date'!AA38="","x",'Indicator Date'!AA38)</f>
        <v>2017</v>
      </c>
      <c r="AB38" s="157" t="str">
        <f>IF('Indicator Date'!AB38="","x",'Indicator Date'!AB38)</f>
        <v>x</v>
      </c>
      <c r="AC38" s="157">
        <f>IF('Indicator Date'!AC38="","x",'Indicator Date'!AC38)</f>
        <v>2015</v>
      </c>
      <c r="AD38" s="157">
        <f>IF('Indicator Date'!AD38="","x",'Indicator Date'!AD38)</f>
        <v>2015</v>
      </c>
      <c r="AE38" s="157">
        <f>IF('Indicator Date'!AE38="","x",'Indicator Date'!AE38)</f>
        <v>2012</v>
      </c>
      <c r="AF38" s="157">
        <f>IF('Indicator Date'!AF38="","x",'Indicator Date'!AF38)</f>
        <v>2017</v>
      </c>
      <c r="AG38" s="157">
        <f>IF('Indicator Date'!AG38="","x",'Indicator Date'!AG38)</f>
        <v>2012</v>
      </c>
      <c r="AH38" s="157">
        <f>IF('Indicator Date'!AH38="","x",'Indicator Date'!AH38)</f>
        <v>2016</v>
      </c>
      <c r="AI38" s="157">
        <f>IF('Indicator Date'!AI38="","x",'Indicator Date'!AI38)</f>
        <v>2017</v>
      </c>
      <c r="AJ38" s="157">
        <f>IF('Indicator Date'!AJ38="","x",'Indicator Date'!AJ38)</f>
        <v>2018</v>
      </c>
      <c r="AK38" s="157" t="str">
        <f>IF('Indicator Date'!AK38="","x",YEAR('Indicator Date'!AK38))</f>
        <v>x</v>
      </c>
      <c r="AL38" s="157">
        <f>IF('Indicator Date'!AL38="","x",YEAR('Indicator Date'!AL38))</f>
        <v>2018</v>
      </c>
      <c r="AM38" s="157" t="str">
        <f>IF('Indicator Date'!AM38="","x",YEAR('Indicator Date'!AM38))</f>
        <v>x</v>
      </c>
      <c r="AN38" s="157">
        <f>IF('Indicator Date'!AN38="","x",'Indicator Date'!AN38)</f>
        <v>2016</v>
      </c>
      <c r="AO38" s="157">
        <f>IF('Indicator Date'!AO38="","x",'Indicator Date'!AO38)</f>
        <v>2016</v>
      </c>
      <c r="AP38" s="157">
        <f>IF('Indicator Date'!AP38="","x",'Indicator Date'!AP38)</f>
        <v>2014</v>
      </c>
      <c r="AQ38" s="157">
        <f>IF('Indicator Date'!AQ38="","x",'Indicator Date'!AQ38)</f>
        <v>2014</v>
      </c>
      <c r="AR38" s="157">
        <f>IF('Indicator Date'!AR38="","x",'Indicator Date'!AR38)</f>
        <v>2013</v>
      </c>
      <c r="AS38" s="157">
        <f>IF('Indicator Date'!AS38="","x",'Indicator Date'!AS38)</f>
        <v>2017</v>
      </c>
      <c r="AT38" s="157">
        <f>IF('Indicator Date'!AT38="","x",'Indicator Date'!AT38)</f>
        <v>2018</v>
      </c>
      <c r="AU38" s="157">
        <f>IF('Indicator Date'!AU38="","x",'Indicator Date'!AU38)</f>
        <v>2016</v>
      </c>
      <c r="AV38" s="157">
        <f>IF('Indicator Date'!AV38="","x",'Indicator Date'!AV38)</f>
        <v>2015</v>
      </c>
      <c r="AW38" s="157">
        <f>IF('Indicator Date'!AW38="","x",'Indicator Date'!AW38)</f>
        <v>2016</v>
      </c>
      <c r="AX38" s="157">
        <f>IF('Indicator Date'!AX38="","x",'Indicator Date'!AX38)</f>
        <v>2017</v>
      </c>
      <c r="AY38" s="157">
        <f>IF('Indicator Date'!AY38="","x",'Indicator Date'!AY38)</f>
        <v>2014</v>
      </c>
      <c r="AZ38" s="157">
        <f>IF('Indicator Date'!AZ38="","x",'Indicator Date'!AZ38)</f>
        <v>2015</v>
      </c>
      <c r="BA38" s="157">
        <f>IF('Indicator Date'!BA38="","x",'Indicator Date'!BA38)</f>
        <v>2015</v>
      </c>
      <c r="BB38" s="157">
        <f>IF('Indicator Date'!BB38="","x",'Indicator Date'!BB38)</f>
        <v>2017</v>
      </c>
      <c r="BC38" s="157">
        <f>IF('Indicator Date'!BC38="","x",'Indicator Date'!BC38)</f>
        <v>2017</v>
      </c>
      <c r="BD38" s="157">
        <f>IF('Indicator Date'!BD38="","x",'Indicator Date'!BD38)</f>
        <v>2015</v>
      </c>
      <c r="BE38" s="157" t="str">
        <f>IF('Indicator Date'!BE38="","x",'Indicator Date'!BE38)</f>
        <v>x</v>
      </c>
      <c r="BF38" s="104"/>
    </row>
    <row r="39" spans="1:58" x14ac:dyDescent="0.25">
      <c r="A39" s="128" t="s">
        <v>67</v>
      </c>
      <c r="B39" s="107" t="s">
        <v>66</v>
      </c>
      <c r="C39" s="157">
        <f>IF('Indicator Date'!C39="","x",'Indicator Date'!C39)</f>
        <v>2015</v>
      </c>
      <c r="D39" s="157">
        <f>IF('Indicator Date'!D39="","x",'Indicator Date'!D39)</f>
        <v>2015</v>
      </c>
      <c r="E39" s="157">
        <f>IF('Indicator Date'!E39="","x",'Indicator Date'!E39)</f>
        <v>2015</v>
      </c>
      <c r="F39" s="157">
        <f>IF('Indicator Date'!F39="","x",'Indicator Date'!F39)</f>
        <v>2015</v>
      </c>
      <c r="G39" s="157">
        <f>IF('Indicator Date'!G39="","x",'Indicator Date'!G39)</f>
        <v>2015</v>
      </c>
      <c r="H39" s="157">
        <f>IF('Indicator Date'!H39="","x",'Indicator Date'!H39)</f>
        <v>2015</v>
      </c>
      <c r="I39" s="157">
        <f>IF('Indicator Date'!I39="","x",'Indicator Date'!I39)</f>
        <v>2015</v>
      </c>
      <c r="J39" s="157">
        <f>IF('Indicator Date'!J39="","x",'Indicator Date'!J39)</f>
        <v>2016</v>
      </c>
      <c r="K39" s="157">
        <f>IF('Indicator Date'!K39="","x",'Indicator Date'!K39)</f>
        <v>2016</v>
      </c>
      <c r="L39" s="157">
        <f>IF('Indicator Date'!L39="","x",'Indicator Date'!L39)</f>
        <v>2016</v>
      </c>
      <c r="M39" s="157">
        <f>IF('Indicator Date'!M39="","x",'Indicator Date'!M39)</f>
        <v>2019</v>
      </c>
      <c r="N39" s="157">
        <f>IF('Indicator Date'!N39="","x",'Indicator Date'!N39)</f>
        <v>2019</v>
      </c>
      <c r="O39" s="157">
        <f>IF('Indicator Date'!O39="","x",'Indicator Date'!O39)</f>
        <v>2018</v>
      </c>
      <c r="P39" s="157">
        <f>IF('Indicator Date'!P39="","x",'Indicator Date'!P39)</f>
        <v>2018</v>
      </c>
      <c r="Q39" s="157">
        <f>IF('Indicator Date'!Q39="","x",'Indicator Date'!Q39)</f>
        <v>2017</v>
      </c>
      <c r="R39" s="157" t="str">
        <f>IF('Indicator Date'!R39="","x",LEFT(RIGHT('Indicator Date'!R39,6),4))</f>
        <v>2016</v>
      </c>
      <c r="S39" s="157">
        <f>IF('Indicator Date'!S39="","x",'Indicator Date'!S39)</f>
        <v>2019</v>
      </c>
      <c r="T39" s="157">
        <f>IF('Indicator Date'!T39="","x",'Indicator Date'!T39)</f>
        <v>2016</v>
      </c>
      <c r="U39" s="157">
        <f>IF('Indicator Date'!U39="","x",'Indicator Date'!U39)</f>
        <v>2017</v>
      </c>
      <c r="V39" s="157">
        <f>IF('Indicator Date'!V39="","x",'Indicator Date'!V39)</f>
        <v>2017</v>
      </c>
      <c r="W39" s="157">
        <f>IF('Indicator Date'!W39="","x",'Indicator Date'!W39)</f>
        <v>2017</v>
      </c>
      <c r="X39" s="157">
        <f>IF('Indicator Date'!X39="","x",'Indicator Date'!X39)</f>
        <v>2010</v>
      </c>
      <c r="Y39" s="157">
        <f>IF('Indicator Date'!Y39="","x",'Indicator Date'!Y39)</f>
        <v>2010</v>
      </c>
      <c r="Z39" s="157">
        <f>IF('Indicator Date'!Z39="","x",'Indicator Date'!Z39)</f>
        <v>2017</v>
      </c>
      <c r="AA39" s="157">
        <f>IF('Indicator Date'!AA39="","x",'Indicator Date'!AA39)</f>
        <v>2017</v>
      </c>
      <c r="AB39" s="157">
        <f>IF('Indicator Date'!AB39="","x",'Indicator Date'!AB39)</f>
        <v>2017</v>
      </c>
      <c r="AC39" s="157">
        <f>IF('Indicator Date'!AC39="","x",'Indicator Date'!AC39)</f>
        <v>2015</v>
      </c>
      <c r="AD39" s="157">
        <f>IF('Indicator Date'!AD39="","x",'Indicator Date'!AD39)</f>
        <v>2015</v>
      </c>
      <c r="AE39" s="157">
        <f>IF('Indicator Date'!AE39="","x",'Indicator Date'!AE39)</f>
        <v>2012</v>
      </c>
      <c r="AF39" s="157">
        <f>IF('Indicator Date'!AF39="","x",'Indicator Date'!AF39)</f>
        <v>2017</v>
      </c>
      <c r="AG39" s="157">
        <f>IF('Indicator Date'!AG39="","x",'Indicator Date'!AG39)</f>
        <v>2016</v>
      </c>
      <c r="AH39" s="157">
        <f>IF('Indicator Date'!AH39="","x",'Indicator Date'!AH39)</f>
        <v>2016</v>
      </c>
      <c r="AI39" s="157">
        <f>IF('Indicator Date'!AI39="","x",'Indicator Date'!AI39)</f>
        <v>2017</v>
      </c>
      <c r="AJ39" s="157">
        <f>IF('Indicator Date'!AJ39="","x",'Indicator Date'!AJ39)</f>
        <v>2018</v>
      </c>
      <c r="AK39" s="157">
        <f>IF('Indicator Date'!AK39="","x",YEAR('Indicator Date'!AK39))</f>
        <v>2017</v>
      </c>
      <c r="AL39" s="157">
        <f>IF('Indicator Date'!AL39="","x",YEAR('Indicator Date'!AL39))</f>
        <v>2018</v>
      </c>
      <c r="AM39" s="157">
        <f>IF('Indicator Date'!AM39="","x",YEAR('Indicator Date'!AM39))</f>
        <v>2018</v>
      </c>
      <c r="AN39" s="157">
        <f>IF('Indicator Date'!AN39="","x",'Indicator Date'!AN39)</f>
        <v>2016</v>
      </c>
      <c r="AO39" s="157">
        <f>IF('Indicator Date'!AO39="","x",'Indicator Date'!AO39)</f>
        <v>2016</v>
      </c>
      <c r="AP39" s="157">
        <f>IF('Indicator Date'!AP39="","x",'Indicator Date'!AP39)</f>
        <v>2014</v>
      </c>
      <c r="AQ39" s="157">
        <f>IF('Indicator Date'!AQ39="","x",'Indicator Date'!AQ39)</f>
        <v>2014</v>
      </c>
      <c r="AR39" s="157">
        <f>IF('Indicator Date'!AR39="","x",'Indicator Date'!AR39)</f>
        <v>2015</v>
      </c>
      <c r="AS39" s="157">
        <f>IF('Indicator Date'!AS39="","x",'Indicator Date'!AS39)</f>
        <v>2017</v>
      </c>
      <c r="AT39" s="157">
        <f>IF('Indicator Date'!AT39="","x",'Indicator Date'!AT39)</f>
        <v>2018</v>
      </c>
      <c r="AU39" s="157">
        <f>IF('Indicator Date'!AU39="","x",'Indicator Date'!AU39)</f>
        <v>2016</v>
      </c>
      <c r="AV39" s="157">
        <f>IF('Indicator Date'!AV39="","x",'Indicator Date'!AV39)</f>
        <v>2015</v>
      </c>
      <c r="AW39" s="157">
        <f>IF('Indicator Date'!AW39="","x",'Indicator Date'!AW39)</f>
        <v>2016</v>
      </c>
      <c r="AX39" s="157">
        <f>IF('Indicator Date'!AX39="","x",'Indicator Date'!AX39)</f>
        <v>2017</v>
      </c>
      <c r="AY39" s="157">
        <f>IF('Indicator Date'!AY39="","x",'Indicator Date'!AY39)</f>
        <v>2014</v>
      </c>
      <c r="AZ39" s="157">
        <f>IF('Indicator Date'!AZ39="","x",'Indicator Date'!AZ39)</f>
        <v>2015</v>
      </c>
      <c r="BA39" s="157">
        <f>IF('Indicator Date'!BA39="","x",'Indicator Date'!BA39)</f>
        <v>2015</v>
      </c>
      <c r="BB39" s="157">
        <f>IF('Indicator Date'!BB39="","x",'Indicator Date'!BB39)</f>
        <v>2017</v>
      </c>
      <c r="BC39" s="157">
        <f>IF('Indicator Date'!BC39="","x",'Indicator Date'!BC39)</f>
        <v>2017</v>
      </c>
      <c r="BD39" s="157">
        <f>IF('Indicator Date'!BD39="","x",'Indicator Date'!BD39)</f>
        <v>2015</v>
      </c>
      <c r="BE39" s="157" t="str">
        <f>IF('Indicator Date'!BE39="","x",'Indicator Date'!BE39)</f>
        <v>x</v>
      </c>
      <c r="BF39" s="104"/>
    </row>
    <row r="40" spans="1:58" x14ac:dyDescent="0.25">
      <c r="A40" s="128" t="s">
        <v>69</v>
      </c>
      <c r="B40" s="107" t="s">
        <v>68</v>
      </c>
      <c r="C40" s="157">
        <f>IF('Indicator Date'!C40="","x",'Indicator Date'!C40)</f>
        <v>2015</v>
      </c>
      <c r="D40" s="157">
        <f>IF('Indicator Date'!D40="","x",'Indicator Date'!D40)</f>
        <v>2015</v>
      </c>
      <c r="E40" s="157">
        <f>IF('Indicator Date'!E40="","x",'Indicator Date'!E40)</f>
        <v>2015</v>
      </c>
      <c r="F40" s="157">
        <f>IF('Indicator Date'!F40="","x",'Indicator Date'!F40)</f>
        <v>2015</v>
      </c>
      <c r="G40" s="157">
        <f>IF('Indicator Date'!G40="","x",'Indicator Date'!G40)</f>
        <v>2015</v>
      </c>
      <c r="H40" s="157">
        <f>IF('Indicator Date'!H40="","x",'Indicator Date'!H40)</f>
        <v>2015</v>
      </c>
      <c r="I40" s="157">
        <f>IF('Indicator Date'!I40="","x",'Indicator Date'!I40)</f>
        <v>2015</v>
      </c>
      <c r="J40" s="157">
        <f>IF('Indicator Date'!J40="","x",'Indicator Date'!J40)</f>
        <v>2016</v>
      </c>
      <c r="K40" s="157">
        <f>IF('Indicator Date'!K40="","x",'Indicator Date'!K40)</f>
        <v>2016</v>
      </c>
      <c r="L40" s="157">
        <f>IF('Indicator Date'!L40="","x",'Indicator Date'!L40)</f>
        <v>2016</v>
      </c>
      <c r="M40" s="157">
        <f>IF('Indicator Date'!M40="","x",'Indicator Date'!M40)</f>
        <v>2019</v>
      </c>
      <c r="N40" s="157">
        <f>IF('Indicator Date'!N40="","x",'Indicator Date'!N40)</f>
        <v>2019</v>
      </c>
      <c r="O40" s="157">
        <f>IF('Indicator Date'!O40="","x",'Indicator Date'!O40)</f>
        <v>2018</v>
      </c>
      <c r="P40" s="157">
        <f>IF('Indicator Date'!P40="","x",'Indicator Date'!P40)</f>
        <v>2018</v>
      </c>
      <c r="Q40" s="157">
        <f>IF('Indicator Date'!Q40="","x",'Indicator Date'!Q40)</f>
        <v>2017</v>
      </c>
      <c r="R40" s="157" t="str">
        <f>IF('Indicator Date'!R40="","x",LEFT(RIGHT('Indicator Date'!R40,6),4))</f>
        <v>2012</v>
      </c>
      <c r="S40" s="157">
        <f>IF('Indicator Date'!S40="","x",'Indicator Date'!S40)</f>
        <v>2019</v>
      </c>
      <c r="T40" s="157">
        <f>IF('Indicator Date'!T40="","x",'Indicator Date'!T40)</f>
        <v>2016</v>
      </c>
      <c r="U40" s="157">
        <f>IF('Indicator Date'!U40="","x",'Indicator Date'!U40)</f>
        <v>2017</v>
      </c>
      <c r="V40" s="157">
        <f>IF('Indicator Date'!V40="","x",'Indicator Date'!V40)</f>
        <v>2017</v>
      </c>
      <c r="W40" s="157">
        <f>IF('Indicator Date'!W40="","x",'Indicator Date'!W40)</f>
        <v>2017</v>
      </c>
      <c r="X40" s="157">
        <f>IF('Indicator Date'!X40="","x",'Indicator Date'!X40)</f>
        <v>2012</v>
      </c>
      <c r="Y40" s="157" t="str">
        <f>IF('Indicator Date'!Y40="","x",'Indicator Date'!Y40)</f>
        <v>x</v>
      </c>
      <c r="Z40" s="157">
        <f>IF('Indicator Date'!Z40="","x",'Indicator Date'!Z40)</f>
        <v>2017</v>
      </c>
      <c r="AA40" s="157">
        <f>IF('Indicator Date'!AA40="","x",'Indicator Date'!AA40)</f>
        <v>2017</v>
      </c>
      <c r="AB40" s="157">
        <f>IF('Indicator Date'!AB40="","x",'Indicator Date'!AB40)</f>
        <v>2017</v>
      </c>
      <c r="AC40" s="157">
        <f>IF('Indicator Date'!AC40="","x",'Indicator Date'!AC40)</f>
        <v>2015</v>
      </c>
      <c r="AD40" s="157">
        <f>IF('Indicator Date'!AD40="","x",'Indicator Date'!AD40)</f>
        <v>2015</v>
      </c>
      <c r="AE40" s="157">
        <f>IF('Indicator Date'!AE40="","x",'Indicator Date'!AE40)</f>
        <v>2012</v>
      </c>
      <c r="AF40" s="157" t="str">
        <f>IF('Indicator Date'!AF40="","x",'Indicator Date'!AF40)</f>
        <v>x</v>
      </c>
      <c r="AG40" s="157" t="str">
        <f>IF('Indicator Date'!AG40="","x",'Indicator Date'!AG40)</f>
        <v>x</v>
      </c>
      <c r="AH40" s="157">
        <f>IF('Indicator Date'!AH40="","x",'Indicator Date'!AH40)</f>
        <v>2016</v>
      </c>
      <c r="AI40" s="157">
        <f>IF('Indicator Date'!AI40="","x",'Indicator Date'!AI40)</f>
        <v>2017</v>
      </c>
      <c r="AJ40" s="157">
        <f>IF('Indicator Date'!AJ40="","x",'Indicator Date'!AJ40)</f>
        <v>2018</v>
      </c>
      <c r="AK40" s="157" t="str">
        <f>IF('Indicator Date'!AK40="","x",YEAR('Indicator Date'!AK40))</f>
        <v>x</v>
      </c>
      <c r="AL40" s="157">
        <f>IF('Indicator Date'!AL40="","x",YEAR('Indicator Date'!AL40))</f>
        <v>2018</v>
      </c>
      <c r="AM40" s="157" t="str">
        <f>IF('Indicator Date'!AM40="","x",YEAR('Indicator Date'!AM40))</f>
        <v>x</v>
      </c>
      <c r="AN40" s="157">
        <f>IF('Indicator Date'!AN40="","x",'Indicator Date'!AN40)</f>
        <v>2016</v>
      </c>
      <c r="AO40" s="157">
        <f>IF('Indicator Date'!AO40="","x",'Indicator Date'!AO40)</f>
        <v>2016</v>
      </c>
      <c r="AP40" s="157" t="str">
        <f>IF('Indicator Date'!AP40="","x",'Indicator Date'!AP40)</f>
        <v>x</v>
      </c>
      <c r="AQ40" s="157" t="str">
        <f>IF('Indicator Date'!AQ40="","x",'Indicator Date'!AQ40)</f>
        <v>x</v>
      </c>
      <c r="AR40" s="157">
        <f>IF('Indicator Date'!AR40="","x",'Indicator Date'!AR40)</f>
        <v>2013</v>
      </c>
      <c r="AS40" s="157">
        <f>IF('Indicator Date'!AS40="","x",'Indicator Date'!AS40)</f>
        <v>2017</v>
      </c>
      <c r="AT40" s="157">
        <f>IF('Indicator Date'!AT40="","x",'Indicator Date'!AT40)</f>
        <v>2018</v>
      </c>
      <c r="AU40" s="157">
        <f>IF('Indicator Date'!AU40="","x",'Indicator Date'!AU40)</f>
        <v>2016</v>
      </c>
      <c r="AV40" s="157">
        <f>IF('Indicator Date'!AV40="","x",'Indicator Date'!AV40)</f>
        <v>2015</v>
      </c>
      <c r="AW40" s="157">
        <f>IF('Indicator Date'!AW40="","x",'Indicator Date'!AW40)</f>
        <v>2016</v>
      </c>
      <c r="AX40" s="157">
        <f>IF('Indicator Date'!AX40="","x",'Indicator Date'!AX40)</f>
        <v>2017</v>
      </c>
      <c r="AY40" s="157">
        <f>IF('Indicator Date'!AY40="","x",'Indicator Date'!AY40)</f>
        <v>2014</v>
      </c>
      <c r="AZ40" s="157">
        <f>IF('Indicator Date'!AZ40="","x",'Indicator Date'!AZ40)</f>
        <v>2015</v>
      </c>
      <c r="BA40" s="157">
        <f>IF('Indicator Date'!BA40="","x",'Indicator Date'!BA40)</f>
        <v>2015</v>
      </c>
      <c r="BB40" s="157">
        <f>IF('Indicator Date'!BB40="","x",'Indicator Date'!BB40)</f>
        <v>2017</v>
      </c>
      <c r="BC40" s="157">
        <f>IF('Indicator Date'!BC40="","x",'Indicator Date'!BC40)</f>
        <v>2017</v>
      </c>
      <c r="BD40" s="157">
        <f>IF('Indicator Date'!BD40="","x",'Indicator Date'!BD40)</f>
        <v>2015</v>
      </c>
      <c r="BE40" s="157" t="str">
        <f>IF('Indicator Date'!BE40="","x",'Indicator Date'!BE40)</f>
        <v>x</v>
      </c>
      <c r="BF40" s="104"/>
    </row>
    <row r="41" spans="1:58" x14ac:dyDescent="0.25">
      <c r="A41" s="128" t="s">
        <v>374</v>
      </c>
      <c r="B41" s="107" t="s">
        <v>71</v>
      </c>
      <c r="C41" s="157">
        <f>IF('Indicator Date'!C41="","x",'Indicator Date'!C41)</f>
        <v>2015</v>
      </c>
      <c r="D41" s="157">
        <f>IF('Indicator Date'!D41="","x",'Indicator Date'!D41)</f>
        <v>2015</v>
      </c>
      <c r="E41" s="157">
        <f>IF('Indicator Date'!E41="","x",'Indicator Date'!E41)</f>
        <v>2015</v>
      </c>
      <c r="F41" s="157">
        <f>IF('Indicator Date'!F41="","x",'Indicator Date'!F41)</f>
        <v>2015</v>
      </c>
      <c r="G41" s="157">
        <f>IF('Indicator Date'!G41="","x",'Indicator Date'!G41)</f>
        <v>2015</v>
      </c>
      <c r="H41" s="157">
        <f>IF('Indicator Date'!H41="","x",'Indicator Date'!H41)</f>
        <v>2015</v>
      </c>
      <c r="I41" s="157">
        <f>IF('Indicator Date'!I41="","x",'Indicator Date'!I41)</f>
        <v>2015</v>
      </c>
      <c r="J41" s="157">
        <f>IF('Indicator Date'!J41="","x",'Indicator Date'!J41)</f>
        <v>2016</v>
      </c>
      <c r="K41" s="157">
        <f>IF('Indicator Date'!K41="","x",'Indicator Date'!K41)</f>
        <v>2016</v>
      </c>
      <c r="L41" s="157">
        <f>IF('Indicator Date'!L41="","x",'Indicator Date'!L41)</f>
        <v>2016</v>
      </c>
      <c r="M41" s="157">
        <f>IF('Indicator Date'!M41="","x",'Indicator Date'!M41)</f>
        <v>2019</v>
      </c>
      <c r="N41" s="157">
        <f>IF('Indicator Date'!N41="","x",'Indicator Date'!N41)</f>
        <v>2019</v>
      </c>
      <c r="O41" s="157">
        <f>IF('Indicator Date'!O41="","x",'Indicator Date'!O41)</f>
        <v>2018</v>
      </c>
      <c r="P41" s="157">
        <f>IF('Indicator Date'!P41="","x",'Indicator Date'!P41)</f>
        <v>2018</v>
      </c>
      <c r="Q41" s="157">
        <f>IF('Indicator Date'!Q41="","x",'Indicator Date'!Q41)</f>
        <v>2017</v>
      </c>
      <c r="R41" s="157" t="str">
        <f>IF('Indicator Date'!R41="","x",LEFT(RIGHT('Indicator Date'!R41,6),4))</f>
        <v>2012</v>
      </c>
      <c r="S41" s="157">
        <f>IF('Indicator Date'!S41="","x",'Indicator Date'!S41)</f>
        <v>2019</v>
      </c>
      <c r="T41" s="157">
        <f>IF('Indicator Date'!T41="","x",'Indicator Date'!T41)</f>
        <v>2016</v>
      </c>
      <c r="U41" s="157">
        <f>IF('Indicator Date'!U41="","x",'Indicator Date'!U41)</f>
        <v>2017</v>
      </c>
      <c r="V41" s="157">
        <f>IF('Indicator Date'!V41="","x",'Indicator Date'!V41)</f>
        <v>2017</v>
      </c>
      <c r="W41" s="157">
        <f>IF('Indicator Date'!W41="","x",'Indicator Date'!W41)</f>
        <v>2017</v>
      </c>
      <c r="X41" s="157">
        <f>IF('Indicator Date'!X41="","x",'Indicator Date'!X41)</f>
        <v>2015</v>
      </c>
      <c r="Y41" s="157">
        <f>IF('Indicator Date'!Y41="","x",'Indicator Date'!Y41)</f>
        <v>2010</v>
      </c>
      <c r="Z41" s="157">
        <f>IF('Indicator Date'!Z41="","x",'Indicator Date'!Z41)</f>
        <v>2017</v>
      </c>
      <c r="AA41" s="157">
        <f>IF('Indicator Date'!AA41="","x",'Indicator Date'!AA41)</f>
        <v>2017</v>
      </c>
      <c r="AB41" s="157">
        <f>IF('Indicator Date'!AB41="","x",'Indicator Date'!AB41)</f>
        <v>2017</v>
      </c>
      <c r="AC41" s="157">
        <f>IF('Indicator Date'!AC41="","x",'Indicator Date'!AC41)</f>
        <v>2015</v>
      </c>
      <c r="AD41" s="157">
        <f>IF('Indicator Date'!AD41="","x",'Indicator Date'!AD41)</f>
        <v>2015</v>
      </c>
      <c r="AE41" s="157">
        <f>IF('Indicator Date'!AE41="","x",'Indicator Date'!AE41)</f>
        <v>2012</v>
      </c>
      <c r="AF41" s="157">
        <f>IF('Indicator Date'!AF41="","x",'Indicator Date'!AF41)</f>
        <v>2017</v>
      </c>
      <c r="AG41" s="157">
        <f>IF('Indicator Date'!AG41="","x",'Indicator Date'!AG41)</f>
        <v>2011</v>
      </c>
      <c r="AH41" s="157">
        <f>IF('Indicator Date'!AH41="","x",'Indicator Date'!AH41)</f>
        <v>2016</v>
      </c>
      <c r="AI41" s="157">
        <f>IF('Indicator Date'!AI41="","x",'Indicator Date'!AI41)</f>
        <v>2017</v>
      </c>
      <c r="AJ41" s="157">
        <f>IF('Indicator Date'!AJ41="","x",'Indicator Date'!AJ41)</f>
        <v>2018</v>
      </c>
      <c r="AK41" s="157">
        <f>IF('Indicator Date'!AK41="","x",YEAR('Indicator Date'!AK41))</f>
        <v>2017</v>
      </c>
      <c r="AL41" s="157">
        <f>IF('Indicator Date'!AL41="","x",YEAR('Indicator Date'!AL41))</f>
        <v>2019</v>
      </c>
      <c r="AM41" s="157">
        <f>IF('Indicator Date'!AM41="","x",YEAR('Indicator Date'!AM41))</f>
        <v>2018</v>
      </c>
      <c r="AN41" s="157">
        <f>IF('Indicator Date'!AN41="","x",'Indicator Date'!AN41)</f>
        <v>2016</v>
      </c>
      <c r="AO41" s="157">
        <f>IF('Indicator Date'!AO41="","x",'Indicator Date'!AO41)</f>
        <v>2016</v>
      </c>
      <c r="AP41" s="157">
        <f>IF('Indicator Date'!AP41="","x",'Indicator Date'!AP41)</f>
        <v>2014</v>
      </c>
      <c r="AQ41" s="157">
        <f>IF('Indicator Date'!AQ41="","x",'Indicator Date'!AQ41)</f>
        <v>2014</v>
      </c>
      <c r="AR41" s="157" t="str">
        <f>IF('Indicator Date'!AR41="","x",'Indicator Date'!AR41)</f>
        <v>x</v>
      </c>
      <c r="AS41" s="157">
        <f>IF('Indicator Date'!AS41="","x",'Indicator Date'!AS41)</f>
        <v>2017</v>
      </c>
      <c r="AT41" s="157">
        <f>IF('Indicator Date'!AT41="","x",'Indicator Date'!AT41)</f>
        <v>2018</v>
      </c>
      <c r="AU41" s="157">
        <f>IF('Indicator Date'!AU41="","x",'Indicator Date'!AU41)</f>
        <v>2016</v>
      </c>
      <c r="AV41" s="157">
        <f>IF('Indicator Date'!AV41="","x",'Indicator Date'!AV41)</f>
        <v>2015</v>
      </c>
      <c r="AW41" s="157">
        <f>IF('Indicator Date'!AW41="","x",'Indicator Date'!AW41)</f>
        <v>2016</v>
      </c>
      <c r="AX41" s="157">
        <f>IF('Indicator Date'!AX41="","x",'Indicator Date'!AX41)</f>
        <v>2017</v>
      </c>
      <c r="AY41" s="157">
        <f>IF('Indicator Date'!AY41="","x",'Indicator Date'!AY41)</f>
        <v>2014</v>
      </c>
      <c r="AZ41" s="157">
        <f>IF('Indicator Date'!AZ41="","x",'Indicator Date'!AZ41)</f>
        <v>2015</v>
      </c>
      <c r="BA41" s="157">
        <f>IF('Indicator Date'!BA41="","x",'Indicator Date'!BA41)</f>
        <v>2015</v>
      </c>
      <c r="BB41" s="157">
        <f>IF('Indicator Date'!BB41="","x",'Indicator Date'!BB41)</f>
        <v>2017</v>
      </c>
      <c r="BC41" s="157">
        <f>IF('Indicator Date'!BC41="","x",'Indicator Date'!BC41)</f>
        <v>2017</v>
      </c>
      <c r="BD41" s="157">
        <f>IF('Indicator Date'!BD41="","x",'Indicator Date'!BD41)</f>
        <v>2015</v>
      </c>
      <c r="BE41" s="157" t="str">
        <f>IF('Indicator Date'!BE41="","x",'Indicator Date'!BE41)</f>
        <v>x</v>
      </c>
      <c r="BF41" s="104"/>
    </row>
    <row r="42" spans="1:58" x14ac:dyDescent="0.25">
      <c r="A42" s="128" t="s">
        <v>843</v>
      </c>
      <c r="B42" s="107" t="s">
        <v>70</v>
      </c>
      <c r="C42" s="157">
        <f>IF('Indicator Date'!C42="","x",'Indicator Date'!C42)</f>
        <v>2015</v>
      </c>
      <c r="D42" s="157">
        <f>IF('Indicator Date'!D42="","x",'Indicator Date'!D42)</f>
        <v>2015</v>
      </c>
      <c r="E42" s="157">
        <f>IF('Indicator Date'!E42="","x",'Indicator Date'!E42)</f>
        <v>2015</v>
      </c>
      <c r="F42" s="157">
        <f>IF('Indicator Date'!F42="","x",'Indicator Date'!F42)</f>
        <v>2015</v>
      </c>
      <c r="G42" s="157">
        <f>IF('Indicator Date'!G42="","x",'Indicator Date'!G42)</f>
        <v>2015</v>
      </c>
      <c r="H42" s="157">
        <f>IF('Indicator Date'!H42="","x",'Indicator Date'!H42)</f>
        <v>2015</v>
      </c>
      <c r="I42" s="157">
        <f>IF('Indicator Date'!I42="","x",'Indicator Date'!I42)</f>
        <v>2015</v>
      </c>
      <c r="J42" s="157">
        <f>IF('Indicator Date'!J42="","x",'Indicator Date'!J42)</f>
        <v>2016</v>
      </c>
      <c r="K42" s="157">
        <f>IF('Indicator Date'!K42="","x",'Indicator Date'!K42)</f>
        <v>2016</v>
      </c>
      <c r="L42" s="157">
        <f>IF('Indicator Date'!L42="","x",'Indicator Date'!L42)</f>
        <v>2016</v>
      </c>
      <c r="M42" s="157">
        <f>IF('Indicator Date'!M42="","x",'Indicator Date'!M42)</f>
        <v>2019</v>
      </c>
      <c r="N42" s="157">
        <f>IF('Indicator Date'!N42="","x",'Indicator Date'!N42)</f>
        <v>2019</v>
      </c>
      <c r="O42" s="157">
        <f>IF('Indicator Date'!O42="","x",'Indicator Date'!O42)</f>
        <v>2018</v>
      </c>
      <c r="P42" s="157">
        <f>IF('Indicator Date'!P42="","x",'Indicator Date'!P42)</f>
        <v>2018</v>
      </c>
      <c r="Q42" s="157">
        <f>IF('Indicator Date'!Q42="","x",'Indicator Date'!Q42)</f>
        <v>2017</v>
      </c>
      <c r="R42" s="157" t="str">
        <f>IF('Indicator Date'!R42="","x",LEFT(RIGHT('Indicator Date'!R42,6),4))</f>
        <v>2014</v>
      </c>
      <c r="S42" s="157">
        <f>IF('Indicator Date'!S42="","x",'Indicator Date'!S42)</f>
        <v>2019</v>
      </c>
      <c r="T42" s="157">
        <f>IF('Indicator Date'!T42="","x",'Indicator Date'!T42)</f>
        <v>2016</v>
      </c>
      <c r="U42" s="157">
        <f>IF('Indicator Date'!U42="","x",'Indicator Date'!U42)</f>
        <v>2017</v>
      </c>
      <c r="V42" s="157">
        <f>IF('Indicator Date'!V42="","x",'Indicator Date'!V42)</f>
        <v>2017</v>
      </c>
      <c r="W42" s="157">
        <f>IF('Indicator Date'!W42="","x",'Indicator Date'!W42)</f>
        <v>2017</v>
      </c>
      <c r="X42" s="157">
        <f>IF('Indicator Date'!X42="","x",'Indicator Date'!X42)</f>
        <v>2013</v>
      </c>
      <c r="Y42" s="157" t="str">
        <f>IF('Indicator Date'!Y42="","x",'Indicator Date'!Y42)</f>
        <v>x</v>
      </c>
      <c r="Z42" s="157">
        <f>IF('Indicator Date'!Z42="","x",'Indicator Date'!Z42)</f>
        <v>2017</v>
      </c>
      <c r="AA42" s="157">
        <f>IF('Indicator Date'!AA42="","x",'Indicator Date'!AA42)</f>
        <v>2017</v>
      </c>
      <c r="AB42" s="157">
        <f>IF('Indicator Date'!AB42="","x",'Indicator Date'!AB42)</f>
        <v>2017</v>
      </c>
      <c r="AC42" s="157">
        <f>IF('Indicator Date'!AC42="","x",'Indicator Date'!AC42)</f>
        <v>2015</v>
      </c>
      <c r="AD42" s="157">
        <f>IF('Indicator Date'!AD42="","x",'Indicator Date'!AD42)</f>
        <v>2015</v>
      </c>
      <c r="AE42" s="157">
        <f>IF('Indicator Date'!AE42="","x",'Indicator Date'!AE42)</f>
        <v>2012</v>
      </c>
      <c r="AF42" s="157">
        <f>IF('Indicator Date'!AF42="","x",'Indicator Date'!AF42)</f>
        <v>2017</v>
      </c>
      <c r="AG42" s="157">
        <f>IF('Indicator Date'!AG42="","x",'Indicator Date'!AG42)</f>
        <v>2012</v>
      </c>
      <c r="AH42" s="157">
        <f>IF('Indicator Date'!AH42="","x",'Indicator Date'!AH42)</f>
        <v>2016</v>
      </c>
      <c r="AI42" s="157">
        <f>IF('Indicator Date'!AI42="","x",'Indicator Date'!AI42)</f>
        <v>2017</v>
      </c>
      <c r="AJ42" s="157">
        <f>IF('Indicator Date'!AJ42="","x",'Indicator Date'!AJ42)</f>
        <v>2018</v>
      </c>
      <c r="AK42" s="157">
        <f>IF('Indicator Date'!AK42="","x",YEAR('Indicator Date'!AK42))</f>
        <v>2018</v>
      </c>
      <c r="AL42" s="157">
        <f>IF('Indicator Date'!AL42="","x",YEAR('Indicator Date'!AL42))</f>
        <v>2019</v>
      </c>
      <c r="AM42" s="157">
        <f>IF('Indicator Date'!AM42="","x",YEAR('Indicator Date'!AM42))</f>
        <v>2018</v>
      </c>
      <c r="AN42" s="157">
        <f>IF('Indicator Date'!AN42="","x",'Indicator Date'!AN42)</f>
        <v>2016</v>
      </c>
      <c r="AO42" s="157">
        <f>IF('Indicator Date'!AO42="","x",'Indicator Date'!AO42)</f>
        <v>2016</v>
      </c>
      <c r="AP42" s="157" t="str">
        <f>IF('Indicator Date'!AP42="","x",'Indicator Date'!AP42)</f>
        <v>x</v>
      </c>
      <c r="AQ42" s="157" t="str">
        <f>IF('Indicator Date'!AQ42="","x",'Indicator Date'!AQ42)</f>
        <v>x</v>
      </c>
      <c r="AR42" s="157">
        <f>IF('Indicator Date'!AR42="","x",'Indicator Date'!AR42)</f>
        <v>2015</v>
      </c>
      <c r="AS42" s="157">
        <f>IF('Indicator Date'!AS42="","x",'Indicator Date'!AS42)</f>
        <v>2017</v>
      </c>
      <c r="AT42" s="157">
        <f>IF('Indicator Date'!AT42="","x",'Indicator Date'!AT42)</f>
        <v>2018</v>
      </c>
      <c r="AU42" s="157">
        <f>IF('Indicator Date'!AU42="","x",'Indicator Date'!AU42)</f>
        <v>2016</v>
      </c>
      <c r="AV42" s="157">
        <f>IF('Indicator Date'!AV42="","x",'Indicator Date'!AV42)</f>
        <v>2016</v>
      </c>
      <c r="AW42" s="157">
        <f>IF('Indicator Date'!AW42="","x",'Indicator Date'!AW42)</f>
        <v>2015</v>
      </c>
      <c r="AX42" s="157">
        <f>IF('Indicator Date'!AX42="","x",'Indicator Date'!AX42)</f>
        <v>2017</v>
      </c>
      <c r="AY42" s="157">
        <f>IF('Indicator Date'!AY42="","x",'Indicator Date'!AY42)</f>
        <v>2014</v>
      </c>
      <c r="AZ42" s="157">
        <f>IF('Indicator Date'!AZ42="","x",'Indicator Date'!AZ42)</f>
        <v>2015</v>
      </c>
      <c r="BA42" s="157">
        <f>IF('Indicator Date'!BA42="","x",'Indicator Date'!BA42)</f>
        <v>2015</v>
      </c>
      <c r="BB42" s="157">
        <f>IF('Indicator Date'!BB42="","x",'Indicator Date'!BB42)</f>
        <v>2017</v>
      </c>
      <c r="BC42" s="157">
        <f>IF('Indicator Date'!BC42="","x",'Indicator Date'!BC42)</f>
        <v>2017</v>
      </c>
      <c r="BD42" s="157">
        <f>IF('Indicator Date'!BD42="","x",'Indicator Date'!BD42)</f>
        <v>2015</v>
      </c>
      <c r="BE42" s="157" t="str">
        <f>IF('Indicator Date'!BE42="","x",'Indicator Date'!BE42)</f>
        <v>x</v>
      </c>
      <c r="BF42" s="104"/>
    </row>
    <row r="43" spans="1:58" x14ac:dyDescent="0.25">
      <c r="A43" s="128" t="s">
        <v>73</v>
      </c>
      <c r="B43" s="107" t="s">
        <v>72</v>
      </c>
      <c r="C43" s="157">
        <f>IF('Indicator Date'!C43="","x",'Indicator Date'!C43)</f>
        <v>2015</v>
      </c>
      <c r="D43" s="157">
        <f>IF('Indicator Date'!D43="","x",'Indicator Date'!D43)</f>
        <v>2015</v>
      </c>
      <c r="E43" s="157">
        <f>IF('Indicator Date'!E43="","x",'Indicator Date'!E43)</f>
        <v>2015</v>
      </c>
      <c r="F43" s="157">
        <f>IF('Indicator Date'!F43="","x",'Indicator Date'!F43)</f>
        <v>2015</v>
      </c>
      <c r="G43" s="157">
        <f>IF('Indicator Date'!G43="","x",'Indicator Date'!G43)</f>
        <v>2015</v>
      </c>
      <c r="H43" s="157">
        <f>IF('Indicator Date'!H43="","x",'Indicator Date'!H43)</f>
        <v>2015</v>
      </c>
      <c r="I43" s="157">
        <f>IF('Indicator Date'!I43="","x",'Indicator Date'!I43)</f>
        <v>2015</v>
      </c>
      <c r="J43" s="157">
        <f>IF('Indicator Date'!J43="","x",'Indicator Date'!J43)</f>
        <v>2016</v>
      </c>
      <c r="K43" s="157">
        <f>IF('Indicator Date'!K43="","x",'Indicator Date'!K43)</f>
        <v>2016</v>
      </c>
      <c r="L43" s="157">
        <f>IF('Indicator Date'!L43="","x",'Indicator Date'!L43)</f>
        <v>2016</v>
      </c>
      <c r="M43" s="157">
        <f>IF('Indicator Date'!M43="","x",'Indicator Date'!M43)</f>
        <v>2019</v>
      </c>
      <c r="N43" s="157">
        <f>IF('Indicator Date'!N43="","x",'Indicator Date'!N43)</f>
        <v>2019</v>
      </c>
      <c r="O43" s="157">
        <f>IF('Indicator Date'!O43="","x",'Indicator Date'!O43)</f>
        <v>2018</v>
      </c>
      <c r="P43" s="157">
        <f>IF('Indicator Date'!P43="","x",'Indicator Date'!P43)</f>
        <v>2018</v>
      </c>
      <c r="Q43" s="157">
        <f>IF('Indicator Date'!Q43="","x",'Indicator Date'!Q43)</f>
        <v>2017</v>
      </c>
      <c r="R43" s="157" t="str">
        <f>IF('Indicator Date'!R43="","x",LEFT(RIGHT('Indicator Date'!R43,6),4))</f>
        <v>x</v>
      </c>
      <c r="S43" s="157">
        <f>IF('Indicator Date'!S43="","x",'Indicator Date'!S43)</f>
        <v>2019</v>
      </c>
      <c r="T43" s="157">
        <f>IF('Indicator Date'!T43="","x",'Indicator Date'!T43)</f>
        <v>2016</v>
      </c>
      <c r="U43" s="157">
        <f>IF('Indicator Date'!U43="","x",'Indicator Date'!U43)</f>
        <v>2017</v>
      </c>
      <c r="V43" s="157">
        <f>IF('Indicator Date'!V43="","x",'Indicator Date'!V43)</f>
        <v>2017</v>
      </c>
      <c r="W43" s="157">
        <f>IF('Indicator Date'!W43="","x",'Indicator Date'!W43)</f>
        <v>2017</v>
      </c>
      <c r="X43" s="157">
        <f>IF('Indicator Date'!X43="","x",'Indicator Date'!X43)</f>
        <v>2008</v>
      </c>
      <c r="Y43" s="157">
        <f>IF('Indicator Date'!Y43="","x",'Indicator Date'!Y43)</f>
        <v>2013</v>
      </c>
      <c r="Z43" s="157">
        <f>IF('Indicator Date'!Z43="","x",'Indicator Date'!Z43)</f>
        <v>2017</v>
      </c>
      <c r="AA43" s="157">
        <f>IF('Indicator Date'!AA43="","x",'Indicator Date'!AA43)</f>
        <v>2017</v>
      </c>
      <c r="AB43" s="157">
        <f>IF('Indicator Date'!AB43="","x",'Indicator Date'!AB43)</f>
        <v>2017</v>
      </c>
      <c r="AC43" s="157">
        <f>IF('Indicator Date'!AC43="","x",'Indicator Date'!AC43)</f>
        <v>2015</v>
      </c>
      <c r="AD43" s="157">
        <f>IF('Indicator Date'!AD43="","x",'Indicator Date'!AD43)</f>
        <v>2015</v>
      </c>
      <c r="AE43" s="157">
        <f>IF('Indicator Date'!AE43="","x",'Indicator Date'!AE43)</f>
        <v>2012</v>
      </c>
      <c r="AF43" s="157">
        <f>IF('Indicator Date'!AF43="","x",'Indicator Date'!AF43)</f>
        <v>2017</v>
      </c>
      <c r="AG43" s="157">
        <f>IF('Indicator Date'!AG43="","x",'Indicator Date'!AG43)</f>
        <v>2016</v>
      </c>
      <c r="AH43" s="157">
        <f>IF('Indicator Date'!AH43="","x",'Indicator Date'!AH43)</f>
        <v>2016</v>
      </c>
      <c r="AI43" s="157">
        <f>IF('Indicator Date'!AI43="","x",'Indicator Date'!AI43)</f>
        <v>2017</v>
      </c>
      <c r="AJ43" s="157">
        <f>IF('Indicator Date'!AJ43="","x",'Indicator Date'!AJ43)</f>
        <v>2018</v>
      </c>
      <c r="AK43" s="157" t="str">
        <f>IF('Indicator Date'!AK43="","x",YEAR('Indicator Date'!AK43))</f>
        <v>x</v>
      </c>
      <c r="AL43" s="157">
        <f>IF('Indicator Date'!AL43="","x",YEAR('Indicator Date'!AL43))</f>
        <v>2018</v>
      </c>
      <c r="AM43" s="157" t="str">
        <f>IF('Indicator Date'!AM43="","x",YEAR('Indicator Date'!AM43))</f>
        <v>x</v>
      </c>
      <c r="AN43" s="157">
        <f>IF('Indicator Date'!AN43="","x",'Indicator Date'!AN43)</f>
        <v>2016</v>
      </c>
      <c r="AO43" s="157">
        <f>IF('Indicator Date'!AO43="","x",'Indicator Date'!AO43)</f>
        <v>2016</v>
      </c>
      <c r="AP43" s="157">
        <f>IF('Indicator Date'!AP43="","x",'Indicator Date'!AP43)</f>
        <v>2014</v>
      </c>
      <c r="AQ43" s="157">
        <f>IF('Indicator Date'!AQ43="","x",'Indicator Date'!AQ43)</f>
        <v>2014</v>
      </c>
      <c r="AR43" s="157">
        <f>IF('Indicator Date'!AR43="","x",'Indicator Date'!AR43)</f>
        <v>2013</v>
      </c>
      <c r="AS43" s="157">
        <f>IF('Indicator Date'!AS43="","x",'Indicator Date'!AS43)</f>
        <v>2017</v>
      </c>
      <c r="AT43" s="157">
        <f>IF('Indicator Date'!AT43="","x",'Indicator Date'!AT43)</f>
        <v>2018</v>
      </c>
      <c r="AU43" s="157">
        <f>IF('Indicator Date'!AU43="","x",'Indicator Date'!AU43)</f>
        <v>2016</v>
      </c>
      <c r="AV43" s="157">
        <f>IF('Indicator Date'!AV43="","x",'Indicator Date'!AV43)</f>
        <v>2015</v>
      </c>
      <c r="AW43" s="157">
        <f>IF('Indicator Date'!AW43="","x",'Indicator Date'!AW43)</f>
        <v>2016</v>
      </c>
      <c r="AX43" s="157">
        <f>IF('Indicator Date'!AX43="","x",'Indicator Date'!AX43)</f>
        <v>2017</v>
      </c>
      <c r="AY43" s="157">
        <f>IF('Indicator Date'!AY43="","x",'Indicator Date'!AY43)</f>
        <v>2014</v>
      </c>
      <c r="AZ43" s="157">
        <f>IF('Indicator Date'!AZ43="","x",'Indicator Date'!AZ43)</f>
        <v>2015</v>
      </c>
      <c r="BA43" s="157">
        <f>IF('Indicator Date'!BA43="","x",'Indicator Date'!BA43)</f>
        <v>2015</v>
      </c>
      <c r="BB43" s="157">
        <f>IF('Indicator Date'!BB43="","x",'Indicator Date'!BB43)</f>
        <v>2017</v>
      </c>
      <c r="BC43" s="157">
        <f>IF('Indicator Date'!BC43="","x",'Indicator Date'!BC43)</f>
        <v>2017</v>
      </c>
      <c r="BD43" s="157">
        <f>IF('Indicator Date'!BD43="","x",'Indicator Date'!BD43)</f>
        <v>2015</v>
      </c>
      <c r="BE43" s="157" t="str">
        <f>IF('Indicator Date'!BE43="","x",'Indicator Date'!BE43)</f>
        <v>x</v>
      </c>
      <c r="BF43" s="104"/>
    </row>
    <row r="44" spans="1:58" x14ac:dyDescent="0.25">
      <c r="A44" s="128" t="s">
        <v>371</v>
      </c>
      <c r="B44" s="107" t="s">
        <v>74</v>
      </c>
      <c r="C44" s="157">
        <f>IF('Indicator Date'!C44="","x",'Indicator Date'!C44)</f>
        <v>2015</v>
      </c>
      <c r="D44" s="157">
        <f>IF('Indicator Date'!D44="","x",'Indicator Date'!D44)</f>
        <v>2015</v>
      </c>
      <c r="E44" s="157">
        <f>IF('Indicator Date'!E44="","x",'Indicator Date'!E44)</f>
        <v>2015</v>
      </c>
      <c r="F44" s="157">
        <f>IF('Indicator Date'!F44="","x",'Indicator Date'!F44)</f>
        <v>2015</v>
      </c>
      <c r="G44" s="157">
        <f>IF('Indicator Date'!G44="","x",'Indicator Date'!G44)</f>
        <v>2015</v>
      </c>
      <c r="H44" s="157">
        <f>IF('Indicator Date'!H44="","x",'Indicator Date'!H44)</f>
        <v>2015</v>
      </c>
      <c r="I44" s="157">
        <f>IF('Indicator Date'!I44="","x",'Indicator Date'!I44)</f>
        <v>2015</v>
      </c>
      <c r="J44" s="157">
        <f>IF('Indicator Date'!J44="","x",'Indicator Date'!J44)</f>
        <v>2016</v>
      </c>
      <c r="K44" s="157">
        <f>IF('Indicator Date'!K44="","x",'Indicator Date'!K44)</f>
        <v>2016</v>
      </c>
      <c r="L44" s="157">
        <f>IF('Indicator Date'!L44="","x",'Indicator Date'!L44)</f>
        <v>2016</v>
      </c>
      <c r="M44" s="157">
        <f>IF('Indicator Date'!M44="","x",'Indicator Date'!M44)</f>
        <v>2019</v>
      </c>
      <c r="N44" s="157">
        <f>IF('Indicator Date'!N44="","x",'Indicator Date'!N44)</f>
        <v>2019</v>
      </c>
      <c r="O44" s="157">
        <f>IF('Indicator Date'!O44="","x",'Indicator Date'!O44)</f>
        <v>2018</v>
      </c>
      <c r="P44" s="157">
        <f>IF('Indicator Date'!P44="","x",'Indicator Date'!P44)</f>
        <v>2018</v>
      </c>
      <c r="Q44" s="157">
        <f>IF('Indicator Date'!Q44="","x",'Indicator Date'!Q44)</f>
        <v>2017</v>
      </c>
      <c r="R44" s="157" t="str">
        <f>IF('Indicator Date'!R44="","x",LEFT(RIGHT('Indicator Date'!R44,6),4))</f>
        <v>2016</v>
      </c>
      <c r="S44" s="157">
        <f>IF('Indicator Date'!S44="","x",'Indicator Date'!S44)</f>
        <v>2019</v>
      </c>
      <c r="T44" s="157">
        <f>IF('Indicator Date'!T44="","x",'Indicator Date'!T44)</f>
        <v>2016</v>
      </c>
      <c r="U44" s="157">
        <f>IF('Indicator Date'!U44="","x",'Indicator Date'!U44)</f>
        <v>2017</v>
      </c>
      <c r="V44" s="157">
        <f>IF('Indicator Date'!V44="","x",'Indicator Date'!V44)</f>
        <v>2017</v>
      </c>
      <c r="W44" s="157">
        <f>IF('Indicator Date'!W44="","x",'Indicator Date'!W44)</f>
        <v>2017</v>
      </c>
      <c r="X44" s="157">
        <f>IF('Indicator Date'!X44="","x",'Indicator Date'!X44)</f>
        <v>2016</v>
      </c>
      <c r="Y44" s="157">
        <f>IF('Indicator Date'!Y44="","x",'Indicator Date'!Y44)</f>
        <v>2010</v>
      </c>
      <c r="Z44" s="157">
        <f>IF('Indicator Date'!Z44="","x",'Indicator Date'!Z44)</f>
        <v>2017</v>
      </c>
      <c r="AA44" s="157">
        <f>IF('Indicator Date'!AA44="","x",'Indicator Date'!AA44)</f>
        <v>2017</v>
      </c>
      <c r="AB44" s="157">
        <f>IF('Indicator Date'!AB44="","x",'Indicator Date'!AB44)</f>
        <v>2017</v>
      </c>
      <c r="AC44" s="157">
        <f>IF('Indicator Date'!AC44="","x",'Indicator Date'!AC44)</f>
        <v>2015</v>
      </c>
      <c r="AD44" s="157">
        <f>IF('Indicator Date'!AD44="","x",'Indicator Date'!AD44)</f>
        <v>2015</v>
      </c>
      <c r="AE44" s="157">
        <f>IF('Indicator Date'!AE44="","x",'Indicator Date'!AE44)</f>
        <v>2012</v>
      </c>
      <c r="AF44" s="157">
        <f>IF('Indicator Date'!AF44="","x",'Indicator Date'!AF44)</f>
        <v>2017</v>
      </c>
      <c r="AG44" s="157">
        <f>IF('Indicator Date'!AG44="","x",'Indicator Date'!AG44)</f>
        <v>2008</v>
      </c>
      <c r="AH44" s="157">
        <f>IF('Indicator Date'!AH44="","x",'Indicator Date'!AH44)</f>
        <v>2016</v>
      </c>
      <c r="AI44" s="157">
        <f>IF('Indicator Date'!AI44="","x",'Indicator Date'!AI44)</f>
        <v>2017</v>
      </c>
      <c r="AJ44" s="157">
        <f>IF('Indicator Date'!AJ44="","x",'Indicator Date'!AJ44)</f>
        <v>2018</v>
      </c>
      <c r="AK44" s="157">
        <f>IF('Indicator Date'!AK44="","x",YEAR('Indicator Date'!AK44))</f>
        <v>2017</v>
      </c>
      <c r="AL44" s="157">
        <f>IF('Indicator Date'!AL44="","x",YEAR('Indicator Date'!AL44))</f>
        <v>2018</v>
      </c>
      <c r="AM44" s="157">
        <f>IF('Indicator Date'!AM44="","x",YEAR('Indicator Date'!AM44))</f>
        <v>2018</v>
      </c>
      <c r="AN44" s="157">
        <f>IF('Indicator Date'!AN44="","x",'Indicator Date'!AN44)</f>
        <v>2016</v>
      </c>
      <c r="AO44" s="157">
        <f>IF('Indicator Date'!AO44="","x",'Indicator Date'!AO44)</f>
        <v>2016</v>
      </c>
      <c r="AP44" s="157">
        <f>IF('Indicator Date'!AP44="","x",'Indicator Date'!AP44)</f>
        <v>2014</v>
      </c>
      <c r="AQ44" s="157">
        <f>IF('Indicator Date'!AQ44="","x",'Indicator Date'!AQ44)</f>
        <v>2014</v>
      </c>
      <c r="AR44" s="157">
        <f>IF('Indicator Date'!AR44="","x",'Indicator Date'!AR44)</f>
        <v>2015</v>
      </c>
      <c r="AS44" s="157">
        <f>IF('Indicator Date'!AS44="","x",'Indicator Date'!AS44)</f>
        <v>2017</v>
      </c>
      <c r="AT44" s="157">
        <f>IF('Indicator Date'!AT44="","x",'Indicator Date'!AT44)</f>
        <v>2018</v>
      </c>
      <c r="AU44" s="157">
        <f>IF('Indicator Date'!AU44="","x",'Indicator Date'!AU44)</f>
        <v>2016</v>
      </c>
      <c r="AV44" s="157">
        <f>IF('Indicator Date'!AV44="","x",'Indicator Date'!AV44)</f>
        <v>2015</v>
      </c>
      <c r="AW44" s="157">
        <f>IF('Indicator Date'!AW44="","x",'Indicator Date'!AW44)</f>
        <v>2016</v>
      </c>
      <c r="AX44" s="157">
        <f>IF('Indicator Date'!AX44="","x",'Indicator Date'!AX44)</f>
        <v>2017</v>
      </c>
      <c r="AY44" s="157">
        <f>IF('Indicator Date'!AY44="","x",'Indicator Date'!AY44)</f>
        <v>2014</v>
      </c>
      <c r="AZ44" s="157">
        <f>IF('Indicator Date'!AZ44="","x",'Indicator Date'!AZ44)</f>
        <v>2015</v>
      </c>
      <c r="BA44" s="157">
        <f>IF('Indicator Date'!BA44="","x",'Indicator Date'!BA44)</f>
        <v>2015</v>
      </c>
      <c r="BB44" s="157">
        <f>IF('Indicator Date'!BB44="","x",'Indicator Date'!BB44)</f>
        <v>2017</v>
      </c>
      <c r="BC44" s="157">
        <f>IF('Indicator Date'!BC44="","x",'Indicator Date'!BC44)</f>
        <v>2017</v>
      </c>
      <c r="BD44" s="157">
        <f>IF('Indicator Date'!BD44="","x",'Indicator Date'!BD44)</f>
        <v>2015</v>
      </c>
      <c r="BE44" s="157" t="str">
        <f>IF('Indicator Date'!BE44="","x",'Indicator Date'!BE44)</f>
        <v>x</v>
      </c>
      <c r="BF44" s="104"/>
    </row>
    <row r="45" spans="1:58" x14ac:dyDescent="0.25">
      <c r="A45" s="128" t="s">
        <v>76</v>
      </c>
      <c r="B45" s="107" t="s">
        <v>75</v>
      </c>
      <c r="C45" s="157">
        <f>IF('Indicator Date'!C45="","x",'Indicator Date'!C45)</f>
        <v>2015</v>
      </c>
      <c r="D45" s="157">
        <f>IF('Indicator Date'!D45="","x",'Indicator Date'!D45)</f>
        <v>2015</v>
      </c>
      <c r="E45" s="157">
        <f>IF('Indicator Date'!E45="","x",'Indicator Date'!E45)</f>
        <v>2015</v>
      </c>
      <c r="F45" s="157">
        <f>IF('Indicator Date'!F45="","x",'Indicator Date'!F45)</f>
        <v>2015</v>
      </c>
      <c r="G45" s="157">
        <f>IF('Indicator Date'!G45="","x",'Indicator Date'!G45)</f>
        <v>2015</v>
      </c>
      <c r="H45" s="157">
        <f>IF('Indicator Date'!H45="","x",'Indicator Date'!H45)</f>
        <v>2015</v>
      </c>
      <c r="I45" s="157">
        <f>IF('Indicator Date'!I45="","x",'Indicator Date'!I45)</f>
        <v>2015</v>
      </c>
      <c r="J45" s="157">
        <f>IF('Indicator Date'!J45="","x",'Indicator Date'!J45)</f>
        <v>2016</v>
      </c>
      <c r="K45" s="157">
        <f>IF('Indicator Date'!K45="","x",'Indicator Date'!K45)</f>
        <v>2016</v>
      </c>
      <c r="L45" s="157">
        <f>IF('Indicator Date'!L45="","x",'Indicator Date'!L45)</f>
        <v>2016</v>
      </c>
      <c r="M45" s="157">
        <f>IF('Indicator Date'!M45="","x",'Indicator Date'!M45)</f>
        <v>2019</v>
      </c>
      <c r="N45" s="157">
        <f>IF('Indicator Date'!N45="","x",'Indicator Date'!N45)</f>
        <v>2019</v>
      </c>
      <c r="O45" s="157">
        <f>IF('Indicator Date'!O45="","x",'Indicator Date'!O45)</f>
        <v>2018</v>
      </c>
      <c r="P45" s="157">
        <f>IF('Indicator Date'!P45="","x",'Indicator Date'!P45)</f>
        <v>2018</v>
      </c>
      <c r="Q45" s="157">
        <f>IF('Indicator Date'!Q45="","x",'Indicator Date'!Q45)</f>
        <v>2017</v>
      </c>
      <c r="R45" s="157" t="str">
        <f>IF('Indicator Date'!R45="","x",LEFT(RIGHT('Indicator Date'!R45,6),4))</f>
        <v>x</v>
      </c>
      <c r="S45" s="157">
        <f>IF('Indicator Date'!S45="","x",'Indicator Date'!S45)</f>
        <v>2019</v>
      </c>
      <c r="T45" s="157">
        <f>IF('Indicator Date'!T45="","x",'Indicator Date'!T45)</f>
        <v>2016</v>
      </c>
      <c r="U45" s="157">
        <f>IF('Indicator Date'!U45="","x",'Indicator Date'!U45)</f>
        <v>2017</v>
      </c>
      <c r="V45" s="157" t="str">
        <f>IF('Indicator Date'!V45="","x",'Indicator Date'!V45)</f>
        <v>x</v>
      </c>
      <c r="W45" s="157">
        <f>IF('Indicator Date'!W45="","x",'Indicator Date'!W45)</f>
        <v>2017</v>
      </c>
      <c r="X45" s="157" t="str">
        <f>IF('Indicator Date'!X45="","x",'Indicator Date'!X45)</f>
        <v>x</v>
      </c>
      <c r="Y45" s="157">
        <f>IF('Indicator Date'!Y45="","x",'Indicator Date'!Y45)</f>
        <v>2012</v>
      </c>
      <c r="Z45" s="157">
        <f>IF('Indicator Date'!Z45="","x",'Indicator Date'!Z45)</f>
        <v>2017</v>
      </c>
      <c r="AA45" s="157">
        <f>IF('Indicator Date'!AA45="","x",'Indicator Date'!AA45)</f>
        <v>2017</v>
      </c>
      <c r="AB45" s="157">
        <f>IF('Indicator Date'!AB45="","x",'Indicator Date'!AB45)</f>
        <v>2016</v>
      </c>
      <c r="AC45" s="157">
        <f>IF('Indicator Date'!AC45="","x",'Indicator Date'!AC45)</f>
        <v>2015</v>
      </c>
      <c r="AD45" s="157">
        <f>IF('Indicator Date'!AD45="","x",'Indicator Date'!AD45)</f>
        <v>2015</v>
      </c>
      <c r="AE45" s="157" t="str">
        <f>IF('Indicator Date'!AE45="","x",'Indicator Date'!AE45)</f>
        <v>x</v>
      </c>
      <c r="AF45" s="157">
        <f>IF('Indicator Date'!AF45="","x",'Indicator Date'!AF45)</f>
        <v>2017</v>
      </c>
      <c r="AG45" s="157">
        <f>IF('Indicator Date'!AG45="","x",'Indicator Date'!AG45)</f>
        <v>2012</v>
      </c>
      <c r="AH45" s="157">
        <f>IF('Indicator Date'!AH45="","x",'Indicator Date'!AH45)</f>
        <v>2016</v>
      </c>
      <c r="AI45" s="157">
        <f>IF('Indicator Date'!AI45="","x",'Indicator Date'!AI45)</f>
        <v>2017</v>
      </c>
      <c r="AJ45" s="157">
        <f>IF('Indicator Date'!AJ45="","x",'Indicator Date'!AJ45)</f>
        <v>2018</v>
      </c>
      <c r="AK45" s="157" t="str">
        <f>IF('Indicator Date'!AK45="","x",YEAR('Indicator Date'!AK45))</f>
        <v>x</v>
      </c>
      <c r="AL45" s="157">
        <f>IF('Indicator Date'!AL45="","x",YEAR('Indicator Date'!AL45))</f>
        <v>2018</v>
      </c>
      <c r="AM45" s="157">
        <f>IF('Indicator Date'!AM45="","x",YEAR('Indicator Date'!AM45))</f>
        <v>2018</v>
      </c>
      <c r="AN45" s="157">
        <f>IF('Indicator Date'!AN45="","x",'Indicator Date'!AN45)</f>
        <v>2016</v>
      </c>
      <c r="AO45" s="157">
        <f>IF('Indicator Date'!AO45="","x",'Indicator Date'!AO45)</f>
        <v>2016</v>
      </c>
      <c r="AP45" s="157">
        <f>IF('Indicator Date'!AP45="","x",'Indicator Date'!AP45)</f>
        <v>2014</v>
      </c>
      <c r="AQ45" s="157">
        <f>IF('Indicator Date'!AQ45="","x",'Indicator Date'!AQ45)</f>
        <v>2014</v>
      </c>
      <c r="AR45" s="157">
        <f>IF('Indicator Date'!AR45="","x",'Indicator Date'!AR45)</f>
        <v>2015</v>
      </c>
      <c r="AS45" s="157">
        <f>IF('Indicator Date'!AS45="","x",'Indicator Date'!AS45)</f>
        <v>2017</v>
      </c>
      <c r="AT45" s="157">
        <f>IF('Indicator Date'!AT45="","x",'Indicator Date'!AT45)</f>
        <v>2018</v>
      </c>
      <c r="AU45" s="157">
        <f>IF('Indicator Date'!AU45="","x",'Indicator Date'!AU45)</f>
        <v>2016</v>
      </c>
      <c r="AV45" s="157">
        <f>IF('Indicator Date'!AV45="","x",'Indicator Date'!AV45)</f>
        <v>2015</v>
      </c>
      <c r="AW45" s="157">
        <f>IF('Indicator Date'!AW45="","x",'Indicator Date'!AW45)</f>
        <v>2016</v>
      </c>
      <c r="AX45" s="157">
        <f>IF('Indicator Date'!AX45="","x",'Indicator Date'!AX45)</f>
        <v>2017</v>
      </c>
      <c r="AY45" s="157">
        <f>IF('Indicator Date'!AY45="","x",'Indicator Date'!AY45)</f>
        <v>2014</v>
      </c>
      <c r="AZ45" s="157">
        <f>IF('Indicator Date'!AZ45="","x",'Indicator Date'!AZ45)</f>
        <v>2015</v>
      </c>
      <c r="BA45" s="157">
        <f>IF('Indicator Date'!BA45="","x",'Indicator Date'!BA45)</f>
        <v>2015</v>
      </c>
      <c r="BB45" s="157">
        <f>IF('Indicator Date'!BB45="","x",'Indicator Date'!BB45)</f>
        <v>2017</v>
      </c>
      <c r="BC45" s="157">
        <f>IF('Indicator Date'!BC45="","x",'Indicator Date'!BC45)</f>
        <v>2017</v>
      </c>
      <c r="BD45" s="157">
        <f>IF('Indicator Date'!BD45="","x",'Indicator Date'!BD45)</f>
        <v>2015</v>
      </c>
      <c r="BE45" s="157" t="str">
        <f>IF('Indicator Date'!BE45="","x",'Indicator Date'!BE45)</f>
        <v>x</v>
      </c>
      <c r="BF45" s="104"/>
    </row>
    <row r="46" spans="1:58" x14ac:dyDescent="0.25">
      <c r="A46" s="128" t="s">
        <v>78</v>
      </c>
      <c r="B46" s="107" t="s">
        <v>77</v>
      </c>
      <c r="C46" s="157">
        <f>IF('Indicator Date'!C46="","x",'Indicator Date'!C46)</f>
        <v>2015</v>
      </c>
      <c r="D46" s="157">
        <f>IF('Indicator Date'!D46="","x",'Indicator Date'!D46)</f>
        <v>2015</v>
      </c>
      <c r="E46" s="157">
        <f>IF('Indicator Date'!E46="","x",'Indicator Date'!E46)</f>
        <v>2015</v>
      </c>
      <c r="F46" s="157">
        <f>IF('Indicator Date'!F46="","x",'Indicator Date'!F46)</f>
        <v>2015</v>
      </c>
      <c r="G46" s="157">
        <f>IF('Indicator Date'!G46="","x",'Indicator Date'!G46)</f>
        <v>2015</v>
      </c>
      <c r="H46" s="157">
        <f>IF('Indicator Date'!H46="","x",'Indicator Date'!H46)</f>
        <v>2015</v>
      </c>
      <c r="I46" s="157">
        <f>IF('Indicator Date'!I46="","x",'Indicator Date'!I46)</f>
        <v>2015</v>
      </c>
      <c r="J46" s="157">
        <f>IF('Indicator Date'!J46="","x",'Indicator Date'!J46)</f>
        <v>2016</v>
      </c>
      <c r="K46" s="157">
        <f>IF('Indicator Date'!K46="","x",'Indicator Date'!K46)</f>
        <v>2016</v>
      </c>
      <c r="L46" s="157">
        <f>IF('Indicator Date'!L46="","x",'Indicator Date'!L46)</f>
        <v>2016</v>
      </c>
      <c r="M46" s="157">
        <f>IF('Indicator Date'!M46="","x",'Indicator Date'!M46)</f>
        <v>2019</v>
      </c>
      <c r="N46" s="157">
        <f>IF('Indicator Date'!N46="","x",'Indicator Date'!N46)</f>
        <v>2019</v>
      </c>
      <c r="O46" s="157">
        <f>IF('Indicator Date'!O46="","x",'Indicator Date'!O46)</f>
        <v>2018</v>
      </c>
      <c r="P46" s="157">
        <f>IF('Indicator Date'!P46="","x",'Indicator Date'!P46)</f>
        <v>2018</v>
      </c>
      <c r="Q46" s="157">
        <f>IF('Indicator Date'!Q46="","x",'Indicator Date'!Q46)</f>
        <v>2017</v>
      </c>
      <c r="R46" s="157" t="str">
        <f>IF('Indicator Date'!R46="","x",LEFT(RIGHT('Indicator Date'!R46,6),4))</f>
        <v>x</v>
      </c>
      <c r="S46" s="157">
        <f>IF('Indicator Date'!S46="","x",'Indicator Date'!S46)</f>
        <v>2019</v>
      </c>
      <c r="T46" s="157">
        <f>IF('Indicator Date'!T46="","x",'Indicator Date'!T46)</f>
        <v>2016</v>
      </c>
      <c r="U46" s="157">
        <f>IF('Indicator Date'!U46="","x",'Indicator Date'!U46)</f>
        <v>2017</v>
      </c>
      <c r="V46" s="157" t="str">
        <f>IF('Indicator Date'!V46="","x",'Indicator Date'!V46)</f>
        <v>x</v>
      </c>
      <c r="W46" s="157">
        <f>IF('Indicator Date'!W46="","x",'Indicator Date'!W46)</f>
        <v>2017</v>
      </c>
      <c r="X46" s="157" t="str">
        <f>IF('Indicator Date'!X46="","x",'Indicator Date'!X46)</f>
        <v>x</v>
      </c>
      <c r="Y46" s="157">
        <f>IF('Indicator Date'!Y46="","x",'Indicator Date'!Y46)</f>
        <v>2010</v>
      </c>
      <c r="Z46" s="157">
        <f>IF('Indicator Date'!Z46="","x",'Indicator Date'!Z46)</f>
        <v>2017</v>
      </c>
      <c r="AA46" s="157">
        <f>IF('Indicator Date'!AA46="","x",'Indicator Date'!AA46)</f>
        <v>2017</v>
      </c>
      <c r="AB46" s="157">
        <f>IF('Indicator Date'!AB46="","x",'Indicator Date'!AB46)</f>
        <v>2017</v>
      </c>
      <c r="AC46" s="157" t="str">
        <f>IF('Indicator Date'!AC46="","x",'Indicator Date'!AC46)</f>
        <v>x</v>
      </c>
      <c r="AD46" s="157">
        <f>IF('Indicator Date'!AD46="","x",'Indicator Date'!AD46)</f>
        <v>2015</v>
      </c>
      <c r="AE46" s="157" t="str">
        <f>IF('Indicator Date'!AE46="","x",'Indicator Date'!AE46)</f>
        <v>x</v>
      </c>
      <c r="AF46" s="157">
        <f>IF('Indicator Date'!AF46="","x",'Indicator Date'!AF46)</f>
        <v>2017</v>
      </c>
      <c r="AG46" s="157" t="str">
        <f>IF('Indicator Date'!AG46="","x",'Indicator Date'!AG46)</f>
        <v>x</v>
      </c>
      <c r="AH46" s="157">
        <f>IF('Indicator Date'!AH46="","x",'Indicator Date'!AH46)</f>
        <v>2016</v>
      </c>
      <c r="AI46" s="157">
        <f>IF('Indicator Date'!AI46="","x",'Indicator Date'!AI46)</f>
        <v>2017</v>
      </c>
      <c r="AJ46" s="157">
        <f>IF('Indicator Date'!AJ46="","x",'Indicator Date'!AJ46)</f>
        <v>2018</v>
      </c>
      <c r="AK46" s="157" t="str">
        <f>IF('Indicator Date'!AK46="","x",YEAR('Indicator Date'!AK46))</f>
        <v>x</v>
      </c>
      <c r="AL46" s="157">
        <f>IF('Indicator Date'!AL46="","x",YEAR('Indicator Date'!AL46))</f>
        <v>2018</v>
      </c>
      <c r="AM46" s="157">
        <f>IF('Indicator Date'!AM46="","x",YEAR('Indicator Date'!AM46))</f>
        <v>2018</v>
      </c>
      <c r="AN46" s="157">
        <f>IF('Indicator Date'!AN46="","x",'Indicator Date'!AN46)</f>
        <v>2016</v>
      </c>
      <c r="AO46" s="157">
        <f>IF('Indicator Date'!AO46="","x",'Indicator Date'!AO46)</f>
        <v>2016</v>
      </c>
      <c r="AP46" s="157" t="str">
        <f>IF('Indicator Date'!AP46="","x",'Indicator Date'!AP46)</f>
        <v>x</v>
      </c>
      <c r="AQ46" s="157" t="str">
        <f>IF('Indicator Date'!AQ46="","x",'Indicator Date'!AQ46)</f>
        <v>x</v>
      </c>
      <c r="AR46" s="157">
        <f>IF('Indicator Date'!AR46="","x",'Indicator Date'!AR46)</f>
        <v>2013</v>
      </c>
      <c r="AS46" s="157">
        <f>IF('Indicator Date'!AS46="","x",'Indicator Date'!AS46)</f>
        <v>2017</v>
      </c>
      <c r="AT46" s="157">
        <f>IF('Indicator Date'!AT46="","x",'Indicator Date'!AT46)</f>
        <v>2018</v>
      </c>
      <c r="AU46" s="157">
        <f>IF('Indicator Date'!AU46="","x",'Indicator Date'!AU46)</f>
        <v>2016</v>
      </c>
      <c r="AV46" s="157">
        <f>IF('Indicator Date'!AV46="","x",'Indicator Date'!AV46)</f>
        <v>2015</v>
      </c>
      <c r="AW46" s="157">
        <f>IF('Indicator Date'!AW46="","x",'Indicator Date'!AW46)</f>
        <v>2016</v>
      </c>
      <c r="AX46" s="157">
        <f>IF('Indicator Date'!AX46="","x",'Indicator Date'!AX46)</f>
        <v>2017</v>
      </c>
      <c r="AY46" s="157">
        <f>IF('Indicator Date'!AY46="","x",'Indicator Date'!AY46)</f>
        <v>2014</v>
      </c>
      <c r="AZ46" s="157">
        <f>IF('Indicator Date'!AZ46="","x",'Indicator Date'!AZ46)</f>
        <v>2015</v>
      </c>
      <c r="BA46" s="157">
        <f>IF('Indicator Date'!BA46="","x",'Indicator Date'!BA46)</f>
        <v>2015</v>
      </c>
      <c r="BB46" s="157">
        <f>IF('Indicator Date'!BB46="","x",'Indicator Date'!BB46)</f>
        <v>2013</v>
      </c>
      <c r="BC46" s="157">
        <f>IF('Indicator Date'!BC46="","x",'Indicator Date'!BC46)</f>
        <v>2017</v>
      </c>
      <c r="BD46" s="157">
        <f>IF('Indicator Date'!BD46="","x",'Indicator Date'!BD46)</f>
        <v>2015</v>
      </c>
      <c r="BE46" s="157" t="str">
        <f>IF('Indicator Date'!BE46="","x",'Indicator Date'!BE46)</f>
        <v>x</v>
      </c>
      <c r="BF46" s="104"/>
    </row>
    <row r="47" spans="1:58" x14ac:dyDescent="0.25">
      <c r="A47" s="128" t="s">
        <v>80</v>
      </c>
      <c r="B47" s="107" t="s">
        <v>79</v>
      </c>
      <c r="C47" s="157">
        <f>IF('Indicator Date'!C47="","x",'Indicator Date'!C47)</f>
        <v>2015</v>
      </c>
      <c r="D47" s="157">
        <f>IF('Indicator Date'!D47="","x",'Indicator Date'!D47)</f>
        <v>2015</v>
      </c>
      <c r="E47" s="157">
        <f>IF('Indicator Date'!E47="","x",'Indicator Date'!E47)</f>
        <v>2015</v>
      </c>
      <c r="F47" s="157">
        <f>IF('Indicator Date'!F47="","x",'Indicator Date'!F47)</f>
        <v>2015</v>
      </c>
      <c r="G47" s="157">
        <f>IF('Indicator Date'!G47="","x",'Indicator Date'!G47)</f>
        <v>2015</v>
      </c>
      <c r="H47" s="157">
        <f>IF('Indicator Date'!H47="","x",'Indicator Date'!H47)</f>
        <v>2015</v>
      </c>
      <c r="I47" s="157">
        <f>IF('Indicator Date'!I47="","x",'Indicator Date'!I47)</f>
        <v>2015</v>
      </c>
      <c r="J47" s="157">
        <f>IF('Indicator Date'!J47="","x",'Indicator Date'!J47)</f>
        <v>2016</v>
      </c>
      <c r="K47" s="157">
        <f>IF('Indicator Date'!K47="","x",'Indicator Date'!K47)</f>
        <v>2016</v>
      </c>
      <c r="L47" s="157">
        <f>IF('Indicator Date'!L47="","x",'Indicator Date'!L47)</f>
        <v>2016</v>
      </c>
      <c r="M47" s="157">
        <f>IF('Indicator Date'!M47="","x",'Indicator Date'!M47)</f>
        <v>2019</v>
      </c>
      <c r="N47" s="157">
        <f>IF('Indicator Date'!N47="","x",'Indicator Date'!N47)</f>
        <v>2019</v>
      </c>
      <c r="O47" s="157">
        <f>IF('Indicator Date'!O47="","x",'Indicator Date'!O47)</f>
        <v>2018</v>
      </c>
      <c r="P47" s="157">
        <f>IF('Indicator Date'!P47="","x",'Indicator Date'!P47)</f>
        <v>2018</v>
      </c>
      <c r="Q47" s="157">
        <f>IF('Indicator Date'!Q47="","x",'Indicator Date'!Q47)</f>
        <v>2017</v>
      </c>
      <c r="R47" s="157" t="str">
        <f>IF('Indicator Date'!R47="","x",LEFT(RIGHT('Indicator Date'!R47,6),4))</f>
        <v>x</v>
      </c>
      <c r="S47" s="157">
        <f>IF('Indicator Date'!S47="","x",'Indicator Date'!S47)</f>
        <v>2019</v>
      </c>
      <c r="T47" s="157">
        <f>IF('Indicator Date'!T47="","x",'Indicator Date'!T47)</f>
        <v>2016</v>
      </c>
      <c r="U47" s="157">
        <f>IF('Indicator Date'!U47="","x",'Indicator Date'!U47)</f>
        <v>2017</v>
      </c>
      <c r="V47" s="157" t="str">
        <f>IF('Indicator Date'!V47="","x",'Indicator Date'!V47)</f>
        <v>x</v>
      </c>
      <c r="W47" s="157">
        <f>IF('Indicator Date'!W47="","x",'Indicator Date'!W47)</f>
        <v>2017</v>
      </c>
      <c r="X47" s="157" t="str">
        <f>IF('Indicator Date'!X47="","x",'Indicator Date'!X47)</f>
        <v>x</v>
      </c>
      <c r="Y47" s="157">
        <f>IF('Indicator Date'!Y47="","x",'Indicator Date'!Y47)</f>
        <v>2012</v>
      </c>
      <c r="Z47" s="157">
        <f>IF('Indicator Date'!Z47="","x",'Indicator Date'!Z47)</f>
        <v>2017</v>
      </c>
      <c r="AA47" s="157">
        <f>IF('Indicator Date'!AA47="","x",'Indicator Date'!AA47)</f>
        <v>2017</v>
      </c>
      <c r="AB47" s="157">
        <f>IF('Indicator Date'!AB47="","x",'Indicator Date'!AB47)</f>
        <v>2017</v>
      </c>
      <c r="AC47" s="157">
        <f>IF('Indicator Date'!AC47="","x",'Indicator Date'!AC47)</f>
        <v>2015</v>
      </c>
      <c r="AD47" s="157">
        <f>IF('Indicator Date'!AD47="","x",'Indicator Date'!AD47)</f>
        <v>2015</v>
      </c>
      <c r="AE47" s="157" t="str">
        <f>IF('Indicator Date'!AE47="","x",'Indicator Date'!AE47)</f>
        <v>x</v>
      </c>
      <c r="AF47" s="157">
        <f>IF('Indicator Date'!AF47="","x",'Indicator Date'!AF47)</f>
        <v>2017</v>
      </c>
      <c r="AG47" s="157">
        <f>IF('Indicator Date'!AG47="","x",'Indicator Date'!AG47)</f>
        <v>2012</v>
      </c>
      <c r="AH47" s="157">
        <f>IF('Indicator Date'!AH47="","x",'Indicator Date'!AH47)</f>
        <v>2016</v>
      </c>
      <c r="AI47" s="157">
        <f>IF('Indicator Date'!AI47="","x",'Indicator Date'!AI47)</f>
        <v>2017</v>
      </c>
      <c r="AJ47" s="157">
        <f>IF('Indicator Date'!AJ47="","x",'Indicator Date'!AJ47)</f>
        <v>2018</v>
      </c>
      <c r="AK47" s="157">
        <f>IF('Indicator Date'!AK47="","x",YEAR('Indicator Date'!AK47))</f>
        <v>2018</v>
      </c>
      <c r="AL47" s="157">
        <f>IF('Indicator Date'!AL47="","x",YEAR('Indicator Date'!AL47))</f>
        <v>2018</v>
      </c>
      <c r="AM47" s="157" t="str">
        <f>IF('Indicator Date'!AM47="","x",YEAR('Indicator Date'!AM47))</f>
        <v>x</v>
      </c>
      <c r="AN47" s="157">
        <f>IF('Indicator Date'!AN47="","x",'Indicator Date'!AN47)</f>
        <v>2016</v>
      </c>
      <c r="AO47" s="157">
        <f>IF('Indicator Date'!AO47="","x",'Indicator Date'!AO47)</f>
        <v>2016</v>
      </c>
      <c r="AP47" s="157">
        <f>IF('Indicator Date'!AP47="","x",'Indicator Date'!AP47)</f>
        <v>2014</v>
      </c>
      <c r="AQ47" s="157">
        <f>IF('Indicator Date'!AQ47="","x",'Indicator Date'!AQ47)</f>
        <v>2014</v>
      </c>
      <c r="AR47" s="157" t="str">
        <f>IF('Indicator Date'!AR47="","x",'Indicator Date'!AR47)</f>
        <v>x</v>
      </c>
      <c r="AS47" s="157">
        <f>IF('Indicator Date'!AS47="","x",'Indicator Date'!AS47)</f>
        <v>2017</v>
      </c>
      <c r="AT47" s="157">
        <f>IF('Indicator Date'!AT47="","x",'Indicator Date'!AT47)</f>
        <v>2018</v>
      </c>
      <c r="AU47" s="157">
        <f>IF('Indicator Date'!AU47="","x",'Indicator Date'!AU47)</f>
        <v>2016</v>
      </c>
      <c r="AV47" s="157">
        <f>IF('Indicator Date'!AV47="","x",'Indicator Date'!AV47)</f>
        <v>2015</v>
      </c>
      <c r="AW47" s="157">
        <f>IF('Indicator Date'!AW47="","x",'Indicator Date'!AW47)</f>
        <v>2016</v>
      </c>
      <c r="AX47" s="157">
        <f>IF('Indicator Date'!AX47="","x",'Indicator Date'!AX47)</f>
        <v>2017</v>
      </c>
      <c r="AY47" s="157">
        <f>IF('Indicator Date'!AY47="","x",'Indicator Date'!AY47)</f>
        <v>2014</v>
      </c>
      <c r="AZ47" s="157">
        <f>IF('Indicator Date'!AZ47="","x",'Indicator Date'!AZ47)</f>
        <v>2015</v>
      </c>
      <c r="BA47" s="157">
        <f>IF('Indicator Date'!BA47="","x",'Indicator Date'!BA47)</f>
        <v>2015</v>
      </c>
      <c r="BB47" s="157">
        <f>IF('Indicator Date'!BB47="","x",'Indicator Date'!BB47)</f>
        <v>2017</v>
      </c>
      <c r="BC47" s="157">
        <f>IF('Indicator Date'!BC47="","x",'Indicator Date'!BC47)</f>
        <v>2017</v>
      </c>
      <c r="BD47" s="157">
        <f>IF('Indicator Date'!BD47="","x",'Indicator Date'!BD47)</f>
        <v>2015</v>
      </c>
      <c r="BE47" s="157" t="str">
        <f>IF('Indicator Date'!BE47="","x",'Indicator Date'!BE47)</f>
        <v>x</v>
      </c>
      <c r="BF47" s="104"/>
    </row>
    <row r="48" spans="1:58" x14ac:dyDescent="0.25">
      <c r="A48" s="128" t="s">
        <v>82</v>
      </c>
      <c r="B48" s="107" t="s">
        <v>81</v>
      </c>
      <c r="C48" s="157">
        <f>IF('Indicator Date'!C48="","x",'Indicator Date'!C48)</f>
        <v>2015</v>
      </c>
      <c r="D48" s="157">
        <f>IF('Indicator Date'!D48="","x",'Indicator Date'!D48)</f>
        <v>2015</v>
      </c>
      <c r="E48" s="157">
        <f>IF('Indicator Date'!E48="","x",'Indicator Date'!E48)</f>
        <v>2015</v>
      </c>
      <c r="F48" s="157">
        <f>IF('Indicator Date'!F48="","x",'Indicator Date'!F48)</f>
        <v>2015</v>
      </c>
      <c r="G48" s="157">
        <f>IF('Indicator Date'!G48="","x",'Indicator Date'!G48)</f>
        <v>2015</v>
      </c>
      <c r="H48" s="157">
        <f>IF('Indicator Date'!H48="","x",'Indicator Date'!H48)</f>
        <v>2015</v>
      </c>
      <c r="I48" s="157">
        <f>IF('Indicator Date'!I48="","x",'Indicator Date'!I48)</f>
        <v>2015</v>
      </c>
      <c r="J48" s="157">
        <f>IF('Indicator Date'!J48="","x",'Indicator Date'!J48)</f>
        <v>2016</v>
      </c>
      <c r="K48" s="157">
        <f>IF('Indicator Date'!K48="","x",'Indicator Date'!K48)</f>
        <v>2016</v>
      </c>
      <c r="L48" s="157">
        <f>IF('Indicator Date'!L48="","x",'Indicator Date'!L48)</f>
        <v>2016</v>
      </c>
      <c r="M48" s="157">
        <f>IF('Indicator Date'!M48="","x",'Indicator Date'!M48)</f>
        <v>2019</v>
      </c>
      <c r="N48" s="157">
        <f>IF('Indicator Date'!N48="","x",'Indicator Date'!N48)</f>
        <v>2019</v>
      </c>
      <c r="O48" s="157">
        <f>IF('Indicator Date'!O48="","x",'Indicator Date'!O48)</f>
        <v>2018</v>
      </c>
      <c r="P48" s="157">
        <f>IF('Indicator Date'!P48="","x",'Indicator Date'!P48)</f>
        <v>2018</v>
      </c>
      <c r="Q48" s="157">
        <f>IF('Indicator Date'!Q48="","x",'Indicator Date'!Q48)</f>
        <v>2017</v>
      </c>
      <c r="R48" s="157" t="str">
        <f>IF('Indicator Date'!R48="","x",LEFT(RIGHT('Indicator Date'!R48,6),4))</f>
        <v>x</v>
      </c>
      <c r="S48" s="157">
        <f>IF('Indicator Date'!S48="","x",'Indicator Date'!S48)</f>
        <v>2019</v>
      </c>
      <c r="T48" s="157">
        <f>IF('Indicator Date'!T48="","x",'Indicator Date'!T48)</f>
        <v>2016</v>
      </c>
      <c r="U48" s="157">
        <f>IF('Indicator Date'!U48="","x",'Indicator Date'!U48)</f>
        <v>2017</v>
      </c>
      <c r="V48" s="157" t="str">
        <f>IF('Indicator Date'!V48="","x",'Indicator Date'!V48)</f>
        <v>x</v>
      </c>
      <c r="W48" s="157">
        <f>IF('Indicator Date'!W48="","x",'Indicator Date'!W48)</f>
        <v>2017</v>
      </c>
      <c r="X48" s="157" t="str">
        <f>IF('Indicator Date'!X48="","x",'Indicator Date'!X48)</f>
        <v>x</v>
      </c>
      <c r="Y48" s="157">
        <f>IF('Indicator Date'!Y48="","x",'Indicator Date'!Y48)</f>
        <v>2011</v>
      </c>
      <c r="Z48" s="157">
        <f>IF('Indicator Date'!Z48="","x",'Indicator Date'!Z48)</f>
        <v>2017</v>
      </c>
      <c r="AA48" s="157">
        <f>IF('Indicator Date'!AA48="","x",'Indicator Date'!AA48)</f>
        <v>2017</v>
      </c>
      <c r="AB48" s="157">
        <f>IF('Indicator Date'!AB48="","x",'Indicator Date'!AB48)</f>
        <v>2017</v>
      </c>
      <c r="AC48" s="157">
        <f>IF('Indicator Date'!AC48="","x",'Indicator Date'!AC48)</f>
        <v>2015</v>
      </c>
      <c r="AD48" s="157">
        <f>IF('Indicator Date'!AD48="","x",'Indicator Date'!AD48)</f>
        <v>2015</v>
      </c>
      <c r="AE48" s="157" t="str">
        <f>IF('Indicator Date'!AE48="","x",'Indicator Date'!AE48)</f>
        <v>x</v>
      </c>
      <c r="AF48" s="157">
        <f>IF('Indicator Date'!AF48="","x",'Indicator Date'!AF48)</f>
        <v>2017</v>
      </c>
      <c r="AG48" s="157">
        <f>IF('Indicator Date'!AG48="","x",'Indicator Date'!AG48)</f>
        <v>2012</v>
      </c>
      <c r="AH48" s="157">
        <f>IF('Indicator Date'!AH48="","x",'Indicator Date'!AH48)</f>
        <v>2016</v>
      </c>
      <c r="AI48" s="157">
        <f>IF('Indicator Date'!AI48="","x",'Indicator Date'!AI48)</f>
        <v>2017</v>
      </c>
      <c r="AJ48" s="157">
        <f>IF('Indicator Date'!AJ48="","x",'Indicator Date'!AJ48)</f>
        <v>2018</v>
      </c>
      <c r="AK48" s="157" t="str">
        <f>IF('Indicator Date'!AK48="","x",YEAR('Indicator Date'!AK48))</f>
        <v>x</v>
      </c>
      <c r="AL48" s="157">
        <f>IF('Indicator Date'!AL48="","x",YEAR('Indicator Date'!AL48))</f>
        <v>2018</v>
      </c>
      <c r="AM48" s="157" t="str">
        <f>IF('Indicator Date'!AM48="","x",YEAR('Indicator Date'!AM48))</f>
        <v>x</v>
      </c>
      <c r="AN48" s="157">
        <f>IF('Indicator Date'!AN48="","x",'Indicator Date'!AN48)</f>
        <v>2016</v>
      </c>
      <c r="AO48" s="157">
        <f>IF('Indicator Date'!AO48="","x",'Indicator Date'!AO48)</f>
        <v>2016</v>
      </c>
      <c r="AP48" s="157">
        <f>IF('Indicator Date'!AP48="","x",'Indicator Date'!AP48)</f>
        <v>2014</v>
      </c>
      <c r="AQ48" s="157">
        <f>IF('Indicator Date'!AQ48="","x",'Indicator Date'!AQ48)</f>
        <v>2014</v>
      </c>
      <c r="AR48" s="157">
        <f>IF('Indicator Date'!AR48="","x",'Indicator Date'!AR48)</f>
        <v>2015</v>
      </c>
      <c r="AS48" s="157">
        <f>IF('Indicator Date'!AS48="","x",'Indicator Date'!AS48)</f>
        <v>2017</v>
      </c>
      <c r="AT48" s="157">
        <f>IF('Indicator Date'!AT48="","x",'Indicator Date'!AT48)</f>
        <v>2018</v>
      </c>
      <c r="AU48" s="157">
        <f>IF('Indicator Date'!AU48="","x",'Indicator Date'!AU48)</f>
        <v>2016</v>
      </c>
      <c r="AV48" s="157" t="str">
        <f>IF('Indicator Date'!AV48="","x",'Indicator Date'!AV48)</f>
        <v>x</v>
      </c>
      <c r="AW48" s="157">
        <f>IF('Indicator Date'!AW48="","x",'Indicator Date'!AW48)</f>
        <v>2015</v>
      </c>
      <c r="AX48" s="157">
        <f>IF('Indicator Date'!AX48="","x",'Indicator Date'!AX48)</f>
        <v>2017</v>
      </c>
      <c r="AY48" s="157">
        <f>IF('Indicator Date'!AY48="","x",'Indicator Date'!AY48)</f>
        <v>2014</v>
      </c>
      <c r="AZ48" s="157">
        <f>IF('Indicator Date'!AZ48="","x",'Indicator Date'!AZ48)</f>
        <v>2015</v>
      </c>
      <c r="BA48" s="157">
        <f>IF('Indicator Date'!BA48="","x",'Indicator Date'!BA48)</f>
        <v>2015</v>
      </c>
      <c r="BB48" s="157">
        <f>IF('Indicator Date'!BB48="","x",'Indicator Date'!BB48)</f>
        <v>2017</v>
      </c>
      <c r="BC48" s="157">
        <f>IF('Indicator Date'!BC48="","x",'Indicator Date'!BC48)</f>
        <v>2017</v>
      </c>
      <c r="BD48" s="157">
        <f>IF('Indicator Date'!BD48="","x",'Indicator Date'!BD48)</f>
        <v>2015</v>
      </c>
      <c r="BE48" s="157" t="str">
        <f>IF('Indicator Date'!BE48="","x",'Indicator Date'!BE48)</f>
        <v>x</v>
      </c>
      <c r="BF48" s="104"/>
    </row>
    <row r="49" spans="1:58" x14ac:dyDescent="0.25">
      <c r="A49" s="128" t="s">
        <v>84</v>
      </c>
      <c r="B49" s="107" t="s">
        <v>83</v>
      </c>
      <c r="C49" s="157">
        <f>IF('Indicator Date'!C49="","x",'Indicator Date'!C49)</f>
        <v>2015</v>
      </c>
      <c r="D49" s="157">
        <f>IF('Indicator Date'!D49="","x",'Indicator Date'!D49)</f>
        <v>2015</v>
      </c>
      <c r="E49" s="157">
        <f>IF('Indicator Date'!E49="","x",'Indicator Date'!E49)</f>
        <v>2015</v>
      </c>
      <c r="F49" s="157">
        <f>IF('Indicator Date'!F49="","x",'Indicator Date'!F49)</f>
        <v>2015</v>
      </c>
      <c r="G49" s="157">
        <f>IF('Indicator Date'!G49="","x",'Indicator Date'!G49)</f>
        <v>2015</v>
      </c>
      <c r="H49" s="157">
        <f>IF('Indicator Date'!H49="","x",'Indicator Date'!H49)</f>
        <v>2015</v>
      </c>
      <c r="I49" s="157">
        <f>IF('Indicator Date'!I49="","x",'Indicator Date'!I49)</f>
        <v>2015</v>
      </c>
      <c r="J49" s="157">
        <f>IF('Indicator Date'!J49="","x",'Indicator Date'!J49)</f>
        <v>2016</v>
      </c>
      <c r="K49" s="157">
        <f>IF('Indicator Date'!K49="","x",'Indicator Date'!K49)</f>
        <v>2016</v>
      </c>
      <c r="L49" s="157">
        <f>IF('Indicator Date'!L49="","x",'Indicator Date'!L49)</f>
        <v>2016</v>
      </c>
      <c r="M49" s="157">
        <f>IF('Indicator Date'!M49="","x",'Indicator Date'!M49)</f>
        <v>2019</v>
      </c>
      <c r="N49" s="157">
        <f>IF('Indicator Date'!N49="","x",'Indicator Date'!N49)</f>
        <v>2019</v>
      </c>
      <c r="O49" s="157">
        <f>IF('Indicator Date'!O49="","x",'Indicator Date'!O49)</f>
        <v>2018</v>
      </c>
      <c r="P49" s="157">
        <f>IF('Indicator Date'!P49="","x",'Indicator Date'!P49)</f>
        <v>2018</v>
      </c>
      <c r="Q49" s="157">
        <f>IF('Indicator Date'!Q49="","x",'Indicator Date'!Q49)</f>
        <v>2017</v>
      </c>
      <c r="R49" s="157" t="str">
        <f>IF('Indicator Date'!R49="","x",LEFT(RIGHT('Indicator Date'!R49,6),4))</f>
        <v>x</v>
      </c>
      <c r="S49" s="157">
        <f>IF('Indicator Date'!S49="","x",'Indicator Date'!S49)</f>
        <v>2019</v>
      </c>
      <c r="T49" s="157">
        <f>IF('Indicator Date'!T49="","x",'Indicator Date'!T49)</f>
        <v>2016</v>
      </c>
      <c r="U49" s="157">
        <f>IF('Indicator Date'!U49="","x",'Indicator Date'!U49)</f>
        <v>2017</v>
      </c>
      <c r="V49" s="157" t="str">
        <f>IF('Indicator Date'!V49="","x",'Indicator Date'!V49)</f>
        <v>x</v>
      </c>
      <c r="W49" s="157">
        <f>IF('Indicator Date'!W49="","x",'Indicator Date'!W49)</f>
        <v>2017</v>
      </c>
      <c r="X49" s="157" t="str">
        <f>IF('Indicator Date'!X49="","x",'Indicator Date'!X49)</f>
        <v>x</v>
      </c>
      <c r="Y49" s="157">
        <f>IF('Indicator Date'!Y49="","x",'Indicator Date'!Y49)</f>
        <v>2010</v>
      </c>
      <c r="Z49" s="157">
        <f>IF('Indicator Date'!Z49="","x",'Indicator Date'!Z49)</f>
        <v>2017</v>
      </c>
      <c r="AA49" s="157">
        <f>IF('Indicator Date'!AA49="","x",'Indicator Date'!AA49)</f>
        <v>2017</v>
      </c>
      <c r="AB49" s="157">
        <f>IF('Indicator Date'!AB49="","x",'Indicator Date'!AB49)</f>
        <v>2017</v>
      </c>
      <c r="AC49" s="157">
        <f>IF('Indicator Date'!AC49="","x",'Indicator Date'!AC49)</f>
        <v>2015</v>
      </c>
      <c r="AD49" s="157">
        <f>IF('Indicator Date'!AD49="","x",'Indicator Date'!AD49)</f>
        <v>2015</v>
      </c>
      <c r="AE49" s="157" t="str">
        <f>IF('Indicator Date'!AE49="","x",'Indicator Date'!AE49)</f>
        <v>x</v>
      </c>
      <c r="AF49" s="157">
        <f>IF('Indicator Date'!AF49="","x",'Indicator Date'!AF49)</f>
        <v>2017</v>
      </c>
      <c r="AG49" s="157">
        <f>IF('Indicator Date'!AG49="","x",'Indicator Date'!AG49)</f>
        <v>2012</v>
      </c>
      <c r="AH49" s="157">
        <f>IF('Indicator Date'!AH49="","x",'Indicator Date'!AH49)</f>
        <v>2016</v>
      </c>
      <c r="AI49" s="157">
        <f>IF('Indicator Date'!AI49="","x",'Indicator Date'!AI49)</f>
        <v>2017</v>
      </c>
      <c r="AJ49" s="157">
        <f>IF('Indicator Date'!AJ49="","x",'Indicator Date'!AJ49)</f>
        <v>2018</v>
      </c>
      <c r="AK49" s="157" t="str">
        <f>IF('Indicator Date'!AK49="","x",YEAR('Indicator Date'!AK49))</f>
        <v>x</v>
      </c>
      <c r="AL49" s="157">
        <f>IF('Indicator Date'!AL49="","x",YEAR('Indicator Date'!AL49))</f>
        <v>2018</v>
      </c>
      <c r="AM49" s="157" t="str">
        <f>IF('Indicator Date'!AM49="","x",YEAR('Indicator Date'!AM49))</f>
        <v>x</v>
      </c>
      <c r="AN49" s="157">
        <f>IF('Indicator Date'!AN49="","x",'Indicator Date'!AN49)</f>
        <v>2016</v>
      </c>
      <c r="AO49" s="157">
        <f>IF('Indicator Date'!AO49="","x",'Indicator Date'!AO49)</f>
        <v>2016</v>
      </c>
      <c r="AP49" s="157">
        <f>IF('Indicator Date'!AP49="","x",'Indicator Date'!AP49)</f>
        <v>2014</v>
      </c>
      <c r="AQ49" s="157">
        <f>IF('Indicator Date'!AQ49="","x",'Indicator Date'!AQ49)</f>
        <v>2014</v>
      </c>
      <c r="AR49" s="157">
        <f>IF('Indicator Date'!AR49="","x",'Indicator Date'!AR49)</f>
        <v>2015</v>
      </c>
      <c r="AS49" s="157">
        <f>IF('Indicator Date'!AS49="","x",'Indicator Date'!AS49)</f>
        <v>2017</v>
      </c>
      <c r="AT49" s="157">
        <f>IF('Indicator Date'!AT49="","x",'Indicator Date'!AT49)</f>
        <v>2018</v>
      </c>
      <c r="AU49" s="157">
        <f>IF('Indicator Date'!AU49="","x",'Indicator Date'!AU49)</f>
        <v>2016</v>
      </c>
      <c r="AV49" s="157" t="str">
        <f>IF('Indicator Date'!AV49="","x",'Indicator Date'!AV49)</f>
        <v>x</v>
      </c>
      <c r="AW49" s="157">
        <f>IF('Indicator Date'!AW49="","x",'Indicator Date'!AW49)</f>
        <v>2016</v>
      </c>
      <c r="AX49" s="157">
        <f>IF('Indicator Date'!AX49="","x",'Indicator Date'!AX49)</f>
        <v>2017</v>
      </c>
      <c r="AY49" s="157">
        <f>IF('Indicator Date'!AY49="","x",'Indicator Date'!AY49)</f>
        <v>2014</v>
      </c>
      <c r="AZ49" s="157">
        <f>IF('Indicator Date'!AZ49="","x",'Indicator Date'!AZ49)</f>
        <v>2015</v>
      </c>
      <c r="BA49" s="157">
        <f>IF('Indicator Date'!BA49="","x",'Indicator Date'!BA49)</f>
        <v>2015</v>
      </c>
      <c r="BB49" s="157">
        <f>IF('Indicator Date'!BB49="","x",'Indicator Date'!BB49)</f>
        <v>2017</v>
      </c>
      <c r="BC49" s="157">
        <f>IF('Indicator Date'!BC49="","x",'Indicator Date'!BC49)</f>
        <v>2017</v>
      </c>
      <c r="BD49" s="157">
        <f>IF('Indicator Date'!BD49="","x",'Indicator Date'!BD49)</f>
        <v>2015</v>
      </c>
      <c r="BE49" s="157" t="str">
        <f>IF('Indicator Date'!BE49="","x",'Indicator Date'!BE49)</f>
        <v>x</v>
      </c>
      <c r="BF49" s="104"/>
    </row>
    <row r="50" spans="1:58" x14ac:dyDescent="0.25">
      <c r="A50" s="128" t="s">
        <v>86</v>
      </c>
      <c r="B50" s="107" t="s">
        <v>85</v>
      </c>
      <c r="C50" s="157">
        <f>IF('Indicator Date'!C50="","x",'Indicator Date'!C50)</f>
        <v>2015</v>
      </c>
      <c r="D50" s="157">
        <f>IF('Indicator Date'!D50="","x",'Indicator Date'!D50)</f>
        <v>2015</v>
      </c>
      <c r="E50" s="157">
        <f>IF('Indicator Date'!E50="","x",'Indicator Date'!E50)</f>
        <v>2015</v>
      </c>
      <c r="F50" s="157">
        <f>IF('Indicator Date'!F50="","x",'Indicator Date'!F50)</f>
        <v>2015</v>
      </c>
      <c r="G50" s="157">
        <f>IF('Indicator Date'!G50="","x",'Indicator Date'!G50)</f>
        <v>2015</v>
      </c>
      <c r="H50" s="157">
        <f>IF('Indicator Date'!H50="","x",'Indicator Date'!H50)</f>
        <v>2015</v>
      </c>
      <c r="I50" s="157">
        <f>IF('Indicator Date'!I50="","x",'Indicator Date'!I50)</f>
        <v>2015</v>
      </c>
      <c r="J50" s="157">
        <f>IF('Indicator Date'!J50="","x",'Indicator Date'!J50)</f>
        <v>2016</v>
      </c>
      <c r="K50" s="157">
        <f>IF('Indicator Date'!K50="","x",'Indicator Date'!K50)</f>
        <v>2016</v>
      </c>
      <c r="L50" s="157">
        <f>IF('Indicator Date'!L50="","x",'Indicator Date'!L50)</f>
        <v>2016</v>
      </c>
      <c r="M50" s="157">
        <f>IF('Indicator Date'!M50="","x",'Indicator Date'!M50)</f>
        <v>2019</v>
      </c>
      <c r="N50" s="157">
        <f>IF('Indicator Date'!N50="","x",'Indicator Date'!N50)</f>
        <v>2019</v>
      </c>
      <c r="O50" s="157">
        <f>IF('Indicator Date'!O50="","x",'Indicator Date'!O50)</f>
        <v>2018</v>
      </c>
      <c r="P50" s="157">
        <f>IF('Indicator Date'!P50="","x",'Indicator Date'!P50)</f>
        <v>2018</v>
      </c>
      <c r="Q50" s="157">
        <f>IF('Indicator Date'!Q50="","x",'Indicator Date'!Q50)</f>
        <v>2017</v>
      </c>
      <c r="R50" s="157" t="str">
        <f>IF('Indicator Date'!R50="","x",LEFT(RIGHT('Indicator Date'!R50,6),4))</f>
        <v>x</v>
      </c>
      <c r="S50" s="157">
        <f>IF('Indicator Date'!S50="","x",'Indicator Date'!S50)</f>
        <v>2019</v>
      </c>
      <c r="T50" s="157">
        <f>IF('Indicator Date'!T50="","x",'Indicator Date'!T50)</f>
        <v>2016</v>
      </c>
      <c r="U50" s="157">
        <f>IF('Indicator Date'!U50="","x",'Indicator Date'!U50)</f>
        <v>2017</v>
      </c>
      <c r="V50" s="157">
        <f>IF('Indicator Date'!V50="","x",'Indicator Date'!V50)</f>
        <v>2017</v>
      </c>
      <c r="W50" s="157">
        <f>IF('Indicator Date'!W50="","x",'Indicator Date'!W50)</f>
        <v>2017</v>
      </c>
      <c r="X50" s="157">
        <f>IF('Indicator Date'!X50="","x",'Indicator Date'!X50)</f>
        <v>2012</v>
      </c>
      <c r="Y50" s="157">
        <f>IF('Indicator Date'!Y50="","x",'Indicator Date'!Y50)</f>
        <v>2010</v>
      </c>
      <c r="Z50" s="157">
        <f>IF('Indicator Date'!Z50="","x",'Indicator Date'!Z50)</f>
        <v>2017</v>
      </c>
      <c r="AA50" s="157">
        <f>IF('Indicator Date'!AA50="","x",'Indicator Date'!AA50)</f>
        <v>2017</v>
      </c>
      <c r="AB50" s="157">
        <f>IF('Indicator Date'!AB50="","x",'Indicator Date'!AB50)</f>
        <v>2017</v>
      </c>
      <c r="AC50" s="157">
        <f>IF('Indicator Date'!AC50="","x",'Indicator Date'!AC50)</f>
        <v>2015</v>
      </c>
      <c r="AD50" s="157">
        <f>IF('Indicator Date'!AD50="","x",'Indicator Date'!AD50)</f>
        <v>2015</v>
      </c>
      <c r="AE50" s="157">
        <f>IF('Indicator Date'!AE50="","x",'Indicator Date'!AE50)</f>
        <v>2012</v>
      </c>
      <c r="AF50" s="157" t="str">
        <f>IF('Indicator Date'!AF50="","x",'Indicator Date'!AF50)</f>
        <v>x</v>
      </c>
      <c r="AG50" s="157">
        <f>IF('Indicator Date'!AG50="","x",'Indicator Date'!AG50)</f>
        <v>2013</v>
      </c>
      <c r="AH50" s="157">
        <f>IF('Indicator Date'!AH50="","x",'Indicator Date'!AH50)</f>
        <v>2016</v>
      </c>
      <c r="AI50" s="157">
        <f>IF('Indicator Date'!AI50="","x",'Indicator Date'!AI50)</f>
        <v>2017</v>
      </c>
      <c r="AJ50" s="157">
        <f>IF('Indicator Date'!AJ50="","x",'Indicator Date'!AJ50)</f>
        <v>2018</v>
      </c>
      <c r="AK50" s="157" t="str">
        <f>IF('Indicator Date'!AK50="","x",YEAR('Indicator Date'!AK50))</f>
        <v>x</v>
      </c>
      <c r="AL50" s="157">
        <f>IF('Indicator Date'!AL50="","x",YEAR('Indicator Date'!AL50))</f>
        <v>2018</v>
      </c>
      <c r="AM50" s="157" t="str">
        <f>IF('Indicator Date'!AM50="","x",YEAR('Indicator Date'!AM50))</f>
        <v>x</v>
      </c>
      <c r="AN50" s="157">
        <f>IF('Indicator Date'!AN50="","x",'Indicator Date'!AN50)</f>
        <v>2016</v>
      </c>
      <c r="AO50" s="157">
        <f>IF('Indicator Date'!AO50="","x",'Indicator Date'!AO50)</f>
        <v>2016</v>
      </c>
      <c r="AP50" s="157" t="str">
        <f>IF('Indicator Date'!AP50="","x",'Indicator Date'!AP50)</f>
        <v>x</v>
      </c>
      <c r="AQ50" s="157" t="str">
        <f>IF('Indicator Date'!AQ50="","x",'Indicator Date'!AQ50)</f>
        <v>x</v>
      </c>
      <c r="AR50" s="157">
        <f>IF('Indicator Date'!AR50="","x",'Indicator Date'!AR50)</f>
        <v>2013</v>
      </c>
      <c r="AS50" s="157">
        <f>IF('Indicator Date'!AS50="","x",'Indicator Date'!AS50)</f>
        <v>2017</v>
      </c>
      <c r="AT50" s="157">
        <f>IF('Indicator Date'!AT50="","x",'Indicator Date'!AT50)</f>
        <v>2018</v>
      </c>
      <c r="AU50" s="157">
        <f>IF('Indicator Date'!AU50="","x",'Indicator Date'!AU50)</f>
        <v>2016</v>
      </c>
      <c r="AV50" s="157" t="str">
        <f>IF('Indicator Date'!AV50="","x",'Indicator Date'!AV50)</f>
        <v>x</v>
      </c>
      <c r="AW50" s="157">
        <f>IF('Indicator Date'!AW50="","x",'Indicator Date'!AW50)</f>
        <v>2016</v>
      </c>
      <c r="AX50" s="157">
        <f>IF('Indicator Date'!AX50="","x",'Indicator Date'!AX50)</f>
        <v>2017</v>
      </c>
      <c r="AY50" s="157">
        <f>IF('Indicator Date'!AY50="","x",'Indicator Date'!AY50)</f>
        <v>2014</v>
      </c>
      <c r="AZ50" s="157">
        <f>IF('Indicator Date'!AZ50="","x",'Indicator Date'!AZ50)</f>
        <v>2015</v>
      </c>
      <c r="BA50" s="157">
        <f>IF('Indicator Date'!BA50="","x",'Indicator Date'!BA50)</f>
        <v>2015</v>
      </c>
      <c r="BB50" s="157">
        <f>IF('Indicator Date'!BB50="","x",'Indicator Date'!BB50)</f>
        <v>2015</v>
      </c>
      <c r="BC50" s="157">
        <f>IF('Indicator Date'!BC50="","x",'Indicator Date'!BC50)</f>
        <v>2017</v>
      </c>
      <c r="BD50" s="157">
        <f>IF('Indicator Date'!BD50="","x",'Indicator Date'!BD50)</f>
        <v>2015</v>
      </c>
      <c r="BE50" s="157" t="str">
        <f>IF('Indicator Date'!BE50="","x",'Indicator Date'!BE50)</f>
        <v>x</v>
      </c>
      <c r="BF50" s="104"/>
    </row>
    <row r="51" spans="1:58" x14ac:dyDescent="0.25">
      <c r="A51" s="128" t="s">
        <v>88</v>
      </c>
      <c r="B51" s="107" t="s">
        <v>87</v>
      </c>
      <c r="C51" s="157">
        <f>IF('Indicator Date'!C51="","x",'Indicator Date'!C51)</f>
        <v>2015</v>
      </c>
      <c r="D51" s="157">
        <f>IF('Indicator Date'!D51="","x",'Indicator Date'!D51)</f>
        <v>2015</v>
      </c>
      <c r="E51" s="157">
        <f>IF('Indicator Date'!E51="","x",'Indicator Date'!E51)</f>
        <v>2015</v>
      </c>
      <c r="F51" s="157">
        <f>IF('Indicator Date'!F51="","x",'Indicator Date'!F51)</f>
        <v>2015</v>
      </c>
      <c r="G51" s="157">
        <f>IF('Indicator Date'!G51="","x",'Indicator Date'!G51)</f>
        <v>2015</v>
      </c>
      <c r="H51" s="157">
        <f>IF('Indicator Date'!H51="","x",'Indicator Date'!H51)</f>
        <v>2015</v>
      </c>
      <c r="I51" s="157">
        <f>IF('Indicator Date'!I51="","x",'Indicator Date'!I51)</f>
        <v>2015</v>
      </c>
      <c r="J51" s="157">
        <f>IF('Indicator Date'!J51="","x",'Indicator Date'!J51)</f>
        <v>2016</v>
      </c>
      <c r="K51" s="157">
        <f>IF('Indicator Date'!K51="","x",'Indicator Date'!K51)</f>
        <v>2016</v>
      </c>
      <c r="L51" s="157">
        <f>IF('Indicator Date'!L51="","x",'Indicator Date'!L51)</f>
        <v>2016</v>
      </c>
      <c r="M51" s="157">
        <f>IF('Indicator Date'!M51="","x",'Indicator Date'!M51)</f>
        <v>2019</v>
      </c>
      <c r="N51" s="157">
        <f>IF('Indicator Date'!N51="","x",'Indicator Date'!N51)</f>
        <v>2019</v>
      </c>
      <c r="O51" s="157">
        <f>IF('Indicator Date'!O51="","x",'Indicator Date'!O51)</f>
        <v>2018</v>
      </c>
      <c r="P51" s="157">
        <f>IF('Indicator Date'!P51="","x",'Indicator Date'!P51)</f>
        <v>2018</v>
      </c>
      <c r="Q51" s="157">
        <f>IF('Indicator Date'!Q51="","x",'Indicator Date'!Q51)</f>
        <v>2017</v>
      </c>
      <c r="R51" s="157" t="str">
        <f>IF('Indicator Date'!R51="","x",LEFT(RIGHT('Indicator Date'!R51,6),4))</f>
        <v>x</v>
      </c>
      <c r="S51" s="157">
        <f>IF('Indicator Date'!S51="","x",'Indicator Date'!S51)</f>
        <v>2019</v>
      </c>
      <c r="T51" s="157">
        <f>IF('Indicator Date'!T51="","x",'Indicator Date'!T51)</f>
        <v>2016</v>
      </c>
      <c r="U51" s="157">
        <f>IF('Indicator Date'!U51="","x",'Indicator Date'!U51)</f>
        <v>2017</v>
      </c>
      <c r="V51" s="157">
        <f>IF('Indicator Date'!V51="","x",'Indicator Date'!V51)</f>
        <v>2017</v>
      </c>
      <c r="W51" s="157">
        <f>IF('Indicator Date'!W51="","x",'Indicator Date'!W51)</f>
        <v>2017</v>
      </c>
      <c r="X51" s="157" t="str">
        <f>IF('Indicator Date'!X51="","x",'Indicator Date'!X51)</f>
        <v>x</v>
      </c>
      <c r="Y51" s="157">
        <f>IF('Indicator Date'!Y51="","x",'Indicator Date'!Y51)</f>
        <v>2011</v>
      </c>
      <c r="Z51" s="157">
        <f>IF('Indicator Date'!Z51="","x",'Indicator Date'!Z51)</f>
        <v>2017</v>
      </c>
      <c r="AA51" s="157">
        <f>IF('Indicator Date'!AA51="","x",'Indicator Date'!AA51)</f>
        <v>2017</v>
      </c>
      <c r="AB51" s="157" t="str">
        <f>IF('Indicator Date'!AB51="","x",'Indicator Date'!AB51)</f>
        <v>x</v>
      </c>
      <c r="AC51" s="157">
        <f>IF('Indicator Date'!AC51="","x",'Indicator Date'!AC51)</f>
        <v>2015</v>
      </c>
      <c r="AD51" s="157" t="str">
        <f>IF('Indicator Date'!AD51="","x",'Indicator Date'!AD51)</f>
        <v>x</v>
      </c>
      <c r="AE51" s="157" t="str">
        <f>IF('Indicator Date'!AE51="","x",'Indicator Date'!AE51)</f>
        <v>x</v>
      </c>
      <c r="AF51" s="157" t="str">
        <f>IF('Indicator Date'!AF51="","x",'Indicator Date'!AF51)</f>
        <v>x</v>
      </c>
      <c r="AG51" s="157">
        <f>IF('Indicator Date'!AG51="","x",'Indicator Date'!AG51)</f>
        <v>2009</v>
      </c>
      <c r="AH51" s="157">
        <f>IF('Indicator Date'!AH51="","x",'Indicator Date'!AH51)</f>
        <v>2016</v>
      </c>
      <c r="AI51" s="157">
        <f>IF('Indicator Date'!AI51="","x",'Indicator Date'!AI51)</f>
        <v>2017</v>
      </c>
      <c r="AJ51" s="157">
        <f>IF('Indicator Date'!AJ51="","x",'Indicator Date'!AJ51)</f>
        <v>2018</v>
      </c>
      <c r="AK51" s="157" t="str">
        <f>IF('Indicator Date'!AK51="","x",YEAR('Indicator Date'!AK51))</f>
        <v>x</v>
      </c>
      <c r="AL51" s="157">
        <f>IF('Indicator Date'!AL51="","x",YEAR('Indicator Date'!AL51))</f>
        <v>2018</v>
      </c>
      <c r="AM51" s="157" t="str">
        <f>IF('Indicator Date'!AM51="","x",YEAR('Indicator Date'!AM51))</f>
        <v>x</v>
      </c>
      <c r="AN51" s="157">
        <f>IF('Indicator Date'!AN51="","x",'Indicator Date'!AN51)</f>
        <v>2016</v>
      </c>
      <c r="AO51" s="157">
        <f>IF('Indicator Date'!AO51="","x",'Indicator Date'!AO51)</f>
        <v>2016</v>
      </c>
      <c r="AP51" s="157" t="str">
        <f>IF('Indicator Date'!AP51="","x",'Indicator Date'!AP51)</f>
        <v>x</v>
      </c>
      <c r="AQ51" s="157" t="str">
        <f>IF('Indicator Date'!AQ51="","x",'Indicator Date'!AQ51)</f>
        <v>x</v>
      </c>
      <c r="AR51" s="157" t="str">
        <f>IF('Indicator Date'!AR51="","x",'Indicator Date'!AR51)</f>
        <v>x</v>
      </c>
      <c r="AS51" s="157">
        <f>IF('Indicator Date'!AS51="","x",'Indicator Date'!AS51)</f>
        <v>2017</v>
      </c>
      <c r="AT51" s="157">
        <f>IF('Indicator Date'!AT51="","x",'Indicator Date'!AT51)</f>
        <v>2018</v>
      </c>
      <c r="AU51" s="157">
        <f>IF('Indicator Date'!AU51="","x",'Indicator Date'!AU51)</f>
        <v>2016</v>
      </c>
      <c r="AV51" s="157" t="str">
        <f>IF('Indicator Date'!AV51="","x",'Indicator Date'!AV51)</f>
        <v>x</v>
      </c>
      <c r="AW51" s="157">
        <f>IF('Indicator Date'!AW51="","x",'Indicator Date'!AW51)</f>
        <v>2016</v>
      </c>
      <c r="AX51" s="157">
        <f>IF('Indicator Date'!AX51="","x",'Indicator Date'!AX51)</f>
        <v>2016</v>
      </c>
      <c r="AY51" s="157">
        <f>IF('Indicator Date'!AY51="","x",'Indicator Date'!AY51)</f>
        <v>2014</v>
      </c>
      <c r="AZ51" s="157">
        <f>IF('Indicator Date'!AZ51="","x",'Indicator Date'!AZ51)</f>
        <v>2007</v>
      </c>
      <c r="BA51" s="157">
        <f>IF('Indicator Date'!BA51="","x",'Indicator Date'!BA51)</f>
        <v>2007</v>
      </c>
      <c r="BB51" s="157">
        <f>IF('Indicator Date'!BB51="","x",'Indicator Date'!BB51)</f>
        <v>2017</v>
      </c>
      <c r="BC51" s="157">
        <f>IF('Indicator Date'!BC51="","x",'Indicator Date'!BC51)</f>
        <v>2017</v>
      </c>
      <c r="BD51" s="157">
        <f>IF('Indicator Date'!BD51="","x",'Indicator Date'!BD51)</f>
        <v>2015</v>
      </c>
      <c r="BE51" s="157" t="str">
        <f>IF('Indicator Date'!BE51="","x",'Indicator Date'!BE51)</f>
        <v>x</v>
      </c>
      <c r="BF51" s="104"/>
    </row>
    <row r="52" spans="1:58" x14ac:dyDescent="0.25">
      <c r="A52" s="128" t="s">
        <v>90</v>
      </c>
      <c r="B52" s="107" t="s">
        <v>89</v>
      </c>
      <c r="C52" s="157">
        <f>IF('Indicator Date'!C52="","x",'Indicator Date'!C52)</f>
        <v>2015</v>
      </c>
      <c r="D52" s="157">
        <f>IF('Indicator Date'!D52="","x",'Indicator Date'!D52)</f>
        <v>2015</v>
      </c>
      <c r="E52" s="157">
        <f>IF('Indicator Date'!E52="","x",'Indicator Date'!E52)</f>
        <v>2015</v>
      </c>
      <c r="F52" s="157">
        <f>IF('Indicator Date'!F52="","x",'Indicator Date'!F52)</f>
        <v>2015</v>
      </c>
      <c r="G52" s="157">
        <f>IF('Indicator Date'!G52="","x",'Indicator Date'!G52)</f>
        <v>2015</v>
      </c>
      <c r="H52" s="157">
        <f>IF('Indicator Date'!H52="","x",'Indicator Date'!H52)</f>
        <v>2015</v>
      </c>
      <c r="I52" s="157">
        <f>IF('Indicator Date'!I52="","x",'Indicator Date'!I52)</f>
        <v>2015</v>
      </c>
      <c r="J52" s="157">
        <f>IF('Indicator Date'!J52="","x",'Indicator Date'!J52)</f>
        <v>2016</v>
      </c>
      <c r="K52" s="157">
        <f>IF('Indicator Date'!K52="","x",'Indicator Date'!K52)</f>
        <v>2016</v>
      </c>
      <c r="L52" s="157">
        <f>IF('Indicator Date'!L52="","x",'Indicator Date'!L52)</f>
        <v>2016</v>
      </c>
      <c r="M52" s="157">
        <f>IF('Indicator Date'!M52="","x",'Indicator Date'!M52)</f>
        <v>2019</v>
      </c>
      <c r="N52" s="157">
        <f>IF('Indicator Date'!N52="","x",'Indicator Date'!N52)</f>
        <v>2019</v>
      </c>
      <c r="O52" s="157">
        <f>IF('Indicator Date'!O52="","x",'Indicator Date'!O52)</f>
        <v>2018</v>
      </c>
      <c r="P52" s="157">
        <f>IF('Indicator Date'!P52="","x",'Indicator Date'!P52)</f>
        <v>2018</v>
      </c>
      <c r="Q52" s="157">
        <f>IF('Indicator Date'!Q52="","x",'Indicator Date'!Q52)</f>
        <v>2017</v>
      </c>
      <c r="R52" s="157" t="str">
        <f>IF('Indicator Date'!R52="","x",LEFT(RIGHT('Indicator Date'!R52,6),4))</f>
        <v>2013</v>
      </c>
      <c r="S52" s="157">
        <f>IF('Indicator Date'!S52="","x",'Indicator Date'!S52)</f>
        <v>2019</v>
      </c>
      <c r="T52" s="157">
        <f>IF('Indicator Date'!T52="","x",'Indicator Date'!T52)</f>
        <v>2016</v>
      </c>
      <c r="U52" s="157">
        <f>IF('Indicator Date'!U52="","x",'Indicator Date'!U52)</f>
        <v>2017</v>
      </c>
      <c r="V52" s="157">
        <f>IF('Indicator Date'!V52="","x",'Indicator Date'!V52)</f>
        <v>2017</v>
      </c>
      <c r="W52" s="157">
        <f>IF('Indicator Date'!W52="","x",'Indicator Date'!W52)</f>
        <v>2017</v>
      </c>
      <c r="X52" s="157">
        <f>IF('Indicator Date'!X52="","x",'Indicator Date'!X52)</f>
        <v>2013</v>
      </c>
      <c r="Y52" s="157">
        <f>IF('Indicator Date'!Y52="","x",'Indicator Date'!Y52)</f>
        <v>2012</v>
      </c>
      <c r="Z52" s="157">
        <f>IF('Indicator Date'!Z52="","x",'Indicator Date'!Z52)</f>
        <v>2017</v>
      </c>
      <c r="AA52" s="157">
        <f>IF('Indicator Date'!AA52="","x",'Indicator Date'!AA52)</f>
        <v>2017</v>
      </c>
      <c r="AB52" s="157">
        <f>IF('Indicator Date'!AB52="","x",'Indicator Date'!AB52)</f>
        <v>2017</v>
      </c>
      <c r="AC52" s="157">
        <f>IF('Indicator Date'!AC52="","x",'Indicator Date'!AC52)</f>
        <v>2015</v>
      </c>
      <c r="AD52" s="157">
        <f>IF('Indicator Date'!AD52="","x",'Indicator Date'!AD52)</f>
        <v>2015</v>
      </c>
      <c r="AE52" s="157">
        <f>IF('Indicator Date'!AE52="","x",'Indicator Date'!AE52)</f>
        <v>2012</v>
      </c>
      <c r="AF52" s="157">
        <f>IF('Indicator Date'!AF52="","x",'Indicator Date'!AF52)</f>
        <v>2017</v>
      </c>
      <c r="AG52" s="157">
        <f>IF('Indicator Date'!AG52="","x",'Indicator Date'!AG52)</f>
        <v>2016</v>
      </c>
      <c r="AH52" s="157">
        <f>IF('Indicator Date'!AH52="","x",'Indicator Date'!AH52)</f>
        <v>2016</v>
      </c>
      <c r="AI52" s="157">
        <f>IF('Indicator Date'!AI52="","x",'Indicator Date'!AI52)</f>
        <v>2017</v>
      </c>
      <c r="AJ52" s="157">
        <f>IF('Indicator Date'!AJ52="","x",'Indicator Date'!AJ52)</f>
        <v>2018</v>
      </c>
      <c r="AK52" s="157" t="str">
        <f>IF('Indicator Date'!AK52="","x",YEAR('Indicator Date'!AK52))</f>
        <v>x</v>
      </c>
      <c r="AL52" s="157">
        <f>IF('Indicator Date'!AL52="","x",YEAR('Indicator Date'!AL52))</f>
        <v>2018</v>
      </c>
      <c r="AM52" s="157" t="str">
        <f>IF('Indicator Date'!AM52="","x",YEAR('Indicator Date'!AM52))</f>
        <v>x</v>
      </c>
      <c r="AN52" s="157">
        <f>IF('Indicator Date'!AN52="","x",'Indicator Date'!AN52)</f>
        <v>2016</v>
      </c>
      <c r="AO52" s="157">
        <f>IF('Indicator Date'!AO52="","x",'Indicator Date'!AO52)</f>
        <v>2016</v>
      </c>
      <c r="AP52" s="157">
        <f>IF('Indicator Date'!AP52="","x",'Indicator Date'!AP52)</f>
        <v>2014</v>
      </c>
      <c r="AQ52" s="157">
        <f>IF('Indicator Date'!AQ52="","x",'Indicator Date'!AQ52)</f>
        <v>2014</v>
      </c>
      <c r="AR52" s="157">
        <f>IF('Indicator Date'!AR52="","x",'Indicator Date'!AR52)</f>
        <v>2015</v>
      </c>
      <c r="AS52" s="157">
        <f>IF('Indicator Date'!AS52="","x",'Indicator Date'!AS52)</f>
        <v>2017</v>
      </c>
      <c r="AT52" s="157">
        <f>IF('Indicator Date'!AT52="","x",'Indicator Date'!AT52)</f>
        <v>2018</v>
      </c>
      <c r="AU52" s="157">
        <f>IF('Indicator Date'!AU52="","x",'Indicator Date'!AU52)</f>
        <v>2016</v>
      </c>
      <c r="AV52" s="157">
        <f>IF('Indicator Date'!AV52="","x",'Indicator Date'!AV52)</f>
        <v>2015</v>
      </c>
      <c r="AW52" s="157">
        <f>IF('Indicator Date'!AW52="","x",'Indicator Date'!AW52)</f>
        <v>2016</v>
      </c>
      <c r="AX52" s="157">
        <f>IF('Indicator Date'!AX52="","x",'Indicator Date'!AX52)</f>
        <v>2017</v>
      </c>
      <c r="AY52" s="157">
        <f>IF('Indicator Date'!AY52="","x",'Indicator Date'!AY52)</f>
        <v>2014</v>
      </c>
      <c r="AZ52" s="157">
        <f>IF('Indicator Date'!AZ52="","x",'Indicator Date'!AZ52)</f>
        <v>2015</v>
      </c>
      <c r="BA52" s="157">
        <f>IF('Indicator Date'!BA52="","x",'Indicator Date'!BA52)</f>
        <v>2015</v>
      </c>
      <c r="BB52" s="157">
        <f>IF('Indicator Date'!BB52="","x",'Indicator Date'!BB52)</f>
        <v>2017</v>
      </c>
      <c r="BC52" s="157">
        <f>IF('Indicator Date'!BC52="","x",'Indicator Date'!BC52)</f>
        <v>2017</v>
      </c>
      <c r="BD52" s="157">
        <f>IF('Indicator Date'!BD52="","x",'Indicator Date'!BD52)</f>
        <v>2015</v>
      </c>
      <c r="BE52" s="157" t="str">
        <f>IF('Indicator Date'!BE52="","x",'Indicator Date'!BE52)</f>
        <v>x</v>
      </c>
      <c r="BF52" s="104"/>
    </row>
    <row r="53" spans="1:58" x14ac:dyDescent="0.25">
      <c r="A53" s="128" t="s">
        <v>93</v>
      </c>
      <c r="B53" s="107" t="s">
        <v>92</v>
      </c>
      <c r="C53" s="157">
        <f>IF('Indicator Date'!C53="","x",'Indicator Date'!C53)</f>
        <v>2015</v>
      </c>
      <c r="D53" s="157">
        <f>IF('Indicator Date'!D53="","x",'Indicator Date'!D53)</f>
        <v>2015</v>
      </c>
      <c r="E53" s="157">
        <f>IF('Indicator Date'!E53="","x",'Indicator Date'!E53)</f>
        <v>2015</v>
      </c>
      <c r="F53" s="157">
        <f>IF('Indicator Date'!F53="","x",'Indicator Date'!F53)</f>
        <v>2015</v>
      </c>
      <c r="G53" s="157">
        <f>IF('Indicator Date'!G53="","x",'Indicator Date'!G53)</f>
        <v>2015</v>
      </c>
      <c r="H53" s="157">
        <f>IF('Indicator Date'!H53="","x",'Indicator Date'!H53)</f>
        <v>2015</v>
      </c>
      <c r="I53" s="157">
        <f>IF('Indicator Date'!I53="","x",'Indicator Date'!I53)</f>
        <v>2015</v>
      </c>
      <c r="J53" s="157">
        <f>IF('Indicator Date'!J53="","x",'Indicator Date'!J53)</f>
        <v>2016</v>
      </c>
      <c r="K53" s="157">
        <f>IF('Indicator Date'!K53="","x",'Indicator Date'!K53)</f>
        <v>2016</v>
      </c>
      <c r="L53" s="157">
        <f>IF('Indicator Date'!L53="","x",'Indicator Date'!L53)</f>
        <v>2016</v>
      </c>
      <c r="M53" s="157">
        <f>IF('Indicator Date'!M53="","x",'Indicator Date'!M53)</f>
        <v>2019</v>
      </c>
      <c r="N53" s="157">
        <f>IF('Indicator Date'!N53="","x",'Indicator Date'!N53)</f>
        <v>2019</v>
      </c>
      <c r="O53" s="157">
        <f>IF('Indicator Date'!O53="","x",'Indicator Date'!O53)</f>
        <v>2018</v>
      </c>
      <c r="P53" s="157">
        <f>IF('Indicator Date'!P53="","x",'Indicator Date'!P53)</f>
        <v>2018</v>
      </c>
      <c r="Q53" s="157">
        <f>IF('Indicator Date'!Q53="","x",'Indicator Date'!Q53)</f>
        <v>2017</v>
      </c>
      <c r="R53" s="157" t="str">
        <f>IF('Indicator Date'!R53="","x",LEFT(RIGHT('Indicator Date'!R53,6),4))</f>
        <v>2014</v>
      </c>
      <c r="S53" s="157">
        <f>IF('Indicator Date'!S53="","x",'Indicator Date'!S53)</f>
        <v>2019</v>
      </c>
      <c r="T53" s="157">
        <f>IF('Indicator Date'!T53="","x",'Indicator Date'!T53)</f>
        <v>2016</v>
      </c>
      <c r="U53" s="157">
        <f>IF('Indicator Date'!U53="","x",'Indicator Date'!U53)</f>
        <v>2017</v>
      </c>
      <c r="V53" s="157">
        <f>IF('Indicator Date'!V53="","x",'Indicator Date'!V53)</f>
        <v>2017</v>
      </c>
      <c r="W53" s="157">
        <f>IF('Indicator Date'!W53="","x",'Indicator Date'!W53)</f>
        <v>2017</v>
      </c>
      <c r="X53" s="157">
        <f>IF('Indicator Date'!X53="","x",'Indicator Date'!X53)</f>
        <v>2012</v>
      </c>
      <c r="Y53" s="157">
        <f>IF('Indicator Date'!Y53="","x",'Indicator Date'!Y53)</f>
        <v>2011</v>
      </c>
      <c r="Z53" s="157">
        <f>IF('Indicator Date'!Z53="","x",'Indicator Date'!Z53)</f>
        <v>2017</v>
      </c>
      <c r="AA53" s="157">
        <f>IF('Indicator Date'!AA53="","x",'Indicator Date'!AA53)</f>
        <v>2017</v>
      </c>
      <c r="AB53" s="157">
        <f>IF('Indicator Date'!AB53="","x",'Indicator Date'!AB53)</f>
        <v>2017</v>
      </c>
      <c r="AC53" s="157">
        <f>IF('Indicator Date'!AC53="","x",'Indicator Date'!AC53)</f>
        <v>2015</v>
      </c>
      <c r="AD53" s="157">
        <f>IF('Indicator Date'!AD53="","x",'Indicator Date'!AD53)</f>
        <v>2015</v>
      </c>
      <c r="AE53" s="157">
        <f>IF('Indicator Date'!AE53="","x",'Indicator Date'!AE53)</f>
        <v>2012</v>
      </c>
      <c r="AF53" s="157">
        <f>IF('Indicator Date'!AF53="","x",'Indicator Date'!AF53)</f>
        <v>2017</v>
      </c>
      <c r="AG53" s="157">
        <f>IF('Indicator Date'!AG53="","x",'Indicator Date'!AG53)</f>
        <v>2016</v>
      </c>
      <c r="AH53" s="157">
        <f>IF('Indicator Date'!AH53="","x",'Indicator Date'!AH53)</f>
        <v>2016</v>
      </c>
      <c r="AI53" s="157">
        <f>IF('Indicator Date'!AI53="","x",'Indicator Date'!AI53)</f>
        <v>2017</v>
      </c>
      <c r="AJ53" s="157">
        <f>IF('Indicator Date'!AJ53="","x",'Indicator Date'!AJ53)</f>
        <v>2018</v>
      </c>
      <c r="AK53" s="157" t="str">
        <f>IF('Indicator Date'!AK53="","x",YEAR('Indicator Date'!AK53))</f>
        <v>x</v>
      </c>
      <c r="AL53" s="157">
        <f>IF('Indicator Date'!AL53="","x",YEAR('Indicator Date'!AL53))</f>
        <v>2018</v>
      </c>
      <c r="AM53" s="157" t="str">
        <f>IF('Indicator Date'!AM53="","x",YEAR('Indicator Date'!AM53))</f>
        <v>x</v>
      </c>
      <c r="AN53" s="157">
        <f>IF('Indicator Date'!AN53="","x",'Indicator Date'!AN53)</f>
        <v>2016</v>
      </c>
      <c r="AO53" s="157">
        <f>IF('Indicator Date'!AO53="","x",'Indicator Date'!AO53)</f>
        <v>2016</v>
      </c>
      <c r="AP53" s="157">
        <f>IF('Indicator Date'!AP53="","x",'Indicator Date'!AP53)</f>
        <v>2014</v>
      </c>
      <c r="AQ53" s="157">
        <f>IF('Indicator Date'!AQ53="","x",'Indicator Date'!AQ53)</f>
        <v>2014</v>
      </c>
      <c r="AR53" s="157">
        <f>IF('Indicator Date'!AR53="","x",'Indicator Date'!AR53)</f>
        <v>2015</v>
      </c>
      <c r="AS53" s="157">
        <f>IF('Indicator Date'!AS53="","x",'Indicator Date'!AS53)</f>
        <v>2017</v>
      </c>
      <c r="AT53" s="157">
        <f>IF('Indicator Date'!AT53="","x",'Indicator Date'!AT53)</f>
        <v>2018</v>
      </c>
      <c r="AU53" s="157">
        <f>IF('Indicator Date'!AU53="","x",'Indicator Date'!AU53)</f>
        <v>2016</v>
      </c>
      <c r="AV53" s="157">
        <f>IF('Indicator Date'!AV53="","x",'Indicator Date'!AV53)</f>
        <v>2016</v>
      </c>
      <c r="AW53" s="157">
        <f>IF('Indicator Date'!AW53="","x",'Indicator Date'!AW53)</f>
        <v>2016</v>
      </c>
      <c r="AX53" s="157">
        <f>IF('Indicator Date'!AX53="","x",'Indicator Date'!AX53)</f>
        <v>2017</v>
      </c>
      <c r="AY53" s="157">
        <f>IF('Indicator Date'!AY53="","x",'Indicator Date'!AY53)</f>
        <v>2014</v>
      </c>
      <c r="AZ53" s="157">
        <f>IF('Indicator Date'!AZ53="","x",'Indicator Date'!AZ53)</f>
        <v>2015</v>
      </c>
      <c r="BA53" s="157">
        <f>IF('Indicator Date'!BA53="","x",'Indicator Date'!BA53)</f>
        <v>2015</v>
      </c>
      <c r="BB53" s="157">
        <f>IF('Indicator Date'!BB53="","x",'Indicator Date'!BB53)</f>
        <v>2017</v>
      </c>
      <c r="BC53" s="157">
        <f>IF('Indicator Date'!BC53="","x",'Indicator Date'!BC53)</f>
        <v>2017</v>
      </c>
      <c r="BD53" s="157">
        <f>IF('Indicator Date'!BD53="","x",'Indicator Date'!BD53)</f>
        <v>2015</v>
      </c>
      <c r="BE53" s="157" t="str">
        <f>IF('Indicator Date'!BE53="","x",'Indicator Date'!BE53)</f>
        <v>x</v>
      </c>
      <c r="BF53" s="104"/>
    </row>
    <row r="54" spans="1:58" x14ac:dyDescent="0.25">
      <c r="A54" s="128" t="s">
        <v>95</v>
      </c>
      <c r="B54" s="107" t="s">
        <v>94</v>
      </c>
      <c r="C54" s="157">
        <f>IF('Indicator Date'!C54="","x",'Indicator Date'!C54)</f>
        <v>2015</v>
      </c>
      <c r="D54" s="157">
        <f>IF('Indicator Date'!D54="","x",'Indicator Date'!D54)</f>
        <v>2015</v>
      </c>
      <c r="E54" s="157">
        <f>IF('Indicator Date'!E54="","x",'Indicator Date'!E54)</f>
        <v>2015</v>
      </c>
      <c r="F54" s="157">
        <f>IF('Indicator Date'!F54="","x",'Indicator Date'!F54)</f>
        <v>2015</v>
      </c>
      <c r="G54" s="157">
        <f>IF('Indicator Date'!G54="","x",'Indicator Date'!G54)</f>
        <v>2015</v>
      </c>
      <c r="H54" s="157">
        <f>IF('Indicator Date'!H54="","x",'Indicator Date'!H54)</f>
        <v>2015</v>
      </c>
      <c r="I54" s="157">
        <f>IF('Indicator Date'!I54="","x",'Indicator Date'!I54)</f>
        <v>2015</v>
      </c>
      <c r="J54" s="157">
        <f>IF('Indicator Date'!J54="","x",'Indicator Date'!J54)</f>
        <v>2016</v>
      </c>
      <c r="K54" s="157">
        <f>IF('Indicator Date'!K54="","x",'Indicator Date'!K54)</f>
        <v>2016</v>
      </c>
      <c r="L54" s="157">
        <f>IF('Indicator Date'!L54="","x",'Indicator Date'!L54)</f>
        <v>2016</v>
      </c>
      <c r="M54" s="157">
        <f>IF('Indicator Date'!M54="","x",'Indicator Date'!M54)</f>
        <v>2019</v>
      </c>
      <c r="N54" s="157">
        <f>IF('Indicator Date'!N54="","x",'Indicator Date'!N54)</f>
        <v>2019</v>
      </c>
      <c r="O54" s="157">
        <f>IF('Indicator Date'!O54="","x",'Indicator Date'!O54)</f>
        <v>2018</v>
      </c>
      <c r="P54" s="157">
        <f>IF('Indicator Date'!P54="","x",'Indicator Date'!P54)</f>
        <v>2018</v>
      </c>
      <c r="Q54" s="157">
        <f>IF('Indicator Date'!Q54="","x",'Indicator Date'!Q54)</f>
        <v>2017</v>
      </c>
      <c r="R54" s="157" t="str">
        <f>IF('Indicator Date'!R54="","x",LEFT(RIGHT('Indicator Date'!R54,6),4))</f>
        <v>2014</v>
      </c>
      <c r="S54" s="157">
        <f>IF('Indicator Date'!S54="","x",'Indicator Date'!S54)</f>
        <v>2019</v>
      </c>
      <c r="T54" s="157">
        <f>IF('Indicator Date'!T54="","x",'Indicator Date'!T54)</f>
        <v>2016</v>
      </c>
      <c r="U54" s="157">
        <f>IF('Indicator Date'!U54="","x",'Indicator Date'!U54)</f>
        <v>2017</v>
      </c>
      <c r="V54" s="157">
        <f>IF('Indicator Date'!V54="","x",'Indicator Date'!V54)</f>
        <v>2017</v>
      </c>
      <c r="W54" s="157">
        <f>IF('Indicator Date'!W54="","x",'Indicator Date'!W54)</f>
        <v>2017</v>
      </c>
      <c r="X54" s="157">
        <f>IF('Indicator Date'!X54="","x",'Indicator Date'!X54)</f>
        <v>2014</v>
      </c>
      <c r="Y54" s="157">
        <f>IF('Indicator Date'!Y54="","x",'Indicator Date'!Y54)</f>
        <v>2010</v>
      </c>
      <c r="Z54" s="157">
        <f>IF('Indicator Date'!Z54="","x",'Indicator Date'!Z54)</f>
        <v>2017</v>
      </c>
      <c r="AA54" s="157">
        <f>IF('Indicator Date'!AA54="","x",'Indicator Date'!AA54)</f>
        <v>2017</v>
      </c>
      <c r="AB54" s="157">
        <f>IF('Indicator Date'!AB54="","x",'Indicator Date'!AB54)</f>
        <v>2017</v>
      </c>
      <c r="AC54" s="157">
        <f>IF('Indicator Date'!AC54="","x",'Indicator Date'!AC54)</f>
        <v>2015</v>
      </c>
      <c r="AD54" s="157">
        <f>IF('Indicator Date'!AD54="","x",'Indicator Date'!AD54)</f>
        <v>2015</v>
      </c>
      <c r="AE54" s="157">
        <f>IF('Indicator Date'!AE54="","x",'Indicator Date'!AE54)</f>
        <v>2012</v>
      </c>
      <c r="AF54" s="157">
        <f>IF('Indicator Date'!AF54="","x",'Indicator Date'!AF54)</f>
        <v>2017</v>
      </c>
      <c r="AG54" s="157">
        <f>IF('Indicator Date'!AG54="","x",'Indicator Date'!AG54)</f>
        <v>2008</v>
      </c>
      <c r="AH54" s="157">
        <f>IF('Indicator Date'!AH54="","x",'Indicator Date'!AH54)</f>
        <v>2016</v>
      </c>
      <c r="AI54" s="157">
        <f>IF('Indicator Date'!AI54="","x",'Indicator Date'!AI54)</f>
        <v>2017</v>
      </c>
      <c r="AJ54" s="157">
        <f>IF('Indicator Date'!AJ54="","x",'Indicator Date'!AJ54)</f>
        <v>2018</v>
      </c>
      <c r="AK54" s="157">
        <f>IF('Indicator Date'!AK54="","x",YEAR('Indicator Date'!AK54))</f>
        <v>2017</v>
      </c>
      <c r="AL54" s="157">
        <f>IF('Indicator Date'!AL54="","x",YEAR('Indicator Date'!AL54))</f>
        <v>2019</v>
      </c>
      <c r="AM54" s="157" t="str">
        <f>IF('Indicator Date'!AM54="","x",YEAR('Indicator Date'!AM54))</f>
        <v>x</v>
      </c>
      <c r="AN54" s="157">
        <f>IF('Indicator Date'!AN54="","x",'Indicator Date'!AN54)</f>
        <v>2016</v>
      </c>
      <c r="AO54" s="157">
        <f>IF('Indicator Date'!AO54="","x",'Indicator Date'!AO54)</f>
        <v>2016</v>
      </c>
      <c r="AP54" s="157">
        <f>IF('Indicator Date'!AP54="","x",'Indicator Date'!AP54)</f>
        <v>2014</v>
      </c>
      <c r="AQ54" s="157">
        <f>IF('Indicator Date'!AQ54="","x",'Indicator Date'!AQ54)</f>
        <v>2014</v>
      </c>
      <c r="AR54" s="157">
        <f>IF('Indicator Date'!AR54="","x",'Indicator Date'!AR54)</f>
        <v>2015</v>
      </c>
      <c r="AS54" s="157">
        <f>IF('Indicator Date'!AS54="","x",'Indicator Date'!AS54)</f>
        <v>2017</v>
      </c>
      <c r="AT54" s="157">
        <f>IF('Indicator Date'!AT54="","x",'Indicator Date'!AT54)</f>
        <v>2018</v>
      </c>
      <c r="AU54" s="157">
        <f>IF('Indicator Date'!AU54="","x",'Indicator Date'!AU54)</f>
        <v>2016</v>
      </c>
      <c r="AV54" s="157">
        <f>IF('Indicator Date'!AV54="","x",'Indicator Date'!AV54)</f>
        <v>2017</v>
      </c>
      <c r="AW54" s="157">
        <f>IF('Indicator Date'!AW54="","x",'Indicator Date'!AW54)</f>
        <v>2016</v>
      </c>
      <c r="AX54" s="157">
        <f>IF('Indicator Date'!AX54="","x",'Indicator Date'!AX54)</f>
        <v>2017</v>
      </c>
      <c r="AY54" s="157">
        <f>IF('Indicator Date'!AY54="","x",'Indicator Date'!AY54)</f>
        <v>2014</v>
      </c>
      <c r="AZ54" s="157">
        <f>IF('Indicator Date'!AZ54="","x",'Indicator Date'!AZ54)</f>
        <v>2015</v>
      </c>
      <c r="BA54" s="157">
        <f>IF('Indicator Date'!BA54="","x",'Indicator Date'!BA54)</f>
        <v>2015</v>
      </c>
      <c r="BB54" s="157">
        <f>IF('Indicator Date'!BB54="","x",'Indicator Date'!BB54)</f>
        <v>2017</v>
      </c>
      <c r="BC54" s="157">
        <f>IF('Indicator Date'!BC54="","x",'Indicator Date'!BC54)</f>
        <v>2017</v>
      </c>
      <c r="BD54" s="157">
        <f>IF('Indicator Date'!BD54="","x",'Indicator Date'!BD54)</f>
        <v>2015</v>
      </c>
      <c r="BE54" s="157" t="str">
        <f>IF('Indicator Date'!BE54="","x",'Indicator Date'!BE54)</f>
        <v>x</v>
      </c>
      <c r="BF54" s="104"/>
    </row>
    <row r="55" spans="1:58" x14ac:dyDescent="0.25">
      <c r="A55" s="128" t="s">
        <v>97</v>
      </c>
      <c r="B55" s="107" t="s">
        <v>96</v>
      </c>
      <c r="C55" s="157">
        <f>IF('Indicator Date'!C55="","x",'Indicator Date'!C55)</f>
        <v>2015</v>
      </c>
      <c r="D55" s="157">
        <f>IF('Indicator Date'!D55="","x",'Indicator Date'!D55)</f>
        <v>2015</v>
      </c>
      <c r="E55" s="157">
        <f>IF('Indicator Date'!E55="","x",'Indicator Date'!E55)</f>
        <v>2015</v>
      </c>
      <c r="F55" s="157">
        <f>IF('Indicator Date'!F55="","x",'Indicator Date'!F55)</f>
        <v>2015</v>
      </c>
      <c r="G55" s="157">
        <f>IF('Indicator Date'!G55="","x",'Indicator Date'!G55)</f>
        <v>2015</v>
      </c>
      <c r="H55" s="157">
        <f>IF('Indicator Date'!H55="","x",'Indicator Date'!H55)</f>
        <v>2015</v>
      </c>
      <c r="I55" s="157">
        <f>IF('Indicator Date'!I55="","x",'Indicator Date'!I55)</f>
        <v>2015</v>
      </c>
      <c r="J55" s="157">
        <f>IF('Indicator Date'!J55="","x",'Indicator Date'!J55)</f>
        <v>2016</v>
      </c>
      <c r="K55" s="157">
        <f>IF('Indicator Date'!K55="","x",'Indicator Date'!K55)</f>
        <v>2016</v>
      </c>
      <c r="L55" s="157">
        <f>IF('Indicator Date'!L55="","x",'Indicator Date'!L55)</f>
        <v>2016</v>
      </c>
      <c r="M55" s="157">
        <f>IF('Indicator Date'!M55="","x",'Indicator Date'!M55)</f>
        <v>2019</v>
      </c>
      <c r="N55" s="157">
        <f>IF('Indicator Date'!N55="","x",'Indicator Date'!N55)</f>
        <v>2019</v>
      </c>
      <c r="O55" s="157">
        <f>IF('Indicator Date'!O55="","x",'Indicator Date'!O55)</f>
        <v>2018</v>
      </c>
      <c r="P55" s="157">
        <f>IF('Indicator Date'!P55="","x",'Indicator Date'!P55)</f>
        <v>2018</v>
      </c>
      <c r="Q55" s="157">
        <f>IF('Indicator Date'!Q55="","x",'Indicator Date'!Q55)</f>
        <v>2017</v>
      </c>
      <c r="R55" s="157" t="str">
        <f>IF('Indicator Date'!R55="","x",LEFT(RIGHT('Indicator Date'!R55,6),4))</f>
        <v>x</v>
      </c>
      <c r="S55" s="157">
        <f>IF('Indicator Date'!S55="","x",'Indicator Date'!S55)</f>
        <v>2019</v>
      </c>
      <c r="T55" s="157">
        <f>IF('Indicator Date'!T55="","x",'Indicator Date'!T55)</f>
        <v>2016</v>
      </c>
      <c r="U55" s="157">
        <f>IF('Indicator Date'!U55="","x",'Indicator Date'!U55)</f>
        <v>2017</v>
      </c>
      <c r="V55" s="157">
        <f>IF('Indicator Date'!V55="","x",'Indicator Date'!V55)</f>
        <v>2017</v>
      </c>
      <c r="W55" s="157">
        <f>IF('Indicator Date'!W55="","x",'Indicator Date'!W55)</f>
        <v>2017</v>
      </c>
      <c r="X55" s="157">
        <f>IF('Indicator Date'!X55="","x",'Indicator Date'!X55)</f>
        <v>2008</v>
      </c>
      <c r="Y55" s="157">
        <f>IF('Indicator Date'!Y55="","x",'Indicator Date'!Y55)</f>
        <v>2010</v>
      </c>
      <c r="Z55" s="157">
        <f>IF('Indicator Date'!Z55="","x",'Indicator Date'!Z55)</f>
        <v>2017</v>
      </c>
      <c r="AA55" s="157">
        <f>IF('Indicator Date'!AA55="","x",'Indicator Date'!AA55)</f>
        <v>2017</v>
      </c>
      <c r="AB55" s="157">
        <f>IF('Indicator Date'!AB55="","x",'Indicator Date'!AB55)</f>
        <v>2017</v>
      </c>
      <c r="AC55" s="157">
        <f>IF('Indicator Date'!AC55="","x",'Indicator Date'!AC55)</f>
        <v>2015</v>
      </c>
      <c r="AD55" s="157">
        <f>IF('Indicator Date'!AD55="","x",'Indicator Date'!AD55)</f>
        <v>2015</v>
      </c>
      <c r="AE55" s="157">
        <f>IF('Indicator Date'!AE55="","x",'Indicator Date'!AE55)</f>
        <v>2012</v>
      </c>
      <c r="AF55" s="157">
        <f>IF('Indicator Date'!AF55="","x",'Indicator Date'!AF55)</f>
        <v>2017</v>
      </c>
      <c r="AG55" s="157">
        <f>IF('Indicator Date'!AG55="","x",'Indicator Date'!AG55)</f>
        <v>2016</v>
      </c>
      <c r="AH55" s="157">
        <f>IF('Indicator Date'!AH55="","x",'Indicator Date'!AH55)</f>
        <v>2016</v>
      </c>
      <c r="AI55" s="157">
        <f>IF('Indicator Date'!AI55="","x",'Indicator Date'!AI55)</f>
        <v>2017</v>
      </c>
      <c r="AJ55" s="157">
        <f>IF('Indicator Date'!AJ55="","x",'Indicator Date'!AJ55)</f>
        <v>2018</v>
      </c>
      <c r="AK55" s="157" t="str">
        <f>IF('Indicator Date'!AK55="","x",YEAR('Indicator Date'!AK55))</f>
        <v>x</v>
      </c>
      <c r="AL55" s="157">
        <f>IF('Indicator Date'!AL55="","x",YEAR('Indicator Date'!AL55))</f>
        <v>2018</v>
      </c>
      <c r="AM55" s="157" t="str">
        <f>IF('Indicator Date'!AM55="","x",YEAR('Indicator Date'!AM55))</f>
        <v>x</v>
      </c>
      <c r="AN55" s="157">
        <f>IF('Indicator Date'!AN55="","x",'Indicator Date'!AN55)</f>
        <v>2016</v>
      </c>
      <c r="AO55" s="157">
        <f>IF('Indicator Date'!AO55="","x",'Indicator Date'!AO55)</f>
        <v>2016</v>
      </c>
      <c r="AP55" s="157">
        <f>IF('Indicator Date'!AP55="","x",'Indicator Date'!AP55)</f>
        <v>2014</v>
      </c>
      <c r="AQ55" s="157">
        <f>IF('Indicator Date'!AQ55="","x",'Indicator Date'!AQ55)</f>
        <v>2014</v>
      </c>
      <c r="AR55" s="157">
        <f>IF('Indicator Date'!AR55="","x",'Indicator Date'!AR55)</f>
        <v>2013</v>
      </c>
      <c r="AS55" s="157">
        <f>IF('Indicator Date'!AS55="","x",'Indicator Date'!AS55)</f>
        <v>2017</v>
      </c>
      <c r="AT55" s="157">
        <f>IF('Indicator Date'!AT55="","x",'Indicator Date'!AT55)</f>
        <v>2018</v>
      </c>
      <c r="AU55" s="157">
        <f>IF('Indicator Date'!AU55="","x",'Indicator Date'!AU55)</f>
        <v>2016</v>
      </c>
      <c r="AV55" s="157">
        <f>IF('Indicator Date'!AV55="","x",'Indicator Date'!AV55)</f>
        <v>2015</v>
      </c>
      <c r="AW55" s="157">
        <f>IF('Indicator Date'!AW55="","x",'Indicator Date'!AW55)</f>
        <v>2016</v>
      </c>
      <c r="AX55" s="157">
        <f>IF('Indicator Date'!AX55="","x",'Indicator Date'!AX55)</f>
        <v>2017</v>
      </c>
      <c r="AY55" s="157">
        <f>IF('Indicator Date'!AY55="","x",'Indicator Date'!AY55)</f>
        <v>2014</v>
      </c>
      <c r="AZ55" s="157">
        <f>IF('Indicator Date'!AZ55="","x",'Indicator Date'!AZ55)</f>
        <v>2015</v>
      </c>
      <c r="BA55" s="157">
        <f>IF('Indicator Date'!BA55="","x",'Indicator Date'!BA55)</f>
        <v>2015</v>
      </c>
      <c r="BB55" s="157">
        <f>IF('Indicator Date'!BB55="","x",'Indicator Date'!BB55)</f>
        <v>2017</v>
      </c>
      <c r="BC55" s="157">
        <f>IF('Indicator Date'!BC55="","x",'Indicator Date'!BC55)</f>
        <v>2017</v>
      </c>
      <c r="BD55" s="157">
        <f>IF('Indicator Date'!BD55="","x",'Indicator Date'!BD55)</f>
        <v>2015</v>
      </c>
      <c r="BE55" s="157" t="str">
        <f>IF('Indicator Date'!BE55="","x",'Indicator Date'!BE55)</f>
        <v>x</v>
      </c>
      <c r="BF55" s="104"/>
    </row>
    <row r="56" spans="1:58" x14ac:dyDescent="0.25">
      <c r="A56" s="128" t="s">
        <v>99</v>
      </c>
      <c r="B56" s="107" t="s">
        <v>98</v>
      </c>
      <c r="C56" s="157">
        <f>IF('Indicator Date'!C56="","x",'Indicator Date'!C56)</f>
        <v>2015</v>
      </c>
      <c r="D56" s="157">
        <f>IF('Indicator Date'!D56="","x",'Indicator Date'!D56)</f>
        <v>2015</v>
      </c>
      <c r="E56" s="157">
        <f>IF('Indicator Date'!E56="","x",'Indicator Date'!E56)</f>
        <v>2015</v>
      </c>
      <c r="F56" s="157">
        <f>IF('Indicator Date'!F56="","x",'Indicator Date'!F56)</f>
        <v>2015</v>
      </c>
      <c r="G56" s="157">
        <f>IF('Indicator Date'!G56="","x",'Indicator Date'!G56)</f>
        <v>2015</v>
      </c>
      <c r="H56" s="157">
        <f>IF('Indicator Date'!H56="","x",'Indicator Date'!H56)</f>
        <v>2015</v>
      </c>
      <c r="I56" s="157">
        <f>IF('Indicator Date'!I56="","x",'Indicator Date'!I56)</f>
        <v>2015</v>
      </c>
      <c r="J56" s="157">
        <f>IF('Indicator Date'!J56="","x",'Indicator Date'!J56)</f>
        <v>2016</v>
      </c>
      <c r="K56" s="157">
        <f>IF('Indicator Date'!K56="","x",'Indicator Date'!K56)</f>
        <v>2016</v>
      </c>
      <c r="L56" s="157">
        <f>IF('Indicator Date'!L56="","x",'Indicator Date'!L56)</f>
        <v>2016</v>
      </c>
      <c r="M56" s="157">
        <f>IF('Indicator Date'!M56="","x",'Indicator Date'!M56)</f>
        <v>2019</v>
      </c>
      <c r="N56" s="157">
        <f>IF('Indicator Date'!N56="","x",'Indicator Date'!N56)</f>
        <v>2019</v>
      </c>
      <c r="O56" s="157">
        <f>IF('Indicator Date'!O56="","x",'Indicator Date'!O56)</f>
        <v>2018</v>
      </c>
      <c r="P56" s="157">
        <f>IF('Indicator Date'!P56="","x",'Indicator Date'!P56)</f>
        <v>2018</v>
      </c>
      <c r="Q56" s="157">
        <f>IF('Indicator Date'!Q56="","x",'Indicator Date'!Q56)</f>
        <v>2017</v>
      </c>
      <c r="R56" s="157" t="str">
        <f>IF('Indicator Date'!R56="","x",LEFT(RIGHT('Indicator Date'!R56,6),4))</f>
        <v>x</v>
      </c>
      <c r="S56" s="157">
        <f>IF('Indicator Date'!S56="","x",'Indicator Date'!S56)</f>
        <v>2019</v>
      </c>
      <c r="T56" s="157">
        <f>IF('Indicator Date'!T56="","x",'Indicator Date'!T56)</f>
        <v>2016</v>
      </c>
      <c r="U56" s="157">
        <f>IF('Indicator Date'!U56="","x",'Indicator Date'!U56)</f>
        <v>2017</v>
      </c>
      <c r="V56" s="157">
        <f>IF('Indicator Date'!V56="","x",'Indicator Date'!V56)</f>
        <v>2017</v>
      </c>
      <c r="W56" s="157">
        <f>IF('Indicator Date'!W56="","x",'Indicator Date'!W56)</f>
        <v>2017</v>
      </c>
      <c r="X56" s="157">
        <f>IF('Indicator Date'!X56="","x",'Indicator Date'!X56)</f>
        <v>2010</v>
      </c>
      <c r="Y56" s="157" t="str">
        <f>IF('Indicator Date'!Y56="","x",'Indicator Date'!Y56)</f>
        <v>x</v>
      </c>
      <c r="Z56" s="157">
        <f>IF('Indicator Date'!Z56="","x",'Indicator Date'!Z56)</f>
        <v>2017</v>
      </c>
      <c r="AA56" s="157">
        <f>IF('Indicator Date'!AA56="","x",'Indicator Date'!AA56)</f>
        <v>2017</v>
      </c>
      <c r="AB56" s="157">
        <f>IF('Indicator Date'!AB56="","x",'Indicator Date'!AB56)</f>
        <v>2017</v>
      </c>
      <c r="AC56" s="157">
        <f>IF('Indicator Date'!AC56="","x",'Indicator Date'!AC56)</f>
        <v>2015</v>
      </c>
      <c r="AD56" s="157">
        <f>IF('Indicator Date'!AD56="","x",'Indicator Date'!AD56)</f>
        <v>2015</v>
      </c>
      <c r="AE56" s="157">
        <f>IF('Indicator Date'!AE56="","x",'Indicator Date'!AE56)</f>
        <v>2012</v>
      </c>
      <c r="AF56" s="157" t="str">
        <f>IF('Indicator Date'!AF56="","x",'Indicator Date'!AF56)</f>
        <v>x</v>
      </c>
      <c r="AG56" s="157" t="str">
        <f>IF('Indicator Date'!AG56="","x",'Indicator Date'!AG56)</f>
        <v>x</v>
      </c>
      <c r="AH56" s="157">
        <f>IF('Indicator Date'!AH56="","x",'Indicator Date'!AH56)</f>
        <v>2016</v>
      </c>
      <c r="AI56" s="157">
        <f>IF('Indicator Date'!AI56="","x",'Indicator Date'!AI56)</f>
        <v>2017</v>
      </c>
      <c r="AJ56" s="157">
        <f>IF('Indicator Date'!AJ56="","x",'Indicator Date'!AJ56)</f>
        <v>2018</v>
      </c>
      <c r="AK56" s="157" t="str">
        <f>IF('Indicator Date'!AK56="","x",YEAR('Indicator Date'!AK56))</f>
        <v>x</v>
      </c>
      <c r="AL56" s="157">
        <f>IF('Indicator Date'!AL56="","x",YEAR('Indicator Date'!AL56))</f>
        <v>2018</v>
      </c>
      <c r="AM56" s="157" t="str">
        <f>IF('Indicator Date'!AM56="","x",YEAR('Indicator Date'!AM56))</f>
        <v>x</v>
      </c>
      <c r="AN56" s="157">
        <f>IF('Indicator Date'!AN56="","x",'Indicator Date'!AN56)</f>
        <v>2016</v>
      </c>
      <c r="AO56" s="157">
        <f>IF('Indicator Date'!AO56="","x",'Indicator Date'!AO56)</f>
        <v>2016</v>
      </c>
      <c r="AP56" s="157" t="str">
        <f>IF('Indicator Date'!AP56="","x",'Indicator Date'!AP56)</f>
        <v>x</v>
      </c>
      <c r="AQ56" s="157" t="str">
        <f>IF('Indicator Date'!AQ56="","x",'Indicator Date'!AQ56)</f>
        <v>x</v>
      </c>
      <c r="AR56" s="157" t="str">
        <f>IF('Indicator Date'!AR56="","x",'Indicator Date'!AR56)</f>
        <v>x</v>
      </c>
      <c r="AS56" s="157">
        <f>IF('Indicator Date'!AS56="","x",'Indicator Date'!AS56)</f>
        <v>2017</v>
      </c>
      <c r="AT56" s="157">
        <f>IF('Indicator Date'!AT56="","x",'Indicator Date'!AT56)</f>
        <v>2018</v>
      </c>
      <c r="AU56" s="157">
        <f>IF('Indicator Date'!AU56="","x",'Indicator Date'!AU56)</f>
        <v>2016</v>
      </c>
      <c r="AV56" s="157">
        <f>IF('Indicator Date'!AV56="","x",'Indicator Date'!AV56)</f>
        <v>2015</v>
      </c>
      <c r="AW56" s="157">
        <f>IF('Indicator Date'!AW56="","x",'Indicator Date'!AW56)</f>
        <v>2016</v>
      </c>
      <c r="AX56" s="157">
        <f>IF('Indicator Date'!AX56="","x",'Indicator Date'!AX56)</f>
        <v>2016</v>
      </c>
      <c r="AY56" s="157">
        <f>IF('Indicator Date'!AY56="","x",'Indicator Date'!AY56)</f>
        <v>2014</v>
      </c>
      <c r="AZ56" s="157">
        <f>IF('Indicator Date'!AZ56="","x",'Indicator Date'!AZ56)</f>
        <v>2015</v>
      </c>
      <c r="BA56" s="157">
        <f>IF('Indicator Date'!BA56="","x",'Indicator Date'!BA56)</f>
        <v>2015</v>
      </c>
      <c r="BB56" s="157">
        <f>IF('Indicator Date'!BB56="","x",'Indicator Date'!BB56)</f>
        <v>2017</v>
      </c>
      <c r="BC56" s="157">
        <f>IF('Indicator Date'!BC56="","x",'Indicator Date'!BC56)</f>
        <v>2017</v>
      </c>
      <c r="BD56" s="157">
        <f>IF('Indicator Date'!BD56="","x",'Indicator Date'!BD56)</f>
        <v>2015</v>
      </c>
      <c r="BE56" s="157" t="str">
        <f>IF('Indicator Date'!BE56="","x",'Indicator Date'!BE56)</f>
        <v>x</v>
      </c>
      <c r="BF56" s="104"/>
    </row>
    <row r="57" spans="1:58" x14ac:dyDescent="0.25">
      <c r="A57" s="128" t="s">
        <v>101</v>
      </c>
      <c r="B57" s="107" t="s">
        <v>100</v>
      </c>
      <c r="C57" s="157">
        <f>IF('Indicator Date'!C57="","x",'Indicator Date'!C57)</f>
        <v>2015</v>
      </c>
      <c r="D57" s="157">
        <f>IF('Indicator Date'!D57="","x",'Indicator Date'!D57)</f>
        <v>2015</v>
      </c>
      <c r="E57" s="157">
        <f>IF('Indicator Date'!E57="","x",'Indicator Date'!E57)</f>
        <v>2015</v>
      </c>
      <c r="F57" s="157">
        <f>IF('Indicator Date'!F57="","x",'Indicator Date'!F57)</f>
        <v>2015</v>
      </c>
      <c r="G57" s="157">
        <f>IF('Indicator Date'!G57="","x",'Indicator Date'!G57)</f>
        <v>2015</v>
      </c>
      <c r="H57" s="157">
        <f>IF('Indicator Date'!H57="","x",'Indicator Date'!H57)</f>
        <v>2015</v>
      </c>
      <c r="I57" s="157">
        <f>IF('Indicator Date'!I57="","x",'Indicator Date'!I57)</f>
        <v>2015</v>
      </c>
      <c r="J57" s="157">
        <f>IF('Indicator Date'!J57="","x",'Indicator Date'!J57)</f>
        <v>2016</v>
      </c>
      <c r="K57" s="157">
        <f>IF('Indicator Date'!K57="","x",'Indicator Date'!K57)</f>
        <v>2016</v>
      </c>
      <c r="L57" s="157">
        <f>IF('Indicator Date'!L57="","x",'Indicator Date'!L57)</f>
        <v>2016</v>
      </c>
      <c r="M57" s="157">
        <f>IF('Indicator Date'!M57="","x",'Indicator Date'!M57)</f>
        <v>2019</v>
      </c>
      <c r="N57" s="157">
        <f>IF('Indicator Date'!N57="","x",'Indicator Date'!N57)</f>
        <v>2019</v>
      </c>
      <c r="O57" s="157">
        <f>IF('Indicator Date'!O57="","x",'Indicator Date'!O57)</f>
        <v>2018</v>
      </c>
      <c r="P57" s="157">
        <f>IF('Indicator Date'!P57="","x",'Indicator Date'!P57)</f>
        <v>2018</v>
      </c>
      <c r="Q57" s="157">
        <f>IF('Indicator Date'!Q57="","x",'Indicator Date'!Q57)</f>
        <v>2017</v>
      </c>
      <c r="R57" s="157" t="str">
        <f>IF('Indicator Date'!R57="","x",LEFT(RIGHT('Indicator Date'!R57,6),4))</f>
        <v>x</v>
      </c>
      <c r="S57" s="157">
        <f>IF('Indicator Date'!S57="","x",'Indicator Date'!S57)</f>
        <v>2019</v>
      </c>
      <c r="T57" s="157">
        <f>IF('Indicator Date'!T57="","x",'Indicator Date'!T57)</f>
        <v>2016</v>
      </c>
      <c r="U57" s="157">
        <f>IF('Indicator Date'!U57="","x",'Indicator Date'!U57)</f>
        <v>2017</v>
      </c>
      <c r="V57" s="157" t="str">
        <f>IF('Indicator Date'!V57="","x",'Indicator Date'!V57)</f>
        <v>x</v>
      </c>
      <c r="W57" s="157">
        <f>IF('Indicator Date'!W57="","x",'Indicator Date'!W57)</f>
        <v>2017</v>
      </c>
      <c r="X57" s="157">
        <f>IF('Indicator Date'!X57="","x",'Indicator Date'!X57)</f>
        <v>2010</v>
      </c>
      <c r="Y57" s="157" t="str">
        <f>IF('Indicator Date'!Y57="","x",'Indicator Date'!Y57)</f>
        <v>x</v>
      </c>
      <c r="Z57" s="157">
        <f>IF('Indicator Date'!Z57="","x",'Indicator Date'!Z57)</f>
        <v>2017</v>
      </c>
      <c r="AA57" s="157">
        <f>IF('Indicator Date'!AA57="","x",'Indicator Date'!AA57)</f>
        <v>2017</v>
      </c>
      <c r="AB57" s="157">
        <f>IF('Indicator Date'!AB57="","x",'Indicator Date'!AB57)</f>
        <v>2017</v>
      </c>
      <c r="AC57" s="157">
        <f>IF('Indicator Date'!AC57="","x",'Indicator Date'!AC57)</f>
        <v>2015</v>
      </c>
      <c r="AD57" s="157">
        <f>IF('Indicator Date'!AD57="","x",'Indicator Date'!AD57)</f>
        <v>2015</v>
      </c>
      <c r="AE57" s="157">
        <f>IF('Indicator Date'!AE57="","x",'Indicator Date'!AE57)</f>
        <v>2012</v>
      </c>
      <c r="AF57" s="157" t="str">
        <f>IF('Indicator Date'!AF57="","x",'Indicator Date'!AF57)</f>
        <v>x</v>
      </c>
      <c r="AG57" s="157" t="str">
        <f>IF('Indicator Date'!AG57="","x",'Indicator Date'!AG57)</f>
        <v>x</v>
      </c>
      <c r="AH57" s="157">
        <f>IF('Indicator Date'!AH57="","x",'Indicator Date'!AH57)</f>
        <v>2016</v>
      </c>
      <c r="AI57" s="157">
        <f>IF('Indicator Date'!AI57="","x",'Indicator Date'!AI57)</f>
        <v>2017</v>
      </c>
      <c r="AJ57" s="157">
        <f>IF('Indicator Date'!AJ57="","x",'Indicator Date'!AJ57)</f>
        <v>2018</v>
      </c>
      <c r="AK57" s="157" t="str">
        <f>IF('Indicator Date'!AK57="","x",YEAR('Indicator Date'!AK57))</f>
        <v>x</v>
      </c>
      <c r="AL57" s="157">
        <f>IF('Indicator Date'!AL57="","x",YEAR('Indicator Date'!AL57))</f>
        <v>2018</v>
      </c>
      <c r="AM57" s="157">
        <f>IF('Indicator Date'!AM57="","x",YEAR('Indicator Date'!AM57))</f>
        <v>2018</v>
      </c>
      <c r="AN57" s="157">
        <f>IF('Indicator Date'!AN57="","x",'Indicator Date'!AN57)</f>
        <v>2016</v>
      </c>
      <c r="AO57" s="157">
        <f>IF('Indicator Date'!AO57="","x",'Indicator Date'!AO57)</f>
        <v>2016</v>
      </c>
      <c r="AP57" s="157" t="str">
        <f>IF('Indicator Date'!AP57="","x",'Indicator Date'!AP57)</f>
        <v>x</v>
      </c>
      <c r="AQ57" s="157" t="str">
        <f>IF('Indicator Date'!AQ57="","x",'Indicator Date'!AQ57)</f>
        <v>x</v>
      </c>
      <c r="AR57" s="157" t="str">
        <f>IF('Indicator Date'!AR57="","x",'Indicator Date'!AR57)</f>
        <v>x</v>
      </c>
      <c r="AS57" s="157">
        <f>IF('Indicator Date'!AS57="","x",'Indicator Date'!AS57)</f>
        <v>2017</v>
      </c>
      <c r="AT57" s="157">
        <f>IF('Indicator Date'!AT57="","x",'Indicator Date'!AT57)</f>
        <v>2018</v>
      </c>
      <c r="AU57" s="157">
        <f>IF('Indicator Date'!AU57="","x",'Indicator Date'!AU57)</f>
        <v>2016</v>
      </c>
      <c r="AV57" s="157">
        <f>IF('Indicator Date'!AV57="","x",'Indicator Date'!AV57)</f>
        <v>2015</v>
      </c>
      <c r="AW57" s="157">
        <f>IF('Indicator Date'!AW57="","x",'Indicator Date'!AW57)</f>
        <v>2016</v>
      </c>
      <c r="AX57" s="157">
        <f>IF('Indicator Date'!AX57="","x",'Indicator Date'!AX57)</f>
        <v>2016</v>
      </c>
      <c r="AY57" s="157">
        <f>IF('Indicator Date'!AY57="","x",'Indicator Date'!AY57)</f>
        <v>2014</v>
      </c>
      <c r="AZ57" s="157">
        <f>IF('Indicator Date'!AZ57="","x",'Indicator Date'!AZ57)</f>
        <v>2015</v>
      </c>
      <c r="BA57" s="157">
        <f>IF('Indicator Date'!BA57="","x",'Indicator Date'!BA57)</f>
        <v>2015</v>
      </c>
      <c r="BB57" s="157">
        <f>IF('Indicator Date'!BB57="","x",'Indicator Date'!BB57)</f>
        <v>2011</v>
      </c>
      <c r="BC57" s="157">
        <f>IF('Indicator Date'!BC57="","x",'Indicator Date'!BC57)</f>
        <v>2017</v>
      </c>
      <c r="BD57" s="157">
        <f>IF('Indicator Date'!BD57="","x",'Indicator Date'!BD57)</f>
        <v>2015</v>
      </c>
      <c r="BE57" s="157" t="str">
        <f>IF('Indicator Date'!BE57="","x",'Indicator Date'!BE57)</f>
        <v>x</v>
      </c>
      <c r="BF57" s="104"/>
    </row>
    <row r="58" spans="1:58" x14ac:dyDescent="0.25">
      <c r="A58" s="128" t="s">
        <v>103</v>
      </c>
      <c r="B58" s="107" t="s">
        <v>102</v>
      </c>
      <c r="C58" s="157">
        <f>IF('Indicator Date'!C58="","x",'Indicator Date'!C58)</f>
        <v>2015</v>
      </c>
      <c r="D58" s="157">
        <f>IF('Indicator Date'!D58="","x",'Indicator Date'!D58)</f>
        <v>2015</v>
      </c>
      <c r="E58" s="157">
        <f>IF('Indicator Date'!E58="","x",'Indicator Date'!E58)</f>
        <v>2015</v>
      </c>
      <c r="F58" s="157">
        <f>IF('Indicator Date'!F58="","x",'Indicator Date'!F58)</f>
        <v>2015</v>
      </c>
      <c r="G58" s="157">
        <f>IF('Indicator Date'!G58="","x",'Indicator Date'!G58)</f>
        <v>2015</v>
      </c>
      <c r="H58" s="157">
        <f>IF('Indicator Date'!H58="","x",'Indicator Date'!H58)</f>
        <v>2015</v>
      </c>
      <c r="I58" s="157">
        <f>IF('Indicator Date'!I58="","x",'Indicator Date'!I58)</f>
        <v>2015</v>
      </c>
      <c r="J58" s="157">
        <f>IF('Indicator Date'!J58="","x",'Indicator Date'!J58)</f>
        <v>2016</v>
      </c>
      <c r="K58" s="157">
        <f>IF('Indicator Date'!K58="","x",'Indicator Date'!K58)</f>
        <v>2016</v>
      </c>
      <c r="L58" s="157">
        <f>IF('Indicator Date'!L58="","x",'Indicator Date'!L58)</f>
        <v>2016</v>
      </c>
      <c r="M58" s="157">
        <f>IF('Indicator Date'!M58="","x",'Indicator Date'!M58)</f>
        <v>2019</v>
      </c>
      <c r="N58" s="157">
        <f>IF('Indicator Date'!N58="","x",'Indicator Date'!N58)</f>
        <v>2019</v>
      </c>
      <c r="O58" s="157">
        <f>IF('Indicator Date'!O58="","x",'Indicator Date'!O58)</f>
        <v>2018</v>
      </c>
      <c r="P58" s="157">
        <f>IF('Indicator Date'!P58="","x",'Indicator Date'!P58)</f>
        <v>2018</v>
      </c>
      <c r="Q58" s="157">
        <f>IF('Indicator Date'!Q58="","x",'Indicator Date'!Q58)</f>
        <v>2017</v>
      </c>
      <c r="R58" s="157" t="str">
        <f>IF('Indicator Date'!R58="","x",LEFT(RIGHT('Indicator Date'!R58,6),4))</f>
        <v>x</v>
      </c>
      <c r="S58" s="157">
        <f>IF('Indicator Date'!S58="","x",'Indicator Date'!S58)</f>
        <v>2019</v>
      </c>
      <c r="T58" s="157">
        <f>IF('Indicator Date'!T58="","x",'Indicator Date'!T58)</f>
        <v>2016</v>
      </c>
      <c r="U58" s="157">
        <f>IF('Indicator Date'!U58="","x",'Indicator Date'!U58)</f>
        <v>2017</v>
      </c>
      <c r="V58" s="157" t="str">
        <f>IF('Indicator Date'!V58="","x",'Indicator Date'!V58)</f>
        <v>x</v>
      </c>
      <c r="W58" s="157">
        <f>IF('Indicator Date'!W58="","x",'Indicator Date'!W58)</f>
        <v>2017</v>
      </c>
      <c r="X58" s="157" t="str">
        <f>IF('Indicator Date'!X58="","x",'Indicator Date'!X58)</f>
        <v>x</v>
      </c>
      <c r="Y58" s="157">
        <f>IF('Indicator Date'!Y58="","x",'Indicator Date'!Y58)</f>
        <v>2012</v>
      </c>
      <c r="Z58" s="157">
        <f>IF('Indicator Date'!Z58="","x",'Indicator Date'!Z58)</f>
        <v>2017</v>
      </c>
      <c r="AA58" s="157">
        <f>IF('Indicator Date'!AA58="","x",'Indicator Date'!AA58)</f>
        <v>2017</v>
      </c>
      <c r="AB58" s="157">
        <f>IF('Indicator Date'!AB58="","x",'Indicator Date'!AB58)</f>
        <v>2017</v>
      </c>
      <c r="AC58" s="157">
        <f>IF('Indicator Date'!AC58="","x",'Indicator Date'!AC58)</f>
        <v>2015</v>
      </c>
      <c r="AD58" s="157">
        <f>IF('Indicator Date'!AD58="","x",'Indicator Date'!AD58)</f>
        <v>2015</v>
      </c>
      <c r="AE58" s="157" t="str">
        <f>IF('Indicator Date'!AE58="","x",'Indicator Date'!AE58)</f>
        <v>x</v>
      </c>
      <c r="AF58" s="157">
        <f>IF('Indicator Date'!AF58="","x",'Indicator Date'!AF58)</f>
        <v>2017</v>
      </c>
      <c r="AG58" s="157">
        <f>IF('Indicator Date'!AG58="","x",'Indicator Date'!AG58)</f>
        <v>2012</v>
      </c>
      <c r="AH58" s="157">
        <f>IF('Indicator Date'!AH58="","x",'Indicator Date'!AH58)</f>
        <v>2016</v>
      </c>
      <c r="AI58" s="157">
        <f>IF('Indicator Date'!AI58="","x",'Indicator Date'!AI58)</f>
        <v>2017</v>
      </c>
      <c r="AJ58" s="157">
        <f>IF('Indicator Date'!AJ58="","x",'Indicator Date'!AJ58)</f>
        <v>2018</v>
      </c>
      <c r="AK58" s="157" t="str">
        <f>IF('Indicator Date'!AK58="","x",YEAR('Indicator Date'!AK58))</f>
        <v>x</v>
      </c>
      <c r="AL58" s="157">
        <f>IF('Indicator Date'!AL58="","x",YEAR('Indicator Date'!AL58))</f>
        <v>2018</v>
      </c>
      <c r="AM58" s="157" t="str">
        <f>IF('Indicator Date'!AM58="","x",YEAR('Indicator Date'!AM58))</f>
        <v>x</v>
      </c>
      <c r="AN58" s="157">
        <f>IF('Indicator Date'!AN58="","x",'Indicator Date'!AN58)</f>
        <v>2016</v>
      </c>
      <c r="AO58" s="157">
        <f>IF('Indicator Date'!AO58="","x",'Indicator Date'!AO58)</f>
        <v>2016</v>
      </c>
      <c r="AP58" s="157">
        <f>IF('Indicator Date'!AP58="","x",'Indicator Date'!AP58)</f>
        <v>2014</v>
      </c>
      <c r="AQ58" s="157">
        <f>IF('Indicator Date'!AQ58="","x",'Indicator Date'!AQ58)</f>
        <v>2014</v>
      </c>
      <c r="AR58" s="157" t="str">
        <f>IF('Indicator Date'!AR58="","x",'Indicator Date'!AR58)</f>
        <v>x</v>
      </c>
      <c r="AS58" s="157">
        <f>IF('Indicator Date'!AS58="","x",'Indicator Date'!AS58)</f>
        <v>2017</v>
      </c>
      <c r="AT58" s="157">
        <f>IF('Indicator Date'!AT58="","x",'Indicator Date'!AT58)</f>
        <v>2018</v>
      </c>
      <c r="AU58" s="157">
        <f>IF('Indicator Date'!AU58="","x",'Indicator Date'!AU58)</f>
        <v>2016</v>
      </c>
      <c r="AV58" s="157">
        <f>IF('Indicator Date'!AV58="","x",'Indicator Date'!AV58)</f>
        <v>2015</v>
      </c>
      <c r="AW58" s="157">
        <f>IF('Indicator Date'!AW58="","x",'Indicator Date'!AW58)</f>
        <v>2016</v>
      </c>
      <c r="AX58" s="157">
        <f>IF('Indicator Date'!AX58="","x",'Indicator Date'!AX58)</f>
        <v>2017</v>
      </c>
      <c r="AY58" s="157">
        <f>IF('Indicator Date'!AY58="","x",'Indicator Date'!AY58)</f>
        <v>2014</v>
      </c>
      <c r="AZ58" s="157">
        <f>IF('Indicator Date'!AZ58="","x",'Indicator Date'!AZ58)</f>
        <v>2015</v>
      </c>
      <c r="BA58" s="157">
        <f>IF('Indicator Date'!BA58="","x",'Indicator Date'!BA58)</f>
        <v>2015</v>
      </c>
      <c r="BB58" s="157">
        <f>IF('Indicator Date'!BB58="","x",'Indicator Date'!BB58)</f>
        <v>2017</v>
      </c>
      <c r="BC58" s="157">
        <f>IF('Indicator Date'!BC58="","x",'Indicator Date'!BC58)</f>
        <v>2017</v>
      </c>
      <c r="BD58" s="157">
        <f>IF('Indicator Date'!BD58="","x",'Indicator Date'!BD58)</f>
        <v>2015</v>
      </c>
      <c r="BE58" s="157" t="str">
        <f>IF('Indicator Date'!BE58="","x",'Indicator Date'!BE58)</f>
        <v>x</v>
      </c>
      <c r="BF58" s="104"/>
    </row>
    <row r="59" spans="1:58" x14ac:dyDescent="0.25">
      <c r="A59" s="128" t="s">
        <v>105</v>
      </c>
      <c r="B59" s="107" t="s">
        <v>104</v>
      </c>
      <c r="C59" s="157">
        <f>IF('Indicator Date'!C59="","x",'Indicator Date'!C59)</f>
        <v>2015</v>
      </c>
      <c r="D59" s="157">
        <f>IF('Indicator Date'!D59="","x",'Indicator Date'!D59)</f>
        <v>2015</v>
      </c>
      <c r="E59" s="157">
        <f>IF('Indicator Date'!E59="","x",'Indicator Date'!E59)</f>
        <v>2015</v>
      </c>
      <c r="F59" s="157">
        <f>IF('Indicator Date'!F59="","x",'Indicator Date'!F59)</f>
        <v>2015</v>
      </c>
      <c r="G59" s="157">
        <f>IF('Indicator Date'!G59="","x",'Indicator Date'!G59)</f>
        <v>2015</v>
      </c>
      <c r="H59" s="157">
        <f>IF('Indicator Date'!H59="","x",'Indicator Date'!H59)</f>
        <v>2015</v>
      </c>
      <c r="I59" s="157">
        <f>IF('Indicator Date'!I59="","x",'Indicator Date'!I59)</f>
        <v>2015</v>
      </c>
      <c r="J59" s="157">
        <f>IF('Indicator Date'!J59="","x",'Indicator Date'!J59)</f>
        <v>2016</v>
      </c>
      <c r="K59" s="157">
        <f>IF('Indicator Date'!K59="","x",'Indicator Date'!K59)</f>
        <v>2016</v>
      </c>
      <c r="L59" s="157">
        <f>IF('Indicator Date'!L59="","x",'Indicator Date'!L59)</f>
        <v>2016</v>
      </c>
      <c r="M59" s="157">
        <f>IF('Indicator Date'!M59="","x",'Indicator Date'!M59)</f>
        <v>2019</v>
      </c>
      <c r="N59" s="157">
        <f>IF('Indicator Date'!N59="","x",'Indicator Date'!N59)</f>
        <v>2019</v>
      </c>
      <c r="O59" s="157">
        <f>IF('Indicator Date'!O59="","x",'Indicator Date'!O59)</f>
        <v>2018</v>
      </c>
      <c r="P59" s="157">
        <f>IF('Indicator Date'!P59="","x",'Indicator Date'!P59)</f>
        <v>2018</v>
      </c>
      <c r="Q59" s="157">
        <f>IF('Indicator Date'!Q59="","x",'Indicator Date'!Q59)</f>
        <v>2017</v>
      </c>
      <c r="R59" s="157" t="str">
        <f>IF('Indicator Date'!R59="","x",LEFT(RIGHT('Indicator Date'!R59,6),4))</f>
        <v>2010</v>
      </c>
      <c r="S59" s="157">
        <f>IF('Indicator Date'!S59="","x",'Indicator Date'!S59)</f>
        <v>2019</v>
      </c>
      <c r="T59" s="157">
        <f>IF('Indicator Date'!T59="","x",'Indicator Date'!T59)</f>
        <v>2016</v>
      </c>
      <c r="U59" s="157">
        <f>IF('Indicator Date'!U59="","x",'Indicator Date'!U59)</f>
        <v>2017</v>
      </c>
      <c r="V59" s="157" t="str">
        <f>IF('Indicator Date'!V59="","x",'Indicator Date'!V59)</f>
        <v>x</v>
      </c>
      <c r="W59" s="157">
        <f>IF('Indicator Date'!W59="","x",'Indicator Date'!W59)</f>
        <v>2017</v>
      </c>
      <c r="X59" s="157">
        <f>IF('Indicator Date'!X59="","x",'Indicator Date'!X59)</f>
        <v>2010</v>
      </c>
      <c r="Y59" s="157">
        <f>IF('Indicator Date'!Y59="","x",'Indicator Date'!Y59)</f>
        <v>2009</v>
      </c>
      <c r="Z59" s="157">
        <f>IF('Indicator Date'!Z59="","x",'Indicator Date'!Z59)</f>
        <v>2016</v>
      </c>
      <c r="AA59" s="157">
        <f>IF('Indicator Date'!AA59="","x",'Indicator Date'!AA59)</f>
        <v>2016</v>
      </c>
      <c r="AB59" s="157">
        <f>IF('Indicator Date'!AB59="","x",'Indicator Date'!AB59)</f>
        <v>2016</v>
      </c>
      <c r="AC59" s="157" t="str">
        <f>IF('Indicator Date'!AC59="","x",'Indicator Date'!AC59)</f>
        <v>x</v>
      </c>
      <c r="AD59" s="157">
        <f>IF('Indicator Date'!AD59="","x",'Indicator Date'!AD59)</f>
        <v>2015</v>
      </c>
      <c r="AE59" s="157">
        <f>IF('Indicator Date'!AE59="","x",'Indicator Date'!AE59)</f>
        <v>2012</v>
      </c>
      <c r="AF59" s="157">
        <f>IF('Indicator Date'!AF59="","x",'Indicator Date'!AF59)</f>
        <v>2017</v>
      </c>
      <c r="AG59" s="157">
        <f>IF('Indicator Date'!AG59="","x",'Indicator Date'!AG59)</f>
        <v>2009</v>
      </c>
      <c r="AH59" s="157">
        <f>IF('Indicator Date'!AH59="","x",'Indicator Date'!AH59)</f>
        <v>2016</v>
      </c>
      <c r="AI59" s="157">
        <f>IF('Indicator Date'!AI59="","x",'Indicator Date'!AI59)</f>
        <v>2017</v>
      </c>
      <c r="AJ59" s="157">
        <f>IF('Indicator Date'!AJ59="","x",'Indicator Date'!AJ59)</f>
        <v>2018</v>
      </c>
      <c r="AK59" s="157" t="str">
        <f>IF('Indicator Date'!AK59="","x",YEAR('Indicator Date'!AK59))</f>
        <v>x</v>
      </c>
      <c r="AL59" s="157">
        <f>IF('Indicator Date'!AL59="","x",YEAR('Indicator Date'!AL59))</f>
        <v>2018</v>
      </c>
      <c r="AM59" s="157" t="str">
        <f>IF('Indicator Date'!AM59="","x",YEAR('Indicator Date'!AM59))</f>
        <v>x</v>
      </c>
      <c r="AN59" s="157">
        <f>IF('Indicator Date'!AN59="","x",'Indicator Date'!AN59)</f>
        <v>2016</v>
      </c>
      <c r="AO59" s="157">
        <f>IF('Indicator Date'!AO59="","x",'Indicator Date'!AO59)</f>
        <v>2016</v>
      </c>
      <c r="AP59" s="157" t="str">
        <f>IF('Indicator Date'!AP59="","x",'Indicator Date'!AP59)</f>
        <v>x</v>
      </c>
      <c r="AQ59" s="157" t="str">
        <f>IF('Indicator Date'!AQ59="","x",'Indicator Date'!AQ59)</f>
        <v>x</v>
      </c>
      <c r="AR59" s="157">
        <f>IF('Indicator Date'!AR59="","x",'Indicator Date'!AR59)</f>
        <v>2015</v>
      </c>
      <c r="AS59" s="157">
        <f>IF('Indicator Date'!AS59="","x",'Indicator Date'!AS59)</f>
        <v>2016</v>
      </c>
      <c r="AT59" s="157">
        <f>IF('Indicator Date'!AT59="","x",'Indicator Date'!AT59)</f>
        <v>2018</v>
      </c>
      <c r="AU59" s="157">
        <f>IF('Indicator Date'!AU59="","x",'Indicator Date'!AU59)</f>
        <v>2016</v>
      </c>
      <c r="AV59" s="157">
        <f>IF('Indicator Date'!AV59="","x",'Indicator Date'!AV59)</f>
        <v>2015</v>
      </c>
      <c r="AW59" s="157">
        <f>IF('Indicator Date'!AW59="","x",'Indicator Date'!AW59)</f>
        <v>2016</v>
      </c>
      <c r="AX59" s="157">
        <f>IF('Indicator Date'!AX59="","x",'Indicator Date'!AX59)</f>
        <v>2016</v>
      </c>
      <c r="AY59" s="157">
        <f>IF('Indicator Date'!AY59="","x",'Indicator Date'!AY59)</f>
        <v>2014</v>
      </c>
      <c r="AZ59" s="157">
        <f>IF('Indicator Date'!AZ59="","x",'Indicator Date'!AZ59)</f>
        <v>2015</v>
      </c>
      <c r="BA59" s="157">
        <f>IF('Indicator Date'!BA59="","x",'Indicator Date'!BA59)</f>
        <v>2015</v>
      </c>
      <c r="BB59" s="157">
        <f>IF('Indicator Date'!BB59="","x",'Indicator Date'!BB59)</f>
        <v>2017</v>
      </c>
      <c r="BC59" s="157">
        <f>IF('Indicator Date'!BC59="","x",'Indicator Date'!BC59)</f>
        <v>2017</v>
      </c>
      <c r="BD59" s="157">
        <f>IF('Indicator Date'!BD59="","x",'Indicator Date'!BD59)</f>
        <v>2015</v>
      </c>
      <c r="BE59" s="157" t="str">
        <f>IF('Indicator Date'!BE59="","x",'Indicator Date'!BE59)</f>
        <v>x</v>
      </c>
      <c r="BF59" s="104"/>
    </row>
    <row r="60" spans="1:58" x14ac:dyDescent="0.25">
      <c r="A60" s="128" t="s">
        <v>107</v>
      </c>
      <c r="B60" s="107" t="s">
        <v>106</v>
      </c>
      <c r="C60" s="157">
        <f>IF('Indicator Date'!C60="","x",'Indicator Date'!C60)</f>
        <v>2015</v>
      </c>
      <c r="D60" s="157">
        <f>IF('Indicator Date'!D60="","x",'Indicator Date'!D60)</f>
        <v>2015</v>
      </c>
      <c r="E60" s="157">
        <f>IF('Indicator Date'!E60="","x",'Indicator Date'!E60)</f>
        <v>2015</v>
      </c>
      <c r="F60" s="157">
        <f>IF('Indicator Date'!F60="","x",'Indicator Date'!F60)</f>
        <v>2015</v>
      </c>
      <c r="G60" s="157">
        <f>IF('Indicator Date'!G60="","x",'Indicator Date'!G60)</f>
        <v>2015</v>
      </c>
      <c r="H60" s="157">
        <f>IF('Indicator Date'!H60="","x",'Indicator Date'!H60)</f>
        <v>2015</v>
      </c>
      <c r="I60" s="157">
        <f>IF('Indicator Date'!I60="","x",'Indicator Date'!I60)</f>
        <v>2015</v>
      </c>
      <c r="J60" s="157">
        <f>IF('Indicator Date'!J60="","x",'Indicator Date'!J60)</f>
        <v>2016</v>
      </c>
      <c r="K60" s="157">
        <f>IF('Indicator Date'!K60="","x",'Indicator Date'!K60)</f>
        <v>2016</v>
      </c>
      <c r="L60" s="157">
        <f>IF('Indicator Date'!L60="","x",'Indicator Date'!L60)</f>
        <v>2016</v>
      </c>
      <c r="M60" s="157">
        <f>IF('Indicator Date'!M60="","x",'Indicator Date'!M60)</f>
        <v>2019</v>
      </c>
      <c r="N60" s="157">
        <f>IF('Indicator Date'!N60="","x",'Indicator Date'!N60)</f>
        <v>2019</v>
      </c>
      <c r="O60" s="157">
        <f>IF('Indicator Date'!O60="","x",'Indicator Date'!O60)</f>
        <v>2018</v>
      </c>
      <c r="P60" s="157">
        <f>IF('Indicator Date'!P60="","x",'Indicator Date'!P60)</f>
        <v>2018</v>
      </c>
      <c r="Q60" s="157">
        <f>IF('Indicator Date'!Q60="","x",'Indicator Date'!Q60)</f>
        <v>2017</v>
      </c>
      <c r="R60" s="157" t="str">
        <f>IF('Indicator Date'!R60="","x",LEFT(RIGHT('Indicator Date'!R60,6),4))</f>
        <v>2016</v>
      </c>
      <c r="S60" s="157">
        <f>IF('Indicator Date'!S60="","x",'Indicator Date'!S60)</f>
        <v>2019</v>
      </c>
      <c r="T60" s="157">
        <f>IF('Indicator Date'!T60="","x",'Indicator Date'!T60)</f>
        <v>2016</v>
      </c>
      <c r="U60" s="157">
        <f>IF('Indicator Date'!U60="","x",'Indicator Date'!U60)</f>
        <v>2017</v>
      </c>
      <c r="V60" s="157">
        <f>IF('Indicator Date'!V60="","x",'Indicator Date'!V60)</f>
        <v>2017</v>
      </c>
      <c r="W60" s="157">
        <f>IF('Indicator Date'!W60="","x",'Indicator Date'!W60)</f>
        <v>2017</v>
      </c>
      <c r="X60" s="157">
        <f>IF('Indicator Date'!X60="","x",'Indicator Date'!X60)</f>
        <v>2016</v>
      </c>
      <c r="Y60" s="157">
        <f>IF('Indicator Date'!Y60="","x",'Indicator Date'!Y60)</f>
        <v>2010</v>
      </c>
      <c r="Z60" s="157">
        <f>IF('Indicator Date'!Z60="","x",'Indicator Date'!Z60)</f>
        <v>2017</v>
      </c>
      <c r="AA60" s="157">
        <f>IF('Indicator Date'!AA60="","x",'Indicator Date'!AA60)</f>
        <v>2017</v>
      </c>
      <c r="AB60" s="157">
        <f>IF('Indicator Date'!AB60="","x",'Indicator Date'!AB60)</f>
        <v>2017</v>
      </c>
      <c r="AC60" s="157">
        <f>IF('Indicator Date'!AC60="","x",'Indicator Date'!AC60)</f>
        <v>2015</v>
      </c>
      <c r="AD60" s="157">
        <f>IF('Indicator Date'!AD60="","x",'Indicator Date'!AD60)</f>
        <v>2015</v>
      </c>
      <c r="AE60" s="157">
        <f>IF('Indicator Date'!AE60="","x",'Indicator Date'!AE60)</f>
        <v>2012</v>
      </c>
      <c r="AF60" s="157">
        <f>IF('Indicator Date'!AF60="","x",'Indicator Date'!AF60)</f>
        <v>2017</v>
      </c>
      <c r="AG60" s="157">
        <f>IF('Indicator Date'!AG60="","x",'Indicator Date'!AG60)</f>
        <v>2010</v>
      </c>
      <c r="AH60" s="157">
        <f>IF('Indicator Date'!AH60="","x",'Indicator Date'!AH60)</f>
        <v>2016</v>
      </c>
      <c r="AI60" s="157">
        <f>IF('Indicator Date'!AI60="","x",'Indicator Date'!AI60)</f>
        <v>2017</v>
      </c>
      <c r="AJ60" s="157">
        <f>IF('Indicator Date'!AJ60="","x",'Indicator Date'!AJ60)</f>
        <v>2018</v>
      </c>
      <c r="AK60" s="157">
        <f>IF('Indicator Date'!AK60="","x",YEAR('Indicator Date'!AK60))</f>
        <v>2018</v>
      </c>
      <c r="AL60" s="157">
        <f>IF('Indicator Date'!AL60="","x",YEAR('Indicator Date'!AL60))</f>
        <v>2018</v>
      </c>
      <c r="AM60" s="157" t="str">
        <f>IF('Indicator Date'!AM60="","x",YEAR('Indicator Date'!AM60))</f>
        <v>x</v>
      </c>
      <c r="AN60" s="157">
        <f>IF('Indicator Date'!AN60="","x",'Indicator Date'!AN60)</f>
        <v>2016</v>
      </c>
      <c r="AO60" s="157">
        <f>IF('Indicator Date'!AO60="","x",'Indicator Date'!AO60)</f>
        <v>2016</v>
      </c>
      <c r="AP60" s="157">
        <f>IF('Indicator Date'!AP60="","x",'Indicator Date'!AP60)</f>
        <v>2014</v>
      </c>
      <c r="AQ60" s="157">
        <f>IF('Indicator Date'!AQ60="","x",'Indicator Date'!AQ60)</f>
        <v>2014</v>
      </c>
      <c r="AR60" s="157">
        <f>IF('Indicator Date'!AR60="","x",'Indicator Date'!AR60)</f>
        <v>2015</v>
      </c>
      <c r="AS60" s="157">
        <f>IF('Indicator Date'!AS60="","x",'Indicator Date'!AS60)</f>
        <v>2017</v>
      </c>
      <c r="AT60" s="157">
        <f>IF('Indicator Date'!AT60="","x",'Indicator Date'!AT60)</f>
        <v>2018</v>
      </c>
      <c r="AU60" s="157">
        <f>IF('Indicator Date'!AU60="","x",'Indicator Date'!AU60)</f>
        <v>2016</v>
      </c>
      <c r="AV60" s="157">
        <f>IF('Indicator Date'!AV60="","x",'Indicator Date'!AV60)</f>
        <v>2015</v>
      </c>
      <c r="AW60" s="157">
        <f>IF('Indicator Date'!AW60="","x",'Indicator Date'!AW60)</f>
        <v>2016</v>
      </c>
      <c r="AX60" s="157">
        <f>IF('Indicator Date'!AX60="","x",'Indicator Date'!AX60)</f>
        <v>2017</v>
      </c>
      <c r="AY60" s="157">
        <f>IF('Indicator Date'!AY60="","x",'Indicator Date'!AY60)</f>
        <v>2014</v>
      </c>
      <c r="AZ60" s="157">
        <f>IF('Indicator Date'!AZ60="","x",'Indicator Date'!AZ60)</f>
        <v>2015</v>
      </c>
      <c r="BA60" s="157">
        <f>IF('Indicator Date'!BA60="","x",'Indicator Date'!BA60)</f>
        <v>2015</v>
      </c>
      <c r="BB60" s="157">
        <f>IF('Indicator Date'!BB60="","x",'Indicator Date'!BB60)</f>
        <v>2017</v>
      </c>
      <c r="BC60" s="157">
        <f>IF('Indicator Date'!BC60="","x",'Indicator Date'!BC60)</f>
        <v>2017</v>
      </c>
      <c r="BD60" s="157">
        <f>IF('Indicator Date'!BD60="","x",'Indicator Date'!BD60)</f>
        <v>2015</v>
      </c>
      <c r="BE60" s="157" t="str">
        <f>IF('Indicator Date'!BE60="","x",'Indicator Date'!BE60)</f>
        <v>x</v>
      </c>
      <c r="BF60" s="104"/>
    </row>
    <row r="61" spans="1:58" x14ac:dyDescent="0.25">
      <c r="A61" s="128" t="s">
        <v>109</v>
      </c>
      <c r="B61" s="107" t="s">
        <v>108</v>
      </c>
      <c r="C61" s="157">
        <f>IF('Indicator Date'!C61="","x",'Indicator Date'!C61)</f>
        <v>2015</v>
      </c>
      <c r="D61" s="157">
        <f>IF('Indicator Date'!D61="","x",'Indicator Date'!D61)</f>
        <v>2015</v>
      </c>
      <c r="E61" s="157">
        <f>IF('Indicator Date'!E61="","x",'Indicator Date'!E61)</f>
        <v>2015</v>
      </c>
      <c r="F61" s="157">
        <f>IF('Indicator Date'!F61="","x",'Indicator Date'!F61)</f>
        <v>2015</v>
      </c>
      <c r="G61" s="157">
        <f>IF('Indicator Date'!G61="","x",'Indicator Date'!G61)</f>
        <v>2015</v>
      </c>
      <c r="H61" s="157">
        <f>IF('Indicator Date'!H61="","x",'Indicator Date'!H61)</f>
        <v>2015</v>
      </c>
      <c r="I61" s="157">
        <f>IF('Indicator Date'!I61="","x",'Indicator Date'!I61)</f>
        <v>2015</v>
      </c>
      <c r="J61" s="157">
        <f>IF('Indicator Date'!J61="","x",'Indicator Date'!J61)</f>
        <v>2016</v>
      </c>
      <c r="K61" s="157">
        <f>IF('Indicator Date'!K61="","x",'Indicator Date'!K61)</f>
        <v>2016</v>
      </c>
      <c r="L61" s="157">
        <f>IF('Indicator Date'!L61="","x",'Indicator Date'!L61)</f>
        <v>2016</v>
      </c>
      <c r="M61" s="157">
        <f>IF('Indicator Date'!M61="","x",'Indicator Date'!M61)</f>
        <v>2019</v>
      </c>
      <c r="N61" s="157">
        <f>IF('Indicator Date'!N61="","x",'Indicator Date'!N61)</f>
        <v>2019</v>
      </c>
      <c r="O61" s="157">
        <f>IF('Indicator Date'!O61="","x",'Indicator Date'!O61)</f>
        <v>2018</v>
      </c>
      <c r="P61" s="157">
        <f>IF('Indicator Date'!P61="","x",'Indicator Date'!P61)</f>
        <v>2018</v>
      </c>
      <c r="Q61" s="157">
        <f>IF('Indicator Date'!Q61="","x",'Indicator Date'!Q61)</f>
        <v>2017</v>
      </c>
      <c r="R61" s="157" t="str">
        <f>IF('Indicator Date'!R61="","x",LEFT(RIGHT('Indicator Date'!R61,6),4))</f>
        <v>x</v>
      </c>
      <c r="S61" s="157">
        <f>IF('Indicator Date'!S61="","x",'Indicator Date'!S61)</f>
        <v>2019</v>
      </c>
      <c r="T61" s="157">
        <f>IF('Indicator Date'!T61="","x",'Indicator Date'!T61)</f>
        <v>2016</v>
      </c>
      <c r="U61" s="157">
        <f>IF('Indicator Date'!U61="","x",'Indicator Date'!U61)</f>
        <v>2017</v>
      </c>
      <c r="V61" s="157">
        <f>IF('Indicator Date'!V61="","x",'Indicator Date'!V61)</f>
        <v>2017</v>
      </c>
      <c r="W61" s="157">
        <f>IF('Indicator Date'!W61="","x",'Indicator Date'!W61)</f>
        <v>2017</v>
      </c>
      <c r="X61" s="157" t="str">
        <f>IF('Indicator Date'!X61="","x",'Indicator Date'!X61)</f>
        <v>x</v>
      </c>
      <c r="Y61" s="157">
        <f>IF('Indicator Date'!Y61="","x",'Indicator Date'!Y61)</f>
        <v>2010</v>
      </c>
      <c r="Z61" s="157">
        <f>IF('Indicator Date'!Z61="","x",'Indicator Date'!Z61)</f>
        <v>2017</v>
      </c>
      <c r="AA61" s="157">
        <f>IF('Indicator Date'!AA61="","x",'Indicator Date'!AA61)</f>
        <v>2017</v>
      </c>
      <c r="AB61" s="157">
        <f>IF('Indicator Date'!AB61="","x",'Indicator Date'!AB61)</f>
        <v>2016</v>
      </c>
      <c r="AC61" s="157">
        <f>IF('Indicator Date'!AC61="","x",'Indicator Date'!AC61)</f>
        <v>2015</v>
      </c>
      <c r="AD61" s="157">
        <f>IF('Indicator Date'!AD61="","x",'Indicator Date'!AD61)</f>
        <v>2015</v>
      </c>
      <c r="AE61" s="157" t="str">
        <f>IF('Indicator Date'!AE61="","x",'Indicator Date'!AE61)</f>
        <v>x</v>
      </c>
      <c r="AF61" s="157">
        <f>IF('Indicator Date'!AF61="","x",'Indicator Date'!AF61)</f>
        <v>2017</v>
      </c>
      <c r="AG61" s="157">
        <f>IF('Indicator Date'!AG61="","x",'Indicator Date'!AG61)</f>
        <v>2008</v>
      </c>
      <c r="AH61" s="157">
        <f>IF('Indicator Date'!AH61="","x",'Indicator Date'!AH61)</f>
        <v>2016</v>
      </c>
      <c r="AI61" s="157">
        <f>IF('Indicator Date'!AI61="","x",'Indicator Date'!AI61)</f>
        <v>2017</v>
      </c>
      <c r="AJ61" s="157">
        <f>IF('Indicator Date'!AJ61="","x",'Indicator Date'!AJ61)</f>
        <v>2018</v>
      </c>
      <c r="AK61" s="157" t="str">
        <f>IF('Indicator Date'!AK61="","x",YEAR('Indicator Date'!AK61))</f>
        <v>x</v>
      </c>
      <c r="AL61" s="157">
        <f>IF('Indicator Date'!AL61="","x",YEAR('Indicator Date'!AL61))</f>
        <v>2018</v>
      </c>
      <c r="AM61" s="157" t="str">
        <f>IF('Indicator Date'!AM61="","x",YEAR('Indicator Date'!AM61))</f>
        <v>x</v>
      </c>
      <c r="AN61" s="157">
        <f>IF('Indicator Date'!AN61="","x",'Indicator Date'!AN61)</f>
        <v>2016</v>
      </c>
      <c r="AO61" s="157">
        <f>IF('Indicator Date'!AO61="","x",'Indicator Date'!AO61)</f>
        <v>2016</v>
      </c>
      <c r="AP61" s="157">
        <f>IF('Indicator Date'!AP61="","x",'Indicator Date'!AP61)</f>
        <v>2014</v>
      </c>
      <c r="AQ61" s="157">
        <f>IF('Indicator Date'!AQ61="","x",'Indicator Date'!AQ61)</f>
        <v>2014</v>
      </c>
      <c r="AR61" s="157">
        <f>IF('Indicator Date'!AR61="","x",'Indicator Date'!AR61)</f>
        <v>2015</v>
      </c>
      <c r="AS61" s="157">
        <f>IF('Indicator Date'!AS61="","x",'Indicator Date'!AS61)</f>
        <v>2017</v>
      </c>
      <c r="AT61" s="157" t="str">
        <f>IF('Indicator Date'!AT61="","x",'Indicator Date'!AT61)</f>
        <v>x</v>
      </c>
      <c r="AU61" s="157">
        <f>IF('Indicator Date'!AU61="","x",'Indicator Date'!AU61)</f>
        <v>2016</v>
      </c>
      <c r="AV61" s="157" t="str">
        <f>IF('Indicator Date'!AV61="","x",'Indicator Date'!AV61)</f>
        <v>x</v>
      </c>
      <c r="AW61" s="157">
        <f>IF('Indicator Date'!AW61="","x",'Indicator Date'!AW61)</f>
        <v>2016</v>
      </c>
      <c r="AX61" s="157">
        <f>IF('Indicator Date'!AX61="","x",'Indicator Date'!AX61)</f>
        <v>2017</v>
      </c>
      <c r="AY61" s="157">
        <f>IF('Indicator Date'!AY61="","x",'Indicator Date'!AY61)</f>
        <v>2014</v>
      </c>
      <c r="AZ61" s="157">
        <f>IF('Indicator Date'!AZ61="","x",'Indicator Date'!AZ61)</f>
        <v>2015</v>
      </c>
      <c r="BA61" s="157">
        <f>IF('Indicator Date'!BA61="","x",'Indicator Date'!BA61)</f>
        <v>2015</v>
      </c>
      <c r="BB61" s="157">
        <f>IF('Indicator Date'!BB61="","x",'Indicator Date'!BB61)</f>
        <v>2017</v>
      </c>
      <c r="BC61" s="157">
        <f>IF('Indicator Date'!BC61="","x",'Indicator Date'!BC61)</f>
        <v>2017</v>
      </c>
      <c r="BD61" s="157">
        <f>IF('Indicator Date'!BD61="","x",'Indicator Date'!BD61)</f>
        <v>2015</v>
      </c>
      <c r="BE61" s="157" t="str">
        <f>IF('Indicator Date'!BE61="","x",'Indicator Date'!BE61)</f>
        <v>x</v>
      </c>
      <c r="BF61" s="104"/>
    </row>
    <row r="62" spans="1:58" x14ac:dyDescent="0.25">
      <c r="A62" s="128" t="s">
        <v>111</v>
      </c>
      <c r="B62" s="107" t="s">
        <v>110</v>
      </c>
      <c r="C62" s="157">
        <f>IF('Indicator Date'!C62="","x",'Indicator Date'!C62)</f>
        <v>2015</v>
      </c>
      <c r="D62" s="157">
        <f>IF('Indicator Date'!D62="","x",'Indicator Date'!D62)</f>
        <v>2015</v>
      </c>
      <c r="E62" s="157">
        <f>IF('Indicator Date'!E62="","x",'Indicator Date'!E62)</f>
        <v>2015</v>
      </c>
      <c r="F62" s="157">
        <f>IF('Indicator Date'!F62="","x",'Indicator Date'!F62)</f>
        <v>2015</v>
      </c>
      <c r="G62" s="157">
        <f>IF('Indicator Date'!G62="","x",'Indicator Date'!G62)</f>
        <v>2015</v>
      </c>
      <c r="H62" s="157">
        <f>IF('Indicator Date'!H62="","x",'Indicator Date'!H62)</f>
        <v>2015</v>
      </c>
      <c r="I62" s="157">
        <f>IF('Indicator Date'!I62="","x",'Indicator Date'!I62)</f>
        <v>2015</v>
      </c>
      <c r="J62" s="157">
        <f>IF('Indicator Date'!J62="","x",'Indicator Date'!J62)</f>
        <v>2016</v>
      </c>
      <c r="K62" s="157">
        <f>IF('Indicator Date'!K62="","x",'Indicator Date'!K62)</f>
        <v>2016</v>
      </c>
      <c r="L62" s="157">
        <f>IF('Indicator Date'!L62="","x",'Indicator Date'!L62)</f>
        <v>2016</v>
      </c>
      <c r="M62" s="157">
        <f>IF('Indicator Date'!M62="","x",'Indicator Date'!M62)</f>
        <v>2019</v>
      </c>
      <c r="N62" s="157">
        <f>IF('Indicator Date'!N62="","x",'Indicator Date'!N62)</f>
        <v>2019</v>
      </c>
      <c r="O62" s="157">
        <f>IF('Indicator Date'!O62="","x",'Indicator Date'!O62)</f>
        <v>2018</v>
      </c>
      <c r="P62" s="157">
        <f>IF('Indicator Date'!P62="","x",'Indicator Date'!P62)</f>
        <v>2018</v>
      </c>
      <c r="Q62" s="157">
        <f>IF('Indicator Date'!Q62="","x",'Indicator Date'!Q62)</f>
        <v>2017</v>
      </c>
      <c r="R62" s="157" t="str">
        <f>IF('Indicator Date'!R62="","x",LEFT(RIGHT('Indicator Date'!R62,6),4))</f>
        <v>x</v>
      </c>
      <c r="S62" s="157">
        <f>IF('Indicator Date'!S62="","x",'Indicator Date'!S62)</f>
        <v>2019</v>
      </c>
      <c r="T62" s="157">
        <f>IF('Indicator Date'!T62="","x",'Indicator Date'!T62)</f>
        <v>2016</v>
      </c>
      <c r="U62" s="157">
        <f>IF('Indicator Date'!U62="","x",'Indicator Date'!U62)</f>
        <v>2017</v>
      </c>
      <c r="V62" s="157" t="str">
        <f>IF('Indicator Date'!V62="","x",'Indicator Date'!V62)</f>
        <v>x</v>
      </c>
      <c r="W62" s="157">
        <f>IF('Indicator Date'!W62="","x",'Indicator Date'!W62)</f>
        <v>2017</v>
      </c>
      <c r="X62" s="157" t="str">
        <f>IF('Indicator Date'!X62="","x",'Indicator Date'!X62)</f>
        <v>x</v>
      </c>
      <c r="Y62" s="157">
        <f>IF('Indicator Date'!Y62="","x",'Indicator Date'!Y62)</f>
        <v>2010</v>
      </c>
      <c r="Z62" s="157">
        <f>IF('Indicator Date'!Z62="","x",'Indicator Date'!Z62)</f>
        <v>2017</v>
      </c>
      <c r="AA62" s="157">
        <f>IF('Indicator Date'!AA62="","x",'Indicator Date'!AA62)</f>
        <v>2017</v>
      </c>
      <c r="AB62" s="157" t="str">
        <f>IF('Indicator Date'!AB62="","x",'Indicator Date'!AB62)</f>
        <v>x</v>
      </c>
      <c r="AC62" s="157">
        <f>IF('Indicator Date'!AC62="","x",'Indicator Date'!AC62)</f>
        <v>2015</v>
      </c>
      <c r="AD62" s="157">
        <f>IF('Indicator Date'!AD62="","x",'Indicator Date'!AD62)</f>
        <v>2015</v>
      </c>
      <c r="AE62" s="157" t="str">
        <f>IF('Indicator Date'!AE62="","x",'Indicator Date'!AE62)</f>
        <v>x</v>
      </c>
      <c r="AF62" s="157">
        <f>IF('Indicator Date'!AF62="","x",'Indicator Date'!AF62)</f>
        <v>2017</v>
      </c>
      <c r="AG62" s="157">
        <f>IF('Indicator Date'!AG62="","x",'Indicator Date'!AG62)</f>
        <v>2012</v>
      </c>
      <c r="AH62" s="157">
        <f>IF('Indicator Date'!AH62="","x",'Indicator Date'!AH62)</f>
        <v>2016</v>
      </c>
      <c r="AI62" s="157">
        <f>IF('Indicator Date'!AI62="","x",'Indicator Date'!AI62)</f>
        <v>2017</v>
      </c>
      <c r="AJ62" s="157">
        <f>IF('Indicator Date'!AJ62="","x",'Indicator Date'!AJ62)</f>
        <v>2018</v>
      </c>
      <c r="AK62" s="157" t="str">
        <f>IF('Indicator Date'!AK62="","x",YEAR('Indicator Date'!AK62))</f>
        <v>x</v>
      </c>
      <c r="AL62" s="157">
        <f>IF('Indicator Date'!AL62="","x",YEAR('Indicator Date'!AL62))</f>
        <v>2018</v>
      </c>
      <c r="AM62" s="157" t="str">
        <f>IF('Indicator Date'!AM62="","x",YEAR('Indicator Date'!AM62))</f>
        <v>x</v>
      </c>
      <c r="AN62" s="157">
        <f>IF('Indicator Date'!AN62="","x",'Indicator Date'!AN62)</f>
        <v>2016</v>
      </c>
      <c r="AO62" s="157">
        <f>IF('Indicator Date'!AO62="","x",'Indicator Date'!AO62)</f>
        <v>2016</v>
      </c>
      <c r="AP62" s="157">
        <f>IF('Indicator Date'!AP62="","x",'Indicator Date'!AP62)</f>
        <v>2014</v>
      </c>
      <c r="AQ62" s="157">
        <f>IF('Indicator Date'!AQ62="","x",'Indicator Date'!AQ62)</f>
        <v>2014</v>
      </c>
      <c r="AR62" s="157">
        <f>IF('Indicator Date'!AR62="","x",'Indicator Date'!AR62)</f>
        <v>2015</v>
      </c>
      <c r="AS62" s="157">
        <f>IF('Indicator Date'!AS62="","x",'Indicator Date'!AS62)</f>
        <v>2017</v>
      </c>
      <c r="AT62" s="157">
        <f>IF('Indicator Date'!AT62="","x",'Indicator Date'!AT62)</f>
        <v>2018</v>
      </c>
      <c r="AU62" s="157">
        <f>IF('Indicator Date'!AU62="","x",'Indicator Date'!AU62)</f>
        <v>2016</v>
      </c>
      <c r="AV62" s="157" t="str">
        <f>IF('Indicator Date'!AV62="","x",'Indicator Date'!AV62)</f>
        <v>x</v>
      </c>
      <c r="AW62" s="157">
        <f>IF('Indicator Date'!AW62="","x",'Indicator Date'!AW62)</f>
        <v>2016</v>
      </c>
      <c r="AX62" s="157">
        <f>IF('Indicator Date'!AX62="","x",'Indicator Date'!AX62)</f>
        <v>2017</v>
      </c>
      <c r="AY62" s="157">
        <f>IF('Indicator Date'!AY62="","x",'Indicator Date'!AY62)</f>
        <v>2014</v>
      </c>
      <c r="AZ62" s="157">
        <f>IF('Indicator Date'!AZ62="","x",'Indicator Date'!AZ62)</f>
        <v>2015</v>
      </c>
      <c r="BA62" s="157">
        <f>IF('Indicator Date'!BA62="","x",'Indicator Date'!BA62)</f>
        <v>2015</v>
      </c>
      <c r="BB62" s="157">
        <f>IF('Indicator Date'!BB62="","x",'Indicator Date'!BB62)</f>
        <v>2017</v>
      </c>
      <c r="BC62" s="157">
        <f>IF('Indicator Date'!BC62="","x",'Indicator Date'!BC62)</f>
        <v>2017</v>
      </c>
      <c r="BD62" s="157">
        <f>IF('Indicator Date'!BD62="","x",'Indicator Date'!BD62)</f>
        <v>2015</v>
      </c>
      <c r="BE62" s="157" t="str">
        <f>IF('Indicator Date'!BE62="","x",'Indicator Date'!BE62)</f>
        <v>x</v>
      </c>
      <c r="BF62" s="104"/>
    </row>
    <row r="63" spans="1:58" x14ac:dyDescent="0.25">
      <c r="A63" s="128" t="s">
        <v>113</v>
      </c>
      <c r="B63" s="107" t="s">
        <v>112</v>
      </c>
      <c r="C63" s="157">
        <f>IF('Indicator Date'!C63="","x",'Indicator Date'!C63)</f>
        <v>2015</v>
      </c>
      <c r="D63" s="157">
        <f>IF('Indicator Date'!D63="","x",'Indicator Date'!D63)</f>
        <v>2015</v>
      </c>
      <c r="E63" s="157">
        <f>IF('Indicator Date'!E63="","x",'Indicator Date'!E63)</f>
        <v>2015</v>
      </c>
      <c r="F63" s="157">
        <f>IF('Indicator Date'!F63="","x",'Indicator Date'!F63)</f>
        <v>2015</v>
      </c>
      <c r="G63" s="157">
        <f>IF('Indicator Date'!G63="","x",'Indicator Date'!G63)</f>
        <v>2015</v>
      </c>
      <c r="H63" s="157">
        <f>IF('Indicator Date'!H63="","x",'Indicator Date'!H63)</f>
        <v>2015</v>
      </c>
      <c r="I63" s="157">
        <f>IF('Indicator Date'!I63="","x",'Indicator Date'!I63)</f>
        <v>2015</v>
      </c>
      <c r="J63" s="157">
        <f>IF('Indicator Date'!J63="","x",'Indicator Date'!J63)</f>
        <v>2016</v>
      </c>
      <c r="K63" s="157">
        <f>IF('Indicator Date'!K63="","x",'Indicator Date'!K63)</f>
        <v>2016</v>
      </c>
      <c r="L63" s="157">
        <f>IF('Indicator Date'!L63="","x",'Indicator Date'!L63)</f>
        <v>2016</v>
      </c>
      <c r="M63" s="157">
        <f>IF('Indicator Date'!M63="","x",'Indicator Date'!M63)</f>
        <v>2019</v>
      </c>
      <c r="N63" s="157">
        <f>IF('Indicator Date'!N63="","x",'Indicator Date'!N63)</f>
        <v>2019</v>
      </c>
      <c r="O63" s="157">
        <f>IF('Indicator Date'!O63="","x",'Indicator Date'!O63)</f>
        <v>2018</v>
      </c>
      <c r="P63" s="157">
        <f>IF('Indicator Date'!P63="","x",'Indicator Date'!P63)</f>
        <v>2018</v>
      </c>
      <c r="Q63" s="157">
        <f>IF('Indicator Date'!Q63="","x",'Indicator Date'!Q63)</f>
        <v>2017</v>
      </c>
      <c r="R63" s="157" t="str">
        <f>IF('Indicator Date'!R63="","x",LEFT(RIGHT('Indicator Date'!R63,6),4))</f>
        <v>x</v>
      </c>
      <c r="S63" s="157">
        <f>IF('Indicator Date'!S63="","x",'Indicator Date'!S63)</f>
        <v>2019</v>
      </c>
      <c r="T63" s="157">
        <f>IF('Indicator Date'!T63="","x",'Indicator Date'!T63)</f>
        <v>2016</v>
      </c>
      <c r="U63" s="157">
        <f>IF('Indicator Date'!U63="","x",'Indicator Date'!U63)</f>
        <v>2017</v>
      </c>
      <c r="V63" s="157" t="str">
        <f>IF('Indicator Date'!V63="","x",'Indicator Date'!V63)</f>
        <v>x</v>
      </c>
      <c r="W63" s="157">
        <f>IF('Indicator Date'!W63="","x",'Indicator Date'!W63)</f>
        <v>2017</v>
      </c>
      <c r="X63" s="157" t="str">
        <f>IF('Indicator Date'!X63="","x",'Indicator Date'!X63)</f>
        <v>x</v>
      </c>
      <c r="Y63" s="157">
        <f>IF('Indicator Date'!Y63="","x",'Indicator Date'!Y63)</f>
        <v>2016</v>
      </c>
      <c r="Z63" s="157">
        <f>IF('Indicator Date'!Z63="","x",'Indicator Date'!Z63)</f>
        <v>2017</v>
      </c>
      <c r="AA63" s="157">
        <f>IF('Indicator Date'!AA63="","x",'Indicator Date'!AA63)</f>
        <v>2017</v>
      </c>
      <c r="AB63" s="157">
        <f>IF('Indicator Date'!AB63="","x",'Indicator Date'!AB63)</f>
        <v>2017</v>
      </c>
      <c r="AC63" s="157">
        <f>IF('Indicator Date'!AC63="","x",'Indicator Date'!AC63)</f>
        <v>2015</v>
      </c>
      <c r="AD63" s="157">
        <f>IF('Indicator Date'!AD63="","x",'Indicator Date'!AD63)</f>
        <v>2015</v>
      </c>
      <c r="AE63" s="157" t="str">
        <f>IF('Indicator Date'!AE63="","x",'Indicator Date'!AE63)</f>
        <v>x</v>
      </c>
      <c r="AF63" s="157">
        <f>IF('Indicator Date'!AF63="","x",'Indicator Date'!AF63)</f>
        <v>2017</v>
      </c>
      <c r="AG63" s="157">
        <f>IF('Indicator Date'!AG63="","x",'Indicator Date'!AG63)</f>
        <v>2012</v>
      </c>
      <c r="AH63" s="157">
        <f>IF('Indicator Date'!AH63="","x",'Indicator Date'!AH63)</f>
        <v>2016</v>
      </c>
      <c r="AI63" s="157">
        <f>IF('Indicator Date'!AI63="","x",'Indicator Date'!AI63)</f>
        <v>2017</v>
      </c>
      <c r="AJ63" s="157">
        <f>IF('Indicator Date'!AJ63="","x",'Indicator Date'!AJ63)</f>
        <v>2018</v>
      </c>
      <c r="AK63" s="157" t="str">
        <f>IF('Indicator Date'!AK63="","x",YEAR('Indicator Date'!AK63))</f>
        <v>x</v>
      </c>
      <c r="AL63" s="157">
        <f>IF('Indicator Date'!AL63="","x",YEAR('Indicator Date'!AL63))</f>
        <v>2018</v>
      </c>
      <c r="AM63" s="157" t="str">
        <f>IF('Indicator Date'!AM63="","x",YEAR('Indicator Date'!AM63))</f>
        <v>x</v>
      </c>
      <c r="AN63" s="157">
        <f>IF('Indicator Date'!AN63="","x",'Indicator Date'!AN63)</f>
        <v>2016</v>
      </c>
      <c r="AO63" s="157">
        <f>IF('Indicator Date'!AO63="","x",'Indicator Date'!AO63)</f>
        <v>2016</v>
      </c>
      <c r="AP63" s="157">
        <f>IF('Indicator Date'!AP63="","x",'Indicator Date'!AP63)</f>
        <v>2014</v>
      </c>
      <c r="AQ63" s="157">
        <f>IF('Indicator Date'!AQ63="","x",'Indicator Date'!AQ63)</f>
        <v>2014</v>
      </c>
      <c r="AR63" s="157">
        <f>IF('Indicator Date'!AR63="","x",'Indicator Date'!AR63)</f>
        <v>2015</v>
      </c>
      <c r="AS63" s="157">
        <f>IF('Indicator Date'!AS63="","x",'Indicator Date'!AS63)</f>
        <v>2017</v>
      </c>
      <c r="AT63" s="157">
        <f>IF('Indicator Date'!AT63="","x",'Indicator Date'!AT63)</f>
        <v>2018</v>
      </c>
      <c r="AU63" s="157">
        <f>IF('Indicator Date'!AU63="","x",'Indicator Date'!AU63)</f>
        <v>2016</v>
      </c>
      <c r="AV63" s="157" t="str">
        <f>IF('Indicator Date'!AV63="","x",'Indicator Date'!AV63)</f>
        <v>x</v>
      </c>
      <c r="AW63" s="157">
        <f>IF('Indicator Date'!AW63="","x",'Indicator Date'!AW63)</f>
        <v>2016</v>
      </c>
      <c r="AX63" s="157">
        <f>IF('Indicator Date'!AX63="","x",'Indicator Date'!AX63)</f>
        <v>2017</v>
      </c>
      <c r="AY63" s="157">
        <f>IF('Indicator Date'!AY63="","x",'Indicator Date'!AY63)</f>
        <v>2014</v>
      </c>
      <c r="AZ63" s="157">
        <f>IF('Indicator Date'!AZ63="","x",'Indicator Date'!AZ63)</f>
        <v>2015</v>
      </c>
      <c r="BA63" s="157">
        <f>IF('Indicator Date'!BA63="","x",'Indicator Date'!BA63)</f>
        <v>2015</v>
      </c>
      <c r="BB63" s="157">
        <f>IF('Indicator Date'!BB63="","x",'Indicator Date'!BB63)</f>
        <v>2017</v>
      </c>
      <c r="BC63" s="157">
        <f>IF('Indicator Date'!BC63="","x",'Indicator Date'!BC63)</f>
        <v>2017</v>
      </c>
      <c r="BD63" s="157">
        <f>IF('Indicator Date'!BD63="","x",'Indicator Date'!BD63)</f>
        <v>2015</v>
      </c>
      <c r="BE63" s="157" t="str">
        <f>IF('Indicator Date'!BE63="","x",'Indicator Date'!BE63)</f>
        <v>x</v>
      </c>
      <c r="BF63" s="104"/>
    </row>
    <row r="64" spans="1:58" x14ac:dyDescent="0.25">
      <c r="A64" s="128" t="s">
        <v>115</v>
      </c>
      <c r="B64" s="107" t="s">
        <v>114</v>
      </c>
      <c r="C64" s="157">
        <f>IF('Indicator Date'!C64="","x",'Indicator Date'!C64)</f>
        <v>2015</v>
      </c>
      <c r="D64" s="157">
        <f>IF('Indicator Date'!D64="","x",'Indicator Date'!D64)</f>
        <v>2015</v>
      </c>
      <c r="E64" s="157">
        <f>IF('Indicator Date'!E64="","x",'Indicator Date'!E64)</f>
        <v>2015</v>
      </c>
      <c r="F64" s="157">
        <f>IF('Indicator Date'!F64="","x",'Indicator Date'!F64)</f>
        <v>2015</v>
      </c>
      <c r="G64" s="157">
        <f>IF('Indicator Date'!G64="","x",'Indicator Date'!G64)</f>
        <v>2015</v>
      </c>
      <c r="H64" s="157">
        <f>IF('Indicator Date'!H64="","x",'Indicator Date'!H64)</f>
        <v>2015</v>
      </c>
      <c r="I64" s="157">
        <f>IF('Indicator Date'!I64="","x",'Indicator Date'!I64)</f>
        <v>2015</v>
      </c>
      <c r="J64" s="157">
        <f>IF('Indicator Date'!J64="","x",'Indicator Date'!J64)</f>
        <v>2016</v>
      </c>
      <c r="K64" s="157">
        <f>IF('Indicator Date'!K64="","x",'Indicator Date'!K64)</f>
        <v>2016</v>
      </c>
      <c r="L64" s="157">
        <f>IF('Indicator Date'!L64="","x",'Indicator Date'!L64)</f>
        <v>2016</v>
      </c>
      <c r="M64" s="157">
        <f>IF('Indicator Date'!M64="","x",'Indicator Date'!M64)</f>
        <v>2019</v>
      </c>
      <c r="N64" s="157">
        <f>IF('Indicator Date'!N64="","x",'Indicator Date'!N64)</f>
        <v>2019</v>
      </c>
      <c r="O64" s="157">
        <f>IF('Indicator Date'!O64="","x",'Indicator Date'!O64)</f>
        <v>2018</v>
      </c>
      <c r="P64" s="157">
        <f>IF('Indicator Date'!P64="","x",'Indicator Date'!P64)</f>
        <v>2018</v>
      </c>
      <c r="Q64" s="157">
        <f>IF('Indicator Date'!Q64="","x",'Indicator Date'!Q64)</f>
        <v>2017</v>
      </c>
      <c r="R64" s="157" t="str">
        <f>IF('Indicator Date'!R64="","x",LEFT(RIGHT('Indicator Date'!R64,6),4))</f>
        <v>2012</v>
      </c>
      <c r="S64" s="157">
        <f>IF('Indicator Date'!S64="","x",'Indicator Date'!S64)</f>
        <v>2019</v>
      </c>
      <c r="T64" s="157">
        <f>IF('Indicator Date'!T64="","x",'Indicator Date'!T64)</f>
        <v>2016</v>
      </c>
      <c r="U64" s="157">
        <f>IF('Indicator Date'!U64="","x",'Indicator Date'!U64)</f>
        <v>2017</v>
      </c>
      <c r="V64" s="157">
        <f>IF('Indicator Date'!V64="","x",'Indicator Date'!V64)</f>
        <v>2017</v>
      </c>
      <c r="W64" s="157">
        <f>IF('Indicator Date'!W64="","x",'Indicator Date'!W64)</f>
        <v>2017</v>
      </c>
      <c r="X64" s="157">
        <f>IF('Indicator Date'!X64="","x",'Indicator Date'!X64)</f>
        <v>2012</v>
      </c>
      <c r="Y64" s="157">
        <f>IF('Indicator Date'!Y64="","x",'Indicator Date'!Y64)</f>
        <v>2016</v>
      </c>
      <c r="Z64" s="157">
        <f>IF('Indicator Date'!Z64="","x",'Indicator Date'!Z64)</f>
        <v>2017</v>
      </c>
      <c r="AA64" s="157">
        <f>IF('Indicator Date'!AA64="","x",'Indicator Date'!AA64)</f>
        <v>2017</v>
      </c>
      <c r="AB64" s="157">
        <f>IF('Indicator Date'!AB64="","x",'Indicator Date'!AB64)</f>
        <v>2017</v>
      </c>
      <c r="AC64" s="157">
        <f>IF('Indicator Date'!AC64="","x",'Indicator Date'!AC64)</f>
        <v>2015</v>
      </c>
      <c r="AD64" s="157">
        <f>IF('Indicator Date'!AD64="","x",'Indicator Date'!AD64)</f>
        <v>2015</v>
      </c>
      <c r="AE64" s="157">
        <f>IF('Indicator Date'!AE64="","x",'Indicator Date'!AE64)</f>
        <v>2012</v>
      </c>
      <c r="AF64" s="157">
        <f>IF('Indicator Date'!AF64="","x",'Indicator Date'!AF64)</f>
        <v>2017</v>
      </c>
      <c r="AG64" s="157">
        <f>IF('Indicator Date'!AG64="","x",'Indicator Date'!AG64)</f>
        <v>2017</v>
      </c>
      <c r="AH64" s="157">
        <f>IF('Indicator Date'!AH64="","x",'Indicator Date'!AH64)</f>
        <v>2016</v>
      </c>
      <c r="AI64" s="157">
        <f>IF('Indicator Date'!AI64="","x",'Indicator Date'!AI64)</f>
        <v>2017</v>
      </c>
      <c r="AJ64" s="157">
        <f>IF('Indicator Date'!AJ64="","x",'Indicator Date'!AJ64)</f>
        <v>2018</v>
      </c>
      <c r="AK64" s="157" t="str">
        <f>IF('Indicator Date'!AK64="","x",YEAR('Indicator Date'!AK64))</f>
        <v>x</v>
      </c>
      <c r="AL64" s="157">
        <f>IF('Indicator Date'!AL64="","x",YEAR('Indicator Date'!AL64))</f>
        <v>2018</v>
      </c>
      <c r="AM64" s="157" t="str">
        <f>IF('Indicator Date'!AM64="","x",YEAR('Indicator Date'!AM64))</f>
        <v>x</v>
      </c>
      <c r="AN64" s="157">
        <f>IF('Indicator Date'!AN64="","x",'Indicator Date'!AN64)</f>
        <v>2016</v>
      </c>
      <c r="AO64" s="157">
        <f>IF('Indicator Date'!AO64="","x",'Indicator Date'!AO64)</f>
        <v>2016</v>
      </c>
      <c r="AP64" s="157">
        <f>IF('Indicator Date'!AP64="","x",'Indicator Date'!AP64)</f>
        <v>2014</v>
      </c>
      <c r="AQ64" s="157">
        <f>IF('Indicator Date'!AQ64="","x",'Indicator Date'!AQ64)</f>
        <v>2014</v>
      </c>
      <c r="AR64" s="157">
        <f>IF('Indicator Date'!AR64="","x",'Indicator Date'!AR64)</f>
        <v>2015</v>
      </c>
      <c r="AS64" s="157">
        <f>IF('Indicator Date'!AS64="","x",'Indicator Date'!AS64)</f>
        <v>2017</v>
      </c>
      <c r="AT64" s="157">
        <f>IF('Indicator Date'!AT64="","x",'Indicator Date'!AT64)</f>
        <v>2018</v>
      </c>
      <c r="AU64" s="157">
        <f>IF('Indicator Date'!AU64="","x",'Indicator Date'!AU64)</f>
        <v>2016</v>
      </c>
      <c r="AV64" s="157">
        <f>IF('Indicator Date'!AV64="","x",'Indicator Date'!AV64)</f>
        <v>2015</v>
      </c>
      <c r="AW64" s="157">
        <f>IF('Indicator Date'!AW64="","x",'Indicator Date'!AW64)</f>
        <v>2016</v>
      </c>
      <c r="AX64" s="157">
        <f>IF('Indicator Date'!AX64="","x",'Indicator Date'!AX64)</f>
        <v>2017</v>
      </c>
      <c r="AY64" s="157">
        <f>IF('Indicator Date'!AY64="","x",'Indicator Date'!AY64)</f>
        <v>2014</v>
      </c>
      <c r="AZ64" s="157">
        <f>IF('Indicator Date'!AZ64="","x",'Indicator Date'!AZ64)</f>
        <v>2015</v>
      </c>
      <c r="BA64" s="157">
        <f>IF('Indicator Date'!BA64="","x",'Indicator Date'!BA64)</f>
        <v>2015</v>
      </c>
      <c r="BB64" s="157">
        <f>IF('Indicator Date'!BB64="","x",'Indicator Date'!BB64)</f>
        <v>2017</v>
      </c>
      <c r="BC64" s="157">
        <f>IF('Indicator Date'!BC64="","x",'Indicator Date'!BC64)</f>
        <v>2017</v>
      </c>
      <c r="BD64" s="157">
        <f>IF('Indicator Date'!BD64="","x",'Indicator Date'!BD64)</f>
        <v>2015</v>
      </c>
      <c r="BE64" s="157" t="str">
        <f>IF('Indicator Date'!BE64="","x",'Indicator Date'!BE64)</f>
        <v>x</v>
      </c>
      <c r="BF64" s="104"/>
    </row>
    <row r="65" spans="1:58" x14ac:dyDescent="0.25">
      <c r="A65" s="128" t="s">
        <v>117</v>
      </c>
      <c r="B65" s="107" t="s">
        <v>116</v>
      </c>
      <c r="C65" s="157">
        <f>IF('Indicator Date'!C65="","x",'Indicator Date'!C65)</f>
        <v>2015</v>
      </c>
      <c r="D65" s="157">
        <f>IF('Indicator Date'!D65="","x",'Indicator Date'!D65)</f>
        <v>2015</v>
      </c>
      <c r="E65" s="157">
        <f>IF('Indicator Date'!E65="","x",'Indicator Date'!E65)</f>
        <v>2015</v>
      </c>
      <c r="F65" s="157">
        <f>IF('Indicator Date'!F65="","x",'Indicator Date'!F65)</f>
        <v>2015</v>
      </c>
      <c r="G65" s="157">
        <f>IF('Indicator Date'!G65="","x",'Indicator Date'!G65)</f>
        <v>2015</v>
      </c>
      <c r="H65" s="157">
        <f>IF('Indicator Date'!H65="","x",'Indicator Date'!H65)</f>
        <v>2015</v>
      </c>
      <c r="I65" s="157">
        <f>IF('Indicator Date'!I65="","x",'Indicator Date'!I65)</f>
        <v>2015</v>
      </c>
      <c r="J65" s="157">
        <f>IF('Indicator Date'!J65="","x",'Indicator Date'!J65)</f>
        <v>2016</v>
      </c>
      <c r="K65" s="157">
        <f>IF('Indicator Date'!K65="","x",'Indicator Date'!K65)</f>
        <v>2016</v>
      </c>
      <c r="L65" s="157">
        <f>IF('Indicator Date'!L65="","x",'Indicator Date'!L65)</f>
        <v>2016</v>
      </c>
      <c r="M65" s="157">
        <f>IF('Indicator Date'!M65="","x",'Indicator Date'!M65)</f>
        <v>2019</v>
      </c>
      <c r="N65" s="157">
        <f>IF('Indicator Date'!N65="","x",'Indicator Date'!N65)</f>
        <v>2019</v>
      </c>
      <c r="O65" s="157">
        <f>IF('Indicator Date'!O65="","x",'Indicator Date'!O65)</f>
        <v>2018</v>
      </c>
      <c r="P65" s="157">
        <f>IF('Indicator Date'!P65="","x",'Indicator Date'!P65)</f>
        <v>2018</v>
      </c>
      <c r="Q65" s="157">
        <f>IF('Indicator Date'!Q65="","x",'Indicator Date'!Q65)</f>
        <v>2017</v>
      </c>
      <c r="R65" s="157" t="str">
        <f>IF('Indicator Date'!R65="","x",LEFT(RIGHT('Indicator Date'!R65,6),4))</f>
        <v>2013</v>
      </c>
      <c r="S65" s="157">
        <f>IF('Indicator Date'!S65="","x",'Indicator Date'!S65)</f>
        <v>2019</v>
      </c>
      <c r="T65" s="157">
        <f>IF('Indicator Date'!T65="","x",'Indicator Date'!T65)</f>
        <v>2016</v>
      </c>
      <c r="U65" s="157">
        <f>IF('Indicator Date'!U65="","x",'Indicator Date'!U65)</f>
        <v>2017</v>
      </c>
      <c r="V65" s="157">
        <f>IF('Indicator Date'!V65="","x",'Indicator Date'!V65)</f>
        <v>2017</v>
      </c>
      <c r="W65" s="157">
        <f>IF('Indicator Date'!W65="","x",'Indicator Date'!W65)</f>
        <v>2017</v>
      </c>
      <c r="X65" s="157">
        <f>IF('Indicator Date'!X65="","x",'Indicator Date'!X65)</f>
        <v>2013</v>
      </c>
      <c r="Y65" s="157">
        <f>IF('Indicator Date'!Y65="","x",'Indicator Date'!Y65)</f>
        <v>2010</v>
      </c>
      <c r="Z65" s="157">
        <f>IF('Indicator Date'!Z65="","x",'Indicator Date'!Z65)</f>
        <v>2017</v>
      </c>
      <c r="AA65" s="157">
        <f>IF('Indicator Date'!AA65="","x",'Indicator Date'!AA65)</f>
        <v>2017</v>
      </c>
      <c r="AB65" s="157">
        <f>IF('Indicator Date'!AB65="","x",'Indicator Date'!AB65)</f>
        <v>2017</v>
      </c>
      <c r="AC65" s="157">
        <f>IF('Indicator Date'!AC65="","x",'Indicator Date'!AC65)</f>
        <v>2015</v>
      </c>
      <c r="AD65" s="157">
        <f>IF('Indicator Date'!AD65="","x",'Indicator Date'!AD65)</f>
        <v>2015</v>
      </c>
      <c r="AE65" s="157">
        <f>IF('Indicator Date'!AE65="","x",'Indicator Date'!AE65)</f>
        <v>2012</v>
      </c>
      <c r="AF65" s="157">
        <f>IF('Indicator Date'!AF65="","x",'Indicator Date'!AF65)</f>
        <v>2017</v>
      </c>
      <c r="AG65" s="157" t="str">
        <f>IF('Indicator Date'!AG65="","x",'Indicator Date'!AG65)</f>
        <v>x</v>
      </c>
      <c r="AH65" s="157">
        <f>IF('Indicator Date'!AH65="","x",'Indicator Date'!AH65)</f>
        <v>2016</v>
      </c>
      <c r="AI65" s="157">
        <f>IF('Indicator Date'!AI65="","x",'Indicator Date'!AI65)</f>
        <v>2017</v>
      </c>
      <c r="AJ65" s="157">
        <f>IF('Indicator Date'!AJ65="","x",'Indicator Date'!AJ65)</f>
        <v>2018</v>
      </c>
      <c r="AK65" s="157" t="str">
        <f>IF('Indicator Date'!AK65="","x",YEAR('Indicator Date'!AK65))</f>
        <v>x</v>
      </c>
      <c r="AL65" s="157">
        <f>IF('Indicator Date'!AL65="","x",YEAR('Indicator Date'!AL65))</f>
        <v>2018</v>
      </c>
      <c r="AM65" s="157">
        <f>IF('Indicator Date'!AM65="","x",YEAR('Indicator Date'!AM65))</f>
        <v>2018</v>
      </c>
      <c r="AN65" s="157">
        <f>IF('Indicator Date'!AN65="","x",'Indicator Date'!AN65)</f>
        <v>2016</v>
      </c>
      <c r="AO65" s="157">
        <f>IF('Indicator Date'!AO65="","x",'Indicator Date'!AO65)</f>
        <v>2016</v>
      </c>
      <c r="AP65" s="157">
        <f>IF('Indicator Date'!AP65="","x",'Indicator Date'!AP65)</f>
        <v>2014</v>
      </c>
      <c r="AQ65" s="157">
        <f>IF('Indicator Date'!AQ65="","x",'Indicator Date'!AQ65)</f>
        <v>2014</v>
      </c>
      <c r="AR65" s="157">
        <f>IF('Indicator Date'!AR65="","x",'Indicator Date'!AR65)</f>
        <v>2015</v>
      </c>
      <c r="AS65" s="157">
        <f>IF('Indicator Date'!AS65="","x",'Indicator Date'!AS65)</f>
        <v>2017</v>
      </c>
      <c r="AT65" s="157">
        <f>IF('Indicator Date'!AT65="","x",'Indicator Date'!AT65)</f>
        <v>2018</v>
      </c>
      <c r="AU65" s="157">
        <f>IF('Indicator Date'!AU65="","x",'Indicator Date'!AU65)</f>
        <v>2016</v>
      </c>
      <c r="AV65" s="157">
        <f>IF('Indicator Date'!AV65="","x",'Indicator Date'!AV65)</f>
        <v>2015</v>
      </c>
      <c r="AW65" s="157">
        <f>IF('Indicator Date'!AW65="","x",'Indicator Date'!AW65)</f>
        <v>2016</v>
      </c>
      <c r="AX65" s="157">
        <f>IF('Indicator Date'!AX65="","x",'Indicator Date'!AX65)</f>
        <v>2016</v>
      </c>
      <c r="AY65" s="157">
        <f>IF('Indicator Date'!AY65="","x",'Indicator Date'!AY65)</f>
        <v>2014</v>
      </c>
      <c r="AZ65" s="157">
        <f>IF('Indicator Date'!AZ65="","x",'Indicator Date'!AZ65)</f>
        <v>2015</v>
      </c>
      <c r="BA65" s="157">
        <f>IF('Indicator Date'!BA65="","x",'Indicator Date'!BA65)</f>
        <v>2015</v>
      </c>
      <c r="BB65" s="157">
        <f>IF('Indicator Date'!BB65="","x",'Indicator Date'!BB65)</f>
        <v>2017</v>
      </c>
      <c r="BC65" s="157">
        <f>IF('Indicator Date'!BC65="","x",'Indicator Date'!BC65)</f>
        <v>2017</v>
      </c>
      <c r="BD65" s="157">
        <f>IF('Indicator Date'!BD65="","x",'Indicator Date'!BD65)</f>
        <v>2015</v>
      </c>
      <c r="BE65" s="157" t="str">
        <f>IF('Indicator Date'!BE65="","x",'Indicator Date'!BE65)</f>
        <v>x</v>
      </c>
      <c r="BF65" s="104"/>
    </row>
    <row r="66" spans="1:58" x14ac:dyDescent="0.25">
      <c r="A66" s="128" t="s">
        <v>119</v>
      </c>
      <c r="B66" s="107" t="s">
        <v>118</v>
      </c>
      <c r="C66" s="157">
        <f>IF('Indicator Date'!C66="","x",'Indicator Date'!C66)</f>
        <v>2015</v>
      </c>
      <c r="D66" s="157">
        <f>IF('Indicator Date'!D66="","x",'Indicator Date'!D66)</f>
        <v>2015</v>
      </c>
      <c r="E66" s="157">
        <f>IF('Indicator Date'!E66="","x",'Indicator Date'!E66)</f>
        <v>2015</v>
      </c>
      <c r="F66" s="157">
        <f>IF('Indicator Date'!F66="","x",'Indicator Date'!F66)</f>
        <v>2015</v>
      </c>
      <c r="G66" s="157">
        <f>IF('Indicator Date'!G66="","x",'Indicator Date'!G66)</f>
        <v>2015</v>
      </c>
      <c r="H66" s="157">
        <f>IF('Indicator Date'!H66="","x",'Indicator Date'!H66)</f>
        <v>2015</v>
      </c>
      <c r="I66" s="157">
        <f>IF('Indicator Date'!I66="","x",'Indicator Date'!I66)</f>
        <v>2015</v>
      </c>
      <c r="J66" s="157">
        <f>IF('Indicator Date'!J66="","x",'Indicator Date'!J66)</f>
        <v>2016</v>
      </c>
      <c r="K66" s="157">
        <f>IF('Indicator Date'!K66="","x",'Indicator Date'!K66)</f>
        <v>2016</v>
      </c>
      <c r="L66" s="157">
        <f>IF('Indicator Date'!L66="","x",'Indicator Date'!L66)</f>
        <v>2016</v>
      </c>
      <c r="M66" s="157">
        <f>IF('Indicator Date'!M66="","x",'Indicator Date'!M66)</f>
        <v>2019</v>
      </c>
      <c r="N66" s="157">
        <f>IF('Indicator Date'!N66="","x",'Indicator Date'!N66)</f>
        <v>2019</v>
      </c>
      <c r="O66" s="157">
        <f>IF('Indicator Date'!O66="","x",'Indicator Date'!O66)</f>
        <v>2018</v>
      </c>
      <c r="P66" s="157">
        <f>IF('Indicator Date'!P66="","x",'Indicator Date'!P66)</f>
        <v>2018</v>
      </c>
      <c r="Q66" s="157">
        <f>IF('Indicator Date'!Q66="","x",'Indicator Date'!Q66)</f>
        <v>2017</v>
      </c>
      <c r="R66" s="157" t="str">
        <f>IF('Indicator Date'!R66="","x",LEFT(RIGHT('Indicator Date'!R66,6),4))</f>
        <v>x</v>
      </c>
      <c r="S66" s="157">
        <f>IF('Indicator Date'!S66="","x",'Indicator Date'!S66)</f>
        <v>2019</v>
      </c>
      <c r="T66" s="157">
        <f>IF('Indicator Date'!T66="","x",'Indicator Date'!T66)</f>
        <v>2016</v>
      </c>
      <c r="U66" s="157">
        <f>IF('Indicator Date'!U66="","x",'Indicator Date'!U66)</f>
        <v>2017</v>
      </c>
      <c r="V66" s="157">
        <f>IF('Indicator Date'!V66="","x",'Indicator Date'!V66)</f>
        <v>2017</v>
      </c>
      <c r="W66" s="157">
        <f>IF('Indicator Date'!W66="","x",'Indicator Date'!W66)</f>
        <v>2017</v>
      </c>
      <c r="X66" s="157">
        <f>IF('Indicator Date'!X66="","x",'Indicator Date'!X66)</f>
        <v>2009</v>
      </c>
      <c r="Y66" s="157">
        <f>IF('Indicator Date'!Y66="","x",'Indicator Date'!Y66)</f>
        <v>2013</v>
      </c>
      <c r="Z66" s="157">
        <f>IF('Indicator Date'!Z66="","x",'Indicator Date'!Z66)</f>
        <v>2017</v>
      </c>
      <c r="AA66" s="157">
        <f>IF('Indicator Date'!AA66="","x",'Indicator Date'!AA66)</f>
        <v>2017</v>
      </c>
      <c r="AB66" s="157">
        <f>IF('Indicator Date'!AB66="","x",'Indicator Date'!AB66)</f>
        <v>2017</v>
      </c>
      <c r="AC66" s="157">
        <f>IF('Indicator Date'!AC66="","x",'Indicator Date'!AC66)</f>
        <v>2015</v>
      </c>
      <c r="AD66" s="157">
        <f>IF('Indicator Date'!AD66="","x",'Indicator Date'!AD66)</f>
        <v>2015</v>
      </c>
      <c r="AE66" s="157">
        <f>IF('Indicator Date'!AE66="","x",'Indicator Date'!AE66)</f>
        <v>2012</v>
      </c>
      <c r="AF66" s="157">
        <f>IF('Indicator Date'!AF66="","x",'Indicator Date'!AF66)</f>
        <v>2017</v>
      </c>
      <c r="AG66" s="157">
        <f>IF('Indicator Date'!AG66="","x",'Indicator Date'!AG66)</f>
        <v>2016</v>
      </c>
      <c r="AH66" s="157">
        <f>IF('Indicator Date'!AH66="","x",'Indicator Date'!AH66)</f>
        <v>2016</v>
      </c>
      <c r="AI66" s="157">
        <f>IF('Indicator Date'!AI66="","x",'Indicator Date'!AI66)</f>
        <v>2017</v>
      </c>
      <c r="AJ66" s="157">
        <f>IF('Indicator Date'!AJ66="","x",'Indicator Date'!AJ66)</f>
        <v>2018</v>
      </c>
      <c r="AK66" s="157">
        <f>IF('Indicator Date'!AK66="","x",YEAR('Indicator Date'!AK66))</f>
        <v>2017</v>
      </c>
      <c r="AL66" s="157">
        <f>IF('Indicator Date'!AL66="","x",YEAR('Indicator Date'!AL66))</f>
        <v>2018</v>
      </c>
      <c r="AM66" s="157" t="str">
        <f>IF('Indicator Date'!AM66="","x",YEAR('Indicator Date'!AM66))</f>
        <v>x</v>
      </c>
      <c r="AN66" s="157">
        <f>IF('Indicator Date'!AN66="","x",'Indicator Date'!AN66)</f>
        <v>2016</v>
      </c>
      <c r="AO66" s="157">
        <f>IF('Indicator Date'!AO66="","x",'Indicator Date'!AO66)</f>
        <v>2016</v>
      </c>
      <c r="AP66" s="157" t="str">
        <f>IF('Indicator Date'!AP66="","x",'Indicator Date'!AP66)</f>
        <v>x</v>
      </c>
      <c r="AQ66" s="157" t="str">
        <f>IF('Indicator Date'!AQ66="","x",'Indicator Date'!AQ66)</f>
        <v>x</v>
      </c>
      <c r="AR66" s="157">
        <f>IF('Indicator Date'!AR66="","x",'Indicator Date'!AR66)</f>
        <v>2015</v>
      </c>
      <c r="AS66" s="157">
        <f>IF('Indicator Date'!AS66="","x",'Indicator Date'!AS66)</f>
        <v>2017</v>
      </c>
      <c r="AT66" s="157">
        <f>IF('Indicator Date'!AT66="","x",'Indicator Date'!AT66)</f>
        <v>2018</v>
      </c>
      <c r="AU66" s="157">
        <f>IF('Indicator Date'!AU66="","x",'Indicator Date'!AU66)</f>
        <v>2016</v>
      </c>
      <c r="AV66" s="157">
        <f>IF('Indicator Date'!AV66="","x",'Indicator Date'!AV66)</f>
        <v>2015</v>
      </c>
      <c r="AW66" s="157">
        <f>IF('Indicator Date'!AW66="","x",'Indicator Date'!AW66)</f>
        <v>2016</v>
      </c>
      <c r="AX66" s="157">
        <f>IF('Indicator Date'!AX66="","x",'Indicator Date'!AX66)</f>
        <v>2017</v>
      </c>
      <c r="AY66" s="157">
        <f>IF('Indicator Date'!AY66="","x",'Indicator Date'!AY66)</f>
        <v>2014</v>
      </c>
      <c r="AZ66" s="157">
        <f>IF('Indicator Date'!AZ66="","x",'Indicator Date'!AZ66)</f>
        <v>2015</v>
      </c>
      <c r="BA66" s="157">
        <f>IF('Indicator Date'!BA66="","x",'Indicator Date'!BA66)</f>
        <v>2015</v>
      </c>
      <c r="BB66" s="157">
        <f>IF('Indicator Date'!BB66="","x",'Indicator Date'!BB66)</f>
        <v>2017</v>
      </c>
      <c r="BC66" s="157">
        <f>IF('Indicator Date'!BC66="","x",'Indicator Date'!BC66)</f>
        <v>2017</v>
      </c>
      <c r="BD66" s="157">
        <f>IF('Indicator Date'!BD66="","x",'Indicator Date'!BD66)</f>
        <v>2015</v>
      </c>
      <c r="BE66" s="157" t="str">
        <f>IF('Indicator Date'!BE66="","x",'Indicator Date'!BE66)</f>
        <v>x</v>
      </c>
      <c r="BF66" s="104"/>
    </row>
    <row r="67" spans="1:58" x14ac:dyDescent="0.25">
      <c r="A67" s="128" t="s">
        <v>121</v>
      </c>
      <c r="B67" s="107" t="s">
        <v>120</v>
      </c>
      <c r="C67" s="157">
        <f>IF('Indicator Date'!C67="","x",'Indicator Date'!C67)</f>
        <v>2015</v>
      </c>
      <c r="D67" s="157">
        <f>IF('Indicator Date'!D67="","x",'Indicator Date'!D67)</f>
        <v>2015</v>
      </c>
      <c r="E67" s="157">
        <f>IF('Indicator Date'!E67="","x",'Indicator Date'!E67)</f>
        <v>2015</v>
      </c>
      <c r="F67" s="157">
        <f>IF('Indicator Date'!F67="","x",'Indicator Date'!F67)</f>
        <v>2015</v>
      </c>
      <c r="G67" s="157">
        <f>IF('Indicator Date'!G67="","x",'Indicator Date'!G67)</f>
        <v>2015</v>
      </c>
      <c r="H67" s="157">
        <f>IF('Indicator Date'!H67="","x",'Indicator Date'!H67)</f>
        <v>2015</v>
      </c>
      <c r="I67" s="157">
        <f>IF('Indicator Date'!I67="","x",'Indicator Date'!I67)</f>
        <v>2015</v>
      </c>
      <c r="J67" s="157">
        <f>IF('Indicator Date'!J67="","x",'Indicator Date'!J67)</f>
        <v>2016</v>
      </c>
      <c r="K67" s="157">
        <f>IF('Indicator Date'!K67="","x",'Indicator Date'!K67)</f>
        <v>2016</v>
      </c>
      <c r="L67" s="157">
        <f>IF('Indicator Date'!L67="","x",'Indicator Date'!L67)</f>
        <v>2016</v>
      </c>
      <c r="M67" s="157">
        <f>IF('Indicator Date'!M67="","x",'Indicator Date'!M67)</f>
        <v>2019</v>
      </c>
      <c r="N67" s="157">
        <f>IF('Indicator Date'!N67="","x",'Indicator Date'!N67)</f>
        <v>2019</v>
      </c>
      <c r="O67" s="157">
        <f>IF('Indicator Date'!O67="","x",'Indicator Date'!O67)</f>
        <v>2018</v>
      </c>
      <c r="P67" s="157">
        <f>IF('Indicator Date'!P67="","x",'Indicator Date'!P67)</f>
        <v>2018</v>
      </c>
      <c r="Q67" s="157">
        <f>IF('Indicator Date'!Q67="","x",'Indicator Date'!Q67)</f>
        <v>2017</v>
      </c>
      <c r="R67" s="157" t="str">
        <f>IF('Indicator Date'!R67="","x",LEFT(RIGHT('Indicator Date'!R67,6),4))</f>
        <v>x</v>
      </c>
      <c r="S67" s="157">
        <f>IF('Indicator Date'!S67="","x",'Indicator Date'!S67)</f>
        <v>2019</v>
      </c>
      <c r="T67" s="157">
        <f>IF('Indicator Date'!T67="","x",'Indicator Date'!T67)</f>
        <v>2016</v>
      </c>
      <c r="U67" s="157">
        <f>IF('Indicator Date'!U67="","x",'Indicator Date'!U67)</f>
        <v>2017</v>
      </c>
      <c r="V67" s="157" t="str">
        <f>IF('Indicator Date'!V67="","x",'Indicator Date'!V67)</f>
        <v>x</v>
      </c>
      <c r="W67" s="157">
        <f>IF('Indicator Date'!W67="","x",'Indicator Date'!W67)</f>
        <v>2017</v>
      </c>
      <c r="X67" s="157" t="str">
        <f>IF('Indicator Date'!X67="","x",'Indicator Date'!X67)</f>
        <v>x</v>
      </c>
      <c r="Y67" s="157">
        <f>IF('Indicator Date'!Y67="","x",'Indicator Date'!Y67)</f>
        <v>2012</v>
      </c>
      <c r="Z67" s="157">
        <f>IF('Indicator Date'!Z67="","x",'Indicator Date'!Z67)</f>
        <v>2017</v>
      </c>
      <c r="AA67" s="157">
        <f>IF('Indicator Date'!AA67="","x",'Indicator Date'!AA67)</f>
        <v>2017</v>
      </c>
      <c r="AB67" s="157">
        <f>IF('Indicator Date'!AB67="","x",'Indicator Date'!AB67)</f>
        <v>2017</v>
      </c>
      <c r="AC67" s="157">
        <f>IF('Indicator Date'!AC67="","x",'Indicator Date'!AC67)</f>
        <v>2015</v>
      </c>
      <c r="AD67" s="157">
        <f>IF('Indicator Date'!AD67="","x",'Indicator Date'!AD67)</f>
        <v>2015</v>
      </c>
      <c r="AE67" s="157" t="str">
        <f>IF('Indicator Date'!AE67="","x",'Indicator Date'!AE67)</f>
        <v>x</v>
      </c>
      <c r="AF67" s="157">
        <f>IF('Indicator Date'!AF67="","x",'Indicator Date'!AF67)</f>
        <v>2017</v>
      </c>
      <c r="AG67" s="157">
        <f>IF('Indicator Date'!AG67="","x",'Indicator Date'!AG67)</f>
        <v>2011</v>
      </c>
      <c r="AH67" s="157">
        <f>IF('Indicator Date'!AH67="","x",'Indicator Date'!AH67)</f>
        <v>2016</v>
      </c>
      <c r="AI67" s="157">
        <f>IF('Indicator Date'!AI67="","x",'Indicator Date'!AI67)</f>
        <v>2017</v>
      </c>
      <c r="AJ67" s="157">
        <f>IF('Indicator Date'!AJ67="","x",'Indicator Date'!AJ67)</f>
        <v>2018</v>
      </c>
      <c r="AK67" s="157" t="str">
        <f>IF('Indicator Date'!AK67="","x",YEAR('Indicator Date'!AK67))</f>
        <v>x</v>
      </c>
      <c r="AL67" s="157">
        <f>IF('Indicator Date'!AL67="","x",YEAR('Indicator Date'!AL67))</f>
        <v>2018</v>
      </c>
      <c r="AM67" s="157" t="str">
        <f>IF('Indicator Date'!AM67="","x",YEAR('Indicator Date'!AM67))</f>
        <v>x</v>
      </c>
      <c r="AN67" s="157">
        <f>IF('Indicator Date'!AN67="","x",'Indicator Date'!AN67)</f>
        <v>2016</v>
      </c>
      <c r="AO67" s="157">
        <f>IF('Indicator Date'!AO67="","x",'Indicator Date'!AO67)</f>
        <v>2016</v>
      </c>
      <c r="AP67" s="157">
        <f>IF('Indicator Date'!AP67="","x",'Indicator Date'!AP67)</f>
        <v>2014</v>
      </c>
      <c r="AQ67" s="157">
        <f>IF('Indicator Date'!AQ67="","x",'Indicator Date'!AQ67)</f>
        <v>2014</v>
      </c>
      <c r="AR67" s="157">
        <f>IF('Indicator Date'!AR67="","x",'Indicator Date'!AR67)</f>
        <v>2015</v>
      </c>
      <c r="AS67" s="157">
        <f>IF('Indicator Date'!AS67="","x",'Indicator Date'!AS67)</f>
        <v>2017</v>
      </c>
      <c r="AT67" s="157">
        <f>IF('Indicator Date'!AT67="","x",'Indicator Date'!AT67)</f>
        <v>2018</v>
      </c>
      <c r="AU67" s="157">
        <f>IF('Indicator Date'!AU67="","x",'Indicator Date'!AU67)</f>
        <v>2016</v>
      </c>
      <c r="AV67" s="157" t="str">
        <f>IF('Indicator Date'!AV67="","x",'Indicator Date'!AV67)</f>
        <v>x</v>
      </c>
      <c r="AW67" s="157">
        <f>IF('Indicator Date'!AW67="","x",'Indicator Date'!AW67)</f>
        <v>2016</v>
      </c>
      <c r="AX67" s="157">
        <f>IF('Indicator Date'!AX67="","x",'Indicator Date'!AX67)</f>
        <v>2017</v>
      </c>
      <c r="AY67" s="157">
        <f>IF('Indicator Date'!AY67="","x",'Indicator Date'!AY67)</f>
        <v>2014</v>
      </c>
      <c r="AZ67" s="157">
        <f>IF('Indicator Date'!AZ67="","x",'Indicator Date'!AZ67)</f>
        <v>2015</v>
      </c>
      <c r="BA67" s="157">
        <f>IF('Indicator Date'!BA67="","x",'Indicator Date'!BA67)</f>
        <v>2015</v>
      </c>
      <c r="BB67" s="157">
        <f>IF('Indicator Date'!BB67="","x",'Indicator Date'!BB67)</f>
        <v>2017</v>
      </c>
      <c r="BC67" s="157">
        <f>IF('Indicator Date'!BC67="","x",'Indicator Date'!BC67)</f>
        <v>2017</v>
      </c>
      <c r="BD67" s="157">
        <f>IF('Indicator Date'!BD67="","x",'Indicator Date'!BD67)</f>
        <v>2015</v>
      </c>
      <c r="BE67" s="157" t="str">
        <f>IF('Indicator Date'!BE67="","x",'Indicator Date'!BE67)</f>
        <v>x</v>
      </c>
      <c r="BF67" s="104"/>
    </row>
    <row r="68" spans="1:58" x14ac:dyDescent="0.25">
      <c r="A68" s="128" t="s">
        <v>123</v>
      </c>
      <c r="B68" s="107" t="s">
        <v>122</v>
      </c>
      <c r="C68" s="157">
        <f>IF('Indicator Date'!C68="","x",'Indicator Date'!C68)</f>
        <v>2015</v>
      </c>
      <c r="D68" s="157">
        <f>IF('Indicator Date'!D68="","x",'Indicator Date'!D68)</f>
        <v>2015</v>
      </c>
      <c r="E68" s="157">
        <f>IF('Indicator Date'!E68="","x",'Indicator Date'!E68)</f>
        <v>2015</v>
      </c>
      <c r="F68" s="157">
        <f>IF('Indicator Date'!F68="","x",'Indicator Date'!F68)</f>
        <v>2015</v>
      </c>
      <c r="G68" s="157">
        <f>IF('Indicator Date'!G68="","x",'Indicator Date'!G68)</f>
        <v>2015</v>
      </c>
      <c r="H68" s="157">
        <f>IF('Indicator Date'!H68="","x",'Indicator Date'!H68)</f>
        <v>2015</v>
      </c>
      <c r="I68" s="157">
        <f>IF('Indicator Date'!I68="","x",'Indicator Date'!I68)</f>
        <v>2015</v>
      </c>
      <c r="J68" s="157">
        <f>IF('Indicator Date'!J68="","x",'Indicator Date'!J68)</f>
        <v>2016</v>
      </c>
      <c r="K68" s="157">
        <f>IF('Indicator Date'!K68="","x",'Indicator Date'!K68)</f>
        <v>2016</v>
      </c>
      <c r="L68" s="157">
        <f>IF('Indicator Date'!L68="","x",'Indicator Date'!L68)</f>
        <v>2016</v>
      </c>
      <c r="M68" s="157">
        <f>IF('Indicator Date'!M68="","x",'Indicator Date'!M68)</f>
        <v>2019</v>
      </c>
      <c r="N68" s="157">
        <f>IF('Indicator Date'!N68="","x",'Indicator Date'!N68)</f>
        <v>2019</v>
      </c>
      <c r="O68" s="157">
        <f>IF('Indicator Date'!O68="","x",'Indicator Date'!O68)</f>
        <v>2018</v>
      </c>
      <c r="P68" s="157">
        <f>IF('Indicator Date'!P68="","x",'Indicator Date'!P68)</f>
        <v>2018</v>
      </c>
      <c r="Q68" s="157">
        <f>IF('Indicator Date'!Q68="","x",'Indicator Date'!Q68)</f>
        <v>2017</v>
      </c>
      <c r="R68" s="157" t="str">
        <f>IF('Indicator Date'!R68="","x",LEFT(RIGHT('Indicator Date'!R68,6),4))</f>
        <v>2014</v>
      </c>
      <c r="S68" s="157">
        <f>IF('Indicator Date'!S68="","x",'Indicator Date'!S68)</f>
        <v>2019</v>
      </c>
      <c r="T68" s="157">
        <f>IF('Indicator Date'!T68="","x",'Indicator Date'!T68)</f>
        <v>2016</v>
      </c>
      <c r="U68" s="157">
        <f>IF('Indicator Date'!U68="","x",'Indicator Date'!U68)</f>
        <v>2017</v>
      </c>
      <c r="V68" s="157">
        <f>IF('Indicator Date'!V68="","x",'Indicator Date'!V68)</f>
        <v>2017</v>
      </c>
      <c r="W68" s="157">
        <f>IF('Indicator Date'!W68="","x",'Indicator Date'!W68)</f>
        <v>2017</v>
      </c>
      <c r="X68" s="157">
        <f>IF('Indicator Date'!X68="","x",'Indicator Date'!X68)</f>
        <v>2014</v>
      </c>
      <c r="Y68" s="157">
        <f>IF('Indicator Date'!Y68="","x",'Indicator Date'!Y68)</f>
        <v>2010</v>
      </c>
      <c r="Z68" s="157">
        <f>IF('Indicator Date'!Z68="","x",'Indicator Date'!Z68)</f>
        <v>2017</v>
      </c>
      <c r="AA68" s="157">
        <f>IF('Indicator Date'!AA68="","x",'Indicator Date'!AA68)</f>
        <v>2017</v>
      </c>
      <c r="AB68" s="157">
        <f>IF('Indicator Date'!AB68="","x",'Indicator Date'!AB68)</f>
        <v>2017</v>
      </c>
      <c r="AC68" s="157">
        <f>IF('Indicator Date'!AC68="","x",'Indicator Date'!AC68)</f>
        <v>2015</v>
      </c>
      <c r="AD68" s="157">
        <f>IF('Indicator Date'!AD68="","x",'Indicator Date'!AD68)</f>
        <v>2015</v>
      </c>
      <c r="AE68" s="157">
        <f>IF('Indicator Date'!AE68="","x",'Indicator Date'!AE68)</f>
        <v>2012</v>
      </c>
      <c r="AF68" s="157">
        <f>IF('Indicator Date'!AF68="","x",'Indicator Date'!AF68)</f>
        <v>2017</v>
      </c>
      <c r="AG68" s="157">
        <f>IF('Indicator Date'!AG68="","x",'Indicator Date'!AG68)</f>
        <v>2005</v>
      </c>
      <c r="AH68" s="157">
        <f>IF('Indicator Date'!AH68="","x",'Indicator Date'!AH68)</f>
        <v>2016</v>
      </c>
      <c r="AI68" s="157">
        <f>IF('Indicator Date'!AI68="","x",'Indicator Date'!AI68)</f>
        <v>2017</v>
      </c>
      <c r="AJ68" s="157">
        <f>IF('Indicator Date'!AJ68="","x",'Indicator Date'!AJ68)</f>
        <v>2018</v>
      </c>
      <c r="AK68" s="157" t="str">
        <f>IF('Indicator Date'!AK68="","x",YEAR('Indicator Date'!AK68))</f>
        <v>x</v>
      </c>
      <c r="AL68" s="157">
        <f>IF('Indicator Date'!AL68="","x",YEAR('Indicator Date'!AL68))</f>
        <v>2019</v>
      </c>
      <c r="AM68" s="157" t="str">
        <f>IF('Indicator Date'!AM68="","x",YEAR('Indicator Date'!AM68))</f>
        <v>x</v>
      </c>
      <c r="AN68" s="157">
        <f>IF('Indicator Date'!AN68="","x",'Indicator Date'!AN68)</f>
        <v>2016</v>
      </c>
      <c r="AO68" s="157">
        <f>IF('Indicator Date'!AO68="","x",'Indicator Date'!AO68)</f>
        <v>2016</v>
      </c>
      <c r="AP68" s="157">
        <f>IF('Indicator Date'!AP68="","x",'Indicator Date'!AP68)</f>
        <v>2014</v>
      </c>
      <c r="AQ68" s="157">
        <f>IF('Indicator Date'!AQ68="","x",'Indicator Date'!AQ68)</f>
        <v>2014</v>
      </c>
      <c r="AR68" s="157">
        <f>IF('Indicator Date'!AR68="","x",'Indicator Date'!AR68)</f>
        <v>2015</v>
      </c>
      <c r="AS68" s="157">
        <f>IF('Indicator Date'!AS68="","x",'Indicator Date'!AS68)</f>
        <v>2017</v>
      </c>
      <c r="AT68" s="157">
        <f>IF('Indicator Date'!AT68="","x",'Indicator Date'!AT68)</f>
        <v>2018</v>
      </c>
      <c r="AU68" s="157">
        <f>IF('Indicator Date'!AU68="","x",'Indicator Date'!AU68)</f>
        <v>2016</v>
      </c>
      <c r="AV68" s="157">
        <f>IF('Indicator Date'!AV68="","x",'Indicator Date'!AV68)</f>
        <v>2015</v>
      </c>
      <c r="AW68" s="157">
        <f>IF('Indicator Date'!AW68="","x",'Indicator Date'!AW68)</f>
        <v>2016</v>
      </c>
      <c r="AX68" s="157">
        <f>IF('Indicator Date'!AX68="","x",'Indicator Date'!AX68)</f>
        <v>2017</v>
      </c>
      <c r="AY68" s="157">
        <f>IF('Indicator Date'!AY68="","x",'Indicator Date'!AY68)</f>
        <v>2014</v>
      </c>
      <c r="AZ68" s="157">
        <f>IF('Indicator Date'!AZ68="","x",'Indicator Date'!AZ68)</f>
        <v>2015</v>
      </c>
      <c r="BA68" s="157">
        <f>IF('Indicator Date'!BA68="","x",'Indicator Date'!BA68)</f>
        <v>2015</v>
      </c>
      <c r="BB68" s="157">
        <f>IF('Indicator Date'!BB68="","x",'Indicator Date'!BB68)</f>
        <v>2017</v>
      </c>
      <c r="BC68" s="157">
        <f>IF('Indicator Date'!BC68="","x",'Indicator Date'!BC68)</f>
        <v>2017</v>
      </c>
      <c r="BD68" s="157">
        <f>IF('Indicator Date'!BD68="","x",'Indicator Date'!BD68)</f>
        <v>2015</v>
      </c>
      <c r="BE68" s="157" t="str">
        <f>IF('Indicator Date'!BE68="","x",'Indicator Date'!BE68)</f>
        <v>x</v>
      </c>
      <c r="BF68" s="104"/>
    </row>
    <row r="69" spans="1:58" x14ac:dyDescent="0.25">
      <c r="A69" s="128" t="s">
        <v>125</v>
      </c>
      <c r="B69" s="107" t="s">
        <v>124</v>
      </c>
      <c r="C69" s="157">
        <f>IF('Indicator Date'!C69="","x",'Indicator Date'!C69)</f>
        <v>2015</v>
      </c>
      <c r="D69" s="157">
        <f>IF('Indicator Date'!D69="","x",'Indicator Date'!D69)</f>
        <v>2015</v>
      </c>
      <c r="E69" s="157">
        <f>IF('Indicator Date'!E69="","x",'Indicator Date'!E69)</f>
        <v>2015</v>
      </c>
      <c r="F69" s="157">
        <f>IF('Indicator Date'!F69="","x",'Indicator Date'!F69)</f>
        <v>2015</v>
      </c>
      <c r="G69" s="157">
        <f>IF('Indicator Date'!G69="","x",'Indicator Date'!G69)</f>
        <v>2015</v>
      </c>
      <c r="H69" s="157">
        <f>IF('Indicator Date'!H69="","x",'Indicator Date'!H69)</f>
        <v>2015</v>
      </c>
      <c r="I69" s="157">
        <f>IF('Indicator Date'!I69="","x",'Indicator Date'!I69)</f>
        <v>2015</v>
      </c>
      <c r="J69" s="157">
        <f>IF('Indicator Date'!J69="","x",'Indicator Date'!J69)</f>
        <v>2016</v>
      </c>
      <c r="K69" s="157">
        <f>IF('Indicator Date'!K69="","x",'Indicator Date'!K69)</f>
        <v>2016</v>
      </c>
      <c r="L69" s="157">
        <f>IF('Indicator Date'!L69="","x",'Indicator Date'!L69)</f>
        <v>2016</v>
      </c>
      <c r="M69" s="157">
        <f>IF('Indicator Date'!M69="","x",'Indicator Date'!M69)</f>
        <v>2019</v>
      </c>
      <c r="N69" s="157">
        <f>IF('Indicator Date'!N69="","x",'Indicator Date'!N69)</f>
        <v>2019</v>
      </c>
      <c r="O69" s="157">
        <f>IF('Indicator Date'!O69="","x",'Indicator Date'!O69)</f>
        <v>2018</v>
      </c>
      <c r="P69" s="157">
        <f>IF('Indicator Date'!P69="","x",'Indicator Date'!P69)</f>
        <v>2018</v>
      </c>
      <c r="Q69" s="157">
        <f>IF('Indicator Date'!Q69="","x",'Indicator Date'!Q69)</f>
        <v>2017</v>
      </c>
      <c r="R69" s="157" t="str">
        <f>IF('Indicator Date'!R69="","x",LEFT(RIGHT('Indicator Date'!R69,6),4))</f>
        <v>x</v>
      </c>
      <c r="S69" s="157">
        <f>IF('Indicator Date'!S69="","x",'Indicator Date'!S69)</f>
        <v>2019</v>
      </c>
      <c r="T69" s="157">
        <f>IF('Indicator Date'!T69="","x",'Indicator Date'!T69)</f>
        <v>2016</v>
      </c>
      <c r="U69" s="157">
        <f>IF('Indicator Date'!U69="","x",'Indicator Date'!U69)</f>
        <v>2017</v>
      </c>
      <c r="V69" s="157" t="str">
        <f>IF('Indicator Date'!V69="","x",'Indicator Date'!V69)</f>
        <v>x</v>
      </c>
      <c r="W69" s="157">
        <f>IF('Indicator Date'!W69="","x",'Indicator Date'!W69)</f>
        <v>2017</v>
      </c>
      <c r="X69" s="157" t="str">
        <f>IF('Indicator Date'!X69="","x",'Indicator Date'!X69)</f>
        <v>x</v>
      </c>
      <c r="Y69" s="157">
        <f>IF('Indicator Date'!Y69="","x",'Indicator Date'!Y69)</f>
        <v>2010</v>
      </c>
      <c r="Z69" s="157">
        <f>IF('Indicator Date'!Z69="","x",'Indicator Date'!Z69)</f>
        <v>2017</v>
      </c>
      <c r="AA69" s="157">
        <f>IF('Indicator Date'!AA69="","x",'Indicator Date'!AA69)</f>
        <v>2017</v>
      </c>
      <c r="AB69" s="157">
        <f>IF('Indicator Date'!AB69="","x",'Indicator Date'!AB69)</f>
        <v>2017</v>
      </c>
      <c r="AC69" s="157">
        <f>IF('Indicator Date'!AC69="","x",'Indicator Date'!AC69)</f>
        <v>2015</v>
      </c>
      <c r="AD69" s="157">
        <f>IF('Indicator Date'!AD69="","x",'Indicator Date'!AD69)</f>
        <v>2015</v>
      </c>
      <c r="AE69" s="157" t="str">
        <f>IF('Indicator Date'!AE69="","x",'Indicator Date'!AE69)</f>
        <v>x</v>
      </c>
      <c r="AF69" s="157">
        <f>IF('Indicator Date'!AF69="","x",'Indicator Date'!AF69)</f>
        <v>2017</v>
      </c>
      <c r="AG69" s="157">
        <f>IF('Indicator Date'!AG69="","x",'Indicator Date'!AG69)</f>
        <v>2012</v>
      </c>
      <c r="AH69" s="157">
        <f>IF('Indicator Date'!AH69="","x",'Indicator Date'!AH69)</f>
        <v>2016</v>
      </c>
      <c r="AI69" s="157">
        <f>IF('Indicator Date'!AI69="","x",'Indicator Date'!AI69)</f>
        <v>2017</v>
      </c>
      <c r="AJ69" s="157">
        <f>IF('Indicator Date'!AJ69="","x",'Indicator Date'!AJ69)</f>
        <v>2018</v>
      </c>
      <c r="AK69" s="157" t="str">
        <f>IF('Indicator Date'!AK69="","x",YEAR('Indicator Date'!AK69))</f>
        <v>x</v>
      </c>
      <c r="AL69" s="157">
        <f>IF('Indicator Date'!AL69="","x",YEAR('Indicator Date'!AL69))</f>
        <v>2018</v>
      </c>
      <c r="AM69" s="157" t="str">
        <f>IF('Indicator Date'!AM69="","x",YEAR('Indicator Date'!AM69))</f>
        <v>x</v>
      </c>
      <c r="AN69" s="157">
        <f>IF('Indicator Date'!AN69="","x",'Indicator Date'!AN69)</f>
        <v>2016</v>
      </c>
      <c r="AO69" s="157">
        <f>IF('Indicator Date'!AO69="","x",'Indicator Date'!AO69)</f>
        <v>2016</v>
      </c>
      <c r="AP69" s="157">
        <f>IF('Indicator Date'!AP69="","x",'Indicator Date'!AP69)</f>
        <v>2014</v>
      </c>
      <c r="AQ69" s="157">
        <f>IF('Indicator Date'!AQ69="","x",'Indicator Date'!AQ69)</f>
        <v>2014</v>
      </c>
      <c r="AR69" s="157">
        <f>IF('Indicator Date'!AR69="","x",'Indicator Date'!AR69)</f>
        <v>2015</v>
      </c>
      <c r="AS69" s="157">
        <f>IF('Indicator Date'!AS69="","x",'Indicator Date'!AS69)</f>
        <v>2017</v>
      </c>
      <c r="AT69" s="157">
        <f>IF('Indicator Date'!AT69="","x",'Indicator Date'!AT69)</f>
        <v>2018</v>
      </c>
      <c r="AU69" s="157">
        <f>IF('Indicator Date'!AU69="","x",'Indicator Date'!AU69)</f>
        <v>2016</v>
      </c>
      <c r="AV69" s="157">
        <f>IF('Indicator Date'!AV69="","x",'Indicator Date'!AV69)</f>
        <v>2015</v>
      </c>
      <c r="AW69" s="157">
        <f>IF('Indicator Date'!AW69="","x",'Indicator Date'!AW69)</f>
        <v>2016</v>
      </c>
      <c r="AX69" s="157">
        <f>IF('Indicator Date'!AX69="","x",'Indicator Date'!AX69)</f>
        <v>2017</v>
      </c>
      <c r="AY69" s="157">
        <f>IF('Indicator Date'!AY69="","x",'Indicator Date'!AY69)</f>
        <v>2014</v>
      </c>
      <c r="AZ69" s="157">
        <f>IF('Indicator Date'!AZ69="","x",'Indicator Date'!AZ69)</f>
        <v>2015</v>
      </c>
      <c r="BA69" s="157">
        <f>IF('Indicator Date'!BA69="","x",'Indicator Date'!BA69)</f>
        <v>2015</v>
      </c>
      <c r="BB69" s="157">
        <f>IF('Indicator Date'!BB69="","x",'Indicator Date'!BB69)</f>
        <v>2017</v>
      </c>
      <c r="BC69" s="157">
        <f>IF('Indicator Date'!BC69="","x",'Indicator Date'!BC69)</f>
        <v>2017</v>
      </c>
      <c r="BD69" s="157">
        <f>IF('Indicator Date'!BD69="","x",'Indicator Date'!BD69)</f>
        <v>2015</v>
      </c>
      <c r="BE69" s="157" t="str">
        <f>IF('Indicator Date'!BE69="","x",'Indicator Date'!BE69)</f>
        <v>x</v>
      </c>
      <c r="BF69" s="104"/>
    </row>
    <row r="70" spans="1:58" x14ac:dyDescent="0.25">
      <c r="A70" s="128" t="s">
        <v>127</v>
      </c>
      <c r="B70" s="107" t="s">
        <v>126</v>
      </c>
      <c r="C70" s="157">
        <f>IF('Indicator Date'!C70="","x",'Indicator Date'!C70)</f>
        <v>2015</v>
      </c>
      <c r="D70" s="157">
        <f>IF('Indicator Date'!D70="","x",'Indicator Date'!D70)</f>
        <v>2015</v>
      </c>
      <c r="E70" s="157">
        <f>IF('Indicator Date'!E70="","x",'Indicator Date'!E70)</f>
        <v>2015</v>
      </c>
      <c r="F70" s="157">
        <f>IF('Indicator Date'!F70="","x",'Indicator Date'!F70)</f>
        <v>2015</v>
      </c>
      <c r="G70" s="157">
        <f>IF('Indicator Date'!G70="","x",'Indicator Date'!G70)</f>
        <v>2015</v>
      </c>
      <c r="H70" s="157">
        <f>IF('Indicator Date'!H70="","x",'Indicator Date'!H70)</f>
        <v>2015</v>
      </c>
      <c r="I70" s="157">
        <f>IF('Indicator Date'!I70="","x",'Indicator Date'!I70)</f>
        <v>2015</v>
      </c>
      <c r="J70" s="157">
        <f>IF('Indicator Date'!J70="","x",'Indicator Date'!J70)</f>
        <v>2016</v>
      </c>
      <c r="K70" s="157">
        <f>IF('Indicator Date'!K70="","x",'Indicator Date'!K70)</f>
        <v>2016</v>
      </c>
      <c r="L70" s="157">
        <f>IF('Indicator Date'!L70="","x",'Indicator Date'!L70)</f>
        <v>2016</v>
      </c>
      <c r="M70" s="157">
        <f>IF('Indicator Date'!M70="","x",'Indicator Date'!M70)</f>
        <v>2019</v>
      </c>
      <c r="N70" s="157">
        <f>IF('Indicator Date'!N70="","x",'Indicator Date'!N70)</f>
        <v>2019</v>
      </c>
      <c r="O70" s="157">
        <f>IF('Indicator Date'!O70="","x",'Indicator Date'!O70)</f>
        <v>2018</v>
      </c>
      <c r="P70" s="157">
        <f>IF('Indicator Date'!P70="","x",'Indicator Date'!P70)</f>
        <v>2018</v>
      </c>
      <c r="Q70" s="157">
        <f>IF('Indicator Date'!Q70="","x",'Indicator Date'!Q70)</f>
        <v>2017</v>
      </c>
      <c r="R70" s="157" t="str">
        <f>IF('Indicator Date'!R70="","x",LEFT(RIGHT('Indicator Date'!R70,6),4))</f>
        <v>x</v>
      </c>
      <c r="S70" s="157">
        <f>IF('Indicator Date'!S70="","x",'Indicator Date'!S70)</f>
        <v>2019</v>
      </c>
      <c r="T70" s="157">
        <f>IF('Indicator Date'!T70="","x",'Indicator Date'!T70)</f>
        <v>2016</v>
      </c>
      <c r="U70" s="157">
        <f>IF('Indicator Date'!U70="","x",'Indicator Date'!U70)</f>
        <v>2017</v>
      </c>
      <c r="V70" s="157">
        <f>IF('Indicator Date'!V70="","x",'Indicator Date'!V70)</f>
        <v>2017</v>
      </c>
      <c r="W70" s="157">
        <f>IF('Indicator Date'!W70="","x",'Indicator Date'!W70)</f>
        <v>2017</v>
      </c>
      <c r="X70" s="157" t="str">
        <f>IF('Indicator Date'!X70="","x",'Indicator Date'!X70)</f>
        <v>x</v>
      </c>
      <c r="Y70" s="157" t="str">
        <f>IF('Indicator Date'!Y70="","x",'Indicator Date'!Y70)</f>
        <v>x</v>
      </c>
      <c r="Z70" s="157">
        <f>IF('Indicator Date'!Z70="","x",'Indicator Date'!Z70)</f>
        <v>2017</v>
      </c>
      <c r="AA70" s="157">
        <f>IF('Indicator Date'!AA70="","x",'Indicator Date'!AA70)</f>
        <v>2017</v>
      </c>
      <c r="AB70" s="157" t="str">
        <f>IF('Indicator Date'!AB70="","x",'Indicator Date'!AB70)</f>
        <v>x</v>
      </c>
      <c r="AC70" s="157">
        <f>IF('Indicator Date'!AC70="","x",'Indicator Date'!AC70)</f>
        <v>2015</v>
      </c>
      <c r="AD70" s="157">
        <f>IF('Indicator Date'!AD70="","x",'Indicator Date'!AD70)</f>
        <v>2015</v>
      </c>
      <c r="AE70" s="157" t="str">
        <f>IF('Indicator Date'!AE70="","x",'Indicator Date'!AE70)</f>
        <v>x</v>
      </c>
      <c r="AF70" s="157" t="str">
        <f>IF('Indicator Date'!AF70="","x",'Indicator Date'!AF70)</f>
        <v>x</v>
      </c>
      <c r="AG70" s="157">
        <f>IF('Indicator Date'!AG70="","x",'Indicator Date'!AG70)</f>
        <v>2008</v>
      </c>
      <c r="AH70" s="157">
        <f>IF('Indicator Date'!AH70="","x",'Indicator Date'!AH70)</f>
        <v>2016</v>
      </c>
      <c r="AI70" s="157">
        <f>IF('Indicator Date'!AI70="","x",'Indicator Date'!AI70)</f>
        <v>2017</v>
      </c>
      <c r="AJ70" s="157">
        <f>IF('Indicator Date'!AJ70="","x",'Indicator Date'!AJ70)</f>
        <v>2018</v>
      </c>
      <c r="AK70" s="157" t="str">
        <f>IF('Indicator Date'!AK70="","x",YEAR('Indicator Date'!AK70))</f>
        <v>x</v>
      </c>
      <c r="AL70" s="157">
        <f>IF('Indicator Date'!AL70="","x",YEAR('Indicator Date'!AL70))</f>
        <v>2018</v>
      </c>
      <c r="AM70" s="157" t="str">
        <f>IF('Indicator Date'!AM70="","x",YEAR('Indicator Date'!AM70))</f>
        <v>x</v>
      </c>
      <c r="AN70" s="157">
        <f>IF('Indicator Date'!AN70="","x",'Indicator Date'!AN70)</f>
        <v>2016</v>
      </c>
      <c r="AO70" s="157">
        <f>IF('Indicator Date'!AO70="","x",'Indicator Date'!AO70)</f>
        <v>2016</v>
      </c>
      <c r="AP70" s="157">
        <f>IF('Indicator Date'!AP70="","x",'Indicator Date'!AP70)</f>
        <v>2014</v>
      </c>
      <c r="AQ70" s="157" t="str">
        <f>IF('Indicator Date'!AQ70="","x",'Indicator Date'!AQ70)</f>
        <v>x</v>
      </c>
      <c r="AR70" s="157">
        <f>IF('Indicator Date'!AR70="","x",'Indicator Date'!AR70)</f>
        <v>2013</v>
      </c>
      <c r="AS70" s="157">
        <f>IF('Indicator Date'!AS70="","x",'Indicator Date'!AS70)</f>
        <v>2017</v>
      </c>
      <c r="AT70" s="157">
        <f>IF('Indicator Date'!AT70="","x",'Indicator Date'!AT70)</f>
        <v>2018</v>
      </c>
      <c r="AU70" s="157">
        <f>IF('Indicator Date'!AU70="","x",'Indicator Date'!AU70)</f>
        <v>2016</v>
      </c>
      <c r="AV70" s="157" t="str">
        <f>IF('Indicator Date'!AV70="","x",'Indicator Date'!AV70)</f>
        <v>x</v>
      </c>
      <c r="AW70" s="157">
        <f>IF('Indicator Date'!AW70="","x",'Indicator Date'!AW70)</f>
        <v>2016</v>
      </c>
      <c r="AX70" s="157">
        <f>IF('Indicator Date'!AX70="","x",'Indicator Date'!AX70)</f>
        <v>2017</v>
      </c>
      <c r="AY70" s="157">
        <f>IF('Indicator Date'!AY70="","x",'Indicator Date'!AY70)</f>
        <v>2014</v>
      </c>
      <c r="AZ70" s="157">
        <f>IF('Indicator Date'!AZ70="","x",'Indicator Date'!AZ70)</f>
        <v>2015</v>
      </c>
      <c r="BA70" s="157">
        <f>IF('Indicator Date'!BA70="","x",'Indicator Date'!BA70)</f>
        <v>2015</v>
      </c>
      <c r="BB70" s="157">
        <f>IF('Indicator Date'!BB70="","x",'Indicator Date'!BB70)</f>
        <v>2017</v>
      </c>
      <c r="BC70" s="157">
        <f>IF('Indicator Date'!BC70="","x",'Indicator Date'!BC70)</f>
        <v>2017</v>
      </c>
      <c r="BD70" s="157">
        <f>IF('Indicator Date'!BD70="","x",'Indicator Date'!BD70)</f>
        <v>2015</v>
      </c>
      <c r="BE70" s="157" t="str">
        <f>IF('Indicator Date'!BE70="","x",'Indicator Date'!BE70)</f>
        <v>x</v>
      </c>
      <c r="BF70" s="104"/>
    </row>
    <row r="71" spans="1:58" x14ac:dyDescent="0.25">
      <c r="A71" s="128" t="s">
        <v>129</v>
      </c>
      <c r="B71" s="107" t="s">
        <v>128</v>
      </c>
      <c r="C71" s="157">
        <f>IF('Indicator Date'!C71="","x",'Indicator Date'!C71)</f>
        <v>2015</v>
      </c>
      <c r="D71" s="157">
        <f>IF('Indicator Date'!D71="","x",'Indicator Date'!D71)</f>
        <v>2015</v>
      </c>
      <c r="E71" s="157">
        <f>IF('Indicator Date'!E71="","x",'Indicator Date'!E71)</f>
        <v>2015</v>
      </c>
      <c r="F71" s="157">
        <f>IF('Indicator Date'!F71="","x",'Indicator Date'!F71)</f>
        <v>2015</v>
      </c>
      <c r="G71" s="157">
        <f>IF('Indicator Date'!G71="","x",'Indicator Date'!G71)</f>
        <v>2015</v>
      </c>
      <c r="H71" s="157">
        <f>IF('Indicator Date'!H71="","x",'Indicator Date'!H71)</f>
        <v>2015</v>
      </c>
      <c r="I71" s="157">
        <f>IF('Indicator Date'!I71="","x",'Indicator Date'!I71)</f>
        <v>2015</v>
      </c>
      <c r="J71" s="157">
        <f>IF('Indicator Date'!J71="","x",'Indicator Date'!J71)</f>
        <v>2016</v>
      </c>
      <c r="K71" s="157">
        <f>IF('Indicator Date'!K71="","x",'Indicator Date'!K71)</f>
        <v>2016</v>
      </c>
      <c r="L71" s="157">
        <f>IF('Indicator Date'!L71="","x",'Indicator Date'!L71)</f>
        <v>2016</v>
      </c>
      <c r="M71" s="157">
        <f>IF('Indicator Date'!M71="","x",'Indicator Date'!M71)</f>
        <v>2019</v>
      </c>
      <c r="N71" s="157">
        <f>IF('Indicator Date'!N71="","x",'Indicator Date'!N71)</f>
        <v>2019</v>
      </c>
      <c r="O71" s="157">
        <f>IF('Indicator Date'!O71="","x",'Indicator Date'!O71)</f>
        <v>2018</v>
      </c>
      <c r="P71" s="157">
        <f>IF('Indicator Date'!P71="","x",'Indicator Date'!P71)</f>
        <v>2018</v>
      </c>
      <c r="Q71" s="157">
        <f>IF('Indicator Date'!Q71="","x",'Indicator Date'!Q71)</f>
        <v>2017</v>
      </c>
      <c r="R71" s="157" t="str">
        <f>IF('Indicator Date'!R71="","x",LEFT(RIGHT('Indicator Date'!R71,6),4))</f>
        <v>2015</v>
      </c>
      <c r="S71" s="157">
        <f>IF('Indicator Date'!S71="","x",'Indicator Date'!S71)</f>
        <v>2019</v>
      </c>
      <c r="T71" s="157">
        <f>IF('Indicator Date'!T71="","x",'Indicator Date'!T71)</f>
        <v>2016</v>
      </c>
      <c r="U71" s="157">
        <f>IF('Indicator Date'!U71="","x",'Indicator Date'!U71)</f>
        <v>2017</v>
      </c>
      <c r="V71" s="157">
        <f>IF('Indicator Date'!V71="","x",'Indicator Date'!V71)</f>
        <v>2017</v>
      </c>
      <c r="W71" s="157">
        <f>IF('Indicator Date'!W71="","x",'Indicator Date'!W71)</f>
        <v>2017</v>
      </c>
      <c r="X71" s="157">
        <f>IF('Indicator Date'!X71="","x",'Indicator Date'!X71)</f>
        <v>2015</v>
      </c>
      <c r="Y71" s="157">
        <f>IF('Indicator Date'!Y71="","x",'Indicator Date'!Y71)</f>
        <v>2009</v>
      </c>
      <c r="Z71" s="157">
        <f>IF('Indicator Date'!Z71="","x",'Indicator Date'!Z71)</f>
        <v>2017</v>
      </c>
      <c r="AA71" s="157">
        <f>IF('Indicator Date'!AA71="","x",'Indicator Date'!AA71)</f>
        <v>2017</v>
      </c>
      <c r="AB71" s="157">
        <f>IF('Indicator Date'!AB71="","x",'Indicator Date'!AB71)</f>
        <v>2017</v>
      </c>
      <c r="AC71" s="157">
        <f>IF('Indicator Date'!AC71="","x",'Indicator Date'!AC71)</f>
        <v>2015</v>
      </c>
      <c r="AD71" s="157">
        <f>IF('Indicator Date'!AD71="","x",'Indicator Date'!AD71)</f>
        <v>2015</v>
      </c>
      <c r="AE71" s="157">
        <f>IF('Indicator Date'!AE71="","x",'Indicator Date'!AE71)</f>
        <v>2012</v>
      </c>
      <c r="AF71" s="157">
        <f>IF('Indicator Date'!AF71="","x",'Indicator Date'!AF71)</f>
        <v>2017</v>
      </c>
      <c r="AG71" s="157">
        <f>IF('Indicator Date'!AG71="","x",'Indicator Date'!AG71)</f>
        <v>2014</v>
      </c>
      <c r="AH71" s="157">
        <f>IF('Indicator Date'!AH71="","x",'Indicator Date'!AH71)</f>
        <v>2016</v>
      </c>
      <c r="AI71" s="157">
        <f>IF('Indicator Date'!AI71="","x",'Indicator Date'!AI71)</f>
        <v>2017</v>
      </c>
      <c r="AJ71" s="157">
        <f>IF('Indicator Date'!AJ71="","x",'Indicator Date'!AJ71)</f>
        <v>2018</v>
      </c>
      <c r="AK71" s="157">
        <f>IF('Indicator Date'!AK71="","x",YEAR('Indicator Date'!AK71))</f>
        <v>2017</v>
      </c>
      <c r="AL71" s="157">
        <f>IF('Indicator Date'!AL71="","x",YEAR('Indicator Date'!AL71))</f>
        <v>2018</v>
      </c>
      <c r="AM71" s="157" t="str">
        <f>IF('Indicator Date'!AM71="","x",YEAR('Indicator Date'!AM71))</f>
        <v>x</v>
      </c>
      <c r="AN71" s="157">
        <f>IF('Indicator Date'!AN71="","x",'Indicator Date'!AN71)</f>
        <v>2016</v>
      </c>
      <c r="AO71" s="157">
        <f>IF('Indicator Date'!AO71="","x",'Indicator Date'!AO71)</f>
        <v>2016</v>
      </c>
      <c r="AP71" s="157">
        <f>IF('Indicator Date'!AP71="","x",'Indicator Date'!AP71)</f>
        <v>2014</v>
      </c>
      <c r="AQ71" s="157">
        <f>IF('Indicator Date'!AQ71="","x",'Indicator Date'!AQ71)</f>
        <v>2014</v>
      </c>
      <c r="AR71" s="157">
        <f>IF('Indicator Date'!AR71="","x",'Indicator Date'!AR71)</f>
        <v>2015</v>
      </c>
      <c r="AS71" s="157">
        <f>IF('Indicator Date'!AS71="","x",'Indicator Date'!AS71)</f>
        <v>2017</v>
      </c>
      <c r="AT71" s="157">
        <f>IF('Indicator Date'!AT71="","x",'Indicator Date'!AT71)</f>
        <v>2018</v>
      </c>
      <c r="AU71" s="157">
        <f>IF('Indicator Date'!AU71="","x",'Indicator Date'!AU71)</f>
        <v>2016</v>
      </c>
      <c r="AV71" s="157">
        <f>IF('Indicator Date'!AV71="","x",'Indicator Date'!AV71)</f>
        <v>2015</v>
      </c>
      <c r="AW71" s="157">
        <f>IF('Indicator Date'!AW71="","x",'Indicator Date'!AW71)</f>
        <v>2016</v>
      </c>
      <c r="AX71" s="157">
        <f>IF('Indicator Date'!AX71="","x",'Indicator Date'!AX71)</f>
        <v>2017</v>
      </c>
      <c r="AY71" s="157">
        <f>IF('Indicator Date'!AY71="","x",'Indicator Date'!AY71)</f>
        <v>2014</v>
      </c>
      <c r="AZ71" s="157">
        <f>IF('Indicator Date'!AZ71="","x",'Indicator Date'!AZ71)</f>
        <v>2015</v>
      </c>
      <c r="BA71" s="157">
        <f>IF('Indicator Date'!BA71="","x",'Indicator Date'!BA71)</f>
        <v>2015</v>
      </c>
      <c r="BB71" s="157">
        <f>IF('Indicator Date'!BB71="","x",'Indicator Date'!BB71)</f>
        <v>2017</v>
      </c>
      <c r="BC71" s="157">
        <f>IF('Indicator Date'!BC71="","x",'Indicator Date'!BC71)</f>
        <v>2017</v>
      </c>
      <c r="BD71" s="157">
        <f>IF('Indicator Date'!BD71="","x",'Indicator Date'!BD71)</f>
        <v>2015</v>
      </c>
      <c r="BE71" s="157" t="str">
        <f>IF('Indicator Date'!BE71="","x",'Indicator Date'!BE71)</f>
        <v>x</v>
      </c>
      <c r="BF71" s="104"/>
    </row>
    <row r="72" spans="1:58" x14ac:dyDescent="0.25">
      <c r="A72" s="128" t="s">
        <v>372</v>
      </c>
      <c r="B72" s="107" t="s">
        <v>130</v>
      </c>
      <c r="C72" s="157">
        <f>IF('Indicator Date'!C72="","x",'Indicator Date'!C72)</f>
        <v>2015</v>
      </c>
      <c r="D72" s="157">
        <f>IF('Indicator Date'!D72="","x",'Indicator Date'!D72)</f>
        <v>2015</v>
      </c>
      <c r="E72" s="157">
        <f>IF('Indicator Date'!E72="","x",'Indicator Date'!E72)</f>
        <v>2015</v>
      </c>
      <c r="F72" s="157">
        <f>IF('Indicator Date'!F72="","x",'Indicator Date'!F72)</f>
        <v>2015</v>
      </c>
      <c r="G72" s="157">
        <f>IF('Indicator Date'!G72="","x",'Indicator Date'!G72)</f>
        <v>2015</v>
      </c>
      <c r="H72" s="157">
        <f>IF('Indicator Date'!H72="","x",'Indicator Date'!H72)</f>
        <v>2015</v>
      </c>
      <c r="I72" s="157">
        <f>IF('Indicator Date'!I72="","x",'Indicator Date'!I72)</f>
        <v>2015</v>
      </c>
      <c r="J72" s="157">
        <f>IF('Indicator Date'!J72="","x",'Indicator Date'!J72)</f>
        <v>2016</v>
      </c>
      <c r="K72" s="157">
        <f>IF('Indicator Date'!K72="","x",'Indicator Date'!K72)</f>
        <v>2016</v>
      </c>
      <c r="L72" s="157">
        <f>IF('Indicator Date'!L72="","x",'Indicator Date'!L72)</f>
        <v>2016</v>
      </c>
      <c r="M72" s="157">
        <f>IF('Indicator Date'!M72="","x",'Indicator Date'!M72)</f>
        <v>2019</v>
      </c>
      <c r="N72" s="157">
        <f>IF('Indicator Date'!N72="","x",'Indicator Date'!N72)</f>
        <v>2019</v>
      </c>
      <c r="O72" s="157">
        <f>IF('Indicator Date'!O72="","x",'Indicator Date'!O72)</f>
        <v>2018</v>
      </c>
      <c r="P72" s="157">
        <f>IF('Indicator Date'!P72="","x",'Indicator Date'!P72)</f>
        <v>2018</v>
      </c>
      <c r="Q72" s="157">
        <f>IF('Indicator Date'!Q72="","x",'Indicator Date'!Q72)</f>
        <v>2017</v>
      </c>
      <c r="R72" s="157" t="str">
        <f>IF('Indicator Date'!R72="","x",LEFT(RIGHT('Indicator Date'!R72,6),4))</f>
        <v>2016</v>
      </c>
      <c r="S72" s="157">
        <f>IF('Indicator Date'!S72="","x",'Indicator Date'!S72)</f>
        <v>2019</v>
      </c>
      <c r="T72" s="157">
        <f>IF('Indicator Date'!T72="","x",'Indicator Date'!T72)</f>
        <v>2016</v>
      </c>
      <c r="U72" s="157">
        <f>IF('Indicator Date'!U72="","x",'Indicator Date'!U72)</f>
        <v>2017</v>
      </c>
      <c r="V72" s="157">
        <f>IF('Indicator Date'!V72="","x",'Indicator Date'!V72)</f>
        <v>2017</v>
      </c>
      <c r="W72" s="157">
        <f>IF('Indicator Date'!W72="","x",'Indicator Date'!W72)</f>
        <v>2017</v>
      </c>
      <c r="X72" s="157">
        <f>IF('Indicator Date'!X72="","x",'Indicator Date'!X72)</f>
        <v>2016</v>
      </c>
      <c r="Y72" s="157">
        <f>IF('Indicator Date'!Y72="","x",'Indicator Date'!Y72)</f>
        <v>2016</v>
      </c>
      <c r="Z72" s="157">
        <f>IF('Indicator Date'!Z72="","x",'Indicator Date'!Z72)</f>
        <v>2017</v>
      </c>
      <c r="AA72" s="157">
        <f>IF('Indicator Date'!AA72="","x",'Indicator Date'!AA72)</f>
        <v>2017</v>
      </c>
      <c r="AB72" s="157">
        <f>IF('Indicator Date'!AB72="","x",'Indicator Date'!AB72)</f>
        <v>2017</v>
      </c>
      <c r="AC72" s="157">
        <f>IF('Indicator Date'!AC72="","x",'Indicator Date'!AC72)</f>
        <v>2015</v>
      </c>
      <c r="AD72" s="157">
        <f>IF('Indicator Date'!AD72="","x",'Indicator Date'!AD72)</f>
        <v>2015</v>
      </c>
      <c r="AE72" s="157">
        <f>IF('Indicator Date'!AE72="","x",'Indicator Date'!AE72)</f>
        <v>2012</v>
      </c>
      <c r="AF72" s="157" t="str">
        <f>IF('Indicator Date'!AF72="","x",'Indicator Date'!AF72)</f>
        <v>x</v>
      </c>
      <c r="AG72" s="157">
        <f>IF('Indicator Date'!AG72="","x",'Indicator Date'!AG72)</f>
        <v>2012</v>
      </c>
      <c r="AH72" s="157">
        <f>IF('Indicator Date'!AH72="","x",'Indicator Date'!AH72)</f>
        <v>2016</v>
      </c>
      <c r="AI72" s="157">
        <f>IF('Indicator Date'!AI72="","x",'Indicator Date'!AI72)</f>
        <v>2017</v>
      </c>
      <c r="AJ72" s="157">
        <f>IF('Indicator Date'!AJ72="","x",'Indicator Date'!AJ72)</f>
        <v>2018</v>
      </c>
      <c r="AK72" s="157" t="str">
        <f>IF('Indicator Date'!AK72="","x",YEAR('Indicator Date'!AK72))</f>
        <v>x</v>
      </c>
      <c r="AL72" s="157">
        <f>IF('Indicator Date'!AL72="","x",YEAR('Indicator Date'!AL72))</f>
        <v>2019</v>
      </c>
      <c r="AM72" s="157" t="str">
        <f>IF('Indicator Date'!AM72="","x",YEAR('Indicator Date'!AM72))</f>
        <v>x</v>
      </c>
      <c r="AN72" s="157">
        <f>IF('Indicator Date'!AN72="","x",'Indicator Date'!AN72)</f>
        <v>2016</v>
      </c>
      <c r="AO72" s="157">
        <f>IF('Indicator Date'!AO72="","x",'Indicator Date'!AO72)</f>
        <v>2016</v>
      </c>
      <c r="AP72" s="157">
        <f>IF('Indicator Date'!AP72="","x",'Indicator Date'!AP72)</f>
        <v>2013</v>
      </c>
      <c r="AQ72" s="157">
        <f>IF('Indicator Date'!AQ72="","x",'Indicator Date'!AQ72)</f>
        <v>2013</v>
      </c>
      <c r="AR72" s="157">
        <f>IF('Indicator Date'!AR72="","x",'Indicator Date'!AR72)</f>
        <v>2015</v>
      </c>
      <c r="AS72" s="157">
        <f>IF('Indicator Date'!AS72="","x",'Indicator Date'!AS72)</f>
        <v>2017</v>
      </c>
      <c r="AT72" s="157">
        <f>IF('Indicator Date'!AT72="","x",'Indicator Date'!AT72)</f>
        <v>2018</v>
      </c>
      <c r="AU72" s="157">
        <f>IF('Indicator Date'!AU72="","x",'Indicator Date'!AU72)</f>
        <v>2016</v>
      </c>
      <c r="AV72" s="157">
        <f>IF('Indicator Date'!AV72="","x",'Indicator Date'!AV72)</f>
        <v>2015</v>
      </c>
      <c r="AW72" s="157">
        <f>IF('Indicator Date'!AW72="","x",'Indicator Date'!AW72)</f>
        <v>2016</v>
      </c>
      <c r="AX72" s="157">
        <f>IF('Indicator Date'!AX72="","x",'Indicator Date'!AX72)</f>
        <v>2016</v>
      </c>
      <c r="AY72" s="157">
        <f>IF('Indicator Date'!AY72="","x",'Indicator Date'!AY72)</f>
        <v>2014</v>
      </c>
      <c r="AZ72" s="157">
        <f>IF('Indicator Date'!AZ72="","x",'Indicator Date'!AZ72)</f>
        <v>2015</v>
      </c>
      <c r="BA72" s="157">
        <f>IF('Indicator Date'!BA72="","x",'Indicator Date'!BA72)</f>
        <v>2015</v>
      </c>
      <c r="BB72" s="157">
        <f>IF('Indicator Date'!BB72="","x",'Indicator Date'!BB72)</f>
        <v>2017</v>
      </c>
      <c r="BC72" s="157">
        <f>IF('Indicator Date'!BC72="","x",'Indicator Date'!BC72)</f>
        <v>2017</v>
      </c>
      <c r="BD72" s="157">
        <f>IF('Indicator Date'!BD72="","x",'Indicator Date'!BD72)</f>
        <v>2015</v>
      </c>
      <c r="BE72" s="157" t="str">
        <f>IF('Indicator Date'!BE72="","x",'Indicator Date'!BE72)</f>
        <v>x</v>
      </c>
      <c r="BF72" s="104"/>
    </row>
    <row r="73" spans="1:58" x14ac:dyDescent="0.25">
      <c r="A73" s="128" t="s">
        <v>132</v>
      </c>
      <c r="B73" s="107" t="s">
        <v>131</v>
      </c>
      <c r="C73" s="157">
        <f>IF('Indicator Date'!C73="","x",'Indicator Date'!C73)</f>
        <v>2015</v>
      </c>
      <c r="D73" s="157">
        <f>IF('Indicator Date'!D73="","x",'Indicator Date'!D73)</f>
        <v>2015</v>
      </c>
      <c r="E73" s="157">
        <f>IF('Indicator Date'!E73="","x",'Indicator Date'!E73)</f>
        <v>2015</v>
      </c>
      <c r="F73" s="157">
        <f>IF('Indicator Date'!F73="","x",'Indicator Date'!F73)</f>
        <v>2015</v>
      </c>
      <c r="G73" s="157">
        <f>IF('Indicator Date'!G73="","x",'Indicator Date'!G73)</f>
        <v>2015</v>
      </c>
      <c r="H73" s="157">
        <f>IF('Indicator Date'!H73="","x",'Indicator Date'!H73)</f>
        <v>2015</v>
      </c>
      <c r="I73" s="157">
        <f>IF('Indicator Date'!I73="","x",'Indicator Date'!I73)</f>
        <v>2015</v>
      </c>
      <c r="J73" s="157">
        <f>IF('Indicator Date'!J73="","x",'Indicator Date'!J73)</f>
        <v>2016</v>
      </c>
      <c r="K73" s="157">
        <f>IF('Indicator Date'!K73="","x",'Indicator Date'!K73)</f>
        <v>2016</v>
      </c>
      <c r="L73" s="157">
        <f>IF('Indicator Date'!L73="","x",'Indicator Date'!L73)</f>
        <v>2016</v>
      </c>
      <c r="M73" s="157">
        <f>IF('Indicator Date'!M73="","x",'Indicator Date'!M73)</f>
        <v>2019</v>
      </c>
      <c r="N73" s="157">
        <f>IF('Indicator Date'!N73="","x",'Indicator Date'!N73)</f>
        <v>2019</v>
      </c>
      <c r="O73" s="157">
        <f>IF('Indicator Date'!O73="","x",'Indicator Date'!O73)</f>
        <v>2018</v>
      </c>
      <c r="P73" s="157">
        <f>IF('Indicator Date'!P73="","x",'Indicator Date'!P73)</f>
        <v>2018</v>
      </c>
      <c r="Q73" s="157">
        <f>IF('Indicator Date'!Q73="","x",'Indicator Date'!Q73)</f>
        <v>2017</v>
      </c>
      <c r="R73" s="157" t="str">
        <f>IF('Indicator Date'!R73="","x",LEFT(RIGHT('Indicator Date'!R73,6),4))</f>
        <v>x</v>
      </c>
      <c r="S73" s="157">
        <f>IF('Indicator Date'!S73="","x",'Indicator Date'!S73)</f>
        <v>2019</v>
      </c>
      <c r="T73" s="157">
        <f>IF('Indicator Date'!T73="","x",'Indicator Date'!T73)</f>
        <v>2016</v>
      </c>
      <c r="U73" s="157">
        <f>IF('Indicator Date'!U73="","x",'Indicator Date'!U73)</f>
        <v>2017</v>
      </c>
      <c r="V73" s="157">
        <f>IF('Indicator Date'!V73="","x",'Indicator Date'!V73)</f>
        <v>2017</v>
      </c>
      <c r="W73" s="157">
        <f>IF('Indicator Date'!W73="","x",'Indicator Date'!W73)</f>
        <v>2017</v>
      </c>
      <c r="X73" s="157">
        <f>IF('Indicator Date'!X73="","x",'Indicator Date'!X73)</f>
        <v>2014</v>
      </c>
      <c r="Y73" s="157">
        <f>IF('Indicator Date'!Y73="","x",'Indicator Date'!Y73)</f>
        <v>2010</v>
      </c>
      <c r="Z73" s="157">
        <f>IF('Indicator Date'!Z73="","x",'Indicator Date'!Z73)</f>
        <v>2017</v>
      </c>
      <c r="AA73" s="157">
        <f>IF('Indicator Date'!AA73="","x",'Indicator Date'!AA73)</f>
        <v>2017</v>
      </c>
      <c r="AB73" s="157">
        <f>IF('Indicator Date'!AB73="","x",'Indicator Date'!AB73)</f>
        <v>2017</v>
      </c>
      <c r="AC73" s="157">
        <f>IF('Indicator Date'!AC73="","x",'Indicator Date'!AC73)</f>
        <v>2015</v>
      </c>
      <c r="AD73" s="157">
        <f>IF('Indicator Date'!AD73="","x",'Indicator Date'!AD73)</f>
        <v>2015</v>
      </c>
      <c r="AE73" s="157">
        <f>IF('Indicator Date'!AE73="","x",'Indicator Date'!AE73)</f>
        <v>2012</v>
      </c>
      <c r="AF73" s="157" t="str">
        <f>IF('Indicator Date'!AF73="","x",'Indicator Date'!AF73)</f>
        <v>x</v>
      </c>
      <c r="AG73" s="157">
        <f>IF('Indicator Date'!AG73="","x",'Indicator Date'!AG73)</f>
        <v>2010</v>
      </c>
      <c r="AH73" s="157">
        <f>IF('Indicator Date'!AH73="","x",'Indicator Date'!AH73)</f>
        <v>2016</v>
      </c>
      <c r="AI73" s="157">
        <f>IF('Indicator Date'!AI73="","x",'Indicator Date'!AI73)</f>
        <v>2017</v>
      </c>
      <c r="AJ73" s="157">
        <f>IF('Indicator Date'!AJ73="","x",'Indicator Date'!AJ73)</f>
        <v>2018</v>
      </c>
      <c r="AK73" s="157" t="str">
        <f>IF('Indicator Date'!AK73="","x",YEAR('Indicator Date'!AK73))</f>
        <v>x</v>
      </c>
      <c r="AL73" s="157">
        <f>IF('Indicator Date'!AL73="","x",YEAR('Indicator Date'!AL73))</f>
        <v>2018</v>
      </c>
      <c r="AM73" s="157" t="str">
        <f>IF('Indicator Date'!AM73="","x",YEAR('Indicator Date'!AM73))</f>
        <v>x</v>
      </c>
      <c r="AN73" s="157">
        <f>IF('Indicator Date'!AN73="","x",'Indicator Date'!AN73)</f>
        <v>2016</v>
      </c>
      <c r="AO73" s="157">
        <f>IF('Indicator Date'!AO73="","x",'Indicator Date'!AO73)</f>
        <v>2016</v>
      </c>
      <c r="AP73" s="157" t="str">
        <f>IF('Indicator Date'!AP73="","x",'Indicator Date'!AP73)</f>
        <v>x</v>
      </c>
      <c r="AQ73" s="157" t="str">
        <f>IF('Indicator Date'!AQ73="","x",'Indicator Date'!AQ73)</f>
        <v>x</v>
      </c>
      <c r="AR73" s="157">
        <f>IF('Indicator Date'!AR73="","x",'Indicator Date'!AR73)</f>
        <v>2015</v>
      </c>
      <c r="AS73" s="157">
        <f>IF('Indicator Date'!AS73="","x",'Indicator Date'!AS73)</f>
        <v>2017</v>
      </c>
      <c r="AT73" s="157">
        <f>IF('Indicator Date'!AT73="","x",'Indicator Date'!AT73)</f>
        <v>2018</v>
      </c>
      <c r="AU73" s="157">
        <f>IF('Indicator Date'!AU73="","x",'Indicator Date'!AU73)</f>
        <v>2016</v>
      </c>
      <c r="AV73" s="157">
        <f>IF('Indicator Date'!AV73="","x",'Indicator Date'!AV73)</f>
        <v>2015</v>
      </c>
      <c r="AW73" s="157">
        <f>IF('Indicator Date'!AW73="","x",'Indicator Date'!AW73)</f>
        <v>2016</v>
      </c>
      <c r="AX73" s="157">
        <f>IF('Indicator Date'!AX73="","x",'Indicator Date'!AX73)</f>
        <v>2017</v>
      </c>
      <c r="AY73" s="157">
        <f>IF('Indicator Date'!AY73="","x",'Indicator Date'!AY73)</f>
        <v>2014</v>
      </c>
      <c r="AZ73" s="157">
        <f>IF('Indicator Date'!AZ73="","x",'Indicator Date'!AZ73)</f>
        <v>2015</v>
      </c>
      <c r="BA73" s="157">
        <f>IF('Indicator Date'!BA73="","x",'Indicator Date'!BA73)</f>
        <v>2015</v>
      </c>
      <c r="BB73" s="157">
        <f>IF('Indicator Date'!BB73="","x",'Indicator Date'!BB73)</f>
        <v>2017</v>
      </c>
      <c r="BC73" s="157">
        <f>IF('Indicator Date'!BC73="","x",'Indicator Date'!BC73)</f>
        <v>2017</v>
      </c>
      <c r="BD73" s="157">
        <f>IF('Indicator Date'!BD73="","x",'Indicator Date'!BD73)</f>
        <v>2015</v>
      </c>
      <c r="BE73" s="157" t="str">
        <f>IF('Indicator Date'!BE73="","x",'Indicator Date'!BE73)</f>
        <v>x</v>
      </c>
      <c r="BF73" s="104"/>
    </row>
    <row r="74" spans="1:58" x14ac:dyDescent="0.25">
      <c r="A74" s="128" t="s">
        <v>134</v>
      </c>
      <c r="B74" s="107" t="s">
        <v>133</v>
      </c>
      <c r="C74" s="157">
        <f>IF('Indicator Date'!C74="","x",'Indicator Date'!C74)</f>
        <v>2015</v>
      </c>
      <c r="D74" s="157">
        <f>IF('Indicator Date'!D74="","x",'Indicator Date'!D74)</f>
        <v>2015</v>
      </c>
      <c r="E74" s="157">
        <f>IF('Indicator Date'!E74="","x",'Indicator Date'!E74)</f>
        <v>2015</v>
      </c>
      <c r="F74" s="157">
        <f>IF('Indicator Date'!F74="","x",'Indicator Date'!F74)</f>
        <v>2015</v>
      </c>
      <c r="G74" s="157">
        <f>IF('Indicator Date'!G74="","x",'Indicator Date'!G74)</f>
        <v>2015</v>
      </c>
      <c r="H74" s="157">
        <f>IF('Indicator Date'!H74="","x",'Indicator Date'!H74)</f>
        <v>2015</v>
      </c>
      <c r="I74" s="157">
        <f>IF('Indicator Date'!I74="","x",'Indicator Date'!I74)</f>
        <v>2015</v>
      </c>
      <c r="J74" s="157">
        <f>IF('Indicator Date'!J74="","x",'Indicator Date'!J74)</f>
        <v>2016</v>
      </c>
      <c r="K74" s="157">
        <f>IF('Indicator Date'!K74="","x",'Indicator Date'!K74)</f>
        <v>2016</v>
      </c>
      <c r="L74" s="157">
        <f>IF('Indicator Date'!L74="","x",'Indicator Date'!L74)</f>
        <v>2016</v>
      </c>
      <c r="M74" s="157">
        <f>IF('Indicator Date'!M74="","x",'Indicator Date'!M74)</f>
        <v>2019</v>
      </c>
      <c r="N74" s="157">
        <f>IF('Indicator Date'!N74="","x",'Indicator Date'!N74)</f>
        <v>2019</v>
      </c>
      <c r="O74" s="157">
        <f>IF('Indicator Date'!O74="","x",'Indicator Date'!O74)</f>
        <v>2018</v>
      </c>
      <c r="P74" s="157">
        <f>IF('Indicator Date'!P74="","x",'Indicator Date'!P74)</f>
        <v>2018</v>
      </c>
      <c r="Q74" s="157">
        <f>IF('Indicator Date'!Q74="","x",'Indicator Date'!Q74)</f>
        <v>2017</v>
      </c>
      <c r="R74" s="157" t="str">
        <f>IF('Indicator Date'!R74="","x",LEFT(RIGHT('Indicator Date'!R74,6),4))</f>
        <v>2009</v>
      </c>
      <c r="S74" s="157">
        <f>IF('Indicator Date'!S74="","x",'Indicator Date'!S74)</f>
        <v>2019</v>
      </c>
      <c r="T74" s="157">
        <f>IF('Indicator Date'!T74="","x",'Indicator Date'!T74)</f>
        <v>2016</v>
      </c>
      <c r="U74" s="157">
        <f>IF('Indicator Date'!U74="","x",'Indicator Date'!U74)</f>
        <v>2017</v>
      </c>
      <c r="V74" s="157">
        <f>IF('Indicator Date'!V74="","x",'Indicator Date'!V74)</f>
        <v>2017</v>
      </c>
      <c r="W74" s="157">
        <f>IF('Indicator Date'!W74="","x",'Indicator Date'!W74)</f>
        <v>2017</v>
      </c>
      <c r="X74" s="157">
        <f>IF('Indicator Date'!X74="","x",'Indicator Date'!X74)</f>
        <v>2014</v>
      </c>
      <c r="Y74" s="157">
        <f>IF('Indicator Date'!Y74="","x",'Indicator Date'!Y74)</f>
        <v>2010</v>
      </c>
      <c r="Z74" s="157">
        <f>IF('Indicator Date'!Z74="","x",'Indicator Date'!Z74)</f>
        <v>2017</v>
      </c>
      <c r="AA74" s="157">
        <f>IF('Indicator Date'!AA74="","x",'Indicator Date'!AA74)</f>
        <v>2017</v>
      </c>
      <c r="AB74" s="157">
        <f>IF('Indicator Date'!AB74="","x",'Indicator Date'!AB74)</f>
        <v>2017</v>
      </c>
      <c r="AC74" s="157">
        <f>IF('Indicator Date'!AC74="","x",'Indicator Date'!AC74)</f>
        <v>2015</v>
      </c>
      <c r="AD74" s="157">
        <f>IF('Indicator Date'!AD74="","x",'Indicator Date'!AD74)</f>
        <v>2015</v>
      </c>
      <c r="AE74" s="157">
        <f>IF('Indicator Date'!AE74="","x",'Indicator Date'!AE74)</f>
        <v>2012</v>
      </c>
      <c r="AF74" s="157">
        <f>IF('Indicator Date'!AF74="","x",'Indicator Date'!AF74)</f>
        <v>2017</v>
      </c>
      <c r="AG74" s="157">
        <f>IF('Indicator Date'!AG74="","x",'Indicator Date'!AG74)</f>
        <v>2006</v>
      </c>
      <c r="AH74" s="157">
        <f>IF('Indicator Date'!AH74="","x",'Indicator Date'!AH74)</f>
        <v>2016</v>
      </c>
      <c r="AI74" s="157">
        <f>IF('Indicator Date'!AI74="","x",'Indicator Date'!AI74)</f>
        <v>2017</v>
      </c>
      <c r="AJ74" s="157">
        <f>IF('Indicator Date'!AJ74="","x",'Indicator Date'!AJ74)</f>
        <v>2018</v>
      </c>
      <c r="AK74" s="157" t="str">
        <f>IF('Indicator Date'!AK74="","x",YEAR('Indicator Date'!AK74))</f>
        <v>x</v>
      </c>
      <c r="AL74" s="157">
        <f>IF('Indicator Date'!AL74="","x",YEAR('Indicator Date'!AL74))</f>
        <v>2018</v>
      </c>
      <c r="AM74" s="157" t="str">
        <f>IF('Indicator Date'!AM74="","x",YEAR('Indicator Date'!AM74))</f>
        <v>x</v>
      </c>
      <c r="AN74" s="157">
        <f>IF('Indicator Date'!AN74="","x",'Indicator Date'!AN74)</f>
        <v>2016</v>
      </c>
      <c r="AO74" s="157">
        <f>IF('Indicator Date'!AO74="","x",'Indicator Date'!AO74)</f>
        <v>2016</v>
      </c>
      <c r="AP74" s="157" t="str">
        <f>IF('Indicator Date'!AP74="","x",'Indicator Date'!AP74)</f>
        <v>x</v>
      </c>
      <c r="AQ74" s="157" t="str">
        <f>IF('Indicator Date'!AQ74="","x",'Indicator Date'!AQ74)</f>
        <v>x</v>
      </c>
      <c r="AR74" s="157" t="str">
        <f>IF('Indicator Date'!AR74="","x",'Indicator Date'!AR74)</f>
        <v>x</v>
      </c>
      <c r="AS74" s="157">
        <f>IF('Indicator Date'!AS74="","x",'Indicator Date'!AS74)</f>
        <v>2017</v>
      </c>
      <c r="AT74" s="157">
        <f>IF('Indicator Date'!AT74="","x",'Indicator Date'!AT74)</f>
        <v>2018</v>
      </c>
      <c r="AU74" s="157">
        <f>IF('Indicator Date'!AU74="","x",'Indicator Date'!AU74)</f>
        <v>2016</v>
      </c>
      <c r="AV74" s="157">
        <f>IF('Indicator Date'!AV74="","x",'Indicator Date'!AV74)</f>
        <v>2015</v>
      </c>
      <c r="AW74" s="157">
        <f>IF('Indicator Date'!AW74="","x",'Indicator Date'!AW74)</f>
        <v>2016</v>
      </c>
      <c r="AX74" s="157">
        <f>IF('Indicator Date'!AX74="","x",'Indicator Date'!AX74)</f>
        <v>2017</v>
      </c>
      <c r="AY74" s="157">
        <f>IF('Indicator Date'!AY74="","x",'Indicator Date'!AY74)</f>
        <v>2014</v>
      </c>
      <c r="AZ74" s="157">
        <f>IF('Indicator Date'!AZ74="","x",'Indicator Date'!AZ74)</f>
        <v>2015</v>
      </c>
      <c r="BA74" s="157">
        <f>IF('Indicator Date'!BA74="","x",'Indicator Date'!BA74)</f>
        <v>2015</v>
      </c>
      <c r="BB74" s="157">
        <f>IF('Indicator Date'!BB74="","x",'Indicator Date'!BB74)</f>
        <v>2017</v>
      </c>
      <c r="BC74" s="157">
        <f>IF('Indicator Date'!BC74="","x",'Indicator Date'!BC74)</f>
        <v>2017</v>
      </c>
      <c r="BD74" s="157">
        <f>IF('Indicator Date'!BD74="","x",'Indicator Date'!BD74)</f>
        <v>2015</v>
      </c>
      <c r="BE74" s="157" t="str">
        <f>IF('Indicator Date'!BE74="","x",'Indicator Date'!BE74)</f>
        <v>x</v>
      </c>
      <c r="BF74" s="104"/>
    </row>
    <row r="75" spans="1:58" x14ac:dyDescent="0.25">
      <c r="A75" s="128" t="s">
        <v>136</v>
      </c>
      <c r="B75" s="107" t="s">
        <v>135</v>
      </c>
      <c r="C75" s="157">
        <f>IF('Indicator Date'!C75="","x",'Indicator Date'!C75)</f>
        <v>2015</v>
      </c>
      <c r="D75" s="157">
        <f>IF('Indicator Date'!D75="","x",'Indicator Date'!D75)</f>
        <v>2015</v>
      </c>
      <c r="E75" s="157">
        <f>IF('Indicator Date'!E75="","x",'Indicator Date'!E75)</f>
        <v>2015</v>
      </c>
      <c r="F75" s="157">
        <f>IF('Indicator Date'!F75="","x",'Indicator Date'!F75)</f>
        <v>2015</v>
      </c>
      <c r="G75" s="157">
        <f>IF('Indicator Date'!G75="","x",'Indicator Date'!G75)</f>
        <v>2015</v>
      </c>
      <c r="H75" s="157">
        <f>IF('Indicator Date'!H75="","x",'Indicator Date'!H75)</f>
        <v>2015</v>
      </c>
      <c r="I75" s="157">
        <f>IF('Indicator Date'!I75="","x",'Indicator Date'!I75)</f>
        <v>2015</v>
      </c>
      <c r="J75" s="157">
        <f>IF('Indicator Date'!J75="","x",'Indicator Date'!J75)</f>
        <v>2016</v>
      </c>
      <c r="K75" s="157">
        <f>IF('Indicator Date'!K75="","x",'Indicator Date'!K75)</f>
        <v>2016</v>
      </c>
      <c r="L75" s="157">
        <f>IF('Indicator Date'!L75="","x",'Indicator Date'!L75)</f>
        <v>2016</v>
      </c>
      <c r="M75" s="157">
        <f>IF('Indicator Date'!M75="","x",'Indicator Date'!M75)</f>
        <v>2019</v>
      </c>
      <c r="N75" s="157">
        <f>IF('Indicator Date'!N75="","x",'Indicator Date'!N75)</f>
        <v>2019</v>
      </c>
      <c r="O75" s="157">
        <f>IF('Indicator Date'!O75="","x",'Indicator Date'!O75)</f>
        <v>2018</v>
      </c>
      <c r="P75" s="157">
        <f>IF('Indicator Date'!P75="","x",'Indicator Date'!P75)</f>
        <v>2018</v>
      </c>
      <c r="Q75" s="157">
        <f>IF('Indicator Date'!Q75="","x",'Indicator Date'!Q75)</f>
        <v>2017</v>
      </c>
      <c r="R75" s="157" t="str">
        <f>IF('Indicator Date'!R75="","x",LEFT(RIGHT('Indicator Date'!R75,6),4))</f>
        <v>2012</v>
      </c>
      <c r="S75" s="157">
        <f>IF('Indicator Date'!S75="","x",'Indicator Date'!S75)</f>
        <v>2019</v>
      </c>
      <c r="T75" s="157">
        <f>IF('Indicator Date'!T75="","x",'Indicator Date'!T75)</f>
        <v>2016</v>
      </c>
      <c r="U75" s="157">
        <f>IF('Indicator Date'!U75="","x",'Indicator Date'!U75)</f>
        <v>2017</v>
      </c>
      <c r="V75" s="157">
        <f>IF('Indicator Date'!V75="","x",'Indicator Date'!V75)</f>
        <v>2017</v>
      </c>
      <c r="W75" s="157">
        <f>IF('Indicator Date'!W75="","x",'Indicator Date'!W75)</f>
        <v>2017</v>
      </c>
      <c r="X75" s="157">
        <f>IF('Indicator Date'!X75="","x",'Indicator Date'!X75)</f>
        <v>2012</v>
      </c>
      <c r="Y75" s="157">
        <f>IF('Indicator Date'!Y75="","x",'Indicator Date'!Y75)</f>
        <v>2014</v>
      </c>
      <c r="Z75" s="157">
        <f>IF('Indicator Date'!Z75="","x",'Indicator Date'!Z75)</f>
        <v>2017</v>
      </c>
      <c r="AA75" s="157">
        <f>IF('Indicator Date'!AA75="","x",'Indicator Date'!AA75)</f>
        <v>2017</v>
      </c>
      <c r="AB75" s="157">
        <f>IF('Indicator Date'!AB75="","x",'Indicator Date'!AB75)</f>
        <v>2017</v>
      </c>
      <c r="AC75" s="157">
        <f>IF('Indicator Date'!AC75="","x",'Indicator Date'!AC75)</f>
        <v>2015</v>
      </c>
      <c r="AD75" s="157">
        <f>IF('Indicator Date'!AD75="","x",'Indicator Date'!AD75)</f>
        <v>2015</v>
      </c>
      <c r="AE75" s="157">
        <f>IF('Indicator Date'!AE75="","x",'Indicator Date'!AE75)</f>
        <v>2012</v>
      </c>
      <c r="AF75" s="157">
        <f>IF('Indicator Date'!AF75="","x",'Indicator Date'!AF75)</f>
        <v>2017</v>
      </c>
      <c r="AG75" s="157">
        <f>IF('Indicator Date'!AG75="","x",'Indicator Date'!AG75)</f>
        <v>2012</v>
      </c>
      <c r="AH75" s="157">
        <f>IF('Indicator Date'!AH75="","x",'Indicator Date'!AH75)</f>
        <v>2016</v>
      </c>
      <c r="AI75" s="157">
        <f>IF('Indicator Date'!AI75="","x",'Indicator Date'!AI75)</f>
        <v>2017</v>
      </c>
      <c r="AJ75" s="157">
        <f>IF('Indicator Date'!AJ75="","x",'Indicator Date'!AJ75)</f>
        <v>2018</v>
      </c>
      <c r="AK75" s="157">
        <f>IF('Indicator Date'!AK75="","x",YEAR('Indicator Date'!AK75))</f>
        <v>2018</v>
      </c>
      <c r="AL75" s="157">
        <f>IF('Indicator Date'!AL75="","x",YEAR('Indicator Date'!AL75))</f>
        <v>2018</v>
      </c>
      <c r="AM75" s="157" t="str">
        <f>IF('Indicator Date'!AM75="","x",YEAR('Indicator Date'!AM75))</f>
        <v>x</v>
      </c>
      <c r="AN75" s="157">
        <f>IF('Indicator Date'!AN75="","x",'Indicator Date'!AN75)</f>
        <v>2016</v>
      </c>
      <c r="AO75" s="157">
        <f>IF('Indicator Date'!AO75="","x",'Indicator Date'!AO75)</f>
        <v>2016</v>
      </c>
      <c r="AP75" s="157">
        <f>IF('Indicator Date'!AP75="","x",'Indicator Date'!AP75)</f>
        <v>2014</v>
      </c>
      <c r="AQ75" s="157">
        <f>IF('Indicator Date'!AQ75="","x",'Indicator Date'!AQ75)</f>
        <v>2014</v>
      </c>
      <c r="AR75" s="157">
        <f>IF('Indicator Date'!AR75="","x",'Indicator Date'!AR75)</f>
        <v>2013</v>
      </c>
      <c r="AS75" s="157">
        <f>IF('Indicator Date'!AS75="","x",'Indicator Date'!AS75)</f>
        <v>2017</v>
      </c>
      <c r="AT75" s="157">
        <f>IF('Indicator Date'!AT75="","x",'Indicator Date'!AT75)</f>
        <v>2018</v>
      </c>
      <c r="AU75" s="157">
        <f>IF('Indicator Date'!AU75="","x",'Indicator Date'!AU75)</f>
        <v>2016</v>
      </c>
      <c r="AV75" s="157">
        <f>IF('Indicator Date'!AV75="","x",'Indicator Date'!AV75)</f>
        <v>2015</v>
      </c>
      <c r="AW75" s="157">
        <f>IF('Indicator Date'!AW75="","x",'Indicator Date'!AW75)</f>
        <v>2016</v>
      </c>
      <c r="AX75" s="157">
        <f>IF('Indicator Date'!AX75="","x",'Indicator Date'!AX75)</f>
        <v>2017</v>
      </c>
      <c r="AY75" s="157">
        <f>IF('Indicator Date'!AY75="","x",'Indicator Date'!AY75)</f>
        <v>2014</v>
      </c>
      <c r="AZ75" s="157">
        <f>IF('Indicator Date'!AZ75="","x",'Indicator Date'!AZ75)</f>
        <v>2015</v>
      </c>
      <c r="BA75" s="157">
        <f>IF('Indicator Date'!BA75="","x",'Indicator Date'!BA75)</f>
        <v>2015</v>
      </c>
      <c r="BB75" s="157">
        <f>IF('Indicator Date'!BB75="","x",'Indicator Date'!BB75)</f>
        <v>2017</v>
      </c>
      <c r="BC75" s="157">
        <f>IF('Indicator Date'!BC75="","x",'Indicator Date'!BC75)</f>
        <v>2017</v>
      </c>
      <c r="BD75" s="157">
        <f>IF('Indicator Date'!BD75="","x",'Indicator Date'!BD75)</f>
        <v>2015</v>
      </c>
      <c r="BE75" s="157" t="str">
        <f>IF('Indicator Date'!BE75="","x",'Indicator Date'!BE75)</f>
        <v>x</v>
      </c>
      <c r="BF75" s="104"/>
    </row>
    <row r="76" spans="1:58" x14ac:dyDescent="0.25">
      <c r="A76" s="128" t="s">
        <v>138</v>
      </c>
      <c r="B76" s="107" t="s">
        <v>137</v>
      </c>
      <c r="C76" s="157">
        <f>IF('Indicator Date'!C76="","x",'Indicator Date'!C76)</f>
        <v>2015</v>
      </c>
      <c r="D76" s="157">
        <f>IF('Indicator Date'!D76="","x",'Indicator Date'!D76)</f>
        <v>2015</v>
      </c>
      <c r="E76" s="157">
        <f>IF('Indicator Date'!E76="","x",'Indicator Date'!E76)</f>
        <v>2015</v>
      </c>
      <c r="F76" s="157">
        <f>IF('Indicator Date'!F76="","x",'Indicator Date'!F76)</f>
        <v>2015</v>
      </c>
      <c r="G76" s="157">
        <f>IF('Indicator Date'!G76="","x",'Indicator Date'!G76)</f>
        <v>2015</v>
      </c>
      <c r="H76" s="157">
        <f>IF('Indicator Date'!H76="","x",'Indicator Date'!H76)</f>
        <v>2015</v>
      </c>
      <c r="I76" s="157">
        <f>IF('Indicator Date'!I76="","x",'Indicator Date'!I76)</f>
        <v>2015</v>
      </c>
      <c r="J76" s="157">
        <f>IF('Indicator Date'!J76="","x",'Indicator Date'!J76)</f>
        <v>2016</v>
      </c>
      <c r="K76" s="157">
        <f>IF('Indicator Date'!K76="","x",'Indicator Date'!K76)</f>
        <v>2016</v>
      </c>
      <c r="L76" s="157">
        <f>IF('Indicator Date'!L76="","x",'Indicator Date'!L76)</f>
        <v>2016</v>
      </c>
      <c r="M76" s="157">
        <f>IF('Indicator Date'!M76="","x",'Indicator Date'!M76)</f>
        <v>2019</v>
      </c>
      <c r="N76" s="157">
        <f>IF('Indicator Date'!N76="","x",'Indicator Date'!N76)</f>
        <v>2019</v>
      </c>
      <c r="O76" s="157">
        <f>IF('Indicator Date'!O76="","x",'Indicator Date'!O76)</f>
        <v>2018</v>
      </c>
      <c r="P76" s="157">
        <f>IF('Indicator Date'!P76="","x",'Indicator Date'!P76)</f>
        <v>2018</v>
      </c>
      <c r="Q76" s="157">
        <f>IF('Indicator Date'!Q76="","x",'Indicator Date'!Q76)</f>
        <v>2017</v>
      </c>
      <c r="R76" s="157" t="str">
        <f>IF('Indicator Date'!R76="","x",LEFT(RIGHT('Indicator Date'!R76,6),4))</f>
        <v>2012</v>
      </c>
      <c r="S76" s="157">
        <f>IF('Indicator Date'!S76="","x",'Indicator Date'!S76)</f>
        <v>2019</v>
      </c>
      <c r="T76" s="157">
        <f>IF('Indicator Date'!T76="","x",'Indicator Date'!T76)</f>
        <v>2016</v>
      </c>
      <c r="U76" s="157">
        <f>IF('Indicator Date'!U76="","x",'Indicator Date'!U76)</f>
        <v>2017</v>
      </c>
      <c r="V76" s="157">
        <f>IF('Indicator Date'!V76="","x",'Indicator Date'!V76)</f>
        <v>2017</v>
      </c>
      <c r="W76" s="157">
        <f>IF('Indicator Date'!W76="","x",'Indicator Date'!W76)</f>
        <v>2017</v>
      </c>
      <c r="X76" s="157">
        <f>IF('Indicator Date'!X76="","x",'Indicator Date'!X76)</f>
        <v>2012</v>
      </c>
      <c r="Y76" s="157" t="str">
        <f>IF('Indicator Date'!Y76="","x",'Indicator Date'!Y76)</f>
        <v>x</v>
      </c>
      <c r="Z76" s="157">
        <f>IF('Indicator Date'!Z76="","x",'Indicator Date'!Z76)</f>
        <v>2017</v>
      </c>
      <c r="AA76" s="157">
        <f>IF('Indicator Date'!AA76="","x",'Indicator Date'!AA76)</f>
        <v>2017</v>
      </c>
      <c r="AB76" s="157">
        <f>IF('Indicator Date'!AB76="","x",'Indicator Date'!AB76)</f>
        <v>2017</v>
      </c>
      <c r="AC76" s="157">
        <f>IF('Indicator Date'!AC76="","x",'Indicator Date'!AC76)</f>
        <v>2015</v>
      </c>
      <c r="AD76" s="157">
        <f>IF('Indicator Date'!AD76="","x",'Indicator Date'!AD76)</f>
        <v>2015</v>
      </c>
      <c r="AE76" s="157">
        <f>IF('Indicator Date'!AE76="","x",'Indicator Date'!AE76)</f>
        <v>2012</v>
      </c>
      <c r="AF76" s="157">
        <f>IF('Indicator Date'!AF76="","x",'Indicator Date'!AF76)</f>
        <v>2017</v>
      </c>
      <c r="AG76" s="157">
        <f>IF('Indicator Date'!AG76="","x",'Indicator Date'!AG76)</f>
        <v>2016</v>
      </c>
      <c r="AH76" s="157">
        <f>IF('Indicator Date'!AH76="","x",'Indicator Date'!AH76)</f>
        <v>2016</v>
      </c>
      <c r="AI76" s="157">
        <f>IF('Indicator Date'!AI76="","x",'Indicator Date'!AI76)</f>
        <v>2017</v>
      </c>
      <c r="AJ76" s="157">
        <f>IF('Indicator Date'!AJ76="","x",'Indicator Date'!AJ76)</f>
        <v>2018</v>
      </c>
      <c r="AK76" s="157">
        <f>IF('Indicator Date'!AK76="","x",YEAR('Indicator Date'!AK76))</f>
        <v>2017</v>
      </c>
      <c r="AL76" s="157">
        <f>IF('Indicator Date'!AL76="","x",YEAR('Indicator Date'!AL76))</f>
        <v>2018</v>
      </c>
      <c r="AM76" s="157" t="str">
        <f>IF('Indicator Date'!AM76="","x",YEAR('Indicator Date'!AM76))</f>
        <v>x</v>
      </c>
      <c r="AN76" s="157">
        <f>IF('Indicator Date'!AN76="","x",'Indicator Date'!AN76)</f>
        <v>2016</v>
      </c>
      <c r="AO76" s="157">
        <f>IF('Indicator Date'!AO76="","x",'Indicator Date'!AO76)</f>
        <v>2016</v>
      </c>
      <c r="AP76" s="157">
        <f>IF('Indicator Date'!AP76="","x",'Indicator Date'!AP76)</f>
        <v>2014</v>
      </c>
      <c r="AQ76" s="157">
        <f>IF('Indicator Date'!AQ76="","x",'Indicator Date'!AQ76)</f>
        <v>2014</v>
      </c>
      <c r="AR76" s="157">
        <f>IF('Indicator Date'!AR76="","x",'Indicator Date'!AR76)</f>
        <v>2013</v>
      </c>
      <c r="AS76" s="157">
        <f>IF('Indicator Date'!AS76="","x",'Indicator Date'!AS76)</f>
        <v>2017</v>
      </c>
      <c r="AT76" s="157">
        <f>IF('Indicator Date'!AT76="","x",'Indicator Date'!AT76)</f>
        <v>2018</v>
      </c>
      <c r="AU76" s="157">
        <f>IF('Indicator Date'!AU76="","x",'Indicator Date'!AU76)</f>
        <v>2016</v>
      </c>
      <c r="AV76" s="157">
        <f>IF('Indicator Date'!AV76="","x",'Indicator Date'!AV76)</f>
        <v>2016</v>
      </c>
      <c r="AW76" s="157">
        <f>IF('Indicator Date'!AW76="","x",'Indicator Date'!AW76)</f>
        <v>2016</v>
      </c>
      <c r="AX76" s="157">
        <f>IF('Indicator Date'!AX76="","x",'Indicator Date'!AX76)</f>
        <v>2017</v>
      </c>
      <c r="AY76" s="157">
        <f>IF('Indicator Date'!AY76="","x",'Indicator Date'!AY76)</f>
        <v>2014</v>
      </c>
      <c r="AZ76" s="157">
        <f>IF('Indicator Date'!AZ76="","x",'Indicator Date'!AZ76)</f>
        <v>2015</v>
      </c>
      <c r="BA76" s="157">
        <f>IF('Indicator Date'!BA76="","x",'Indicator Date'!BA76)</f>
        <v>2015</v>
      </c>
      <c r="BB76" s="157">
        <f>IF('Indicator Date'!BB76="","x",'Indicator Date'!BB76)</f>
        <v>2017</v>
      </c>
      <c r="BC76" s="157">
        <f>IF('Indicator Date'!BC76="","x",'Indicator Date'!BC76)</f>
        <v>2017</v>
      </c>
      <c r="BD76" s="157">
        <f>IF('Indicator Date'!BD76="","x",'Indicator Date'!BD76)</f>
        <v>2015</v>
      </c>
      <c r="BE76" s="157" t="str">
        <f>IF('Indicator Date'!BE76="","x",'Indicator Date'!BE76)</f>
        <v>x</v>
      </c>
      <c r="BF76" s="104"/>
    </row>
    <row r="77" spans="1:58" x14ac:dyDescent="0.25">
      <c r="A77" s="128" t="s">
        <v>140</v>
      </c>
      <c r="B77" s="107" t="s">
        <v>139</v>
      </c>
      <c r="C77" s="157">
        <f>IF('Indicator Date'!C77="","x",'Indicator Date'!C77)</f>
        <v>2015</v>
      </c>
      <c r="D77" s="157">
        <f>IF('Indicator Date'!D77="","x",'Indicator Date'!D77)</f>
        <v>2015</v>
      </c>
      <c r="E77" s="157">
        <f>IF('Indicator Date'!E77="","x",'Indicator Date'!E77)</f>
        <v>2015</v>
      </c>
      <c r="F77" s="157">
        <f>IF('Indicator Date'!F77="","x",'Indicator Date'!F77)</f>
        <v>2015</v>
      </c>
      <c r="G77" s="157">
        <f>IF('Indicator Date'!G77="","x",'Indicator Date'!G77)</f>
        <v>2015</v>
      </c>
      <c r="H77" s="157">
        <f>IF('Indicator Date'!H77="","x",'Indicator Date'!H77)</f>
        <v>2015</v>
      </c>
      <c r="I77" s="157">
        <f>IF('Indicator Date'!I77="","x",'Indicator Date'!I77)</f>
        <v>2015</v>
      </c>
      <c r="J77" s="157">
        <f>IF('Indicator Date'!J77="","x",'Indicator Date'!J77)</f>
        <v>2016</v>
      </c>
      <c r="K77" s="157">
        <f>IF('Indicator Date'!K77="","x",'Indicator Date'!K77)</f>
        <v>2016</v>
      </c>
      <c r="L77" s="157">
        <f>IF('Indicator Date'!L77="","x",'Indicator Date'!L77)</f>
        <v>2016</v>
      </c>
      <c r="M77" s="157">
        <f>IF('Indicator Date'!M77="","x",'Indicator Date'!M77)</f>
        <v>2019</v>
      </c>
      <c r="N77" s="157">
        <f>IF('Indicator Date'!N77="","x",'Indicator Date'!N77)</f>
        <v>2019</v>
      </c>
      <c r="O77" s="157">
        <f>IF('Indicator Date'!O77="","x",'Indicator Date'!O77)</f>
        <v>2018</v>
      </c>
      <c r="P77" s="157">
        <f>IF('Indicator Date'!P77="","x",'Indicator Date'!P77)</f>
        <v>2018</v>
      </c>
      <c r="Q77" s="157">
        <f>IF('Indicator Date'!Q77="","x",'Indicator Date'!Q77)</f>
        <v>2017</v>
      </c>
      <c r="R77" s="157" t="str">
        <f>IF('Indicator Date'!R77="","x",LEFT(RIGHT('Indicator Date'!R77,6),4))</f>
        <v>x</v>
      </c>
      <c r="S77" s="157">
        <f>IF('Indicator Date'!S77="","x",'Indicator Date'!S77)</f>
        <v>2019</v>
      </c>
      <c r="T77" s="157">
        <f>IF('Indicator Date'!T77="","x",'Indicator Date'!T77)</f>
        <v>2016</v>
      </c>
      <c r="U77" s="157">
        <f>IF('Indicator Date'!U77="","x",'Indicator Date'!U77)</f>
        <v>2017</v>
      </c>
      <c r="V77" s="157" t="str">
        <f>IF('Indicator Date'!V77="","x",'Indicator Date'!V77)</f>
        <v>x</v>
      </c>
      <c r="W77" s="157">
        <f>IF('Indicator Date'!W77="","x",'Indicator Date'!W77)</f>
        <v>2017</v>
      </c>
      <c r="X77" s="157" t="str">
        <f>IF('Indicator Date'!X77="","x",'Indicator Date'!X77)</f>
        <v>x</v>
      </c>
      <c r="Y77" s="157">
        <f>IF('Indicator Date'!Y77="","x",'Indicator Date'!Y77)</f>
        <v>2012</v>
      </c>
      <c r="Z77" s="157">
        <f>IF('Indicator Date'!Z77="","x",'Indicator Date'!Z77)</f>
        <v>2017</v>
      </c>
      <c r="AA77" s="157">
        <f>IF('Indicator Date'!AA77="","x",'Indicator Date'!AA77)</f>
        <v>2017</v>
      </c>
      <c r="AB77" s="157">
        <f>IF('Indicator Date'!AB77="","x",'Indicator Date'!AB77)</f>
        <v>2017</v>
      </c>
      <c r="AC77" s="157">
        <f>IF('Indicator Date'!AC77="","x",'Indicator Date'!AC77)</f>
        <v>2015</v>
      </c>
      <c r="AD77" s="157">
        <f>IF('Indicator Date'!AD77="","x",'Indicator Date'!AD77)</f>
        <v>2015</v>
      </c>
      <c r="AE77" s="157" t="str">
        <f>IF('Indicator Date'!AE77="","x",'Indicator Date'!AE77)</f>
        <v>x</v>
      </c>
      <c r="AF77" s="157">
        <f>IF('Indicator Date'!AF77="","x",'Indicator Date'!AF77)</f>
        <v>2017</v>
      </c>
      <c r="AG77" s="157">
        <f>IF('Indicator Date'!AG77="","x",'Indicator Date'!AG77)</f>
        <v>2012</v>
      </c>
      <c r="AH77" s="157">
        <f>IF('Indicator Date'!AH77="","x",'Indicator Date'!AH77)</f>
        <v>2016</v>
      </c>
      <c r="AI77" s="157">
        <f>IF('Indicator Date'!AI77="","x",'Indicator Date'!AI77)</f>
        <v>2017</v>
      </c>
      <c r="AJ77" s="157">
        <f>IF('Indicator Date'!AJ77="","x",'Indicator Date'!AJ77)</f>
        <v>2018</v>
      </c>
      <c r="AK77" s="157" t="str">
        <f>IF('Indicator Date'!AK77="","x",YEAR('Indicator Date'!AK77))</f>
        <v>x</v>
      </c>
      <c r="AL77" s="157">
        <f>IF('Indicator Date'!AL77="","x",YEAR('Indicator Date'!AL77))</f>
        <v>2018</v>
      </c>
      <c r="AM77" s="157" t="str">
        <f>IF('Indicator Date'!AM77="","x",YEAR('Indicator Date'!AM77))</f>
        <v>x</v>
      </c>
      <c r="AN77" s="157">
        <f>IF('Indicator Date'!AN77="","x",'Indicator Date'!AN77)</f>
        <v>2016</v>
      </c>
      <c r="AO77" s="157">
        <f>IF('Indicator Date'!AO77="","x",'Indicator Date'!AO77)</f>
        <v>2016</v>
      </c>
      <c r="AP77" s="157">
        <f>IF('Indicator Date'!AP77="","x",'Indicator Date'!AP77)</f>
        <v>2014</v>
      </c>
      <c r="AQ77" s="157">
        <f>IF('Indicator Date'!AQ77="","x",'Indicator Date'!AQ77)</f>
        <v>2014</v>
      </c>
      <c r="AR77" s="157">
        <f>IF('Indicator Date'!AR77="","x",'Indicator Date'!AR77)</f>
        <v>2015</v>
      </c>
      <c r="AS77" s="157">
        <f>IF('Indicator Date'!AS77="","x",'Indicator Date'!AS77)</f>
        <v>2017</v>
      </c>
      <c r="AT77" s="157">
        <f>IF('Indicator Date'!AT77="","x",'Indicator Date'!AT77)</f>
        <v>2018</v>
      </c>
      <c r="AU77" s="157">
        <f>IF('Indicator Date'!AU77="","x",'Indicator Date'!AU77)</f>
        <v>2016</v>
      </c>
      <c r="AV77" s="157">
        <f>IF('Indicator Date'!AV77="","x",'Indicator Date'!AV77)</f>
        <v>2015</v>
      </c>
      <c r="AW77" s="157">
        <f>IF('Indicator Date'!AW77="","x",'Indicator Date'!AW77)</f>
        <v>2016</v>
      </c>
      <c r="AX77" s="157">
        <f>IF('Indicator Date'!AX77="","x",'Indicator Date'!AX77)</f>
        <v>2017</v>
      </c>
      <c r="AY77" s="157">
        <f>IF('Indicator Date'!AY77="","x",'Indicator Date'!AY77)</f>
        <v>2014</v>
      </c>
      <c r="AZ77" s="157">
        <f>IF('Indicator Date'!AZ77="","x",'Indicator Date'!AZ77)</f>
        <v>2015</v>
      </c>
      <c r="BA77" s="157">
        <f>IF('Indicator Date'!BA77="","x",'Indicator Date'!BA77)</f>
        <v>2015</v>
      </c>
      <c r="BB77" s="157">
        <f>IF('Indicator Date'!BB77="","x",'Indicator Date'!BB77)</f>
        <v>2017</v>
      </c>
      <c r="BC77" s="157">
        <f>IF('Indicator Date'!BC77="","x",'Indicator Date'!BC77)</f>
        <v>2017</v>
      </c>
      <c r="BD77" s="157">
        <f>IF('Indicator Date'!BD77="","x",'Indicator Date'!BD77)</f>
        <v>2015</v>
      </c>
      <c r="BE77" s="157" t="str">
        <f>IF('Indicator Date'!BE77="","x",'Indicator Date'!BE77)</f>
        <v>x</v>
      </c>
      <c r="BF77" s="104"/>
    </row>
    <row r="78" spans="1:58" x14ac:dyDescent="0.25">
      <c r="A78" s="128" t="s">
        <v>142</v>
      </c>
      <c r="B78" s="107" t="s">
        <v>141</v>
      </c>
      <c r="C78" s="157">
        <f>IF('Indicator Date'!C78="","x",'Indicator Date'!C78)</f>
        <v>2015</v>
      </c>
      <c r="D78" s="157">
        <f>IF('Indicator Date'!D78="","x",'Indicator Date'!D78)</f>
        <v>2015</v>
      </c>
      <c r="E78" s="157">
        <f>IF('Indicator Date'!E78="","x",'Indicator Date'!E78)</f>
        <v>2015</v>
      </c>
      <c r="F78" s="157">
        <f>IF('Indicator Date'!F78="","x",'Indicator Date'!F78)</f>
        <v>2015</v>
      </c>
      <c r="G78" s="157">
        <f>IF('Indicator Date'!G78="","x",'Indicator Date'!G78)</f>
        <v>2015</v>
      </c>
      <c r="H78" s="157">
        <f>IF('Indicator Date'!H78="","x",'Indicator Date'!H78)</f>
        <v>2015</v>
      </c>
      <c r="I78" s="157">
        <f>IF('Indicator Date'!I78="","x",'Indicator Date'!I78)</f>
        <v>2015</v>
      </c>
      <c r="J78" s="157">
        <f>IF('Indicator Date'!J78="","x",'Indicator Date'!J78)</f>
        <v>2016</v>
      </c>
      <c r="K78" s="157">
        <f>IF('Indicator Date'!K78="","x",'Indicator Date'!K78)</f>
        <v>2016</v>
      </c>
      <c r="L78" s="157">
        <f>IF('Indicator Date'!L78="","x",'Indicator Date'!L78)</f>
        <v>2016</v>
      </c>
      <c r="M78" s="157">
        <f>IF('Indicator Date'!M78="","x",'Indicator Date'!M78)</f>
        <v>2019</v>
      </c>
      <c r="N78" s="157">
        <f>IF('Indicator Date'!N78="","x",'Indicator Date'!N78)</f>
        <v>2019</v>
      </c>
      <c r="O78" s="157">
        <f>IF('Indicator Date'!O78="","x",'Indicator Date'!O78)</f>
        <v>2018</v>
      </c>
      <c r="P78" s="157">
        <f>IF('Indicator Date'!P78="","x",'Indicator Date'!P78)</f>
        <v>2018</v>
      </c>
      <c r="Q78" s="157">
        <f>IF('Indicator Date'!Q78="","x",'Indicator Date'!Q78)</f>
        <v>2017</v>
      </c>
      <c r="R78" s="157" t="str">
        <f>IF('Indicator Date'!R78="","x",LEFT(RIGHT('Indicator Date'!R78,6),4))</f>
        <v>x</v>
      </c>
      <c r="S78" s="157">
        <f>IF('Indicator Date'!S78="","x",'Indicator Date'!S78)</f>
        <v>2019</v>
      </c>
      <c r="T78" s="157">
        <f>IF('Indicator Date'!T78="","x",'Indicator Date'!T78)</f>
        <v>2016</v>
      </c>
      <c r="U78" s="157">
        <f>IF('Indicator Date'!U78="","x",'Indicator Date'!U78)</f>
        <v>2017</v>
      </c>
      <c r="V78" s="157" t="str">
        <f>IF('Indicator Date'!V78="","x",'Indicator Date'!V78)</f>
        <v>x</v>
      </c>
      <c r="W78" s="157">
        <f>IF('Indicator Date'!W78="","x",'Indicator Date'!W78)</f>
        <v>2017</v>
      </c>
      <c r="X78" s="157" t="str">
        <f>IF('Indicator Date'!X78="","x",'Indicator Date'!X78)</f>
        <v>x</v>
      </c>
      <c r="Y78" s="157">
        <f>IF('Indicator Date'!Y78="","x",'Indicator Date'!Y78)</f>
        <v>2015</v>
      </c>
      <c r="Z78" s="157">
        <f>IF('Indicator Date'!Z78="","x",'Indicator Date'!Z78)</f>
        <v>2017</v>
      </c>
      <c r="AA78" s="157">
        <f>IF('Indicator Date'!AA78="","x",'Indicator Date'!AA78)</f>
        <v>2017</v>
      </c>
      <c r="AB78" s="157" t="str">
        <f>IF('Indicator Date'!AB78="","x",'Indicator Date'!AB78)</f>
        <v>x</v>
      </c>
      <c r="AC78" s="157">
        <f>IF('Indicator Date'!AC78="","x",'Indicator Date'!AC78)</f>
        <v>2015</v>
      </c>
      <c r="AD78" s="157">
        <f>IF('Indicator Date'!AD78="","x",'Indicator Date'!AD78)</f>
        <v>2015</v>
      </c>
      <c r="AE78" s="157" t="str">
        <f>IF('Indicator Date'!AE78="","x",'Indicator Date'!AE78)</f>
        <v>x</v>
      </c>
      <c r="AF78" s="157">
        <f>IF('Indicator Date'!AF78="","x",'Indicator Date'!AF78)</f>
        <v>2017</v>
      </c>
      <c r="AG78" s="157">
        <f>IF('Indicator Date'!AG78="","x",'Indicator Date'!AG78)</f>
        <v>2012</v>
      </c>
      <c r="AH78" s="157">
        <f>IF('Indicator Date'!AH78="","x",'Indicator Date'!AH78)</f>
        <v>2016</v>
      </c>
      <c r="AI78" s="157">
        <f>IF('Indicator Date'!AI78="","x",'Indicator Date'!AI78)</f>
        <v>2017</v>
      </c>
      <c r="AJ78" s="157">
        <f>IF('Indicator Date'!AJ78="","x",'Indicator Date'!AJ78)</f>
        <v>2018</v>
      </c>
      <c r="AK78" s="157" t="str">
        <f>IF('Indicator Date'!AK78="","x",YEAR('Indicator Date'!AK78))</f>
        <v>x</v>
      </c>
      <c r="AL78" s="157">
        <f>IF('Indicator Date'!AL78="","x",YEAR('Indicator Date'!AL78))</f>
        <v>2018</v>
      </c>
      <c r="AM78" s="157" t="str">
        <f>IF('Indicator Date'!AM78="","x",YEAR('Indicator Date'!AM78))</f>
        <v>x</v>
      </c>
      <c r="AN78" s="157">
        <f>IF('Indicator Date'!AN78="","x",'Indicator Date'!AN78)</f>
        <v>2016</v>
      </c>
      <c r="AO78" s="157">
        <f>IF('Indicator Date'!AO78="","x",'Indicator Date'!AO78)</f>
        <v>2016</v>
      </c>
      <c r="AP78" s="157">
        <f>IF('Indicator Date'!AP78="","x",'Indicator Date'!AP78)</f>
        <v>2014</v>
      </c>
      <c r="AQ78" s="157">
        <f>IF('Indicator Date'!AQ78="","x",'Indicator Date'!AQ78)</f>
        <v>2014</v>
      </c>
      <c r="AR78" s="157" t="str">
        <f>IF('Indicator Date'!AR78="","x",'Indicator Date'!AR78)</f>
        <v>x</v>
      </c>
      <c r="AS78" s="157">
        <f>IF('Indicator Date'!AS78="","x",'Indicator Date'!AS78)</f>
        <v>2017</v>
      </c>
      <c r="AT78" s="157">
        <f>IF('Indicator Date'!AT78="","x",'Indicator Date'!AT78)</f>
        <v>2018</v>
      </c>
      <c r="AU78" s="157">
        <f>IF('Indicator Date'!AU78="","x",'Indicator Date'!AU78)</f>
        <v>2016</v>
      </c>
      <c r="AV78" s="157" t="str">
        <f>IF('Indicator Date'!AV78="","x",'Indicator Date'!AV78)</f>
        <v>x</v>
      </c>
      <c r="AW78" s="157">
        <f>IF('Indicator Date'!AW78="","x",'Indicator Date'!AW78)</f>
        <v>2016</v>
      </c>
      <c r="AX78" s="157">
        <f>IF('Indicator Date'!AX78="","x",'Indicator Date'!AX78)</f>
        <v>2017</v>
      </c>
      <c r="AY78" s="157">
        <f>IF('Indicator Date'!AY78="","x",'Indicator Date'!AY78)</f>
        <v>2014</v>
      </c>
      <c r="AZ78" s="157">
        <f>IF('Indicator Date'!AZ78="","x",'Indicator Date'!AZ78)</f>
        <v>2015</v>
      </c>
      <c r="BA78" s="157">
        <f>IF('Indicator Date'!BA78="","x",'Indicator Date'!BA78)</f>
        <v>2015</v>
      </c>
      <c r="BB78" s="157">
        <f>IF('Indicator Date'!BB78="","x",'Indicator Date'!BB78)</f>
        <v>2017</v>
      </c>
      <c r="BC78" s="157">
        <f>IF('Indicator Date'!BC78="","x",'Indicator Date'!BC78)</f>
        <v>2017</v>
      </c>
      <c r="BD78" s="157">
        <f>IF('Indicator Date'!BD78="","x",'Indicator Date'!BD78)</f>
        <v>2015</v>
      </c>
      <c r="BE78" s="157" t="str">
        <f>IF('Indicator Date'!BE78="","x",'Indicator Date'!BE78)</f>
        <v>x</v>
      </c>
      <c r="BF78" s="104"/>
    </row>
    <row r="79" spans="1:58" x14ac:dyDescent="0.25">
      <c r="A79" s="128" t="s">
        <v>144</v>
      </c>
      <c r="B79" s="107" t="s">
        <v>143</v>
      </c>
      <c r="C79" s="157">
        <f>IF('Indicator Date'!C79="","x",'Indicator Date'!C79)</f>
        <v>2015</v>
      </c>
      <c r="D79" s="157">
        <f>IF('Indicator Date'!D79="","x",'Indicator Date'!D79)</f>
        <v>2015</v>
      </c>
      <c r="E79" s="157">
        <f>IF('Indicator Date'!E79="","x",'Indicator Date'!E79)</f>
        <v>2015</v>
      </c>
      <c r="F79" s="157">
        <f>IF('Indicator Date'!F79="","x",'Indicator Date'!F79)</f>
        <v>2015</v>
      </c>
      <c r="G79" s="157">
        <f>IF('Indicator Date'!G79="","x",'Indicator Date'!G79)</f>
        <v>2015</v>
      </c>
      <c r="H79" s="157">
        <f>IF('Indicator Date'!H79="","x",'Indicator Date'!H79)</f>
        <v>2015</v>
      </c>
      <c r="I79" s="157">
        <f>IF('Indicator Date'!I79="","x",'Indicator Date'!I79)</f>
        <v>2015</v>
      </c>
      <c r="J79" s="157">
        <f>IF('Indicator Date'!J79="","x",'Indicator Date'!J79)</f>
        <v>2016</v>
      </c>
      <c r="K79" s="157">
        <f>IF('Indicator Date'!K79="","x",'Indicator Date'!K79)</f>
        <v>2016</v>
      </c>
      <c r="L79" s="157">
        <f>IF('Indicator Date'!L79="","x",'Indicator Date'!L79)</f>
        <v>2016</v>
      </c>
      <c r="M79" s="157">
        <f>IF('Indicator Date'!M79="","x",'Indicator Date'!M79)</f>
        <v>2019</v>
      </c>
      <c r="N79" s="157">
        <f>IF('Indicator Date'!N79="","x",'Indicator Date'!N79)</f>
        <v>2019</v>
      </c>
      <c r="O79" s="157">
        <f>IF('Indicator Date'!O79="","x",'Indicator Date'!O79)</f>
        <v>2018</v>
      </c>
      <c r="P79" s="157">
        <f>IF('Indicator Date'!P79="","x",'Indicator Date'!P79)</f>
        <v>2018</v>
      </c>
      <c r="Q79" s="157">
        <f>IF('Indicator Date'!Q79="","x",'Indicator Date'!Q79)</f>
        <v>2017</v>
      </c>
      <c r="R79" s="157" t="str">
        <f>IF('Indicator Date'!R79="","x",LEFT(RIGHT('Indicator Date'!R79,6),4))</f>
        <v>2016</v>
      </c>
      <c r="S79" s="157">
        <f>IF('Indicator Date'!S79="","x",'Indicator Date'!S79)</f>
        <v>2019</v>
      </c>
      <c r="T79" s="157">
        <f>IF('Indicator Date'!T79="","x",'Indicator Date'!T79)</f>
        <v>2016</v>
      </c>
      <c r="U79" s="157">
        <f>IF('Indicator Date'!U79="","x",'Indicator Date'!U79)</f>
        <v>2017</v>
      </c>
      <c r="V79" s="157">
        <f>IF('Indicator Date'!V79="","x",'Indicator Date'!V79)</f>
        <v>2017</v>
      </c>
      <c r="W79" s="157">
        <f>IF('Indicator Date'!W79="","x",'Indicator Date'!W79)</f>
        <v>2017</v>
      </c>
      <c r="X79" s="157">
        <f>IF('Indicator Date'!X79="","x",'Indicator Date'!X79)</f>
        <v>2006</v>
      </c>
      <c r="Y79" s="157">
        <f>IF('Indicator Date'!Y79="","x",'Indicator Date'!Y79)</f>
        <v>2016</v>
      </c>
      <c r="Z79" s="157">
        <f>IF('Indicator Date'!Z79="","x",'Indicator Date'!Z79)</f>
        <v>2017</v>
      </c>
      <c r="AA79" s="157">
        <f>IF('Indicator Date'!AA79="","x",'Indicator Date'!AA79)</f>
        <v>2017</v>
      </c>
      <c r="AB79" s="157">
        <f>IF('Indicator Date'!AB79="","x",'Indicator Date'!AB79)</f>
        <v>2017</v>
      </c>
      <c r="AC79" s="157">
        <f>IF('Indicator Date'!AC79="","x",'Indicator Date'!AC79)</f>
        <v>2015</v>
      </c>
      <c r="AD79" s="157">
        <f>IF('Indicator Date'!AD79="","x",'Indicator Date'!AD79)</f>
        <v>2015</v>
      </c>
      <c r="AE79" s="157">
        <f>IF('Indicator Date'!AE79="","x",'Indicator Date'!AE79)</f>
        <v>2012</v>
      </c>
      <c r="AF79" s="157">
        <f>IF('Indicator Date'!AF79="","x",'Indicator Date'!AF79)</f>
        <v>2017</v>
      </c>
      <c r="AG79" s="157">
        <f>IF('Indicator Date'!AG79="","x",'Indicator Date'!AG79)</f>
        <v>2009</v>
      </c>
      <c r="AH79" s="157">
        <f>IF('Indicator Date'!AH79="","x",'Indicator Date'!AH79)</f>
        <v>2016</v>
      </c>
      <c r="AI79" s="157">
        <f>IF('Indicator Date'!AI79="","x",'Indicator Date'!AI79)</f>
        <v>2017</v>
      </c>
      <c r="AJ79" s="157">
        <f>IF('Indicator Date'!AJ79="","x",'Indicator Date'!AJ79)</f>
        <v>2018</v>
      </c>
      <c r="AK79" s="157">
        <f>IF('Indicator Date'!AK79="","x",YEAR('Indicator Date'!AK79))</f>
        <v>2017</v>
      </c>
      <c r="AL79" s="157">
        <f>IF('Indicator Date'!AL79="","x",YEAR('Indicator Date'!AL79))</f>
        <v>2018</v>
      </c>
      <c r="AM79" s="157" t="str">
        <f>IF('Indicator Date'!AM79="","x",YEAR('Indicator Date'!AM79))</f>
        <v>x</v>
      </c>
      <c r="AN79" s="157">
        <f>IF('Indicator Date'!AN79="","x",'Indicator Date'!AN79)</f>
        <v>2016</v>
      </c>
      <c r="AO79" s="157">
        <f>IF('Indicator Date'!AO79="","x",'Indicator Date'!AO79)</f>
        <v>2016</v>
      </c>
      <c r="AP79" s="157">
        <f>IF('Indicator Date'!AP79="","x",'Indicator Date'!AP79)</f>
        <v>2014</v>
      </c>
      <c r="AQ79" s="157">
        <f>IF('Indicator Date'!AQ79="","x",'Indicator Date'!AQ79)</f>
        <v>2014</v>
      </c>
      <c r="AR79" s="157">
        <f>IF('Indicator Date'!AR79="","x",'Indicator Date'!AR79)</f>
        <v>2015</v>
      </c>
      <c r="AS79" s="157">
        <f>IF('Indicator Date'!AS79="","x",'Indicator Date'!AS79)</f>
        <v>2017</v>
      </c>
      <c r="AT79" s="157">
        <f>IF('Indicator Date'!AT79="","x",'Indicator Date'!AT79)</f>
        <v>2018</v>
      </c>
      <c r="AU79" s="157">
        <f>IF('Indicator Date'!AU79="","x",'Indicator Date'!AU79)</f>
        <v>2016</v>
      </c>
      <c r="AV79" s="157">
        <f>IF('Indicator Date'!AV79="","x",'Indicator Date'!AV79)</f>
        <v>2015</v>
      </c>
      <c r="AW79" s="157">
        <f>IF('Indicator Date'!AW79="","x",'Indicator Date'!AW79)</f>
        <v>2016</v>
      </c>
      <c r="AX79" s="157">
        <f>IF('Indicator Date'!AX79="","x",'Indicator Date'!AX79)</f>
        <v>2017</v>
      </c>
      <c r="AY79" s="157">
        <f>IF('Indicator Date'!AY79="","x",'Indicator Date'!AY79)</f>
        <v>2014</v>
      </c>
      <c r="AZ79" s="157">
        <f>IF('Indicator Date'!AZ79="","x",'Indicator Date'!AZ79)</f>
        <v>2015</v>
      </c>
      <c r="BA79" s="157">
        <f>IF('Indicator Date'!BA79="","x",'Indicator Date'!BA79)</f>
        <v>2015</v>
      </c>
      <c r="BB79" s="157">
        <f>IF('Indicator Date'!BB79="","x",'Indicator Date'!BB79)</f>
        <v>2017</v>
      </c>
      <c r="BC79" s="157">
        <f>IF('Indicator Date'!BC79="","x",'Indicator Date'!BC79)</f>
        <v>2017</v>
      </c>
      <c r="BD79" s="157">
        <f>IF('Indicator Date'!BD79="","x",'Indicator Date'!BD79)</f>
        <v>2015</v>
      </c>
      <c r="BE79" s="157" t="str">
        <f>IF('Indicator Date'!BE79="","x",'Indicator Date'!BE79)</f>
        <v>x</v>
      </c>
      <c r="BF79" s="104"/>
    </row>
    <row r="80" spans="1:58" x14ac:dyDescent="0.25">
      <c r="A80" s="128" t="s">
        <v>844</v>
      </c>
      <c r="B80" s="107" t="s">
        <v>145</v>
      </c>
      <c r="C80" s="157">
        <f>IF('Indicator Date'!C80="","x",'Indicator Date'!C80)</f>
        <v>2015</v>
      </c>
      <c r="D80" s="157">
        <f>IF('Indicator Date'!D80="","x",'Indicator Date'!D80)</f>
        <v>2015</v>
      </c>
      <c r="E80" s="157">
        <f>IF('Indicator Date'!E80="","x",'Indicator Date'!E80)</f>
        <v>2015</v>
      </c>
      <c r="F80" s="157">
        <f>IF('Indicator Date'!F80="","x",'Indicator Date'!F80)</f>
        <v>2015</v>
      </c>
      <c r="G80" s="157">
        <f>IF('Indicator Date'!G80="","x",'Indicator Date'!G80)</f>
        <v>2015</v>
      </c>
      <c r="H80" s="157">
        <f>IF('Indicator Date'!H80="","x",'Indicator Date'!H80)</f>
        <v>2015</v>
      </c>
      <c r="I80" s="157">
        <f>IF('Indicator Date'!I80="","x",'Indicator Date'!I80)</f>
        <v>2015</v>
      </c>
      <c r="J80" s="157">
        <f>IF('Indicator Date'!J80="","x",'Indicator Date'!J80)</f>
        <v>2016</v>
      </c>
      <c r="K80" s="157">
        <f>IF('Indicator Date'!K80="","x",'Indicator Date'!K80)</f>
        <v>2016</v>
      </c>
      <c r="L80" s="157">
        <f>IF('Indicator Date'!L80="","x",'Indicator Date'!L80)</f>
        <v>2016</v>
      </c>
      <c r="M80" s="157">
        <f>IF('Indicator Date'!M80="","x",'Indicator Date'!M80)</f>
        <v>2019</v>
      </c>
      <c r="N80" s="157">
        <f>IF('Indicator Date'!N80="","x",'Indicator Date'!N80)</f>
        <v>2019</v>
      </c>
      <c r="O80" s="157">
        <f>IF('Indicator Date'!O80="","x",'Indicator Date'!O80)</f>
        <v>2018</v>
      </c>
      <c r="P80" s="157">
        <f>IF('Indicator Date'!P80="","x",'Indicator Date'!P80)</f>
        <v>2018</v>
      </c>
      <c r="Q80" s="157">
        <f>IF('Indicator Date'!Q80="","x",'Indicator Date'!Q80)</f>
        <v>2017</v>
      </c>
      <c r="R80" s="157" t="str">
        <f>IF('Indicator Date'!R80="","x",LEFT(RIGHT('Indicator Date'!R80,6),4))</f>
        <v>2012</v>
      </c>
      <c r="S80" s="157">
        <f>IF('Indicator Date'!S80="","x",'Indicator Date'!S80)</f>
        <v>2019</v>
      </c>
      <c r="T80" s="157">
        <f>IF('Indicator Date'!T80="","x",'Indicator Date'!T80)</f>
        <v>2016</v>
      </c>
      <c r="U80" s="157">
        <f>IF('Indicator Date'!U80="","x",'Indicator Date'!U80)</f>
        <v>2017</v>
      </c>
      <c r="V80" s="157">
        <f>IF('Indicator Date'!V80="","x",'Indicator Date'!V80)</f>
        <v>2017</v>
      </c>
      <c r="W80" s="157">
        <f>IF('Indicator Date'!W80="","x",'Indicator Date'!W80)</f>
        <v>2017</v>
      </c>
      <c r="X80" s="157">
        <f>IF('Indicator Date'!X80="","x",'Indicator Date'!X80)</f>
        <v>2013</v>
      </c>
      <c r="Y80" s="157">
        <f>IF('Indicator Date'!Y80="","x",'Indicator Date'!Y80)</f>
        <v>2012</v>
      </c>
      <c r="Z80" s="157">
        <f>IF('Indicator Date'!Z80="","x",'Indicator Date'!Z80)</f>
        <v>2017</v>
      </c>
      <c r="AA80" s="157">
        <f>IF('Indicator Date'!AA80="","x",'Indicator Date'!AA80)</f>
        <v>2017</v>
      </c>
      <c r="AB80" s="157">
        <f>IF('Indicator Date'!AB80="","x",'Indicator Date'!AB80)</f>
        <v>2017</v>
      </c>
      <c r="AC80" s="157">
        <f>IF('Indicator Date'!AC80="","x",'Indicator Date'!AC80)</f>
        <v>2015</v>
      </c>
      <c r="AD80" s="157">
        <f>IF('Indicator Date'!AD80="","x",'Indicator Date'!AD80)</f>
        <v>2015</v>
      </c>
      <c r="AE80" s="157">
        <f>IF('Indicator Date'!AE80="","x",'Indicator Date'!AE80)</f>
        <v>2012</v>
      </c>
      <c r="AF80" s="157">
        <f>IF('Indicator Date'!AF80="","x",'Indicator Date'!AF80)</f>
        <v>2017</v>
      </c>
      <c r="AG80" s="157">
        <f>IF('Indicator Date'!AG80="","x",'Indicator Date'!AG80)</f>
        <v>2010</v>
      </c>
      <c r="AH80" s="157">
        <f>IF('Indicator Date'!AH80="","x",'Indicator Date'!AH80)</f>
        <v>2016</v>
      </c>
      <c r="AI80" s="157">
        <f>IF('Indicator Date'!AI80="","x",'Indicator Date'!AI80)</f>
        <v>2017</v>
      </c>
      <c r="AJ80" s="157">
        <f>IF('Indicator Date'!AJ80="","x",'Indicator Date'!AJ80)</f>
        <v>2018</v>
      </c>
      <c r="AK80" s="157">
        <f>IF('Indicator Date'!AK80="","x",YEAR('Indicator Date'!AK80))</f>
        <v>2018</v>
      </c>
      <c r="AL80" s="157">
        <f>IF('Indicator Date'!AL80="","x",YEAR('Indicator Date'!AL80))</f>
        <v>2018</v>
      </c>
      <c r="AM80" s="157" t="str">
        <f>IF('Indicator Date'!AM80="","x",YEAR('Indicator Date'!AM80))</f>
        <v>x</v>
      </c>
      <c r="AN80" s="157">
        <f>IF('Indicator Date'!AN80="","x",'Indicator Date'!AN80)</f>
        <v>2016</v>
      </c>
      <c r="AO80" s="157">
        <f>IF('Indicator Date'!AO80="","x",'Indicator Date'!AO80)</f>
        <v>2016</v>
      </c>
      <c r="AP80" s="157">
        <f>IF('Indicator Date'!AP80="","x",'Indicator Date'!AP80)</f>
        <v>2014</v>
      </c>
      <c r="AQ80" s="157">
        <f>IF('Indicator Date'!AQ80="","x",'Indicator Date'!AQ80)</f>
        <v>2014</v>
      </c>
      <c r="AR80" s="157">
        <f>IF('Indicator Date'!AR80="","x",'Indicator Date'!AR80)</f>
        <v>2015</v>
      </c>
      <c r="AS80" s="157">
        <f>IF('Indicator Date'!AS80="","x",'Indicator Date'!AS80)</f>
        <v>2017</v>
      </c>
      <c r="AT80" s="157">
        <f>IF('Indicator Date'!AT80="","x",'Indicator Date'!AT80)</f>
        <v>2018</v>
      </c>
      <c r="AU80" s="157">
        <f>IF('Indicator Date'!AU80="","x",'Indicator Date'!AU80)</f>
        <v>2016</v>
      </c>
      <c r="AV80" s="157">
        <f>IF('Indicator Date'!AV80="","x",'Indicator Date'!AV80)</f>
        <v>2016</v>
      </c>
      <c r="AW80" s="157">
        <f>IF('Indicator Date'!AW80="","x",'Indicator Date'!AW80)</f>
        <v>2016</v>
      </c>
      <c r="AX80" s="157">
        <f>IF('Indicator Date'!AX80="","x",'Indicator Date'!AX80)</f>
        <v>2017</v>
      </c>
      <c r="AY80" s="157">
        <f>IF('Indicator Date'!AY80="","x",'Indicator Date'!AY80)</f>
        <v>2014</v>
      </c>
      <c r="AZ80" s="157">
        <f>IF('Indicator Date'!AZ80="","x",'Indicator Date'!AZ80)</f>
        <v>2015</v>
      </c>
      <c r="BA80" s="157">
        <f>IF('Indicator Date'!BA80="","x",'Indicator Date'!BA80)</f>
        <v>2015</v>
      </c>
      <c r="BB80" s="157">
        <f>IF('Indicator Date'!BB80="","x",'Indicator Date'!BB80)</f>
        <v>2017</v>
      </c>
      <c r="BC80" s="157">
        <f>IF('Indicator Date'!BC80="","x",'Indicator Date'!BC80)</f>
        <v>2017</v>
      </c>
      <c r="BD80" s="157">
        <f>IF('Indicator Date'!BD80="","x",'Indicator Date'!BD80)</f>
        <v>2015</v>
      </c>
      <c r="BE80" s="157" t="str">
        <f>IF('Indicator Date'!BE80="","x",'Indicator Date'!BE80)</f>
        <v>x</v>
      </c>
      <c r="BF80" s="104"/>
    </row>
    <row r="81" spans="1:58" x14ac:dyDescent="0.25">
      <c r="A81" s="128" t="s">
        <v>147</v>
      </c>
      <c r="B81" s="107" t="s">
        <v>146</v>
      </c>
      <c r="C81" s="157">
        <f>IF('Indicator Date'!C81="","x",'Indicator Date'!C81)</f>
        <v>2015</v>
      </c>
      <c r="D81" s="157">
        <f>IF('Indicator Date'!D81="","x",'Indicator Date'!D81)</f>
        <v>2015</v>
      </c>
      <c r="E81" s="157">
        <f>IF('Indicator Date'!E81="","x",'Indicator Date'!E81)</f>
        <v>2015</v>
      </c>
      <c r="F81" s="157">
        <f>IF('Indicator Date'!F81="","x",'Indicator Date'!F81)</f>
        <v>2015</v>
      </c>
      <c r="G81" s="157">
        <f>IF('Indicator Date'!G81="","x",'Indicator Date'!G81)</f>
        <v>2015</v>
      </c>
      <c r="H81" s="157">
        <f>IF('Indicator Date'!H81="","x",'Indicator Date'!H81)</f>
        <v>2015</v>
      </c>
      <c r="I81" s="157">
        <f>IF('Indicator Date'!I81="","x",'Indicator Date'!I81)</f>
        <v>2015</v>
      </c>
      <c r="J81" s="157">
        <f>IF('Indicator Date'!J81="","x",'Indicator Date'!J81)</f>
        <v>2016</v>
      </c>
      <c r="K81" s="157">
        <f>IF('Indicator Date'!K81="","x",'Indicator Date'!K81)</f>
        <v>2016</v>
      </c>
      <c r="L81" s="157">
        <f>IF('Indicator Date'!L81="","x",'Indicator Date'!L81)</f>
        <v>2016</v>
      </c>
      <c r="M81" s="157">
        <f>IF('Indicator Date'!M81="","x",'Indicator Date'!M81)</f>
        <v>2019</v>
      </c>
      <c r="N81" s="157">
        <f>IF('Indicator Date'!N81="","x",'Indicator Date'!N81)</f>
        <v>2019</v>
      </c>
      <c r="O81" s="157">
        <f>IF('Indicator Date'!O81="","x",'Indicator Date'!O81)</f>
        <v>2018</v>
      </c>
      <c r="P81" s="157">
        <f>IF('Indicator Date'!P81="","x",'Indicator Date'!P81)</f>
        <v>2018</v>
      </c>
      <c r="Q81" s="157">
        <f>IF('Indicator Date'!Q81="","x",'Indicator Date'!Q81)</f>
        <v>2017</v>
      </c>
      <c r="R81" s="157" t="str">
        <f>IF('Indicator Date'!R81="","x",LEFT(RIGHT('Indicator Date'!R81,6),4))</f>
        <v>x</v>
      </c>
      <c r="S81" s="157">
        <f>IF('Indicator Date'!S81="","x",'Indicator Date'!S81)</f>
        <v>2019</v>
      </c>
      <c r="T81" s="157">
        <f>IF('Indicator Date'!T81="","x",'Indicator Date'!T81)</f>
        <v>2016</v>
      </c>
      <c r="U81" s="157">
        <f>IF('Indicator Date'!U81="","x",'Indicator Date'!U81)</f>
        <v>2017</v>
      </c>
      <c r="V81" s="157">
        <f>IF('Indicator Date'!V81="","x",'Indicator Date'!V81)</f>
        <v>2017</v>
      </c>
      <c r="W81" s="157">
        <f>IF('Indicator Date'!W81="","x",'Indicator Date'!W81)</f>
        <v>2017</v>
      </c>
      <c r="X81" s="157" t="str">
        <f>IF('Indicator Date'!X81="","x",'Indicator Date'!X81)</f>
        <v>x</v>
      </c>
      <c r="Y81" s="157">
        <f>IF('Indicator Date'!Y81="","x",'Indicator Date'!Y81)</f>
        <v>2010</v>
      </c>
      <c r="Z81" s="157">
        <f>IF('Indicator Date'!Z81="","x",'Indicator Date'!Z81)</f>
        <v>2017</v>
      </c>
      <c r="AA81" s="157">
        <f>IF('Indicator Date'!AA81="","x",'Indicator Date'!AA81)</f>
        <v>2017</v>
      </c>
      <c r="AB81" s="157">
        <f>IF('Indicator Date'!AB81="","x",'Indicator Date'!AB81)</f>
        <v>2017</v>
      </c>
      <c r="AC81" s="157">
        <f>IF('Indicator Date'!AC81="","x",'Indicator Date'!AC81)</f>
        <v>2015</v>
      </c>
      <c r="AD81" s="157">
        <f>IF('Indicator Date'!AD81="","x",'Indicator Date'!AD81)</f>
        <v>2015</v>
      </c>
      <c r="AE81" s="157">
        <f>IF('Indicator Date'!AE81="","x",'Indicator Date'!AE81)</f>
        <v>2012</v>
      </c>
      <c r="AF81" s="157">
        <f>IF('Indicator Date'!AF81="","x",'Indicator Date'!AF81)</f>
        <v>2017</v>
      </c>
      <c r="AG81" s="157">
        <f>IF('Indicator Date'!AG81="","x",'Indicator Date'!AG81)</f>
        <v>2013</v>
      </c>
      <c r="AH81" s="157">
        <f>IF('Indicator Date'!AH81="","x",'Indicator Date'!AH81)</f>
        <v>2016</v>
      </c>
      <c r="AI81" s="157">
        <f>IF('Indicator Date'!AI81="","x",'Indicator Date'!AI81)</f>
        <v>2017</v>
      </c>
      <c r="AJ81" s="157">
        <f>IF('Indicator Date'!AJ81="","x",'Indicator Date'!AJ81)</f>
        <v>2018</v>
      </c>
      <c r="AK81" s="157" t="str">
        <f>IF('Indicator Date'!AK81="","x",YEAR('Indicator Date'!AK81))</f>
        <v>x</v>
      </c>
      <c r="AL81" s="157">
        <f>IF('Indicator Date'!AL81="","x",YEAR('Indicator Date'!AL81))</f>
        <v>2018</v>
      </c>
      <c r="AM81" s="157">
        <f>IF('Indicator Date'!AM81="","x",YEAR('Indicator Date'!AM81))</f>
        <v>2018</v>
      </c>
      <c r="AN81" s="157">
        <f>IF('Indicator Date'!AN81="","x",'Indicator Date'!AN81)</f>
        <v>2016</v>
      </c>
      <c r="AO81" s="157">
        <f>IF('Indicator Date'!AO81="","x",'Indicator Date'!AO81)</f>
        <v>2016</v>
      </c>
      <c r="AP81" s="157">
        <f>IF('Indicator Date'!AP81="","x",'Indicator Date'!AP81)</f>
        <v>2014</v>
      </c>
      <c r="AQ81" s="157">
        <f>IF('Indicator Date'!AQ81="","x",'Indicator Date'!AQ81)</f>
        <v>2014</v>
      </c>
      <c r="AR81" s="157">
        <f>IF('Indicator Date'!AR81="","x",'Indicator Date'!AR81)</f>
        <v>2013</v>
      </c>
      <c r="AS81" s="157">
        <f>IF('Indicator Date'!AS81="","x",'Indicator Date'!AS81)</f>
        <v>2017</v>
      </c>
      <c r="AT81" s="157">
        <f>IF('Indicator Date'!AT81="","x",'Indicator Date'!AT81)</f>
        <v>2018</v>
      </c>
      <c r="AU81" s="157">
        <f>IF('Indicator Date'!AU81="","x",'Indicator Date'!AU81)</f>
        <v>2016</v>
      </c>
      <c r="AV81" s="157">
        <f>IF('Indicator Date'!AV81="","x",'Indicator Date'!AV81)</f>
        <v>2015</v>
      </c>
      <c r="AW81" s="157">
        <f>IF('Indicator Date'!AW81="","x",'Indicator Date'!AW81)</f>
        <v>2016</v>
      </c>
      <c r="AX81" s="157">
        <f>IF('Indicator Date'!AX81="","x",'Indicator Date'!AX81)</f>
        <v>2017</v>
      </c>
      <c r="AY81" s="157">
        <f>IF('Indicator Date'!AY81="","x",'Indicator Date'!AY81)</f>
        <v>2014</v>
      </c>
      <c r="AZ81" s="157">
        <f>IF('Indicator Date'!AZ81="","x",'Indicator Date'!AZ81)</f>
        <v>2015</v>
      </c>
      <c r="BA81" s="157">
        <f>IF('Indicator Date'!BA81="","x",'Indicator Date'!BA81)</f>
        <v>2015</v>
      </c>
      <c r="BB81" s="157">
        <f>IF('Indicator Date'!BB81="","x",'Indicator Date'!BB81)</f>
        <v>2017</v>
      </c>
      <c r="BC81" s="157">
        <f>IF('Indicator Date'!BC81="","x",'Indicator Date'!BC81)</f>
        <v>2017</v>
      </c>
      <c r="BD81" s="157">
        <f>IF('Indicator Date'!BD81="","x",'Indicator Date'!BD81)</f>
        <v>2015</v>
      </c>
      <c r="BE81" s="157" t="str">
        <f>IF('Indicator Date'!BE81="","x",'Indicator Date'!BE81)</f>
        <v>x</v>
      </c>
      <c r="BF81" s="104"/>
    </row>
    <row r="82" spans="1:58" x14ac:dyDescent="0.25">
      <c r="A82" s="128" t="s">
        <v>149</v>
      </c>
      <c r="B82" s="107" t="s">
        <v>148</v>
      </c>
      <c r="C82" s="157">
        <f>IF('Indicator Date'!C82="","x",'Indicator Date'!C82)</f>
        <v>2015</v>
      </c>
      <c r="D82" s="157">
        <f>IF('Indicator Date'!D82="","x",'Indicator Date'!D82)</f>
        <v>2015</v>
      </c>
      <c r="E82" s="157">
        <f>IF('Indicator Date'!E82="","x",'Indicator Date'!E82)</f>
        <v>2015</v>
      </c>
      <c r="F82" s="157">
        <f>IF('Indicator Date'!F82="","x",'Indicator Date'!F82)</f>
        <v>2015</v>
      </c>
      <c r="G82" s="157">
        <f>IF('Indicator Date'!G82="","x",'Indicator Date'!G82)</f>
        <v>2015</v>
      </c>
      <c r="H82" s="157">
        <f>IF('Indicator Date'!H82="","x",'Indicator Date'!H82)</f>
        <v>2015</v>
      </c>
      <c r="I82" s="157">
        <f>IF('Indicator Date'!I82="","x",'Indicator Date'!I82)</f>
        <v>2015</v>
      </c>
      <c r="J82" s="157">
        <f>IF('Indicator Date'!J82="","x",'Indicator Date'!J82)</f>
        <v>2016</v>
      </c>
      <c r="K82" s="157">
        <f>IF('Indicator Date'!K82="","x",'Indicator Date'!K82)</f>
        <v>2016</v>
      </c>
      <c r="L82" s="157">
        <f>IF('Indicator Date'!L82="","x",'Indicator Date'!L82)</f>
        <v>2016</v>
      </c>
      <c r="M82" s="157">
        <f>IF('Indicator Date'!M82="","x",'Indicator Date'!M82)</f>
        <v>2019</v>
      </c>
      <c r="N82" s="157">
        <f>IF('Indicator Date'!N82="","x",'Indicator Date'!N82)</f>
        <v>2019</v>
      </c>
      <c r="O82" s="157">
        <f>IF('Indicator Date'!O82="","x",'Indicator Date'!O82)</f>
        <v>2018</v>
      </c>
      <c r="P82" s="157">
        <f>IF('Indicator Date'!P82="","x",'Indicator Date'!P82)</f>
        <v>2018</v>
      </c>
      <c r="Q82" s="157">
        <f>IF('Indicator Date'!Q82="","x",'Indicator Date'!Q82)</f>
        <v>2017</v>
      </c>
      <c r="R82" s="157" t="str">
        <f>IF('Indicator Date'!R82="","x",LEFT(RIGHT('Indicator Date'!R82,6),4))</f>
        <v>2011</v>
      </c>
      <c r="S82" s="157">
        <f>IF('Indicator Date'!S82="","x",'Indicator Date'!S82)</f>
        <v>2019</v>
      </c>
      <c r="T82" s="157">
        <f>IF('Indicator Date'!T82="","x",'Indicator Date'!T82)</f>
        <v>2016</v>
      </c>
      <c r="U82" s="157">
        <f>IF('Indicator Date'!U82="","x",'Indicator Date'!U82)</f>
        <v>2017</v>
      </c>
      <c r="V82" s="157">
        <f>IF('Indicator Date'!V82="","x",'Indicator Date'!V82)</f>
        <v>2017</v>
      </c>
      <c r="W82" s="157">
        <f>IF('Indicator Date'!W82="","x",'Indicator Date'!W82)</f>
        <v>2017</v>
      </c>
      <c r="X82" s="157">
        <f>IF('Indicator Date'!X82="","x",'Indicator Date'!X82)</f>
        <v>2011</v>
      </c>
      <c r="Y82" s="157">
        <f>IF('Indicator Date'!Y82="","x",'Indicator Date'!Y82)</f>
        <v>2010</v>
      </c>
      <c r="Z82" s="157">
        <f>IF('Indicator Date'!Z82="","x",'Indicator Date'!Z82)</f>
        <v>2017</v>
      </c>
      <c r="AA82" s="157">
        <f>IF('Indicator Date'!AA82="","x",'Indicator Date'!AA82)</f>
        <v>2017</v>
      </c>
      <c r="AB82" s="157" t="str">
        <f>IF('Indicator Date'!AB82="","x",'Indicator Date'!AB82)</f>
        <v>x</v>
      </c>
      <c r="AC82" s="157">
        <f>IF('Indicator Date'!AC82="","x",'Indicator Date'!AC82)</f>
        <v>2015</v>
      </c>
      <c r="AD82" s="157">
        <f>IF('Indicator Date'!AD82="","x",'Indicator Date'!AD82)</f>
        <v>2015</v>
      </c>
      <c r="AE82" s="157">
        <f>IF('Indicator Date'!AE82="","x",'Indicator Date'!AE82)</f>
        <v>2012</v>
      </c>
      <c r="AF82" s="157">
        <f>IF('Indicator Date'!AF82="","x",'Indicator Date'!AF82)</f>
        <v>2017</v>
      </c>
      <c r="AG82" s="157">
        <f>IF('Indicator Date'!AG82="","x",'Indicator Date'!AG82)</f>
        <v>2012</v>
      </c>
      <c r="AH82" s="157">
        <f>IF('Indicator Date'!AH82="","x",'Indicator Date'!AH82)</f>
        <v>2016</v>
      </c>
      <c r="AI82" s="157">
        <f>IF('Indicator Date'!AI82="","x",'Indicator Date'!AI82)</f>
        <v>2017</v>
      </c>
      <c r="AJ82" s="157">
        <f>IF('Indicator Date'!AJ82="","x",'Indicator Date'!AJ82)</f>
        <v>2018</v>
      </c>
      <c r="AK82" s="157">
        <f>IF('Indicator Date'!AK82="","x",YEAR('Indicator Date'!AK82))</f>
        <v>2019</v>
      </c>
      <c r="AL82" s="157">
        <f>IF('Indicator Date'!AL82="","x",YEAR('Indicator Date'!AL82))</f>
        <v>2019</v>
      </c>
      <c r="AM82" s="157">
        <f>IF('Indicator Date'!AM82="","x",YEAR('Indicator Date'!AM82))</f>
        <v>2018</v>
      </c>
      <c r="AN82" s="157">
        <f>IF('Indicator Date'!AN82="","x",'Indicator Date'!AN82)</f>
        <v>2016</v>
      </c>
      <c r="AO82" s="157">
        <f>IF('Indicator Date'!AO82="","x",'Indicator Date'!AO82)</f>
        <v>2016</v>
      </c>
      <c r="AP82" s="157">
        <f>IF('Indicator Date'!AP82="","x",'Indicator Date'!AP82)</f>
        <v>2014</v>
      </c>
      <c r="AQ82" s="157">
        <f>IF('Indicator Date'!AQ82="","x",'Indicator Date'!AQ82)</f>
        <v>2014</v>
      </c>
      <c r="AR82" s="157">
        <f>IF('Indicator Date'!AR82="","x",'Indicator Date'!AR82)</f>
        <v>2015</v>
      </c>
      <c r="AS82" s="157">
        <f>IF('Indicator Date'!AS82="","x",'Indicator Date'!AS82)</f>
        <v>2017</v>
      </c>
      <c r="AT82" s="157">
        <f>IF('Indicator Date'!AT82="","x",'Indicator Date'!AT82)</f>
        <v>2018</v>
      </c>
      <c r="AU82" s="157">
        <f>IF('Indicator Date'!AU82="","x",'Indicator Date'!AU82)</f>
        <v>2016</v>
      </c>
      <c r="AV82" s="157">
        <f>IF('Indicator Date'!AV82="","x",'Indicator Date'!AV82)</f>
        <v>2015</v>
      </c>
      <c r="AW82" s="157">
        <f>IF('Indicator Date'!AW82="","x",'Indicator Date'!AW82)</f>
        <v>2016</v>
      </c>
      <c r="AX82" s="157">
        <f>IF('Indicator Date'!AX82="","x",'Indicator Date'!AX82)</f>
        <v>2017</v>
      </c>
      <c r="AY82" s="157">
        <f>IF('Indicator Date'!AY82="","x",'Indicator Date'!AY82)</f>
        <v>2014</v>
      </c>
      <c r="AZ82" s="157">
        <f>IF('Indicator Date'!AZ82="","x",'Indicator Date'!AZ82)</f>
        <v>2015</v>
      </c>
      <c r="BA82" s="157">
        <f>IF('Indicator Date'!BA82="","x",'Indicator Date'!BA82)</f>
        <v>2015</v>
      </c>
      <c r="BB82" s="157">
        <f>IF('Indicator Date'!BB82="","x",'Indicator Date'!BB82)</f>
        <v>2017</v>
      </c>
      <c r="BC82" s="157">
        <f>IF('Indicator Date'!BC82="","x",'Indicator Date'!BC82)</f>
        <v>2017</v>
      </c>
      <c r="BD82" s="157">
        <f>IF('Indicator Date'!BD82="","x",'Indicator Date'!BD82)</f>
        <v>2015</v>
      </c>
      <c r="BE82" s="157" t="str">
        <f>IF('Indicator Date'!BE82="","x",'Indicator Date'!BE82)</f>
        <v>x</v>
      </c>
      <c r="BF82" s="104"/>
    </row>
    <row r="83" spans="1:58" x14ac:dyDescent="0.25">
      <c r="A83" s="128" t="s">
        <v>151</v>
      </c>
      <c r="B83" s="107" t="s">
        <v>150</v>
      </c>
      <c r="C83" s="157">
        <f>IF('Indicator Date'!C83="","x",'Indicator Date'!C83)</f>
        <v>2015</v>
      </c>
      <c r="D83" s="157">
        <f>IF('Indicator Date'!D83="","x",'Indicator Date'!D83)</f>
        <v>2015</v>
      </c>
      <c r="E83" s="157">
        <f>IF('Indicator Date'!E83="","x",'Indicator Date'!E83)</f>
        <v>2015</v>
      </c>
      <c r="F83" s="157">
        <f>IF('Indicator Date'!F83="","x",'Indicator Date'!F83)</f>
        <v>2015</v>
      </c>
      <c r="G83" s="157">
        <f>IF('Indicator Date'!G83="","x",'Indicator Date'!G83)</f>
        <v>2015</v>
      </c>
      <c r="H83" s="157">
        <f>IF('Indicator Date'!H83="","x",'Indicator Date'!H83)</f>
        <v>2015</v>
      </c>
      <c r="I83" s="157">
        <f>IF('Indicator Date'!I83="","x",'Indicator Date'!I83)</f>
        <v>2015</v>
      </c>
      <c r="J83" s="157">
        <f>IF('Indicator Date'!J83="","x",'Indicator Date'!J83)</f>
        <v>2016</v>
      </c>
      <c r="K83" s="157">
        <f>IF('Indicator Date'!K83="","x",'Indicator Date'!K83)</f>
        <v>2016</v>
      </c>
      <c r="L83" s="157">
        <f>IF('Indicator Date'!L83="","x",'Indicator Date'!L83)</f>
        <v>2016</v>
      </c>
      <c r="M83" s="157">
        <f>IF('Indicator Date'!M83="","x",'Indicator Date'!M83)</f>
        <v>2019</v>
      </c>
      <c r="N83" s="157">
        <f>IF('Indicator Date'!N83="","x",'Indicator Date'!N83)</f>
        <v>2019</v>
      </c>
      <c r="O83" s="157">
        <f>IF('Indicator Date'!O83="","x",'Indicator Date'!O83)</f>
        <v>2018</v>
      </c>
      <c r="P83" s="157">
        <f>IF('Indicator Date'!P83="","x",'Indicator Date'!P83)</f>
        <v>2018</v>
      </c>
      <c r="Q83" s="157">
        <f>IF('Indicator Date'!Q83="","x",'Indicator Date'!Q83)</f>
        <v>2017</v>
      </c>
      <c r="R83" s="157" t="str">
        <f>IF('Indicator Date'!R83="","x",LEFT(RIGHT('Indicator Date'!R83,6),4))</f>
        <v>x</v>
      </c>
      <c r="S83" s="157">
        <f>IF('Indicator Date'!S83="","x",'Indicator Date'!S83)</f>
        <v>2019</v>
      </c>
      <c r="T83" s="157">
        <f>IF('Indicator Date'!T83="","x",'Indicator Date'!T83)</f>
        <v>2016</v>
      </c>
      <c r="U83" s="157">
        <f>IF('Indicator Date'!U83="","x",'Indicator Date'!U83)</f>
        <v>2017</v>
      </c>
      <c r="V83" s="157" t="str">
        <f>IF('Indicator Date'!V83="","x",'Indicator Date'!V83)</f>
        <v>x</v>
      </c>
      <c r="W83" s="157">
        <f>IF('Indicator Date'!W83="","x",'Indicator Date'!W83)</f>
        <v>2017</v>
      </c>
      <c r="X83" s="157" t="str">
        <f>IF('Indicator Date'!X83="","x",'Indicator Date'!X83)</f>
        <v>x</v>
      </c>
      <c r="Y83" s="157">
        <f>IF('Indicator Date'!Y83="","x",'Indicator Date'!Y83)</f>
        <v>2016</v>
      </c>
      <c r="Z83" s="157">
        <f>IF('Indicator Date'!Z83="","x",'Indicator Date'!Z83)</f>
        <v>2017</v>
      </c>
      <c r="AA83" s="157">
        <f>IF('Indicator Date'!AA83="","x",'Indicator Date'!AA83)</f>
        <v>2017</v>
      </c>
      <c r="AB83" s="157">
        <f>IF('Indicator Date'!AB83="","x",'Indicator Date'!AB83)</f>
        <v>2017</v>
      </c>
      <c r="AC83" s="157">
        <f>IF('Indicator Date'!AC83="","x",'Indicator Date'!AC83)</f>
        <v>2015</v>
      </c>
      <c r="AD83" s="157">
        <f>IF('Indicator Date'!AD83="","x",'Indicator Date'!AD83)</f>
        <v>2015</v>
      </c>
      <c r="AE83" s="157" t="str">
        <f>IF('Indicator Date'!AE83="","x",'Indicator Date'!AE83)</f>
        <v>x</v>
      </c>
      <c r="AF83" s="157">
        <f>IF('Indicator Date'!AF83="","x",'Indicator Date'!AF83)</f>
        <v>2017</v>
      </c>
      <c r="AG83" s="157">
        <f>IF('Indicator Date'!AG83="","x",'Indicator Date'!AG83)</f>
        <v>2012</v>
      </c>
      <c r="AH83" s="157">
        <f>IF('Indicator Date'!AH83="","x",'Indicator Date'!AH83)</f>
        <v>2016</v>
      </c>
      <c r="AI83" s="157">
        <f>IF('Indicator Date'!AI83="","x",'Indicator Date'!AI83)</f>
        <v>2017</v>
      </c>
      <c r="AJ83" s="157">
        <f>IF('Indicator Date'!AJ83="","x",'Indicator Date'!AJ83)</f>
        <v>2018</v>
      </c>
      <c r="AK83" s="157" t="str">
        <f>IF('Indicator Date'!AK83="","x",YEAR('Indicator Date'!AK83))</f>
        <v>x</v>
      </c>
      <c r="AL83" s="157">
        <f>IF('Indicator Date'!AL83="","x",YEAR('Indicator Date'!AL83))</f>
        <v>2018</v>
      </c>
      <c r="AM83" s="157" t="str">
        <f>IF('Indicator Date'!AM83="","x",YEAR('Indicator Date'!AM83))</f>
        <v>x</v>
      </c>
      <c r="AN83" s="157">
        <f>IF('Indicator Date'!AN83="","x",'Indicator Date'!AN83)</f>
        <v>2016</v>
      </c>
      <c r="AO83" s="157">
        <f>IF('Indicator Date'!AO83="","x",'Indicator Date'!AO83)</f>
        <v>2016</v>
      </c>
      <c r="AP83" s="157">
        <f>IF('Indicator Date'!AP83="","x",'Indicator Date'!AP83)</f>
        <v>2014</v>
      </c>
      <c r="AQ83" s="157">
        <f>IF('Indicator Date'!AQ83="","x",'Indicator Date'!AQ83)</f>
        <v>2014</v>
      </c>
      <c r="AR83" s="157" t="str">
        <f>IF('Indicator Date'!AR83="","x",'Indicator Date'!AR83)</f>
        <v>x</v>
      </c>
      <c r="AS83" s="157">
        <f>IF('Indicator Date'!AS83="","x",'Indicator Date'!AS83)</f>
        <v>2017</v>
      </c>
      <c r="AT83" s="157">
        <f>IF('Indicator Date'!AT83="","x",'Indicator Date'!AT83)</f>
        <v>2018</v>
      </c>
      <c r="AU83" s="157">
        <f>IF('Indicator Date'!AU83="","x",'Indicator Date'!AU83)</f>
        <v>2016</v>
      </c>
      <c r="AV83" s="157" t="str">
        <f>IF('Indicator Date'!AV83="","x",'Indicator Date'!AV83)</f>
        <v>x</v>
      </c>
      <c r="AW83" s="157">
        <f>IF('Indicator Date'!AW83="","x",'Indicator Date'!AW83)</f>
        <v>2016</v>
      </c>
      <c r="AX83" s="157">
        <f>IF('Indicator Date'!AX83="","x",'Indicator Date'!AX83)</f>
        <v>2017</v>
      </c>
      <c r="AY83" s="157">
        <f>IF('Indicator Date'!AY83="","x",'Indicator Date'!AY83)</f>
        <v>2014</v>
      </c>
      <c r="AZ83" s="157">
        <f>IF('Indicator Date'!AZ83="","x",'Indicator Date'!AZ83)</f>
        <v>2015</v>
      </c>
      <c r="BA83" s="157">
        <f>IF('Indicator Date'!BA83="","x",'Indicator Date'!BA83)</f>
        <v>2015</v>
      </c>
      <c r="BB83" s="157">
        <f>IF('Indicator Date'!BB83="","x",'Indicator Date'!BB83)</f>
        <v>2017</v>
      </c>
      <c r="BC83" s="157">
        <f>IF('Indicator Date'!BC83="","x",'Indicator Date'!BC83)</f>
        <v>2017</v>
      </c>
      <c r="BD83" s="157">
        <f>IF('Indicator Date'!BD83="","x",'Indicator Date'!BD83)</f>
        <v>2015</v>
      </c>
      <c r="BE83" s="157" t="str">
        <f>IF('Indicator Date'!BE83="","x",'Indicator Date'!BE83)</f>
        <v>x</v>
      </c>
      <c r="BF83" s="104"/>
    </row>
    <row r="84" spans="1:58" x14ac:dyDescent="0.25">
      <c r="A84" s="128" t="s">
        <v>153</v>
      </c>
      <c r="B84" s="107" t="s">
        <v>152</v>
      </c>
      <c r="C84" s="157">
        <f>IF('Indicator Date'!C84="","x",'Indicator Date'!C84)</f>
        <v>2015</v>
      </c>
      <c r="D84" s="157">
        <f>IF('Indicator Date'!D84="","x",'Indicator Date'!D84)</f>
        <v>2015</v>
      </c>
      <c r="E84" s="157">
        <f>IF('Indicator Date'!E84="","x",'Indicator Date'!E84)</f>
        <v>2015</v>
      </c>
      <c r="F84" s="157">
        <f>IF('Indicator Date'!F84="","x",'Indicator Date'!F84)</f>
        <v>2015</v>
      </c>
      <c r="G84" s="157">
        <f>IF('Indicator Date'!G84="","x",'Indicator Date'!G84)</f>
        <v>2015</v>
      </c>
      <c r="H84" s="157">
        <f>IF('Indicator Date'!H84="","x",'Indicator Date'!H84)</f>
        <v>2015</v>
      </c>
      <c r="I84" s="157">
        <f>IF('Indicator Date'!I84="","x",'Indicator Date'!I84)</f>
        <v>2015</v>
      </c>
      <c r="J84" s="157">
        <f>IF('Indicator Date'!J84="","x",'Indicator Date'!J84)</f>
        <v>2016</v>
      </c>
      <c r="K84" s="157">
        <f>IF('Indicator Date'!K84="","x",'Indicator Date'!K84)</f>
        <v>2016</v>
      </c>
      <c r="L84" s="157">
        <f>IF('Indicator Date'!L84="","x",'Indicator Date'!L84)</f>
        <v>2016</v>
      </c>
      <c r="M84" s="157">
        <f>IF('Indicator Date'!M84="","x",'Indicator Date'!M84)</f>
        <v>2019</v>
      </c>
      <c r="N84" s="157">
        <f>IF('Indicator Date'!N84="","x",'Indicator Date'!N84)</f>
        <v>2019</v>
      </c>
      <c r="O84" s="157">
        <f>IF('Indicator Date'!O84="","x",'Indicator Date'!O84)</f>
        <v>2018</v>
      </c>
      <c r="P84" s="157">
        <f>IF('Indicator Date'!P84="","x",'Indicator Date'!P84)</f>
        <v>2018</v>
      </c>
      <c r="Q84" s="157">
        <f>IF('Indicator Date'!Q84="","x",'Indicator Date'!Q84)</f>
        <v>2017</v>
      </c>
      <c r="R84" s="157" t="str">
        <f>IF('Indicator Date'!R84="","x",LEFT(RIGHT('Indicator Date'!R84,6),4))</f>
        <v>x</v>
      </c>
      <c r="S84" s="157">
        <f>IF('Indicator Date'!S84="","x",'Indicator Date'!S84)</f>
        <v>2019</v>
      </c>
      <c r="T84" s="157">
        <f>IF('Indicator Date'!T84="","x",'Indicator Date'!T84)</f>
        <v>2016</v>
      </c>
      <c r="U84" s="157">
        <f>IF('Indicator Date'!U84="","x",'Indicator Date'!U84)</f>
        <v>2017</v>
      </c>
      <c r="V84" s="157" t="str">
        <f>IF('Indicator Date'!V84="","x",'Indicator Date'!V84)</f>
        <v>x</v>
      </c>
      <c r="W84" s="157">
        <f>IF('Indicator Date'!W84="","x",'Indicator Date'!W84)</f>
        <v>2017</v>
      </c>
      <c r="X84" s="157" t="str">
        <f>IF('Indicator Date'!X84="","x",'Indicator Date'!X84)</f>
        <v>x</v>
      </c>
      <c r="Y84" s="157">
        <f>IF('Indicator Date'!Y84="","x",'Indicator Date'!Y84)</f>
        <v>2012</v>
      </c>
      <c r="Z84" s="157">
        <f>IF('Indicator Date'!Z84="","x",'Indicator Date'!Z84)</f>
        <v>2017</v>
      </c>
      <c r="AA84" s="157">
        <f>IF('Indicator Date'!AA84="","x",'Indicator Date'!AA84)</f>
        <v>2017</v>
      </c>
      <c r="AB84" s="157" t="str">
        <f>IF('Indicator Date'!AB84="","x",'Indicator Date'!AB84)</f>
        <v>x</v>
      </c>
      <c r="AC84" s="157">
        <f>IF('Indicator Date'!AC84="","x",'Indicator Date'!AC84)</f>
        <v>2015</v>
      </c>
      <c r="AD84" s="157">
        <f>IF('Indicator Date'!AD84="","x",'Indicator Date'!AD84)</f>
        <v>2015</v>
      </c>
      <c r="AE84" s="157" t="str">
        <f>IF('Indicator Date'!AE84="","x",'Indicator Date'!AE84)</f>
        <v>x</v>
      </c>
      <c r="AF84" s="157">
        <f>IF('Indicator Date'!AF84="","x",'Indicator Date'!AF84)</f>
        <v>2017</v>
      </c>
      <c r="AG84" s="157">
        <f>IF('Indicator Date'!AG84="","x",'Indicator Date'!AG84)</f>
        <v>2010</v>
      </c>
      <c r="AH84" s="157">
        <f>IF('Indicator Date'!AH84="","x",'Indicator Date'!AH84)</f>
        <v>2016</v>
      </c>
      <c r="AI84" s="157">
        <f>IF('Indicator Date'!AI84="","x",'Indicator Date'!AI84)</f>
        <v>2017</v>
      </c>
      <c r="AJ84" s="157">
        <f>IF('Indicator Date'!AJ84="","x",'Indicator Date'!AJ84)</f>
        <v>2018</v>
      </c>
      <c r="AK84" s="157" t="str">
        <f>IF('Indicator Date'!AK84="","x",YEAR('Indicator Date'!AK84))</f>
        <v>x</v>
      </c>
      <c r="AL84" s="157">
        <f>IF('Indicator Date'!AL84="","x",YEAR('Indicator Date'!AL84))</f>
        <v>2018</v>
      </c>
      <c r="AM84" s="157" t="str">
        <f>IF('Indicator Date'!AM84="","x",YEAR('Indicator Date'!AM84))</f>
        <v>x</v>
      </c>
      <c r="AN84" s="157">
        <f>IF('Indicator Date'!AN84="","x",'Indicator Date'!AN84)</f>
        <v>2016</v>
      </c>
      <c r="AO84" s="157">
        <f>IF('Indicator Date'!AO84="","x",'Indicator Date'!AO84)</f>
        <v>2016</v>
      </c>
      <c r="AP84" s="157">
        <f>IF('Indicator Date'!AP84="","x",'Indicator Date'!AP84)</f>
        <v>2014</v>
      </c>
      <c r="AQ84" s="157">
        <f>IF('Indicator Date'!AQ84="","x",'Indicator Date'!AQ84)</f>
        <v>2014</v>
      </c>
      <c r="AR84" s="157" t="str">
        <f>IF('Indicator Date'!AR84="","x",'Indicator Date'!AR84)</f>
        <v>x</v>
      </c>
      <c r="AS84" s="157">
        <f>IF('Indicator Date'!AS84="","x",'Indicator Date'!AS84)</f>
        <v>2017</v>
      </c>
      <c r="AT84" s="157">
        <f>IF('Indicator Date'!AT84="","x",'Indicator Date'!AT84)</f>
        <v>2018</v>
      </c>
      <c r="AU84" s="157">
        <f>IF('Indicator Date'!AU84="","x",'Indicator Date'!AU84)</f>
        <v>2016</v>
      </c>
      <c r="AV84" s="157" t="str">
        <f>IF('Indicator Date'!AV84="","x",'Indicator Date'!AV84)</f>
        <v>x</v>
      </c>
      <c r="AW84" s="157">
        <f>IF('Indicator Date'!AW84="","x",'Indicator Date'!AW84)</f>
        <v>2016</v>
      </c>
      <c r="AX84" s="157">
        <f>IF('Indicator Date'!AX84="","x",'Indicator Date'!AX84)</f>
        <v>2017</v>
      </c>
      <c r="AY84" s="157">
        <f>IF('Indicator Date'!AY84="","x",'Indicator Date'!AY84)</f>
        <v>2014</v>
      </c>
      <c r="AZ84" s="157">
        <f>IF('Indicator Date'!AZ84="","x",'Indicator Date'!AZ84)</f>
        <v>2015</v>
      </c>
      <c r="BA84" s="157">
        <f>IF('Indicator Date'!BA84="","x",'Indicator Date'!BA84)</f>
        <v>2015</v>
      </c>
      <c r="BB84" s="157">
        <f>IF('Indicator Date'!BB84="","x",'Indicator Date'!BB84)</f>
        <v>2017</v>
      </c>
      <c r="BC84" s="157">
        <f>IF('Indicator Date'!BC84="","x",'Indicator Date'!BC84)</f>
        <v>2017</v>
      </c>
      <c r="BD84" s="157">
        <f>IF('Indicator Date'!BD84="","x",'Indicator Date'!BD84)</f>
        <v>2015</v>
      </c>
      <c r="BE84" s="157" t="str">
        <f>IF('Indicator Date'!BE84="","x",'Indicator Date'!BE84)</f>
        <v>x</v>
      </c>
      <c r="BF84" s="104"/>
    </row>
    <row r="85" spans="1:58" x14ac:dyDescent="0.25">
      <c r="A85" s="128" t="s">
        <v>155</v>
      </c>
      <c r="B85" s="107" t="s">
        <v>154</v>
      </c>
      <c r="C85" s="157">
        <f>IF('Indicator Date'!C85="","x",'Indicator Date'!C85)</f>
        <v>2015</v>
      </c>
      <c r="D85" s="157">
        <f>IF('Indicator Date'!D85="","x",'Indicator Date'!D85)</f>
        <v>2015</v>
      </c>
      <c r="E85" s="157">
        <f>IF('Indicator Date'!E85="","x",'Indicator Date'!E85)</f>
        <v>2015</v>
      </c>
      <c r="F85" s="157">
        <f>IF('Indicator Date'!F85="","x",'Indicator Date'!F85)</f>
        <v>2015</v>
      </c>
      <c r="G85" s="157">
        <f>IF('Indicator Date'!G85="","x",'Indicator Date'!G85)</f>
        <v>2015</v>
      </c>
      <c r="H85" s="157">
        <f>IF('Indicator Date'!H85="","x",'Indicator Date'!H85)</f>
        <v>2015</v>
      </c>
      <c r="I85" s="157">
        <f>IF('Indicator Date'!I85="","x",'Indicator Date'!I85)</f>
        <v>2015</v>
      </c>
      <c r="J85" s="157">
        <f>IF('Indicator Date'!J85="","x",'Indicator Date'!J85)</f>
        <v>2016</v>
      </c>
      <c r="K85" s="157">
        <f>IF('Indicator Date'!K85="","x",'Indicator Date'!K85)</f>
        <v>2016</v>
      </c>
      <c r="L85" s="157">
        <f>IF('Indicator Date'!L85="","x",'Indicator Date'!L85)</f>
        <v>2016</v>
      </c>
      <c r="M85" s="157">
        <f>IF('Indicator Date'!M85="","x",'Indicator Date'!M85)</f>
        <v>2019</v>
      </c>
      <c r="N85" s="157">
        <f>IF('Indicator Date'!N85="","x",'Indicator Date'!N85)</f>
        <v>2019</v>
      </c>
      <c r="O85" s="157">
        <f>IF('Indicator Date'!O85="","x",'Indicator Date'!O85)</f>
        <v>2018</v>
      </c>
      <c r="P85" s="157">
        <f>IF('Indicator Date'!P85="","x",'Indicator Date'!P85)</f>
        <v>2018</v>
      </c>
      <c r="Q85" s="157">
        <f>IF('Indicator Date'!Q85="","x",'Indicator Date'!Q85)</f>
        <v>2017</v>
      </c>
      <c r="R85" s="157" t="str">
        <f>IF('Indicator Date'!R85="","x",LEFT(RIGHT('Indicator Date'!R85,6),4))</f>
        <v>x</v>
      </c>
      <c r="S85" s="157">
        <f>IF('Indicator Date'!S85="","x",'Indicator Date'!S85)</f>
        <v>2019</v>
      </c>
      <c r="T85" s="157">
        <f>IF('Indicator Date'!T85="","x",'Indicator Date'!T85)</f>
        <v>2016</v>
      </c>
      <c r="U85" s="157">
        <f>IF('Indicator Date'!U85="","x",'Indicator Date'!U85)</f>
        <v>2017</v>
      </c>
      <c r="V85" s="157" t="str">
        <f>IF('Indicator Date'!V85="","x",'Indicator Date'!V85)</f>
        <v>x</v>
      </c>
      <c r="W85" s="157">
        <f>IF('Indicator Date'!W85="","x",'Indicator Date'!W85)</f>
        <v>2017</v>
      </c>
      <c r="X85" s="157" t="str">
        <f>IF('Indicator Date'!X85="","x",'Indicator Date'!X85)</f>
        <v>x</v>
      </c>
      <c r="Y85" s="157">
        <f>IF('Indicator Date'!Y85="","x",'Indicator Date'!Y85)</f>
        <v>2016</v>
      </c>
      <c r="Z85" s="157">
        <f>IF('Indicator Date'!Z85="","x",'Indicator Date'!Z85)</f>
        <v>2017</v>
      </c>
      <c r="AA85" s="157">
        <f>IF('Indicator Date'!AA85="","x",'Indicator Date'!AA85)</f>
        <v>2017</v>
      </c>
      <c r="AB85" s="157">
        <f>IF('Indicator Date'!AB85="","x",'Indicator Date'!AB85)</f>
        <v>2017</v>
      </c>
      <c r="AC85" s="157">
        <f>IF('Indicator Date'!AC85="","x",'Indicator Date'!AC85)</f>
        <v>2015</v>
      </c>
      <c r="AD85" s="157">
        <f>IF('Indicator Date'!AD85="","x",'Indicator Date'!AD85)</f>
        <v>2015</v>
      </c>
      <c r="AE85" s="157" t="str">
        <f>IF('Indicator Date'!AE85="","x",'Indicator Date'!AE85)</f>
        <v>x</v>
      </c>
      <c r="AF85" s="157">
        <f>IF('Indicator Date'!AF85="","x",'Indicator Date'!AF85)</f>
        <v>2017</v>
      </c>
      <c r="AG85" s="157">
        <f>IF('Indicator Date'!AG85="","x",'Indicator Date'!AG85)</f>
        <v>2012</v>
      </c>
      <c r="AH85" s="157">
        <f>IF('Indicator Date'!AH85="","x",'Indicator Date'!AH85)</f>
        <v>2016</v>
      </c>
      <c r="AI85" s="157">
        <f>IF('Indicator Date'!AI85="","x",'Indicator Date'!AI85)</f>
        <v>2017</v>
      </c>
      <c r="AJ85" s="157">
        <f>IF('Indicator Date'!AJ85="","x",'Indicator Date'!AJ85)</f>
        <v>2018</v>
      </c>
      <c r="AK85" s="157" t="str">
        <f>IF('Indicator Date'!AK85="","x",YEAR('Indicator Date'!AK85))</f>
        <v>x</v>
      </c>
      <c r="AL85" s="157">
        <f>IF('Indicator Date'!AL85="","x",YEAR('Indicator Date'!AL85))</f>
        <v>2018</v>
      </c>
      <c r="AM85" s="157" t="str">
        <f>IF('Indicator Date'!AM85="","x",YEAR('Indicator Date'!AM85))</f>
        <v>x</v>
      </c>
      <c r="AN85" s="157">
        <f>IF('Indicator Date'!AN85="","x",'Indicator Date'!AN85)</f>
        <v>2016</v>
      </c>
      <c r="AO85" s="157">
        <f>IF('Indicator Date'!AO85="","x",'Indicator Date'!AO85)</f>
        <v>2016</v>
      </c>
      <c r="AP85" s="157">
        <f>IF('Indicator Date'!AP85="","x",'Indicator Date'!AP85)</f>
        <v>2014</v>
      </c>
      <c r="AQ85" s="157">
        <f>IF('Indicator Date'!AQ85="","x",'Indicator Date'!AQ85)</f>
        <v>2014</v>
      </c>
      <c r="AR85" s="157">
        <f>IF('Indicator Date'!AR85="","x",'Indicator Date'!AR85)</f>
        <v>2015</v>
      </c>
      <c r="AS85" s="157">
        <f>IF('Indicator Date'!AS85="","x",'Indicator Date'!AS85)</f>
        <v>2017</v>
      </c>
      <c r="AT85" s="157">
        <f>IF('Indicator Date'!AT85="","x",'Indicator Date'!AT85)</f>
        <v>2018</v>
      </c>
      <c r="AU85" s="157">
        <f>IF('Indicator Date'!AU85="","x",'Indicator Date'!AU85)</f>
        <v>2016</v>
      </c>
      <c r="AV85" s="157">
        <f>IF('Indicator Date'!AV85="","x",'Indicator Date'!AV85)</f>
        <v>2015</v>
      </c>
      <c r="AW85" s="157">
        <f>IF('Indicator Date'!AW85="","x",'Indicator Date'!AW85)</f>
        <v>2016</v>
      </c>
      <c r="AX85" s="157">
        <f>IF('Indicator Date'!AX85="","x",'Indicator Date'!AX85)</f>
        <v>2017</v>
      </c>
      <c r="AY85" s="157">
        <f>IF('Indicator Date'!AY85="","x",'Indicator Date'!AY85)</f>
        <v>2014</v>
      </c>
      <c r="AZ85" s="157">
        <f>IF('Indicator Date'!AZ85="","x",'Indicator Date'!AZ85)</f>
        <v>2015</v>
      </c>
      <c r="BA85" s="157">
        <f>IF('Indicator Date'!BA85="","x",'Indicator Date'!BA85)</f>
        <v>2015</v>
      </c>
      <c r="BB85" s="157">
        <f>IF('Indicator Date'!BB85="","x",'Indicator Date'!BB85)</f>
        <v>2017</v>
      </c>
      <c r="BC85" s="157">
        <f>IF('Indicator Date'!BC85="","x",'Indicator Date'!BC85)</f>
        <v>2017</v>
      </c>
      <c r="BD85" s="157">
        <f>IF('Indicator Date'!BD85="","x",'Indicator Date'!BD85)</f>
        <v>2015</v>
      </c>
      <c r="BE85" s="157" t="str">
        <f>IF('Indicator Date'!BE85="","x",'Indicator Date'!BE85)</f>
        <v>x</v>
      </c>
      <c r="BF85" s="104"/>
    </row>
    <row r="86" spans="1:58" x14ac:dyDescent="0.25">
      <c r="A86" s="128" t="s">
        <v>157</v>
      </c>
      <c r="B86" s="107" t="s">
        <v>156</v>
      </c>
      <c r="C86" s="157">
        <f>IF('Indicator Date'!C86="","x",'Indicator Date'!C86)</f>
        <v>2015</v>
      </c>
      <c r="D86" s="157">
        <f>IF('Indicator Date'!D86="","x",'Indicator Date'!D86)</f>
        <v>2015</v>
      </c>
      <c r="E86" s="157">
        <f>IF('Indicator Date'!E86="","x",'Indicator Date'!E86)</f>
        <v>2015</v>
      </c>
      <c r="F86" s="157">
        <f>IF('Indicator Date'!F86="","x",'Indicator Date'!F86)</f>
        <v>2015</v>
      </c>
      <c r="G86" s="157">
        <f>IF('Indicator Date'!G86="","x",'Indicator Date'!G86)</f>
        <v>2015</v>
      </c>
      <c r="H86" s="157">
        <f>IF('Indicator Date'!H86="","x",'Indicator Date'!H86)</f>
        <v>2015</v>
      </c>
      <c r="I86" s="157">
        <f>IF('Indicator Date'!I86="","x",'Indicator Date'!I86)</f>
        <v>2015</v>
      </c>
      <c r="J86" s="157">
        <f>IF('Indicator Date'!J86="","x",'Indicator Date'!J86)</f>
        <v>2016</v>
      </c>
      <c r="K86" s="157">
        <f>IF('Indicator Date'!K86="","x",'Indicator Date'!K86)</f>
        <v>2016</v>
      </c>
      <c r="L86" s="157">
        <f>IF('Indicator Date'!L86="","x",'Indicator Date'!L86)</f>
        <v>2016</v>
      </c>
      <c r="M86" s="157">
        <f>IF('Indicator Date'!M86="","x",'Indicator Date'!M86)</f>
        <v>2019</v>
      </c>
      <c r="N86" s="157">
        <f>IF('Indicator Date'!N86="","x",'Indicator Date'!N86)</f>
        <v>2019</v>
      </c>
      <c r="O86" s="157">
        <f>IF('Indicator Date'!O86="","x",'Indicator Date'!O86)</f>
        <v>2018</v>
      </c>
      <c r="P86" s="157">
        <f>IF('Indicator Date'!P86="","x",'Indicator Date'!P86)</f>
        <v>2018</v>
      </c>
      <c r="Q86" s="157">
        <f>IF('Indicator Date'!Q86="","x",'Indicator Date'!Q86)</f>
        <v>2017</v>
      </c>
      <c r="R86" s="157" t="str">
        <f>IF('Indicator Date'!R86="","x",LEFT(RIGHT('Indicator Date'!R86,6),4))</f>
        <v>2012</v>
      </c>
      <c r="S86" s="157">
        <f>IF('Indicator Date'!S86="","x",'Indicator Date'!S86)</f>
        <v>2019</v>
      </c>
      <c r="T86" s="157">
        <f>IF('Indicator Date'!T86="","x",'Indicator Date'!T86)</f>
        <v>2016</v>
      </c>
      <c r="U86" s="157">
        <f>IF('Indicator Date'!U86="","x",'Indicator Date'!U86)</f>
        <v>2017</v>
      </c>
      <c r="V86" s="157">
        <f>IF('Indicator Date'!V86="","x",'Indicator Date'!V86)</f>
        <v>2017</v>
      </c>
      <c r="W86" s="157">
        <f>IF('Indicator Date'!W86="","x",'Indicator Date'!W86)</f>
        <v>2017</v>
      </c>
      <c r="X86" s="157">
        <f>IF('Indicator Date'!X86="","x",'Indicator Date'!X86)</f>
        <v>2012</v>
      </c>
      <c r="Y86" s="157">
        <f>IF('Indicator Date'!Y86="","x",'Indicator Date'!Y86)</f>
        <v>2016</v>
      </c>
      <c r="Z86" s="157">
        <f>IF('Indicator Date'!Z86="","x",'Indicator Date'!Z86)</f>
        <v>2017</v>
      </c>
      <c r="AA86" s="157">
        <f>IF('Indicator Date'!AA86="","x",'Indicator Date'!AA86)</f>
        <v>2017</v>
      </c>
      <c r="AB86" s="157">
        <f>IF('Indicator Date'!AB86="","x",'Indicator Date'!AB86)</f>
        <v>2017</v>
      </c>
      <c r="AC86" s="157">
        <f>IF('Indicator Date'!AC86="","x",'Indicator Date'!AC86)</f>
        <v>2015</v>
      </c>
      <c r="AD86" s="157">
        <f>IF('Indicator Date'!AD86="","x",'Indicator Date'!AD86)</f>
        <v>2015</v>
      </c>
      <c r="AE86" s="157" t="str">
        <f>IF('Indicator Date'!AE86="","x",'Indicator Date'!AE86)</f>
        <v>x</v>
      </c>
      <c r="AF86" s="157">
        <f>IF('Indicator Date'!AF86="","x",'Indicator Date'!AF86)</f>
        <v>2017</v>
      </c>
      <c r="AG86" s="157" t="str">
        <f>IF('Indicator Date'!AG86="","x",'Indicator Date'!AG86)</f>
        <v>x</v>
      </c>
      <c r="AH86" s="157">
        <f>IF('Indicator Date'!AH86="","x",'Indicator Date'!AH86)</f>
        <v>2016</v>
      </c>
      <c r="AI86" s="157">
        <f>IF('Indicator Date'!AI86="","x",'Indicator Date'!AI86)</f>
        <v>2017</v>
      </c>
      <c r="AJ86" s="157">
        <f>IF('Indicator Date'!AJ86="","x",'Indicator Date'!AJ86)</f>
        <v>2018</v>
      </c>
      <c r="AK86" s="157" t="str">
        <f>IF('Indicator Date'!AK86="","x",YEAR('Indicator Date'!AK86))</f>
        <v>x</v>
      </c>
      <c r="AL86" s="157">
        <f>IF('Indicator Date'!AL86="","x",YEAR('Indicator Date'!AL86))</f>
        <v>2018</v>
      </c>
      <c r="AM86" s="157" t="str">
        <f>IF('Indicator Date'!AM86="","x",YEAR('Indicator Date'!AM86))</f>
        <v>x</v>
      </c>
      <c r="AN86" s="157">
        <f>IF('Indicator Date'!AN86="","x",'Indicator Date'!AN86)</f>
        <v>2016</v>
      </c>
      <c r="AO86" s="157">
        <f>IF('Indicator Date'!AO86="","x",'Indicator Date'!AO86)</f>
        <v>2016</v>
      </c>
      <c r="AP86" s="157">
        <f>IF('Indicator Date'!AP86="","x",'Indicator Date'!AP86)</f>
        <v>2014</v>
      </c>
      <c r="AQ86" s="157">
        <f>IF('Indicator Date'!AQ86="","x",'Indicator Date'!AQ86)</f>
        <v>2014</v>
      </c>
      <c r="AR86" s="157">
        <f>IF('Indicator Date'!AR86="","x",'Indicator Date'!AR86)</f>
        <v>2013</v>
      </c>
      <c r="AS86" s="157">
        <f>IF('Indicator Date'!AS86="","x",'Indicator Date'!AS86)</f>
        <v>2017</v>
      </c>
      <c r="AT86" s="157">
        <f>IF('Indicator Date'!AT86="","x",'Indicator Date'!AT86)</f>
        <v>2018</v>
      </c>
      <c r="AU86" s="157">
        <f>IF('Indicator Date'!AU86="","x",'Indicator Date'!AU86)</f>
        <v>2016</v>
      </c>
      <c r="AV86" s="157">
        <f>IF('Indicator Date'!AV86="","x",'Indicator Date'!AV86)</f>
        <v>2015</v>
      </c>
      <c r="AW86" s="157">
        <f>IF('Indicator Date'!AW86="","x",'Indicator Date'!AW86)</f>
        <v>2016</v>
      </c>
      <c r="AX86" s="157">
        <f>IF('Indicator Date'!AX86="","x",'Indicator Date'!AX86)</f>
        <v>2017</v>
      </c>
      <c r="AY86" s="157">
        <f>IF('Indicator Date'!AY86="","x",'Indicator Date'!AY86)</f>
        <v>2014</v>
      </c>
      <c r="AZ86" s="157">
        <f>IF('Indicator Date'!AZ86="","x",'Indicator Date'!AZ86)</f>
        <v>2015</v>
      </c>
      <c r="BA86" s="157">
        <f>IF('Indicator Date'!BA86="","x",'Indicator Date'!BA86)</f>
        <v>2015</v>
      </c>
      <c r="BB86" s="157">
        <f>IF('Indicator Date'!BB86="","x",'Indicator Date'!BB86)</f>
        <v>2017</v>
      </c>
      <c r="BC86" s="157">
        <f>IF('Indicator Date'!BC86="","x",'Indicator Date'!BC86)</f>
        <v>2017</v>
      </c>
      <c r="BD86" s="157">
        <f>IF('Indicator Date'!BD86="","x",'Indicator Date'!BD86)</f>
        <v>2015</v>
      </c>
      <c r="BE86" s="157" t="str">
        <f>IF('Indicator Date'!BE86="","x",'Indicator Date'!BE86)</f>
        <v>x</v>
      </c>
      <c r="BF86" s="104"/>
    </row>
    <row r="87" spans="1:58" x14ac:dyDescent="0.25">
      <c r="A87" s="128" t="s">
        <v>159</v>
      </c>
      <c r="B87" s="107" t="s">
        <v>158</v>
      </c>
      <c r="C87" s="157">
        <f>IF('Indicator Date'!C87="","x",'Indicator Date'!C87)</f>
        <v>2015</v>
      </c>
      <c r="D87" s="157">
        <f>IF('Indicator Date'!D87="","x",'Indicator Date'!D87)</f>
        <v>2015</v>
      </c>
      <c r="E87" s="157">
        <f>IF('Indicator Date'!E87="","x",'Indicator Date'!E87)</f>
        <v>2015</v>
      </c>
      <c r="F87" s="157">
        <f>IF('Indicator Date'!F87="","x",'Indicator Date'!F87)</f>
        <v>2015</v>
      </c>
      <c r="G87" s="157">
        <f>IF('Indicator Date'!G87="","x",'Indicator Date'!G87)</f>
        <v>2015</v>
      </c>
      <c r="H87" s="157">
        <f>IF('Indicator Date'!H87="","x",'Indicator Date'!H87)</f>
        <v>2015</v>
      </c>
      <c r="I87" s="157">
        <f>IF('Indicator Date'!I87="","x",'Indicator Date'!I87)</f>
        <v>2015</v>
      </c>
      <c r="J87" s="157">
        <f>IF('Indicator Date'!J87="","x",'Indicator Date'!J87)</f>
        <v>2016</v>
      </c>
      <c r="K87" s="157">
        <f>IF('Indicator Date'!K87="","x",'Indicator Date'!K87)</f>
        <v>2016</v>
      </c>
      <c r="L87" s="157">
        <f>IF('Indicator Date'!L87="","x",'Indicator Date'!L87)</f>
        <v>2016</v>
      </c>
      <c r="M87" s="157">
        <f>IF('Indicator Date'!M87="","x",'Indicator Date'!M87)</f>
        <v>2019</v>
      </c>
      <c r="N87" s="157">
        <f>IF('Indicator Date'!N87="","x",'Indicator Date'!N87)</f>
        <v>2019</v>
      </c>
      <c r="O87" s="157">
        <f>IF('Indicator Date'!O87="","x",'Indicator Date'!O87)</f>
        <v>2018</v>
      </c>
      <c r="P87" s="157">
        <f>IF('Indicator Date'!P87="","x",'Indicator Date'!P87)</f>
        <v>2018</v>
      </c>
      <c r="Q87" s="157">
        <f>IF('Indicator Date'!Q87="","x",'Indicator Date'!Q87)</f>
        <v>2017</v>
      </c>
      <c r="R87" s="157" t="str">
        <f>IF('Indicator Date'!R87="","x",LEFT(RIGHT('Indicator Date'!R87,6),4))</f>
        <v>x</v>
      </c>
      <c r="S87" s="157">
        <f>IF('Indicator Date'!S87="","x",'Indicator Date'!S87)</f>
        <v>2019</v>
      </c>
      <c r="T87" s="157">
        <f>IF('Indicator Date'!T87="","x",'Indicator Date'!T87)</f>
        <v>2016</v>
      </c>
      <c r="U87" s="157">
        <f>IF('Indicator Date'!U87="","x",'Indicator Date'!U87)</f>
        <v>2017</v>
      </c>
      <c r="V87" s="157" t="str">
        <f>IF('Indicator Date'!V87="","x",'Indicator Date'!V87)</f>
        <v>x</v>
      </c>
      <c r="W87" s="157">
        <f>IF('Indicator Date'!W87="","x",'Indicator Date'!W87)</f>
        <v>2017</v>
      </c>
      <c r="X87" s="157">
        <f>IF('Indicator Date'!X87="","x",'Indicator Date'!X87)</f>
        <v>2010</v>
      </c>
      <c r="Y87" s="157">
        <f>IF('Indicator Date'!Y87="","x",'Indicator Date'!Y87)</f>
        <v>2010</v>
      </c>
      <c r="Z87" s="157">
        <f>IF('Indicator Date'!Z87="","x",'Indicator Date'!Z87)</f>
        <v>2017</v>
      </c>
      <c r="AA87" s="157">
        <f>IF('Indicator Date'!AA87="","x",'Indicator Date'!AA87)</f>
        <v>2017</v>
      </c>
      <c r="AB87" s="157">
        <f>IF('Indicator Date'!AB87="","x",'Indicator Date'!AB87)</f>
        <v>2017</v>
      </c>
      <c r="AC87" s="157">
        <f>IF('Indicator Date'!AC87="","x",'Indicator Date'!AC87)</f>
        <v>2015</v>
      </c>
      <c r="AD87" s="157">
        <f>IF('Indicator Date'!AD87="","x",'Indicator Date'!AD87)</f>
        <v>2015</v>
      </c>
      <c r="AE87" s="157" t="str">
        <f>IF('Indicator Date'!AE87="","x",'Indicator Date'!AE87)</f>
        <v>x</v>
      </c>
      <c r="AF87" s="157">
        <f>IF('Indicator Date'!AF87="","x",'Indicator Date'!AF87)</f>
        <v>2017</v>
      </c>
      <c r="AG87" s="157">
        <f>IF('Indicator Date'!AG87="","x",'Indicator Date'!AG87)</f>
        <v>2008</v>
      </c>
      <c r="AH87" s="157">
        <f>IF('Indicator Date'!AH87="","x",'Indicator Date'!AH87)</f>
        <v>2016</v>
      </c>
      <c r="AI87" s="157">
        <f>IF('Indicator Date'!AI87="","x",'Indicator Date'!AI87)</f>
        <v>2017</v>
      </c>
      <c r="AJ87" s="157">
        <f>IF('Indicator Date'!AJ87="","x",'Indicator Date'!AJ87)</f>
        <v>2018</v>
      </c>
      <c r="AK87" s="157" t="str">
        <f>IF('Indicator Date'!AK87="","x",YEAR('Indicator Date'!AK87))</f>
        <v>x</v>
      </c>
      <c r="AL87" s="157">
        <f>IF('Indicator Date'!AL87="","x",YEAR('Indicator Date'!AL87))</f>
        <v>2018</v>
      </c>
      <c r="AM87" s="157" t="str">
        <f>IF('Indicator Date'!AM87="","x",YEAR('Indicator Date'!AM87))</f>
        <v>x</v>
      </c>
      <c r="AN87" s="157">
        <f>IF('Indicator Date'!AN87="","x",'Indicator Date'!AN87)</f>
        <v>2016</v>
      </c>
      <c r="AO87" s="157">
        <f>IF('Indicator Date'!AO87="","x",'Indicator Date'!AO87)</f>
        <v>2016</v>
      </c>
      <c r="AP87" s="157">
        <f>IF('Indicator Date'!AP87="","x",'Indicator Date'!AP87)</f>
        <v>2014</v>
      </c>
      <c r="AQ87" s="157">
        <f>IF('Indicator Date'!AQ87="","x",'Indicator Date'!AQ87)</f>
        <v>2014</v>
      </c>
      <c r="AR87" s="157">
        <f>IF('Indicator Date'!AR87="","x",'Indicator Date'!AR87)</f>
        <v>2013</v>
      </c>
      <c r="AS87" s="157">
        <f>IF('Indicator Date'!AS87="","x",'Indicator Date'!AS87)</f>
        <v>2017</v>
      </c>
      <c r="AT87" s="157">
        <f>IF('Indicator Date'!AT87="","x",'Indicator Date'!AT87)</f>
        <v>2018</v>
      </c>
      <c r="AU87" s="157">
        <f>IF('Indicator Date'!AU87="","x",'Indicator Date'!AU87)</f>
        <v>2016</v>
      </c>
      <c r="AV87" s="157" t="str">
        <f>IF('Indicator Date'!AV87="","x",'Indicator Date'!AV87)</f>
        <v>x</v>
      </c>
      <c r="AW87" s="157">
        <f>IF('Indicator Date'!AW87="","x",'Indicator Date'!AW87)</f>
        <v>2016</v>
      </c>
      <c r="AX87" s="157">
        <f>IF('Indicator Date'!AX87="","x",'Indicator Date'!AX87)</f>
        <v>2017</v>
      </c>
      <c r="AY87" s="157">
        <f>IF('Indicator Date'!AY87="","x",'Indicator Date'!AY87)</f>
        <v>2014</v>
      </c>
      <c r="AZ87" s="157">
        <f>IF('Indicator Date'!AZ87="","x",'Indicator Date'!AZ87)</f>
        <v>2015</v>
      </c>
      <c r="BA87" s="157">
        <f>IF('Indicator Date'!BA87="","x",'Indicator Date'!BA87)</f>
        <v>2015</v>
      </c>
      <c r="BB87" s="157">
        <f>IF('Indicator Date'!BB87="","x",'Indicator Date'!BB87)</f>
        <v>2017</v>
      </c>
      <c r="BC87" s="157">
        <f>IF('Indicator Date'!BC87="","x",'Indicator Date'!BC87)</f>
        <v>2017</v>
      </c>
      <c r="BD87" s="157">
        <f>IF('Indicator Date'!BD87="","x",'Indicator Date'!BD87)</f>
        <v>2015</v>
      </c>
      <c r="BE87" s="157" t="str">
        <f>IF('Indicator Date'!BE87="","x",'Indicator Date'!BE87)</f>
        <v>x</v>
      </c>
      <c r="BF87" s="104"/>
    </row>
    <row r="88" spans="1:58" x14ac:dyDescent="0.25">
      <c r="A88" s="128" t="s">
        <v>161</v>
      </c>
      <c r="B88" s="107" t="s">
        <v>160</v>
      </c>
      <c r="C88" s="157">
        <f>IF('Indicator Date'!C88="","x",'Indicator Date'!C88)</f>
        <v>2015</v>
      </c>
      <c r="D88" s="157">
        <f>IF('Indicator Date'!D88="","x",'Indicator Date'!D88)</f>
        <v>2015</v>
      </c>
      <c r="E88" s="157">
        <f>IF('Indicator Date'!E88="","x",'Indicator Date'!E88)</f>
        <v>2015</v>
      </c>
      <c r="F88" s="157">
        <f>IF('Indicator Date'!F88="","x",'Indicator Date'!F88)</f>
        <v>2015</v>
      </c>
      <c r="G88" s="157">
        <f>IF('Indicator Date'!G88="","x",'Indicator Date'!G88)</f>
        <v>2015</v>
      </c>
      <c r="H88" s="157">
        <f>IF('Indicator Date'!H88="","x",'Indicator Date'!H88)</f>
        <v>2015</v>
      </c>
      <c r="I88" s="157">
        <f>IF('Indicator Date'!I88="","x",'Indicator Date'!I88)</f>
        <v>2015</v>
      </c>
      <c r="J88" s="157">
        <f>IF('Indicator Date'!J88="","x",'Indicator Date'!J88)</f>
        <v>2016</v>
      </c>
      <c r="K88" s="157">
        <f>IF('Indicator Date'!K88="","x",'Indicator Date'!K88)</f>
        <v>2016</v>
      </c>
      <c r="L88" s="157">
        <f>IF('Indicator Date'!L88="","x",'Indicator Date'!L88)</f>
        <v>2016</v>
      </c>
      <c r="M88" s="157">
        <f>IF('Indicator Date'!M88="","x",'Indicator Date'!M88)</f>
        <v>2019</v>
      </c>
      <c r="N88" s="157">
        <f>IF('Indicator Date'!N88="","x",'Indicator Date'!N88)</f>
        <v>2019</v>
      </c>
      <c r="O88" s="157">
        <f>IF('Indicator Date'!O88="","x",'Indicator Date'!O88)</f>
        <v>2018</v>
      </c>
      <c r="P88" s="157">
        <f>IF('Indicator Date'!P88="","x",'Indicator Date'!P88)</f>
        <v>2018</v>
      </c>
      <c r="Q88" s="157">
        <f>IF('Indicator Date'!Q88="","x",'Indicator Date'!Q88)</f>
        <v>2017</v>
      </c>
      <c r="R88" s="157" t="str">
        <f>IF('Indicator Date'!R88="","x",LEFT(RIGHT('Indicator Date'!R88,6),4))</f>
        <v>2012</v>
      </c>
      <c r="S88" s="157">
        <f>IF('Indicator Date'!S88="","x",'Indicator Date'!S88)</f>
        <v>2019</v>
      </c>
      <c r="T88" s="157">
        <f>IF('Indicator Date'!T88="","x",'Indicator Date'!T88)</f>
        <v>2016</v>
      </c>
      <c r="U88" s="157">
        <f>IF('Indicator Date'!U88="","x",'Indicator Date'!U88)</f>
        <v>2017</v>
      </c>
      <c r="V88" s="157">
        <f>IF('Indicator Date'!V88="","x",'Indicator Date'!V88)</f>
        <v>2017</v>
      </c>
      <c r="W88" s="157">
        <f>IF('Indicator Date'!W88="","x",'Indicator Date'!W88)</f>
        <v>2017</v>
      </c>
      <c r="X88" s="157">
        <f>IF('Indicator Date'!X88="","x",'Indicator Date'!X88)</f>
        <v>2012</v>
      </c>
      <c r="Y88" s="157">
        <f>IF('Indicator Date'!Y88="","x",'Indicator Date'!Y88)</f>
        <v>2010</v>
      </c>
      <c r="Z88" s="157">
        <f>IF('Indicator Date'!Z88="","x",'Indicator Date'!Z88)</f>
        <v>2017</v>
      </c>
      <c r="AA88" s="157">
        <f>IF('Indicator Date'!AA88="","x",'Indicator Date'!AA88)</f>
        <v>2017</v>
      </c>
      <c r="AB88" s="157">
        <f>IF('Indicator Date'!AB88="","x",'Indicator Date'!AB88)</f>
        <v>2016</v>
      </c>
      <c r="AC88" s="157">
        <f>IF('Indicator Date'!AC88="","x",'Indicator Date'!AC88)</f>
        <v>2015</v>
      </c>
      <c r="AD88" s="157">
        <f>IF('Indicator Date'!AD88="","x",'Indicator Date'!AD88)</f>
        <v>2015</v>
      </c>
      <c r="AE88" s="157" t="str">
        <f>IF('Indicator Date'!AE88="","x",'Indicator Date'!AE88)</f>
        <v>x</v>
      </c>
      <c r="AF88" s="157">
        <f>IF('Indicator Date'!AF88="","x",'Indicator Date'!AF88)</f>
        <v>2017</v>
      </c>
      <c r="AG88" s="157">
        <f>IF('Indicator Date'!AG88="","x",'Indicator Date'!AG88)</f>
        <v>2010</v>
      </c>
      <c r="AH88" s="157">
        <f>IF('Indicator Date'!AH88="","x",'Indicator Date'!AH88)</f>
        <v>2016</v>
      </c>
      <c r="AI88" s="157">
        <f>IF('Indicator Date'!AI88="","x",'Indicator Date'!AI88)</f>
        <v>2017</v>
      </c>
      <c r="AJ88" s="157">
        <f>IF('Indicator Date'!AJ88="","x",'Indicator Date'!AJ88)</f>
        <v>2018</v>
      </c>
      <c r="AK88" s="157" t="str">
        <f>IF('Indicator Date'!AK88="","x",YEAR('Indicator Date'!AK88))</f>
        <v>x</v>
      </c>
      <c r="AL88" s="157">
        <f>IF('Indicator Date'!AL88="","x",YEAR('Indicator Date'!AL88))</f>
        <v>2019</v>
      </c>
      <c r="AM88" s="157" t="str">
        <f>IF('Indicator Date'!AM88="","x",YEAR('Indicator Date'!AM88))</f>
        <v>x</v>
      </c>
      <c r="AN88" s="157">
        <f>IF('Indicator Date'!AN88="","x",'Indicator Date'!AN88)</f>
        <v>2016</v>
      </c>
      <c r="AO88" s="157">
        <f>IF('Indicator Date'!AO88="","x",'Indicator Date'!AO88)</f>
        <v>2016</v>
      </c>
      <c r="AP88" s="157">
        <f>IF('Indicator Date'!AP88="","x",'Indicator Date'!AP88)</f>
        <v>2014</v>
      </c>
      <c r="AQ88" s="157">
        <f>IF('Indicator Date'!AQ88="","x",'Indicator Date'!AQ88)</f>
        <v>2014</v>
      </c>
      <c r="AR88" s="157">
        <f>IF('Indicator Date'!AR88="","x",'Indicator Date'!AR88)</f>
        <v>2013</v>
      </c>
      <c r="AS88" s="157">
        <f>IF('Indicator Date'!AS88="","x",'Indicator Date'!AS88)</f>
        <v>2017</v>
      </c>
      <c r="AT88" s="157">
        <f>IF('Indicator Date'!AT88="","x",'Indicator Date'!AT88)</f>
        <v>2018</v>
      </c>
      <c r="AU88" s="157">
        <f>IF('Indicator Date'!AU88="","x",'Indicator Date'!AU88)</f>
        <v>2016</v>
      </c>
      <c r="AV88" s="157">
        <f>IF('Indicator Date'!AV88="","x",'Indicator Date'!AV88)</f>
        <v>2015</v>
      </c>
      <c r="AW88" s="157">
        <f>IF('Indicator Date'!AW88="","x",'Indicator Date'!AW88)</f>
        <v>2016</v>
      </c>
      <c r="AX88" s="157">
        <f>IF('Indicator Date'!AX88="","x",'Indicator Date'!AX88)</f>
        <v>2016</v>
      </c>
      <c r="AY88" s="157">
        <f>IF('Indicator Date'!AY88="","x",'Indicator Date'!AY88)</f>
        <v>2014</v>
      </c>
      <c r="AZ88" s="157">
        <f>IF('Indicator Date'!AZ88="","x",'Indicator Date'!AZ88)</f>
        <v>2015</v>
      </c>
      <c r="BA88" s="157">
        <f>IF('Indicator Date'!BA88="","x",'Indicator Date'!BA88)</f>
        <v>2015</v>
      </c>
      <c r="BB88" s="157">
        <f>IF('Indicator Date'!BB88="","x",'Indicator Date'!BB88)</f>
        <v>2017</v>
      </c>
      <c r="BC88" s="157">
        <f>IF('Indicator Date'!BC88="","x",'Indicator Date'!BC88)</f>
        <v>2017</v>
      </c>
      <c r="BD88" s="157">
        <f>IF('Indicator Date'!BD88="","x",'Indicator Date'!BD88)</f>
        <v>2015</v>
      </c>
      <c r="BE88" s="157" t="str">
        <f>IF('Indicator Date'!BE88="","x",'Indicator Date'!BE88)</f>
        <v>x</v>
      </c>
      <c r="BF88" s="104"/>
    </row>
    <row r="89" spans="1:58" x14ac:dyDescent="0.25">
      <c r="A89" s="128" t="s">
        <v>163</v>
      </c>
      <c r="B89" s="107" t="s">
        <v>162</v>
      </c>
      <c r="C89" s="157">
        <f>IF('Indicator Date'!C89="","x",'Indicator Date'!C89)</f>
        <v>2015</v>
      </c>
      <c r="D89" s="157">
        <f>IF('Indicator Date'!D89="","x",'Indicator Date'!D89)</f>
        <v>2015</v>
      </c>
      <c r="E89" s="157">
        <f>IF('Indicator Date'!E89="","x",'Indicator Date'!E89)</f>
        <v>2015</v>
      </c>
      <c r="F89" s="157">
        <f>IF('Indicator Date'!F89="","x",'Indicator Date'!F89)</f>
        <v>2015</v>
      </c>
      <c r="G89" s="157">
        <f>IF('Indicator Date'!G89="","x",'Indicator Date'!G89)</f>
        <v>2015</v>
      </c>
      <c r="H89" s="157">
        <f>IF('Indicator Date'!H89="","x",'Indicator Date'!H89)</f>
        <v>2015</v>
      </c>
      <c r="I89" s="157">
        <f>IF('Indicator Date'!I89="","x",'Indicator Date'!I89)</f>
        <v>2015</v>
      </c>
      <c r="J89" s="157">
        <f>IF('Indicator Date'!J89="","x",'Indicator Date'!J89)</f>
        <v>2016</v>
      </c>
      <c r="K89" s="157">
        <f>IF('Indicator Date'!K89="","x",'Indicator Date'!K89)</f>
        <v>2016</v>
      </c>
      <c r="L89" s="157">
        <f>IF('Indicator Date'!L89="","x",'Indicator Date'!L89)</f>
        <v>2016</v>
      </c>
      <c r="M89" s="157">
        <f>IF('Indicator Date'!M89="","x",'Indicator Date'!M89)</f>
        <v>2019</v>
      </c>
      <c r="N89" s="157">
        <f>IF('Indicator Date'!N89="","x",'Indicator Date'!N89)</f>
        <v>2019</v>
      </c>
      <c r="O89" s="157">
        <f>IF('Indicator Date'!O89="","x",'Indicator Date'!O89)</f>
        <v>2018</v>
      </c>
      <c r="P89" s="157">
        <f>IF('Indicator Date'!P89="","x",'Indicator Date'!P89)</f>
        <v>2018</v>
      </c>
      <c r="Q89" s="157">
        <f>IF('Indicator Date'!Q89="","x",'Indicator Date'!Q89)</f>
        <v>2017</v>
      </c>
      <c r="R89" s="157" t="str">
        <f>IF('Indicator Date'!R89="","x",LEFT(RIGHT('Indicator Date'!R89,6),4))</f>
        <v>2015</v>
      </c>
      <c r="S89" s="157">
        <f>IF('Indicator Date'!S89="","x",'Indicator Date'!S89)</f>
        <v>2019</v>
      </c>
      <c r="T89" s="157">
        <f>IF('Indicator Date'!T89="","x",'Indicator Date'!T89)</f>
        <v>2016</v>
      </c>
      <c r="U89" s="157">
        <f>IF('Indicator Date'!U89="","x",'Indicator Date'!U89)</f>
        <v>2017</v>
      </c>
      <c r="V89" s="157">
        <f>IF('Indicator Date'!V89="","x",'Indicator Date'!V89)</f>
        <v>2017</v>
      </c>
      <c r="W89" s="157">
        <f>IF('Indicator Date'!W89="","x",'Indicator Date'!W89)</f>
        <v>2017</v>
      </c>
      <c r="X89" s="157">
        <f>IF('Indicator Date'!X89="","x",'Indicator Date'!X89)</f>
        <v>2010</v>
      </c>
      <c r="Y89" s="157">
        <f>IF('Indicator Date'!Y89="","x",'Indicator Date'!Y89)</f>
        <v>2013</v>
      </c>
      <c r="Z89" s="157">
        <f>IF('Indicator Date'!Z89="","x",'Indicator Date'!Z89)</f>
        <v>2017</v>
      </c>
      <c r="AA89" s="157">
        <f>IF('Indicator Date'!AA89="","x",'Indicator Date'!AA89)</f>
        <v>2017</v>
      </c>
      <c r="AB89" s="157">
        <f>IF('Indicator Date'!AB89="","x",'Indicator Date'!AB89)</f>
        <v>2017</v>
      </c>
      <c r="AC89" s="157">
        <f>IF('Indicator Date'!AC89="","x",'Indicator Date'!AC89)</f>
        <v>2015</v>
      </c>
      <c r="AD89" s="157">
        <f>IF('Indicator Date'!AD89="","x",'Indicator Date'!AD89)</f>
        <v>2015</v>
      </c>
      <c r="AE89" s="157" t="str">
        <f>IF('Indicator Date'!AE89="","x",'Indicator Date'!AE89)</f>
        <v>x</v>
      </c>
      <c r="AF89" s="157">
        <f>IF('Indicator Date'!AF89="","x",'Indicator Date'!AF89)</f>
        <v>2017</v>
      </c>
      <c r="AG89" s="157">
        <f>IF('Indicator Date'!AG89="","x",'Indicator Date'!AG89)</f>
        <v>2013</v>
      </c>
      <c r="AH89" s="157">
        <f>IF('Indicator Date'!AH89="","x",'Indicator Date'!AH89)</f>
        <v>2016</v>
      </c>
      <c r="AI89" s="157">
        <f>IF('Indicator Date'!AI89="","x",'Indicator Date'!AI89)</f>
        <v>2017</v>
      </c>
      <c r="AJ89" s="157">
        <f>IF('Indicator Date'!AJ89="","x",'Indicator Date'!AJ89)</f>
        <v>2018</v>
      </c>
      <c r="AK89" s="157" t="str">
        <f>IF('Indicator Date'!AK89="","x",YEAR('Indicator Date'!AK89))</f>
        <v>x</v>
      </c>
      <c r="AL89" s="157">
        <f>IF('Indicator Date'!AL89="","x",YEAR('Indicator Date'!AL89))</f>
        <v>2018</v>
      </c>
      <c r="AM89" s="157" t="str">
        <f>IF('Indicator Date'!AM89="","x",YEAR('Indicator Date'!AM89))</f>
        <v>x</v>
      </c>
      <c r="AN89" s="157">
        <f>IF('Indicator Date'!AN89="","x",'Indicator Date'!AN89)</f>
        <v>2016</v>
      </c>
      <c r="AO89" s="157">
        <f>IF('Indicator Date'!AO89="","x",'Indicator Date'!AO89)</f>
        <v>2016</v>
      </c>
      <c r="AP89" s="157" t="str">
        <f>IF('Indicator Date'!AP89="","x",'Indicator Date'!AP89)</f>
        <v>x</v>
      </c>
      <c r="AQ89" s="157" t="str">
        <f>IF('Indicator Date'!AQ89="","x",'Indicator Date'!AQ89)</f>
        <v>x</v>
      </c>
      <c r="AR89" s="157">
        <f>IF('Indicator Date'!AR89="","x",'Indicator Date'!AR89)</f>
        <v>2013</v>
      </c>
      <c r="AS89" s="157">
        <f>IF('Indicator Date'!AS89="","x",'Indicator Date'!AS89)</f>
        <v>2017</v>
      </c>
      <c r="AT89" s="157">
        <f>IF('Indicator Date'!AT89="","x",'Indicator Date'!AT89)</f>
        <v>2018</v>
      </c>
      <c r="AU89" s="157">
        <f>IF('Indicator Date'!AU89="","x",'Indicator Date'!AU89)</f>
        <v>2016</v>
      </c>
      <c r="AV89" s="157">
        <f>IF('Indicator Date'!AV89="","x",'Indicator Date'!AV89)</f>
        <v>2015</v>
      </c>
      <c r="AW89" s="157">
        <f>IF('Indicator Date'!AW89="","x",'Indicator Date'!AW89)</f>
        <v>2016</v>
      </c>
      <c r="AX89" s="157">
        <f>IF('Indicator Date'!AX89="","x",'Indicator Date'!AX89)</f>
        <v>2017</v>
      </c>
      <c r="AY89" s="157">
        <f>IF('Indicator Date'!AY89="","x",'Indicator Date'!AY89)</f>
        <v>2014</v>
      </c>
      <c r="AZ89" s="157">
        <f>IF('Indicator Date'!AZ89="","x",'Indicator Date'!AZ89)</f>
        <v>2015</v>
      </c>
      <c r="BA89" s="157">
        <f>IF('Indicator Date'!BA89="","x",'Indicator Date'!BA89)</f>
        <v>2015</v>
      </c>
      <c r="BB89" s="157">
        <f>IF('Indicator Date'!BB89="","x",'Indicator Date'!BB89)</f>
        <v>2017</v>
      </c>
      <c r="BC89" s="157">
        <f>IF('Indicator Date'!BC89="","x",'Indicator Date'!BC89)</f>
        <v>2017</v>
      </c>
      <c r="BD89" s="157">
        <f>IF('Indicator Date'!BD89="","x",'Indicator Date'!BD89)</f>
        <v>2015</v>
      </c>
      <c r="BE89" s="157" t="str">
        <f>IF('Indicator Date'!BE89="","x",'Indicator Date'!BE89)</f>
        <v>x</v>
      </c>
      <c r="BF89" s="104"/>
    </row>
    <row r="90" spans="1:58" x14ac:dyDescent="0.25">
      <c r="A90" s="128" t="s">
        <v>165</v>
      </c>
      <c r="B90" s="107" t="s">
        <v>164</v>
      </c>
      <c r="C90" s="157">
        <f>IF('Indicator Date'!C90="","x",'Indicator Date'!C90)</f>
        <v>2015</v>
      </c>
      <c r="D90" s="157">
        <f>IF('Indicator Date'!D90="","x",'Indicator Date'!D90)</f>
        <v>2015</v>
      </c>
      <c r="E90" s="157">
        <f>IF('Indicator Date'!E90="","x",'Indicator Date'!E90)</f>
        <v>2015</v>
      </c>
      <c r="F90" s="157">
        <f>IF('Indicator Date'!F90="","x",'Indicator Date'!F90)</f>
        <v>2015</v>
      </c>
      <c r="G90" s="157">
        <f>IF('Indicator Date'!G90="","x",'Indicator Date'!G90)</f>
        <v>2015</v>
      </c>
      <c r="H90" s="157">
        <f>IF('Indicator Date'!H90="","x",'Indicator Date'!H90)</f>
        <v>2015</v>
      </c>
      <c r="I90" s="157">
        <f>IF('Indicator Date'!I90="","x",'Indicator Date'!I90)</f>
        <v>2015</v>
      </c>
      <c r="J90" s="157">
        <f>IF('Indicator Date'!J90="","x",'Indicator Date'!J90)</f>
        <v>2016</v>
      </c>
      <c r="K90" s="157">
        <f>IF('Indicator Date'!K90="","x",'Indicator Date'!K90)</f>
        <v>2016</v>
      </c>
      <c r="L90" s="157">
        <f>IF('Indicator Date'!L90="","x",'Indicator Date'!L90)</f>
        <v>2016</v>
      </c>
      <c r="M90" s="157">
        <f>IF('Indicator Date'!M90="","x",'Indicator Date'!M90)</f>
        <v>2019</v>
      </c>
      <c r="N90" s="157">
        <f>IF('Indicator Date'!N90="","x",'Indicator Date'!N90)</f>
        <v>2019</v>
      </c>
      <c r="O90" s="157">
        <f>IF('Indicator Date'!O90="","x",'Indicator Date'!O90)</f>
        <v>2018</v>
      </c>
      <c r="P90" s="157">
        <f>IF('Indicator Date'!P90="","x",'Indicator Date'!P90)</f>
        <v>2018</v>
      </c>
      <c r="Q90" s="157">
        <f>IF('Indicator Date'!Q90="","x",'Indicator Date'!Q90)</f>
        <v>2017</v>
      </c>
      <c r="R90" s="157" t="str">
        <f>IF('Indicator Date'!R90="","x",LEFT(RIGHT('Indicator Date'!R90,6),4))</f>
        <v>2014</v>
      </c>
      <c r="S90" s="157">
        <f>IF('Indicator Date'!S90="","x",'Indicator Date'!S90)</f>
        <v>2019</v>
      </c>
      <c r="T90" s="157">
        <f>IF('Indicator Date'!T90="","x",'Indicator Date'!T90)</f>
        <v>2016</v>
      </c>
      <c r="U90" s="157">
        <f>IF('Indicator Date'!U90="","x",'Indicator Date'!U90)</f>
        <v>2017</v>
      </c>
      <c r="V90" s="157">
        <f>IF('Indicator Date'!V90="","x",'Indicator Date'!V90)</f>
        <v>2017</v>
      </c>
      <c r="W90" s="157">
        <f>IF('Indicator Date'!W90="","x",'Indicator Date'!W90)</f>
        <v>2017</v>
      </c>
      <c r="X90" s="157">
        <f>IF('Indicator Date'!X90="","x",'Indicator Date'!X90)</f>
        <v>2014</v>
      </c>
      <c r="Y90" s="157">
        <f>IF('Indicator Date'!Y90="","x",'Indicator Date'!Y90)</f>
        <v>2013</v>
      </c>
      <c r="Z90" s="157">
        <f>IF('Indicator Date'!Z90="","x",'Indicator Date'!Z90)</f>
        <v>2017</v>
      </c>
      <c r="AA90" s="157">
        <f>IF('Indicator Date'!AA90="","x",'Indicator Date'!AA90)</f>
        <v>2017</v>
      </c>
      <c r="AB90" s="157">
        <f>IF('Indicator Date'!AB90="","x",'Indicator Date'!AB90)</f>
        <v>2017</v>
      </c>
      <c r="AC90" s="157">
        <f>IF('Indicator Date'!AC90="","x",'Indicator Date'!AC90)</f>
        <v>2015</v>
      </c>
      <c r="AD90" s="157">
        <f>IF('Indicator Date'!AD90="","x",'Indicator Date'!AD90)</f>
        <v>2015</v>
      </c>
      <c r="AE90" s="157">
        <f>IF('Indicator Date'!AE90="","x",'Indicator Date'!AE90)</f>
        <v>2012</v>
      </c>
      <c r="AF90" s="157">
        <f>IF('Indicator Date'!AF90="","x",'Indicator Date'!AF90)</f>
        <v>2017</v>
      </c>
      <c r="AG90" s="157">
        <f>IF('Indicator Date'!AG90="","x",'Indicator Date'!AG90)</f>
        <v>2005</v>
      </c>
      <c r="AH90" s="157">
        <f>IF('Indicator Date'!AH90="","x",'Indicator Date'!AH90)</f>
        <v>2016</v>
      </c>
      <c r="AI90" s="157">
        <f>IF('Indicator Date'!AI90="","x",'Indicator Date'!AI90)</f>
        <v>2017</v>
      </c>
      <c r="AJ90" s="157">
        <f>IF('Indicator Date'!AJ90="","x",'Indicator Date'!AJ90)</f>
        <v>2018</v>
      </c>
      <c r="AK90" s="157">
        <f>IF('Indicator Date'!AK90="","x",YEAR('Indicator Date'!AK90))</f>
        <v>2017</v>
      </c>
      <c r="AL90" s="157">
        <f>IF('Indicator Date'!AL90="","x",YEAR('Indicator Date'!AL90))</f>
        <v>2019</v>
      </c>
      <c r="AM90" s="157" t="str">
        <f>IF('Indicator Date'!AM90="","x",YEAR('Indicator Date'!AM90))</f>
        <v>x</v>
      </c>
      <c r="AN90" s="157">
        <f>IF('Indicator Date'!AN90="","x",'Indicator Date'!AN90)</f>
        <v>2016</v>
      </c>
      <c r="AO90" s="157">
        <f>IF('Indicator Date'!AO90="","x",'Indicator Date'!AO90)</f>
        <v>2016</v>
      </c>
      <c r="AP90" s="157">
        <f>IF('Indicator Date'!AP90="","x",'Indicator Date'!AP90)</f>
        <v>2013</v>
      </c>
      <c r="AQ90" s="157">
        <f>IF('Indicator Date'!AQ90="","x",'Indicator Date'!AQ90)</f>
        <v>2014</v>
      </c>
      <c r="AR90" s="157">
        <f>IF('Indicator Date'!AR90="","x",'Indicator Date'!AR90)</f>
        <v>2015</v>
      </c>
      <c r="AS90" s="157">
        <f>IF('Indicator Date'!AS90="","x",'Indicator Date'!AS90)</f>
        <v>2017</v>
      </c>
      <c r="AT90" s="157">
        <f>IF('Indicator Date'!AT90="","x",'Indicator Date'!AT90)</f>
        <v>2018</v>
      </c>
      <c r="AU90" s="157">
        <f>IF('Indicator Date'!AU90="","x",'Indicator Date'!AU90)</f>
        <v>2016</v>
      </c>
      <c r="AV90" s="157">
        <f>IF('Indicator Date'!AV90="","x",'Indicator Date'!AV90)</f>
        <v>2015</v>
      </c>
      <c r="AW90" s="157">
        <f>IF('Indicator Date'!AW90="","x",'Indicator Date'!AW90)</f>
        <v>2016</v>
      </c>
      <c r="AX90" s="157">
        <f>IF('Indicator Date'!AX90="","x",'Indicator Date'!AX90)</f>
        <v>2017</v>
      </c>
      <c r="AY90" s="157">
        <f>IF('Indicator Date'!AY90="","x",'Indicator Date'!AY90)</f>
        <v>2014</v>
      </c>
      <c r="AZ90" s="157">
        <f>IF('Indicator Date'!AZ90="","x",'Indicator Date'!AZ90)</f>
        <v>2015</v>
      </c>
      <c r="BA90" s="157">
        <f>IF('Indicator Date'!BA90="","x",'Indicator Date'!BA90)</f>
        <v>2015</v>
      </c>
      <c r="BB90" s="157">
        <f>IF('Indicator Date'!BB90="","x",'Indicator Date'!BB90)</f>
        <v>2017</v>
      </c>
      <c r="BC90" s="157">
        <f>IF('Indicator Date'!BC90="","x",'Indicator Date'!BC90)</f>
        <v>2017</v>
      </c>
      <c r="BD90" s="157">
        <f>IF('Indicator Date'!BD90="","x",'Indicator Date'!BD90)</f>
        <v>2015</v>
      </c>
      <c r="BE90" s="157" t="str">
        <f>IF('Indicator Date'!BE90="","x",'Indicator Date'!BE90)</f>
        <v>x</v>
      </c>
      <c r="BF90" s="104"/>
    </row>
    <row r="91" spans="1:58" x14ac:dyDescent="0.25">
      <c r="A91" s="128" t="s">
        <v>842</v>
      </c>
      <c r="B91" s="107" t="s">
        <v>166</v>
      </c>
      <c r="C91" s="157">
        <f>IF('Indicator Date'!C91="","x",'Indicator Date'!C91)</f>
        <v>2015</v>
      </c>
      <c r="D91" s="157">
        <f>IF('Indicator Date'!D91="","x",'Indicator Date'!D91)</f>
        <v>2015</v>
      </c>
      <c r="E91" s="157">
        <f>IF('Indicator Date'!E91="","x",'Indicator Date'!E91)</f>
        <v>2015</v>
      </c>
      <c r="F91" s="157">
        <f>IF('Indicator Date'!F91="","x",'Indicator Date'!F91)</f>
        <v>2015</v>
      </c>
      <c r="G91" s="157">
        <f>IF('Indicator Date'!G91="","x",'Indicator Date'!G91)</f>
        <v>2015</v>
      </c>
      <c r="H91" s="157">
        <f>IF('Indicator Date'!H91="","x",'Indicator Date'!H91)</f>
        <v>2015</v>
      </c>
      <c r="I91" s="157">
        <f>IF('Indicator Date'!I91="","x",'Indicator Date'!I91)</f>
        <v>2015</v>
      </c>
      <c r="J91" s="157">
        <f>IF('Indicator Date'!J91="","x",'Indicator Date'!J91)</f>
        <v>2016</v>
      </c>
      <c r="K91" s="157">
        <f>IF('Indicator Date'!K91="","x",'Indicator Date'!K91)</f>
        <v>2016</v>
      </c>
      <c r="L91" s="157">
        <f>IF('Indicator Date'!L91="","x",'Indicator Date'!L91)</f>
        <v>2016</v>
      </c>
      <c r="M91" s="157">
        <f>IF('Indicator Date'!M91="","x",'Indicator Date'!M91)</f>
        <v>2019</v>
      </c>
      <c r="N91" s="157">
        <f>IF('Indicator Date'!N91="","x",'Indicator Date'!N91)</f>
        <v>2019</v>
      </c>
      <c r="O91" s="157">
        <f>IF('Indicator Date'!O91="","x",'Indicator Date'!O91)</f>
        <v>2018</v>
      </c>
      <c r="P91" s="157">
        <f>IF('Indicator Date'!P91="","x",'Indicator Date'!P91)</f>
        <v>2018</v>
      </c>
      <c r="Q91" s="157" t="str">
        <f>IF('Indicator Date'!Q91="","x",'Indicator Date'!Q91)</f>
        <v>x</v>
      </c>
      <c r="R91" s="157" t="str">
        <f>IF('Indicator Date'!R91="","x",LEFT(RIGHT('Indicator Date'!R91,6),4))</f>
        <v>x</v>
      </c>
      <c r="S91" s="157">
        <f>IF('Indicator Date'!S91="","x",'Indicator Date'!S91)</f>
        <v>2019</v>
      </c>
      <c r="T91" s="157">
        <f>IF('Indicator Date'!T91="","x",'Indicator Date'!T91)</f>
        <v>2016</v>
      </c>
      <c r="U91" s="157">
        <f>IF('Indicator Date'!U91="","x",'Indicator Date'!U91)</f>
        <v>2017</v>
      </c>
      <c r="V91" s="157">
        <f>IF('Indicator Date'!V91="","x",'Indicator Date'!V91)</f>
        <v>2017</v>
      </c>
      <c r="W91" s="157">
        <f>IF('Indicator Date'!W91="","x",'Indicator Date'!W91)</f>
        <v>2017</v>
      </c>
      <c r="X91" s="157">
        <f>IF('Indicator Date'!X91="","x",'Indicator Date'!X91)</f>
        <v>2009</v>
      </c>
      <c r="Y91" s="157">
        <f>IF('Indicator Date'!Y91="","x",'Indicator Date'!Y91)</f>
        <v>2010</v>
      </c>
      <c r="Z91" s="157">
        <f>IF('Indicator Date'!Z91="","x",'Indicator Date'!Z91)</f>
        <v>2017</v>
      </c>
      <c r="AA91" s="157">
        <f>IF('Indicator Date'!AA91="","x",'Indicator Date'!AA91)</f>
        <v>2017</v>
      </c>
      <c r="AB91" s="157" t="str">
        <f>IF('Indicator Date'!AB91="","x",'Indicator Date'!AB91)</f>
        <v>x</v>
      </c>
      <c r="AC91" s="157">
        <f>IF('Indicator Date'!AC91="","x",'Indicator Date'!AC91)</f>
        <v>2015</v>
      </c>
      <c r="AD91" s="157">
        <f>IF('Indicator Date'!AD91="","x",'Indicator Date'!AD91)</f>
        <v>2015</v>
      </c>
      <c r="AE91" s="157" t="str">
        <f>IF('Indicator Date'!AE91="","x",'Indicator Date'!AE91)</f>
        <v>x</v>
      </c>
      <c r="AF91" s="157" t="str">
        <f>IF('Indicator Date'!AF91="","x",'Indicator Date'!AF91)</f>
        <v>x</v>
      </c>
      <c r="AG91" s="157">
        <f>IF('Indicator Date'!AG91="","x",'Indicator Date'!AG91)</f>
        <v>2006</v>
      </c>
      <c r="AH91" s="157">
        <f>IF('Indicator Date'!AH91="","x",'Indicator Date'!AH91)</f>
        <v>2016</v>
      </c>
      <c r="AI91" s="157">
        <f>IF('Indicator Date'!AI91="","x",'Indicator Date'!AI91)</f>
        <v>2017</v>
      </c>
      <c r="AJ91" s="157">
        <f>IF('Indicator Date'!AJ91="","x",'Indicator Date'!AJ91)</f>
        <v>2018</v>
      </c>
      <c r="AK91" s="157" t="str">
        <f>IF('Indicator Date'!AK91="","x",YEAR('Indicator Date'!AK91))</f>
        <v>x</v>
      </c>
      <c r="AL91" s="157" t="str">
        <f>IF('Indicator Date'!AL91="","x",YEAR('Indicator Date'!AL91))</f>
        <v>x</v>
      </c>
      <c r="AM91" s="157" t="str">
        <f>IF('Indicator Date'!AM91="","x",YEAR('Indicator Date'!AM91))</f>
        <v>x</v>
      </c>
      <c r="AN91" s="157">
        <f>IF('Indicator Date'!AN91="","x",'Indicator Date'!AN91)</f>
        <v>2016</v>
      </c>
      <c r="AO91" s="157">
        <f>IF('Indicator Date'!AO91="","x",'Indicator Date'!AO91)</f>
        <v>2016</v>
      </c>
      <c r="AP91" s="157" t="str">
        <f>IF('Indicator Date'!AP91="","x",'Indicator Date'!AP91)</f>
        <v>x</v>
      </c>
      <c r="AQ91" s="157" t="str">
        <f>IF('Indicator Date'!AQ91="","x",'Indicator Date'!AQ91)</f>
        <v>x</v>
      </c>
      <c r="AR91" s="157" t="str">
        <f>IF('Indicator Date'!AR91="","x",'Indicator Date'!AR91)</f>
        <v>x</v>
      </c>
      <c r="AS91" s="157">
        <f>IF('Indicator Date'!AS91="","x",'Indicator Date'!AS91)</f>
        <v>2017</v>
      </c>
      <c r="AT91" s="157" t="str">
        <f>IF('Indicator Date'!AT91="","x",'Indicator Date'!AT91)</f>
        <v>x</v>
      </c>
      <c r="AU91" s="157">
        <f>IF('Indicator Date'!AU91="","x",'Indicator Date'!AU91)</f>
        <v>2016</v>
      </c>
      <c r="AV91" s="157" t="str">
        <f>IF('Indicator Date'!AV91="","x",'Indicator Date'!AV91)</f>
        <v>x</v>
      </c>
      <c r="AW91" s="157">
        <f>IF('Indicator Date'!AW91="","x",'Indicator Date'!AW91)</f>
        <v>2016</v>
      </c>
      <c r="AX91" s="157">
        <f>IF('Indicator Date'!AX91="","x",'Indicator Date'!AX91)</f>
        <v>2017</v>
      </c>
      <c r="AY91" s="157">
        <f>IF('Indicator Date'!AY91="","x",'Indicator Date'!AY91)</f>
        <v>2014</v>
      </c>
      <c r="AZ91" s="157">
        <f>IF('Indicator Date'!AZ91="","x",'Indicator Date'!AZ91)</f>
        <v>2015</v>
      </c>
      <c r="BA91" s="157">
        <f>IF('Indicator Date'!BA91="","x",'Indicator Date'!BA91)</f>
        <v>2015</v>
      </c>
      <c r="BB91" s="157">
        <f>IF('Indicator Date'!BB91="","x",'Indicator Date'!BB91)</f>
        <v>2017</v>
      </c>
      <c r="BC91" s="157">
        <f>IF('Indicator Date'!BC91="","x",'Indicator Date'!BC91)</f>
        <v>2017</v>
      </c>
      <c r="BD91" s="157">
        <f>IF('Indicator Date'!BD91="","x",'Indicator Date'!BD91)</f>
        <v>2015</v>
      </c>
      <c r="BE91" s="157" t="str">
        <f>IF('Indicator Date'!BE91="","x",'Indicator Date'!BE91)</f>
        <v>x</v>
      </c>
      <c r="BF91" s="104"/>
    </row>
    <row r="92" spans="1:58" x14ac:dyDescent="0.25">
      <c r="A92" s="128" t="s">
        <v>846</v>
      </c>
      <c r="B92" s="107" t="s">
        <v>297</v>
      </c>
      <c r="C92" s="157">
        <f>IF('Indicator Date'!C92="","x",'Indicator Date'!C92)</f>
        <v>2015</v>
      </c>
      <c r="D92" s="157">
        <f>IF('Indicator Date'!D92="","x",'Indicator Date'!D92)</f>
        <v>2015</v>
      </c>
      <c r="E92" s="157">
        <f>IF('Indicator Date'!E92="","x",'Indicator Date'!E92)</f>
        <v>2015</v>
      </c>
      <c r="F92" s="157">
        <f>IF('Indicator Date'!F92="","x",'Indicator Date'!F92)</f>
        <v>2015</v>
      </c>
      <c r="G92" s="157">
        <f>IF('Indicator Date'!G92="","x",'Indicator Date'!G92)</f>
        <v>2015</v>
      </c>
      <c r="H92" s="157">
        <f>IF('Indicator Date'!H92="","x",'Indicator Date'!H92)</f>
        <v>2015</v>
      </c>
      <c r="I92" s="157">
        <f>IF('Indicator Date'!I92="","x",'Indicator Date'!I92)</f>
        <v>2015</v>
      </c>
      <c r="J92" s="157">
        <f>IF('Indicator Date'!J92="","x",'Indicator Date'!J92)</f>
        <v>2016</v>
      </c>
      <c r="K92" s="157">
        <f>IF('Indicator Date'!K92="","x",'Indicator Date'!K92)</f>
        <v>2016</v>
      </c>
      <c r="L92" s="157">
        <f>IF('Indicator Date'!L92="","x",'Indicator Date'!L92)</f>
        <v>2016</v>
      </c>
      <c r="M92" s="157">
        <f>IF('Indicator Date'!M92="","x",'Indicator Date'!M92)</f>
        <v>2019</v>
      </c>
      <c r="N92" s="157">
        <f>IF('Indicator Date'!N92="","x",'Indicator Date'!N92)</f>
        <v>2019</v>
      </c>
      <c r="O92" s="157">
        <f>IF('Indicator Date'!O92="","x",'Indicator Date'!O92)</f>
        <v>2018</v>
      </c>
      <c r="P92" s="157">
        <f>IF('Indicator Date'!P92="","x",'Indicator Date'!P92)</f>
        <v>2018</v>
      </c>
      <c r="Q92" s="157">
        <f>IF('Indicator Date'!Q92="","x",'Indicator Date'!Q92)</f>
        <v>2017</v>
      </c>
      <c r="R92" s="157" t="str">
        <f>IF('Indicator Date'!R92="","x",LEFT(RIGHT('Indicator Date'!R92,6),4))</f>
        <v>x</v>
      </c>
      <c r="S92" s="157">
        <f>IF('Indicator Date'!S92="","x",'Indicator Date'!S92)</f>
        <v>2019</v>
      </c>
      <c r="T92" s="157">
        <f>IF('Indicator Date'!T92="","x",'Indicator Date'!T92)</f>
        <v>2016</v>
      </c>
      <c r="U92" s="157">
        <f>IF('Indicator Date'!U92="","x",'Indicator Date'!U92)</f>
        <v>2017</v>
      </c>
      <c r="V92" s="157" t="str">
        <f>IF('Indicator Date'!V92="","x",'Indicator Date'!V92)</f>
        <v>x</v>
      </c>
      <c r="W92" s="157">
        <f>IF('Indicator Date'!W92="","x",'Indicator Date'!W92)</f>
        <v>2017</v>
      </c>
      <c r="X92" s="157">
        <f>IF('Indicator Date'!X92="","x",'Indicator Date'!X92)</f>
        <v>2012</v>
      </c>
      <c r="Y92" s="157" t="str">
        <f>IF('Indicator Date'!Y92="","x",'Indicator Date'!Y92)</f>
        <v>x</v>
      </c>
      <c r="Z92" s="157">
        <f>IF('Indicator Date'!Z92="","x",'Indicator Date'!Z92)</f>
        <v>2017</v>
      </c>
      <c r="AA92" s="157">
        <f>IF('Indicator Date'!AA92="","x",'Indicator Date'!AA92)</f>
        <v>2017</v>
      </c>
      <c r="AB92" s="157" t="str">
        <f>IF('Indicator Date'!AB92="","x",'Indicator Date'!AB92)</f>
        <v>x</v>
      </c>
      <c r="AC92" s="157" t="str">
        <f>IF('Indicator Date'!AC92="","x",'Indicator Date'!AC92)</f>
        <v>x</v>
      </c>
      <c r="AD92" s="157">
        <f>IF('Indicator Date'!AD92="","x",'Indicator Date'!AD92)</f>
        <v>2015</v>
      </c>
      <c r="AE92" s="157">
        <f>IF('Indicator Date'!AE92="","x",'Indicator Date'!AE92)</f>
        <v>2012</v>
      </c>
      <c r="AF92" s="157">
        <f>IF('Indicator Date'!AF92="","x",'Indicator Date'!AF92)</f>
        <v>2017</v>
      </c>
      <c r="AG92" s="157" t="str">
        <f>IF('Indicator Date'!AG92="","x",'Indicator Date'!AG92)</f>
        <v>x</v>
      </c>
      <c r="AH92" s="157">
        <f>IF('Indicator Date'!AH92="","x",'Indicator Date'!AH92)</f>
        <v>2016</v>
      </c>
      <c r="AI92" s="157">
        <f>IF('Indicator Date'!AI92="","x",'Indicator Date'!AI92)</f>
        <v>2017</v>
      </c>
      <c r="AJ92" s="157">
        <f>IF('Indicator Date'!AJ92="","x",'Indicator Date'!AJ92)</f>
        <v>2018</v>
      </c>
      <c r="AK92" s="157" t="str">
        <f>IF('Indicator Date'!AK92="","x",YEAR('Indicator Date'!AK92))</f>
        <v>x</v>
      </c>
      <c r="AL92" s="157" t="str">
        <f>IF('Indicator Date'!AL92="","x",YEAR('Indicator Date'!AL92))</f>
        <v>x</v>
      </c>
      <c r="AM92" s="157" t="str">
        <f>IF('Indicator Date'!AM92="","x",YEAR('Indicator Date'!AM92))</f>
        <v>x</v>
      </c>
      <c r="AN92" s="157">
        <f>IF('Indicator Date'!AN92="","x",'Indicator Date'!AN92)</f>
        <v>2016</v>
      </c>
      <c r="AO92" s="157">
        <f>IF('Indicator Date'!AO92="","x",'Indicator Date'!AO92)</f>
        <v>2016</v>
      </c>
      <c r="AP92" s="157" t="str">
        <f>IF('Indicator Date'!AP92="","x",'Indicator Date'!AP92)</f>
        <v>x</v>
      </c>
      <c r="AQ92" s="157" t="str">
        <f>IF('Indicator Date'!AQ92="","x",'Indicator Date'!AQ92)</f>
        <v>x</v>
      </c>
      <c r="AR92" s="157" t="str">
        <f>IF('Indicator Date'!AR92="","x",'Indicator Date'!AR92)</f>
        <v>x</v>
      </c>
      <c r="AS92" s="157">
        <f>IF('Indicator Date'!AS92="","x",'Indicator Date'!AS92)</f>
        <v>2017</v>
      </c>
      <c r="AT92" s="157">
        <f>IF('Indicator Date'!AT92="","x",'Indicator Date'!AT92)</f>
        <v>2018</v>
      </c>
      <c r="AU92" s="157">
        <f>IF('Indicator Date'!AU92="","x",'Indicator Date'!AU92)</f>
        <v>2016</v>
      </c>
      <c r="AV92" s="157">
        <f>IF('Indicator Date'!AV92="","x",'Indicator Date'!AV92)</f>
        <v>2015</v>
      </c>
      <c r="AW92" s="157" t="str">
        <f>IF('Indicator Date'!AW92="","x",'Indicator Date'!AW92)</f>
        <v>x</v>
      </c>
      <c r="AX92" s="157">
        <f>IF('Indicator Date'!AX92="","x",'Indicator Date'!AX92)</f>
        <v>2016</v>
      </c>
      <c r="AY92" s="157">
        <f>IF('Indicator Date'!AY92="","x",'Indicator Date'!AY92)</f>
        <v>2014</v>
      </c>
      <c r="AZ92" s="157">
        <f>IF('Indicator Date'!AZ92="","x",'Indicator Date'!AZ92)</f>
        <v>2015</v>
      </c>
      <c r="BA92" s="157">
        <f>IF('Indicator Date'!BA92="","x",'Indicator Date'!BA92)</f>
        <v>2015</v>
      </c>
      <c r="BB92" s="157">
        <f>IF('Indicator Date'!BB92="","x",'Indicator Date'!BB92)</f>
        <v>2015</v>
      </c>
      <c r="BC92" s="157">
        <f>IF('Indicator Date'!BC92="","x",'Indicator Date'!BC92)</f>
        <v>2017</v>
      </c>
      <c r="BD92" s="157">
        <f>IF('Indicator Date'!BD92="","x",'Indicator Date'!BD92)</f>
        <v>2015</v>
      </c>
      <c r="BE92" s="157" t="str">
        <f>IF('Indicator Date'!BE92="","x",'Indicator Date'!BE92)</f>
        <v>x</v>
      </c>
      <c r="BF92" s="104"/>
    </row>
    <row r="93" spans="1:58" x14ac:dyDescent="0.25">
      <c r="A93" s="128" t="s">
        <v>168</v>
      </c>
      <c r="B93" s="107" t="s">
        <v>167</v>
      </c>
      <c r="C93" s="157">
        <f>IF('Indicator Date'!C93="","x",'Indicator Date'!C93)</f>
        <v>2015</v>
      </c>
      <c r="D93" s="157">
        <f>IF('Indicator Date'!D93="","x",'Indicator Date'!D93)</f>
        <v>2015</v>
      </c>
      <c r="E93" s="157">
        <f>IF('Indicator Date'!E93="","x",'Indicator Date'!E93)</f>
        <v>2015</v>
      </c>
      <c r="F93" s="157">
        <f>IF('Indicator Date'!F93="","x",'Indicator Date'!F93)</f>
        <v>2015</v>
      </c>
      <c r="G93" s="157">
        <f>IF('Indicator Date'!G93="","x",'Indicator Date'!G93)</f>
        <v>2015</v>
      </c>
      <c r="H93" s="157">
        <f>IF('Indicator Date'!H93="","x",'Indicator Date'!H93)</f>
        <v>2015</v>
      </c>
      <c r="I93" s="157">
        <f>IF('Indicator Date'!I93="","x",'Indicator Date'!I93)</f>
        <v>2015</v>
      </c>
      <c r="J93" s="157">
        <f>IF('Indicator Date'!J93="","x",'Indicator Date'!J93)</f>
        <v>2016</v>
      </c>
      <c r="K93" s="157">
        <f>IF('Indicator Date'!K93="","x",'Indicator Date'!K93)</f>
        <v>2016</v>
      </c>
      <c r="L93" s="157">
        <f>IF('Indicator Date'!L93="","x",'Indicator Date'!L93)</f>
        <v>2016</v>
      </c>
      <c r="M93" s="157">
        <f>IF('Indicator Date'!M93="","x",'Indicator Date'!M93)</f>
        <v>2019</v>
      </c>
      <c r="N93" s="157">
        <f>IF('Indicator Date'!N93="","x",'Indicator Date'!N93)</f>
        <v>2019</v>
      </c>
      <c r="O93" s="157">
        <f>IF('Indicator Date'!O93="","x",'Indicator Date'!O93)</f>
        <v>2018</v>
      </c>
      <c r="P93" s="157">
        <f>IF('Indicator Date'!P93="","x",'Indicator Date'!P93)</f>
        <v>2018</v>
      </c>
      <c r="Q93" s="157">
        <f>IF('Indicator Date'!Q93="","x",'Indicator Date'!Q93)</f>
        <v>2017</v>
      </c>
      <c r="R93" s="157" t="str">
        <f>IF('Indicator Date'!R93="","x",LEFT(RIGHT('Indicator Date'!R93,6),4))</f>
        <v>x</v>
      </c>
      <c r="S93" s="157">
        <f>IF('Indicator Date'!S93="","x",'Indicator Date'!S93)</f>
        <v>2019</v>
      </c>
      <c r="T93" s="157">
        <f>IF('Indicator Date'!T93="","x",'Indicator Date'!T93)</f>
        <v>2016</v>
      </c>
      <c r="U93" s="157">
        <f>IF('Indicator Date'!U93="","x",'Indicator Date'!U93)</f>
        <v>2017</v>
      </c>
      <c r="V93" s="157" t="str">
        <f>IF('Indicator Date'!V93="","x",'Indicator Date'!V93)</f>
        <v>x</v>
      </c>
      <c r="W93" s="157">
        <f>IF('Indicator Date'!W93="","x",'Indicator Date'!W93)</f>
        <v>2017</v>
      </c>
      <c r="X93" s="157">
        <f>IF('Indicator Date'!X93="","x",'Indicator Date'!X93)</f>
        <v>2010</v>
      </c>
      <c r="Y93" s="157">
        <f>IF('Indicator Date'!Y93="","x",'Indicator Date'!Y93)</f>
        <v>2016</v>
      </c>
      <c r="Z93" s="157">
        <f>IF('Indicator Date'!Z93="","x",'Indicator Date'!Z93)</f>
        <v>2017</v>
      </c>
      <c r="AA93" s="157">
        <f>IF('Indicator Date'!AA93="","x",'Indicator Date'!AA93)</f>
        <v>2017</v>
      </c>
      <c r="AB93" s="157" t="str">
        <f>IF('Indicator Date'!AB93="","x",'Indicator Date'!AB93)</f>
        <v>x</v>
      </c>
      <c r="AC93" s="157">
        <f>IF('Indicator Date'!AC93="","x",'Indicator Date'!AC93)</f>
        <v>2015</v>
      </c>
      <c r="AD93" s="157">
        <f>IF('Indicator Date'!AD93="","x",'Indicator Date'!AD93)</f>
        <v>2015</v>
      </c>
      <c r="AE93" s="157">
        <f>IF('Indicator Date'!AE93="","x",'Indicator Date'!AE93)</f>
        <v>2012</v>
      </c>
      <c r="AF93" s="157">
        <f>IF('Indicator Date'!AF93="","x",'Indicator Date'!AF93)</f>
        <v>2017</v>
      </c>
      <c r="AG93" s="157" t="str">
        <f>IF('Indicator Date'!AG93="","x",'Indicator Date'!AG93)</f>
        <v>x</v>
      </c>
      <c r="AH93" s="157">
        <f>IF('Indicator Date'!AH93="","x",'Indicator Date'!AH93)</f>
        <v>2016</v>
      </c>
      <c r="AI93" s="157">
        <f>IF('Indicator Date'!AI93="","x",'Indicator Date'!AI93)</f>
        <v>2017</v>
      </c>
      <c r="AJ93" s="157">
        <f>IF('Indicator Date'!AJ93="","x",'Indicator Date'!AJ93)</f>
        <v>2018</v>
      </c>
      <c r="AK93" s="157" t="str">
        <f>IF('Indicator Date'!AK93="","x",YEAR('Indicator Date'!AK93))</f>
        <v>x</v>
      </c>
      <c r="AL93" s="157">
        <f>IF('Indicator Date'!AL93="","x",YEAR('Indicator Date'!AL93))</f>
        <v>2018</v>
      </c>
      <c r="AM93" s="157" t="str">
        <f>IF('Indicator Date'!AM93="","x",YEAR('Indicator Date'!AM93))</f>
        <v>x</v>
      </c>
      <c r="AN93" s="157">
        <f>IF('Indicator Date'!AN93="","x",'Indicator Date'!AN93)</f>
        <v>2016</v>
      </c>
      <c r="AO93" s="157">
        <f>IF('Indicator Date'!AO93="","x",'Indicator Date'!AO93)</f>
        <v>2016</v>
      </c>
      <c r="AP93" s="157">
        <f>IF('Indicator Date'!AP93="","x",'Indicator Date'!AP93)</f>
        <v>2014</v>
      </c>
      <c r="AQ93" s="157">
        <f>IF('Indicator Date'!AQ93="","x",'Indicator Date'!AQ93)</f>
        <v>2014</v>
      </c>
      <c r="AR93" s="157">
        <f>IF('Indicator Date'!AR93="","x",'Indicator Date'!AR93)</f>
        <v>2013</v>
      </c>
      <c r="AS93" s="157">
        <f>IF('Indicator Date'!AS93="","x",'Indicator Date'!AS93)</f>
        <v>2017</v>
      </c>
      <c r="AT93" s="157">
        <f>IF('Indicator Date'!AT93="","x",'Indicator Date'!AT93)</f>
        <v>2018</v>
      </c>
      <c r="AU93" s="157">
        <f>IF('Indicator Date'!AU93="","x",'Indicator Date'!AU93)</f>
        <v>2016</v>
      </c>
      <c r="AV93" s="157">
        <f>IF('Indicator Date'!AV93="","x",'Indicator Date'!AV93)</f>
        <v>2008</v>
      </c>
      <c r="AW93" s="157">
        <f>IF('Indicator Date'!AW93="","x",'Indicator Date'!AW93)</f>
        <v>2016</v>
      </c>
      <c r="AX93" s="157">
        <f>IF('Indicator Date'!AX93="","x",'Indicator Date'!AX93)</f>
        <v>2017</v>
      </c>
      <c r="AY93" s="157">
        <f>IF('Indicator Date'!AY93="","x",'Indicator Date'!AY93)</f>
        <v>2014</v>
      </c>
      <c r="AZ93" s="157">
        <f>IF('Indicator Date'!AZ93="","x",'Indicator Date'!AZ93)</f>
        <v>2015</v>
      </c>
      <c r="BA93" s="157">
        <f>IF('Indicator Date'!BA93="","x",'Indicator Date'!BA93)</f>
        <v>2012</v>
      </c>
      <c r="BB93" s="157">
        <f>IF('Indicator Date'!BB93="","x",'Indicator Date'!BB93)</f>
        <v>2017</v>
      </c>
      <c r="BC93" s="157">
        <f>IF('Indicator Date'!BC93="","x",'Indicator Date'!BC93)</f>
        <v>2017</v>
      </c>
      <c r="BD93" s="157">
        <f>IF('Indicator Date'!BD93="","x",'Indicator Date'!BD93)</f>
        <v>2015</v>
      </c>
      <c r="BE93" s="157" t="str">
        <f>IF('Indicator Date'!BE93="","x",'Indicator Date'!BE93)</f>
        <v>x</v>
      </c>
      <c r="BF93" s="104"/>
    </row>
    <row r="94" spans="1:58" x14ac:dyDescent="0.25">
      <c r="A94" s="128" t="s">
        <v>170</v>
      </c>
      <c r="B94" s="107" t="s">
        <v>169</v>
      </c>
      <c r="C94" s="157">
        <f>IF('Indicator Date'!C94="","x",'Indicator Date'!C94)</f>
        <v>2015</v>
      </c>
      <c r="D94" s="157">
        <f>IF('Indicator Date'!D94="","x",'Indicator Date'!D94)</f>
        <v>2015</v>
      </c>
      <c r="E94" s="157">
        <f>IF('Indicator Date'!E94="","x",'Indicator Date'!E94)</f>
        <v>2015</v>
      </c>
      <c r="F94" s="157">
        <f>IF('Indicator Date'!F94="","x",'Indicator Date'!F94)</f>
        <v>2015</v>
      </c>
      <c r="G94" s="157">
        <f>IF('Indicator Date'!G94="","x",'Indicator Date'!G94)</f>
        <v>2015</v>
      </c>
      <c r="H94" s="157">
        <f>IF('Indicator Date'!H94="","x",'Indicator Date'!H94)</f>
        <v>2015</v>
      </c>
      <c r="I94" s="157">
        <f>IF('Indicator Date'!I94="","x",'Indicator Date'!I94)</f>
        <v>2015</v>
      </c>
      <c r="J94" s="157">
        <f>IF('Indicator Date'!J94="","x",'Indicator Date'!J94)</f>
        <v>2016</v>
      </c>
      <c r="K94" s="157">
        <f>IF('Indicator Date'!K94="","x",'Indicator Date'!K94)</f>
        <v>2016</v>
      </c>
      <c r="L94" s="157">
        <f>IF('Indicator Date'!L94="","x",'Indicator Date'!L94)</f>
        <v>2016</v>
      </c>
      <c r="M94" s="157">
        <f>IF('Indicator Date'!M94="","x",'Indicator Date'!M94)</f>
        <v>2019</v>
      </c>
      <c r="N94" s="157">
        <f>IF('Indicator Date'!N94="","x",'Indicator Date'!N94)</f>
        <v>2019</v>
      </c>
      <c r="O94" s="157">
        <f>IF('Indicator Date'!O94="","x",'Indicator Date'!O94)</f>
        <v>2018</v>
      </c>
      <c r="P94" s="157">
        <f>IF('Indicator Date'!P94="","x",'Indicator Date'!P94)</f>
        <v>2018</v>
      </c>
      <c r="Q94" s="157">
        <f>IF('Indicator Date'!Q94="","x",'Indicator Date'!Q94)</f>
        <v>2017</v>
      </c>
      <c r="R94" s="157" t="str">
        <f>IF('Indicator Date'!R94="","x",LEFT(RIGHT('Indicator Date'!R94,6),4))</f>
        <v>x</v>
      </c>
      <c r="S94" s="157">
        <f>IF('Indicator Date'!S94="","x",'Indicator Date'!S94)</f>
        <v>2019</v>
      </c>
      <c r="T94" s="157">
        <f>IF('Indicator Date'!T94="","x",'Indicator Date'!T94)</f>
        <v>2016</v>
      </c>
      <c r="U94" s="157">
        <f>IF('Indicator Date'!U94="","x",'Indicator Date'!U94)</f>
        <v>2017</v>
      </c>
      <c r="V94" s="157" t="str">
        <f>IF('Indicator Date'!V94="","x",'Indicator Date'!V94)</f>
        <v>x</v>
      </c>
      <c r="W94" s="157">
        <f>IF('Indicator Date'!W94="","x",'Indicator Date'!W94)</f>
        <v>2017</v>
      </c>
      <c r="X94" s="157">
        <f>IF('Indicator Date'!X94="","x",'Indicator Date'!X94)</f>
        <v>2014</v>
      </c>
      <c r="Y94" s="157">
        <f>IF('Indicator Date'!Y94="","x",'Indicator Date'!Y94)</f>
        <v>2012</v>
      </c>
      <c r="Z94" s="157">
        <f>IF('Indicator Date'!Z94="","x",'Indicator Date'!Z94)</f>
        <v>2017</v>
      </c>
      <c r="AA94" s="157">
        <f>IF('Indicator Date'!AA94="","x",'Indicator Date'!AA94)</f>
        <v>2017</v>
      </c>
      <c r="AB94" s="157">
        <f>IF('Indicator Date'!AB94="","x",'Indicator Date'!AB94)</f>
        <v>2017</v>
      </c>
      <c r="AC94" s="157">
        <f>IF('Indicator Date'!AC94="","x",'Indicator Date'!AC94)</f>
        <v>2015</v>
      </c>
      <c r="AD94" s="157">
        <f>IF('Indicator Date'!AD94="","x",'Indicator Date'!AD94)</f>
        <v>2015</v>
      </c>
      <c r="AE94" s="157" t="str">
        <f>IF('Indicator Date'!AE94="","x",'Indicator Date'!AE94)</f>
        <v>x</v>
      </c>
      <c r="AF94" s="157">
        <f>IF('Indicator Date'!AF94="","x",'Indicator Date'!AF94)</f>
        <v>2017</v>
      </c>
      <c r="AG94" s="157" t="str">
        <f>IF('Indicator Date'!AG94="","x",'Indicator Date'!AG94)</f>
        <v>x</v>
      </c>
      <c r="AH94" s="157">
        <f>IF('Indicator Date'!AH94="","x",'Indicator Date'!AH94)</f>
        <v>2016</v>
      </c>
      <c r="AI94" s="157">
        <f>IF('Indicator Date'!AI94="","x",'Indicator Date'!AI94)</f>
        <v>2017</v>
      </c>
      <c r="AJ94" s="157">
        <f>IF('Indicator Date'!AJ94="","x",'Indicator Date'!AJ94)</f>
        <v>2018</v>
      </c>
      <c r="AK94" s="157" t="str">
        <f>IF('Indicator Date'!AK94="","x",YEAR('Indicator Date'!AK94))</f>
        <v>x</v>
      </c>
      <c r="AL94" s="157">
        <f>IF('Indicator Date'!AL94="","x",YEAR('Indicator Date'!AL94))</f>
        <v>2018</v>
      </c>
      <c r="AM94" s="157" t="str">
        <f>IF('Indicator Date'!AM94="","x",YEAR('Indicator Date'!AM94))</f>
        <v>x</v>
      </c>
      <c r="AN94" s="157">
        <f>IF('Indicator Date'!AN94="","x",'Indicator Date'!AN94)</f>
        <v>2016</v>
      </c>
      <c r="AO94" s="157">
        <f>IF('Indicator Date'!AO94="","x",'Indicator Date'!AO94)</f>
        <v>2016</v>
      </c>
      <c r="AP94" s="157">
        <f>IF('Indicator Date'!AP94="","x",'Indicator Date'!AP94)</f>
        <v>2014</v>
      </c>
      <c r="AQ94" s="157">
        <f>IF('Indicator Date'!AQ94="","x",'Indicator Date'!AQ94)</f>
        <v>2014</v>
      </c>
      <c r="AR94" s="157" t="str">
        <f>IF('Indicator Date'!AR94="","x",'Indicator Date'!AR94)</f>
        <v>x</v>
      </c>
      <c r="AS94" s="157">
        <f>IF('Indicator Date'!AS94="","x",'Indicator Date'!AS94)</f>
        <v>2017</v>
      </c>
      <c r="AT94" s="157">
        <f>IF('Indicator Date'!AT94="","x",'Indicator Date'!AT94)</f>
        <v>2018</v>
      </c>
      <c r="AU94" s="157">
        <f>IF('Indicator Date'!AU94="","x",'Indicator Date'!AU94)</f>
        <v>2016</v>
      </c>
      <c r="AV94" s="157">
        <f>IF('Indicator Date'!AV94="","x",'Indicator Date'!AV94)</f>
        <v>2017</v>
      </c>
      <c r="AW94" s="157">
        <f>IF('Indicator Date'!AW94="","x",'Indicator Date'!AW94)</f>
        <v>2016</v>
      </c>
      <c r="AX94" s="157">
        <f>IF('Indicator Date'!AX94="","x",'Indicator Date'!AX94)</f>
        <v>2017</v>
      </c>
      <c r="AY94" s="157">
        <f>IF('Indicator Date'!AY94="","x",'Indicator Date'!AY94)</f>
        <v>2014</v>
      </c>
      <c r="AZ94" s="157">
        <f>IF('Indicator Date'!AZ94="","x",'Indicator Date'!AZ94)</f>
        <v>2015</v>
      </c>
      <c r="BA94" s="157">
        <f>IF('Indicator Date'!BA94="","x",'Indicator Date'!BA94)</f>
        <v>2015</v>
      </c>
      <c r="BB94" s="157">
        <f>IF('Indicator Date'!BB94="","x",'Indicator Date'!BB94)</f>
        <v>2017</v>
      </c>
      <c r="BC94" s="157">
        <f>IF('Indicator Date'!BC94="","x",'Indicator Date'!BC94)</f>
        <v>2017</v>
      </c>
      <c r="BD94" s="157">
        <f>IF('Indicator Date'!BD94="","x",'Indicator Date'!BD94)</f>
        <v>2015</v>
      </c>
      <c r="BE94" s="157" t="str">
        <f>IF('Indicator Date'!BE94="","x",'Indicator Date'!BE94)</f>
        <v>x</v>
      </c>
      <c r="BF94" s="104"/>
    </row>
    <row r="95" spans="1:58" x14ac:dyDescent="0.25">
      <c r="A95" s="128" t="s">
        <v>845</v>
      </c>
      <c r="B95" s="107" t="s">
        <v>171</v>
      </c>
      <c r="C95" s="157">
        <f>IF('Indicator Date'!C95="","x",'Indicator Date'!C95)</f>
        <v>2015</v>
      </c>
      <c r="D95" s="157">
        <f>IF('Indicator Date'!D95="","x",'Indicator Date'!D95)</f>
        <v>2015</v>
      </c>
      <c r="E95" s="157">
        <f>IF('Indicator Date'!E95="","x",'Indicator Date'!E95)</f>
        <v>2015</v>
      </c>
      <c r="F95" s="157">
        <f>IF('Indicator Date'!F95="","x",'Indicator Date'!F95)</f>
        <v>2015</v>
      </c>
      <c r="G95" s="157">
        <f>IF('Indicator Date'!G95="","x",'Indicator Date'!G95)</f>
        <v>2015</v>
      </c>
      <c r="H95" s="157">
        <f>IF('Indicator Date'!H95="","x",'Indicator Date'!H95)</f>
        <v>2015</v>
      </c>
      <c r="I95" s="157">
        <f>IF('Indicator Date'!I95="","x",'Indicator Date'!I95)</f>
        <v>2015</v>
      </c>
      <c r="J95" s="157">
        <f>IF('Indicator Date'!J95="","x",'Indicator Date'!J95)</f>
        <v>2016</v>
      </c>
      <c r="K95" s="157">
        <f>IF('Indicator Date'!K95="","x",'Indicator Date'!K95)</f>
        <v>2016</v>
      </c>
      <c r="L95" s="157">
        <f>IF('Indicator Date'!L95="","x",'Indicator Date'!L95)</f>
        <v>2016</v>
      </c>
      <c r="M95" s="157">
        <f>IF('Indicator Date'!M95="","x",'Indicator Date'!M95)</f>
        <v>2019</v>
      </c>
      <c r="N95" s="157">
        <f>IF('Indicator Date'!N95="","x",'Indicator Date'!N95)</f>
        <v>2019</v>
      </c>
      <c r="O95" s="157">
        <f>IF('Indicator Date'!O95="","x",'Indicator Date'!O95)</f>
        <v>2018</v>
      </c>
      <c r="P95" s="157">
        <f>IF('Indicator Date'!P95="","x",'Indicator Date'!P95)</f>
        <v>2018</v>
      </c>
      <c r="Q95" s="157">
        <f>IF('Indicator Date'!Q95="","x",'Indicator Date'!Q95)</f>
        <v>2017</v>
      </c>
      <c r="R95" s="157" t="str">
        <f>IF('Indicator Date'!R95="","x",LEFT(RIGHT('Indicator Date'!R95,6),4))</f>
        <v>2014</v>
      </c>
      <c r="S95" s="157">
        <f>IF('Indicator Date'!S95="","x",'Indicator Date'!S95)</f>
        <v>2019</v>
      </c>
      <c r="T95" s="157">
        <f>IF('Indicator Date'!T95="","x",'Indicator Date'!T95)</f>
        <v>2016</v>
      </c>
      <c r="U95" s="157">
        <f>IF('Indicator Date'!U95="","x",'Indicator Date'!U95)</f>
        <v>2017</v>
      </c>
      <c r="V95" s="157">
        <f>IF('Indicator Date'!V95="","x",'Indicator Date'!V95)</f>
        <v>2017</v>
      </c>
      <c r="W95" s="157">
        <f>IF('Indicator Date'!W95="","x",'Indicator Date'!W95)</f>
        <v>2017</v>
      </c>
      <c r="X95" s="157">
        <f>IF('Indicator Date'!X95="","x",'Indicator Date'!X95)</f>
        <v>2014</v>
      </c>
      <c r="Y95" s="157">
        <f>IF('Indicator Date'!Y95="","x",'Indicator Date'!Y95)</f>
        <v>2013</v>
      </c>
      <c r="Z95" s="157">
        <f>IF('Indicator Date'!Z95="","x",'Indicator Date'!Z95)</f>
        <v>2017</v>
      </c>
      <c r="AA95" s="157">
        <f>IF('Indicator Date'!AA95="","x",'Indicator Date'!AA95)</f>
        <v>2017</v>
      </c>
      <c r="AB95" s="157">
        <f>IF('Indicator Date'!AB95="","x",'Indicator Date'!AB95)</f>
        <v>2017</v>
      </c>
      <c r="AC95" s="157">
        <f>IF('Indicator Date'!AC95="","x",'Indicator Date'!AC95)</f>
        <v>2015</v>
      </c>
      <c r="AD95" s="157">
        <f>IF('Indicator Date'!AD95="","x",'Indicator Date'!AD95)</f>
        <v>2015</v>
      </c>
      <c r="AE95" s="157">
        <f>IF('Indicator Date'!AE95="","x",'Indicator Date'!AE95)</f>
        <v>2012</v>
      </c>
      <c r="AF95" s="157">
        <f>IF('Indicator Date'!AF95="","x",'Indicator Date'!AF95)</f>
        <v>2017</v>
      </c>
      <c r="AG95" s="157">
        <f>IF('Indicator Date'!AG95="","x",'Indicator Date'!AG95)</f>
        <v>2016</v>
      </c>
      <c r="AH95" s="157">
        <f>IF('Indicator Date'!AH95="","x",'Indicator Date'!AH95)</f>
        <v>2016</v>
      </c>
      <c r="AI95" s="157">
        <f>IF('Indicator Date'!AI95="","x",'Indicator Date'!AI95)</f>
        <v>2017</v>
      </c>
      <c r="AJ95" s="157">
        <f>IF('Indicator Date'!AJ95="","x",'Indicator Date'!AJ95)</f>
        <v>2018</v>
      </c>
      <c r="AK95" s="157" t="str">
        <f>IF('Indicator Date'!AK95="","x",YEAR('Indicator Date'!AK95))</f>
        <v>x</v>
      </c>
      <c r="AL95" s="157">
        <f>IF('Indicator Date'!AL95="","x",YEAR('Indicator Date'!AL95))</f>
        <v>2018</v>
      </c>
      <c r="AM95" s="157" t="str">
        <f>IF('Indicator Date'!AM95="","x",YEAR('Indicator Date'!AM95))</f>
        <v>x</v>
      </c>
      <c r="AN95" s="157">
        <f>IF('Indicator Date'!AN95="","x",'Indicator Date'!AN95)</f>
        <v>2016</v>
      </c>
      <c r="AO95" s="157">
        <f>IF('Indicator Date'!AO95="","x",'Indicator Date'!AO95)</f>
        <v>2016</v>
      </c>
      <c r="AP95" s="157" t="str">
        <f>IF('Indicator Date'!AP95="","x",'Indicator Date'!AP95)</f>
        <v>x</v>
      </c>
      <c r="AQ95" s="157" t="str">
        <f>IF('Indicator Date'!AQ95="","x",'Indicator Date'!AQ95)</f>
        <v>x</v>
      </c>
      <c r="AR95" s="157">
        <f>IF('Indicator Date'!AR95="","x",'Indicator Date'!AR95)</f>
        <v>2015</v>
      </c>
      <c r="AS95" s="157">
        <f>IF('Indicator Date'!AS95="","x",'Indicator Date'!AS95)</f>
        <v>2017</v>
      </c>
      <c r="AT95" s="157">
        <f>IF('Indicator Date'!AT95="","x",'Indicator Date'!AT95)</f>
        <v>2018</v>
      </c>
      <c r="AU95" s="157">
        <f>IF('Indicator Date'!AU95="","x",'Indicator Date'!AU95)</f>
        <v>2016</v>
      </c>
      <c r="AV95" s="157">
        <f>IF('Indicator Date'!AV95="","x",'Indicator Date'!AV95)</f>
        <v>2015</v>
      </c>
      <c r="AW95" s="157">
        <f>IF('Indicator Date'!AW95="","x",'Indicator Date'!AW95)</f>
        <v>2016</v>
      </c>
      <c r="AX95" s="157">
        <f>IF('Indicator Date'!AX95="","x",'Indicator Date'!AX95)</f>
        <v>2017</v>
      </c>
      <c r="AY95" s="157">
        <f>IF('Indicator Date'!AY95="","x",'Indicator Date'!AY95)</f>
        <v>2014</v>
      </c>
      <c r="AZ95" s="157">
        <f>IF('Indicator Date'!AZ95="","x",'Indicator Date'!AZ95)</f>
        <v>2015</v>
      </c>
      <c r="BA95" s="157">
        <f>IF('Indicator Date'!BA95="","x",'Indicator Date'!BA95)</f>
        <v>2015</v>
      </c>
      <c r="BB95" s="157">
        <f>IF('Indicator Date'!BB95="","x",'Indicator Date'!BB95)</f>
        <v>2017</v>
      </c>
      <c r="BC95" s="157">
        <f>IF('Indicator Date'!BC95="","x",'Indicator Date'!BC95)</f>
        <v>2017</v>
      </c>
      <c r="BD95" s="157">
        <f>IF('Indicator Date'!BD95="","x",'Indicator Date'!BD95)</f>
        <v>2015</v>
      </c>
      <c r="BE95" s="157" t="str">
        <f>IF('Indicator Date'!BE95="","x",'Indicator Date'!BE95)</f>
        <v>x</v>
      </c>
      <c r="BF95" s="104"/>
    </row>
    <row r="96" spans="1:58" x14ac:dyDescent="0.25">
      <c r="A96" s="128" t="s">
        <v>378</v>
      </c>
      <c r="B96" s="107" t="s">
        <v>172</v>
      </c>
      <c r="C96" s="157">
        <f>IF('Indicator Date'!C96="","x",'Indicator Date'!C96)</f>
        <v>2015</v>
      </c>
      <c r="D96" s="157">
        <f>IF('Indicator Date'!D96="","x",'Indicator Date'!D96)</f>
        <v>2015</v>
      </c>
      <c r="E96" s="157">
        <f>IF('Indicator Date'!E96="","x",'Indicator Date'!E96)</f>
        <v>2015</v>
      </c>
      <c r="F96" s="157">
        <f>IF('Indicator Date'!F96="","x",'Indicator Date'!F96)</f>
        <v>2015</v>
      </c>
      <c r="G96" s="157">
        <f>IF('Indicator Date'!G96="","x",'Indicator Date'!G96)</f>
        <v>2015</v>
      </c>
      <c r="H96" s="157">
        <f>IF('Indicator Date'!H96="","x",'Indicator Date'!H96)</f>
        <v>2015</v>
      </c>
      <c r="I96" s="157">
        <f>IF('Indicator Date'!I96="","x",'Indicator Date'!I96)</f>
        <v>2015</v>
      </c>
      <c r="J96" s="157">
        <f>IF('Indicator Date'!J96="","x",'Indicator Date'!J96)</f>
        <v>2016</v>
      </c>
      <c r="K96" s="157">
        <f>IF('Indicator Date'!K96="","x",'Indicator Date'!K96)</f>
        <v>2016</v>
      </c>
      <c r="L96" s="157">
        <f>IF('Indicator Date'!L96="","x",'Indicator Date'!L96)</f>
        <v>2016</v>
      </c>
      <c r="M96" s="157">
        <f>IF('Indicator Date'!M96="","x",'Indicator Date'!M96)</f>
        <v>2019</v>
      </c>
      <c r="N96" s="157">
        <f>IF('Indicator Date'!N96="","x",'Indicator Date'!N96)</f>
        <v>2019</v>
      </c>
      <c r="O96" s="157">
        <f>IF('Indicator Date'!O96="","x",'Indicator Date'!O96)</f>
        <v>2018</v>
      </c>
      <c r="P96" s="157">
        <f>IF('Indicator Date'!P96="","x",'Indicator Date'!P96)</f>
        <v>2018</v>
      </c>
      <c r="Q96" s="157">
        <f>IF('Indicator Date'!Q96="","x",'Indicator Date'!Q96)</f>
        <v>2017</v>
      </c>
      <c r="R96" s="157" t="str">
        <f>IF('Indicator Date'!R96="","x",LEFT(RIGHT('Indicator Date'!R96,6),4))</f>
        <v>2012</v>
      </c>
      <c r="S96" s="157">
        <f>IF('Indicator Date'!S96="","x",'Indicator Date'!S96)</f>
        <v>2019</v>
      </c>
      <c r="T96" s="157">
        <f>IF('Indicator Date'!T96="","x",'Indicator Date'!T96)</f>
        <v>2016</v>
      </c>
      <c r="U96" s="157">
        <f>IF('Indicator Date'!U96="","x",'Indicator Date'!U96)</f>
        <v>2017</v>
      </c>
      <c r="V96" s="157">
        <f>IF('Indicator Date'!V96="","x",'Indicator Date'!V96)</f>
        <v>2017</v>
      </c>
      <c r="W96" s="157">
        <f>IF('Indicator Date'!W96="","x",'Indicator Date'!W96)</f>
        <v>2017</v>
      </c>
      <c r="X96" s="157">
        <f>IF('Indicator Date'!X96="","x",'Indicator Date'!X96)</f>
        <v>2011</v>
      </c>
      <c r="Y96" s="157">
        <f>IF('Indicator Date'!Y96="","x",'Indicator Date'!Y96)</f>
        <v>2012</v>
      </c>
      <c r="Z96" s="157">
        <f>IF('Indicator Date'!Z96="","x",'Indicator Date'!Z96)</f>
        <v>2017</v>
      </c>
      <c r="AA96" s="157">
        <f>IF('Indicator Date'!AA96="","x",'Indicator Date'!AA96)</f>
        <v>2017</v>
      </c>
      <c r="AB96" s="157">
        <f>IF('Indicator Date'!AB96="","x",'Indicator Date'!AB96)</f>
        <v>2017</v>
      </c>
      <c r="AC96" s="157">
        <f>IF('Indicator Date'!AC96="","x",'Indicator Date'!AC96)</f>
        <v>2015</v>
      </c>
      <c r="AD96" s="157">
        <f>IF('Indicator Date'!AD96="","x",'Indicator Date'!AD96)</f>
        <v>2015</v>
      </c>
      <c r="AE96" s="157">
        <f>IF('Indicator Date'!AE96="","x",'Indicator Date'!AE96)</f>
        <v>2012</v>
      </c>
      <c r="AF96" s="157">
        <f>IF('Indicator Date'!AF96="","x",'Indicator Date'!AF96)</f>
        <v>2015</v>
      </c>
      <c r="AG96" s="157">
        <f>IF('Indicator Date'!AG96="","x",'Indicator Date'!AG96)</f>
        <v>2012</v>
      </c>
      <c r="AH96" s="157">
        <f>IF('Indicator Date'!AH96="","x",'Indicator Date'!AH96)</f>
        <v>2016</v>
      </c>
      <c r="AI96" s="157">
        <f>IF('Indicator Date'!AI96="","x",'Indicator Date'!AI96)</f>
        <v>2017</v>
      </c>
      <c r="AJ96" s="157">
        <f>IF('Indicator Date'!AJ96="","x",'Indicator Date'!AJ96)</f>
        <v>2018</v>
      </c>
      <c r="AK96" s="157" t="str">
        <f>IF('Indicator Date'!AK96="","x",YEAR('Indicator Date'!AK96))</f>
        <v>x</v>
      </c>
      <c r="AL96" s="157">
        <f>IF('Indicator Date'!AL96="","x",YEAR('Indicator Date'!AL96))</f>
        <v>2018</v>
      </c>
      <c r="AM96" s="157" t="str">
        <f>IF('Indicator Date'!AM96="","x",YEAR('Indicator Date'!AM96))</f>
        <v>x</v>
      </c>
      <c r="AN96" s="157">
        <f>IF('Indicator Date'!AN96="","x",'Indicator Date'!AN96)</f>
        <v>2016</v>
      </c>
      <c r="AO96" s="157">
        <f>IF('Indicator Date'!AO96="","x",'Indicator Date'!AO96)</f>
        <v>2016</v>
      </c>
      <c r="AP96" s="157">
        <f>IF('Indicator Date'!AP96="","x",'Indicator Date'!AP96)</f>
        <v>2012</v>
      </c>
      <c r="AQ96" s="157">
        <f>IF('Indicator Date'!AQ96="","x",'Indicator Date'!AQ96)</f>
        <v>2013</v>
      </c>
      <c r="AR96" s="157">
        <f>IF('Indicator Date'!AR96="","x",'Indicator Date'!AR96)</f>
        <v>2015</v>
      </c>
      <c r="AS96" s="157">
        <f>IF('Indicator Date'!AS96="","x",'Indicator Date'!AS96)</f>
        <v>2017</v>
      </c>
      <c r="AT96" s="157">
        <f>IF('Indicator Date'!AT96="","x",'Indicator Date'!AT96)</f>
        <v>2018</v>
      </c>
      <c r="AU96" s="157">
        <f>IF('Indicator Date'!AU96="","x",'Indicator Date'!AU96)</f>
        <v>2016</v>
      </c>
      <c r="AV96" s="157">
        <f>IF('Indicator Date'!AV96="","x",'Indicator Date'!AV96)</f>
        <v>2015</v>
      </c>
      <c r="AW96" s="157">
        <f>IF('Indicator Date'!AW96="","x",'Indicator Date'!AW96)</f>
        <v>2016</v>
      </c>
      <c r="AX96" s="157">
        <f>IF('Indicator Date'!AX96="","x",'Indicator Date'!AX96)</f>
        <v>2017</v>
      </c>
      <c r="AY96" s="157">
        <f>IF('Indicator Date'!AY96="","x",'Indicator Date'!AY96)</f>
        <v>2014</v>
      </c>
      <c r="AZ96" s="157">
        <f>IF('Indicator Date'!AZ96="","x",'Indicator Date'!AZ96)</f>
        <v>2015</v>
      </c>
      <c r="BA96" s="157">
        <f>IF('Indicator Date'!BA96="","x",'Indicator Date'!BA96)</f>
        <v>2015</v>
      </c>
      <c r="BB96" s="157">
        <f>IF('Indicator Date'!BB96="","x",'Indicator Date'!BB96)</f>
        <v>2017</v>
      </c>
      <c r="BC96" s="157">
        <f>IF('Indicator Date'!BC96="","x",'Indicator Date'!BC96)</f>
        <v>2017</v>
      </c>
      <c r="BD96" s="157">
        <f>IF('Indicator Date'!BD96="","x",'Indicator Date'!BD96)</f>
        <v>2015</v>
      </c>
      <c r="BE96" s="157" t="str">
        <f>IF('Indicator Date'!BE96="","x",'Indicator Date'!BE96)</f>
        <v>x</v>
      </c>
      <c r="BF96" s="104"/>
    </row>
    <row r="97" spans="1:58" x14ac:dyDescent="0.25">
      <c r="A97" s="128" t="s">
        <v>174</v>
      </c>
      <c r="B97" s="107" t="s">
        <v>173</v>
      </c>
      <c r="C97" s="157">
        <f>IF('Indicator Date'!C97="","x",'Indicator Date'!C97)</f>
        <v>2015</v>
      </c>
      <c r="D97" s="157">
        <f>IF('Indicator Date'!D97="","x",'Indicator Date'!D97)</f>
        <v>2015</v>
      </c>
      <c r="E97" s="157">
        <f>IF('Indicator Date'!E97="","x",'Indicator Date'!E97)</f>
        <v>2015</v>
      </c>
      <c r="F97" s="157">
        <f>IF('Indicator Date'!F97="","x",'Indicator Date'!F97)</f>
        <v>2015</v>
      </c>
      <c r="G97" s="157">
        <f>IF('Indicator Date'!G97="","x",'Indicator Date'!G97)</f>
        <v>2015</v>
      </c>
      <c r="H97" s="157">
        <f>IF('Indicator Date'!H97="","x",'Indicator Date'!H97)</f>
        <v>2015</v>
      </c>
      <c r="I97" s="157">
        <f>IF('Indicator Date'!I97="","x",'Indicator Date'!I97)</f>
        <v>2015</v>
      </c>
      <c r="J97" s="157">
        <f>IF('Indicator Date'!J97="","x",'Indicator Date'!J97)</f>
        <v>2016</v>
      </c>
      <c r="K97" s="157">
        <f>IF('Indicator Date'!K97="","x",'Indicator Date'!K97)</f>
        <v>2016</v>
      </c>
      <c r="L97" s="157">
        <f>IF('Indicator Date'!L97="","x",'Indicator Date'!L97)</f>
        <v>2016</v>
      </c>
      <c r="M97" s="157">
        <f>IF('Indicator Date'!M97="","x",'Indicator Date'!M97)</f>
        <v>2019</v>
      </c>
      <c r="N97" s="157">
        <f>IF('Indicator Date'!N97="","x",'Indicator Date'!N97)</f>
        <v>2019</v>
      </c>
      <c r="O97" s="157">
        <f>IF('Indicator Date'!O97="","x",'Indicator Date'!O97)</f>
        <v>2018</v>
      </c>
      <c r="P97" s="157">
        <f>IF('Indicator Date'!P97="","x",'Indicator Date'!P97)</f>
        <v>2018</v>
      </c>
      <c r="Q97" s="157">
        <f>IF('Indicator Date'!Q97="","x",'Indicator Date'!Q97)</f>
        <v>2017</v>
      </c>
      <c r="R97" s="157" t="str">
        <f>IF('Indicator Date'!R97="","x",LEFT(RIGHT('Indicator Date'!R97,6),4))</f>
        <v>x</v>
      </c>
      <c r="S97" s="157">
        <f>IF('Indicator Date'!S97="","x",'Indicator Date'!S97)</f>
        <v>2019</v>
      </c>
      <c r="T97" s="157">
        <f>IF('Indicator Date'!T97="","x",'Indicator Date'!T97)</f>
        <v>2016</v>
      </c>
      <c r="U97" s="157">
        <f>IF('Indicator Date'!U97="","x",'Indicator Date'!U97)</f>
        <v>2017</v>
      </c>
      <c r="V97" s="157" t="str">
        <f>IF('Indicator Date'!V97="","x",'Indicator Date'!V97)</f>
        <v>x</v>
      </c>
      <c r="W97" s="157">
        <f>IF('Indicator Date'!W97="","x",'Indicator Date'!W97)</f>
        <v>2017</v>
      </c>
      <c r="X97" s="157" t="str">
        <f>IF('Indicator Date'!X97="","x",'Indicator Date'!X97)</f>
        <v>x</v>
      </c>
      <c r="Y97" s="157">
        <f>IF('Indicator Date'!Y97="","x",'Indicator Date'!Y97)</f>
        <v>2012</v>
      </c>
      <c r="Z97" s="157">
        <f>IF('Indicator Date'!Z97="","x",'Indicator Date'!Z97)</f>
        <v>2017</v>
      </c>
      <c r="AA97" s="157">
        <f>IF('Indicator Date'!AA97="","x",'Indicator Date'!AA97)</f>
        <v>2017</v>
      </c>
      <c r="AB97" s="157">
        <f>IF('Indicator Date'!AB97="","x",'Indicator Date'!AB97)</f>
        <v>2016</v>
      </c>
      <c r="AC97" s="157">
        <f>IF('Indicator Date'!AC97="","x",'Indicator Date'!AC97)</f>
        <v>2015</v>
      </c>
      <c r="AD97" s="157">
        <f>IF('Indicator Date'!AD97="","x",'Indicator Date'!AD97)</f>
        <v>2015</v>
      </c>
      <c r="AE97" s="157" t="str">
        <f>IF('Indicator Date'!AE97="","x",'Indicator Date'!AE97)</f>
        <v>x</v>
      </c>
      <c r="AF97" s="157">
        <f>IF('Indicator Date'!AF97="","x",'Indicator Date'!AF97)</f>
        <v>2017</v>
      </c>
      <c r="AG97" s="157">
        <f>IF('Indicator Date'!AG97="","x",'Indicator Date'!AG97)</f>
        <v>2012</v>
      </c>
      <c r="AH97" s="157">
        <f>IF('Indicator Date'!AH97="","x",'Indicator Date'!AH97)</f>
        <v>2016</v>
      </c>
      <c r="AI97" s="157">
        <f>IF('Indicator Date'!AI97="","x",'Indicator Date'!AI97)</f>
        <v>2017</v>
      </c>
      <c r="AJ97" s="157">
        <f>IF('Indicator Date'!AJ97="","x",'Indicator Date'!AJ97)</f>
        <v>2018</v>
      </c>
      <c r="AK97" s="157" t="str">
        <f>IF('Indicator Date'!AK97="","x",YEAR('Indicator Date'!AK97))</f>
        <v>x</v>
      </c>
      <c r="AL97" s="157">
        <f>IF('Indicator Date'!AL97="","x",YEAR('Indicator Date'!AL97))</f>
        <v>2018</v>
      </c>
      <c r="AM97" s="157" t="str">
        <f>IF('Indicator Date'!AM97="","x",YEAR('Indicator Date'!AM97))</f>
        <v>x</v>
      </c>
      <c r="AN97" s="157">
        <f>IF('Indicator Date'!AN97="","x",'Indicator Date'!AN97)</f>
        <v>2016</v>
      </c>
      <c r="AO97" s="157">
        <f>IF('Indicator Date'!AO97="","x",'Indicator Date'!AO97)</f>
        <v>2016</v>
      </c>
      <c r="AP97" s="157">
        <f>IF('Indicator Date'!AP97="","x",'Indicator Date'!AP97)</f>
        <v>2014</v>
      </c>
      <c r="AQ97" s="157">
        <f>IF('Indicator Date'!AQ97="","x",'Indicator Date'!AQ97)</f>
        <v>2014</v>
      </c>
      <c r="AR97" s="157" t="str">
        <f>IF('Indicator Date'!AR97="","x",'Indicator Date'!AR97)</f>
        <v>x</v>
      </c>
      <c r="AS97" s="157">
        <f>IF('Indicator Date'!AS97="","x",'Indicator Date'!AS97)</f>
        <v>2017</v>
      </c>
      <c r="AT97" s="157">
        <f>IF('Indicator Date'!AT97="","x",'Indicator Date'!AT97)</f>
        <v>2018</v>
      </c>
      <c r="AU97" s="157">
        <f>IF('Indicator Date'!AU97="","x",'Indicator Date'!AU97)</f>
        <v>2016</v>
      </c>
      <c r="AV97" s="157">
        <f>IF('Indicator Date'!AV97="","x",'Indicator Date'!AV97)</f>
        <v>2015</v>
      </c>
      <c r="AW97" s="157">
        <f>IF('Indicator Date'!AW97="","x",'Indicator Date'!AW97)</f>
        <v>2016</v>
      </c>
      <c r="AX97" s="157">
        <f>IF('Indicator Date'!AX97="","x",'Indicator Date'!AX97)</f>
        <v>2017</v>
      </c>
      <c r="AY97" s="157">
        <f>IF('Indicator Date'!AY97="","x",'Indicator Date'!AY97)</f>
        <v>2014</v>
      </c>
      <c r="AZ97" s="157">
        <f>IF('Indicator Date'!AZ97="","x",'Indicator Date'!AZ97)</f>
        <v>2015</v>
      </c>
      <c r="BA97" s="157">
        <f>IF('Indicator Date'!BA97="","x",'Indicator Date'!BA97)</f>
        <v>2015</v>
      </c>
      <c r="BB97" s="157">
        <f>IF('Indicator Date'!BB97="","x",'Indicator Date'!BB97)</f>
        <v>2017</v>
      </c>
      <c r="BC97" s="157">
        <f>IF('Indicator Date'!BC97="","x",'Indicator Date'!BC97)</f>
        <v>2017</v>
      </c>
      <c r="BD97" s="157">
        <f>IF('Indicator Date'!BD97="","x",'Indicator Date'!BD97)</f>
        <v>2015</v>
      </c>
      <c r="BE97" s="157" t="str">
        <f>IF('Indicator Date'!BE97="","x",'Indicator Date'!BE97)</f>
        <v>x</v>
      </c>
      <c r="BF97" s="104"/>
    </row>
    <row r="98" spans="1:58" x14ac:dyDescent="0.25">
      <c r="A98" s="128" t="s">
        <v>176</v>
      </c>
      <c r="B98" s="107" t="s">
        <v>175</v>
      </c>
      <c r="C98" s="157">
        <f>IF('Indicator Date'!C98="","x",'Indicator Date'!C98)</f>
        <v>2015</v>
      </c>
      <c r="D98" s="157">
        <f>IF('Indicator Date'!D98="","x",'Indicator Date'!D98)</f>
        <v>2015</v>
      </c>
      <c r="E98" s="157">
        <f>IF('Indicator Date'!E98="","x",'Indicator Date'!E98)</f>
        <v>2015</v>
      </c>
      <c r="F98" s="157">
        <f>IF('Indicator Date'!F98="","x",'Indicator Date'!F98)</f>
        <v>2015</v>
      </c>
      <c r="G98" s="157">
        <f>IF('Indicator Date'!G98="","x",'Indicator Date'!G98)</f>
        <v>2015</v>
      </c>
      <c r="H98" s="157">
        <f>IF('Indicator Date'!H98="","x",'Indicator Date'!H98)</f>
        <v>2015</v>
      </c>
      <c r="I98" s="157">
        <f>IF('Indicator Date'!I98="","x",'Indicator Date'!I98)</f>
        <v>2015</v>
      </c>
      <c r="J98" s="157">
        <f>IF('Indicator Date'!J98="","x",'Indicator Date'!J98)</f>
        <v>2016</v>
      </c>
      <c r="K98" s="157">
        <f>IF('Indicator Date'!K98="","x",'Indicator Date'!K98)</f>
        <v>2016</v>
      </c>
      <c r="L98" s="157">
        <f>IF('Indicator Date'!L98="","x",'Indicator Date'!L98)</f>
        <v>2016</v>
      </c>
      <c r="M98" s="157">
        <f>IF('Indicator Date'!M98="","x",'Indicator Date'!M98)</f>
        <v>2019</v>
      </c>
      <c r="N98" s="157">
        <f>IF('Indicator Date'!N98="","x",'Indicator Date'!N98)</f>
        <v>2019</v>
      </c>
      <c r="O98" s="157">
        <f>IF('Indicator Date'!O98="","x",'Indicator Date'!O98)</f>
        <v>2018</v>
      </c>
      <c r="P98" s="157">
        <f>IF('Indicator Date'!P98="","x",'Indicator Date'!P98)</f>
        <v>2018</v>
      </c>
      <c r="Q98" s="157">
        <f>IF('Indicator Date'!Q98="","x",'Indicator Date'!Q98)</f>
        <v>2017</v>
      </c>
      <c r="R98" s="157" t="str">
        <f>IF('Indicator Date'!R98="","x",LEFT(RIGHT('Indicator Date'!R98,6),4))</f>
        <v>x</v>
      </c>
      <c r="S98" s="157">
        <f>IF('Indicator Date'!S98="","x",'Indicator Date'!S98)</f>
        <v>2019</v>
      </c>
      <c r="T98" s="157">
        <f>IF('Indicator Date'!T98="","x",'Indicator Date'!T98)</f>
        <v>2016</v>
      </c>
      <c r="U98" s="157">
        <f>IF('Indicator Date'!U98="","x",'Indicator Date'!U98)</f>
        <v>2017</v>
      </c>
      <c r="V98" s="157">
        <f>IF('Indicator Date'!V98="","x",'Indicator Date'!V98)</f>
        <v>2017</v>
      </c>
      <c r="W98" s="157">
        <f>IF('Indicator Date'!W98="","x",'Indicator Date'!W98)</f>
        <v>2017</v>
      </c>
      <c r="X98" s="157" t="str">
        <f>IF('Indicator Date'!X98="","x",'Indicator Date'!X98)</f>
        <v>x</v>
      </c>
      <c r="Y98" s="157">
        <f>IF('Indicator Date'!Y98="","x",'Indicator Date'!Y98)</f>
        <v>2011</v>
      </c>
      <c r="Z98" s="157">
        <f>IF('Indicator Date'!Z98="","x",'Indicator Date'!Z98)</f>
        <v>2017</v>
      </c>
      <c r="AA98" s="157">
        <f>IF('Indicator Date'!AA98="","x",'Indicator Date'!AA98)</f>
        <v>2017</v>
      </c>
      <c r="AB98" s="157">
        <f>IF('Indicator Date'!AB98="","x",'Indicator Date'!AB98)</f>
        <v>2017</v>
      </c>
      <c r="AC98" s="157">
        <f>IF('Indicator Date'!AC98="","x",'Indicator Date'!AC98)</f>
        <v>2015</v>
      </c>
      <c r="AD98" s="157">
        <f>IF('Indicator Date'!AD98="","x",'Indicator Date'!AD98)</f>
        <v>2015</v>
      </c>
      <c r="AE98" s="157" t="str">
        <f>IF('Indicator Date'!AE98="","x",'Indicator Date'!AE98)</f>
        <v>x</v>
      </c>
      <c r="AF98" s="157">
        <f>IF('Indicator Date'!AF98="","x",'Indicator Date'!AF98)</f>
        <v>2017</v>
      </c>
      <c r="AG98" s="157" t="str">
        <f>IF('Indicator Date'!AG98="","x",'Indicator Date'!AG98)</f>
        <v>x</v>
      </c>
      <c r="AH98" s="157">
        <f>IF('Indicator Date'!AH98="","x",'Indicator Date'!AH98)</f>
        <v>2016</v>
      </c>
      <c r="AI98" s="157">
        <f>IF('Indicator Date'!AI98="","x",'Indicator Date'!AI98)</f>
        <v>2017</v>
      </c>
      <c r="AJ98" s="157">
        <f>IF('Indicator Date'!AJ98="","x",'Indicator Date'!AJ98)</f>
        <v>2018</v>
      </c>
      <c r="AK98" s="157">
        <f>IF('Indicator Date'!AK98="","x",YEAR('Indicator Date'!AK98))</f>
        <v>2017</v>
      </c>
      <c r="AL98" s="157">
        <f>IF('Indicator Date'!AL98="","x",YEAR('Indicator Date'!AL98))</f>
        <v>2019</v>
      </c>
      <c r="AM98" s="157" t="str">
        <f>IF('Indicator Date'!AM98="","x",YEAR('Indicator Date'!AM98))</f>
        <v>x</v>
      </c>
      <c r="AN98" s="157">
        <f>IF('Indicator Date'!AN98="","x",'Indicator Date'!AN98)</f>
        <v>2016</v>
      </c>
      <c r="AO98" s="157">
        <f>IF('Indicator Date'!AO98="","x",'Indicator Date'!AO98)</f>
        <v>2016</v>
      </c>
      <c r="AP98" s="157" t="str">
        <f>IF('Indicator Date'!AP98="","x",'Indicator Date'!AP98)</f>
        <v>x</v>
      </c>
      <c r="AQ98" s="157" t="str">
        <f>IF('Indicator Date'!AQ98="","x",'Indicator Date'!AQ98)</f>
        <v>x</v>
      </c>
      <c r="AR98" s="157">
        <f>IF('Indicator Date'!AR98="","x",'Indicator Date'!AR98)</f>
        <v>2015</v>
      </c>
      <c r="AS98" s="157">
        <f>IF('Indicator Date'!AS98="","x",'Indicator Date'!AS98)</f>
        <v>2017</v>
      </c>
      <c r="AT98" s="157">
        <f>IF('Indicator Date'!AT98="","x",'Indicator Date'!AT98)</f>
        <v>2018</v>
      </c>
      <c r="AU98" s="157">
        <f>IF('Indicator Date'!AU98="","x",'Indicator Date'!AU98)</f>
        <v>2016</v>
      </c>
      <c r="AV98" s="157">
        <f>IF('Indicator Date'!AV98="","x",'Indicator Date'!AV98)</f>
        <v>2015</v>
      </c>
      <c r="AW98" s="157">
        <f>IF('Indicator Date'!AW98="","x",'Indicator Date'!AW98)</f>
        <v>2016</v>
      </c>
      <c r="AX98" s="157">
        <f>IF('Indicator Date'!AX98="","x",'Indicator Date'!AX98)</f>
        <v>2016</v>
      </c>
      <c r="AY98" s="157">
        <f>IF('Indicator Date'!AY98="","x",'Indicator Date'!AY98)</f>
        <v>2014</v>
      </c>
      <c r="AZ98" s="157">
        <f>IF('Indicator Date'!AZ98="","x",'Indicator Date'!AZ98)</f>
        <v>2015</v>
      </c>
      <c r="BA98" s="157">
        <f>IF('Indicator Date'!BA98="","x",'Indicator Date'!BA98)</f>
        <v>2015</v>
      </c>
      <c r="BB98" s="157">
        <f>IF('Indicator Date'!BB98="","x",'Indicator Date'!BB98)</f>
        <v>2017</v>
      </c>
      <c r="BC98" s="157">
        <f>IF('Indicator Date'!BC98="","x",'Indicator Date'!BC98)</f>
        <v>2017</v>
      </c>
      <c r="BD98" s="157">
        <f>IF('Indicator Date'!BD98="","x",'Indicator Date'!BD98)</f>
        <v>2015</v>
      </c>
      <c r="BE98" s="157" t="str">
        <f>IF('Indicator Date'!BE98="","x",'Indicator Date'!BE98)</f>
        <v>x</v>
      </c>
      <c r="BF98" s="104"/>
    </row>
    <row r="99" spans="1:58" x14ac:dyDescent="0.25">
      <c r="A99" s="128" t="s">
        <v>178</v>
      </c>
      <c r="B99" s="107" t="s">
        <v>177</v>
      </c>
      <c r="C99" s="157">
        <f>IF('Indicator Date'!C99="","x",'Indicator Date'!C99)</f>
        <v>2015</v>
      </c>
      <c r="D99" s="157">
        <f>IF('Indicator Date'!D99="","x",'Indicator Date'!D99)</f>
        <v>2015</v>
      </c>
      <c r="E99" s="157">
        <f>IF('Indicator Date'!E99="","x",'Indicator Date'!E99)</f>
        <v>2015</v>
      </c>
      <c r="F99" s="157">
        <f>IF('Indicator Date'!F99="","x",'Indicator Date'!F99)</f>
        <v>2015</v>
      </c>
      <c r="G99" s="157">
        <f>IF('Indicator Date'!G99="","x",'Indicator Date'!G99)</f>
        <v>2015</v>
      </c>
      <c r="H99" s="157">
        <f>IF('Indicator Date'!H99="","x",'Indicator Date'!H99)</f>
        <v>2015</v>
      </c>
      <c r="I99" s="157">
        <f>IF('Indicator Date'!I99="","x",'Indicator Date'!I99)</f>
        <v>2015</v>
      </c>
      <c r="J99" s="157">
        <f>IF('Indicator Date'!J99="","x",'Indicator Date'!J99)</f>
        <v>2016</v>
      </c>
      <c r="K99" s="157">
        <f>IF('Indicator Date'!K99="","x",'Indicator Date'!K99)</f>
        <v>2016</v>
      </c>
      <c r="L99" s="157">
        <f>IF('Indicator Date'!L99="","x",'Indicator Date'!L99)</f>
        <v>2016</v>
      </c>
      <c r="M99" s="157">
        <f>IF('Indicator Date'!M99="","x",'Indicator Date'!M99)</f>
        <v>2019</v>
      </c>
      <c r="N99" s="157">
        <f>IF('Indicator Date'!N99="","x",'Indicator Date'!N99)</f>
        <v>2019</v>
      </c>
      <c r="O99" s="157">
        <f>IF('Indicator Date'!O99="","x",'Indicator Date'!O99)</f>
        <v>2018</v>
      </c>
      <c r="P99" s="157">
        <f>IF('Indicator Date'!P99="","x",'Indicator Date'!P99)</f>
        <v>2018</v>
      </c>
      <c r="Q99" s="157">
        <f>IF('Indicator Date'!Q99="","x",'Indicator Date'!Q99)</f>
        <v>2017</v>
      </c>
      <c r="R99" s="157" t="str">
        <f>IF('Indicator Date'!R99="","x",LEFT(RIGHT('Indicator Date'!R99,6),4))</f>
        <v>2009</v>
      </c>
      <c r="S99" s="157">
        <f>IF('Indicator Date'!S99="","x",'Indicator Date'!S99)</f>
        <v>2019</v>
      </c>
      <c r="T99" s="157">
        <f>IF('Indicator Date'!T99="","x",'Indicator Date'!T99)</f>
        <v>2016</v>
      </c>
      <c r="U99" s="157">
        <f>IF('Indicator Date'!U99="","x",'Indicator Date'!U99)</f>
        <v>2017</v>
      </c>
      <c r="V99" s="157">
        <f>IF('Indicator Date'!V99="","x",'Indicator Date'!V99)</f>
        <v>2017</v>
      </c>
      <c r="W99" s="157">
        <f>IF('Indicator Date'!W99="","x",'Indicator Date'!W99)</f>
        <v>2017</v>
      </c>
      <c r="X99" s="157">
        <f>IF('Indicator Date'!X99="","x",'Indicator Date'!X99)</f>
        <v>2014</v>
      </c>
      <c r="Y99" s="157" t="str">
        <f>IF('Indicator Date'!Y99="","x",'Indicator Date'!Y99)</f>
        <v>x</v>
      </c>
      <c r="Z99" s="157">
        <f>IF('Indicator Date'!Z99="","x",'Indicator Date'!Z99)</f>
        <v>2017</v>
      </c>
      <c r="AA99" s="157">
        <f>IF('Indicator Date'!AA99="","x",'Indicator Date'!AA99)</f>
        <v>2017</v>
      </c>
      <c r="AB99" s="157">
        <f>IF('Indicator Date'!AB99="","x",'Indicator Date'!AB99)</f>
        <v>2017</v>
      </c>
      <c r="AC99" s="157">
        <f>IF('Indicator Date'!AC99="","x",'Indicator Date'!AC99)</f>
        <v>2015</v>
      </c>
      <c r="AD99" s="157">
        <f>IF('Indicator Date'!AD99="","x",'Indicator Date'!AD99)</f>
        <v>2015</v>
      </c>
      <c r="AE99" s="157" t="str">
        <f>IF('Indicator Date'!AE99="","x",'Indicator Date'!AE99)</f>
        <v>x</v>
      </c>
      <c r="AF99" s="157">
        <f>IF('Indicator Date'!AF99="","x",'Indicator Date'!AF99)</f>
        <v>2017</v>
      </c>
      <c r="AG99" s="157">
        <f>IF('Indicator Date'!AG99="","x",'Indicator Date'!AG99)</f>
        <v>2010</v>
      </c>
      <c r="AH99" s="157">
        <f>IF('Indicator Date'!AH99="","x",'Indicator Date'!AH99)</f>
        <v>2016</v>
      </c>
      <c r="AI99" s="157">
        <f>IF('Indicator Date'!AI99="","x",'Indicator Date'!AI99)</f>
        <v>2017</v>
      </c>
      <c r="AJ99" s="157">
        <f>IF('Indicator Date'!AJ99="","x",'Indicator Date'!AJ99)</f>
        <v>2018</v>
      </c>
      <c r="AK99" s="157" t="str">
        <f>IF('Indicator Date'!AK99="","x",YEAR('Indicator Date'!AK99))</f>
        <v>x</v>
      </c>
      <c r="AL99" s="157">
        <f>IF('Indicator Date'!AL99="","x",YEAR('Indicator Date'!AL99))</f>
        <v>2018</v>
      </c>
      <c r="AM99" s="157" t="str">
        <f>IF('Indicator Date'!AM99="","x",YEAR('Indicator Date'!AM99))</f>
        <v>x</v>
      </c>
      <c r="AN99" s="157">
        <f>IF('Indicator Date'!AN99="","x",'Indicator Date'!AN99)</f>
        <v>2016</v>
      </c>
      <c r="AO99" s="157">
        <f>IF('Indicator Date'!AO99="","x",'Indicator Date'!AO99)</f>
        <v>2016</v>
      </c>
      <c r="AP99" s="157">
        <f>IF('Indicator Date'!AP99="","x",'Indicator Date'!AP99)</f>
        <v>2014</v>
      </c>
      <c r="AQ99" s="157">
        <f>IF('Indicator Date'!AQ99="","x",'Indicator Date'!AQ99)</f>
        <v>2014</v>
      </c>
      <c r="AR99" s="157">
        <f>IF('Indicator Date'!AR99="","x",'Indicator Date'!AR99)</f>
        <v>2015</v>
      </c>
      <c r="AS99" s="157">
        <f>IF('Indicator Date'!AS99="","x",'Indicator Date'!AS99)</f>
        <v>2017</v>
      </c>
      <c r="AT99" s="157">
        <f>IF('Indicator Date'!AT99="","x",'Indicator Date'!AT99)</f>
        <v>2018</v>
      </c>
      <c r="AU99" s="157">
        <f>IF('Indicator Date'!AU99="","x",'Indicator Date'!AU99)</f>
        <v>2016</v>
      </c>
      <c r="AV99" s="157">
        <f>IF('Indicator Date'!AV99="","x",'Indicator Date'!AV99)</f>
        <v>2015</v>
      </c>
      <c r="AW99" s="157">
        <f>IF('Indicator Date'!AW99="","x",'Indicator Date'!AW99)</f>
        <v>2016</v>
      </c>
      <c r="AX99" s="157">
        <f>IF('Indicator Date'!AX99="","x",'Indicator Date'!AX99)</f>
        <v>2017</v>
      </c>
      <c r="AY99" s="157">
        <f>IF('Indicator Date'!AY99="","x",'Indicator Date'!AY99)</f>
        <v>2014</v>
      </c>
      <c r="AZ99" s="157">
        <f>IF('Indicator Date'!AZ99="","x",'Indicator Date'!AZ99)</f>
        <v>2015</v>
      </c>
      <c r="BA99" s="157">
        <f>IF('Indicator Date'!BA99="","x",'Indicator Date'!BA99)</f>
        <v>2015</v>
      </c>
      <c r="BB99" s="157">
        <f>IF('Indicator Date'!BB99="","x",'Indicator Date'!BB99)</f>
        <v>2017</v>
      </c>
      <c r="BC99" s="157">
        <f>IF('Indicator Date'!BC99="","x",'Indicator Date'!BC99)</f>
        <v>2017</v>
      </c>
      <c r="BD99" s="157">
        <f>IF('Indicator Date'!BD99="","x",'Indicator Date'!BD99)</f>
        <v>2015</v>
      </c>
      <c r="BE99" s="157" t="str">
        <f>IF('Indicator Date'!BE99="","x",'Indicator Date'!BE99)</f>
        <v>x</v>
      </c>
      <c r="BF99" s="104"/>
    </row>
    <row r="100" spans="1:58" x14ac:dyDescent="0.25">
      <c r="A100" s="128" t="s">
        <v>180</v>
      </c>
      <c r="B100" s="107" t="s">
        <v>179</v>
      </c>
      <c r="C100" s="157">
        <f>IF('Indicator Date'!C100="","x",'Indicator Date'!C100)</f>
        <v>2015</v>
      </c>
      <c r="D100" s="157">
        <f>IF('Indicator Date'!D100="","x",'Indicator Date'!D100)</f>
        <v>2015</v>
      </c>
      <c r="E100" s="157">
        <f>IF('Indicator Date'!E100="","x",'Indicator Date'!E100)</f>
        <v>2015</v>
      </c>
      <c r="F100" s="157">
        <f>IF('Indicator Date'!F100="","x",'Indicator Date'!F100)</f>
        <v>2015</v>
      </c>
      <c r="G100" s="157">
        <f>IF('Indicator Date'!G100="","x",'Indicator Date'!G100)</f>
        <v>2015</v>
      </c>
      <c r="H100" s="157">
        <f>IF('Indicator Date'!H100="","x",'Indicator Date'!H100)</f>
        <v>2015</v>
      </c>
      <c r="I100" s="157">
        <f>IF('Indicator Date'!I100="","x",'Indicator Date'!I100)</f>
        <v>2015</v>
      </c>
      <c r="J100" s="157">
        <f>IF('Indicator Date'!J100="","x",'Indicator Date'!J100)</f>
        <v>2016</v>
      </c>
      <c r="K100" s="157">
        <f>IF('Indicator Date'!K100="","x",'Indicator Date'!K100)</f>
        <v>2016</v>
      </c>
      <c r="L100" s="157">
        <f>IF('Indicator Date'!L100="","x",'Indicator Date'!L100)</f>
        <v>2016</v>
      </c>
      <c r="M100" s="157">
        <f>IF('Indicator Date'!M100="","x",'Indicator Date'!M100)</f>
        <v>2019</v>
      </c>
      <c r="N100" s="157">
        <f>IF('Indicator Date'!N100="","x",'Indicator Date'!N100)</f>
        <v>2019</v>
      </c>
      <c r="O100" s="157">
        <f>IF('Indicator Date'!O100="","x",'Indicator Date'!O100)</f>
        <v>2018</v>
      </c>
      <c r="P100" s="157">
        <f>IF('Indicator Date'!P100="","x",'Indicator Date'!P100)</f>
        <v>2018</v>
      </c>
      <c r="Q100" s="157">
        <f>IF('Indicator Date'!Q100="","x",'Indicator Date'!Q100)</f>
        <v>2017</v>
      </c>
      <c r="R100" s="157" t="str">
        <f>IF('Indicator Date'!R100="","x",LEFT(RIGHT('Indicator Date'!R100,6),4))</f>
        <v>2013</v>
      </c>
      <c r="S100" s="157">
        <f>IF('Indicator Date'!S100="","x",'Indicator Date'!S100)</f>
        <v>2019</v>
      </c>
      <c r="T100" s="157">
        <f>IF('Indicator Date'!T100="","x",'Indicator Date'!T100)</f>
        <v>2016</v>
      </c>
      <c r="U100" s="157">
        <f>IF('Indicator Date'!U100="","x",'Indicator Date'!U100)</f>
        <v>2017</v>
      </c>
      <c r="V100" s="157">
        <f>IF('Indicator Date'!V100="","x",'Indicator Date'!V100)</f>
        <v>2017</v>
      </c>
      <c r="W100" s="157">
        <f>IF('Indicator Date'!W100="","x",'Indicator Date'!W100)</f>
        <v>2017</v>
      </c>
      <c r="X100" s="157">
        <f>IF('Indicator Date'!X100="","x",'Indicator Date'!X100)</f>
        <v>2013</v>
      </c>
      <c r="Y100" s="157">
        <f>IF('Indicator Date'!Y100="","x",'Indicator Date'!Y100)</f>
        <v>2010</v>
      </c>
      <c r="Z100" s="157">
        <f>IF('Indicator Date'!Z100="","x",'Indicator Date'!Z100)</f>
        <v>2017</v>
      </c>
      <c r="AA100" s="157">
        <f>IF('Indicator Date'!AA100="","x",'Indicator Date'!AA100)</f>
        <v>2017</v>
      </c>
      <c r="AB100" s="157">
        <f>IF('Indicator Date'!AB100="","x",'Indicator Date'!AB100)</f>
        <v>2017</v>
      </c>
      <c r="AC100" s="157">
        <f>IF('Indicator Date'!AC100="","x",'Indicator Date'!AC100)</f>
        <v>2015</v>
      </c>
      <c r="AD100" s="157">
        <f>IF('Indicator Date'!AD100="","x",'Indicator Date'!AD100)</f>
        <v>2015</v>
      </c>
      <c r="AE100" s="157">
        <f>IF('Indicator Date'!AE100="","x",'Indicator Date'!AE100)</f>
        <v>2012</v>
      </c>
      <c r="AF100" s="157">
        <f>IF('Indicator Date'!AF100="","x",'Indicator Date'!AF100)</f>
        <v>2017</v>
      </c>
      <c r="AG100" s="157">
        <f>IF('Indicator Date'!AG100="","x",'Indicator Date'!AG100)</f>
        <v>2007</v>
      </c>
      <c r="AH100" s="157">
        <f>IF('Indicator Date'!AH100="","x",'Indicator Date'!AH100)</f>
        <v>2016</v>
      </c>
      <c r="AI100" s="157">
        <f>IF('Indicator Date'!AI100="","x",'Indicator Date'!AI100)</f>
        <v>2017</v>
      </c>
      <c r="AJ100" s="157">
        <f>IF('Indicator Date'!AJ100="","x",'Indicator Date'!AJ100)</f>
        <v>2018</v>
      </c>
      <c r="AK100" s="157" t="str">
        <f>IF('Indicator Date'!AK100="","x",YEAR('Indicator Date'!AK100))</f>
        <v>x</v>
      </c>
      <c r="AL100" s="157">
        <f>IF('Indicator Date'!AL100="","x",YEAR('Indicator Date'!AL100))</f>
        <v>2019</v>
      </c>
      <c r="AM100" s="157" t="str">
        <f>IF('Indicator Date'!AM100="","x",YEAR('Indicator Date'!AM100))</f>
        <v>x</v>
      </c>
      <c r="AN100" s="157">
        <f>IF('Indicator Date'!AN100="","x",'Indicator Date'!AN100)</f>
        <v>2016</v>
      </c>
      <c r="AO100" s="157">
        <f>IF('Indicator Date'!AO100="","x",'Indicator Date'!AO100)</f>
        <v>2016</v>
      </c>
      <c r="AP100" s="157" t="str">
        <f>IF('Indicator Date'!AP100="","x",'Indicator Date'!AP100)</f>
        <v>x</v>
      </c>
      <c r="AQ100" s="157" t="str">
        <f>IF('Indicator Date'!AQ100="","x",'Indicator Date'!AQ100)</f>
        <v>x</v>
      </c>
      <c r="AR100" s="157" t="str">
        <f>IF('Indicator Date'!AR100="","x",'Indicator Date'!AR100)</f>
        <v>x</v>
      </c>
      <c r="AS100" s="157">
        <f>IF('Indicator Date'!AS100="","x",'Indicator Date'!AS100)</f>
        <v>2017</v>
      </c>
      <c r="AT100" s="157">
        <f>IF('Indicator Date'!AT100="","x",'Indicator Date'!AT100)</f>
        <v>2018</v>
      </c>
      <c r="AU100" s="157">
        <f>IF('Indicator Date'!AU100="","x",'Indicator Date'!AU100)</f>
        <v>2016</v>
      </c>
      <c r="AV100" s="157">
        <f>IF('Indicator Date'!AV100="","x",'Indicator Date'!AV100)</f>
        <v>2015</v>
      </c>
      <c r="AW100" s="157">
        <f>IF('Indicator Date'!AW100="","x",'Indicator Date'!AW100)</f>
        <v>2016</v>
      </c>
      <c r="AX100" s="157">
        <f>IF('Indicator Date'!AX100="","x",'Indicator Date'!AX100)</f>
        <v>2016</v>
      </c>
      <c r="AY100" s="157">
        <f>IF('Indicator Date'!AY100="","x",'Indicator Date'!AY100)</f>
        <v>2014</v>
      </c>
      <c r="AZ100" s="157">
        <f>IF('Indicator Date'!AZ100="","x",'Indicator Date'!AZ100)</f>
        <v>2015</v>
      </c>
      <c r="BA100" s="157">
        <f>IF('Indicator Date'!BA100="","x",'Indicator Date'!BA100)</f>
        <v>2015</v>
      </c>
      <c r="BB100" s="157">
        <f>IF('Indicator Date'!BB100="","x",'Indicator Date'!BB100)</f>
        <v>2017</v>
      </c>
      <c r="BC100" s="157">
        <f>IF('Indicator Date'!BC100="","x",'Indicator Date'!BC100)</f>
        <v>2017</v>
      </c>
      <c r="BD100" s="157">
        <f>IF('Indicator Date'!BD100="","x",'Indicator Date'!BD100)</f>
        <v>2015</v>
      </c>
      <c r="BE100" s="157" t="str">
        <f>IF('Indicator Date'!BE100="","x",'Indicator Date'!BE100)</f>
        <v>x</v>
      </c>
      <c r="BF100" s="104"/>
    </row>
    <row r="101" spans="1:58" x14ac:dyDescent="0.25">
      <c r="A101" s="128" t="s">
        <v>182</v>
      </c>
      <c r="B101" s="107" t="s">
        <v>181</v>
      </c>
      <c r="C101" s="157">
        <f>IF('Indicator Date'!C101="","x",'Indicator Date'!C101)</f>
        <v>2015</v>
      </c>
      <c r="D101" s="157">
        <f>IF('Indicator Date'!D101="","x",'Indicator Date'!D101)</f>
        <v>2015</v>
      </c>
      <c r="E101" s="157">
        <f>IF('Indicator Date'!E101="","x",'Indicator Date'!E101)</f>
        <v>2015</v>
      </c>
      <c r="F101" s="157">
        <f>IF('Indicator Date'!F101="","x",'Indicator Date'!F101)</f>
        <v>2015</v>
      </c>
      <c r="G101" s="157">
        <f>IF('Indicator Date'!G101="","x",'Indicator Date'!G101)</f>
        <v>2015</v>
      </c>
      <c r="H101" s="157">
        <f>IF('Indicator Date'!H101="","x",'Indicator Date'!H101)</f>
        <v>2015</v>
      </c>
      <c r="I101" s="157">
        <f>IF('Indicator Date'!I101="","x",'Indicator Date'!I101)</f>
        <v>2015</v>
      </c>
      <c r="J101" s="157">
        <f>IF('Indicator Date'!J101="","x",'Indicator Date'!J101)</f>
        <v>2016</v>
      </c>
      <c r="K101" s="157">
        <f>IF('Indicator Date'!K101="","x",'Indicator Date'!K101)</f>
        <v>2016</v>
      </c>
      <c r="L101" s="157">
        <f>IF('Indicator Date'!L101="","x",'Indicator Date'!L101)</f>
        <v>2016</v>
      </c>
      <c r="M101" s="157">
        <f>IF('Indicator Date'!M101="","x",'Indicator Date'!M101)</f>
        <v>2019</v>
      </c>
      <c r="N101" s="157">
        <f>IF('Indicator Date'!N101="","x",'Indicator Date'!N101)</f>
        <v>2019</v>
      </c>
      <c r="O101" s="157">
        <f>IF('Indicator Date'!O101="","x",'Indicator Date'!O101)</f>
        <v>2018</v>
      </c>
      <c r="P101" s="157">
        <f>IF('Indicator Date'!P101="","x",'Indicator Date'!P101)</f>
        <v>2018</v>
      </c>
      <c r="Q101" s="157">
        <f>IF('Indicator Date'!Q101="","x",'Indicator Date'!Q101)</f>
        <v>2017</v>
      </c>
      <c r="R101" s="157" t="str">
        <f>IF('Indicator Date'!R101="","x",LEFT(RIGHT('Indicator Date'!R101,6),4))</f>
        <v>2007</v>
      </c>
      <c r="S101" s="157">
        <f>IF('Indicator Date'!S101="","x",'Indicator Date'!S101)</f>
        <v>2019</v>
      </c>
      <c r="T101" s="157">
        <f>IF('Indicator Date'!T101="","x",'Indicator Date'!T101)</f>
        <v>2016</v>
      </c>
      <c r="U101" s="157">
        <f>IF('Indicator Date'!U101="","x",'Indicator Date'!U101)</f>
        <v>2017</v>
      </c>
      <c r="V101" s="157">
        <f>IF('Indicator Date'!V101="","x",'Indicator Date'!V101)</f>
        <v>2017</v>
      </c>
      <c r="W101" s="157" t="str">
        <f>IF('Indicator Date'!W101="","x",'Indicator Date'!W101)</f>
        <v>x</v>
      </c>
      <c r="X101" s="157">
        <f>IF('Indicator Date'!X101="","x",'Indicator Date'!X101)</f>
        <v>2007</v>
      </c>
      <c r="Y101" s="157">
        <f>IF('Indicator Date'!Y101="","x",'Indicator Date'!Y101)</f>
        <v>2010</v>
      </c>
      <c r="Z101" s="157">
        <f>IF('Indicator Date'!Z101="","x",'Indicator Date'!Z101)</f>
        <v>2017</v>
      </c>
      <c r="AA101" s="157">
        <f>IF('Indicator Date'!AA101="","x",'Indicator Date'!AA101)</f>
        <v>2017</v>
      </c>
      <c r="AB101" s="157" t="str">
        <f>IF('Indicator Date'!AB101="","x",'Indicator Date'!AB101)</f>
        <v>x</v>
      </c>
      <c r="AC101" s="157">
        <f>IF('Indicator Date'!AC101="","x",'Indicator Date'!AC101)</f>
        <v>2011</v>
      </c>
      <c r="AD101" s="157">
        <f>IF('Indicator Date'!AD101="","x",'Indicator Date'!AD101)</f>
        <v>2015</v>
      </c>
      <c r="AE101" s="157" t="str">
        <f>IF('Indicator Date'!AE101="","x",'Indicator Date'!AE101)</f>
        <v>x</v>
      </c>
      <c r="AF101" s="157">
        <f>IF('Indicator Date'!AF101="","x",'Indicator Date'!AF101)</f>
        <v>2017</v>
      </c>
      <c r="AG101" s="157" t="str">
        <f>IF('Indicator Date'!AG101="","x",'Indicator Date'!AG101)</f>
        <v>x</v>
      </c>
      <c r="AH101" s="157">
        <f>IF('Indicator Date'!AH101="","x",'Indicator Date'!AH101)</f>
        <v>2016</v>
      </c>
      <c r="AI101" s="157">
        <f>IF('Indicator Date'!AI101="","x",'Indicator Date'!AI101)</f>
        <v>2017</v>
      </c>
      <c r="AJ101" s="157">
        <f>IF('Indicator Date'!AJ101="","x",'Indicator Date'!AJ101)</f>
        <v>2018</v>
      </c>
      <c r="AK101" s="157">
        <f>IF('Indicator Date'!AK101="","x",YEAR('Indicator Date'!AK101))</f>
        <v>2018</v>
      </c>
      <c r="AL101" s="157">
        <f>IF('Indicator Date'!AL101="","x",YEAR('Indicator Date'!AL101))</f>
        <v>2018</v>
      </c>
      <c r="AM101" s="157" t="str">
        <f>IF('Indicator Date'!AM101="","x",YEAR('Indicator Date'!AM101))</f>
        <v>x</v>
      </c>
      <c r="AN101" s="157">
        <f>IF('Indicator Date'!AN101="","x",'Indicator Date'!AN101)</f>
        <v>2016</v>
      </c>
      <c r="AO101" s="157">
        <f>IF('Indicator Date'!AO101="","x",'Indicator Date'!AO101)</f>
        <v>2016</v>
      </c>
      <c r="AP101" s="157" t="str">
        <f>IF('Indicator Date'!AP101="","x",'Indicator Date'!AP101)</f>
        <v>x</v>
      </c>
      <c r="AQ101" s="157" t="str">
        <f>IF('Indicator Date'!AQ101="","x",'Indicator Date'!AQ101)</f>
        <v>x</v>
      </c>
      <c r="AR101" s="157" t="str">
        <f>IF('Indicator Date'!AR101="","x",'Indicator Date'!AR101)</f>
        <v>x</v>
      </c>
      <c r="AS101" s="157">
        <f>IF('Indicator Date'!AS101="","x",'Indicator Date'!AS101)</f>
        <v>2017</v>
      </c>
      <c r="AT101" s="157">
        <f>IF('Indicator Date'!AT101="","x",'Indicator Date'!AT101)</f>
        <v>2018</v>
      </c>
      <c r="AU101" s="157">
        <f>IF('Indicator Date'!AU101="","x",'Indicator Date'!AU101)</f>
        <v>2016</v>
      </c>
      <c r="AV101" s="157">
        <f>IF('Indicator Date'!AV101="","x",'Indicator Date'!AV101)</f>
        <v>2015</v>
      </c>
      <c r="AW101" s="157">
        <f>IF('Indicator Date'!AW101="","x",'Indicator Date'!AW101)</f>
        <v>2016</v>
      </c>
      <c r="AX101" s="157">
        <f>IF('Indicator Date'!AX101="","x",'Indicator Date'!AX101)</f>
        <v>2016</v>
      </c>
      <c r="AY101" s="157">
        <f>IF('Indicator Date'!AY101="","x",'Indicator Date'!AY101)</f>
        <v>2014</v>
      </c>
      <c r="AZ101" s="157">
        <f>IF('Indicator Date'!AZ101="","x",'Indicator Date'!AZ101)</f>
        <v>2015</v>
      </c>
      <c r="BA101" s="157" t="str">
        <f>IF('Indicator Date'!BA101="","x",'Indicator Date'!BA101)</f>
        <v>x</v>
      </c>
      <c r="BB101" s="157">
        <f>IF('Indicator Date'!BB101="","x",'Indicator Date'!BB101)</f>
        <v>2017</v>
      </c>
      <c r="BC101" s="157">
        <f>IF('Indicator Date'!BC101="","x",'Indicator Date'!BC101)</f>
        <v>2017</v>
      </c>
      <c r="BD101" s="157">
        <f>IF('Indicator Date'!BD101="","x",'Indicator Date'!BD101)</f>
        <v>2015</v>
      </c>
      <c r="BE101" s="157" t="str">
        <f>IF('Indicator Date'!BE101="","x",'Indicator Date'!BE101)</f>
        <v>x</v>
      </c>
      <c r="BF101" s="104"/>
    </row>
    <row r="102" spans="1:58" x14ac:dyDescent="0.25">
      <c r="A102" s="128" t="s">
        <v>184</v>
      </c>
      <c r="B102" s="107" t="s">
        <v>183</v>
      </c>
      <c r="C102" s="157">
        <f>IF('Indicator Date'!C102="","x",'Indicator Date'!C102)</f>
        <v>2015</v>
      </c>
      <c r="D102" s="157">
        <f>IF('Indicator Date'!D102="","x",'Indicator Date'!D102)</f>
        <v>2015</v>
      </c>
      <c r="E102" s="157">
        <f>IF('Indicator Date'!E102="","x",'Indicator Date'!E102)</f>
        <v>2015</v>
      </c>
      <c r="F102" s="157">
        <f>IF('Indicator Date'!F102="","x",'Indicator Date'!F102)</f>
        <v>2015</v>
      </c>
      <c r="G102" s="157">
        <f>IF('Indicator Date'!G102="","x",'Indicator Date'!G102)</f>
        <v>2015</v>
      </c>
      <c r="H102" s="157">
        <f>IF('Indicator Date'!H102="","x",'Indicator Date'!H102)</f>
        <v>2015</v>
      </c>
      <c r="I102" s="157">
        <f>IF('Indicator Date'!I102="","x",'Indicator Date'!I102)</f>
        <v>2015</v>
      </c>
      <c r="J102" s="157">
        <f>IF('Indicator Date'!J102="","x",'Indicator Date'!J102)</f>
        <v>2016</v>
      </c>
      <c r="K102" s="157">
        <f>IF('Indicator Date'!K102="","x",'Indicator Date'!K102)</f>
        <v>2016</v>
      </c>
      <c r="L102" s="157">
        <f>IF('Indicator Date'!L102="","x",'Indicator Date'!L102)</f>
        <v>2016</v>
      </c>
      <c r="M102" s="157">
        <f>IF('Indicator Date'!M102="","x",'Indicator Date'!M102)</f>
        <v>2019</v>
      </c>
      <c r="N102" s="157">
        <f>IF('Indicator Date'!N102="","x",'Indicator Date'!N102)</f>
        <v>2019</v>
      </c>
      <c r="O102" s="157">
        <f>IF('Indicator Date'!O102="","x",'Indicator Date'!O102)</f>
        <v>2018</v>
      </c>
      <c r="P102" s="157">
        <f>IF('Indicator Date'!P102="","x",'Indicator Date'!P102)</f>
        <v>2018</v>
      </c>
      <c r="Q102" s="157">
        <f>IF('Indicator Date'!Q102="","x",'Indicator Date'!Q102)</f>
        <v>2017</v>
      </c>
      <c r="R102" s="157" t="str">
        <f>IF('Indicator Date'!R102="","x",LEFT(RIGHT('Indicator Date'!R102,6),4))</f>
        <v>x</v>
      </c>
      <c r="S102" s="157">
        <f>IF('Indicator Date'!S102="","x",'Indicator Date'!S102)</f>
        <v>2019</v>
      </c>
      <c r="T102" s="157">
        <f>IF('Indicator Date'!T102="","x",'Indicator Date'!T102)</f>
        <v>2016</v>
      </c>
      <c r="U102" s="157">
        <f>IF('Indicator Date'!U102="","x",'Indicator Date'!U102)</f>
        <v>2017</v>
      </c>
      <c r="V102" s="157" t="str">
        <f>IF('Indicator Date'!V102="","x",'Indicator Date'!V102)</f>
        <v>x</v>
      </c>
      <c r="W102" s="157">
        <f>IF('Indicator Date'!W102="","x",'Indicator Date'!W102)</f>
        <v>2015</v>
      </c>
      <c r="X102" s="157" t="str">
        <f>IF('Indicator Date'!X102="","x",'Indicator Date'!X102)</f>
        <v>x</v>
      </c>
      <c r="Y102" s="157" t="str">
        <f>IF('Indicator Date'!Y102="","x",'Indicator Date'!Y102)</f>
        <v>x</v>
      </c>
      <c r="Z102" s="157" t="str">
        <f>IF('Indicator Date'!Z102="","x",'Indicator Date'!Z102)</f>
        <v>x</v>
      </c>
      <c r="AA102" s="157" t="str">
        <f>IF('Indicator Date'!AA102="","x",'Indicator Date'!AA102)</f>
        <v>x</v>
      </c>
      <c r="AB102" s="157" t="str">
        <f>IF('Indicator Date'!AB102="","x",'Indicator Date'!AB102)</f>
        <v>x</v>
      </c>
      <c r="AC102" s="157" t="str">
        <f>IF('Indicator Date'!AC102="","x",'Indicator Date'!AC102)</f>
        <v>x</v>
      </c>
      <c r="AD102" s="157" t="str">
        <f>IF('Indicator Date'!AD102="","x",'Indicator Date'!AD102)</f>
        <v>x</v>
      </c>
      <c r="AE102" s="157" t="str">
        <f>IF('Indicator Date'!AE102="","x",'Indicator Date'!AE102)</f>
        <v>x</v>
      </c>
      <c r="AF102" s="157" t="str">
        <f>IF('Indicator Date'!AF102="","x",'Indicator Date'!AF102)</f>
        <v>x</v>
      </c>
      <c r="AG102" s="157" t="str">
        <f>IF('Indicator Date'!AG102="","x",'Indicator Date'!AG102)</f>
        <v>x</v>
      </c>
      <c r="AH102" s="157">
        <f>IF('Indicator Date'!AH102="","x",'Indicator Date'!AH102)</f>
        <v>2016</v>
      </c>
      <c r="AI102" s="157">
        <f>IF('Indicator Date'!AI102="","x",'Indicator Date'!AI102)</f>
        <v>2017</v>
      </c>
      <c r="AJ102" s="157">
        <f>IF('Indicator Date'!AJ102="","x",'Indicator Date'!AJ102)</f>
        <v>2018</v>
      </c>
      <c r="AK102" s="157" t="str">
        <f>IF('Indicator Date'!AK102="","x",YEAR('Indicator Date'!AK102))</f>
        <v>x</v>
      </c>
      <c r="AL102" s="157">
        <f>IF('Indicator Date'!AL102="","x",YEAR('Indicator Date'!AL102))</f>
        <v>2018</v>
      </c>
      <c r="AM102" s="157" t="str">
        <f>IF('Indicator Date'!AM102="","x",YEAR('Indicator Date'!AM102))</f>
        <v>x</v>
      </c>
      <c r="AN102" s="157">
        <f>IF('Indicator Date'!AN102="","x",'Indicator Date'!AN102)</f>
        <v>2016</v>
      </c>
      <c r="AO102" s="157">
        <f>IF('Indicator Date'!AO102="","x",'Indicator Date'!AO102)</f>
        <v>2016</v>
      </c>
      <c r="AP102" s="157" t="str">
        <f>IF('Indicator Date'!AP102="","x",'Indicator Date'!AP102)</f>
        <v>x</v>
      </c>
      <c r="AQ102" s="157" t="str">
        <f>IF('Indicator Date'!AQ102="","x",'Indicator Date'!AQ102)</f>
        <v>x</v>
      </c>
      <c r="AR102" s="157" t="str">
        <f>IF('Indicator Date'!AR102="","x",'Indicator Date'!AR102)</f>
        <v>x</v>
      </c>
      <c r="AS102" s="157">
        <f>IF('Indicator Date'!AS102="","x",'Indicator Date'!AS102)</f>
        <v>2017</v>
      </c>
      <c r="AT102" s="157" t="str">
        <f>IF('Indicator Date'!AT102="","x",'Indicator Date'!AT102)</f>
        <v>x</v>
      </c>
      <c r="AU102" s="157">
        <f>IF('Indicator Date'!AU102="","x",'Indicator Date'!AU102)</f>
        <v>2016</v>
      </c>
      <c r="AV102" s="157" t="str">
        <f>IF('Indicator Date'!AV102="","x",'Indicator Date'!AV102)</f>
        <v>x</v>
      </c>
      <c r="AW102" s="157">
        <f>IF('Indicator Date'!AW102="","x",'Indicator Date'!AW102)</f>
        <v>2016</v>
      </c>
      <c r="AX102" s="157">
        <f>IF('Indicator Date'!AX102="","x",'Indicator Date'!AX102)</f>
        <v>2017</v>
      </c>
      <c r="AY102" s="157">
        <f>IF('Indicator Date'!AY102="","x",'Indicator Date'!AY102)</f>
        <v>2014</v>
      </c>
      <c r="AZ102" s="157" t="str">
        <f>IF('Indicator Date'!AZ102="","x",'Indicator Date'!AZ102)</f>
        <v>x</v>
      </c>
      <c r="BA102" s="157" t="str">
        <f>IF('Indicator Date'!BA102="","x",'Indicator Date'!BA102)</f>
        <v>x</v>
      </c>
      <c r="BB102" s="157" t="str">
        <f>IF('Indicator Date'!BB102="","x",'Indicator Date'!BB102)</f>
        <v>x</v>
      </c>
      <c r="BC102" s="157">
        <f>IF('Indicator Date'!BC102="","x",'Indicator Date'!BC102)</f>
        <v>2017</v>
      </c>
      <c r="BD102" s="157">
        <f>IF('Indicator Date'!BD102="","x",'Indicator Date'!BD102)</f>
        <v>2015</v>
      </c>
      <c r="BE102" s="157" t="str">
        <f>IF('Indicator Date'!BE102="","x",'Indicator Date'!BE102)</f>
        <v>x</v>
      </c>
      <c r="BF102" s="104"/>
    </row>
    <row r="103" spans="1:58" x14ac:dyDescent="0.25">
      <c r="A103" s="128" t="s">
        <v>186</v>
      </c>
      <c r="B103" s="107" t="s">
        <v>185</v>
      </c>
      <c r="C103" s="157">
        <f>IF('Indicator Date'!C103="","x",'Indicator Date'!C103)</f>
        <v>2015</v>
      </c>
      <c r="D103" s="157">
        <f>IF('Indicator Date'!D103="","x",'Indicator Date'!D103)</f>
        <v>2015</v>
      </c>
      <c r="E103" s="157">
        <f>IF('Indicator Date'!E103="","x",'Indicator Date'!E103)</f>
        <v>2015</v>
      </c>
      <c r="F103" s="157">
        <f>IF('Indicator Date'!F103="","x",'Indicator Date'!F103)</f>
        <v>2015</v>
      </c>
      <c r="G103" s="157">
        <f>IF('Indicator Date'!G103="","x",'Indicator Date'!G103)</f>
        <v>2015</v>
      </c>
      <c r="H103" s="157">
        <f>IF('Indicator Date'!H103="","x",'Indicator Date'!H103)</f>
        <v>2015</v>
      </c>
      <c r="I103" s="157">
        <f>IF('Indicator Date'!I103="","x",'Indicator Date'!I103)</f>
        <v>2015</v>
      </c>
      <c r="J103" s="157">
        <f>IF('Indicator Date'!J103="","x",'Indicator Date'!J103)</f>
        <v>2016</v>
      </c>
      <c r="K103" s="157">
        <f>IF('Indicator Date'!K103="","x",'Indicator Date'!K103)</f>
        <v>2016</v>
      </c>
      <c r="L103" s="157">
        <f>IF('Indicator Date'!L103="","x",'Indicator Date'!L103)</f>
        <v>2016</v>
      </c>
      <c r="M103" s="157">
        <f>IF('Indicator Date'!M103="","x",'Indicator Date'!M103)</f>
        <v>2019</v>
      </c>
      <c r="N103" s="157">
        <f>IF('Indicator Date'!N103="","x",'Indicator Date'!N103)</f>
        <v>2019</v>
      </c>
      <c r="O103" s="157">
        <f>IF('Indicator Date'!O103="","x",'Indicator Date'!O103)</f>
        <v>2018</v>
      </c>
      <c r="P103" s="157">
        <f>IF('Indicator Date'!P103="","x",'Indicator Date'!P103)</f>
        <v>2018</v>
      </c>
      <c r="Q103" s="157">
        <f>IF('Indicator Date'!Q103="","x",'Indicator Date'!Q103)</f>
        <v>2017</v>
      </c>
      <c r="R103" s="157" t="str">
        <f>IF('Indicator Date'!R103="","x",LEFT(RIGHT('Indicator Date'!R103,6),4))</f>
        <v>x</v>
      </c>
      <c r="S103" s="157">
        <f>IF('Indicator Date'!S103="","x",'Indicator Date'!S103)</f>
        <v>2019</v>
      </c>
      <c r="T103" s="157">
        <f>IF('Indicator Date'!T103="","x",'Indicator Date'!T103)</f>
        <v>2016</v>
      </c>
      <c r="U103" s="157">
        <f>IF('Indicator Date'!U103="","x",'Indicator Date'!U103)</f>
        <v>2017</v>
      </c>
      <c r="V103" s="157" t="str">
        <f>IF('Indicator Date'!V103="","x",'Indicator Date'!V103)</f>
        <v>x</v>
      </c>
      <c r="W103" s="157">
        <f>IF('Indicator Date'!W103="","x",'Indicator Date'!W103)</f>
        <v>2015</v>
      </c>
      <c r="X103" s="157" t="str">
        <f>IF('Indicator Date'!X103="","x",'Indicator Date'!X103)</f>
        <v>x</v>
      </c>
      <c r="Y103" s="157">
        <f>IF('Indicator Date'!Y103="","x",'Indicator Date'!Y103)</f>
        <v>2012</v>
      </c>
      <c r="Z103" s="157">
        <f>IF('Indicator Date'!Z103="","x",'Indicator Date'!Z103)</f>
        <v>2017</v>
      </c>
      <c r="AA103" s="157">
        <f>IF('Indicator Date'!AA103="","x",'Indicator Date'!AA103)</f>
        <v>2017</v>
      </c>
      <c r="AB103" s="157">
        <f>IF('Indicator Date'!AB103="","x",'Indicator Date'!AB103)</f>
        <v>2017</v>
      </c>
      <c r="AC103" s="157">
        <f>IF('Indicator Date'!AC103="","x",'Indicator Date'!AC103)</f>
        <v>2015</v>
      </c>
      <c r="AD103" s="157">
        <f>IF('Indicator Date'!AD103="","x",'Indicator Date'!AD103)</f>
        <v>2015</v>
      </c>
      <c r="AE103" s="157" t="str">
        <f>IF('Indicator Date'!AE103="","x",'Indicator Date'!AE103)</f>
        <v>x</v>
      </c>
      <c r="AF103" s="157">
        <f>IF('Indicator Date'!AF103="","x",'Indicator Date'!AF103)</f>
        <v>2017</v>
      </c>
      <c r="AG103" s="157">
        <f>IF('Indicator Date'!AG103="","x",'Indicator Date'!AG103)</f>
        <v>2012</v>
      </c>
      <c r="AH103" s="157">
        <f>IF('Indicator Date'!AH103="","x",'Indicator Date'!AH103)</f>
        <v>2016</v>
      </c>
      <c r="AI103" s="157">
        <f>IF('Indicator Date'!AI103="","x",'Indicator Date'!AI103)</f>
        <v>2017</v>
      </c>
      <c r="AJ103" s="157">
        <f>IF('Indicator Date'!AJ103="","x",'Indicator Date'!AJ103)</f>
        <v>2018</v>
      </c>
      <c r="AK103" s="157" t="str">
        <f>IF('Indicator Date'!AK103="","x",YEAR('Indicator Date'!AK103))</f>
        <v>x</v>
      </c>
      <c r="AL103" s="157">
        <f>IF('Indicator Date'!AL103="","x",YEAR('Indicator Date'!AL103))</f>
        <v>2018</v>
      </c>
      <c r="AM103" s="157" t="str">
        <f>IF('Indicator Date'!AM103="","x",YEAR('Indicator Date'!AM103))</f>
        <v>x</v>
      </c>
      <c r="AN103" s="157">
        <f>IF('Indicator Date'!AN103="","x",'Indicator Date'!AN103)</f>
        <v>2016</v>
      </c>
      <c r="AO103" s="157">
        <f>IF('Indicator Date'!AO103="","x",'Indicator Date'!AO103)</f>
        <v>2016</v>
      </c>
      <c r="AP103" s="157">
        <f>IF('Indicator Date'!AP103="","x",'Indicator Date'!AP103)</f>
        <v>2014</v>
      </c>
      <c r="AQ103" s="157">
        <f>IF('Indicator Date'!AQ103="","x",'Indicator Date'!AQ103)</f>
        <v>2014</v>
      </c>
      <c r="AR103" s="157" t="str">
        <f>IF('Indicator Date'!AR103="","x",'Indicator Date'!AR103)</f>
        <v>x</v>
      </c>
      <c r="AS103" s="157">
        <f>IF('Indicator Date'!AS103="","x",'Indicator Date'!AS103)</f>
        <v>2017</v>
      </c>
      <c r="AT103" s="157">
        <f>IF('Indicator Date'!AT103="","x",'Indicator Date'!AT103)</f>
        <v>2018</v>
      </c>
      <c r="AU103" s="157">
        <f>IF('Indicator Date'!AU103="","x",'Indicator Date'!AU103)</f>
        <v>2016</v>
      </c>
      <c r="AV103" s="157">
        <f>IF('Indicator Date'!AV103="","x",'Indicator Date'!AV103)</f>
        <v>2015</v>
      </c>
      <c r="AW103" s="157">
        <f>IF('Indicator Date'!AW103="","x",'Indicator Date'!AW103)</f>
        <v>2016</v>
      </c>
      <c r="AX103" s="157">
        <f>IF('Indicator Date'!AX103="","x",'Indicator Date'!AX103)</f>
        <v>2017</v>
      </c>
      <c r="AY103" s="157">
        <f>IF('Indicator Date'!AY103="","x",'Indicator Date'!AY103)</f>
        <v>2014</v>
      </c>
      <c r="AZ103" s="157">
        <f>IF('Indicator Date'!AZ103="","x",'Indicator Date'!AZ103)</f>
        <v>2015</v>
      </c>
      <c r="BA103" s="157">
        <f>IF('Indicator Date'!BA103="","x",'Indicator Date'!BA103)</f>
        <v>2015</v>
      </c>
      <c r="BB103" s="157">
        <f>IF('Indicator Date'!BB103="","x",'Indicator Date'!BB103)</f>
        <v>2017</v>
      </c>
      <c r="BC103" s="157">
        <f>IF('Indicator Date'!BC103="","x",'Indicator Date'!BC103)</f>
        <v>2017</v>
      </c>
      <c r="BD103" s="157">
        <f>IF('Indicator Date'!BD103="","x",'Indicator Date'!BD103)</f>
        <v>2015</v>
      </c>
      <c r="BE103" s="157" t="str">
        <f>IF('Indicator Date'!BE103="","x",'Indicator Date'!BE103)</f>
        <v>x</v>
      </c>
      <c r="BF103" s="104"/>
    </row>
    <row r="104" spans="1:58" x14ac:dyDescent="0.25">
      <c r="A104" s="128" t="s">
        <v>189</v>
      </c>
      <c r="B104" s="107" t="s">
        <v>188</v>
      </c>
      <c r="C104" s="157">
        <f>IF('Indicator Date'!C104="","x",'Indicator Date'!C104)</f>
        <v>2015</v>
      </c>
      <c r="D104" s="157">
        <f>IF('Indicator Date'!D104="","x",'Indicator Date'!D104)</f>
        <v>2015</v>
      </c>
      <c r="E104" s="157">
        <f>IF('Indicator Date'!E104="","x",'Indicator Date'!E104)</f>
        <v>2015</v>
      </c>
      <c r="F104" s="157">
        <f>IF('Indicator Date'!F104="","x",'Indicator Date'!F104)</f>
        <v>2015</v>
      </c>
      <c r="G104" s="157">
        <f>IF('Indicator Date'!G104="","x",'Indicator Date'!G104)</f>
        <v>2015</v>
      </c>
      <c r="H104" s="157">
        <f>IF('Indicator Date'!H104="","x",'Indicator Date'!H104)</f>
        <v>2015</v>
      </c>
      <c r="I104" s="157">
        <f>IF('Indicator Date'!I104="","x",'Indicator Date'!I104)</f>
        <v>2015</v>
      </c>
      <c r="J104" s="157">
        <f>IF('Indicator Date'!J104="","x",'Indicator Date'!J104)</f>
        <v>2016</v>
      </c>
      <c r="K104" s="157">
        <f>IF('Indicator Date'!K104="","x",'Indicator Date'!K104)</f>
        <v>2016</v>
      </c>
      <c r="L104" s="157">
        <f>IF('Indicator Date'!L104="","x",'Indicator Date'!L104)</f>
        <v>2016</v>
      </c>
      <c r="M104" s="157">
        <f>IF('Indicator Date'!M104="","x",'Indicator Date'!M104)</f>
        <v>2019</v>
      </c>
      <c r="N104" s="157">
        <f>IF('Indicator Date'!N104="","x",'Indicator Date'!N104)</f>
        <v>2019</v>
      </c>
      <c r="O104" s="157">
        <f>IF('Indicator Date'!O104="","x",'Indicator Date'!O104)</f>
        <v>2018</v>
      </c>
      <c r="P104" s="157">
        <f>IF('Indicator Date'!P104="","x",'Indicator Date'!P104)</f>
        <v>2018</v>
      </c>
      <c r="Q104" s="157">
        <f>IF('Indicator Date'!Q104="","x",'Indicator Date'!Q104)</f>
        <v>2017</v>
      </c>
      <c r="R104" s="157" t="str">
        <f>IF('Indicator Date'!R104="","x",LEFT(RIGHT('Indicator Date'!R104,6),4))</f>
        <v>x</v>
      </c>
      <c r="S104" s="157">
        <f>IF('Indicator Date'!S104="","x",'Indicator Date'!S104)</f>
        <v>2019</v>
      </c>
      <c r="T104" s="157">
        <f>IF('Indicator Date'!T104="","x",'Indicator Date'!T104)</f>
        <v>2016</v>
      </c>
      <c r="U104" s="157">
        <f>IF('Indicator Date'!U104="","x",'Indicator Date'!U104)</f>
        <v>2017</v>
      </c>
      <c r="V104" s="157" t="str">
        <f>IF('Indicator Date'!V104="","x",'Indicator Date'!V104)</f>
        <v>x</v>
      </c>
      <c r="W104" s="157">
        <f>IF('Indicator Date'!W104="","x",'Indicator Date'!W104)</f>
        <v>2015</v>
      </c>
      <c r="X104" s="157" t="str">
        <f>IF('Indicator Date'!X104="","x",'Indicator Date'!X104)</f>
        <v>x</v>
      </c>
      <c r="Y104" s="157">
        <f>IF('Indicator Date'!Y104="","x",'Indicator Date'!Y104)</f>
        <v>2016</v>
      </c>
      <c r="Z104" s="157">
        <f>IF('Indicator Date'!Z104="","x",'Indicator Date'!Z104)</f>
        <v>2017</v>
      </c>
      <c r="AA104" s="157">
        <f>IF('Indicator Date'!AA104="","x",'Indicator Date'!AA104)</f>
        <v>2017</v>
      </c>
      <c r="AB104" s="157">
        <f>IF('Indicator Date'!AB104="","x",'Indicator Date'!AB104)</f>
        <v>2017</v>
      </c>
      <c r="AC104" s="157">
        <f>IF('Indicator Date'!AC104="","x",'Indicator Date'!AC104)</f>
        <v>2015</v>
      </c>
      <c r="AD104" s="157">
        <f>IF('Indicator Date'!AD104="","x",'Indicator Date'!AD104)</f>
        <v>2015</v>
      </c>
      <c r="AE104" s="157" t="str">
        <f>IF('Indicator Date'!AE104="","x",'Indicator Date'!AE104)</f>
        <v>x</v>
      </c>
      <c r="AF104" s="157">
        <f>IF('Indicator Date'!AF104="","x",'Indicator Date'!AF104)</f>
        <v>2017</v>
      </c>
      <c r="AG104" s="157">
        <f>IF('Indicator Date'!AG104="","x",'Indicator Date'!AG104)</f>
        <v>2012</v>
      </c>
      <c r="AH104" s="157">
        <f>IF('Indicator Date'!AH104="","x",'Indicator Date'!AH104)</f>
        <v>2016</v>
      </c>
      <c r="AI104" s="157">
        <f>IF('Indicator Date'!AI104="","x",'Indicator Date'!AI104)</f>
        <v>2017</v>
      </c>
      <c r="AJ104" s="157">
        <f>IF('Indicator Date'!AJ104="","x",'Indicator Date'!AJ104)</f>
        <v>2018</v>
      </c>
      <c r="AK104" s="157" t="str">
        <f>IF('Indicator Date'!AK104="","x",YEAR('Indicator Date'!AK104))</f>
        <v>x</v>
      </c>
      <c r="AL104" s="157">
        <f>IF('Indicator Date'!AL104="","x",YEAR('Indicator Date'!AL104))</f>
        <v>2018</v>
      </c>
      <c r="AM104" s="157" t="str">
        <f>IF('Indicator Date'!AM104="","x",YEAR('Indicator Date'!AM104))</f>
        <v>x</v>
      </c>
      <c r="AN104" s="157">
        <f>IF('Indicator Date'!AN104="","x",'Indicator Date'!AN104)</f>
        <v>2016</v>
      </c>
      <c r="AO104" s="157">
        <f>IF('Indicator Date'!AO104="","x",'Indicator Date'!AO104)</f>
        <v>2016</v>
      </c>
      <c r="AP104" s="157">
        <f>IF('Indicator Date'!AP104="","x",'Indicator Date'!AP104)</f>
        <v>2014</v>
      </c>
      <c r="AQ104" s="157">
        <f>IF('Indicator Date'!AQ104="","x",'Indicator Date'!AQ104)</f>
        <v>2014</v>
      </c>
      <c r="AR104" s="157" t="str">
        <f>IF('Indicator Date'!AR104="","x",'Indicator Date'!AR104)</f>
        <v>x</v>
      </c>
      <c r="AS104" s="157">
        <f>IF('Indicator Date'!AS104="","x",'Indicator Date'!AS104)</f>
        <v>2017</v>
      </c>
      <c r="AT104" s="157">
        <f>IF('Indicator Date'!AT104="","x",'Indicator Date'!AT104)</f>
        <v>2018</v>
      </c>
      <c r="AU104" s="157">
        <f>IF('Indicator Date'!AU104="","x",'Indicator Date'!AU104)</f>
        <v>2016</v>
      </c>
      <c r="AV104" s="157" t="str">
        <f>IF('Indicator Date'!AV104="","x",'Indicator Date'!AV104)</f>
        <v>x</v>
      </c>
      <c r="AW104" s="157">
        <f>IF('Indicator Date'!AW104="","x",'Indicator Date'!AW104)</f>
        <v>2016</v>
      </c>
      <c r="AX104" s="157">
        <f>IF('Indicator Date'!AX104="","x",'Indicator Date'!AX104)</f>
        <v>2017</v>
      </c>
      <c r="AY104" s="157">
        <f>IF('Indicator Date'!AY104="","x",'Indicator Date'!AY104)</f>
        <v>2014</v>
      </c>
      <c r="AZ104" s="157">
        <f>IF('Indicator Date'!AZ104="","x",'Indicator Date'!AZ104)</f>
        <v>2015</v>
      </c>
      <c r="BA104" s="157">
        <f>IF('Indicator Date'!BA104="","x",'Indicator Date'!BA104)</f>
        <v>2015</v>
      </c>
      <c r="BB104" s="157">
        <f>IF('Indicator Date'!BB104="","x",'Indicator Date'!BB104)</f>
        <v>2017</v>
      </c>
      <c r="BC104" s="157">
        <f>IF('Indicator Date'!BC104="","x",'Indicator Date'!BC104)</f>
        <v>2017</v>
      </c>
      <c r="BD104" s="157">
        <f>IF('Indicator Date'!BD104="","x",'Indicator Date'!BD104)</f>
        <v>2015</v>
      </c>
      <c r="BE104" s="157" t="str">
        <f>IF('Indicator Date'!BE104="","x",'Indicator Date'!BE104)</f>
        <v>x</v>
      </c>
      <c r="BF104" s="104"/>
    </row>
    <row r="105" spans="1:58" x14ac:dyDescent="0.25">
      <c r="A105" s="128" t="s">
        <v>191</v>
      </c>
      <c r="B105" s="107" t="s">
        <v>190</v>
      </c>
      <c r="C105" s="157">
        <f>IF('Indicator Date'!C105="","x",'Indicator Date'!C105)</f>
        <v>2015</v>
      </c>
      <c r="D105" s="157">
        <f>IF('Indicator Date'!D105="","x",'Indicator Date'!D105)</f>
        <v>2015</v>
      </c>
      <c r="E105" s="157">
        <f>IF('Indicator Date'!E105="","x",'Indicator Date'!E105)</f>
        <v>2015</v>
      </c>
      <c r="F105" s="157">
        <f>IF('Indicator Date'!F105="","x",'Indicator Date'!F105)</f>
        <v>2015</v>
      </c>
      <c r="G105" s="157">
        <f>IF('Indicator Date'!G105="","x",'Indicator Date'!G105)</f>
        <v>2015</v>
      </c>
      <c r="H105" s="157">
        <f>IF('Indicator Date'!H105="","x",'Indicator Date'!H105)</f>
        <v>2015</v>
      </c>
      <c r="I105" s="157">
        <f>IF('Indicator Date'!I105="","x",'Indicator Date'!I105)</f>
        <v>2015</v>
      </c>
      <c r="J105" s="157">
        <f>IF('Indicator Date'!J105="","x",'Indicator Date'!J105)</f>
        <v>2016</v>
      </c>
      <c r="K105" s="157">
        <f>IF('Indicator Date'!K105="","x",'Indicator Date'!K105)</f>
        <v>2016</v>
      </c>
      <c r="L105" s="157">
        <f>IF('Indicator Date'!L105="","x",'Indicator Date'!L105)</f>
        <v>2016</v>
      </c>
      <c r="M105" s="157">
        <f>IF('Indicator Date'!M105="","x",'Indicator Date'!M105)</f>
        <v>2019</v>
      </c>
      <c r="N105" s="157">
        <f>IF('Indicator Date'!N105="","x",'Indicator Date'!N105)</f>
        <v>2019</v>
      </c>
      <c r="O105" s="157">
        <f>IF('Indicator Date'!O105="","x",'Indicator Date'!O105)</f>
        <v>2018</v>
      </c>
      <c r="P105" s="157">
        <f>IF('Indicator Date'!P105="","x",'Indicator Date'!P105)</f>
        <v>2018</v>
      </c>
      <c r="Q105" s="157">
        <f>IF('Indicator Date'!Q105="","x",'Indicator Date'!Q105)</f>
        <v>2017</v>
      </c>
      <c r="R105" s="157" t="str">
        <f>IF('Indicator Date'!R105="","x",LEFT(RIGHT('Indicator Date'!R105,6),4))</f>
        <v>2009</v>
      </c>
      <c r="S105" s="157">
        <f>IF('Indicator Date'!S105="","x",'Indicator Date'!S105)</f>
        <v>2019</v>
      </c>
      <c r="T105" s="157">
        <f>IF('Indicator Date'!T105="","x",'Indicator Date'!T105)</f>
        <v>2016</v>
      </c>
      <c r="U105" s="157">
        <f>IF('Indicator Date'!U105="","x",'Indicator Date'!U105)</f>
        <v>2017</v>
      </c>
      <c r="V105" s="157">
        <f>IF('Indicator Date'!V105="","x",'Indicator Date'!V105)</f>
        <v>2017</v>
      </c>
      <c r="W105" s="157">
        <f>IF('Indicator Date'!W105="","x",'Indicator Date'!W105)</f>
        <v>2015</v>
      </c>
      <c r="X105" s="157" t="str">
        <f>IF('Indicator Date'!X105="","x",'Indicator Date'!X105)</f>
        <v>x</v>
      </c>
      <c r="Y105" s="157">
        <f>IF('Indicator Date'!Y105="","x",'Indicator Date'!Y105)</f>
        <v>2010</v>
      </c>
      <c r="Z105" s="157">
        <f>IF('Indicator Date'!Z105="","x",'Indicator Date'!Z105)</f>
        <v>2017</v>
      </c>
      <c r="AA105" s="157">
        <f>IF('Indicator Date'!AA105="","x",'Indicator Date'!AA105)</f>
        <v>2017</v>
      </c>
      <c r="AB105" s="157">
        <f>IF('Indicator Date'!AB105="","x",'Indicator Date'!AB105)</f>
        <v>2017</v>
      </c>
      <c r="AC105" s="157">
        <f>IF('Indicator Date'!AC105="","x",'Indicator Date'!AC105)</f>
        <v>2015</v>
      </c>
      <c r="AD105" s="157">
        <f>IF('Indicator Date'!AD105="","x",'Indicator Date'!AD105)</f>
        <v>2015</v>
      </c>
      <c r="AE105" s="157">
        <f>IF('Indicator Date'!AE105="","x",'Indicator Date'!AE105)</f>
        <v>2012</v>
      </c>
      <c r="AF105" s="157" t="str">
        <f>IF('Indicator Date'!AF105="","x",'Indicator Date'!AF105)</f>
        <v>x</v>
      </c>
      <c r="AG105" s="157">
        <f>IF('Indicator Date'!AG105="","x",'Indicator Date'!AG105)</f>
        <v>2010</v>
      </c>
      <c r="AH105" s="157">
        <f>IF('Indicator Date'!AH105="","x",'Indicator Date'!AH105)</f>
        <v>2016</v>
      </c>
      <c r="AI105" s="157">
        <f>IF('Indicator Date'!AI105="","x",'Indicator Date'!AI105)</f>
        <v>2017</v>
      </c>
      <c r="AJ105" s="157">
        <f>IF('Indicator Date'!AJ105="","x",'Indicator Date'!AJ105)</f>
        <v>2018</v>
      </c>
      <c r="AK105" s="157" t="str">
        <f>IF('Indicator Date'!AK105="","x",YEAR('Indicator Date'!AK105))</f>
        <v>x</v>
      </c>
      <c r="AL105" s="157">
        <f>IF('Indicator Date'!AL105="","x",YEAR('Indicator Date'!AL105))</f>
        <v>2018</v>
      </c>
      <c r="AM105" s="157" t="str">
        <f>IF('Indicator Date'!AM105="","x",YEAR('Indicator Date'!AM105))</f>
        <v>x</v>
      </c>
      <c r="AN105" s="157">
        <f>IF('Indicator Date'!AN105="","x",'Indicator Date'!AN105)</f>
        <v>2016</v>
      </c>
      <c r="AO105" s="157">
        <f>IF('Indicator Date'!AO105="","x",'Indicator Date'!AO105)</f>
        <v>2016</v>
      </c>
      <c r="AP105" s="157">
        <f>IF('Indicator Date'!AP105="","x",'Indicator Date'!AP105)</f>
        <v>2014</v>
      </c>
      <c r="AQ105" s="157">
        <f>IF('Indicator Date'!AQ105="","x",'Indicator Date'!AQ105)</f>
        <v>2014</v>
      </c>
      <c r="AR105" s="157">
        <f>IF('Indicator Date'!AR105="","x",'Indicator Date'!AR105)</f>
        <v>2015</v>
      </c>
      <c r="AS105" s="157">
        <f>IF('Indicator Date'!AS105="","x",'Indicator Date'!AS105)</f>
        <v>2017</v>
      </c>
      <c r="AT105" s="157">
        <f>IF('Indicator Date'!AT105="","x",'Indicator Date'!AT105)</f>
        <v>2018</v>
      </c>
      <c r="AU105" s="157">
        <f>IF('Indicator Date'!AU105="","x",'Indicator Date'!AU105)</f>
        <v>2016</v>
      </c>
      <c r="AV105" s="157">
        <f>IF('Indicator Date'!AV105="","x",'Indicator Date'!AV105)</f>
        <v>2015</v>
      </c>
      <c r="AW105" s="157">
        <f>IF('Indicator Date'!AW105="","x",'Indicator Date'!AW105)</f>
        <v>2016</v>
      </c>
      <c r="AX105" s="157">
        <f>IF('Indicator Date'!AX105="","x",'Indicator Date'!AX105)</f>
        <v>2017</v>
      </c>
      <c r="AY105" s="157">
        <f>IF('Indicator Date'!AY105="","x",'Indicator Date'!AY105)</f>
        <v>2014</v>
      </c>
      <c r="AZ105" s="157">
        <f>IF('Indicator Date'!AZ105="","x",'Indicator Date'!AZ105)</f>
        <v>2015</v>
      </c>
      <c r="BA105" s="157">
        <f>IF('Indicator Date'!BA105="","x",'Indicator Date'!BA105)</f>
        <v>2015</v>
      </c>
      <c r="BB105" s="157">
        <f>IF('Indicator Date'!BB105="","x",'Indicator Date'!BB105)</f>
        <v>2017</v>
      </c>
      <c r="BC105" s="157">
        <f>IF('Indicator Date'!BC105="","x",'Indicator Date'!BC105)</f>
        <v>2017</v>
      </c>
      <c r="BD105" s="157">
        <f>IF('Indicator Date'!BD105="","x",'Indicator Date'!BD105)</f>
        <v>2015</v>
      </c>
      <c r="BE105" s="157" t="str">
        <f>IF('Indicator Date'!BE105="","x",'Indicator Date'!BE105)</f>
        <v>x</v>
      </c>
      <c r="BF105" s="104"/>
    </row>
    <row r="106" spans="1:58" x14ac:dyDescent="0.25">
      <c r="A106" s="128" t="s">
        <v>193</v>
      </c>
      <c r="B106" s="107" t="s">
        <v>192</v>
      </c>
      <c r="C106" s="157">
        <f>IF('Indicator Date'!C106="","x",'Indicator Date'!C106)</f>
        <v>2015</v>
      </c>
      <c r="D106" s="157">
        <f>IF('Indicator Date'!D106="","x",'Indicator Date'!D106)</f>
        <v>2015</v>
      </c>
      <c r="E106" s="157">
        <f>IF('Indicator Date'!E106="","x",'Indicator Date'!E106)</f>
        <v>2015</v>
      </c>
      <c r="F106" s="157">
        <f>IF('Indicator Date'!F106="","x",'Indicator Date'!F106)</f>
        <v>2015</v>
      </c>
      <c r="G106" s="157">
        <f>IF('Indicator Date'!G106="","x",'Indicator Date'!G106)</f>
        <v>2015</v>
      </c>
      <c r="H106" s="157">
        <f>IF('Indicator Date'!H106="","x",'Indicator Date'!H106)</f>
        <v>2015</v>
      </c>
      <c r="I106" s="157">
        <f>IF('Indicator Date'!I106="","x",'Indicator Date'!I106)</f>
        <v>2015</v>
      </c>
      <c r="J106" s="157">
        <f>IF('Indicator Date'!J106="","x",'Indicator Date'!J106)</f>
        <v>2016</v>
      </c>
      <c r="K106" s="157">
        <f>IF('Indicator Date'!K106="","x",'Indicator Date'!K106)</f>
        <v>2016</v>
      </c>
      <c r="L106" s="157">
        <f>IF('Indicator Date'!L106="","x",'Indicator Date'!L106)</f>
        <v>2016</v>
      </c>
      <c r="M106" s="157">
        <f>IF('Indicator Date'!M106="","x",'Indicator Date'!M106)</f>
        <v>2019</v>
      </c>
      <c r="N106" s="157">
        <f>IF('Indicator Date'!N106="","x",'Indicator Date'!N106)</f>
        <v>2019</v>
      </c>
      <c r="O106" s="157">
        <f>IF('Indicator Date'!O106="","x",'Indicator Date'!O106)</f>
        <v>2018</v>
      </c>
      <c r="P106" s="157">
        <f>IF('Indicator Date'!P106="","x",'Indicator Date'!P106)</f>
        <v>2018</v>
      </c>
      <c r="Q106" s="157">
        <f>IF('Indicator Date'!Q106="","x",'Indicator Date'!Q106)</f>
        <v>2017</v>
      </c>
      <c r="R106" s="157" t="str">
        <f>IF('Indicator Date'!R106="","x",LEFT(RIGHT('Indicator Date'!R106,6),4))</f>
        <v>2016</v>
      </c>
      <c r="S106" s="157">
        <f>IF('Indicator Date'!S106="","x",'Indicator Date'!S106)</f>
        <v>2019</v>
      </c>
      <c r="T106" s="157">
        <f>IF('Indicator Date'!T106="","x",'Indicator Date'!T106)</f>
        <v>2016</v>
      </c>
      <c r="U106" s="157">
        <f>IF('Indicator Date'!U106="","x",'Indicator Date'!U106)</f>
        <v>2017</v>
      </c>
      <c r="V106" s="157">
        <f>IF('Indicator Date'!V106="","x",'Indicator Date'!V106)</f>
        <v>2017</v>
      </c>
      <c r="W106" s="157">
        <f>IF('Indicator Date'!W106="","x",'Indicator Date'!W106)</f>
        <v>2015</v>
      </c>
      <c r="X106" s="157">
        <f>IF('Indicator Date'!X106="","x",'Indicator Date'!X106)</f>
        <v>2014</v>
      </c>
      <c r="Y106" s="157">
        <f>IF('Indicator Date'!Y106="","x",'Indicator Date'!Y106)</f>
        <v>2010</v>
      </c>
      <c r="Z106" s="157">
        <f>IF('Indicator Date'!Z106="","x",'Indicator Date'!Z106)</f>
        <v>2017</v>
      </c>
      <c r="AA106" s="157">
        <f>IF('Indicator Date'!AA106="","x",'Indicator Date'!AA106)</f>
        <v>2017</v>
      </c>
      <c r="AB106" s="157">
        <f>IF('Indicator Date'!AB106="","x",'Indicator Date'!AB106)</f>
        <v>2017</v>
      </c>
      <c r="AC106" s="157">
        <f>IF('Indicator Date'!AC106="","x",'Indicator Date'!AC106)</f>
        <v>2015</v>
      </c>
      <c r="AD106" s="157">
        <f>IF('Indicator Date'!AD106="","x",'Indicator Date'!AD106)</f>
        <v>2015</v>
      </c>
      <c r="AE106" s="157">
        <f>IF('Indicator Date'!AE106="","x",'Indicator Date'!AE106)</f>
        <v>2012</v>
      </c>
      <c r="AF106" s="157">
        <f>IF('Indicator Date'!AF106="","x",'Indicator Date'!AF106)</f>
        <v>2017</v>
      </c>
      <c r="AG106" s="157">
        <f>IF('Indicator Date'!AG106="","x",'Indicator Date'!AG106)</f>
        <v>2010</v>
      </c>
      <c r="AH106" s="157">
        <f>IF('Indicator Date'!AH106="","x",'Indicator Date'!AH106)</f>
        <v>2016</v>
      </c>
      <c r="AI106" s="157">
        <f>IF('Indicator Date'!AI106="","x",'Indicator Date'!AI106)</f>
        <v>2017</v>
      </c>
      <c r="AJ106" s="157">
        <f>IF('Indicator Date'!AJ106="","x",'Indicator Date'!AJ106)</f>
        <v>2018</v>
      </c>
      <c r="AK106" s="157" t="str">
        <f>IF('Indicator Date'!AK106="","x",YEAR('Indicator Date'!AK106))</f>
        <v>x</v>
      </c>
      <c r="AL106" s="157">
        <f>IF('Indicator Date'!AL106="","x",YEAR('Indicator Date'!AL106))</f>
        <v>2019</v>
      </c>
      <c r="AM106" s="157" t="str">
        <f>IF('Indicator Date'!AM106="","x",YEAR('Indicator Date'!AM106))</f>
        <v>x</v>
      </c>
      <c r="AN106" s="157">
        <f>IF('Indicator Date'!AN106="","x",'Indicator Date'!AN106)</f>
        <v>2016</v>
      </c>
      <c r="AO106" s="157">
        <f>IF('Indicator Date'!AO106="","x",'Indicator Date'!AO106)</f>
        <v>2016</v>
      </c>
      <c r="AP106" s="157">
        <f>IF('Indicator Date'!AP106="","x",'Indicator Date'!AP106)</f>
        <v>2013</v>
      </c>
      <c r="AQ106" s="157">
        <f>IF('Indicator Date'!AQ106="","x",'Indicator Date'!AQ106)</f>
        <v>2013</v>
      </c>
      <c r="AR106" s="157">
        <f>IF('Indicator Date'!AR106="","x",'Indicator Date'!AR106)</f>
        <v>2015</v>
      </c>
      <c r="AS106" s="157">
        <f>IF('Indicator Date'!AS106="","x",'Indicator Date'!AS106)</f>
        <v>2017</v>
      </c>
      <c r="AT106" s="157">
        <f>IF('Indicator Date'!AT106="","x",'Indicator Date'!AT106)</f>
        <v>2018</v>
      </c>
      <c r="AU106" s="157">
        <f>IF('Indicator Date'!AU106="","x",'Indicator Date'!AU106)</f>
        <v>2016</v>
      </c>
      <c r="AV106" s="157">
        <f>IF('Indicator Date'!AV106="","x",'Indicator Date'!AV106)</f>
        <v>2015</v>
      </c>
      <c r="AW106" s="157">
        <f>IF('Indicator Date'!AW106="","x",'Indicator Date'!AW106)</f>
        <v>2016</v>
      </c>
      <c r="AX106" s="157">
        <f>IF('Indicator Date'!AX106="","x",'Indicator Date'!AX106)</f>
        <v>2017</v>
      </c>
      <c r="AY106" s="157">
        <f>IF('Indicator Date'!AY106="","x",'Indicator Date'!AY106)</f>
        <v>2014</v>
      </c>
      <c r="AZ106" s="157">
        <f>IF('Indicator Date'!AZ106="","x",'Indicator Date'!AZ106)</f>
        <v>2015</v>
      </c>
      <c r="BA106" s="157">
        <f>IF('Indicator Date'!BA106="","x",'Indicator Date'!BA106)</f>
        <v>2015</v>
      </c>
      <c r="BB106" s="157">
        <f>IF('Indicator Date'!BB106="","x",'Indicator Date'!BB106)</f>
        <v>2017</v>
      </c>
      <c r="BC106" s="157">
        <f>IF('Indicator Date'!BC106="","x",'Indicator Date'!BC106)</f>
        <v>2017</v>
      </c>
      <c r="BD106" s="157">
        <f>IF('Indicator Date'!BD106="","x",'Indicator Date'!BD106)</f>
        <v>2015</v>
      </c>
      <c r="BE106" s="157" t="str">
        <f>IF('Indicator Date'!BE106="","x",'Indicator Date'!BE106)</f>
        <v>x</v>
      </c>
      <c r="BF106" s="104"/>
    </row>
    <row r="107" spans="1:58" x14ac:dyDescent="0.25">
      <c r="A107" s="128" t="s">
        <v>195</v>
      </c>
      <c r="B107" s="107" t="s">
        <v>194</v>
      </c>
      <c r="C107" s="157">
        <f>IF('Indicator Date'!C107="","x",'Indicator Date'!C107)</f>
        <v>2015</v>
      </c>
      <c r="D107" s="157">
        <f>IF('Indicator Date'!D107="","x",'Indicator Date'!D107)</f>
        <v>2015</v>
      </c>
      <c r="E107" s="157">
        <f>IF('Indicator Date'!E107="","x",'Indicator Date'!E107)</f>
        <v>2015</v>
      </c>
      <c r="F107" s="157">
        <f>IF('Indicator Date'!F107="","x",'Indicator Date'!F107)</f>
        <v>2015</v>
      </c>
      <c r="G107" s="157">
        <f>IF('Indicator Date'!G107="","x",'Indicator Date'!G107)</f>
        <v>2015</v>
      </c>
      <c r="H107" s="157">
        <f>IF('Indicator Date'!H107="","x",'Indicator Date'!H107)</f>
        <v>2015</v>
      </c>
      <c r="I107" s="157">
        <f>IF('Indicator Date'!I107="","x",'Indicator Date'!I107)</f>
        <v>2015</v>
      </c>
      <c r="J107" s="157">
        <f>IF('Indicator Date'!J107="","x",'Indicator Date'!J107)</f>
        <v>2016</v>
      </c>
      <c r="K107" s="157">
        <f>IF('Indicator Date'!K107="","x",'Indicator Date'!K107)</f>
        <v>2016</v>
      </c>
      <c r="L107" s="157">
        <f>IF('Indicator Date'!L107="","x",'Indicator Date'!L107)</f>
        <v>2016</v>
      </c>
      <c r="M107" s="157">
        <f>IF('Indicator Date'!M107="","x",'Indicator Date'!M107)</f>
        <v>2019</v>
      </c>
      <c r="N107" s="157">
        <f>IF('Indicator Date'!N107="","x",'Indicator Date'!N107)</f>
        <v>2019</v>
      </c>
      <c r="O107" s="157">
        <f>IF('Indicator Date'!O107="","x",'Indicator Date'!O107)</f>
        <v>2018</v>
      </c>
      <c r="P107" s="157">
        <f>IF('Indicator Date'!P107="","x",'Indicator Date'!P107)</f>
        <v>2018</v>
      </c>
      <c r="Q107" s="157">
        <f>IF('Indicator Date'!Q107="","x",'Indicator Date'!Q107)</f>
        <v>2017</v>
      </c>
      <c r="R107" s="157" t="str">
        <f>IF('Indicator Date'!R107="","x",LEFT(RIGHT('Indicator Date'!R107,6),4))</f>
        <v>x</v>
      </c>
      <c r="S107" s="157">
        <f>IF('Indicator Date'!S107="","x",'Indicator Date'!S107)</f>
        <v>2019</v>
      </c>
      <c r="T107" s="157">
        <f>IF('Indicator Date'!T107="","x",'Indicator Date'!T107)</f>
        <v>2016</v>
      </c>
      <c r="U107" s="157">
        <f>IF('Indicator Date'!U107="","x",'Indicator Date'!U107)</f>
        <v>2017</v>
      </c>
      <c r="V107" s="157">
        <f>IF('Indicator Date'!V107="","x",'Indicator Date'!V107)</f>
        <v>2017</v>
      </c>
      <c r="W107" s="157">
        <f>IF('Indicator Date'!W107="","x",'Indicator Date'!W107)</f>
        <v>2015</v>
      </c>
      <c r="X107" s="157">
        <f>IF('Indicator Date'!X107="","x",'Indicator Date'!X107)</f>
        <v>2016</v>
      </c>
      <c r="Y107" s="157">
        <f>IF('Indicator Date'!Y107="","x",'Indicator Date'!Y107)</f>
        <v>2010</v>
      </c>
      <c r="Z107" s="157">
        <f>IF('Indicator Date'!Z107="","x",'Indicator Date'!Z107)</f>
        <v>2017</v>
      </c>
      <c r="AA107" s="157">
        <f>IF('Indicator Date'!AA107="","x",'Indicator Date'!AA107)</f>
        <v>2017</v>
      </c>
      <c r="AB107" s="157">
        <f>IF('Indicator Date'!AB107="","x",'Indicator Date'!AB107)</f>
        <v>2017</v>
      </c>
      <c r="AC107" s="157">
        <f>IF('Indicator Date'!AC107="","x",'Indicator Date'!AC107)</f>
        <v>2015</v>
      </c>
      <c r="AD107" s="157">
        <f>IF('Indicator Date'!AD107="","x",'Indicator Date'!AD107)</f>
        <v>2015</v>
      </c>
      <c r="AE107" s="157">
        <f>IF('Indicator Date'!AE107="","x",'Indicator Date'!AE107)</f>
        <v>2012</v>
      </c>
      <c r="AF107" s="157">
        <f>IF('Indicator Date'!AF107="","x",'Indicator Date'!AF107)</f>
        <v>2017</v>
      </c>
      <c r="AG107" s="157">
        <f>IF('Indicator Date'!AG107="","x",'Indicator Date'!AG107)</f>
        <v>2009</v>
      </c>
      <c r="AH107" s="157">
        <f>IF('Indicator Date'!AH107="","x",'Indicator Date'!AH107)</f>
        <v>2016</v>
      </c>
      <c r="AI107" s="157">
        <f>IF('Indicator Date'!AI107="","x",'Indicator Date'!AI107)</f>
        <v>2017</v>
      </c>
      <c r="AJ107" s="157">
        <f>IF('Indicator Date'!AJ107="","x",'Indicator Date'!AJ107)</f>
        <v>2018</v>
      </c>
      <c r="AK107" s="157" t="str">
        <f>IF('Indicator Date'!AK107="","x",YEAR('Indicator Date'!AK107))</f>
        <v>x</v>
      </c>
      <c r="AL107" s="157">
        <f>IF('Indicator Date'!AL107="","x",YEAR('Indicator Date'!AL107))</f>
        <v>2018</v>
      </c>
      <c r="AM107" s="157" t="str">
        <f>IF('Indicator Date'!AM107="","x",YEAR('Indicator Date'!AM107))</f>
        <v>x</v>
      </c>
      <c r="AN107" s="157">
        <f>IF('Indicator Date'!AN107="","x",'Indicator Date'!AN107)</f>
        <v>2016</v>
      </c>
      <c r="AO107" s="157">
        <f>IF('Indicator Date'!AO107="","x",'Indicator Date'!AO107)</f>
        <v>2016</v>
      </c>
      <c r="AP107" s="157">
        <f>IF('Indicator Date'!AP107="","x",'Indicator Date'!AP107)</f>
        <v>2014</v>
      </c>
      <c r="AQ107" s="157">
        <f>IF('Indicator Date'!AQ107="","x",'Indicator Date'!AQ107)</f>
        <v>2014</v>
      </c>
      <c r="AR107" s="157">
        <f>IF('Indicator Date'!AR107="","x",'Indicator Date'!AR107)</f>
        <v>2013</v>
      </c>
      <c r="AS107" s="157">
        <f>IF('Indicator Date'!AS107="","x",'Indicator Date'!AS107)</f>
        <v>2017</v>
      </c>
      <c r="AT107" s="157">
        <f>IF('Indicator Date'!AT107="","x",'Indicator Date'!AT107)</f>
        <v>2018</v>
      </c>
      <c r="AU107" s="157">
        <f>IF('Indicator Date'!AU107="","x",'Indicator Date'!AU107)</f>
        <v>2016</v>
      </c>
      <c r="AV107" s="157">
        <f>IF('Indicator Date'!AV107="","x",'Indicator Date'!AV107)</f>
        <v>2015</v>
      </c>
      <c r="AW107" s="157">
        <f>IF('Indicator Date'!AW107="","x",'Indicator Date'!AW107)</f>
        <v>2016</v>
      </c>
      <c r="AX107" s="157">
        <f>IF('Indicator Date'!AX107="","x",'Indicator Date'!AX107)</f>
        <v>2017</v>
      </c>
      <c r="AY107" s="157">
        <f>IF('Indicator Date'!AY107="","x",'Indicator Date'!AY107)</f>
        <v>2014</v>
      </c>
      <c r="AZ107" s="157">
        <f>IF('Indicator Date'!AZ107="","x",'Indicator Date'!AZ107)</f>
        <v>2015</v>
      </c>
      <c r="BA107" s="157">
        <f>IF('Indicator Date'!BA107="","x",'Indicator Date'!BA107)</f>
        <v>2015</v>
      </c>
      <c r="BB107" s="157">
        <f>IF('Indicator Date'!BB107="","x",'Indicator Date'!BB107)</f>
        <v>2017</v>
      </c>
      <c r="BC107" s="157">
        <f>IF('Indicator Date'!BC107="","x",'Indicator Date'!BC107)</f>
        <v>2017</v>
      </c>
      <c r="BD107" s="157">
        <f>IF('Indicator Date'!BD107="","x",'Indicator Date'!BD107)</f>
        <v>2015</v>
      </c>
      <c r="BE107" s="157" t="str">
        <f>IF('Indicator Date'!BE107="","x",'Indicator Date'!BE107)</f>
        <v>x</v>
      </c>
      <c r="BF107" s="104"/>
    </row>
    <row r="108" spans="1:58" x14ac:dyDescent="0.25">
      <c r="A108" s="128" t="s">
        <v>197</v>
      </c>
      <c r="B108" s="107" t="s">
        <v>196</v>
      </c>
      <c r="C108" s="157">
        <f>IF('Indicator Date'!C108="","x",'Indicator Date'!C108)</f>
        <v>2015</v>
      </c>
      <c r="D108" s="157">
        <f>IF('Indicator Date'!D108="","x",'Indicator Date'!D108)</f>
        <v>2015</v>
      </c>
      <c r="E108" s="157">
        <f>IF('Indicator Date'!E108="","x",'Indicator Date'!E108)</f>
        <v>2015</v>
      </c>
      <c r="F108" s="157">
        <f>IF('Indicator Date'!F108="","x",'Indicator Date'!F108)</f>
        <v>2015</v>
      </c>
      <c r="G108" s="157">
        <f>IF('Indicator Date'!G108="","x",'Indicator Date'!G108)</f>
        <v>2015</v>
      </c>
      <c r="H108" s="157">
        <f>IF('Indicator Date'!H108="","x",'Indicator Date'!H108)</f>
        <v>2015</v>
      </c>
      <c r="I108" s="157">
        <f>IF('Indicator Date'!I108="","x",'Indicator Date'!I108)</f>
        <v>2015</v>
      </c>
      <c r="J108" s="157">
        <f>IF('Indicator Date'!J108="","x",'Indicator Date'!J108)</f>
        <v>2016</v>
      </c>
      <c r="K108" s="157">
        <f>IF('Indicator Date'!K108="","x",'Indicator Date'!K108)</f>
        <v>2016</v>
      </c>
      <c r="L108" s="157">
        <f>IF('Indicator Date'!L108="","x",'Indicator Date'!L108)</f>
        <v>2016</v>
      </c>
      <c r="M108" s="157">
        <f>IF('Indicator Date'!M108="","x",'Indicator Date'!M108)</f>
        <v>2019</v>
      </c>
      <c r="N108" s="157">
        <f>IF('Indicator Date'!N108="","x",'Indicator Date'!N108)</f>
        <v>2019</v>
      </c>
      <c r="O108" s="157">
        <f>IF('Indicator Date'!O108="","x",'Indicator Date'!O108)</f>
        <v>2018</v>
      </c>
      <c r="P108" s="157">
        <f>IF('Indicator Date'!P108="","x",'Indicator Date'!P108)</f>
        <v>2018</v>
      </c>
      <c r="Q108" s="157">
        <f>IF('Indicator Date'!Q108="","x",'Indicator Date'!Q108)</f>
        <v>2017</v>
      </c>
      <c r="R108" s="157" t="str">
        <f>IF('Indicator Date'!R108="","x",LEFT(RIGHT('Indicator Date'!R108,6),4))</f>
        <v>2009</v>
      </c>
      <c r="S108" s="157">
        <f>IF('Indicator Date'!S108="","x",'Indicator Date'!S108)</f>
        <v>2019</v>
      </c>
      <c r="T108" s="157">
        <f>IF('Indicator Date'!T108="","x",'Indicator Date'!T108)</f>
        <v>2016</v>
      </c>
      <c r="U108" s="157">
        <f>IF('Indicator Date'!U108="","x",'Indicator Date'!U108)</f>
        <v>2017</v>
      </c>
      <c r="V108" s="157">
        <f>IF('Indicator Date'!V108="","x",'Indicator Date'!V108)</f>
        <v>2017</v>
      </c>
      <c r="W108" s="157">
        <f>IF('Indicator Date'!W108="","x",'Indicator Date'!W108)</f>
        <v>2015</v>
      </c>
      <c r="X108" s="157">
        <f>IF('Indicator Date'!X108="","x",'Indicator Date'!X108)</f>
        <v>2009</v>
      </c>
      <c r="Y108" s="157">
        <f>IF('Indicator Date'!Y108="","x",'Indicator Date'!Y108)</f>
        <v>2010</v>
      </c>
      <c r="Z108" s="157">
        <f>IF('Indicator Date'!Z108="","x",'Indicator Date'!Z108)</f>
        <v>2017</v>
      </c>
      <c r="AA108" s="157">
        <f>IF('Indicator Date'!AA108="","x",'Indicator Date'!AA108)</f>
        <v>2017</v>
      </c>
      <c r="AB108" s="157">
        <f>IF('Indicator Date'!AB108="","x",'Indicator Date'!AB108)</f>
        <v>2013</v>
      </c>
      <c r="AC108" s="157">
        <f>IF('Indicator Date'!AC108="","x",'Indicator Date'!AC108)</f>
        <v>2015</v>
      </c>
      <c r="AD108" s="157">
        <f>IF('Indicator Date'!AD108="","x",'Indicator Date'!AD108)</f>
        <v>2015</v>
      </c>
      <c r="AE108" s="157" t="str">
        <f>IF('Indicator Date'!AE108="","x",'Indicator Date'!AE108)</f>
        <v>x</v>
      </c>
      <c r="AF108" s="157">
        <f>IF('Indicator Date'!AF108="","x",'Indicator Date'!AF108)</f>
        <v>2017</v>
      </c>
      <c r="AG108" s="157">
        <f>IF('Indicator Date'!AG108="","x",'Indicator Date'!AG108)</f>
        <v>2009</v>
      </c>
      <c r="AH108" s="157">
        <f>IF('Indicator Date'!AH108="","x",'Indicator Date'!AH108)</f>
        <v>2016</v>
      </c>
      <c r="AI108" s="157">
        <f>IF('Indicator Date'!AI108="","x",'Indicator Date'!AI108)</f>
        <v>2017</v>
      </c>
      <c r="AJ108" s="157">
        <f>IF('Indicator Date'!AJ108="","x",'Indicator Date'!AJ108)</f>
        <v>2018</v>
      </c>
      <c r="AK108" s="157" t="str">
        <f>IF('Indicator Date'!AK108="","x",YEAR('Indicator Date'!AK108))</f>
        <v>x</v>
      </c>
      <c r="AL108" s="157" t="str">
        <f>IF('Indicator Date'!AL108="","x",YEAR('Indicator Date'!AL108))</f>
        <v>x</v>
      </c>
      <c r="AM108" s="157" t="str">
        <f>IF('Indicator Date'!AM108="","x",YEAR('Indicator Date'!AM108))</f>
        <v>x</v>
      </c>
      <c r="AN108" s="157">
        <f>IF('Indicator Date'!AN108="","x",'Indicator Date'!AN108)</f>
        <v>2016</v>
      </c>
      <c r="AO108" s="157">
        <f>IF('Indicator Date'!AO108="","x",'Indicator Date'!AO108)</f>
        <v>2016</v>
      </c>
      <c r="AP108" s="157">
        <f>IF('Indicator Date'!AP108="","x",'Indicator Date'!AP108)</f>
        <v>2013</v>
      </c>
      <c r="AQ108" s="157">
        <f>IF('Indicator Date'!AQ108="","x",'Indicator Date'!AQ108)</f>
        <v>2013</v>
      </c>
      <c r="AR108" s="157">
        <f>IF('Indicator Date'!AR108="","x",'Indicator Date'!AR108)</f>
        <v>2013</v>
      </c>
      <c r="AS108" s="157">
        <f>IF('Indicator Date'!AS108="","x",'Indicator Date'!AS108)</f>
        <v>2017</v>
      </c>
      <c r="AT108" s="157">
        <f>IF('Indicator Date'!AT108="","x",'Indicator Date'!AT108)</f>
        <v>2018</v>
      </c>
      <c r="AU108" s="157">
        <f>IF('Indicator Date'!AU108="","x",'Indicator Date'!AU108)</f>
        <v>2016</v>
      </c>
      <c r="AV108" s="157">
        <f>IF('Indicator Date'!AV108="","x",'Indicator Date'!AV108)</f>
        <v>2015</v>
      </c>
      <c r="AW108" s="157">
        <f>IF('Indicator Date'!AW108="","x",'Indicator Date'!AW108)</f>
        <v>2016</v>
      </c>
      <c r="AX108" s="157">
        <f>IF('Indicator Date'!AX108="","x",'Indicator Date'!AX108)</f>
        <v>2017</v>
      </c>
      <c r="AY108" s="157">
        <f>IF('Indicator Date'!AY108="","x",'Indicator Date'!AY108)</f>
        <v>2014</v>
      </c>
      <c r="AZ108" s="157">
        <f>IF('Indicator Date'!AZ108="","x",'Indicator Date'!AZ108)</f>
        <v>2015</v>
      </c>
      <c r="BA108" s="157">
        <f>IF('Indicator Date'!BA108="","x",'Indicator Date'!BA108)</f>
        <v>2015</v>
      </c>
      <c r="BB108" s="157">
        <f>IF('Indicator Date'!BB108="","x",'Indicator Date'!BB108)</f>
        <v>2017</v>
      </c>
      <c r="BC108" s="157">
        <f>IF('Indicator Date'!BC108="","x",'Indicator Date'!BC108)</f>
        <v>2017</v>
      </c>
      <c r="BD108" s="157">
        <f>IF('Indicator Date'!BD108="","x",'Indicator Date'!BD108)</f>
        <v>2015</v>
      </c>
      <c r="BE108" s="157" t="str">
        <f>IF('Indicator Date'!BE108="","x",'Indicator Date'!BE108)</f>
        <v>x</v>
      </c>
      <c r="BF108" s="104"/>
    </row>
    <row r="109" spans="1:58" x14ac:dyDescent="0.25">
      <c r="A109" s="128" t="s">
        <v>199</v>
      </c>
      <c r="B109" s="107" t="s">
        <v>198</v>
      </c>
      <c r="C109" s="157">
        <f>IF('Indicator Date'!C109="","x",'Indicator Date'!C109)</f>
        <v>2015</v>
      </c>
      <c r="D109" s="157">
        <f>IF('Indicator Date'!D109="","x",'Indicator Date'!D109)</f>
        <v>2015</v>
      </c>
      <c r="E109" s="157">
        <f>IF('Indicator Date'!E109="","x",'Indicator Date'!E109)</f>
        <v>2015</v>
      </c>
      <c r="F109" s="157">
        <f>IF('Indicator Date'!F109="","x",'Indicator Date'!F109)</f>
        <v>2015</v>
      </c>
      <c r="G109" s="157">
        <f>IF('Indicator Date'!G109="","x",'Indicator Date'!G109)</f>
        <v>2015</v>
      </c>
      <c r="H109" s="157">
        <f>IF('Indicator Date'!H109="","x",'Indicator Date'!H109)</f>
        <v>2015</v>
      </c>
      <c r="I109" s="157">
        <f>IF('Indicator Date'!I109="","x",'Indicator Date'!I109)</f>
        <v>2015</v>
      </c>
      <c r="J109" s="157">
        <f>IF('Indicator Date'!J109="","x",'Indicator Date'!J109)</f>
        <v>2016</v>
      </c>
      <c r="K109" s="157">
        <f>IF('Indicator Date'!K109="","x",'Indicator Date'!K109)</f>
        <v>2016</v>
      </c>
      <c r="L109" s="157">
        <f>IF('Indicator Date'!L109="","x",'Indicator Date'!L109)</f>
        <v>2016</v>
      </c>
      <c r="M109" s="157">
        <f>IF('Indicator Date'!M109="","x",'Indicator Date'!M109)</f>
        <v>2019</v>
      </c>
      <c r="N109" s="157">
        <f>IF('Indicator Date'!N109="","x",'Indicator Date'!N109)</f>
        <v>2019</v>
      </c>
      <c r="O109" s="157">
        <f>IF('Indicator Date'!O109="","x",'Indicator Date'!O109)</f>
        <v>2018</v>
      </c>
      <c r="P109" s="157">
        <f>IF('Indicator Date'!P109="","x",'Indicator Date'!P109)</f>
        <v>2018</v>
      </c>
      <c r="Q109" s="157">
        <f>IF('Indicator Date'!Q109="","x",'Indicator Date'!Q109)</f>
        <v>2017</v>
      </c>
      <c r="R109" s="157" t="str">
        <f>IF('Indicator Date'!R109="","x",LEFT(RIGHT('Indicator Date'!R109,6),4))</f>
        <v>2015</v>
      </c>
      <c r="S109" s="157">
        <f>IF('Indicator Date'!S109="","x",'Indicator Date'!S109)</f>
        <v>2019</v>
      </c>
      <c r="T109" s="157">
        <f>IF('Indicator Date'!T109="","x",'Indicator Date'!T109)</f>
        <v>2016</v>
      </c>
      <c r="U109" s="157">
        <f>IF('Indicator Date'!U109="","x",'Indicator Date'!U109)</f>
        <v>2017</v>
      </c>
      <c r="V109" s="157">
        <f>IF('Indicator Date'!V109="","x",'Indicator Date'!V109)</f>
        <v>2017</v>
      </c>
      <c r="W109" s="157">
        <f>IF('Indicator Date'!W109="","x",'Indicator Date'!W109)</f>
        <v>2015</v>
      </c>
      <c r="X109" s="157">
        <f>IF('Indicator Date'!X109="","x",'Indicator Date'!X109)</f>
        <v>2006</v>
      </c>
      <c r="Y109" s="157">
        <f>IF('Indicator Date'!Y109="","x",'Indicator Date'!Y109)</f>
        <v>2010</v>
      </c>
      <c r="Z109" s="157">
        <f>IF('Indicator Date'!Z109="","x",'Indicator Date'!Z109)</f>
        <v>2017</v>
      </c>
      <c r="AA109" s="157">
        <f>IF('Indicator Date'!AA109="","x",'Indicator Date'!AA109)</f>
        <v>2017</v>
      </c>
      <c r="AB109" s="157">
        <f>IF('Indicator Date'!AB109="","x",'Indicator Date'!AB109)</f>
        <v>2017</v>
      </c>
      <c r="AC109" s="157">
        <f>IF('Indicator Date'!AC109="","x",'Indicator Date'!AC109)</f>
        <v>2015</v>
      </c>
      <c r="AD109" s="157">
        <f>IF('Indicator Date'!AD109="","x",'Indicator Date'!AD109)</f>
        <v>2015</v>
      </c>
      <c r="AE109" s="157">
        <f>IF('Indicator Date'!AE109="","x",'Indicator Date'!AE109)</f>
        <v>2012</v>
      </c>
      <c r="AF109" s="157">
        <f>IF('Indicator Date'!AF109="","x",'Indicator Date'!AF109)</f>
        <v>2017</v>
      </c>
      <c r="AG109" s="157">
        <f>IF('Indicator Date'!AG109="","x",'Indicator Date'!AG109)</f>
        <v>2009</v>
      </c>
      <c r="AH109" s="157">
        <f>IF('Indicator Date'!AH109="","x",'Indicator Date'!AH109)</f>
        <v>2016</v>
      </c>
      <c r="AI109" s="157">
        <f>IF('Indicator Date'!AI109="","x",'Indicator Date'!AI109)</f>
        <v>2017</v>
      </c>
      <c r="AJ109" s="157">
        <f>IF('Indicator Date'!AJ109="","x",'Indicator Date'!AJ109)</f>
        <v>2018</v>
      </c>
      <c r="AK109" s="157">
        <f>IF('Indicator Date'!AK109="","x",YEAR('Indicator Date'!AK109))</f>
        <v>2018</v>
      </c>
      <c r="AL109" s="157">
        <f>IF('Indicator Date'!AL109="","x",YEAR('Indicator Date'!AL109))</f>
        <v>2018</v>
      </c>
      <c r="AM109" s="157">
        <f>IF('Indicator Date'!AM109="","x",YEAR('Indicator Date'!AM109))</f>
        <v>2018</v>
      </c>
      <c r="AN109" s="157">
        <f>IF('Indicator Date'!AN109="","x",'Indicator Date'!AN109)</f>
        <v>2016</v>
      </c>
      <c r="AO109" s="157">
        <f>IF('Indicator Date'!AO109="","x",'Indicator Date'!AO109)</f>
        <v>2016</v>
      </c>
      <c r="AP109" s="157">
        <f>IF('Indicator Date'!AP109="","x",'Indicator Date'!AP109)</f>
        <v>2014</v>
      </c>
      <c r="AQ109" s="157">
        <f>IF('Indicator Date'!AQ109="","x",'Indicator Date'!AQ109)</f>
        <v>2014</v>
      </c>
      <c r="AR109" s="157">
        <f>IF('Indicator Date'!AR109="","x",'Indicator Date'!AR109)</f>
        <v>2015</v>
      </c>
      <c r="AS109" s="157">
        <f>IF('Indicator Date'!AS109="","x",'Indicator Date'!AS109)</f>
        <v>2017</v>
      </c>
      <c r="AT109" s="157">
        <f>IF('Indicator Date'!AT109="","x",'Indicator Date'!AT109)</f>
        <v>2018</v>
      </c>
      <c r="AU109" s="157">
        <f>IF('Indicator Date'!AU109="","x",'Indicator Date'!AU109)</f>
        <v>2016</v>
      </c>
      <c r="AV109" s="157">
        <f>IF('Indicator Date'!AV109="","x",'Indicator Date'!AV109)</f>
        <v>2015</v>
      </c>
      <c r="AW109" s="157">
        <f>IF('Indicator Date'!AW109="","x",'Indicator Date'!AW109)</f>
        <v>2016</v>
      </c>
      <c r="AX109" s="157">
        <f>IF('Indicator Date'!AX109="","x",'Indicator Date'!AX109)</f>
        <v>2016</v>
      </c>
      <c r="AY109" s="157">
        <f>IF('Indicator Date'!AY109="","x",'Indicator Date'!AY109)</f>
        <v>2014</v>
      </c>
      <c r="AZ109" s="157">
        <f>IF('Indicator Date'!AZ109="","x",'Indicator Date'!AZ109)</f>
        <v>2015</v>
      </c>
      <c r="BA109" s="157">
        <f>IF('Indicator Date'!BA109="","x",'Indicator Date'!BA109)</f>
        <v>2015</v>
      </c>
      <c r="BB109" s="157">
        <f>IF('Indicator Date'!BB109="","x",'Indicator Date'!BB109)</f>
        <v>2017</v>
      </c>
      <c r="BC109" s="157">
        <f>IF('Indicator Date'!BC109="","x",'Indicator Date'!BC109)</f>
        <v>2017</v>
      </c>
      <c r="BD109" s="157">
        <f>IF('Indicator Date'!BD109="","x",'Indicator Date'!BD109)</f>
        <v>2015</v>
      </c>
      <c r="BE109" s="157" t="str">
        <f>IF('Indicator Date'!BE109="","x",'Indicator Date'!BE109)</f>
        <v>x</v>
      </c>
      <c r="BF109" s="104"/>
    </row>
    <row r="110" spans="1:58" x14ac:dyDescent="0.25">
      <c r="A110" s="128" t="s">
        <v>201</v>
      </c>
      <c r="B110" s="107" t="s">
        <v>200</v>
      </c>
      <c r="C110" s="157">
        <f>IF('Indicator Date'!C110="","x",'Indicator Date'!C110)</f>
        <v>2015</v>
      </c>
      <c r="D110" s="157">
        <f>IF('Indicator Date'!D110="","x",'Indicator Date'!D110)</f>
        <v>2015</v>
      </c>
      <c r="E110" s="157">
        <f>IF('Indicator Date'!E110="","x",'Indicator Date'!E110)</f>
        <v>2015</v>
      </c>
      <c r="F110" s="157">
        <f>IF('Indicator Date'!F110="","x",'Indicator Date'!F110)</f>
        <v>2015</v>
      </c>
      <c r="G110" s="157">
        <f>IF('Indicator Date'!G110="","x",'Indicator Date'!G110)</f>
        <v>2015</v>
      </c>
      <c r="H110" s="157">
        <f>IF('Indicator Date'!H110="","x",'Indicator Date'!H110)</f>
        <v>2015</v>
      </c>
      <c r="I110" s="157">
        <f>IF('Indicator Date'!I110="","x",'Indicator Date'!I110)</f>
        <v>2015</v>
      </c>
      <c r="J110" s="157">
        <f>IF('Indicator Date'!J110="","x",'Indicator Date'!J110)</f>
        <v>2016</v>
      </c>
      <c r="K110" s="157">
        <f>IF('Indicator Date'!K110="","x",'Indicator Date'!K110)</f>
        <v>2016</v>
      </c>
      <c r="L110" s="157">
        <f>IF('Indicator Date'!L110="","x",'Indicator Date'!L110)</f>
        <v>2016</v>
      </c>
      <c r="M110" s="157">
        <f>IF('Indicator Date'!M110="","x",'Indicator Date'!M110)</f>
        <v>2019</v>
      </c>
      <c r="N110" s="157">
        <f>IF('Indicator Date'!N110="","x",'Indicator Date'!N110)</f>
        <v>2019</v>
      </c>
      <c r="O110" s="157">
        <f>IF('Indicator Date'!O110="","x",'Indicator Date'!O110)</f>
        <v>2018</v>
      </c>
      <c r="P110" s="157">
        <f>IF('Indicator Date'!P110="","x",'Indicator Date'!P110)</f>
        <v>2018</v>
      </c>
      <c r="Q110" s="157" t="str">
        <f>IF('Indicator Date'!Q110="","x",'Indicator Date'!Q110)</f>
        <v>x</v>
      </c>
      <c r="R110" s="157" t="str">
        <f>IF('Indicator Date'!R110="","x",LEFT(RIGHT('Indicator Date'!R110,6),4))</f>
        <v>x</v>
      </c>
      <c r="S110" s="157">
        <f>IF('Indicator Date'!S110="","x",'Indicator Date'!S110)</f>
        <v>2019</v>
      </c>
      <c r="T110" s="157">
        <f>IF('Indicator Date'!T110="","x",'Indicator Date'!T110)</f>
        <v>2016</v>
      </c>
      <c r="U110" s="157">
        <f>IF('Indicator Date'!U110="","x",'Indicator Date'!U110)</f>
        <v>2017</v>
      </c>
      <c r="V110" s="157" t="str">
        <f>IF('Indicator Date'!V110="","x",'Indicator Date'!V110)</f>
        <v>x</v>
      </c>
      <c r="W110" s="157">
        <f>IF('Indicator Date'!W110="","x",'Indicator Date'!W110)</f>
        <v>2015</v>
      </c>
      <c r="X110" s="157" t="str">
        <f>IF('Indicator Date'!X110="","x",'Indicator Date'!X110)</f>
        <v>x</v>
      </c>
      <c r="Y110" s="157">
        <f>IF('Indicator Date'!Y110="","x",'Indicator Date'!Y110)</f>
        <v>2015</v>
      </c>
      <c r="Z110" s="157">
        <f>IF('Indicator Date'!Z110="","x",'Indicator Date'!Z110)</f>
        <v>2017</v>
      </c>
      <c r="AA110" s="157">
        <f>IF('Indicator Date'!AA110="","x",'Indicator Date'!AA110)</f>
        <v>2017</v>
      </c>
      <c r="AB110" s="157">
        <f>IF('Indicator Date'!AB110="","x",'Indicator Date'!AB110)</f>
        <v>2016</v>
      </c>
      <c r="AC110" s="157">
        <f>IF('Indicator Date'!AC110="","x",'Indicator Date'!AC110)</f>
        <v>2015</v>
      </c>
      <c r="AD110" s="157">
        <f>IF('Indicator Date'!AD110="","x",'Indicator Date'!AD110)</f>
        <v>2015</v>
      </c>
      <c r="AE110" s="157" t="str">
        <f>IF('Indicator Date'!AE110="","x",'Indicator Date'!AE110)</f>
        <v>x</v>
      </c>
      <c r="AF110" s="157">
        <f>IF('Indicator Date'!AF110="","x",'Indicator Date'!AF110)</f>
        <v>2017</v>
      </c>
      <c r="AG110" s="157" t="str">
        <f>IF('Indicator Date'!AG110="","x",'Indicator Date'!AG110)</f>
        <v>x</v>
      </c>
      <c r="AH110" s="157">
        <f>IF('Indicator Date'!AH110="","x",'Indicator Date'!AH110)</f>
        <v>2016</v>
      </c>
      <c r="AI110" s="157">
        <f>IF('Indicator Date'!AI110="","x",'Indicator Date'!AI110)</f>
        <v>2017</v>
      </c>
      <c r="AJ110" s="157">
        <f>IF('Indicator Date'!AJ110="","x",'Indicator Date'!AJ110)</f>
        <v>2018</v>
      </c>
      <c r="AK110" s="157" t="str">
        <f>IF('Indicator Date'!AK110="","x",YEAR('Indicator Date'!AK110))</f>
        <v>x</v>
      </c>
      <c r="AL110" s="157">
        <f>IF('Indicator Date'!AL110="","x",YEAR('Indicator Date'!AL110))</f>
        <v>2018</v>
      </c>
      <c r="AM110" s="157" t="str">
        <f>IF('Indicator Date'!AM110="","x",YEAR('Indicator Date'!AM110))</f>
        <v>x</v>
      </c>
      <c r="AN110" s="157">
        <f>IF('Indicator Date'!AN110="","x",'Indicator Date'!AN110)</f>
        <v>2016</v>
      </c>
      <c r="AO110" s="157">
        <f>IF('Indicator Date'!AO110="","x",'Indicator Date'!AO110)</f>
        <v>2016</v>
      </c>
      <c r="AP110" s="157">
        <f>IF('Indicator Date'!AP110="","x",'Indicator Date'!AP110)</f>
        <v>2014</v>
      </c>
      <c r="AQ110" s="157">
        <f>IF('Indicator Date'!AQ110="","x",'Indicator Date'!AQ110)</f>
        <v>2014</v>
      </c>
      <c r="AR110" s="157" t="str">
        <f>IF('Indicator Date'!AR110="","x",'Indicator Date'!AR110)</f>
        <v>x</v>
      </c>
      <c r="AS110" s="157">
        <f>IF('Indicator Date'!AS110="","x",'Indicator Date'!AS110)</f>
        <v>2017</v>
      </c>
      <c r="AT110" s="157">
        <f>IF('Indicator Date'!AT110="","x",'Indicator Date'!AT110)</f>
        <v>2018</v>
      </c>
      <c r="AU110" s="157">
        <f>IF('Indicator Date'!AU110="","x",'Indicator Date'!AU110)</f>
        <v>2016</v>
      </c>
      <c r="AV110" s="157">
        <f>IF('Indicator Date'!AV110="","x",'Indicator Date'!AV110)</f>
        <v>2015</v>
      </c>
      <c r="AW110" s="157">
        <f>IF('Indicator Date'!AW110="","x",'Indicator Date'!AW110)</f>
        <v>2016</v>
      </c>
      <c r="AX110" s="157">
        <f>IF('Indicator Date'!AX110="","x",'Indicator Date'!AX110)</f>
        <v>2017</v>
      </c>
      <c r="AY110" s="157">
        <f>IF('Indicator Date'!AY110="","x",'Indicator Date'!AY110)</f>
        <v>2014</v>
      </c>
      <c r="AZ110" s="157">
        <f>IF('Indicator Date'!AZ110="","x",'Indicator Date'!AZ110)</f>
        <v>2015</v>
      </c>
      <c r="BA110" s="157">
        <f>IF('Indicator Date'!BA110="","x",'Indicator Date'!BA110)</f>
        <v>2015</v>
      </c>
      <c r="BB110" s="157">
        <f>IF('Indicator Date'!BB110="","x",'Indicator Date'!BB110)</f>
        <v>2017</v>
      </c>
      <c r="BC110" s="157">
        <f>IF('Indicator Date'!BC110="","x",'Indicator Date'!BC110)</f>
        <v>2017</v>
      </c>
      <c r="BD110" s="157">
        <f>IF('Indicator Date'!BD110="","x",'Indicator Date'!BD110)</f>
        <v>2015</v>
      </c>
      <c r="BE110" s="157" t="str">
        <f>IF('Indicator Date'!BE110="","x",'Indicator Date'!BE110)</f>
        <v>x</v>
      </c>
      <c r="BF110" s="104"/>
    </row>
    <row r="111" spans="1:58" x14ac:dyDescent="0.25">
      <c r="A111" s="128" t="s">
        <v>203</v>
      </c>
      <c r="B111" s="107" t="s">
        <v>202</v>
      </c>
      <c r="C111" s="157">
        <f>IF('Indicator Date'!C111="","x",'Indicator Date'!C111)</f>
        <v>2015</v>
      </c>
      <c r="D111" s="157">
        <f>IF('Indicator Date'!D111="","x",'Indicator Date'!D111)</f>
        <v>2015</v>
      </c>
      <c r="E111" s="157">
        <f>IF('Indicator Date'!E111="","x",'Indicator Date'!E111)</f>
        <v>2015</v>
      </c>
      <c r="F111" s="157">
        <f>IF('Indicator Date'!F111="","x",'Indicator Date'!F111)</f>
        <v>2015</v>
      </c>
      <c r="G111" s="157">
        <f>IF('Indicator Date'!G111="","x",'Indicator Date'!G111)</f>
        <v>2015</v>
      </c>
      <c r="H111" s="157">
        <f>IF('Indicator Date'!H111="","x",'Indicator Date'!H111)</f>
        <v>2015</v>
      </c>
      <c r="I111" s="157">
        <f>IF('Indicator Date'!I111="","x",'Indicator Date'!I111)</f>
        <v>2015</v>
      </c>
      <c r="J111" s="157">
        <f>IF('Indicator Date'!J111="","x",'Indicator Date'!J111)</f>
        <v>2016</v>
      </c>
      <c r="K111" s="157">
        <f>IF('Indicator Date'!K111="","x",'Indicator Date'!K111)</f>
        <v>2016</v>
      </c>
      <c r="L111" s="157">
        <f>IF('Indicator Date'!L111="","x",'Indicator Date'!L111)</f>
        <v>2016</v>
      </c>
      <c r="M111" s="157">
        <f>IF('Indicator Date'!M111="","x",'Indicator Date'!M111)</f>
        <v>2019</v>
      </c>
      <c r="N111" s="157">
        <f>IF('Indicator Date'!N111="","x",'Indicator Date'!N111)</f>
        <v>2019</v>
      </c>
      <c r="O111" s="157">
        <f>IF('Indicator Date'!O111="","x",'Indicator Date'!O111)</f>
        <v>2018</v>
      </c>
      <c r="P111" s="157">
        <f>IF('Indicator Date'!P111="","x",'Indicator Date'!P111)</f>
        <v>2018</v>
      </c>
      <c r="Q111" s="157">
        <f>IF('Indicator Date'!Q111="","x",'Indicator Date'!Q111)</f>
        <v>2017</v>
      </c>
      <c r="R111" s="157" t="str">
        <f>IF('Indicator Date'!R111="","x",LEFT(RIGHT('Indicator Date'!R111,6),4))</f>
        <v>x</v>
      </c>
      <c r="S111" s="157">
        <f>IF('Indicator Date'!S111="","x",'Indicator Date'!S111)</f>
        <v>2019</v>
      </c>
      <c r="T111" s="157">
        <f>IF('Indicator Date'!T111="","x",'Indicator Date'!T111)</f>
        <v>2016</v>
      </c>
      <c r="U111" s="157">
        <f>IF('Indicator Date'!U111="","x",'Indicator Date'!U111)</f>
        <v>2017</v>
      </c>
      <c r="V111" s="157">
        <f>IF('Indicator Date'!V111="","x",'Indicator Date'!V111)</f>
        <v>2017</v>
      </c>
      <c r="W111" s="157">
        <f>IF('Indicator Date'!W111="","x",'Indicator Date'!W111)</f>
        <v>2015</v>
      </c>
      <c r="X111" s="157">
        <f>IF('Indicator Date'!X111="","x",'Indicator Date'!X111)</f>
        <v>2007</v>
      </c>
      <c r="Y111" s="157">
        <f>IF('Indicator Date'!Y111="","x",'Indicator Date'!Y111)</f>
        <v>2010</v>
      </c>
      <c r="Z111" s="157">
        <f>IF('Indicator Date'!Z111="","x",'Indicator Date'!Z111)</f>
        <v>2017</v>
      </c>
      <c r="AA111" s="157">
        <f>IF('Indicator Date'!AA111="","x",'Indicator Date'!AA111)</f>
        <v>2017</v>
      </c>
      <c r="AB111" s="157" t="str">
        <f>IF('Indicator Date'!AB111="","x",'Indicator Date'!AB111)</f>
        <v>x</v>
      </c>
      <c r="AC111" s="157">
        <f>IF('Indicator Date'!AC111="","x",'Indicator Date'!AC111)</f>
        <v>2015</v>
      </c>
      <c r="AD111" s="157" t="str">
        <f>IF('Indicator Date'!AD111="","x",'Indicator Date'!AD111)</f>
        <v>x</v>
      </c>
      <c r="AE111" s="157" t="str">
        <f>IF('Indicator Date'!AE111="","x",'Indicator Date'!AE111)</f>
        <v>x</v>
      </c>
      <c r="AF111" s="157" t="str">
        <f>IF('Indicator Date'!AF111="","x",'Indicator Date'!AF111)</f>
        <v>x</v>
      </c>
      <c r="AG111" s="157" t="str">
        <f>IF('Indicator Date'!AG111="","x",'Indicator Date'!AG111)</f>
        <v>x</v>
      </c>
      <c r="AH111" s="157">
        <f>IF('Indicator Date'!AH111="","x",'Indicator Date'!AH111)</f>
        <v>2016</v>
      </c>
      <c r="AI111" s="157">
        <f>IF('Indicator Date'!AI111="","x",'Indicator Date'!AI111)</f>
        <v>2017</v>
      </c>
      <c r="AJ111" s="157">
        <f>IF('Indicator Date'!AJ111="","x",'Indicator Date'!AJ111)</f>
        <v>2018</v>
      </c>
      <c r="AK111" s="157" t="str">
        <f>IF('Indicator Date'!AK111="","x",YEAR('Indicator Date'!AK111))</f>
        <v>x</v>
      </c>
      <c r="AL111" s="157" t="str">
        <f>IF('Indicator Date'!AL111="","x",YEAR('Indicator Date'!AL111))</f>
        <v>x</v>
      </c>
      <c r="AM111" s="157" t="str">
        <f>IF('Indicator Date'!AM111="","x",YEAR('Indicator Date'!AM111))</f>
        <v>x</v>
      </c>
      <c r="AN111" s="157">
        <f>IF('Indicator Date'!AN111="","x",'Indicator Date'!AN111)</f>
        <v>2016</v>
      </c>
      <c r="AO111" s="157">
        <f>IF('Indicator Date'!AO111="","x",'Indicator Date'!AO111)</f>
        <v>2016</v>
      </c>
      <c r="AP111" s="157" t="str">
        <f>IF('Indicator Date'!AP111="","x",'Indicator Date'!AP111)</f>
        <v>x</v>
      </c>
      <c r="AQ111" s="157" t="str">
        <f>IF('Indicator Date'!AQ111="","x",'Indicator Date'!AQ111)</f>
        <v>x</v>
      </c>
      <c r="AR111" s="157">
        <f>IF('Indicator Date'!AR111="","x",'Indicator Date'!AR111)</f>
        <v>2013</v>
      </c>
      <c r="AS111" s="157">
        <f>IF('Indicator Date'!AS111="","x",'Indicator Date'!AS111)</f>
        <v>2017</v>
      </c>
      <c r="AT111" s="157" t="str">
        <f>IF('Indicator Date'!AT111="","x",'Indicator Date'!AT111)</f>
        <v>x</v>
      </c>
      <c r="AU111" s="157">
        <f>IF('Indicator Date'!AU111="","x",'Indicator Date'!AU111)</f>
        <v>2016</v>
      </c>
      <c r="AV111" s="157">
        <f>IF('Indicator Date'!AV111="","x",'Indicator Date'!AV111)</f>
        <v>2015</v>
      </c>
      <c r="AW111" s="157">
        <f>IF('Indicator Date'!AW111="","x",'Indicator Date'!AW111)</f>
        <v>2016</v>
      </c>
      <c r="AX111" s="157">
        <f>IF('Indicator Date'!AX111="","x",'Indicator Date'!AX111)</f>
        <v>2015</v>
      </c>
      <c r="AY111" s="157">
        <f>IF('Indicator Date'!AY111="","x",'Indicator Date'!AY111)</f>
        <v>2014</v>
      </c>
      <c r="AZ111" s="157">
        <f>IF('Indicator Date'!AZ111="","x",'Indicator Date'!AZ111)</f>
        <v>2015</v>
      </c>
      <c r="BA111" s="157">
        <f>IF('Indicator Date'!BA111="","x",'Indicator Date'!BA111)</f>
        <v>2015</v>
      </c>
      <c r="BB111" s="157">
        <f>IF('Indicator Date'!BB111="","x",'Indicator Date'!BB111)</f>
        <v>2017</v>
      </c>
      <c r="BC111" s="157">
        <f>IF('Indicator Date'!BC111="","x",'Indicator Date'!BC111)</f>
        <v>2017</v>
      </c>
      <c r="BD111" s="157">
        <f>IF('Indicator Date'!BD111="","x",'Indicator Date'!BD111)</f>
        <v>2015</v>
      </c>
      <c r="BE111" s="157" t="str">
        <f>IF('Indicator Date'!BE111="","x",'Indicator Date'!BE111)</f>
        <v>x</v>
      </c>
      <c r="BF111" s="104"/>
    </row>
    <row r="112" spans="1:58" x14ac:dyDescent="0.25">
      <c r="A112" s="128" t="s">
        <v>205</v>
      </c>
      <c r="B112" s="107" t="s">
        <v>204</v>
      </c>
      <c r="C112" s="157">
        <f>IF('Indicator Date'!C112="","x",'Indicator Date'!C112)</f>
        <v>2015</v>
      </c>
      <c r="D112" s="157">
        <f>IF('Indicator Date'!D112="","x",'Indicator Date'!D112)</f>
        <v>2015</v>
      </c>
      <c r="E112" s="157">
        <f>IF('Indicator Date'!E112="","x",'Indicator Date'!E112)</f>
        <v>2015</v>
      </c>
      <c r="F112" s="157">
        <f>IF('Indicator Date'!F112="","x",'Indicator Date'!F112)</f>
        <v>2015</v>
      </c>
      <c r="G112" s="157">
        <f>IF('Indicator Date'!G112="","x",'Indicator Date'!G112)</f>
        <v>2015</v>
      </c>
      <c r="H112" s="157">
        <f>IF('Indicator Date'!H112="","x",'Indicator Date'!H112)</f>
        <v>2015</v>
      </c>
      <c r="I112" s="157">
        <f>IF('Indicator Date'!I112="","x",'Indicator Date'!I112)</f>
        <v>2015</v>
      </c>
      <c r="J112" s="157">
        <f>IF('Indicator Date'!J112="","x",'Indicator Date'!J112)</f>
        <v>2016</v>
      </c>
      <c r="K112" s="157">
        <f>IF('Indicator Date'!K112="","x",'Indicator Date'!K112)</f>
        <v>2016</v>
      </c>
      <c r="L112" s="157">
        <f>IF('Indicator Date'!L112="","x",'Indicator Date'!L112)</f>
        <v>2016</v>
      </c>
      <c r="M112" s="157">
        <f>IF('Indicator Date'!M112="","x",'Indicator Date'!M112)</f>
        <v>2019</v>
      </c>
      <c r="N112" s="157">
        <f>IF('Indicator Date'!N112="","x",'Indicator Date'!N112)</f>
        <v>2019</v>
      </c>
      <c r="O112" s="157">
        <f>IF('Indicator Date'!O112="","x",'Indicator Date'!O112)</f>
        <v>2018</v>
      </c>
      <c r="P112" s="157">
        <f>IF('Indicator Date'!P112="","x",'Indicator Date'!P112)</f>
        <v>2018</v>
      </c>
      <c r="Q112" s="157">
        <f>IF('Indicator Date'!Q112="","x",'Indicator Date'!Q112)</f>
        <v>2017</v>
      </c>
      <c r="R112" s="157" t="str">
        <f>IF('Indicator Date'!R112="","x",LEFT(RIGHT('Indicator Date'!R112,6),4))</f>
        <v>2015</v>
      </c>
      <c r="S112" s="157">
        <f>IF('Indicator Date'!S112="","x",'Indicator Date'!S112)</f>
        <v>2019</v>
      </c>
      <c r="T112" s="157">
        <f>IF('Indicator Date'!T112="","x",'Indicator Date'!T112)</f>
        <v>2016</v>
      </c>
      <c r="U112" s="157">
        <f>IF('Indicator Date'!U112="","x",'Indicator Date'!U112)</f>
        <v>2017</v>
      </c>
      <c r="V112" s="157">
        <f>IF('Indicator Date'!V112="","x",'Indicator Date'!V112)</f>
        <v>2017</v>
      </c>
      <c r="W112" s="157">
        <f>IF('Indicator Date'!W112="","x",'Indicator Date'!W112)</f>
        <v>2015</v>
      </c>
      <c r="X112" s="157">
        <f>IF('Indicator Date'!X112="","x",'Indicator Date'!X112)</f>
        <v>2012</v>
      </c>
      <c r="Y112" s="157">
        <f>IF('Indicator Date'!Y112="","x",'Indicator Date'!Y112)</f>
        <v>2010</v>
      </c>
      <c r="Z112" s="157">
        <f>IF('Indicator Date'!Z112="","x",'Indicator Date'!Z112)</f>
        <v>2017</v>
      </c>
      <c r="AA112" s="157">
        <f>IF('Indicator Date'!AA112="","x",'Indicator Date'!AA112)</f>
        <v>2017</v>
      </c>
      <c r="AB112" s="157">
        <f>IF('Indicator Date'!AB112="","x",'Indicator Date'!AB112)</f>
        <v>2017</v>
      </c>
      <c r="AC112" s="157">
        <f>IF('Indicator Date'!AC112="","x",'Indicator Date'!AC112)</f>
        <v>2015</v>
      </c>
      <c r="AD112" s="157">
        <f>IF('Indicator Date'!AD112="","x",'Indicator Date'!AD112)</f>
        <v>2015</v>
      </c>
      <c r="AE112" s="157">
        <f>IF('Indicator Date'!AE112="","x",'Indicator Date'!AE112)</f>
        <v>2012</v>
      </c>
      <c r="AF112" s="157">
        <f>IF('Indicator Date'!AF112="","x",'Indicator Date'!AF112)</f>
        <v>2017</v>
      </c>
      <c r="AG112" s="157">
        <f>IF('Indicator Date'!AG112="","x",'Indicator Date'!AG112)</f>
        <v>2014</v>
      </c>
      <c r="AH112" s="157">
        <f>IF('Indicator Date'!AH112="","x",'Indicator Date'!AH112)</f>
        <v>2016</v>
      </c>
      <c r="AI112" s="157">
        <f>IF('Indicator Date'!AI112="","x",'Indicator Date'!AI112)</f>
        <v>2017</v>
      </c>
      <c r="AJ112" s="157">
        <f>IF('Indicator Date'!AJ112="","x",'Indicator Date'!AJ112)</f>
        <v>2018</v>
      </c>
      <c r="AK112" s="157" t="str">
        <f>IF('Indicator Date'!AK112="","x",YEAR('Indicator Date'!AK112))</f>
        <v>x</v>
      </c>
      <c r="AL112" s="157">
        <f>IF('Indicator Date'!AL112="","x",YEAR('Indicator Date'!AL112))</f>
        <v>2019</v>
      </c>
      <c r="AM112" s="157" t="str">
        <f>IF('Indicator Date'!AM112="","x",YEAR('Indicator Date'!AM112))</f>
        <v>x</v>
      </c>
      <c r="AN112" s="157">
        <f>IF('Indicator Date'!AN112="","x",'Indicator Date'!AN112)</f>
        <v>2016</v>
      </c>
      <c r="AO112" s="157">
        <f>IF('Indicator Date'!AO112="","x",'Indicator Date'!AO112)</f>
        <v>2016</v>
      </c>
      <c r="AP112" s="157">
        <f>IF('Indicator Date'!AP112="","x",'Indicator Date'!AP112)</f>
        <v>2014</v>
      </c>
      <c r="AQ112" s="157">
        <f>IF('Indicator Date'!AQ112="","x",'Indicator Date'!AQ112)</f>
        <v>2014</v>
      </c>
      <c r="AR112" s="157">
        <f>IF('Indicator Date'!AR112="","x",'Indicator Date'!AR112)</f>
        <v>2013</v>
      </c>
      <c r="AS112" s="157">
        <f>IF('Indicator Date'!AS112="","x",'Indicator Date'!AS112)</f>
        <v>2017</v>
      </c>
      <c r="AT112" s="157">
        <f>IF('Indicator Date'!AT112="","x",'Indicator Date'!AT112)</f>
        <v>2018</v>
      </c>
      <c r="AU112" s="157">
        <f>IF('Indicator Date'!AU112="","x",'Indicator Date'!AU112)</f>
        <v>2016</v>
      </c>
      <c r="AV112" s="157">
        <f>IF('Indicator Date'!AV112="","x",'Indicator Date'!AV112)</f>
        <v>2015</v>
      </c>
      <c r="AW112" s="157">
        <f>IF('Indicator Date'!AW112="","x",'Indicator Date'!AW112)</f>
        <v>2016</v>
      </c>
      <c r="AX112" s="157">
        <f>IF('Indicator Date'!AX112="","x",'Indicator Date'!AX112)</f>
        <v>2017</v>
      </c>
      <c r="AY112" s="157">
        <f>IF('Indicator Date'!AY112="","x",'Indicator Date'!AY112)</f>
        <v>2014</v>
      </c>
      <c r="AZ112" s="157">
        <f>IF('Indicator Date'!AZ112="","x",'Indicator Date'!AZ112)</f>
        <v>2015</v>
      </c>
      <c r="BA112" s="157">
        <f>IF('Indicator Date'!BA112="","x",'Indicator Date'!BA112)</f>
        <v>2015</v>
      </c>
      <c r="BB112" s="157">
        <f>IF('Indicator Date'!BB112="","x",'Indicator Date'!BB112)</f>
        <v>2017</v>
      </c>
      <c r="BC112" s="157">
        <f>IF('Indicator Date'!BC112="","x",'Indicator Date'!BC112)</f>
        <v>2017</v>
      </c>
      <c r="BD112" s="157">
        <f>IF('Indicator Date'!BD112="","x",'Indicator Date'!BD112)</f>
        <v>2015</v>
      </c>
      <c r="BE112" s="157" t="str">
        <f>IF('Indicator Date'!BE112="","x",'Indicator Date'!BE112)</f>
        <v>x</v>
      </c>
      <c r="BF112" s="104"/>
    </row>
    <row r="113" spans="1:58" x14ac:dyDescent="0.25">
      <c r="A113" s="128" t="s">
        <v>207</v>
      </c>
      <c r="B113" s="107" t="s">
        <v>206</v>
      </c>
      <c r="C113" s="157">
        <f>IF('Indicator Date'!C113="","x",'Indicator Date'!C113)</f>
        <v>2015</v>
      </c>
      <c r="D113" s="157">
        <f>IF('Indicator Date'!D113="","x",'Indicator Date'!D113)</f>
        <v>2015</v>
      </c>
      <c r="E113" s="157">
        <f>IF('Indicator Date'!E113="","x",'Indicator Date'!E113)</f>
        <v>2015</v>
      </c>
      <c r="F113" s="157">
        <f>IF('Indicator Date'!F113="","x",'Indicator Date'!F113)</f>
        <v>2015</v>
      </c>
      <c r="G113" s="157">
        <f>IF('Indicator Date'!G113="","x",'Indicator Date'!G113)</f>
        <v>2015</v>
      </c>
      <c r="H113" s="157">
        <f>IF('Indicator Date'!H113="","x",'Indicator Date'!H113)</f>
        <v>2015</v>
      </c>
      <c r="I113" s="157">
        <f>IF('Indicator Date'!I113="","x",'Indicator Date'!I113)</f>
        <v>2015</v>
      </c>
      <c r="J113" s="157">
        <f>IF('Indicator Date'!J113="","x",'Indicator Date'!J113)</f>
        <v>2016</v>
      </c>
      <c r="K113" s="157">
        <f>IF('Indicator Date'!K113="","x",'Indicator Date'!K113)</f>
        <v>2016</v>
      </c>
      <c r="L113" s="157">
        <f>IF('Indicator Date'!L113="","x",'Indicator Date'!L113)</f>
        <v>2016</v>
      </c>
      <c r="M113" s="157">
        <f>IF('Indicator Date'!M113="","x",'Indicator Date'!M113)</f>
        <v>2019</v>
      </c>
      <c r="N113" s="157">
        <f>IF('Indicator Date'!N113="","x",'Indicator Date'!N113)</f>
        <v>2019</v>
      </c>
      <c r="O113" s="157">
        <f>IF('Indicator Date'!O113="","x",'Indicator Date'!O113)</f>
        <v>2018</v>
      </c>
      <c r="P113" s="157">
        <f>IF('Indicator Date'!P113="","x",'Indicator Date'!P113)</f>
        <v>2018</v>
      </c>
      <c r="Q113" s="157">
        <f>IF('Indicator Date'!Q113="","x",'Indicator Date'!Q113)</f>
        <v>2017</v>
      </c>
      <c r="R113" s="157" t="str">
        <f>IF('Indicator Date'!R113="","x",LEFT(RIGHT('Indicator Date'!R113,6),4))</f>
        <v>x</v>
      </c>
      <c r="S113" s="157">
        <f>IF('Indicator Date'!S113="","x",'Indicator Date'!S113)</f>
        <v>2019</v>
      </c>
      <c r="T113" s="157">
        <f>IF('Indicator Date'!T113="","x",'Indicator Date'!T113)</f>
        <v>2016</v>
      </c>
      <c r="U113" s="157">
        <f>IF('Indicator Date'!U113="","x",'Indicator Date'!U113)</f>
        <v>2017</v>
      </c>
      <c r="V113" s="157">
        <f>IF('Indicator Date'!V113="","x",'Indicator Date'!V113)</f>
        <v>2017</v>
      </c>
      <c r="W113" s="157">
        <f>IF('Indicator Date'!W113="","x",'Indicator Date'!W113)</f>
        <v>2015</v>
      </c>
      <c r="X113" s="157" t="str">
        <f>IF('Indicator Date'!X113="","x",'Indicator Date'!X113)</f>
        <v>x</v>
      </c>
      <c r="Y113" s="157" t="str">
        <f>IF('Indicator Date'!Y113="","x",'Indicator Date'!Y113)</f>
        <v>x</v>
      </c>
      <c r="Z113" s="157">
        <f>IF('Indicator Date'!Z113="","x",'Indicator Date'!Z113)</f>
        <v>2017</v>
      </c>
      <c r="AA113" s="157">
        <f>IF('Indicator Date'!AA113="","x",'Indicator Date'!AA113)</f>
        <v>2017</v>
      </c>
      <c r="AB113" s="157">
        <f>IF('Indicator Date'!AB113="","x",'Indicator Date'!AB113)</f>
        <v>2015</v>
      </c>
      <c r="AC113" s="157">
        <f>IF('Indicator Date'!AC113="","x",'Indicator Date'!AC113)</f>
        <v>2015</v>
      </c>
      <c r="AD113" s="157">
        <f>IF('Indicator Date'!AD113="","x",'Indicator Date'!AD113)</f>
        <v>2015</v>
      </c>
      <c r="AE113" s="157" t="str">
        <f>IF('Indicator Date'!AE113="","x",'Indicator Date'!AE113)</f>
        <v>x</v>
      </c>
      <c r="AF113" s="157">
        <f>IF('Indicator Date'!AF113="","x",'Indicator Date'!AF113)</f>
        <v>2017</v>
      </c>
      <c r="AG113" s="157">
        <f>IF('Indicator Date'!AG113="","x",'Indicator Date'!AG113)</f>
        <v>2012</v>
      </c>
      <c r="AH113" s="157">
        <f>IF('Indicator Date'!AH113="","x",'Indicator Date'!AH113)</f>
        <v>2016</v>
      </c>
      <c r="AI113" s="157">
        <f>IF('Indicator Date'!AI113="","x",'Indicator Date'!AI113)</f>
        <v>2017</v>
      </c>
      <c r="AJ113" s="157">
        <f>IF('Indicator Date'!AJ113="","x",'Indicator Date'!AJ113)</f>
        <v>2018</v>
      </c>
      <c r="AK113" s="157" t="str">
        <f>IF('Indicator Date'!AK113="","x",YEAR('Indicator Date'!AK113))</f>
        <v>x</v>
      </c>
      <c r="AL113" s="157">
        <f>IF('Indicator Date'!AL113="","x",YEAR('Indicator Date'!AL113))</f>
        <v>2018</v>
      </c>
      <c r="AM113" s="157" t="str">
        <f>IF('Indicator Date'!AM113="","x",YEAR('Indicator Date'!AM113))</f>
        <v>x</v>
      </c>
      <c r="AN113" s="157">
        <f>IF('Indicator Date'!AN113="","x",'Indicator Date'!AN113)</f>
        <v>2016</v>
      </c>
      <c r="AO113" s="157">
        <f>IF('Indicator Date'!AO113="","x",'Indicator Date'!AO113)</f>
        <v>2016</v>
      </c>
      <c r="AP113" s="157">
        <f>IF('Indicator Date'!AP113="","x",'Indicator Date'!AP113)</f>
        <v>2014</v>
      </c>
      <c r="AQ113" s="157">
        <f>IF('Indicator Date'!AQ113="","x",'Indicator Date'!AQ113)</f>
        <v>2014</v>
      </c>
      <c r="AR113" s="157">
        <f>IF('Indicator Date'!AR113="","x",'Indicator Date'!AR113)</f>
        <v>2015</v>
      </c>
      <c r="AS113" s="157">
        <f>IF('Indicator Date'!AS113="","x",'Indicator Date'!AS113)</f>
        <v>2017</v>
      </c>
      <c r="AT113" s="157">
        <f>IF('Indicator Date'!AT113="","x",'Indicator Date'!AT113)</f>
        <v>2018</v>
      </c>
      <c r="AU113" s="157">
        <f>IF('Indicator Date'!AU113="","x",'Indicator Date'!AU113)</f>
        <v>2016</v>
      </c>
      <c r="AV113" s="157">
        <f>IF('Indicator Date'!AV113="","x",'Indicator Date'!AV113)</f>
        <v>2015</v>
      </c>
      <c r="AW113" s="157">
        <f>IF('Indicator Date'!AW113="","x",'Indicator Date'!AW113)</f>
        <v>2016</v>
      </c>
      <c r="AX113" s="157">
        <f>IF('Indicator Date'!AX113="","x",'Indicator Date'!AX113)</f>
        <v>2017</v>
      </c>
      <c r="AY113" s="157">
        <f>IF('Indicator Date'!AY113="","x",'Indicator Date'!AY113)</f>
        <v>2014</v>
      </c>
      <c r="AZ113" s="157">
        <f>IF('Indicator Date'!AZ113="","x",'Indicator Date'!AZ113)</f>
        <v>2015</v>
      </c>
      <c r="BA113" s="157">
        <f>IF('Indicator Date'!BA113="","x",'Indicator Date'!BA113)</f>
        <v>2015</v>
      </c>
      <c r="BB113" s="157">
        <f>IF('Indicator Date'!BB113="","x",'Indicator Date'!BB113)</f>
        <v>2017</v>
      </c>
      <c r="BC113" s="157">
        <f>IF('Indicator Date'!BC113="","x",'Indicator Date'!BC113)</f>
        <v>2017</v>
      </c>
      <c r="BD113" s="157">
        <f>IF('Indicator Date'!BD113="","x",'Indicator Date'!BD113)</f>
        <v>2015</v>
      </c>
      <c r="BE113" s="157" t="str">
        <f>IF('Indicator Date'!BE113="","x",'Indicator Date'!BE113)</f>
        <v>x</v>
      </c>
      <c r="BF113" s="104"/>
    </row>
    <row r="114" spans="1:58" x14ac:dyDescent="0.25">
      <c r="A114" s="128" t="s">
        <v>753</v>
      </c>
      <c r="B114" s="107" t="s">
        <v>208</v>
      </c>
      <c r="C114" s="157">
        <f>IF('Indicator Date'!C114="","x",'Indicator Date'!C114)</f>
        <v>2015</v>
      </c>
      <c r="D114" s="157">
        <f>IF('Indicator Date'!D114="","x",'Indicator Date'!D114)</f>
        <v>2015</v>
      </c>
      <c r="E114" s="157">
        <f>IF('Indicator Date'!E114="","x",'Indicator Date'!E114)</f>
        <v>2015</v>
      </c>
      <c r="F114" s="157">
        <f>IF('Indicator Date'!F114="","x",'Indicator Date'!F114)</f>
        <v>2015</v>
      </c>
      <c r="G114" s="157">
        <f>IF('Indicator Date'!G114="","x",'Indicator Date'!G114)</f>
        <v>2015</v>
      </c>
      <c r="H114" s="157">
        <f>IF('Indicator Date'!H114="","x",'Indicator Date'!H114)</f>
        <v>2015</v>
      </c>
      <c r="I114" s="157">
        <f>IF('Indicator Date'!I114="","x",'Indicator Date'!I114)</f>
        <v>2015</v>
      </c>
      <c r="J114" s="157">
        <f>IF('Indicator Date'!J114="","x",'Indicator Date'!J114)</f>
        <v>2016</v>
      </c>
      <c r="K114" s="157">
        <f>IF('Indicator Date'!K114="","x",'Indicator Date'!K114)</f>
        <v>2016</v>
      </c>
      <c r="L114" s="157">
        <f>IF('Indicator Date'!L114="","x",'Indicator Date'!L114)</f>
        <v>2016</v>
      </c>
      <c r="M114" s="157">
        <f>IF('Indicator Date'!M114="","x",'Indicator Date'!M114)</f>
        <v>2019</v>
      </c>
      <c r="N114" s="157">
        <f>IF('Indicator Date'!N114="","x",'Indicator Date'!N114)</f>
        <v>2019</v>
      </c>
      <c r="O114" s="157">
        <f>IF('Indicator Date'!O114="","x",'Indicator Date'!O114)</f>
        <v>2018</v>
      </c>
      <c r="P114" s="157">
        <f>IF('Indicator Date'!P114="","x",'Indicator Date'!P114)</f>
        <v>2018</v>
      </c>
      <c r="Q114" s="157">
        <f>IF('Indicator Date'!Q114="","x",'Indicator Date'!Q114)</f>
        <v>2017</v>
      </c>
      <c r="R114" s="157" t="str">
        <f>IF('Indicator Date'!R114="","x",LEFT(RIGHT('Indicator Date'!R114,6),4))</f>
        <v>2016</v>
      </c>
      <c r="S114" s="157">
        <f>IF('Indicator Date'!S114="","x",'Indicator Date'!S114)</f>
        <v>2019</v>
      </c>
      <c r="T114" s="157">
        <f>IF('Indicator Date'!T114="","x",'Indicator Date'!T114)</f>
        <v>2016</v>
      </c>
      <c r="U114" s="157">
        <f>IF('Indicator Date'!U114="","x",'Indicator Date'!U114)</f>
        <v>2017</v>
      </c>
      <c r="V114" s="157">
        <f>IF('Indicator Date'!V114="","x",'Indicator Date'!V114)</f>
        <v>2017</v>
      </c>
      <c r="W114" s="157">
        <f>IF('Indicator Date'!W114="","x",'Indicator Date'!W114)</f>
        <v>2015</v>
      </c>
      <c r="X114" s="157">
        <f>IF('Indicator Date'!X114="","x",'Indicator Date'!X114)</f>
        <v>2012</v>
      </c>
      <c r="Y114" s="157">
        <f>IF('Indicator Date'!Y114="","x",'Indicator Date'!Y114)</f>
        <v>2011</v>
      </c>
      <c r="Z114" s="157">
        <f>IF('Indicator Date'!Z114="","x",'Indicator Date'!Z114)</f>
        <v>2017</v>
      </c>
      <c r="AA114" s="157">
        <f>IF('Indicator Date'!AA114="","x",'Indicator Date'!AA114)</f>
        <v>2017</v>
      </c>
      <c r="AB114" s="157">
        <f>IF('Indicator Date'!AB114="","x",'Indicator Date'!AB114)</f>
        <v>2017</v>
      </c>
      <c r="AC114" s="157">
        <f>IF('Indicator Date'!AC114="","x",'Indicator Date'!AC114)</f>
        <v>2015</v>
      </c>
      <c r="AD114" s="157">
        <f>IF('Indicator Date'!AD114="","x",'Indicator Date'!AD114)</f>
        <v>2015</v>
      </c>
      <c r="AE114" s="157">
        <f>IF('Indicator Date'!AE114="","x",'Indicator Date'!AE114)</f>
        <v>2012</v>
      </c>
      <c r="AF114" s="157">
        <f>IF('Indicator Date'!AF114="","x",'Indicator Date'!AF114)</f>
        <v>2017</v>
      </c>
      <c r="AG114" s="157">
        <f>IF('Indicator Date'!AG114="","x",'Indicator Date'!AG114)</f>
        <v>2016</v>
      </c>
      <c r="AH114" s="157">
        <f>IF('Indicator Date'!AH114="","x",'Indicator Date'!AH114)</f>
        <v>2016</v>
      </c>
      <c r="AI114" s="157">
        <f>IF('Indicator Date'!AI114="","x",'Indicator Date'!AI114)</f>
        <v>2017</v>
      </c>
      <c r="AJ114" s="157">
        <f>IF('Indicator Date'!AJ114="","x",'Indicator Date'!AJ114)</f>
        <v>2018</v>
      </c>
      <c r="AK114" s="157">
        <f>IF('Indicator Date'!AK114="","x",YEAR('Indicator Date'!AK114))</f>
        <v>2017</v>
      </c>
      <c r="AL114" s="157">
        <f>IF('Indicator Date'!AL114="","x",YEAR('Indicator Date'!AL114))</f>
        <v>2018</v>
      </c>
      <c r="AM114" s="157" t="str">
        <f>IF('Indicator Date'!AM114="","x",YEAR('Indicator Date'!AM114))</f>
        <v>x</v>
      </c>
      <c r="AN114" s="157">
        <f>IF('Indicator Date'!AN114="","x",'Indicator Date'!AN114)</f>
        <v>2016</v>
      </c>
      <c r="AO114" s="157">
        <f>IF('Indicator Date'!AO114="","x",'Indicator Date'!AO114)</f>
        <v>2016</v>
      </c>
      <c r="AP114" s="157">
        <f>IF('Indicator Date'!AP114="","x",'Indicator Date'!AP114)</f>
        <v>2014</v>
      </c>
      <c r="AQ114" s="157">
        <f>IF('Indicator Date'!AQ114="","x",'Indicator Date'!AQ114)</f>
        <v>2014</v>
      </c>
      <c r="AR114" s="157">
        <f>IF('Indicator Date'!AR114="","x",'Indicator Date'!AR114)</f>
        <v>2015</v>
      </c>
      <c r="AS114" s="157">
        <f>IF('Indicator Date'!AS114="","x",'Indicator Date'!AS114)</f>
        <v>2017</v>
      </c>
      <c r="AT114" s="157">
        <f>IF('Indicator Date'!AT114="","x",'Indicator Date'!AT114)</f>
        <v>2018</v>
      </c>
      <c r="AU114" s="157">
        <f>IF('Indicator Date'!AU114="","x",'Indicator Date'!AU114)</f>
        <v>2016</v>
      </c>
      <c r="AV114" s="157">
        <f>IF('Indicator Date'!AV114="","x",'Indicator Date'!AV114)</f>
        <v>2015</v>
      </c>
      <c r="AW114" s="157">
        <f>IF('Indicator Date'!AW114="","x",'Indicator Date'!AW114)</f>
        <v>2016</v>
      </c>
      <c r="AX114" s="157">
        <f>IF('Indicator Date'!AX114="","x",'Indicator Date'!AX114)</f>
        <v>2017</v>
      </c>
      <c r="AY114" s="157">
        <f>IF('Indicator Date'!AY114="","x",'Indicator Date'!AY114)</f>
        <v>2014</v>
      </c>
      <c r="AZ114" s="157">
        <f>IF('Indicator Date'!AZ114="","x",'Indicator Date'!AZ114)</f>
        <v>2015</v>
      </c>
      <c r="BA114" s="157">
        <f>IF('Indicator Date'!BA114="","x",'Indicator Date'!BA114)</f>
        <v>2015</v>
      </c>
      <c r="BB114" s="157">
        <f>IF('Indicator Date'!BB114="","x",'Indicator Date'!BB114)</f>
        <v>2017</v>
      </c>
      <c r="BC114" s="157">
        <f>IF('Indicator Date'!BC114="","x",'Indicator Date'!BC114)</f>
        <v>2017</v>
      </c>
      <c r="BD114" s="157">
        <f>IF('Indicator Date'!BD114="","x",'Indicator Date'!BD114)</f>
        <v>2015</v>
      </c>
      <c r="BE114" s="157" t="str">
        <f>IF('Indicator Date'!BE114="","x",'Indicator Date'!BE114)</f>
        <v>x</v>
      </c>
      <c r="BF114" s="104"/>
    </row>
    <row r="115" spans="1:58" x14ac:dyDescent="0.25">
      <c r="A115" s="128" t="s">
        <v>847</v>
      </c>
      <c r="B115" s="107" t="s">
        <v>209</v>
      </c>
      <c r="C115" s="157">
        <f>IF('Indicator Date'!C115="","x",'Indicator Date'!C115)</f>
        <v>2015</v>
      </c>
      <c r="D115" s="157">
        <f>IF('Indicator Date'!D115="","x",'Indicator Date'!D115)</f>
        <v>2015</v>
      </c>
      <c r="E115" s="157">
        <f>IF('Indicator Date'!E115="","x",'Indicator Date'!E115)</f>
        <v>2015</v>
      </c>
      <c r="F115" s="157">
        <f>IF('Indicator Date'!F115="","x",'Indicator Date'!F115)</f>
        <v>2015</v>
      </c>
      <c r="G115" s="157">
        <f>IF('Indicator Date'!G115="","x",'Indicator Date'!G115)</f>
        <v>2015</v>
      </c>
      <c r="H115" s="157">
        <f>IF('Indicator Date'!H115="","x",'Indicator Date'!H115)</f>
        <v>2015</v>
      </c>
      <c r="I115" s="157">
        <f>IF('Indicator Date'!I115="","x",'Indicator Date'!I115)</f>
        <v>2015</v>
      </c>
      <c r="J115" s="157">
        <f>IF('Indicator Date'!J115="","x",'Indicator Date'!J115)</f>
        <v>2016</v>
      </c>
      <c r="K115" s="157">
        <f>IF('Indicator Date'!K115="","x",'Indicator Date'!K115)</f>
        <v>2016</v>
      </c>
      <c r="L115" s="157">
        <f>IF('Indicator Date'!L115="","x",'Indicator Date'!L115)</f>
        <v>2016</v>
      </c>
      <c r="M115" s="157">
        <f>IF('Indicator Date'!M115="","x",'Indicator Date'!M115)</f>
        <v>2019</v>
      </c>
      <c r="N115" s="157">
        <f>IF('Indicator Date'!N115="","x",'Indicator Date'!N115)</f>
        <v>2019</v>
      </c>
      <c r="O115" s="157">
        <f>IF('Indicator Date'!O115="","x",'Indicator Date'!O115)</f>
        <v>2018</v>
      </c>
      <c r="P115" s="157">
        <f>IF('Indicator Date'!P115="","x",'Indicator Date'!P115)</f>
        <v>2018</v>
      </c>
      <c r="Q115" s="157">
        <f>IF('Indicator Date'!Q115="","x",'Indicator Date'!Q115)</f>
        <v>2017</v>
      </c>
      <c r="R115" s="157" t="str">
        <f>IF('Indicator Date'!R115="","x",LEFT(RIGHT('Indicator Date'!R115,6),4))</f>
        <v>x</v>
      </c>
      <c r="S115" s="157">
        <f>IF('Indicator Date'!S115="","x",'Indicator Date'!S115)</f>
        <v>2019</v>
      </c>
      <c r="T115" s="157">
        <f>IF('Indicator Date'!T115="","x",'Indicator Date'!T115)</f>
        <v>2016</v>
      </c>
      <c r="U115" s="157">
        <f>IF('Indicator Date'!U115="","x",'Indicator Date'!U115)</f>
        <v>2017</v>
      </c>
      <c r="V115" s="157">
        <f>IF('Indicator Date'!V115="","x",'Indicator Date'!V115)</f>
        <v>2017</v>
      </c>
      <c r="W115" s="157">
        <f>IF('Indicator Date'!W115="","x",'Indicator Date'!W115)</f>
        <v>2015</v>
      </c>
      <c r="X115" s="157" t="str">
        <f>IF('Indicator Date'!X115="","x",'Indicator Date'!X115)</f>
        <v>x</v>
      </c>
      <c r="Y115" s="157">
        <f>IF('Indicator Date'!Y115="","x",'Indicator Date'!Y115)</f>
        <v>2010</v>
      </c>
      <c r="Z115" s="157">
        <f>IF('Indicator Date'!Z115="","x",'Indicator Date'!Z115)</f>
        <v>2017</v>
      </c>
      <c r="AA115" s="157">
        <f>IF('Indicator Date'!AA115="","x",'Indicator Date'!AA115)</f>
        <v>2017</v>
      </c>
      <c r="AB115" s="157" t="str">
        <f>IF('Indicator Date'!AB115="","x",'Indicator Date'!AB115)</f>
        <v>x</v>
      </c>
      <c r="AC115" s="157">
        <f>IF('Indicator Date'!AC115="","x",'Indicator Date'!AC115)</f>
        <v>2015</v>
      </c>
      <c r="AD115" s="157">
        <f>IF('Indicator Date'!AD115="","x",'Indicator Date'!AD115)</f>
        <v>2015</v>
      </c>
      <c r="AE115" s="157" t="str">
        <f>IF('Indicator Date'!AE115="","x",'Indicator Date'!AE115)</f>
        <v>x</v>
      </c>
      <c r="AF115" s="157" t="str">
        <f>IF('Indicator Date'!AF115="","x",'Indicator Date'!AF115)</f>
        <v>x</v>
      </c>
      <c r="AG115" s="157" t="str">
        <f>IF('Indicator Date'!AG115="","x",'Indicator Date'!AG115)</f>
        <v>x</v>
      </c>
      <c r="AH115" s="157">
        <f>IF('Indicator Date'!AH115="","x",'Indicator Date'!AH115)</f>
        <v>2016</v>
      </c>
      <c r="AI115" s="157">
        <f>IF('Indicator Date'!AI115="","x",'Indicator Date'!AI115)</f>
        <v>2017</v>
      </c>
      <c r="AJ115" s="157">
        <f>IF('Indicator Date'!AJ115="","x",'Indicator Date'!AJ115)</f>
        <v>2018</v>
      </c>
      <c r="AK115" s="157" t="str">
        <f>IF('Indicator Date'!AK115="","x",YEAR('Indicator Date'!AK115))</f>
        <v>x</v>
      </c>
      <c r="AL115" s="157">
        <f>IF('Indicator Date'!AL115="","x",YEAR('Indicator Date'!AL115))</f>
        <v>2018</v>
      </c>
      <c r="AM115" s="157" t="str">
        <f>IF('Indicator Date'!AM115="","x",YEAR('Indicator Date'!AM115))</f>
        <v>x</v>
      </c>
      <c r="AN115" s="157">
        <f>IF('Indicator Date'!AN115="","x",'Indicator Date'!AN115)</f>
        <v>2016</v>
      </c>
      <c r="AO115" s="157">
        <f>IF('Indicator Date'!AO115="","x",'Indicator Date'!AO115)</f>
        <v>2016</v>
      </c>
      <c r="AP115" s="157" t="str">
        <f>IF('Indicator Date'!AP115="","x",'Indicator Date'!AP115)</f>
        <v>x</v>
      </c>
      <c r="AQ115" s="157" t="str">
        <f>IF('Indicator Date'!AQ115="","x",'Indicator Date'!AQ115)</f>
        <v>x</v>
      </c>
      <c r="AR115" s="157">
        <f>IF('Indicator Date'!AR115="","x",'Indicator Date'!AR115)</f>
        <v>2013</v>
      </c>
      <c r="AS115" s="157">
        <f>IF('Indicator Date'!AS115="","x",'Indicator Date'!AS115)</f>
        <v>2017</v>
      </c>
      <c r="AT115" s="157" t="str">
        <f>IF('Indicator Date'!AT115="","x",'Indicator Date'!AT115)</f>
        <v>x</v>
      </c>
      <c r="AU115" s="157">
        <f>IF('Indicator Date'!AU115="","x",'Indicator Date'!AU115)</f>
        <v>2016</v>
      </c>
      <c r="AV115" s="157" t="str">
        <f>IF('Indicator Date'!AV115="","x",'Indicator Date'!AV115)</f>
        <v>x</v>
      </c>
      <c r="AW115" s="157">
        <f>IF('Indicator Date'!AW115="","x",'Indicator Date'!AW115)</f>
        <v>2016</v>
      </c>
      <c r="AX115" s="157">
        <f>IF('Indicator Date'!AX115="","x",'Indicator Date'!AX115)</f>
        <v>2017</v>
      </c>
      <c r="AY115" s="157">
        <f>IF('Indicator Date'!AY115="","x",'Indicator Date'!AY115)</f>
        <v>2014</v>
      </c>
      <c r="AZ115" s="157">
        <f>IF('Indicator Date'!AZ115="","x",'Indicator Date'!AZ115)</f>
        <v>2015</v>
      </c>
      <c r="BA115" s="157">
        <f>IF('Indicator Date'!BA115="","x",'Indicator Date'!BA115)</f>
        <v>2015</v>
      </c>
      <c r="BB115" s="157">
        <f>IF('Indicator Date'!BB115="","x",'Indicator Date'!BB115)</f>
        <v>2017</v>
      </c>
      <c r="BC115" s="157">
        <f>IF('Indicator Date'!BC115="","x",'Indicator Date'!BC115)</f>
        <v>2017</v>
      </c>
      <c r="BD115" s="157">
        <f>IF('Indicator Date'!BD115="","x",'Indicator Date'!BD115)</f>
        <v>2015</v>
      </c>
      <c r="BE115" s="157" t="str">
        <f>IF('Indicator Date'!BE115="","x",'Indicator Date'!BE115)</f>
        <v>x</v>
      </c>
      <c r="BF115" s="104"/>
    </row>
    <row r="116" spans="1:58" x14ac:dyDescent="0.25">
      <c r="A116" s="128" t="s">
        <v>211</v>
      </c>
      <c r="B116" s="107" t="s">
        <v>210</v>
      </c>
      <c r="C116" s="157">
        <f>IF('Indicator Date'!C116="","x",'Indicator Date'!C116)</f>
        <v>2015</v>
      </c>
      <c r="D116" s="157">
        <f>IF('Indicator Date'!D116="","x",'Indicator Date'!D116)</f>
        <v>2015</v>
      </c>
      <c r="E116" s="157">
        <f>IF('Indicator Date'!E116="","x",'Indicator Date'!E116)</f>
        <v>2015</v>
      </c>
      <c r="F116" s="157">
        <f>IF('Indicator Date'!F116="","x",'Indicator Date'!F116)</f>
        <v>2015</v>
      </c>
      <c r="G116" s="157">
        <f>IF('Indicator Date'!G116="","x",'Indicator Date'!G116)</f>
        <v>2015</v>
      </c>
      <c r="H116" s="157">
        <f>IF('Indicator Date'!H116="","x",'Indicator Date'!H116)</f>
        <v>2015</v>
      </c>
      <c r="I116" s="157">
        <f>IF('Indicator Date'!I116="","x",'Indicator Date'!I116)</f>
        <v>2015</v>
      </c>
      <c r="J116" s="157">
        <f>IF('Indicator Date'!J116="","x",'Indicator Date'!J116)</f>
        <v>2016</v>
      </c>
      <c r="K116" s="157">
        <f>IF('Indicator Date'!K116="","x",'Indicator Date'!K116)</f>
        <v>2016</v>
      </c>
      <c r="L116" s="157">
        <f>IF('Indicator Date'!L116="","x",'Indicator Date'!L116)</f>
        <v>2016</v>
      </c>
      <c r="M116" s="157">
        <f>IF('Indicator Date'!M116="","x",'Indicator Date'!M116)</f>
        <v>2019</v>
      </c>
      <c r="N116" s="157">
        <f>IF('Indicator Date'!N116="","x",'Indicator Date'!N116)</f>
        <v>2019</v>
      </c>
      <c r="O116" s="157">
        <f>IF('Indicator Date'!O116="","x",'Indicator Date'!O116)</f>
        <v>2018</v>
      </c>
      <c r="P116" s="157">
        <f>IF('Indicator Date'!P116="","x",'Indicator Date'!P116)</f>
        <v>2018</v>
      </c>
      <c r="Q116" s="157">
        <f>IF('Indicator Date'!Q116="","x",'Indicator Date'!Q116)</f>
        <v>2017</v>
      </c>
      <c r="R116" s="157" t="str">
        <f>IF('Indicator Date'!R116="","x",LEFT(RIGHT('Indicator Date'!R116,6),4))</f>
        <v>2012</v>
      </c>
      <c r="S116" s="157">
        <f>IF('Indicator Date'!S116="","x",'Indicator Date'!S116)</f>
        <v>2019</v>
      </c>
      <c r="T116" s="157">
        <f>IF('Indicator Date'!T116="","x",'Indicator Date'!T116)</f>
        <v>2016</v>
      </c>
      <c r="U116" s="157">
        <f>IF('Indicator Date'!U116="","x",'Indicator Date'!U116)</f>
        <v>2017</v>
      </c>
      <c r="V116" s="157">
        <f>IF('Indicator Date'!V116="","x",'Indicator Date'!V116)</f>
        <v>2017</v>
      </c>
      <c r="W116" s="157">
        <f>IF('Indicator Date'!W116="","x",'Indicator Date'!W116)</f>
        <v>2015</v>
      </c>
      <c r="X116" s="157">
        <f>IF('Indicator Date'!X116="","x",'Indicator Date'!X116)</f>
        <v>2012</v>
      </c>
      <c r="Y116" s="157">
        <f>IF('Indicator Date'!Y116="","x",'Indicator Date'!Y116)</f>
        <v>2013</v>
      </c>
      <c r="Z116" s="157">
        <f>IF('Indicator Date'!Z116="","x",'Indicator Date'!Z116)</f>
        <v>2017</v>
      </c>
      <c r="AA116" s="157">
        <f>IF('Indicator Date'!AA116="","x",'Indicator Date'!AA116)</f>
        <v>2017</v>
      </c>
      <c r="AB116" s="157">
        <f>IF('Indicator Date'!AB116="","x",'Indicator Date'!AB116)</f>
        <v>2017</v>
      </c>
      <c r="AC116" s="157">
        <f>IF('Indicator Date'!AC116="","x",'Indicator Date'!AC116)</f>
        <v>2015</v>
      </c>
      <c r="AD116" s="157">
        <f>IF('Indicator Date'!AD116="","x",'Indicator Date'!AD116)</f>
        <v>2015</v>
      </c>
      <c r="AE116" s="157" t="str">
        <f>IF('Indicator Date'!AE116="","x",'Indicator Date'!AE116)</f>
        <v>x</v>
      </c>
      <c r="AF116" s="157">
        <f>IF('Indicator Date'!AF116="","x",'Indicator Date'!AF116)</f>
        <v>2017</v>
      </c>
      <c r="AG116" s="157">
        <f>IF('Indicator Date'!AG116="","x",'Indicator Date'!AG116)</f>
        <v>2016</v>
      </c>
      <c r="AH116" s="157">
        <f>IF('Indicator Date'!AH116="","x",'Indicator Date'!AH116)</f>
        <v>2016</v>
      </c>
      <c r="AI116" s="157">
        <f>IF('Indicator Date'!AI116="","x",'Indicator Date'!AI116)</f>
        <v>2017</v>
      </c>
      <c r="AJ116" s="157">
        <f>IF('Indicator Date'!AJ116="","x",'Indicator Date'!AJ116)</f>
        <v>2018</v>
      </c>
      <c r="AK116" s="157" t="str">
        <f>IF('Indicator Date'!AK116="","x",YEAR('Indicator Date'!AK116))</f>
        <v>x</v>
      </c>
      <c r="AL116" s="157">
        <f>IF('Indicator Date'!AL116="","x",YEAR('Indicator Date'!AL116))</f>
        <v>2018</v>
      </c>
      <c r="AM116" s="157" t="str">
        <f>IF('Indicator Date'!AM116="","x",YEAR('Indicator Date'!AM116))</f>
        <v>x</v>
      </c>
      <c r="AN116" s="157">
        <f>IF('Indicator Date'!AN116="","x",'Indicator Date'!AN116)</f>
        <v>2016</v>
      </c>
      <c r="AO116" s="157">
        <f>IF('Indicator Date'!AO116="","x",'Indicator Date'!AO116)</f>
        <v>2016</v>
      </c>
      <c r="AP116" s="157">
        <f>IF('Indicator Date'!AP116="","x",'Indicator Date'!AP116)</f>
        <v>2013</v>
      </c>
      <c r="AQ116" s="157">
        <f>IF('Indicator Date'!AQ116="","x",'Indicator Date'!AQ116)</f>
        <v>2013</v>
      </c>
      <c r="AR116" s="157">
        <f>IF('Indicator Date'!AR116="","x",'Indicator Date'!AR116)</f>
        <v>2013</v>
      </c>
      <c r="AS116" s="157">
        <f>IF('Indicator Date'!AS116="","x",'Indicator Date'!AS116)</f>
        <v>2017</v>
      </c>
      <c r="AT116" s="157">
        <f>IF('Indicator Date'!AT116="","x",'Indicator Date'!AT116)</f>
        <v>2018</v>
      </c>
      <c r="AU116" s="157">
        <f>IF('Indicator Date'!AU116="","x",'Indicator Date'!AU116)</f>
        <v>2016</v>
      </c>
      <c r="AV116" s="157">
        <f>IF('Indicator Date'!AV116="","x",'Indicator Date'!AV116)</f>
        <v>2015</v>
      </c>
      <c r="AW116" s="157">
        <f>IF('Indicator Date'!AW116="","x",'Indicator Date'!AW116)</f>
        <v>2016</v>
      </c>
      <c r="AX116" s="157">
        <f>IF('Indicator Date'!AX116="","x",'Indicator Date'!AX116)</f>
        <v>2017</v>
      </c>
      <c r="AY116" s="157">
        <f>IF('Indicator Date'!AY116="","x",'Indicator Date'!AY116)</f>
        <v>2014</v>
      </c>
      <c r="AZ116" s="157">
        <f>IF('Indicator Date'!AZ116="","x",'Indicator Date'!AZ116)</f>
        <v>2015</v>
      </c>
      <c r="BA116" s="157">
        <f>IF('Indicator Date'!BA116="","x",'Indicator Date'!BA116)</f>
        <v>2015</v>
      </c>
      <c r="BB116" s="157">
        <f>IF('Indicator Date'!BB116="","x",'Indicator Date'!BB116)</f>
        <v>2017</v>
      </c>
      <c r="BC116" s="157">
        <f>IF('Indicator Date'!BC116="","x",'Indicator Date'!BC116)</f>
        <v>2017</v>
      </c>
      <c r="BD116" s="157">
        <f>IF('Indicator Date'!BD116="","x",'Indicator Date'!BD116)</f>
        <v>2015</v>
      </c>
      <c r="BE116" s="157" t="str">
        <f>IF('Indicator Date'!BE116="","x",'Indicator Date'!BE116)</f>
        <v>x</v>
      </c>
      <c r="BF116" s="104"/>
    </row>
    <row r="117" spans="1:58" x14ac:dyDescent="0.25">
      <c r="A117" s="128" t="s">
        <v>213</v>
      </c>
      <c r="B117" s="107" t="s">
        <v>212</v>
      </c>
      <c r="C117" s="157">
        <f>IF('Indicator Date'!C117="","x",'Indicator Date'!C117)</f>
        <v>2015</v>
      </c>
      <c r="D117" s="157">
        <f>IF('Indicator Date'!D117="","x",'Indicator Date'!D117)</f>
        <v>2015</v>
      </c>
      <c r="E117" s="157">
        <f>IF('Indicator Date'!E117="","x",'Indicator Date'!E117)</f>
        <v>2015</v>
      </c>
      <c r="F117" s="157">
        <f>IF('Indicator Date'!F117="","x",'Indicator Date'!F117)</f>
        <v>2015</v>
      </c>
      <c r="G117" s="157">
        <f>IF('Indicator Date'!G117="","x",'Indicator Date'!G117)</f>
        <v>2015</v>
      </c>
      <c r="H117" s="157">
        <f>IF('Indicator Date'!H117="","x",'Indicator Date'!H117)</f>
        <v>2015</v>
      </c>
      <c r="I117" s="157">
        <f>IF('Indicator Date'!I117="","x",'Indicator Date'!I117)</f>
        <v>2015</v>
      </c>
      <c r="J117" s="157">
        <f>IF('Indicator Date'!J117="","x",'Indicator Date'!J117)</f>
        <v>2016</v>
      </c>
      <c r="K117" s="157">
        <f>IF('Indicator Date'!K117="","x",'Indicator Date'!K117)</f>
        <v>2016</v>
      </c>
      <c r="L117" s="157">
        <f>IF('Indicator Date'!L117="","x",'Indicator Date'!L117)</f>
        <v>2016</v>
      </c>
      <c r="M117" s="157">
        <f>IF('Indicator Date'!M117="","x",'Indicator Date'!M117)</f>
        <v>2019</v>
      </c>
      <c r="N117" s="157">
        <f>IF('Indicator Date'!N117="","x",'Indicator Date'!N117)</f>
        <v>2019</v>
      </c>
      <c r="O117" s="157">
        <f>IF('Indicator Date'!O117="","x",'Indicator Date'!O117)</f>
        <v>2018</v>
      </c>
      <c r="P117" s="157">
        <f>IF('Indicator Date'!P117="","x",'Indicator Date'!P117)</f>
        <v>2018</v>
      </c>
      <c r="Q117" s="157">
        <f>IF('Indicator Date'!Q117="","x",'Indicator Date'!Q117)</f>
        <v>2017</v>
      </c>
      <c r="R117" s="157" t="str">
        <f>IF('Indicator Date'!R117="","x",LEFT(RIGHT('Indicator Date'!R117,6),4))</f>
        <v>2010</v>
      </c>
      <c r="S117" s="157">
        <f>IF('Indicator Date'!S117="","x",'Indicator Date'!S117)</f>
        <v>2019</v>
      </c>
      <c r="T117" s="157">
        <f>IF('Indicator Date'!T117="","x",'Indicator Date'!T117)</f>
        <v>2016</v>
      </c>
      <c r="U117" s="157">
        <f>IF('Indicator Date'!U117="","x",'Indicator Date'!U117)</f>
        <v>2017</v>
      </c>
      <c r="V117" s="157">
        <f>IF('Indicator Date'!V117="","x",'Indicator Date'!V117)</f>
        <v>2017</v>
      </c>
      <c r="W117" s="157">
        <f>IF('Indicator Date'!W117="","x",'Indicator Date'!W117)</f>
        <v>2015</v>
      </c>
      <c r="X117" s="157">
        <f>IF('Indicator Date'!X117="","x",'Indicator Date'!X117)</f>
        <v>2013</v>
      </c>
      <c r="Y117" s="157">
        <f>IF('Indicator Date'!Y117="","x",'Indicator Date'!Y117)</f>
        <v>2011</v>
      </c>
      <c r="Z117" s="157">
        <f>IF('Indicator Date'!Z117="","x",'Indicator Date'!Z117)</f>
        <v>2017</v>
      </c>
      <c r="AA117" s="157">
        <f>IF('Indicator Date'!AA117="","x",'Indicator Date'!AA117)</f>
        <v>2017</v>
      </c>
      <c r="AB117" s="157">
        <f>IF('Indicator Date'!AB117="","x",'Indicator Date'!AB117)</f>
        <v>2017</v>
      </c>
      <c r="AC117" s="157">
        <f>IF('Indicator Date'!AC117="","x",'Indicator Date'!AC117)</f>
        <v>2015</v>
      </c>
      <c r="AD117" s="157">
        <f>IF('Indicator Date'!AD117="","x",'Indicator Date'!AD117)</f>
        <v>2015</v>
      </c>
      <c r="AE117" s="157" t="str">
        <f>IF('Indicator Date'!AE117="","x",'Indicator Date'!AE117)</f>
        <v>x</v>
      </c>
      <c r="AF117" s="157">
        <f>IF('Indicator Date'!AF117="","x",'Indicator Date'!AF117)</f>
        <v>2017</v>
      </c>
      <c r="AG117" s="157">
        <f>IF('Indicator Date'!AG117="","x",'Indicator Date'!AG117)</f>
        <v>2016</v>
      </c>
      <c r="AH117" s="157">
        <f>IF('Indicator Date'!AH117="","x",'Indicator Date'!AH117)</f>
        <v>2016</v>
      </c>
      <c r="AI117" s="157">
        <f>IF('Indicator Date'!AI117="","x",'Indicator Date'!AI117)</f>
        <v>2017</v>
      </c>
      <c r="AJ117" s="157">
        <f>IF('Indicator Date'!AJ117="","x",'Indicator Date'!AJ117)</f>
        <v>2018</v>
      </c>
      <c r="AK117" s="157" t="str">
        <f>IF('Indicator Date'!AK117="","x",YEAR('Indicator Date'!AK117))</f>
        <v>x</v>
      </c>
      <c r="AL117" s="157">
        <f>IF('Indicator Date'!AL117="","x",YEAR('Indicator Date'!AL117))</f>
        <v>2018</v>
      </c>
      <c r="AM117" s="157" t="str">
        <f>IF('Indicator Date'!AM117="","x",YEAR('Indicator Date'!AM117))</f>
        <v>x</v>
      </c>
      <c r="AN117" s="157">
        <f>IF('Indicator Date'!AN117="","x",'Indicator Date'!AN117)</f>
        <v>2016</v>
      </c>
      <c r="AO117" s="157">
        <f>IF('Indicator Date'!AO117="","x",'Indicator Date'!AO117)</f>
        <v>2016</v>
      </c>
      <c r="AP117" s="157">
        <f>IF('Indicator Date'!AP117="","x",'Indicator Date'!AP117)</f>
        <v>2011</v>
      </c>
      <c r="AQ117" s="157">
        <f>IF('Indicator Date'!AQ117="","x",'Indicator Date'!AQ117)</f>
        <v>2012</v>
      </c>
      <c r="AR117" s="157">
        <f>IF('Indicator Date'!AR117="","x",'Indicator Date'!AR117)</f>
        <v>2015</v>
      </c>
      <c r="AS117" s="157">
        <f>IF('Indicator Date'!AS117="","x",'Indicator Date'!AS117)</f>
        <v>2017</v>
      </c>
      <c r="AT117" s="157">
        <f>IF('Indicator Date'!AT117="","x",'Indicator Date'!AT117)</f>
        <v>2018</v>
      </c>
      <c r="AU117" s="157">
        <f>IF('Indicator Date'!AU117="","x",'Indicator Date'!AU117)</f>
        <v>2016</v>
      </c>
      <c r="AV117" s="157">
        <f>IF('Indicator Date'!AV117="","x",'Indicator Date'!AV117)</f>
        <v>2015</v>
      </c>
      <c r="AW117" s="157">
        <f>IF('Indicator Date'!AW117="","x",'Indicator Date'!AW117)</f>
        <v>2016</v>
      </c>
      <c r="AX117" s="157">
        <f>IF('Indicator Date'!AX117="","x",'Indicator Date'!AX117)</f>
        <v>2017</v>
      </c>
      <c r="AY117" s="157">
        <f>IF('Indicator Date'!AY117="","x",'Indicator Date'!AY117)</f>
        <v>2014</v>
      </c>
      <c r="AZ117" s="157">
        <f>IF('Indicator Date'!AZ117="","x",'Indicator Date'!AZ117)</f>
        <v>2015</v>
      </c>
      <c r="BA117" s="157">
        <f>IF('Indicator Date'!BA117="","x",'Indicator Date'!BA117)</f>
        <v>2015</v>
      </c>
      <c r="BB117" s="157">
        <f>IF('Indicator Date'!BB117="","x",'Indicator Date'!BB117)</f>
        <v>2017</v>
      </c>
      <c r="BC117" s="157">
        <f>IF('Indicator Date'!BC117="","x",'Indicator Date'!BC117)</f>
        <v>2017</v>
      </c>
      <c r="BD117" s="157">
        <f>IF('Indicator Date'!BD117="","x",'Indicator Date'!BD117)</f>
        <v>2015</v>
      </c>
      <c r="BE117" s="157" t="str">
        <f>IF('Indicator Date'!BE117="","x",'Indicator Date'!BE117)</f>
        <v>x</v>
      </c>
      <c r="BF117" s="104"/>
    </row>
    <row r="118" spans="1:58" x14ac:dyDescent="0.25">
      <c r="A118" s="128" t="s">
        <v>215</v>
      </c>
      <c r="B118" s="107" t="s">
        <v>214</v>
      </c>
      <c r="C118" s="157">
        <f>IF('Indicator Date'!C118="","x",'Indicator Date'!C118)</f>
        <v>2015</v>
      </c>
      <c r="D118" s="157">
        <f>IF('Indicator Date'!D118="","x",'Indicator Date'!D118)</f>
        <v>2015</v>
      </c>
      <c r="E118" s="157">
        <f>IF('Indicator Date'!E118="","x",'Indicator Date'!E118)</f>
        <v>2015</v>
      </c>
      <c r="F118" s="157">
        <f>IF('Indicator Date'!F118="","x",'Indicator Date'!F118)</f>
        <v>2015</v>
      </c>
      <c r="G118" s="157">
        <f>IF('Indicator Date'!G118="","x",'Indicator Date'!G118)</f>
        <v>2015</v>
      </c>
      <c r="H118" s="157">
        <f>IF('Indicator Date'!H118="","x",'Indicator Date'!H118)</f>
        <v>2015</v>
      </c>
      <c r="I118" s="157">
        <f>IF('Indicator Date'!I118="","x",'Indicator Date'!I118)</f>
        <v>2015</v>
      </c>
      <c r="J118" s="157">
        <f>IF('Indicator Date'!J118="","x",'Indicator Date'!J118)</f>
        <v>2016</v>
      </c>
      <c r="K118" s="157">
        <f>IF('Indicator Date'!K118="","x",'Indicator Date'!K118)</f>
        <v>2016</v>
      </c>
      <c r="L118" s="157">
        <f>IF('Indicator Date'!L118="","x",'Indicator Date'!L118)</f>
        <v>2016</v>
      </c>
      <c r="M118" s="157">
        <f>IF('Indicator Date'!M118="","x",'Indicator Date'!M118)</f>
        <v>2019</v>
      </c>
      <c r="N118" s="157">
        <f>IF('Indicator Date'!N118="","x",'Indicator Date'!N118)</f>
        <v>2019</v>
      </c>
      <c r="O118" s="157">
        <f>IF('Indicator Date'!O118="","x",'Indicator Date'!O118)</f>
        <v>2018</v>
      </c>
      <c r="P118" s="157">
        <f>IF('Indicator Date'!P118="","x",'Indicator Date'!P118)</f>
        <v>2018</v>
      </c>
      <c r="Q118" s="157">
        <f>IF('Indicator Date'!Q118="","x",'Indicator Date'!Q118)</f>
        <v>2017</v>
      </c>
      <c r="R118" s="157" t="str">
        <f>IF('Indicator Date'!R118="","x",LEFT(RIGHT('Indicator Date'!R118,6),4))</f>
        <v>2013</v>
      </c>
      <c r="S118" s="157">
        <f>IF('Indicator Date'!S118="","x",'Indicator Date'!S118)</f>
        <v>2019</v>
      </c>
      <c r="T118" s="157">
        <f>IF('Indicator Date'!T118="","x",'Indicator Date'!T118)</f>
        <v>2016</v>
      </c>
      <c r="U118" s="157">
        <f>IF('Indicator Date'!U118="","x",'Indicator Date'!U118)</f>
        <v>2017</v>
      </c>
      <c r="V118" s="157">
        <f>IF('Indicator Date'!V118="","x",'Indicator Date'!V118)</f>
        <v>2017</v>
      </c>
      <c r="W118" s="157">
        <f>IF('Indicator Date'!W118="","x",'Indicator Date'!W118)</f>
        <v>2015</v>
      </c>
      <c r="X118" s="157">
        <f>IF('Indicator Date'!X118="","x",'Indicator Date'!X118)</f>
        <v>2013</v>
      </c>
      <c r="Y118" s="157">
        <f>IF('Indicator Date'!Y118="","x",'Indicator Date'!Y118)</f>
        <v>2015</v>
      </c>
      <c r="Z118" s="157">
        <f>IF('Indicator Date'!Z118="","x",'Indicator Date'!Z118)</f>
        <v>2017</v>
      </c>
      <c r="AA118" s="157">
        <f>IF('Indicator Date'!AA118="","x",'Indicator Date'!AA118)</f>
        <v>2017</v>
      </c>
      <c r="AB118" s="157">
        <f>IF('Indicator Date'!AB118="","x",'Indicator Date'!AB118)</f>
        <v>2017</v>
      </c>
      <c r="AC118" s="157">
        <f>IF('Indicator Date'!AC118="","x",'Indicator Date'!AC118)</f>
        <v>2015</v>
      </c>
      <c r="AD118" s="157">
        <f>IF('Indicator Date'!AD118="","x",'Indicator Date'!AD118)</f>
        <v>2015</v>
      </c>
      <c r="AE118" s="157" t="str">
        <f>IF('Indicator Date'!AE118="","x",'Indicator Date'!AE118)</f>
        <v>x</v>
      </c>
      <c r="AF118" s="157">
        <f>IF('Indicator Date'!AF118="","x",'Indicator Date'!AF118)</f>
        <v>2017</v>
      </c>
      <c r="AG118" s="157">
        <f>IF('Indicator Date'!AG118="","x",'Indicator Date'!AG118)</f>
        <v>2014</v>
      </c>
      <c r="AH118" s="157">
        <f>IF('Indicator Date'!AH118="","x",'Indicator Date'!AH118)</f>
        <v>2016</v>
      </c>
      <c r="AI118" s="157">
        <f>IF('Indicator Date'!AI118="","x",'Indicator Date'!AI118)</f>
        <v>2017</v>
      </c>
      <c r="AJ118" s="157">
        <f>IF('Indicator Date'!AJ118="","x",'Indicator Date'!AJ118)</f>
        <v>2018</v>
      </c>
      <c r="AK118" s="157" t="str">
        <f>IF('Indicator Date'!AK118="","x",YEAR('Indicator Date'!AK118))</f>
        <v>x</v>
      </c>
      <c r="AL118" s="157">
        <f>IF('Indicator Date'!AL118="","x",YEAR('Indicator Date'!AL118))</f>
        <v>2018</v>
      </c>
      <c r="AM118" s="157" t="str">
        <f>IF('Indicator Date'!AM118="","x",YEAR('Indicator Date'!AM118))</f>
        <v>x</v>
      </c>
      <c r="AN118" s="157">
        <f>IF('Indicator Date'!AN118="","x",'Indicator Date'!AN118)</f>
        <v>2016</v>
      </c>
      <c r="AO118" s="157">
        <f>IF('Indicator Date'!AO118="","x",'Indicator Date'!AO118)</f>
        <v>2016</v>
      </c>
      <c r="AP118" s="157">
        <f>IF('Indicator Date'!AP118="","x",'Indicator Date'!AP118)</f>
        <v>2011</v>
      </c>
      <c r="AQ118" s="157" t="str">
        <f>IF('Indicator Date'!AQ118="","x",'Indicator Date'!AQ118)</f>
        <v>x</v>
      </c>
      <c r="AR118" s="157">
        <f>IF('Indicator Date'!AR118="","x",'Indicator Date'!AR118)</f>
        <v>2013</v>
      </c>
      <c r="AS118" s="157">
        <f>IF('Indicator Date'!AS118="","x",'Indicator Date'!AS118)</f>
        <v>2017</v>
      </c>
      <c r="AT118" s="157">
        <f>IF('Indicator Date'!AT118="","x",'Indicator Date'!AT118)</f>
        <v>2018</v>
      </c>
      <c r="AU118" s="157">
        <f>IF('Indicator Date'!AU118="","x",'Indicator Date'!AU118)</f>
        <v>2016</v>
      </c>
      <c r="AV118" s="157">
        <f>IF('Indicator Date'!AV118="","x",'Indicator Date'!AV118)</f>
        <v>2015</v>
      </c>
      <c r="AW118" s="157">
        <f>IF('Indicator Date'!AW118="","x",'Indicator Date'!AW118)</f>
        <v>2016</v>
      </c>
      <c r="AX118" s="157">
        <f>IF('Indicator Date'!AX118="","x",'Indicator Date'!AX118)</f>
        <v>2017</v>
      </c>
      <c r="AY118" s="157">
        <f>IF('Indicator Date'!AY118="","x",'Indicator Date'!AY118)</f>
        <v>2014</v>
      </c>
      <c r="AZ118" s="157">
        <f>IF('Indicator Date'!AZ118="","x",'Indicator Date'!AZ118)</f>
        <v>2015</v>
      </c>
      <c r="BA118" s="157">
        <f>IF('Indicator Date'!BA118="","x",'Indicator Date'!BA118)</f>
        <v>2015</v>
      </c>
      <c r="BB118" s="157">
        <f>IF('Indicator Date'!BB118="","x",'Indicator Date'!BB118)</f>
        <v>2017</v>
      </c>
      <c r="BC118" s="157">
        <f>IF('Indicator Date'!BC118="","x",'Indicator Date'!BC118)</f>
        <v>2017</v>
      </c>
      <c r="BD118" s="157">
        <f>IF('Indicator Date'!BD118="","x",'Indicator Date'!BD118)</f>
        <v>2015</v>
      </c>
      <c r="BE118" s="157" t="str">
        <f>IF('Indicator Date'!BE118="","x",'Indicator Date'!BE118)</f>
        <v>x</v>
      </c>
      <c r="BF118" s="104"/>
    </row>
    <row r="119" spans="1:58" x14ac:dyDescent="0.25">
      <c r="A119" s="128" t="s">
        <v>217</v>
      </c>
      <c r="B119" s="107" t="s">
        <v>216</v>
      </c>
      <c r="C119" s="157">
        <f>IF('Indicator Date'!C119="","x",'Indicator Date'!C119)</f>
        <v>2015</v>
      </c>
      <c r="D119" s="157">
        <f>IF('Indicator Date'!D119="","x",'Indicator Date'!D119)</f>
        <v>2015</v>
      </c>
      <c r="E119" s="157">
        <f>IF('Indicator Date'!E119="","x",'Indicator Date'!E119)</f>
        <v>2015</v>
      </c>
      <c r="F119" s="157">
        <f>IF('Indicator Date'!F119="","x",'Indicator Date'!F119)</f>
        <v>2015</v>
      </c>
      <c r="G119" s="157">
        <f>IF('Indicator Date'!G119="","x",'Indicator Date'!G119)</f>
        <v>2015</v>
      </c>
      <c r="H119" s="157">
        <f>IF('Indicator Date'!H119="","x",'Indicator Date'!H119)</f>
        <v>2015</v>
      </c>
      <c r="I119" s="157">
        <f>IF('Indicator Date'!I119="","x",'Indicator Date'!I119)</f>
        <v>2015</v>
      </c>
      <c r="J119" s="157">
        <f>IF('Indicator Date'!J119="","x",'Indicator Date'!J119)</f>
        <v>2016</v>
      </c>
      <c r="K119" s="157">
        <f>IF('Indicator Date'!K119="","x",'Indicator Date'!K119)</f>
        <v>2016</v>
      </c>
      <c r="L119" s="157">
        <f>IF('Indicator Date'!L119="","x",'Indicator Date'!L119)</f>
        <v>2016</v>
      </c>
      <c r="M119" s="157">
        <f>IF('Indicator Date'!M119="","x",'Indicator Date'!M119)</f>
        <v>2019</v>
      </c>
      <c r="N119" s="157">
        <f>IF('Indicator Date'!N119="","x",'Indicator Date'!N119)</f>
        <v>2019</v>
      </c>
      <c r="O119" s="157">
        <f>IF('Indicator Date'!O119="","x",'Indicator Date'!O119)</f>
        <v>2018</v>
      </c>
      <c r="P119" s="157">
        <f>IF('Indicator Date'!P119="","x",'Indicator Date'!P119)</f>
        <v>2018</v>
      </c>
      <c r="Q119" s="157">
        <f>IF('Indicator Date'!Q119="","x",'Indicator Date'!Q119)</f>
        <v>2017</v>
      </c>
      <c r="R119" s="157" t="str">
        <f>IF('Indicator Date'!R119="","x",LEFT(RIGHT('Indicator Date'!R119,6),4))</f>
        <v>2011</v>
      </c>
      <c r="S119" s="157">
        <f>IF('Indicator Date'!S119="","x",'Indicator Date'!S119)</f>
        <v>2019</v>
      </c>
      <c r="T119" s="157">
        <f>IF('Indicator Date'!T119="","x",'Indicator Date'!T119)</f>
        <v>2016</v>
      </c>
      <c r="U119" s="157">
        <f>IF('Indicator Date'!U119="","x",'Indicator Date'!U119)</f>
        <v>2017</v>
      </c>
      <c r="V119" s="157">
        <f>IF('Indicator Date'!V119="","x",'Indicator Date'!V119)</f>
        <v>2017</v>
      </c>
      <c r="W119" s="157">
        <f>IF('Indicator Date'!W119="","x",'Indicator Date'!W119)</f>
        <v>2015</v>
      </c>
      <c r="X119" s="157">
        <f>IF('Indicator Date'!X119="","x",'Indicator Date'!X119)</f>
        <v>2011</v>
      </c>
      <c r="Y119" s="157">
        <f>IF('Indicator Date'!Y119="","x",'Indicator Date'!Y119)</f>
        <v>2010</v>
      </c>
      <c r="Z119" s="157">
        <f>IF('Indicator Date'!Z119="","x",'Indicator Date'!Z119)</f>
        <v>2017</v>
      </c>
      <c r="AA119" s="157">
        <f>IF('Indicator Date'!AA119="","x",'Indicator Date'!AA119)</f>
        <v>2017</v>
      </c>
      <c r="AB119" s="157">
        <f>IF('Indicator Date'!AB119="","x",'Indicator Date'!AB119)</f>
        <v>2017</v>
      </c>
      <c r="AC119" s="157">
        <f>IF('Indicator Date'!AC119="","x",'Indicator Date'!AC119)</f>
        <v>2015</v>
      </c>
      <c r="AD119" s="157">
        <f>IF('Indicator Date'!AD119="","x",'Indicator Date'!AD119)</f>
        <v>2015</v>
      </c>
      <c r="AE119" s="157" t="str">
        <f>IF('Indicator Date'!AE119="","x",'Indicator Date'!AE119)</f>
        <v>x</v>
      </c>
      <c r="AF119" s="157">
        <f>IF('Indicator Date'!AF119="","x",'Indicator Date'!AF119)</f>
        <v>2017</v>
      </c>
      <c r="AG119" s="157">
        <f>IF('Indicator Date'!AG119="","x",'Indicator Date'!AG119)</f>
        <v>2007</v>
      </c>
      <c r="AH119" s="157">
        <f>IF('Indicator Date'!AH119="","x",'Indicator Date'!AH119)</f>
        <v>2016</v>
      </c>
      <c r="AI119" s="157">
        <f>IF('Indicator Date'!AI119="","x",'Indicator Date'!AI119)</f>
        <v>2017</v>
      </c>
      <c r="AJ119" s="157">
        <f>IF('Indicator Date'!AJ119="","x",'Indicator Date'!AJ119)</f>
        <v>2018</v>
      </c>
      <c r="AK119" s="157" t="str">
        <f>IF('Indicator Date'!AK119="","x",YEAR('Indicator Date'!AK119))</f>
        <v>x</v>
      </c>
      <c r="AL119" s="157">
        <f>IF('Indicator Date'!AL119="","x",YEAR('Indicator Date'!AL119))</f>
        <v>2018</v>
      </c>
      <c r="AM119" s="157" t="str">
        <f>IF('Indicator Date'!AM119="","x",YEAR('Indicator Date'!AM119))</f>
        <v>x</v>
      </c>
      <c r="AN119" s="157">
        <f>IF('Indicator Date'!AN119="","x",'Indicator Date'!AN119)</f>
        <v>2016</v>
      </c>
      <c r="AO119" s="157">
        <f>IF('Indicator Date'!AO119="","x",'Indicator Date'!AO119)</f>
        <v>2016</v>
      </c>
      <c r="AP119" s="157">
        <f>IF('Indicator Date'!AP119="","x",'Indicator Date'!AP119)</f>
        <v>2014</v>
      </c>
      <c r="AQ119" s="157">
        <f>IF('Indicator Date'!AQ119="","x",'Indicator Date'!AQ119)</f>
        <v>2014</v>
      </c>
      <c r="AR119" s="157">
        <f>IF('Indicator Date'!AR119="","x",'Indicator Date'!AR119)</f>
        <v>2013</v>
      </c>
      <c r="AS119" s="157">
        <f>IF('Indicator Date'!AS119="","x",'Indicator Date'!AS119)</f>
        <v>2017</v>
      </c>
      <c r="AT119" s="157">
        <f>IF('Indicator Date'!AT119="","x",'Indicator Date'!AT119)</f>
        <v>2018</v>
      </c>
      <c r="AU119" s="157">
        <f>IF('Indicator Date'!AU119="","x",'Indicator Date'!AU119)</f>
        <v>2016</v>
      </c>
      <c r="AV119" s="157">
        <f>IF('Indicator Date'!AV119="","x",'Indicator Date'!AV119)</f>
        <v>2015</v>
      </c>
      <c r="AW119" s="157">
        <f>IF('Indicator Date'!AW119="","x",'Indicator Date'!AW119)</f>
        <v>2016</v>
      </c>
      <c r="AX119" s="157">
        <f>IF('Indicator Date'!AX119="","x",'Indicator Date'!AX119)</f>
        <v>2017</v>
      </c>
      <c r="AY119" s="157">
        <f>IF('Indicator Date'!AY119="","x",'Indicator Date'!AY119)</f>
        <v>2014</v>
      </c>
      <c r="AZ119" s="157">
        <f>IF('Indicator Date'!AZ119="","x",'Indicator Date'!AZ119)</f>
        <v>2015</v>
      </c>
      <c r="BA119" s="157">
        <f>IF('Indicator Date'!BA119="","x",'Indicator Date'!BA119)</f>
        <v>2015</v>
      </c>
      <c r="BB119" s="157">
        <f>IF('Indicator Date'!BB119="","x",'Indicator Date'!BB119)</f>
        <v>2017</v>
      </c>
      <c r="BC119" s="157">
        <f>IF('Indicator Date'!BC119="","x",'Indicator Date'!BC119)</f>
        <v>2017</v>
      </c>
      <c r="BD119" s="157">
        <f>IF('Indicator Date'!BD119="","x",'Indicator Date'!BD119)</f>
        <v>2015</v>
      </c>
      <c r="BE119" s="157" t="str">
        <f>IF('Indicator Date'!BE119="","x",'Indicator Date'!BE119)</f>
        <v>x</v>
      </c>
      <c r="BF119" s="104"/>
    </row>
    <row r="120" spans="1:58" x14ac:dyDescent="0.25">
      <c r="A120" s="128" t="s">
        <v>370</v>
      </c>
      <c r="B120" s="107" t="s">
        <v>218</v>
      </c>
      <c r="C120" s="157">
        <f>IF('Indicator Date'!C120="","x",'Indicator Date'!C120)</f>
        <v>2015</v>
      </c>
      <c r="D120" s="157">
        <f>IF('Indicator Date'!D120="","x",'Indicator Date'!D120)</f>
        <v>2015</v>
      </c>
      <c r="E120" s="157">
        <f>IF('Indicator Date'!E120="","x",'Indicator Date'!E120)</f>
        <v>2015</v>
      </c>
      <c r="F120" s="157">
        <f>IF('Indicator Date'!F120="","x",'Indicator Date'!F120)</f>
        <v>2015</v>
      </c>
      <c r="G120" s="157">
        <f>IF('Indicator Date'!G120="","x",'Indicator Date'!G120)</f>
        <v>2015</v>
      </c>
      <c r="H120" s="157">
        <f>IF('Indicator Date'!H120="","x",'Indicator Date'!H120)</f>
        <v>2015</v>
      </c>
      <c r="I120" s="157">
        <f>IF('Indicator Date'!I120="","x",'Indicator Date'!I120)</f>
        <v>2015</v>
      </c>
      <c r="J120" s="157">
        <f>IF('Indicator Date'!J120="","x",'Indicator Date'!J120)</f>
        <v>2016</v>
      </c>
      <c r="K120" s="157">
        <f>IF('Indicator Date'!K120="","x",'Indicator Date'!K120)</f>
        <v>2016</v>
      </c>
      <c r="L120" s="157">
        <f>IF('Indicator Date'!L120="","x",'Indicator Date'!L120)</f>
        <v>2016</v>
      </c>
      <c r="M120" s="157">
        <f>IF('Indicator Date'!M120="","x",'Indicator Date'!M120)</f>
        <v>2019</v>
      </c>
      <c r="N120" s="157">
        <f>IF('Indicator Date'!N120="","x",'Indicator Date'!N120)</f>
        <v>2019</v>
      </c>
      <c r="O120" s="157">
        <f>IF('Indicator Date'!O120="","x",'Indicator Date'!O120)</f>
        <v>2018</v>
      </c>
      <c r="P120" s="157">
        <f>IF('Indicator Date'!P120="","x",'Indicator Date'!P120)</f>
        <v>2018</v>
      </c>
      <c r="Q120" s="157">
        <f>IF('Indicator Date'!Q120="","x",'Indicator Date'!Q120)</f>
        <v>2017</v>
      </c>
      <c r="R120" s="157" t="str">
        <f>IF('Indicator Date'!R120="","x",LEFT(RIGHT('Indicator Date'!R120,6),4))</f>
        <v>2011</v>
      </c>
      <c r="S120" s="157">
        <f>IF('Indicator Date'!S120="","x",'Indicator Date'!S120)</f>
        <v>2019</v>
      </c>
      <c r="T120" s="157">
        <f>IF('Indicator Date'!T120="","x",'Indicator Date'!T120)</f>
        <v>2016</v>
      </c>
      <c r="U120" s="157">
        <f>IF('Indicator Date'!U120="","x",'Indicator Date'!U120)</f>
        <v>2017</v>
      </c>
      <c r="V120" s="157">
        <f>IF('Indicator Date'!V120="","x",'Indicator Date'!V120)</f>
        <v>2017</v>
      </c>
      <c r="W120" s="157">
        <f>IF('Indicator Date'!W120="","x",'Indicator Date'!W120)</f>
        <v>2015</v>
      </c>
      <c r="X120" s="157">
        <f>IF('Indicator Date'!X120="","x",'Indicator Date'!X120)</f>
        <v>2011</v>
      </c>
      <c r="Y120" s="157">
        <f>IF('Indicator Date'!Y120="","x",'Indicator Date'!Y120)</f>
        <v>2012</v>
      </c>
      <c r="Z120" s="157">
        <f>IF('Indicator Date'!Z120="","x",'Indicator Date'!Z120)</f>
        <v>2017</v>
      </c>
      <c r="AA120" s="157">
        <f>IF('Indicator Date'!AA120="","x",'Indicator Date'!AA120)</f>
        <v>2017</v>
      </c>
      <c r="AB120" s="157">
        <f>IF('Indicator Date'!AB120="","x",'Indicator Date'!AB120)</f>
        <v>2017</v>
      </c>
      <c r="AC120" s="157">
        <f>IF('Indicator Date'!AC120="","x",'Indicator Date'!AC120)</f>
        <v>2015</v>
      </c>
      <c r="AD120" s="157">
        <f>IF('Indicator Date'!AD120="","x",'Indicator Date'!AD120)</f>
        <v>2015</v>
      </c>
      <c r="AE120" s="157">
        <f>IF('Indicator Date'!AE120="","x",'Indicator Date'!AE120)</f>
        <v>2012</v>
      </c>
      <c r="AF120" s="157">
        <f>IF('Indicator Date'!AF120="","x",'Indicator Date'!AF120)</f>
        <v>2017</v>
      </c>
      <c r="AG120" s="157">
        <f>IF('Indicator Date'!AG120="","x",'Indicator Date'!AG120)</f>
        <v>2008</v>
      </c>
      <c r="AH120" s="157">
        <f>IF('Indicator Date'!AH120="","x",'Indicator Date'!AH120)</f>
        <v>2016</v>
      </c>
      <c r="AI120" s="157">
        <f>IF('Indicator Date'!AI120="","x",'Indicator Date'!AI120)</f>
        <v>2017</v>
      </c>
      <c r="AJ120" s="157">
        <f>IF('Indicator Date'!AJ120="","x",'Indicator Date'!AJ120)</f>
        <v>2018</v>
      </c>
      <c r="AK120" s="157">
        <f>IF('Indicator Date'!AK120="","x",YEAR('Indicator Date'!AK120))</f>
        <v>2017</v>
      </c>
      <c r="AL120" s="157">
        <f>IF('Indicator Date'!AL120="","x",YEAR('Indicator Date'!AL120))</f>
        <v>2019</v>
      </c>
      <c r="AM120" s="157">
        <f>IF('Indicator Date'!AM120="","x",YEAR('Indicator Date'!AM120))</f>
        <v>2018</v>
      </c>
      <c r="AN120" s="157">
        <f>IF('Indicator Date'!AN120="","x",'Indicator Date'!AN120)</f>
        <v>2016</v>
      </c>
      <c r="AO120" s="157">
        <f>IF('Indicator Date'!AO120="","x",'Indicator Date'!AO120)</f>
        <v>2016</v>
      </c>
      <c r="AP120" s="157">
        <f>IF('Indicator Date'!AP120="","x",'Indicator Date'!AP120)</f>
        <v>2012</v>
      </c>
      <c r="AQ120" s="157">
        <f>IF('Indicator Date'!AQ120="","x",'Indicator Date'!AQ120)</f>
        <v>2012</v>
      </c>
      <c r="AR120" s="157">
        <f>IF('Indicator Date'!AR120="","x",'Indicator Date'!AR120)</f>
        <v>2015</v>
      </c>
      <c r="AS120" s="157">
        <f>IF('Indicator Date'!AS120="","x",'Indicator Date'!AS120)</f>
        <v>2017</v>
      </c>
      <c r="AT120" s="157">
        <f>IF('Indicator Date'!AT120="","x",'Indicator Date'!AT120)</f>
        <v>2018</v>
      </c>
      <c r="AU120" s="157">
        <f>IF('Indicator Date'!AU120="","x",'Indicator Date'!AU120)</f>
        <v>2016</v>
      </c>
      <c r="AV120" s="157">
        <f>IF('Indicator Date'!AV120="","x",'Indicator Date'!AV120)</f>
        <v>2015</v>
      </c>
      <c r="AW120" s="157">
        <f>IF('Indicator Date'!AW120="","x",'Indicator Date'!AW120)</f>
        <v>2016</v>
      </c>
      <c r="AX120" s="157">
        <f>IF('Indicator Date'!AX120="","x",'Indicator Date'!AX120)</f>
        <v>2017</v>
      </c>
      <c r="AY120" s="157">
        <f>IF('Indicator Date'!AY120="","x",'Indicator Date'!AY120)</f>
        <v>2014</v>
      </c>
      <c r="AZ120" s="157">
        <f>IF('Indicator Date'!AZ120="","x",'Indicator Date'!AZ120)</f>
        <v>2015</v>
      </c>
      <c r="BA120" s="157">
        <f>IF('Indicator Date'!BA120="","x",'Indicator Date'!BA120)</f>
        <v>2015</v>
      </c>
      <c r="BB120" s="157">
        <f>IF('Indicator Date'!BB120="","x",'Indicator Date'!BB120)</f>
        <v>2017</v>
      </c>
      <c r="BC120" s="157">
        <f>IF('Indicator Date'!BC120="","x",'Indicator Date'!BC120)</f>
        <v>2017</v>
      </c>
      <c r="BD120" s="157">
        <f>IF('Indicator Date'!BD120="","x",'Indicator Date'!BD120)</f>
        <v>2015</v>
      </c>
      <c r="BE120" s="157" t="str">
        <f>IF('Indicator Date'!BE120="","x",'Indicator Date'!BE120)</f>
        <v>x</v>
      </c>
      <c r="BF120" s="104"/>
    </row>
    <row r="121" spans="1:58" x14ac:dyDescent="0.25">
      <c r="A121" s="128" t="s">
        <v>220</v>
      </c>
      <c r="B121" s="107" t="s">
        <v>219</v>
      </c>
      <c r="C121" s="157">
        <f>IF('Indicator Date'!C121="","x",'Indicator Date'!C121)</f>
        <v>2015</v>
      </c>
      <c r="D121" s="157">
        <f>IF('Indicator Date'!D121="","x",'Indicator Date'!D121)</f>
        <v>2015</v>
      </c>
      <c r="E121" s="157">
        <f>IF('Indicator Date'!E121="","x",'Indicator Date'!E121)</f>
        <v>2015</v>
      </c>
      <c r="F121" s="157">
        <f>IF('Indicator Date'!F121="","x",'Indicator Date'!F121)</f>
        <v>2015</v>
      </c>
      <c r="G121" s="157">
        <f>IF('Indicator Date'!G121="","x",'Indicator Date'!G121)</f>
        <v>2015</v>
      </c>
      <c r="H121" s="157">
        <f>IF('Indicator Date'!H121="","x",'Indicator Date'!H121)</f>
        <v>2015</v>
      </c>
      <c r="I121" s="157">
        <f>IF('Indicator Date'!I121="","x",'Indicator Date'!I121)</f>
        <v>2015</v>
      </c>
      <c r="J121" s="157">
        <f>IF('Indicator Date'!J121="","x",'Indicator Date'!J121)</f>
        <v>2016</v>
      </c>
      <c r="K121" s="157">
        <f>IF('Indicator Date'!K121="","x",'Indicator Date'!K121)</f>
        <v>2016</v>
      </c>
      <c r="L121" s="157">
        <f>IF('Indicator Date'!L121="","x",'Indicator Date'!L121)</f>
        <v>2016</v>
      </c>
      <c r="M121" s="157">
        <f>IF('Indicator Date'!M121="","x",'Indicator Date'!M121)</f>
        <v>2019</v>
      </c>
      <c r="N121" s="157">
        <f>IF('Indicator Date'!N121="","x",'Indicator Date'!N121)</f>
        <v>2019</v>
      </c>
      <c r="O121" s="157">
        <f>IF('Indicator Date'!O121="","x",'Indicator Date'!O121)</f>
        <v>2018</v>
      </c>
      <c r="P121" s="157">
        <f>IF('Indicator Date'!P121="","x",'Indicator Date'!P121)</f>
        <v>2018</v>
      </c>
      <c r="Q121" s="157">
        <f>IF('Indicator Date'!Q121="","x",'Indicator Date'!Q121)</f>
        <v>2017</v>
      </c>
      <c r="R121" s="157" t="str">
        <f>IF('Indicator Date'!R121="","x",LEFT(RIGHT('Indicator Date'!R121,6),4))</f>
        <v>2016</v>
      </c>
      <c r="S121" s="157">
        <f>IF('Indicator Date'!S121="","x",'Indicator Date'!S121)</f>
        <v>2019</v>
      </c>
      <c r="T121" s="157">
        <f>IF('Indicator Date'!T121="","x",'Indicator Date'!T121)</f>
        <v>2016</v>
      </c>
      <c r="U121" s="157">
        <f>IF('Indicator Date'!U121="","x",'Indicator Date'!U121)</f>
        <v>2017</v>
      </c>
      <c r="V121" s="157">
        <f>IF('Indicator Date'!V121="","x",'Indicator Date'!V121)</f>
        <v>2017</v>
      </c>
      <c r="W121" s="157">
        <f>IF('Indicator Date'!W121="","x",'Indicator Date'!W121)</f>
        <v>2015</v>
      </c>
      <c r="X121" s="157">
        <f>IF('Indicator Date'!X121="","x",'Indicator Date'!X121)</f>
        <v>2016</v>
      </c>
      <c r="Y121" s="157">
        <f>IF('Indicator Date'!Y121="","x",'Indicator Date'!Y121)</f>
        <v>2012</v>
      </c>
      <c r="Z121" s="157">
        <f>IF('Indicator Date'!Z121="","x",'Indicator Date'!Z121)</f>
        <v>2017</v>
      </c>
      <c r="AA121" s="157">
        <f>IF('Indicator Date'!AA121="","x",'Indicator Date'!AA121)</f>
        <v>2017</v>
      </c>
      <c r="AB121" s="157">
        <f>IF('Indicator Date'!AB121="","x",'Indicator Date'!AB121)</f>
        <v>2017</v>
      </c>
      <c r="AC121" s="157">
        <f>IF('Indicator Date'!AC121="","x",'Indicator Date'!AC121)</f>
        <v>2015</v>
      </c>
      <c r="AD121" s="157">
        <f>IF('Indicator Date'!AD121="","x",'Indicator Date'!AD121)</f>
        <v>2015</v>
      </c>
      <c r="AE121" s="157">
        <f>IF('Indicator Date'!AE121="","x",'Indicator Date'!AE121)</f>
        <v>2012</v>
      </c>
      <c r="AF121" s="157">
        <f>IF('Indicator Date'!AF121="","x",'Indicator Date'!AF121)</f>
        <v>2017</v>
      </c>
      <c r="AG121" s="157" t="str">
        <f>IF('Indicator Date'!AG121="","x",'Indicator Date'!AG121)</f>
        <v>x</v>
      </c>
      <c r="AH121" s="157">
        <f>IF('Indicator Date'!AH121="","x",'Indicator Date'!AH121)</f>
        <v>2016</v>
      </c>
      <c r="AI121" s="157">
        <f>IF('Indicator Date'!AI121="","x",'Indicator Date'!AI121)</f>
        <v>2017</v>
      </c>
      <c r="AJ121" s="157">
        <f>IF('Indicator Date'!AJ121="","x",'Indicator Date'!AJ121)</f>
        <v>2018</v>
      </c>
      <c r="AK121" s="157">
        <f>IF('Indicator Date'!AK121="","x",YEAR('Indicator Date'!AK121))</f>
        <v>2018</v>
      </c>
      <c r="AL121" s="157">
        <f>IF('Indicator Date'!AL121="","x",YEAR('Indicator Date'!AL121))</f>
        <v>2018</v>
      </c>
      <c r="AM121" s="157">
        <f>IF('Indicator Date'!AM121="","x",YEAR('Indicator Date'!AM121))</f>
        <v>2018</v>
      </c>
      <c r="AN121" s="157">
        <f>IF('Indicator Date'!AN121="","x",'Indicator Date'!AN121)</f>
        <v>2016</v>
      </c>
      <c r="AO121" s="157">
        <f>IF('Indicator Date'!AO121="","x",'Indicator Date'!AO121)</f>
        <v>2016</v>
      </c>
      <c r="AP121" s="157">
        <f>IF('Indicator Date'!AP121="","x",'Indicator Date'!AP121)</f>
        <v>2013</v>
      </c>
      <c r="AQ121" s="157">
        <f>IF('Indicator Date'!AQ121="","x",'Indicator Date'!AQ121)</f>
        <v>2013</v>
      </c>
      <c r="AR121" s="157">
        <f>IF('Indicator Date'!AR121="","x",'Indicator Date'!AR121)</f>
        <v>2013</v>
      </c>
      <c r="AS121" s="157">
        <f>IF('Indicator Date'!AS121="","x",'Indicator Date'!AS121)</f>
        <v>2017</v>
      </c>
      <c r="AT121" s="157">
        <f>IF('Indicator Date'!AT121="","x",'Indicator Date'!AT121)</f>
        <v>2018</v>
      </c>
      <c r="AU121" s="157">
        <f>IF('Indicator Date'!AU121="","x",'Indicator Date'!AU121)</f>
        <v>2016</v>
      </c>
      <c r="AV121" s="157">
        <f>IF('Indicator Date'!AV121="","x",'Indicator Date'!AV121)</f>
        <v>2016</v>
      </c>
      <c r="AW121" s="157">
        <f>IF('Indicator Date'!AW121="","x",'Indicator Date'!AW121)</f>
        <v>2016</v>
      </c>
      <c r="AX121" s="157">
        <f>IF('Indicator Date'!AX121="","x",'Indicator Date'!AX121)</f>
        <v>2017</v>
      </c>
      <c r="AY121" s="157">
        <f>IF('Indicator Date'!AY121="","x",'Indicator Date'!AY121)</f>
        <v>2014</v>
      </c>
      <c r="AZ121" s="157">
        <f>IF('Indicator Date'!AZ121="","x",'Indicator Date'!AZ121)</f>
        <v>2015</v>
      </c>
      <c r="BA121" s="157">
        <f>IF('Indicator Date'!BA121="","x",'Indicator Date'!BA121)</f>
        <v>2015</v>
      </c>
      <c r="BB121" s="157">
        <f>IF('Indicator Date'!BB121="","x",'Indicator Date'!BB121)</f>
        <v>2017</v>
      </c>
      <c r="BC121" s="157">
        <f>IF('Indicator Date'!BC121="","x",'Indicator Date'!BC121)</f>
        <v>2017</v>
      </c>
      <c r="BD121" s="157">
        <f>IF('Indicator Date'!BD121="","x",'Indicator Date'!BD121)</f>
        <v>2015</v>
      </c>
      <c r="BE121" s="157" t="str">
        <f>IF('Indicator Date'!BE121="","x",'Indicator Date'!BE121)</f>
        <v>x</v>
      </c>
      <c r="BF121" s="104"/>
    </row>
    <row r="122" spans="1:58" x14ac:dyDescent="0.25">
      <c r="A122" s="128" t="s">
        <v>222</v>
      </c>
      <c r="B122" s="107" t="s">
        <v>221</v>
      </c>
      <c r="C122" s="157">
        <f>IF('Indicator Date'!C122="","x",'Indicator Date'!C122)</f>
        <v>2015</v>
      </c>
      <c r="D122" s="157">
        <f>IF('Indicator Date'!D122="","x",'Indicator Date'!D122)</f>
        <v>2015</v>
      </c>
      <c r="E122" s="157">
        <f>IF('Indicator Date'!E122="","x",'Indicator Date'!E122)</f>
        <v>2015</v>
      </c>
      <c r="F122" s="157">
        <f>IF('Indicator Date'!F122="","x",'Indicator Date'!F122)</f>
        <v>2015</v>
      </c>
      <c r="G122" s="157">
        <f>IF('Indicator Date'!G122="","x",'Indicator Date'!G122)</f>
        <v>2015</v>
      </c>
      <c r="H122" s="157">
        <f>IF('Indicator Date'!H122="","x",'Indicator Date'!H122)</f>
        <v>2015</v>
      </c>
      <c r="I122" s="157">
        <f>IF('Indicator Date'!I122="","x",'Indicator Date'!I122)</f>
        <v>2015</v>
      </c>
      <c r="J122" s="157">
        <f>IF('Indicator Date'!J122="","x",'Indicator Date'!J122)</f>
        <v>2016</v>
      </c>
      <c r="K122" s="157">
        <f>IF('Indicator Date'!K122="","x",'Indicator Date'!K122)</f>
        <v>2016</v>
      </c>
      <c r="L122" s="157">
        <f>IF('Indicator Date'!L122="","x",'Indicator Date'!L122)</f>
        <v>2016</v>
      </c>
      <c r="M122" s="157">
        <f>IF('Indicator Date'!M122="","x",'Indicator Date'!M122)</f>
        <v>2019</v>
      </c>
      <c r="N122" s="157">
        <f>IF('Indicator Date'!N122="","x",'Indicator Date'!N122)</f>
        <v>2019</v>
      </c>
      <c r="O122" s="157">
        <f>IF('Indicator Date'!O122="","x",'Indicator Date'!O122)</f>
        <v>2018</v>
      </c>
      <c r="P122" s="157">
        <f>IF('Indicator Date'!P122="","x",'Indicator Date'!P122)</f>
        <v>2018</v>
      </c>
      <c r="Q122" s="157" t="str">
        <f>IF('Indicator Date'!Q122="","x",'Indicator Date'!Q122)</f>
        <v>x</v>
      </c>
      <c r="R122" s="157" t="str">
        <f>IF('Indicator Date'!R122="","x",LEFT(RIGHT('Indicator Date'!R122,6),4))</f>
        <v>2013</v>
      </c>
      <c r="S122" s="157">
        <f>IF('Indicator Date'!S122="","x",'Indicator Date'!S122)</f>
        <v>2019</v>
      </c>
      <c r="T122" s="157">
        <f>IF('Indicator Date'!T122="","x",'Indicator Date'!T122)</f>
        <v>2016</v>
      </c>
      <c r="U122" s="157">
        <f>IF('Indicator Date'!U122="","x",'Indicator Date'!U122)</f>
        <v>2017</v>
      </c>
      <c r="V122" s="157">
        <f>IF('Indicator Date'!V122="","x",'Indicator Date'!V122)</f>
        <v>2017</v>
      </c>
      <c r="W122" s="157">
        <f>IF('Indicator Date'!W122="","x",'Indicator Date'!W122)</f>
        <v>2015</v>
      </c>
      <c r="X122" s="157">
        <f>IF('Indicator Date'!X122="","x",'Indicator Date'!X122)</f>
        <v>2013</v>
      </c>
      <c r="Y122" s="157">
        <f>IF('Indicator Date'!Y122="","x",'Indicator Date'!Y122)</f>
        <v>2010</v>
      </c>
      <c r="Z122" s="157">
        <f>IF('Indicator Date'!Z122="","x",'Indicator Date'!Z122)</f>
        <v>2017</v>
      </c>
      <c r="AA122" s="157">
        <f>IF('Indicator Date'!AA122="","x",'Indicator Date'!AA122)</f>
        <v>2017</v>
      </c>
      <c r="AB122" s="157">
        <f>IF('Indicator Date'!AB122="","x",'Indicator Date'!AB122)</f>
        <v>2017</v>
      </c>
      <c r="AC122" s="157">
        <f>IF('Indicator Date'!AC122="","x",'Indicator Date'!AC122)</f>
        <v>2015</v>
      </c>
      <c r="AD122" s="157">
        <f>IF('Indicator Date'!AD122="","x",'Indicator Date'!AD122)</f>
        <v>2015</v>
      </c>
      <c r="AE122" s="157">
        <f>IF('Indicator Date'!AE122="","x",'Indicator Date'!AE122)</f>
        <v>2012</v>
      </c>
      <c r="AF122" s="157">
        <f>IF('Indicator Date'!AF122="","x",'Indicator Date'!AF122)</f>
        <v>2017</v>
      </c>
      <c r="AG122" s="157">
        <f>IF('Indicator Date'!AG122="","x",'Indicator Date'!AG122)</f>
        <v>2009</v>
      </c>
      <c r="AH122" s="157">
        <f>IF('Indicator Date'!AH122="","x",'Indicator Date'!AH122)</f>
        <v>2016</v>
      </c>
      <c r="AI122" s="157">
        <f>IF('Indicator Date'!AI122="","x",'Indicator Date'!AI122)</f>
        <v>2017</v>
      </c>
      <c r="AJ122" s="157">
        <f>IF('Indicator Date'!AJ122="","x",'Indicator Date'!AJ122)</f>
        <v>2018</v>
      </c>
      <c r="AK122" s="157" t="str">
        <f>IF('Indicator Date'!AK122="","x",YEAR('Indicator Date'!AK122))</f>
        <v>x</v>
      </c>
      <c r="AL122" s="157">
        <f>IF('Indicator Date'!AL122="","x",YEAR('Indicator Date'!AL122))</f>
        <v>2018</v>
      </c>
      <c r="AM122" s="157">
        <f>IF('Indicator Date'!AM122="","x",YEAR('Indicator Date'!AM122))</f>
        <v>2018</v>
      </c>
      <c r="AN122" s="157">
        <f>IF('Indicator Date'!AN122="","x",'Indicator Date'!AN122)</f>
        <v>2016</v>
      </c>
      <c r="AO122" s="157">
        <f>IF('Indicator Date'!AO122="","x",'Indicator Date'!AO122)</f>
        <v>2016</v>
      </c>
      <c r="AP122" s="157">
        <f>IF('Indicator Date'!AP122="","x",'Indicator Date'!AP122)</f>
        <v>2013</v>
      </c>
      <c r="AQ122" s="157">
        <f>IF('Indicator Date'!AQ122="","x",'Indicator Date'!AQ122)</f>
        <v>2013</v>
      </c>
      <c r="AR122" s="157">
        <f>IF('Indicator Date'!AR122="","x",'Indicator Date'!AR122)</f>
        <v>2013</v>
      </c>
      <c r="AS122" s="157">
        <f>IF('Indicator Date'!AS122="","x",'Indicator Date'!AS122)</f>
        <v>2017</v>
      </c>
      <c r="AT122" s="157">
        <f>IF('Indicator Date'!AT122="","x",'Indicator Date'!AT122)</f>
        <v>2018</v>
      </c>
      <c r="AU122" s="157">
        <f>IF('Indicator Date'!AU122="","x",'Indicator Date'!AU122)</f>
        <v>2016</v>
      </c>
      <c r="AV122" s="157">
        <f>IF('Indicator Date'!AV122="","x",'Indicator Date'!AV122)</f>
        <v>2015</v>
      </c>
      <c r="AW122" s="157">
        <f>IF('Indicator Date'!AW122="","x",'Indicator Date'!AW122)</f>
        <v>2016</v>
      </c>
      <c r="AX122" s="157">
        <f>IF('Indicator Date'!AX122="","x",'Indicator Date'!AX122)</f>
        <v>2017</v>
      </c>
      <c r="AY122" s="157">
        <f>IF('Indicator Date'!AY122="","x",'Indicator Date'!AY122)</f>
        <v>2014</v>
      </c>
      <c r="AZ122" s="157">
        <f>IF('Indicator Date'!AZ122="","x",'Indicator Date'!AZ122)</f>
        <v>2015</v>
      </c>
      <c r="BA122" s="157">
        <f>IF('Indicator Date'!BA122="","x",'Indicator Date'!BA122)</f>
        <v>2015</v>
      </c>
      <c r="BB122" s="157">
        <f>IF('Indicator Date'!BB122="","x",'Indicator Date'!BB122)</f>
        <v>2017</v>
      </c>
      <c r="BC122" s="157">
        <f>IF('Indicator Date'!BC122="","x",'Indicator Date'!BC122)</f>
        <v>2017</v>
      </c>
      <c r="BD122" s="157">
        <f>IF('Indicator Date'!BD122="","x",'Indicator Date'!BD122)</f>
        <v>2015</v>
      </c>
      <c r="BE122" s="157" t="str">
        <f>IF('Indicator Date'!BE122="","x",'Indicator Date'!BE122)</f>
        <v>x</v>
      </c>
      <c r="BF122" s="104"/>
    </row>
    <row r="123" spans="1:58" x14ac:dyDescent="0.25">
      <c r="A123" s="128" t="s">
        <v>224</v>
      </c>
      <c r="B123" s="107" t="s">
        <v>223</v>
      </c>
      <c r="C123" s="157">
        <f>IF('Indicator Date'!C123="","x",'Indicator Date'!C123)</f>
        <v>2015</v>
      </c>
      <c r="D123" s="157">
        <f>IF('Indicator Date'!D123="","x",'Indicator Date'!D123)</f>
        <v>2015</v>
      </c>
      <c r="E123" s="157">
        <f>IF('Indicator Date'!E123="","x",'Indicator Date'!E123)</f>
        <v>2015</v>
      </c>
      <c r="F123" s="157">
        <f>IF('Indicator Date'!F123="","x",'Indicator Date'!F123)</f>
        <v>2015</v>
      </c>
      <c r="G123" s="157">
        <f>IF('Indicator Date'!G123="","x",'Indicator Date'!G123)</f>
        <v>2015</v>
      </c>
      <c r="H123" s="157">
        <f>IF('Indicator Date'!H123="","x",'Indicator Date'!H123)</f>
        <v>2015</v>
      </c>
      <c r="I123" s="157">
        <f>IF('Indicator Date'!I123="","x",'Indicator Date'!I123)</f>
        <v>2015</v>
      </c>
      <c r="J123" s="157">
        <f>IF('Indicator Date'!J123="","x",'Indicator Date'!J123)</f>
        <v>2016</v>
      </c>
      <c r="K123" s="157">
        <f>IF('Indicator Date'!K123="","x",'Indicator Date'!K123)</f>
        <v>2016</v>
      </c>
      <c r="L123" s="157">
        <f>IF('Indicator Date'!L123="","x",'Indicator Date'!L123)</f>
        <v>2016</v>
      </c>
      <c r="M123" s="157">
        <f>IF('Indicator Date'!M123="","x",'Indicator Date'!M123)</f>
        <v>2019</v>
      </c>
      <c r="N123" s="157">
        <f>IF('Indicator Date'!N123="","x",'Indicator Date'!N123)</f>
        <v>2019</v>
      </c>
      <c r="O123" s="157">
        <f>IF('Indicator Date'!O123="","x",'Indicator Date'!O123)</f>
        <v>2018</v>
      </c>
      <c r="P123" s="157">
        <f>IF('Indicator Date'!P123="","x",'Indicator Date'!P123)</f>
        <v>2018</v>
      </c>
      <c r="Q123" s="157">
        <f>IF('Indicator Date'!Q123="","x",'Indicator Date'!Q123)</f>
        <v>2017</v>
      </c>
      <c r="R123" s="157" t="str">
        <f>IF('Indicator Date'!R123="","x",LEFT(RIGHT('Indicator Date'!R123,6),4))</f>
        <v>x</v>
      </c>
      <c r="S123" s="157">
        <f>IF('Indicator Date'!S123="","x",'Indicator Date'!S123)</f>
        <v>2019</v>
      </c>
      <c r="T123" s="157">
        <f>IF('Indicator Date'!T123="","x",'Indicator Date'!T123)</f>
        <v>2016</v>
      </c>
      <c r="U123" s="157">
        <f>IF('Indicator Date'!U123="","x",'Indicator Date'!U123)</f>
        <v>2017</v>
      </c>
      <c r="V123" s="157">
        <f>IF('Indicator Date'!V123="","x",'Indicator Date'!V123)</f>
        <v>2017</v>
      </c>
      <c r="W123" s="157">
        <f>IF('Indicator Date'!W123="","x",'Indicator Date'!W123)</f>
        <v>2015</v>
      </c>
      <c r="X123" s="157">
        <f>IF('Indicator Date'!X123="","x",'Indicator Date'!X123)</f>
        <v>2007</v>
      </c>
      <c r="Y123" s="157">
        <f>IF('Indicator Date'!Y123="","x",'Indicator Date'!Y123)</f>
        <v>2010</v>
      </c>
      <c r="Z123" s="157">
        <f>IF('Indicator Date'!Z123="","x",'Indicator Date'!Z123)</f>
        <v>2017</v>
      </c>
      <c r="AA123" s="157">
        <f>IF('Indicator Date'!AA123="","x",'Indicator Date'!AA123)</f>
        <v>2017</v>
      </c>
      <c r="AB123" s="157" t="str">
        <f>IF('Indicator Date'!AB123="","x",'Indicator Date'!AB123)</f>
        <v>x</v>
      </c>
      <c r="AC123" s="157">
        <f>IF('Indicator Date'!AC123="","x",'Indicator Date'!AC123)</f>
        <v>2015</v>
      </c>
      <c r="AD123" s="157" t="str">
        <f>IF('Indicator Date'!AD123="","x",'Indicator Date'!AD123)</f>
        <v>x</v>
      </c>
      <c r="AE123" s="157" t="str">
        <f>IF('Indicator Date'!AE123="","x",'Indicator Date'!AE123)</f>
        <v>x</v>
      </c>
      <c r="AF123" s="157" t="str">
        <f>IF('Indicator Date'!AF123="","x",'Indicator Date'!AF123)</f>
        <v>x</v>
      </c>
      <c r="AG123" s="157" t="str">
        <f>IF('Indicator Date'!AG123="","x",'Indicator Date'!AG123)</f>
        <v>x</v>
      </c>
      <c r="AH123" s="157">
        <f>IF('Indicator Date'!AH123="","x",'Indicator Date'!AH123)</f>
        <v>2016</v>
      </c>
      <c r="AI123" s="157">
        <f>IF('Indicator Date'!AI123="","x",'Indicator Date'!AI123)</f>
        <v>2017</v>
      </c>
      <c r="AJ123" s="157">
        <f>IF('Indicator Date'!AJ123="","x",'Indicator Date'!AJ123)</f>
        <v>2018</v>
      </c>
      <c r="AK123" s="157" t="str">
        <f>IF('Indicator Date'!AK123="","x",YEAR('Indicator Date'!AK123))</f>
        <v>x</v>
      </c>
      <c r="AL123" s="157">
        <f>IF('Indicator Date'!AL123="","x",YEAR('Indicator Date'!AL123))</f>
        <v>2018</v>
      </c>
      <c r="AM123" s="157" t="str">
        <f>IF('Indicator Date'!AM123="","x",YEAR('Indicator Date'!AM123))</f>
        <v>x</v>
      </c>
      <c r="AN123" s="157">
        <f>IF('Indicator Date'!AN123="","x",'Indicator Date'!AN123)</f>
        <v>2016</v>
      </c>
      <c r="AO123" s="157">
        <f>IF('Indicator Date'!AO123="","x",'Indicator Date'!AO123)</f>
        <v>2016</v>
      </c>
      <c r="AP123" s="157" t="str">
        <f>IF('Indicator Date'!AP123="","x",'Indicator Date'!AP123)</f>
        <v>x</v>
      </c>
      <c r="AQ123" s="157" t="str">
        <f>IF('Indicator Date'!AQ123="","x",'Indicator Date'!AQ123)</f>
        <v>x</v>
      </c>
      <c r="AR123" s="157">
        <f>IF('Indicator Date'!AR123="","x",'Indicator Date'!AR123)</f>
        <v>2013</v>
      </c>
      <c r="AS123" s="157">
        <f>IF('Indicator Date'!AS123="","x",'Indicator Date'!AS123)</f>
        <v>2017</v>
      </c>
      <c r="AT123" s="157" t="str">
        <f>IF('Indicator Date'!AT123="","x",'Indicator Date'!AT123)</f>
        <v>x</v>
      </c>
      <c r="AU123" s="157">
        <f>IF('Indicator Date'!AU123="","x",'Indicator Date'!AU123)</f>
        <v>2016</v>
      </c>
      <c r="AV123" s="157" t="str">
        <f>IF('Indicator Date'!AV123="","x",'Indicator Date'!AV123)</f>
        <v>x</v>
      </c>
      <c r="AW123" s="157">
        <f>IF('Indicator Date'!AW123="","x",'Indicator Date'!AW123)</f>
        <v>2011</v>
      </c>
      <c r="AX123" s="157">
        <f>IF('Indicator Date'!AX123="","x",'Indicator Date'!AX123)</f>
        <v>2016</v>
      </c>
      <c r="AY123" s="157">
        <f>IF('Indicator Date'!AY123="","x",'Indicator Date'!AY123)</f>
        <v>2014</v>
      </c>
      <c r="AZ123" s="157">
        <f>IF('Indicator Date'!AZ123="","x",'Indicator Date'!AZ123)</f>
        <v>2015</v>
      </c>
      <c r="BA123" s="157">
        <f>IF('Indicator Date'!BA123="","x",'Indicator Date'!BA123)</f>
        <v>2015</v>
      </c>
      <c r="BB123" s="157">
        <f>IF('Indicator Date'!BB123="","x",'Indicator Date'!BB123)</f>
        <v>2017</v>
      </c>
      <c r="BC123" s="157">
        <f>IF('Indicator Date'!BC123="","x",'Indicator Date'!BC123)</f>
        <v>2017</v>
      </c>
      <c r="BD123" s="157">
        <f>IF('Indicator Date'!BD123="","x",'Indicator Date'!BD123)</f>
        <v>2015</v>
      </c>
      <c r="BE123" s="157" t="str">
        <f>IF('Indicator Date'!BE123="","x",'Indicator Date'!BE123)</f>
        <v>x</v>
      </c>
      <c r="BF123" s="104"/>
    </row>
    <row r="124" spans="1:58" x14ac:dyDescent="0.25">
      <c r="A124" s="128" t="s">
        <v>226</v>
      </c>
      <c r="B124" s="107" t="s">
        <v>225</v>
      </c>
      <c r="C124" s="157">
        <f>IF('Indicator Date'!C124="","x",'Indicator Date'!C124)</f>
        <v>2015</v>
      </c>
      <c r="D124" s="157">
        <f>IF('Indicator Date'!D124="","x",'Indicator Date'!D124)</f>
        <v>2015</v>
      </c>
      <c r="E124" s="157">
        <f>IF('Indicator Date'!E124="","x",'Indicator Date'!E124)</f>
        <v>2015</v>
      </c>
      <c r="F124" s="157">
        <f>IF('Indicator Date'!F124="","x",'Indicator Date'!F124)</f>
        <v>2015</v>
      </c>
      <c r="G124" s="157">
        <f>IF('Indicator Date'!G124="","x",'Indicator Date'!G124)</f>
        <v>2015</v>
      </c>
      <c r="H124" s="157">
        <f>IF('Indicator Date'!H124="","x",'Indicator Date'!H124)</f>
        <v>2015</v>
      </c>
      <c r="I124" s="157">
        <f>IF('Indicator Date'!I124="","x",'Indicator Date'!I124)</f>
        <v>2015</v>
      </c>
      <c r="J124" s="157">
        <f>IF('Indicator Date'!J124="","x",'Indicator Date'!J124)</f>
        <v>2016</v>
      </c>
      <c r="K124" s="157">
        <f>IF('Indicator Date'!K124="","x",'Indicator Date'!K124)</f>
        <v>2016</v>
      </c>
      <c r="L124" s="157">
        <f>IF('Indicator Date'!L124="","x",'Indicator Date'!L124)</f>
        <v>2016</v>
      </c>
      <c r="M124" s="157">
        <f>IF('Indicator Date'!M124="","x",'Indicator Date'!M124)</f>
        <v>2019</v>
      </c>
      <c r="N124" s="157">
        <f>IF('Indicator Date'!N124="","x",'Indicator Date'!N124)</f>
        <v>2019</v>
      </c>
      <c r="O124" s="157">
        <f>IF('Indicator Date'!O124="","x",'Indicator Date'!O124)</f>
        <v>2018</v>
      </c>
      <c r="P124" s="157">
        <f>IF('Indicator Date'!P124="","x",'Indicator Date'!P124)</f>
        <v>2018</v>
      </c>
      <c r="Q124" s="157">
        <f>IF('Indicator Date'!Q124="","x",'Indicator Date'!Q124)</f>
        <v>2017</v>
      </c>
      <c r="R124" s="157" t="str">
        <f>IF('Indicator Date'!R124="","x",LEFT(RIGHT('Indicator Date'!R124,6),4))</f>
        <v>2016</v>
      </c>
      <c r="S124" s="157">
        <f>IF('Indicator Date'!S124="","x",'Indicator Date'!S124)</f>
        <v>2019</v>
      </c>
      <c r="T124" s="157">
        <f>IF('Indicator Date'!T124="","x",'Indicator Date'!T124)</f>
        <v>2016</v>
      </c>
      <c r="U124" s="157">
        <f>IF('Indicator Date'!U124="","x",'Indicator Date'!U124)</f>
        <v>2017</v>
      </c>
      <c r="V124" s="157">
        <f>IF('Indicator Date'!V124="","x",'Indicator Date'!V124)</f>
        <v>2017</v>
      </c>
      <c r="W124" s="157">
        <f>IF('Indicator Date'!W124="","x",'Indicator Date'!W124)</f>
        <v>2015</v>
      </c>
      <c r="X124" s="157">
        <f>IF('Indicator Date'!X124="","x",'Indicator Date'!X124)</f>
        <v>2016</v>
      </c>
      <c r="Y124" s="157" t="str">
        <f>IF('Indicator Date'!Y124="","x",'Indicator Date'!Y124)</f>
        <v>x</v>
      </c>
      <c r="Z124" s="157">
        <f>IF('Indicator Date'!Z124="","x",'Indicator Date'!Z124)</f>
        <v>2017</v>
      </c>
      <c r="AA124" s="157">
        <f>IF('Indicator Date'!AA124="","x",'Indicator Date'!AA124)</f>
        <v>2017</v>
      </c>
      <c r="AB124" s="157">
        <f>IF('Indicator Date'!AB124="","x",'Indicator Date'!AB124)</f>
        <v>2017</v>
      </c>
      <c r="AC124" s="157">
        <f>IF('Indicator Date'!AC124="","x",'Indicator Date'!AC124)</f>
        <v>2015</v>
      </c>
      <c r="AD124" s="157">
        <f>IF('Indicator Date'!AD124="","x",'Indicator Date'!AD124)</f>
        <v>2015</v>
      </c>
      <c r="AE124" s="157">
        <f>IF('Indicator Date'!AE124="","x",'Indicator Date'!AE124)</f>
        <v>2012</v>
      </c>
      <c r="AF124" s="157">
        <f>IF('Indicator Date'!AF124="","x",'Indicator Date'!AF124)</f>
        <v>2017</v>
      </c>
      <c r="AG124" s="157">
        <f>IF('Indicator Date'!AG124="","x",'Indicator Date'!AG124)</f>
        <v>2010</v>
      </c>
      <c r="AH124" s="157">
        <f>IF('Indicator Date'!AH124="","x",'Indicator Date'!AH124)</f>
        <v>2016</v>
      </c>
      <c r="AI124" s="157">
        <f>IF('Indicator Date'!AI124="","x",'Indicator Date'!AI124)</f>
        <v>2017</v>
      </c>
      <c r="AJ124" s="157">
        <f>IF('Indicator Date'!AJ124="","x",'Indicator Date'!AJ124)</f>
        <v>2018</v>
      </c>
      <c r="AK124" s="157">
        <f>IF('Indicator Date'!AK124="","x",YEAR('Indicator Date'!AK124))</f>
        <v>2017</v>
      </c>
      <c r="AL124" s="157">
        <f>IF('Indicator Date'!AL124="","x",YEAR('Indicator Date'!AL124))</f>
        <v>2018</v>
      </c>
      <c r="AM124" s="157" t="str">
        <f>IF('Indicator Date'!AM124="","x",YEAR('Indicator Date'!AM124))</f>
        <v>x</v>
      </c>
      <c r="AN124" s="157">
        <f>IF('Indicator Date'!AN124="","x",'Indicator Date'!AN124)</f>
        <v>2016</v>
      </c>
      <c r="AO124" s="157">
        <f>IF('Indicator Date'!AO124="","x",'Indicator Date'!AO124)</f>
        <v>2016</v>
      </c>
      <c r="AP124" s="157">
        <f>IF('Indicator Date'!AP124="","x",'Indicator Date'!AP124)</f>
        <v>2014</v>
      </c>
      <c r="AQ124" s="157">
        <f>IF('Indicator Date'!AQ124="","x",'Indicator Date'!AQ124)</f>
        <v>2014</v>
      </c>
      <c r="AR124" s="157">
        <f>IF('Indicator Date'!AR124="","x",'Indicator Date'!AR124)</f>
        <v>2015</v>
      </c>
      <c r="AS124" s="157">
        <f>IF('Indicator Date'!AS124="","x",'Indicator Date'!AS124)</f>
        <v>2017</v>
      </c>
      <c r="AT124" s="157">
        <f>IF('Indicator Date'!AT124="","x",'Indicator Date'!AT124)</f>
        <v>2018</v>
      </c>
      <c r="AU124" s="157">
        <f>IF('Indicator Date'!AU124="","x",'Indicator Date'!AU124)</f>
        <v>2016</v>
      </c>
      <c r="AV124" s="157">
        <f>IF('Indicator Date'!AV124="","x",'Indicator Date'!AV124)</f>
        <v>2015</v>
      </c>
      <c r="AW124" s="157">
        <f>IF('Indicator Date'!AW124="","x",'Indicator Date'!AW124)</f>
        <v>2016</v>
      </c>
      <c r="AX124" s="157">
        <f>IF('Indicator Date'!AX124="","x",'Indicator Date'!AX124)</f>
        <v>2017</v>
      </c>
      <c r="AY124" s="157">
        <f>IF('Indicator Date'!AY124="","x",'Indicator Date'!AY124)</f>
        <v>2014</v>
      </c>
      <c r="AZ124" s="157">
        <f>IF('Indicator Date'!AZ124="","x",'Indicator Date'!AZ124)</f>
        <v>2015</v>
      </c>
      <c r="BA124" s="157">
        <f>IF('Indicator Date'!BA124="","x",'Indicator Date'!BA124)</f>
        <v>2015</v>
      </c>
      <c r="BB124" s="157">
        <f>IF('Indicator Date'!BB124="","x",'Indicator Date'!BB124)</f>
        <v>2017</v>
      </c>
      <c r="BC124" s="157">
        <f>IF('Indicator Date'!BC124="","x",'Indicator Date'!BC124)</f>
        <v>2017</v>
      </c>
      <c r="BD124" s="157">
        <f>IF('Indicator Date'!BD124="","x",'Indicator Date'!BD124)</f>
        <v>2015</v>
      </c>
      <c r="BE124" s="157" t="str">
        <f>IF('Indicator Date'!BE124="","x",'Indicator Date'!BE124)</f>
        <v>x</v>
      </c>
      <c r="BF124" s="104"/>
    </row>
    <row r="125" spans="1:58" x14ac:dyDescent="0.25">
      <c r="A125" s="128" t="s">
        <v>228</v>
      </c>
      <c r="B125" s="107" t="s">
        <v>227</v>
      </c>
      <c r="C125" s="157">
        <f>IF('Indicator Date'!C125="","x",'Indicator Date'!C125)</f>
        <v>2015</v>
      </c>
      <c r="D125" s="157">
        <f>IF('Indicator Date'!D125="","x",'Indicator Date'!D125)</f>
        <v>2015</v>
      </c>
      <c r="E125" s="157">
        <f>IF('Indicator Date'!E125="","x",'Indicator Date'!E125)</f>
        <v>2015</v>
      </c>
      <c r="F125" s="157">
        <f>IF('Indicator Date'!F125="","x",'Indicator Date'!F125)</f>
        <v>2015</v>
      </c>
      <c r="G125" s="157">
        <f>IF('Indicator Date'!G125="","x",'Indicator Date'!G125)</f>
        <v>2015</v>
      </c>
      <c r="H125" s="157">
        <f>IF('Indicator Date'!H125="","x",'Indicator Date'!H125)</f>
        <v>2015</v>
      </c>
      <c r="I125" s="157">
        <f>IF('Indicator Date'!I125="","x",'Indicator Date'!I125)</f>
        <v>2015</v>
      </c>
      <c r="J125" s="157">
        <f>IF('Indicator Date'!J125="","x",'Indicator Date'!J125)</f>
        <v>2016</v>
      </c>
      <c r="K125" s="157">
        <f>IF('Indicator Date'!K125="","x",'Indicator Date'!K125)</f>
        <v>2016</v>
      </c>
      <c r="L125" s="157">
        <f>IF('Indicator Date'!L125="","x",'Indicator Date'!L125)</f>
        <v>2016</v>
      </c>
      <c r="M125" s="157">
        <f>IF('Indicator Date'!M125="","x",'Indicator Date'!M125)</f>
        <v>2019</v>
      </c>
      <c r="N125" s="157">
        <f>IF('Indicator Date'!N125="","x",'Indicator Date'!N125)</f>
        <v>2019</v>
      </c>
      <c r="O125" s="157">
        <f>IF('Indicator Date'!O125="","x",'Indicator Date'!O125)</f>
        <v>2018</v>
      </c>
      <c r="P125" s="157">
        <f>IF('Indicator Date'!P125="","x",'Indicator Date'!P125)</f>
        <v>2018</v>
      </c>
      <c r="Q125" s="157">
        <f>IF('Indicator Date'!Q125="","x",'Indicator Date'!Q125)</f>
        <v>2017</v>
      </c>
      <c r="R125" s="157" t="str">
        <f>IF('Indicator Date'!R125="","x",LEFT(RIGHT('Indicator Date'!R125,6),4))</f>
        <v>x</v>
      </c>
      <c r="S125" s="157">
        <f>IF('Indicator Date'!S125="","x",'Indicator Date'!S125)</f>
        <v>2019</v>
      </c>
      <c r="T125" s="157">
        <f>IF('Indicator Date'!T125="","x",'Indicator Date'!T125)</f>
        <v>2016</v>
      </c>
      <c r="U125" s="157">
        <f>IF('Indicator Date'!U125="","x",'Indicator Date'!U125)</f>
        <v>2017</v>
      </c>
      <c r="V125" s="157" t="str">
        <f>IF('Indicator Date'!V125="","x",'Indicator Date'!V125)</f>
        <v>x</v>
      </c>
      <c r="W125" s="157">
        <f>IF('Indicator Date'!W125="","x",'Indicator Date'!W125)</f>
        <v>2015</v>
      </c>
      <c r="X125" s="157" t="str">
        <f>IF('Indicator Date'!X125="","x",'Indicator Date'!X125)</f>
        <v>x</v>
      </c>
      <c r="Y125" s="157">
        <f>IF('Indicator Date'!Y125="","x",'Indicator Date'!Y125)</f>
        <v>2010</v>
      </c>
      <c r="Z125" s="157">
        <f>IF('Indicator Date'!Z125="","x",'Indicator Date'!Z125)</f>
        <v>2017</v>
      </c>
      <c r="AA125" s="157">
        <f>IF('Indicator Date'!AA125="","x",'Indicator Date'!AA125)</f>
        <v>2017</v>
      </c>
      <c r="AB125" s="157">
        <f>IF('Indicator Date'!AB125="","x",'Indicator Date'!AB125)</f>
        <v>2017</v>
      </c>
      <c r="AC125" s="157">
        <f>IF('Indicator Date'!AC125="","x",'Indicator Date'!AC125)</f>
        <v>2015</v>
      </c>
      <c r="AD125" s="157">
        <f>IF('Indicator Date'!AD125="","x",'Indicator Date'!AD125)</f>
        <v>2015</v>
      </c>
      <c r="AE125" s="157" t="str">
        <f>IF('Indicator Date'!AE125="","x",'Indicator Date'!AE125)</f>
        <v>x</v>
      </c>
      <c r="AF125" s="157">
        <f>IF('Indicator Date'!AF125="","x",'Indicator Date'!AF125)</f>
        <v>2017</v>
      </c>
      <c r="AG125" s="157">
        <f>IF('Indicator Date'!AG125="","x",'Indicator Date'!AG125)</f>
        <v>2012</v>
      </c>
      <c r="AH125" s="157">
        <f>IF('Indicator Date'!AH125="","x",'Indicator Date'!AH125)</f>
        <v>2016</v>
      </c>
      <c r="AI125" s="157">
        <f>IF('Indicator Date'!AI125="","x",'Indicator Date'!AI125)</f>
        <v>2017</v>
      </c>
      <c r="AJ125" s="157">
        <f>IF('Indicator Date'!AJ125="","x",'Indicator Date'!AJ125)</f>
        <v>2018</v>
      </c>
      <c r="AK125" s="157" t="str">
        <f>IF('Indicator Date'!AK125="","x",YEAR('Indicator Date'!AK125))</f>
        <v>x</v>
      </c>
      <c r="AL125" s="157">
        <f>IF('Indicator Date'!AL125="","x",YEAR('Indicator Date'!AL125))</f>
        <v>2018</v>
      </c>
      <c r="AM125" s="157" t="str">
        <f>IF('Indicator Date'!AM125="","x",YEAR('Indicator Date'!AM125))</f>
        <v>x</v>
      </c>
      <c r="AN125" s="157">
        <f>IF('Indicator Date'!AN125="","x",'Indicator Date'!AN125)</f>
        <v>2016</v>
      </c>
      <c r="AO125" s="157">
        <f>IF('Indicator Date'!AO125="","x",'Indicator Date'!AO125)</f>
        <v>2016</v>
      </c>
      <c r="AP125" s="157">
        <f>IF('Indicator Date'!AP125="","x",'Indicator Date'!AP125)</f>
        <v>2014</v>
      </c>
      <c r="AQ125" s="157">
        <f>IF('Indicator Date'!AQ125="","x",'Indicator Date'!AQ125)</f>
        <v>2014</v>
      </c>
      <c r="AR125" s="157">
        <f>IF('Indicator Date'!AR125="","x",'Indicator Date'!AR125)</f>
        <v>2015</v>
      </c>
      <c r="AS125" s="157">
        <f>IF('Indicator Date'!AS125="","x",'Indicator Date'!AS125)</f>
        <v>2017</v>
      </c>
      <c r="AT125" s="157">
        <f>IF('Indicator Date'!AT125="","x",'Indicator Date'!AT125)</f>
        <v>2018</v>
      </c>
      <c r="AU125" s="157">
        <f>IF('Indicator Date'!AU125="","x",'Indicator Date'!AU125)</f>
        <v>2016</v>
      </c>
      <c r="AV125" s="157" t="str">
        <f>IF('Indicator Date'!AV125="","x",'Indicator Date'!AV125)</f>
        <v>x</v>
      </c>
      <c r="AW125" s="157">
        <f>IF('Indicator Date'!AW125="","x",'Indicator Date'!AW125)</f>
        <v>2016</v>
      </c>
      <c r="AX125" s="157">
        <f>IF('Indicator Date'!AX125="","x",'Indicator Date'!AX125)</f>
        <v>2017</v>
      </c>
      <c r="AY125" s="157">
        <f>IF('Indicator Date'!AY125="","x",'Indicator Date'!AY125)</f>
        <v>2014</v>
      </c>
      <c r="AZ125" s="157">
        <f>IF('Indicator Date'!AZ125="","x",'Indicator Date'!AZ125)</f>
        <v>2015</v>
      </c>
      <c r="BA125" s="157">
        <f>IF('Indicator Date'!BA125="","x",'Indicator Date'!BA125)</f>
        <v>2015</v>
      </c>
      <c r="BB125" s="157">
        <f>IF('Indicator Date'!BB125="","x",'Indicator Date'!BB125)</f>
        <v>2017</v>
      </c>
      <c r="BC125" s="157">
        <f>IF('Indicator Date'!BC125="","x",'Indicator Date'!BC125)</f>
        <v>2017</v>
      </c>
      <c r="BD125" s="157">
        <f>IF('Indicator Date'!BD125="","x",'Indicator Date'!BD125)</f>
        <v>2015</v>
      </c>
      <c r="BE125" s="157" t="str">
        <f>IF('Indicator Date'!BE125="","x",'Indicator Date'!BE125)</f>
        <v>x</v>
      </c>
      <c r="BF125" s="104"/>
    </row>
    <row r="126" spans="1:58" x14ac:dyDescent="0.25">
      <c r="A126" s="128" t="s">
        <v>230</v>
      </c>
      <c r="B126" s="107" t="s">
        <v>229</v>
      </c>
      <c r="C126" s="157">
        <f>IF('Indicator Date'!C126="","x",'Indicator Date'!C126)</f>
        <v>2015</v>
      </c>
      <c r="D126" s="157">
        <f>IF('Indicator Date'!D126="","x",'Indicator Date'!D126)</f>
        <v>2015</v>
      </c>
      <c r="E126" s="157">
        <f>IF('Indicator Date'!E126="","x",'Indicator Date'!E126)</f>
        <v>2015</v>
      </c>
      <c r="F126" s="157">
        <f>IF('Indicator Date'!F126="","x",'Indicator Date'!F126)</f>
        <v>2015</v>
      </c>
      <c r="G126" s="157">
        <f>IF('Indicator Date'!G126="","x",'Indicator Date'!G126)</f>
        <v>2015</v>
      </c>
      <c r="H126" s="157">
        <f>IF('Indicator Date'!H126="","x",'Indicator Date'!H126)</f>
        <v>2015</v>
      </c>
      <c r="I126" s="157">
        <f>IF('Indicator Date'!I126="","x",'Indicator Date'!I126)</f>
        <v>2015</v>
      </c>
      <c r="J126" s="157">
        <f>IF('Indicator Date'!J126="","x",'Indicator Date'!J126)</f>
        <v>2016</v>
      </c>
      <c r="K126" s="157">
        <f>IF('Indicator Date'!K126="","x",'Indicator Date'!K126)</f>
        <v>2016</v>
      </c>
      <c r="L126" s="157">
        <f>IF('Indicator Date'!L126="","x",'Indicator Date'!L126)</f>
        <v>2016</v>
      </c>
      <c r="M126" s="157">
        <f>IF('Indicator Date'!M126="","x",'Indicator Date'!M126)</f>
        <v>2019</v>
      </c>
      <c r="N126" s="157">
        <f>IF('Indicator Date'!N126="","x",'Indicator Date'!N126)</f>
        <v>2019</v>
      </c>
      <c r="O126" s="157">
        <f>IF('Indicator Date'!O126="","x",'Indicator Date'!O126)</f>
        <v>2018</v>
      </c>
      <c r="P126" s="157">
        <f>IF('Indicator Date'!P126="","x",'Indicator Date'!P126)</f>
        <v>2018</v>
      </c>
      <c r="Q126" s="157">
        <f>IF('Indicator Date'!Q126="","x",'Indicator Date'!Q126)</f>
        <v>2017</v>
      </c>
      <c r="R126" s="157" t="str">
        <f>IF('Indicator Date'!R126="","x",LEFT(RIGHT('Indicator Date'!R126,6),4))</f>
        <v>x</v>
      </c>
      <c r="S126" s="157">
        <f>IF('Indicator Date'!S126="","x",'Indicator Date'!S126)</f>
        <v>2019</v>
      </c>
      <c r="T126" s="157">
        <f>IF('Indicator Date'!T126="","x",'Indicator Date'!T126)</f>
        <v>2016</v>
      </c>
      <c r="U126" s="157">
        <f>IF('Indicator Date'!U126="","x",'Indicator Date'!U126)</f>
        <v>2017</v>
      </c>
      <c r="V126" s="157" t="str">
        <f>IF('Indicator Date'!V126="","x",'Indicator Date'!V126)</f>
        <v>x</v>
      </c>
      <c r="W126" s="157">
        <f>IF('Indicator Date'!W126="","x",'Indicator Date'!W126)</f>
        <v>2015</v>
      </c>
      <c r="X126" s="157" t="str">
        <f>IF('Indicator Date'!X126="","x",'Indicator Date'!X126)</f>
        <v>x</v>
      </c>
      <c r="Y126" s="157">
        <f>IF('Indicator Date'!Y126="","x",'Indicator Date'!Y126)</f>
        <v>2010</v>
      </c>
      <c r="Z126" s="157">
        <f>IF('Indicator Date'!Z126="","x",'Indicator Date'!Z126)</f>
        <v>2017</v>
      </c>
      <c r="AA126" s="157">
        <f>IF('Indicator Date'!AA126="","x",'Indicator Date'!AA126)</f>
        <v>2017</v>
      </c>
      <c r="AB126" s="157">
        <f>IF('Indicator Date'!AB126="","x",'Indicator Date'!AB126)</f>
        <v>2017</v>
      </c>
      <c r="AC126" s="157">
        <f>IF('Indicator Date'!AC126="","x",'Indicator Date'!AC126)</f>
        <v>2015</v>
      </c>
      <c r="AD126" s="157">
        <f>IF('Indicator Date'!AD126="","x",'Indicator Date'!AD126)</f>
        <v>2015</v>
      </c>
      <c r="AE126" s="157" t="str">
        <f>IF('Indicator Date'!AE126="","x",'Indicator Date'!AE126)</f>
        <v>x</v>
      </c>
      <c r="AF126" s="157">
        <f>IF('Indicator Date'!AF126="","x",'Indicator Date'!AF126)</f>
        <v>2017</v>
      </c>
      <c r="AG126" s="157" t="str">
        <f>IF('Indicator Date'!AG126="","x",'Indicator Date'!AG126)</f>
        <v>x</v>
      </c>
      <c r="AH126" s="157">
        <f>IF('Indicator Date'!AH126="","x",'Indicator Date'!AH126)</f>
        <v>2016</v>
      </c>
      <c r="AI126" s="157">
        <f>IF('Indicator Date'!AI126="","x",'Indicator Date'!AI126)</f>
        <v>2017</v>
      </c>
      <c r="AJ126" s="157">
        <f>IF('Indicator Date'!AJ126="","x",'Indicator Date'!AJ126)</f>
        <v>2018</v>
      </c>
      <c r="AK126" s="157" t="str">
        <f>IF('Indicator Date'!AK126="","x",YEAR('Indicator Date'!AK126))</f>
        <v>x</v>
      </c>
      <c r="AL126" s="157">
        <f>IF('Indicator Date'!AL126="","x",YEAR('Indicator Date'!AL126))</f>
        <v>2018</v>
      </c>
      <c r="AM126" s="157" t="str">
        <f>IF('Indicator Date'!AM126="","x",YEAR('Indicator Date'!AM126))</f>
        <v>x</v>
      </c>
      <c r="AN126" s="157">
        <f>IF('Indicator Date'!AN126="","x",'Indicator Date'!AN126)</f>
        <v>2016</v>
      </c>
      <c r="AO126" s="157">
        <f>IF('Indicator Date'!AO126="","x",'Indicator Date'!AO126)</f>
        <v>2016</v>
      </c>
      <c r="AP126" s="157">
        <f>IF('Indicator Date'!AP126="","x",'Indicator Date'!AP126)</f>
        <v>2012</v>
      </c>
      <c r="AQ126" s="157" t="str">
        <f>IF('Indicator Date'!AQ126="","x",'Indicator Date'!AQ126)</f>
        <v>x</v>
      </c>
      <c r="AR126" s="157">
        <f>IF('Indicator Date'!AR126="","x",'Indicator Date'!AR126)</f>
        <v>2015</v>
      </c>
      <c r="AS126" s="157">
        <f>IF('Indicator Date'!AS126="","x",'Indicator Date'!AS126)</f>
        <v>2017</v>
      </c>
      <c r="AT126" s="157">
        <f>IF('Indicator Date'!AT126="","x",'Indicator Date'!AT126)</f>
        <v>2018</v>
      </c>
      <c r="AU126" s="157">
        <f>IF('Indicator Date'!AU126="","x",'Indicator Date'!AU126)</f>
        <v>2016</v>
      </c>
      <c r="AV126" s="157" t="str">
        <f>IF('Indicator Date'!AV126="","x",'Indicator Date'!AV126)</f>
        <v>x</v>
      </c>
      <c r="AW126" s="157">
        <f>IF('Indicator Date'!AW126="","x",'Indicator Date'!AW126)</f>
        <v>2016</v>
      </c>
      <c r="AX126" s="157">
        <f>IF('Indicator Date'!AX126="","x",'Indicator Date'!AX126)</f>
        <v>2017</v>
      </c>
      <c r="AY126" s="157">
        <f>IF('Indicator Date'!AY126="","x",'Indicator Date'!AY126)</f>
        <v>2014</v>
      </c>
      <c r="AZ126" s="157" t="str">
        <f>IF('Indicator Date'!AZ126="","x",'Indicator Date'!AZ126)</f>
        <v>x</v>
      </c>
      <c r="BA126" s="157">
        <f>IF('Indicator Date'!BA126="","x",'Indicator Date'!BA126)</f>
        <v>2015</v>
      </c>
      <c r="BB126" s="157">
        <f>IF('Indicator Date'!BB126="","x",'Indicator Date'!BB126)</f>
        <v>2017</v>
      </c>
      <c r="BC126" s="157">
        <f>IF('Indicator Date'!BC126="","x",'Indicator Date'!BC126)</f>
        <v>2017</v>
      </c>
      <c r="BD126" s="157">
        <f>IF('Indicator Date'!BD126="","x",'Indicator Date'!BD126)</f>
        <v>2015</v>
      </c>
      <c r="BE126" s="157" t="str">
        <f>IF('Indicator Date'!BE126="","x",'Indicator Date'!BE126)</f>
        <v>x</v>
      </c>
      <c r="BF126" s="104"/>
    </row>
    <row r="127" spans="1:58" x14ac:dyDescent="0.25">
      <c r="A127" s="128" t="s">
        <v>232</v>
      </c>
      <c r="B127" s="107" t="s">
        <v>231</v>
      </c>
      <c r="C127" s="157">
        <f>IF('Indicator Date'!C127="","x",'Indicator Date'!C127)</f>
        <v>2015</v>
      </c>
      <c r="D127" s="157">
        <f>IF('Indicator Date'!D127="","x",'Indicator Date'!D127)</f>
        <v>2015</v>
      </c>
      <c r="E127" s="157">
        <f>IF('Indicator Date'!E127="","x",'Indicator Date'!E127)</f>
        <v>2015</v>
      </c>
      <c r="F127" s="157">
        <f>IF('Indicator Date'!F127="","x",'Indicator Date'!F127)</f>
        <v>2015</v>
      </c>
      <c r="G127" s="157">
        <f>IF('Indicator Date'!G127="","x",'Indicator Date'!G127)</f>
        <v>2015</v>
      </c>
      <c r="H127" s="157">
        <f>IF('Indicator Date'!H127="","x",'Indicator Date'!H127)</f>
        <v>2015</v>
      </c>
      <c r="I127" s="157">
        <f>IF('Indicator Date'!I127="","x",'Indicator Date'!I127)</f>
        <v>2015</v>
      </c>
      <c r="J127" s="157">
        <f>IF('Indicator Date'!J127="","x",'Indicator Date'!J127)</f>
        <v>2016</v>
      </c>
      <c r="K127" s="157">
        <f>IF('Indicator Date'!K127="","x",'Indicator Date'!K127)</f>
        <v>2016</v>
      </c>
      <c r="L127" s="157">
        <f>IF('Indicator Date'!L127="","x",'Indicator Date'!L127)</f>
        <v>2016</v>
      </c>
      <c r="M127" s="157">
        <f>IF('Indicator Date'!M127="","x",'Indicator Date'!M127)</f>
        <v>2019</v>
      </c>
      <c r="N127" s="157">
        <f>IF('Indicator Date'!N127="","x",'Indicator Date'!N127)</f>
        <v>2019</v>
      </c>
      <c r="O127" s="157">
        <f>IF('Indicator Date'!O127="","x",'Indicator Date'!O127)</f>
        <v>2018</v>
      </c>
      <c r="P127" s="157">
        <f>IF('Indicator Date'!P127="","x",'Indicator Date'!P127)</f>
        <v>2018</v>
      </c>
      <c r="Q127" s="157">
        <f>IF('Indicator Date'!Q127="","x",'Indicator Date'!Q127)</f>
        <v>2017</v>
      </c>
      <c r="R127" s="157" t="str">
        <f>IF('Indicator Date'!R127="","x",LEFT(RIGHT('Indicator Date'!R127,6),4))</f>
        <v>2012</v>
      </c>
      <c r="S127" s="157">
        <f>IF('Indicator Date'!S127="","x",'Indicator Date'!S127)</f>
        <v>2019</v>
      </c>
      <c r="T127" s="157">
        <f>IF('Indicator Date'!T127="","x",'Indicator Date'!T127)</f>
        <v>2016</v>
      </c>
      <c r="U127" s="157">
        <f>IF('Indicator Date'!U127="","x",'Indicator Date'!U127)</f>
        <v>2017</v>
      </c>
      <c r="V127" s="157">
        <f>IF('Indicator Date'!V127="","x",'Indicator Date'!V127)</f>
        <v>2017</v>
      </c>
      <c r="W127" s="157">
        <f>IF('Indicator Date'!W127="","x",'Indicator Date'!W127)</f>
        <v>2015</v>
      </c>
      <c r="X127" s="157">
        <f>IF('Indicator Date'!X127="","x",'Indicator Date'!X127)</f>
        <v>2006</v>
      </c>
      <c r="Y127" s="157">
        <f>IF('Indicator Date'!Y127="","x",'Indicator Date'!Y127)</f>
        <v>2014</v>
      </c>
      <c r="Z127" s="157">
        <f>IF('Indicator Date'!Z127="","x",'Indicator Date'!Z127)</f>
        <v>2017</v>
      </c>
      <c r="AA127" s="157">
        <f>IF('Indicator Date'!AA127="","x",'Indicator Date'!AA127)</f>
        <v>2017</v>
      </c>
      <c r="AB127" s="157">
        <f>IF('Indicator Date'!AB127="","x",'Indicator Date'!AB127)</f>
        <v>2017</v>
      </c>
      <c r="AC127" s="157">
        <f>IF('Indicator Date'!AC127="","x",'Indicator Date'!AC127)</f>
        <v>2015</v>
      </c>
      <c r="AD127" s="157">
        <f>IF('Indicator Date'!AD127="","x",'Indicator Date'!AD127)</f>
        <v>2015</v>
      </c>
      <c r="AE127" s="157">
        <f>IF('Indicator Date'!AE127="","x",'Indicator Date'!AE127)</f>
        <v>2012</v>
      </c>
      <c r="AF127" s="157">
        <f>IF('Indicator Date'!AF127="","x",'Indicator Date'!AF127)</f>
        <v>2017</v>
      </c>
      <c r="AG127" s="157">
        <f>IF('Indicator Date'!AG127="","x",'Indicator Date'!AG127)</f>
        <v>2014</v>
      </c>
      <c r="AH127" s="157">
        <f>IF('Indicator Date'!AH127="","x",'Indicator Date'!AH127)</f>
        <v>2016</v>
      </c>
      <c r="AI127" s="157">
        <f>IF('Indicator Date'!AI127="","x",'Indicator Date'!AI127)</f>
        <v>2017</v>
      </c>
      <c r="AJ127" s="157">
        <f>IF('Indicator Date'!AJ127="","x",'Indicator Date'!AJ127)</f>
        <v>2018</v>
      </c>
      <c r="AK127" s="157" t="str">
        <f>IF('Indicator Date'!AK127="","x",YEAR('Indicator Date'!AK127))</f>
        <v>x</v>
      </c>
      <c r="AL127" s="157">
        <f>IF('Indicator Date'!AL127="","x",YEAR('Indicator Date'!AL127))</f>
        <v>2018</v>
      </c>
      <c r="AM127" s="157" t="str">
        <f>IF('Indicator Date'!AM127="","x",YEAR('Indicator Date'!AM127))</f>
        <v>x</v>
      </c>
      <c r="AN127" s="157">
        <f>IF('Indicator Date'!AN127="","x",'Indicator Date'!AN127)</f>
        <v>2016</v>
      </c>
      <c r="AO127" s="157">
        <f>IF('Indicator Date'!AO127="","x",'Indicator Date'!AO127)</f>
        <v>2016</v>
      </c>
      <c r="AP127" s="157">
        <f>IF('Indicator Date'!AP127="","x",'Indicator Date'!AP127)</f>
        <v>2014</v>
      </c>
      <c r="AQ127" s="157">
        <f>IF('Indicator Date'!AQ127="","x",'Indicator Date'!AQ127)</f>
        <v>2014</v>
      </c>
      <c r="AR127" s="157">
        <f>IF('Indicator Date'!AR127="","x",'Indicator Date'!AR127)</f>
        <v>2013</v>
      </c>
      <c r="AS127" s="157">
        <f>IF('Indicator Date'!AS127="","x",'Indicator Date'!AS127)</f>
        <v>2017</v>
      </c>
      <c r="AT127" s="157">
        <f>IF('Indicator Date'!AT127="","x",'Indicator Date'!AT127)</f>
        <v>2018</v>
      </c>
      <c r="AU127" s="157">
        <f>IF('Indicator Date'!AU127="","x",'Indicator Date'!AU127)</f>
        <v>2016</v>
      </c>
      <c r="AV127" s="157">
        <f>IF('Indicator Date'!AV127="","x",'Indicator Date'!AV127)</f>
        <v>2015</v>
      </c>
      <c r="AW127" s="157">
        <f>IF('Indicator Date'!AW127="","x",'Indicator Date'!AW127)</f>
        <v>2016</v>
      </c>
      <c r="AX127" s="157">
        <f>IF('Indicator Date'!AX127="","x",'Indicator Date'!AX127)</f>
        <v>2017</v>
      </c>
      <c r="AY127" s="157">
        <f>IF('Indicator Date'!AY127="","x",'Indicator Date'!AY127)</f>
        <v>2014</v>
      </c>
      <c r="AZ127" s="157">
        <f>IF('Indicator Date'!AZ127="","x",'Indicator Date'!AZ127)</f>
        <v>2015</v>
      </c>
      <c r="BA127" s="157">
        <f>IF('Indicator Date'!BA127="","x",'Indicator Date'!BA127)</f>
        <v>2015</v>
      </c>
      <c r="BB127" s="157">
        <f>IF('Indicator Date'!BB127="","x",'Indicator Date'!BB127)</f>
        <v>2017</v>
      </c>
      <c r="BC127" s="157">
        <f>IF('Indicator Date'!BC127="","x",'Indicator Date'!BC127)</f>
        <v>2017</v>
      </c>
      <c r="BD127" s="157">
        <f>IF('Indicator Date'!BD127="","x",'Indicator Date'!BD127)</f>
        <v>2015</v>
      </c>
      <c r="BE127" s="157" t="str">
        <f>IF('Indicator Date'!BE127="","x",'Indicator Date'!BE127)</f>
        <v>x</v>
      </c>
      <c r="BF127" s="104"/>
    </row>
    <row r="128" spans="1:58" x14ac:dyDescent="0.25">
      <c r="A128" s="128" t="s">
        <v>234</v>
      </c>
      <c r="B128" s="107" t="s">
        <v>233</v>
      </c>
      <c r="C128" s="157">
        <f>IF('Indicator Date'!C128="","x",'Indicator Date'!C128)</f>
        <v>2015</v>
      </c>
      <c r="D128" s="157">
        <f>IF('Indicator Date'!D128="","x",'Indicator Date'!D128)</f>
        <v>2015</v>
      </c>
      <c r="E128" s="157">
        <f>IF('Indicator Date'!E128="","x",'Indicator Date'!E128)</f>
        <v>2015</v>
      </c>
      <c r="F128" s="157">
        <f>IF('Indicator Date'!F128="","x",'Indicator Date'!F128)</f>
        <v>2015</v>
      </c>
      <c r="G128" s="157">
        <f>IF('Indicator Date'!G128="","x",'Indicator Date'!G128)</f>
        <v>2015</v>
      </c>
      <c r="H128" s="157">
        <f>IF('Indicator Date'!H128="","x",'Indicator Date'!H128)</f>
        <v>2015</v>
      </c>
      <c r="I128" s="157">
        <f>IF('Indicator Date'!I128="","x",'Indicator Date'!I128)</f>
        <v>2015</v>
      </c>
      <c r="J128" s="157">
        <f>IF('Indicator Date'!J128="","x",'Indicator Date'!J128)</f>
        <v>2016</v>
      </c>
      <c r="K128" s="157">
        <f>IF('Indicator Date'!K128="","x",'Indicator Date'!K128)</f>
        <v>2016</v>
      </c>
      <c r="L128" s="157">
        <f>IF('Indicator Date'!L128="","x",'Indicator Date'!L128)</f>
        <v>2016</v>
      </c>
      <c r="M128" s="157">
        <f>IF('Indicator Date'!M128="","x",'Indicator Date'!M128)</f>
        <v>2019</v>
      </c>
      <c r="N128" s="157">
        <f>IF('Indicator Date'!N128="","x",'Indicator Date'!N128)</f>
        <v>2019</v>
      </c>
      <c r="O128" s="157">
        <f>IF('Indicator Date'!O128="","x",'Indicator Date'!O128)</f>
        <v>2018</v>
      </c>
      <c r="P128" s="157">
        <f>IF('Indicator Date'!P128="","x",'Indicator Date'!P128)</f>
        <v>2018</v>
      </c>
      <c r="Q128" s="157">
        <f>IF('Indicator Date'!Q128="","x",'Indicator Date'!Q128)</f>
        <v>2017</v>
      </c>
      <c r="R128" s="157" t="str">
        <f>IF('Indicator Date'!R128="","x",LEFT(RIGHT('Indicator Date'!R128,6),4))</f>
        <v>2012</v>
      </c>
      <c r="S128" s="157">
        <f>IF('Indicator Date'!S128="","x",'Indicator Date'!S128)</f>
        <v>2019</v>
      </c>
      <c r="T128" s="157">
        <f>IF('Indicator Date'!T128="","x",'Indicator Date'!T128)</f>
        <v>2016</v>
      </c>
      <c r="U128" s="157">
        <f>IF('Indicator Date'!U128="","x",'Indicator Date'!U128)</f>
        <v>2017</v>
      </c>
      <c r="V128" s="157">
        <f>IF('Indicator Date'!V128="","x",'Indicator Date'!V128)</f>
        <v>2017</v>
      </c>
      <c r="W128" s="157">
        <f>IF('Indicator Date'!W128="","x",'Indicator Date'!W128)</f>
        <v>2015</v>
      </c>
      <c r="X128" s="157">
        <f>IF('Indicator Date'!X128="","x",'Indicator Date'!X128)</f>
        <v>2016</v>
      </c>
      <c r="Y128" s="157">
        <f>IF('Indicator Date'!Y128="","x",'Indicator Date'!Y128)</f>
        <v>2010</v>
      </c>
      <c r="Z128" s="157">
        <f>IF('Indicator Date'!Z128="","x",'Indicator Date'!Z128)</f>
        <v>2017</v>
      </c>
      <c r="AA128" s="157">
        <f>IF('Indicator Date'!AA128="","x",'Indicator Date'!AA128)</f>
        <v>2017</v>
      </c>
      <c r="AB128" s="157">
        <f>IF('Indicator Date'!AB128="","x",'Indicator Date'!AB128)</f>
        <v>2017</v>
      </c>
      <c r="AC128" s="157">
        <f>IF('Indicator Date'!AC128="","x",'Indicator Date'!AC128)</f>
        <v>2015</v>
      </c>
      <c r="AD128" s="157">
        <f>IF('Indicator Date'!AD128="","x",'Indicator Date'!AD128)</f>
        <v>2015</v>
      </c>
      <c r="AE128" s="157">
        <f>IF('Indicator Date'!AE128="","x",'Indicator Date'!AE128)</f>
        <v>2012</v>
      </c>
      <c r="AF128" s="157">
        <f>IF('Indicator Date'!AF128="","x",'Indicator Date'!AF128)</f>
        <v>2017</v>
      </c>
      <c r="AG128" s="157">
        <f>IF('Indicator Date'!AG128="","x",'Indicator Date'!AG128)</f>
        <v>2014</v>
      </c>
      <c r="AH128" s="157">
        <f>IF('Indicator Date'!AH128="","x",'Indicator Date'!AH128)</f>
        <v>2016</v>
      </c>
      <c r="AI128" s="157">
        <f>IF('Indicator Date'!AI128="","x",'Indicator Date'!AI128)</f>
        <v>2017</v>
      </c>
      <c r="AJ128" s="157">
        <f>IF('Indicator Date'!AJ128="","x",'Indicator Date'!AJ128)</f>
        <v>2018</v>
      </c>
      <c r="AK128" s="157">
        <f>IF('Indicator Date'!AK128="","x",YEAR('Indicator Date'!AK128))</f>
        <v>2017</v>
      </c>
      <c r="AL128" s="157">
        <f>IF('Indicator Date'!AL128="","x",YEAR('Indicator Date'!AL128))</f>
        <v>2019</v>
      </c>
      <c r="AM128" s="157" t="str">
        <f>IF('Indicator Date'!AM128="","x",YEAR('Indicator Date'!AM128))</f>
        <v>x</v>
      </c>
      <c r="AN128" s="157">
        <f>IF('Indicator Date'!AN128="","x",'Indicator Date'!AN128)</f>
        <v>2016</v>
      </c>
      <c r="AO128" s="157">
        <f>IF('Indicator Date'!AO128="","x",'Indicator Date'!AO128)</f>
        <v>2016</v>
      </c>
      <c r="AP128" s="157">
        <f>IF('Indicator Date'!AP128="","x",'Indicator Date'!AP128)</f>
        <v>2014</v>
      </c>
      <c r="AQ128" s="157">
        <f>IF('Indicator Date'!AQ128="","x",'Indicator Date'!AQ128)</f>
        <v>2014</v>
      </c>
      <c r="AR128" s="157">
        <f>IF('Indicator Date'!AR128="","x",'Indicator Date'!AR128)</f>
        <v>2015</v>
      </c>
      <c r="AS128" s="157">
        <f>IF('Indicator Date'!AS128="","x",'Indicator Date'!AS128)</f>
        <v>2017</v>
      </c>
      <c r="AT128" s="157">
        <f>IF('Indicator Date'!AT128="","x",'Indicator Date'!AT128)</f>
        <v>2018</v>
      </c>
      <c r="AU128" s="157">
        <f>IF('Indicator Date'!AU128="","x",'Indicator Date'!AU128)</f>
        <v>2016</v>
      </c>
      <c r="AV128" s="157">
        <f>IF('Indicator Date'!AV128="","x",'Indicator Date'!AV128)</f>
        <v>2015</v>
      </c>
      <c r="AW128" s="157">
        <f>IF('Indicator Date'!AW128="","x",'Indicator Date'!AW128)</f>
        <v>2016</v>
      </c>
      <c r="AX128" s="157">
        <f>IF('Indicator Date'!AX128="","x",'Indicator Date'!AX128)</f>
        <v>2017</v>
      </c>
      <c r="AY128" s="157">
        <f>IF('Indicator Date'!AY128="","x",'Indicator Date'!AY128)</f>
        <v>2014</v>
      </c>
      <c r="AZ128" s="157">
        <f>IF('Indicator Date'!AZ128="","x",'Indicator Date'!AZ128)</f>
        <v>2015</v>
      </c>
      <c r="BA128" s="157">
        <f>IF('Indicator Date'!BA128="","x",'Indicator Date'!BA128)</f>
        <v>2015</v>
      </c>
      <c r="BB128" s="157">
        <f>IF('Indicator Date'!BB128="","x",'Indicator Date'!BB128)</f>
        <v>2017</v>
      </c>
      <c r="BC128" s="157">
        <f>IF('Indicator Date'!BC128="","x",'Indicator Date'!BC128)</f>
        <v>2017</v>
      </c>
      <c r="BD128" s="157">
        <f>IF('Indicator Date'!BD128="","x",'Indicator Date'!BD128)</f>
        <v>2015</v>
      </c>
      <c r="BE128" s="157" t="str">
        <f>IF('Indicator Date'!BE128="","x",'Indicator Date'!BE128)</f>
        <v>x</v>
      </c>
      <c r="BF128" s="104"/>
    </row>
    <row r="129" spans="1:58" x14ac:dyDescent="0.25">
      <c r="A129" s="128" t="s">
        <v>236</v>
      </c>
      <c r="B129" s="107" t="s">
        <v>235</v>
      </c>
      <c r="C129" s="157">
        <f>IF('Indicator Date'!C129="","x",'Indicator Date'!C129)</f>
        <v>2015</v>
      </c>
      <c r="D129" s="157">
        <f>IF('Indicator Date'!D129="","x",'Indicator Date'!D129)</f>
        <v>2015</v>
      </c>
      <c r="E129" s="157">
        <f>IF('Indicator Date'!E129="","x",'Indicator Date'!E129)</f>
        <v>2015</v>
      </c>
      <c r="F129" s="157">
        <f>IF('Indicator Date'!F129="","x",'Indicator Date'!F129)</f>
        <v>2015</v>
      </c>
      <c r="G129" s="157">
        <f>IF('Indicator Date'!G129="","x",'Indicator Date'!G129)</f>
        <v>2015</v>
      </c>
      <c r="H129" s="157">
        <f>IF('Indicator Date'!H129="","x",'Indicator Date'!H129)</f>
        <v>2015</v>
      </c>
      <c r="I129" s="157">
        <f>IF('Indicator Date'!I129="","x",'Indicator Date'!I129)</f>
        <v>2015</v>
      </c>
      <c r="J129" s="157">
        <f>IF('Indicator Date'!J129="","x",'Indicator Date'!J129)</f>
        <v>2016</v>
      </c>
      <c r="K129" s="157">
        <f>IF('Indicator Date'!K129="","x",'Indicator Date'!K129)</f>
        <v>2016</v>
      </c>
      <c r="L129" s="157">
        <f>IF('Indicator Date'!L129="","x",'Indicator Date'!L129)</f>
        <v>2016</v>
      </c>
      <c r="M129" s="157">
        <f>IF('Indicator Date'!M129="","x",'Indicator Date'!M129)</f>
        <v>2019</v>
      </c>
      <c r="N129" s="157">
        <f>IF('Indicator Date'!N129="","x",'Indicator Date'!N129)</f>
        <v>2019</v>
      </c>
      <c r="O129" s="157">
        <f>IF('Indicator Date'!O129="","x",'Indicator Date'!O129)</f>
        <v>2018</v>
      </c>
      <c r="P129" s="157">
        <f>IF('Indicator Date'!P129="","x",'Indicator Date'!P129)</f>
        <v>2018</v>
      </c>
      <c r="Q129" s="157">
        <f>IF('Indicator Date'!Q129="","x",'Indicator Date'!Q129)</f>
        <v>2017</v>
      </c>
      <c r="R129" s="157" t="str">
        <f>IF('Indicator Date'!R129="","x",LEFT(RIGHT('Indicator Date'!R129,6),4))</f>
        <v>2017</v>
      </c>
      <c r="S129" s="157">
        <f>IF('Indicator Date'!S129="","x",'Indicator Date'!S129)</f>
        <v>2019</v>
      </c>
      <c r="T129" s="157">
        <f>IF('Indicator Date'!T129="","x",'Indicator Date'!T129)</f>
        <v>2016</v>
      </c>
      <c r="U129" s="157">
        <f>IF('Indicator Date'!U129="","x",'Indicator Date'!U129)</f>
        <v>2017</v>
      </c>
      <c r="V129" s="157">
        <f>IF('Indicator Date'!V129="","x",'Indicator Date'!V129)</f>
        <v>2017</v>
      </c>
      <c r="W129" s="157">
        <f>IF('Indicator Date'!W129="","x",'Indicator Date'!W129)</f>
        <v>2015</v>
      </c>
      <c r="X129" s="157">
        <f>IF('Indicator Date'!X129="","x",'Indicator Date'!X129)</f>
        <v>2016</v>
      </c>
      <c r="Y129" s="157">
        <f>IF('Indicator Date'!Y129="","x",'Indicator Date'!Y129)</f>
        <v>2010</v>
      </c>
      <c r="Z129" s="157">
        <f>IF('Indicator Date'!Z129="","x",'Indicator Date'!Z129)</f>
        <v>2017</v>
      </c>
      <c r="AA129" s="157">
        <f>IF('Indicator Date'!AA129="","x",'Indicator Date'!AA129)</f>
        <v>2017</v>
      </c>
      <c r="AB129" s="157">
        <f>IF('Indicator Date'!AB129="","x",'Indicator Date'!AB129)</f>
        <v>2017</v>
      </c>
      <c r="AC129" s="157">
        <f>IF('Indicator Date'!AC129="","x",'Indicator Date'!AC129)</f>
        <v>2015</v>
      </c>
      <c r="AD129" s="157">
        <f>IF('Indicator Date'!AD129="","x",'Indicator Date'!AD129)</f>
        <v>2015</v>
      </c>
      <c r="AE129" s="157">
        <f>IF('Indicator Date'!AE129="","x",'Indicator Date'!AE129)</f>
        <v>2012</v>
      </c>
      <c r="AF129" s="157" t="str">
        <f>IF('Indicator Date'!AF129="","x",'Indicator Date'!AF129)</f>
        <v>x</v>
      </c>
      <c r="AG129" s="157">
        <f>IF('Indicator Date'!AG129="","x",'Indicator Date'!AG129)</f>
        <v>2009</v>
      </c>
      <c r="AH129" s="157">
        <f>IF('Indicator Date'!AH129="","x",'Indicator Date'!AH129)</f>
        <v>2016</v>
      </c>
      <c r="AI129" s="157">
        <f>IF('Indicator Date'!AI129="","x",'Indicator Date'!AI129)</f>
        <v>2017</v>
      </c>
      <c r="AJ129" s="157">
        <f>IF('Indicator Date'!AJ129="","x",'Indicator Date'!AJ129)</f>
        <v>2018</v>
      </c>
      <c r="AK129" s="157">
        <f>IF('Indicator Date'!AK129="","x",YEAR('Indicator Date'!AK129))</f>
        <v>2018</v>
      </c>
      <c r="AL129" s="157">
        <f>IF('Indicator Date'!AL129="","x",YEAR('Indicator Date'!AL129))</f>
        <v>2018</v>
      </c>
      <c r="AM129" s="157">
        <f>IF('Indicator Date'!AM129="","x",YEAR('Indicator Date'!AM129))</f>
        <v>2018</v>
      </c>
      <c r="AN129" s="157">
        <f>IF('Indicator Date'!AN129="","x",'Indicator Date'!AN129)</f>
        <v>2016</v>
      </c>
      <c r="AO129" s="157">
        <f>IF('Indicator Date'!AO129="","x",'Indicator Date'!AO129)</f>
        <v>2016</v>
      </c>
      <c r="AP129" s="157">
        <f>IF('Indicator Date'!AP129="","x",'Indicator Date'!AP129)</f>
        <v>2013</v>
      </c>
      <c r="AQ129" s="157">
        <f>IF('Indicator Date'!AQ129="","x",'Indicator Date'!AQ129)</f>
        <v>2013</v>
      </c>
      <c r="AR129" s="157">
        <f>IF('Indicator Date'!AR129="","x",'Indicator Date'!AR129)</f>
        <v>2015</v>
      </c>
      <c r="AS129" s="157">
        <f>IF('Indicator Date'!AS129="","x",'Indicator Date'!AS129)</f>
        <v>2017</v>
      </c>
      <c r="AT129" s="157">
        <f>IF('Indicator Date'!AT129="","x",'Indicator Date'!AT129)</f>
        <v>2018</v>
      </c>
      <c r="AU129" s="157">
        <f>IF('Indicator Date'!AU129="","x",'Indicator Date'!AU129)</f>
        <v>2016</v>
      </c>
      <c r="AV129" s="157">
        <f>IF('Indicator Date'!AV129="","x",'Indicator Date'!AV129)</f>
        <v>2015</v>
      </c>
      <c r="AW129" s="157">
        <f>IF('Indicator Date'!AW129="","x",'Indicator Date'!AW129)</f>
        <v>2016</v>
      </c>
      <c r="AX129" s="157">
        <f>IF('Indicator Date'!AX129="","x",'Indicator Date'!AX129)</f>
        <v>2017</v>
      </c>
      <c r="AY129" s="157">
        <f>IF('Indicator Date'!AY129="","x",'Indicator Date'!AY129)</f>
        <v>2014</v>
      </c>
      <c r="AZ129" s="157">
        <f>IF('Indicator Date'!AZ129="","x",'Indicator Date'!AZ129)</f>
        <v>2015</v>
      </c>
      <c r="BA129" s="157">
        <f>IF('Indicator Date'!BA129="","x",'Indicator Date'!BA129)</f>
        <v>2015</v>
      </c>
      <c r="BB129" s="157">
        <f>IF('Indicator Date'!BB129="","x",'Indicator Date'!BB129)</f>
        <v>2017</v>
      </c>
      <c r="BC129" s="157">
        <f>IF('Indicator Date'!BC129="","x",'Indicator Date'!BC129)</f>
        <v>2017</v>
      </c>
      <c r="BD129" s="157">
        <f>IF('Indicator Date'!BD129="","x",'Indicator Date'!BD129)</f>
        <v>2015</v>
      </c>
      <c r="BE129" s="157" t="str">
        <f>IF('Indicator Date'!BE129="","x",'Indicator Date'!BE129)</f>
        <v>x</v>
      </c>
      <c r="BF129" s="104"/>
    </row>
    <row r="130" spans="1:58" x14ac:dyDescent="0.25">
      <c r="A130" s="128" t="s">
        <v>239</v>
      </c>
      <c r="B130" s="107" t="s">
        <v>238</v>
      </c>
      <c r="C130" s="157">
        <f>IF('Indicator Date'!C130="","x",'Indicator Date'!C130)</f>
        <v>2015</v>
      </c>
      <c r="D130" s="157">
        <f>IF('Indicator Date'!D130="","x",'Indicator Date'!D130)</f>
        <v>2015</v>
      </c>
      <c r="E130" s="157">
        <f>IF('Indicator Date'!E130="","x",'Indicator Date'!E130)</f>
        <v>2015</v>
      </c>
      <c r="F130" s="157">
        <f>IF('Indicator Date'!F130="","x",'Indicator Date'!F130)</f>
        <v>2015</v>
      </c>
      <c r="G130" s="157">
        <f>IF('Indicator Date'!G130="","x",'Indicator Date'!G130)</f>
        <v>2015</v>
      </c>
      <c r="H130" s="157">
        <f>IF('Indicator Date'!H130="","x",'Indicator Date'!H130)</f>
        <v>2015</v>
      </c>
      <c r="I130" s="157">
        <f>IF('Indicator Date'!I130="","x",'Indicator Date'!I130)</f>
        <v>2015</v>
      </c>
      <c r="J130" s="157">
        <f>IF('Indicator Date'!J130="","x",'Indicator Date'!J130)</f>
        <v>2016</v>
      </c>
      <c r="K130" s="157">
        <f>IF('Indicator Date'!K130="","x",'Indicator Date'!K130)</f>
        <v>2016</v>
      </c>
      <c r="L130" s="157">
        <f>IF('Indicator Date'!L130="","x",'Indicator Date'!L130)</f>
        <v>2016</v>
      </c>
      <c r="M130" s="157">
        <f>IF('Indicator Date'!M130="","x",'Indicator Date'!M130)</f>
        <v>2019</v>
      </c>
      <c r="N130" s="157">
        <f>IF('Indicator Date'!N130="","x",'Indicator Date'!N130)</f>
        <v>2019</v>
      </c>
      <c r="O130" s="157">
        <f>IF('Indicator Date'!O130="","x",'Indicator Date'!O130)</f>
        <v>2018</v>
      </c>
      <c r="P130" s="157">
        <f>IF('Indicator Date'!P130="","x",'Indicator Date'!P130)</f>
        <v>2018</v>
      </c>
      <c r="Q130" s="157">
        <f>IF('Indicator Date'!Q130="","x",'Indicator Date'!Q130)</f>
        <v>2017</v>
      </c>
      <c r="R130" s="157" t="str">
        <f>IF('Indicator Date'!R130="","x",LEFT(RIGHT('Indicator Date'!R130,6),4))</f>
        <v>2011</v>
      </c>
      <c r="S130" s="157">
        <f>IF('Indicator Date'!S130="","x",'Indicator Date'!S130)</f>
        <v>2019</v>
      </c>
      <c r="T130" s="157">
        <f>IF('Indicator Date'!T130="","x",'Indicator Date'!T130)</f>
        <v>2016</v>
      </c>
      <c r="U130" s="157">
        <f>IF('Indicator Date'!U130="","x",'Indicator Date'!U130)</f>
        <v>2017</v>
      </c>
      <c r="V130" s="157">
        <f>IF('Indicator Date'!V130="","x",'Indicator Date'!V130)</f>
        <v>2017</v>
      </c>
      <c r="W130" s="157">
        <f>IF('Indicator Date'!W130="","x",'Indicator Date'!W130)</f>
        <v>2015</v>
      </c>
      <c r="X130" s="157">
        <f>IF('Indicator Date'!X130="","x",'Indicator Date'!X130)</f>
        <v>2011</v>
      </c>
      <c r="Y130" s="157">
        <f>IF('Indicator Date'!Y130="","x",'Indicator Date'!Y130)</f>
        <v>2010</v>
      </c>
      <c r="Z130" s="157">
        <f>IF('Indicator Date'!Z130="","x",'Indicator Date'!Z130)</f>
        <v>2017</v>
      </c>
      <c r="AA130" s="157">
        <f>IF('Indicator Date'!AA130="","x",'Indicator Date'!AA130)</f>
        <v>2017</v>
      </c>
      <c r="AB130" s="157">
        <f>IF('Indicator Date'!AB130="","x",'Indicator Date'!AB130)</f>
        <v>2017</v>
      </c>
      <c r="AC130" s="157">
        <f>IF('Indicator Date'!AC130="","x",'Indicator Date'!AC130)</f>
        <v>2015</v>
      </c>
      <c r="AD130" s="157">
        <f>IF('Indicator Date'!AD130="","x",'Indicator Date'!AD130)</f>
        <v>2015</v>
      </c>
      <c r="AE130" s="157" t="str">
        <f>IF('Indicator Date'!AE130="","x",'Indicator Date'!AE130)</f>
        <v>x</v>
      </c>
      <c r="AF130" s="157">
        <f>IF('Indicator Date'!AF130="","x",'Indicator Date'!AF130)</f>
        <v>2017</v>
      </c>
      <c r="AG130" s="157">
        <f>IF('Indicator Date'!AG130="","x",'Indicator Date'!AG130)</f>
        <v>2008</v>
      </c>
      <c r="AH130" s="157">
        <f>IF('Indicator Date'!AH130="","x",'Indicator Date'!AH130)</f>
        <v>2016</v>
      </c>
      <c r="AI130" s="157">
        <f>IF('Indicator Date'!AI130="","x",'Indicator Date'!AI130)</f>
        <v>2017</v>
      </c>
      <c r="AJ130" s="157">
        <f>IF('Indicator Date'!AJ130="","x",'Indicator Date'!AJ130)</f>
        <v>2018</v>
      </c>
      <c r="AK130" s="157">
        <f>IF('Indicator Date'!AK130="","x",YEAR('Indicator Date'!AK130))</f>
        <v>2018</v>
      </c>
      <c r="AL130" s="157">
        <f>IF('Indicator Date'!AL130="","x",YEAR('Indicator Date'!AL130))</f>
        <v>2018</v>
      </c>
      <c r="AM130" s="157" t="str">
        <f>IF('Indicator Date'!AM130="","x",YEAR('Indicator Date'!AM130))</f>
        <v>x</v>
      </c>
      <c r="AN130" s="157">
        <f>IF('Indicator Date'!AN130="","x",'Indicator Date'!AN130)</f>
        <v>2016</v>
      </c>
      <c r="AO130" s="157">
        <f>IF('Indicator Date'!AO130="","x",'Indicator Date'!AO130)</f>
        <v>2016</v>
      </c>
      <c r="AP130" s="157">
        <f>IF('Indicator Date'!AP130="","x",'Indicator Date'!AP130)</f>
        <v>2013</v>
      </c>
      <c r="AQ130" s="157">
        <f>IF('Indicator Date'!AQ130="","x",'Indicator Date'!AQ130)</f>
        <v>2013</v>
      </c>
      <c r="AR130" s="157">
        <f>IF('Indicator Date'!AR130="","x",'Indicator Date'!AR130)</f>
        <v>2015</v>
      </c>
      <c r="AS130" s="157">
        <f>IF('Indicator Date'!AS130="","x",'Indicator Date'!AS130)</f>
        <v>2017</v>
      </c>
      <c r="AT130" s="157">
        <f>IF('Indicator Date'!AT130="","x",'Indicator Date'!AT130)</f>
        <v>2018</v>
      </c>
      <c r="AU130" s="157">
        <f>IF('Indicator Date'!AU130="","x",'Indicator Date'!AU130)</f>
        <v>2016</v>
      </c>
      <c r="AV130" s="157">
        <f>IF('Indicator Date'!AV130="","x",'Indicator Date'!AV130)</f>
        <v>2015</v>
      </c>
      <c r="AW130" s="157">
        <f>IF('Indicator Date'!AW130="","x",'Indicator Date'!AW130)</f>
        <v>2016</v>
      </c>
      <c r="AX130" s="157">
        <f>IF('Indicator Date'!AX130="","x",'Indicator Date'!AX130)</f>
        <v>2017</v>
      </c>
      <c r="AY130" s="157">
        <f>IF('Indicator Date'!AY130="","x",'Indicator Date'!AY130)</f>
        <v>2014</v>
      </c>
      <c r="AZ130" s="157">
        <f>IF('Indicator Date'!AZ130="","x",'Indicator Date'!AZ130)</f>
        <v>2015</v>
      </c>
      <c r="BA130" s="157">
        <f>IF('Indicator Date'!BA130="","x",'Indicator Date'!BA130)</f>
        <v>2015</v>
      </c>
      <c r="BB130" s="157">
        <f>IF('Indicator Date'!BB130="","x",'Indicator Date'!BB130)</f>
        <v>2017</v>
      </c>
      <c r="BC130" s="157">
        <f>IF('Indicator Date'!BC130="","x",'Indicator Date'!BC130)</f>
        <v>2017</v>
      </c>
      <c r="BD130" s="157">
        <f>IF('Indicator Date'!BD130="","x",'Indicator Date'!BD130)</f>
        <v>2015</v>
      </c>
      <c r="BE130" s="157" t="str">
        <f>IF('Indicator Date'!BE130="","x",'Indicator Date'!BE130)</f>
        <v>x</v>
      </c>
      <c r="BF130" s="104"/>
    </row>
    <row r="131" spans="1:58" x14ac:dyDescent="0.25">
      <c r="A131" s="128" t="s">
        <v>241</v>
      </c>
      <c r="B131" s="107" t="s">
        <v>240</v>
      </c>
      <c r="C131" s="157">
        <f>IF('Indicator Date'!C131="","x",'Indicator Date'!C131)</f>
        <v>2015</v>
      </c>
      <c r="D131" s="157">
        <f>IF('Indicator Date'!D131="","x",'Indicator Date'!D131)</f>
        <v>2015</v>
      </c>
      <c r="E131" s="157">
        <f>IF('Indicator Date'!E131="","x",'Indicator Date'!E131)</f>
        <v>2015</v>
      </c>
      <c r="F131" s="157">
        <f>IF('Indicator Date'!F131="","x",'Indicator Date'!F131)</f>
        <v>2015</v>
      </c>
      <c r="G131" s="157">
        <f>IF('Indicator Date'!G131="","x",'Indicator Date'!G131)</f>
        <v>2015</v>
      </c>
      <c r="H131" s="157">
        <f>IF('Indicator Date'!H131="","x",'Indicator Date'!H131)</f>
        <v>2015</v>
      </c>
      <c r="I131" s="157">
        <f>IF('Indicator Date'!I131="","x",'Indicator Date'!I131)</f>
        <v>2015</v>
      </c>
      <c r="J131" s="157">
        <f>IF('Indicator Date'!J131="","x",'Indicator Date'!J131)</f>
        <v>2016</v>
      </c>
      <c r="K131" s="157">
        <f>IF('Indicator Date'!K131="","x",'Indicator Date'!K131)</f>
        <v>2016</v>
      </c>
      <c r="L131" s="157">
        <f>IF('Indicator Date'!L131="","x",'Indicator Date'!L131)</f>
        <v>2016</v>
      </c>
      <c r="M131" s="157">
        <f>IF('Indicator Date'!M131="","x",'Indicator Date'!M131)</f>
        <v>2019</v>
      </c>
      <c r="N131" s="157">
        <f>IF('Indicator Date'!N131="","x",'Indicator Date'!N131)</f>
        <v>2019</v>
      </c>
      <c r="O131" s="157">
        <f>IF('Indicator Date'!O131="","x",'Indicator Date'!O131)</f>
        <v>2018</v>
      </c>
      <c r="P131" s="157">
        <f>IF('Indicator Date'!P131="","x",'Indicator Date'!P131)</f>
        <v>2018</v>
      </c>
      <c r="Q131" s="157">
        <f>IF('Indicator Date'!Q131="","x",'Indicator Date'!Q131)</f>
        <v>2017</v>
      </c>
      <c r="R131" s="157" t="str">
        <f>IF('Indicator Date'!R131="","x",LEFT(RIGHT('Indicator Date'!R131,6),4))</f>
        <v>x</v>
      </c>
      <c r="S131" s="157">
        <f>IF('Indicator Date'!S131="","x",'Indicator Date'!S131)</f>
        <v>2019</v>
      </c>
      <c r="T131" s="157">
        <f>IF('Indicator Date'!T131="","x",'Indicator Date'!T131)</f>
        <v>2016</v>
      </c>
      <c r="U131" s="157">
        <f>IF('Indicator Date'!U131="","x",'Indicator Date'!U131)</f>
        <v>2017</v>
      </c>
      <c r="V131" s="157" t="str">
        <f>IF('Indicator Date'!V131="","x",'Indicator Date'!V131)</f>
        <v>x</v>
      </c>
      <c r="W131" s="157">
        <f>IF('Indicator Date'!W131="","x",'Indicator Date'!W131)</f>
        <v>2015</v>
      </c>
      <c r="X131" s="157" t="str">
        <f>IF('Indicator Date'!X131="","x",'Indicator Date'!X131)</f>
        <v>x</v>
      </c>
      <c r="Y131" s="157">
        <f>IF('Indicator Date'!Y131="","x",'Indicator Date'!Y131)</f>
        <v>2012</v>
      </c>
      <c r="Z131" s="157">
        <f>IF('Indicator Date'!Z131="","x",'Indicator Date'!Z131)</f>
        <v>2017</v>
      </c>
      <c r="AA131" s="157">
        <f>IF('Indicator Date'!AA131="","x",'Indicator Date'!AA131)</f>
        <v>2017</v>
      </c>
      <c r="AB131" s="157">
        <f>IF('Indicator Date'!AB131="","x",'Indicator Date'!AB131)</f>
        <v>2017</v>
      </c>
      <c r="AC131" s="157">
        <f>IF('Indicator Date'!AC131="","x",'Indicator Date'!AC131)</f>
        <v>2015</v>
      </c>
      <c r="AD131" s="157">
        <f>IF('Indicator Date'!AD131="","x",'Indicator Date'!AD131)</f>
        <v>2015</v>
      </c>
      <c r="AE131" s="157" t="str">
        <f>IF('Indicator Date'!AE131="","x",'Indicator Date'!AE131)</f>
        <v>x</v>
      </c>
      <c r="AF131" s="157">
        <f>IF('Indicator Date'!AF131="","x",'Indicator Date'!AF131)</f>
        <v>2017</v>
      </c>
      <c r="AG131" s="157">
        <f>IF('Indicator Date'!AG131="","x",'Indicator Date'!AG131)</f>
        <v>2012</v>
      </c>
      <c r="AH131" s="157">
        <f>IF('Indicator Date'!AH131="","x",'Indicator Date'!AH131)</f>
        <v>2016</v>
      </c>
      <c r="AI131" s="157">
        <f>IF('Indicator Date'!AI131="","x",'Indicator Date'!AI131)</f>
        <v>2017</v>
      </c>
      <c r="AJ131" s="157">
        <f>IF('Indicator Date'!AJ131="","x",'Indicator Date'!AJ131)</f>
        <v>2018</v>
      </c>
      <c r="AK131" s="157" t="str">
        <f>IF('Indicator Date'!AK131="","x",YEAR('Indicator Date'!AK131))</f>
        <v>x</v>
      </c>
      <c r="AL131" s="157">
        <f>IF('Indicator Date'!AL131="","x",YEAR('Indicator Date'!AL131))</f>
        <v>2018</v>
      </c>
      <c r="AM131" s="157" t="str">
        <f>IF('Indicator Date'!AM131="","x",YEAR('Indicator Date'!AM131))</f>
        <v>x</v>
      </c>
      <c r="AN131" s="157">
        <f>IF('Indicator Date'!AN131="","x",'Indicator Date'!AN131)</f>
        <v>2016</v>
      </c>
      <c r="AO131" s="157">
        <f>IF('Indicator Date'!AO131="","x",'Indicator Date'!AO131)</f>
        <v>2016</v>
      </c>
      <c r="AP131" s="157">
        <f>IF('Indicator Date'!AP131="","x",'Indicator Date'!AP131)</f>
        <v>2014</v>
      </c>
      <c r="AQ131" s="157">
        <f>IF('Indicator Date'!AQ131="","x",'Indicator Date'!AQ131)</f>
        <v>2014</v>
      </c>
      <c r="AR131" s="157">
        <f>IF('Indicator Date'!AR131="","x",'Indicator Date'!AR131)</f>
        <v>2015</v>
      </c>
      <c r="AS131" s="157">
        <f>IF('Indicator Date'!AS131="","x",'Indicator Date'!AS131)</f>
        <v>2017</v>
      </c>
      <c r="AT131" s="157">
        <f>IF('Indicator Date'!AT131="","x",'Indicator Date'!AT131)</f>
        <v>2018</v>
      </c>
      <c r="AU131" s="157">
        <f>IF('Indicator Date'!AU131="","x",'Indicator Date'!AU131)</f>
        <v>2016</v>
      </c>
      <c r="AV131" s="157" t="str">
        <f>IF('Indicator Date'!AV131="","x",'Indicator Date'!AV131)</f>
        <v>x</v>
      </c>
      <c r="AW131" s="157">
        <f>IF('Indicator Date'!AW131="","x",'Indicator Date'!AW131)</f>
        <v>2016</v>
      </c>
      <c r="AX131" s="157">
        <f>IF('Indicator Date'!AX131="","x",'Indicator Date'!AX131)</f>
        <v>2017</v>
      </c>
      <c r="AY131" s="157">
        <f>IF('Indicator Date'!AY131="","x",'Indicator Date'!AY131)</f>
        <v>2014</v>
      </c>
      <c r="AZ131" s="157">
        <f>IF('Indicator Date'!AZ131="","x",'Indicator Date'!AZ131)</f>
        <v>2015</v>
      </c>
      <c r="BA131" s="157">
        <f>IF('Indicator Date'!BA131="","x",'Indicator Date'!BA131)</f>
        <v>2015</v>
      </c>
      <c r="BB131" s="157">
        <f>IF('Indicator Date'!BB131="","x",'Indicator Date'!BB131)</f>
        <v>2017</v>
      </c>
      <c r="BC131" s="157">
        <f>IF('Indicator Date'!BC131="","x",'Indicator Date'!BC131)</f>
        <v>2017</v>
      </c>
      <c r="BD131" s="157">
        <f>IF('Indicator Date'!BD131="","x",'Indicator Date'!BD131)</f>
        <v>2015</v>
      </c>
      <c r="BE131" s="157" t="str">
        <f>IF('Indicator Date'!BE131="","x",'Indicator Date'!BE131)</f>
        <v>x</v>
      </c>
      <c r="BF131" s="104"/>
    </row>
    <row r="132" spans="1:58" x14ac:dyDescent="0.25">
      <c r="A132" s="128" t="s">
        <v>243</v>
      </c>
      <c r="B132" s="107" t="s">
        <v>242</v>
      </c>
      <c r="C132" s="157">
        <f>IF('Indicator Date'!C132="","x",'Indicator Date'!C132)</f>
        <v>2015</v>
      </c>
      <c r="D132" s="157">
        <f>IF('Indicator Date'!D132="","x",'Indicator Date'!D132)</f>
        <v>2015</v>
      </c>
      <c r="E132" s="157">
        <f>IF('Indicator Date'!E132="","x",'Indicator Date'!E132)</f>
        <v>2015</v>
      </c>
      <c r="F132" s="157">
        <f>IF('Indicator Date'!F132="","x",'Indicator Date'!F132)</f>
        <v>2015</v>
      </c>
      <c r="G132" s="157">
        <f>IF('Indicator Date'!G132="","x",'Indicator Date'!G132)</f>
        <v>2015</v>
      </c>
      <c r="H132" s="157">
        <f>IF('Indicator Date'!H132="","x",'Indicator Date'!H132)</f>
        <v>2015</v>
      </c>
      <c r="I132" s="157">
        <f>IF('Indicator Date'!I132="","x",'Indicator Date'!I132)</f>
        <v>2015</v>
      </c>
      <c r="J132" s="157">
        <f>IF('Indicator Date'!J132="","x",'Indicator Date'!J132)</f>
        <v>2016</v>
      </c>
      <c r="K132" s="157">
        <f>IF('Indicator Date'!K132="","x",'Indicator Date'!K132)</f>
        <v>2016</v>
      </c>
      <c r="L132" s="157">
        <f>IF('Indicator Date'!L132="","x",'Indicator Date'!L132)</f>
        <v>2016</v>
      </c>
      <c r="M132" s="157">
        <f>IF('Indicator Date'!M132="","x",'Indicator Date'!M132)</f>
        <v>2019</v>
      </c>
      <c r="N132" s="157">
        <f>IF('Indicator Date'!N132="","x",'Indicator Date'!N132)</f>
        <v>2019</v>
      </c>
      <c r="O132" s="157">
        <f>IF('Indicator Date'!O132="","x",'Indicator Date'!O132)</f>
        <v>2018</v>
      </c>
      <c r="P132" s="157">
        <f>IF('Indicator Date'!P132="","x",'Indicator Date'!P132)</f>
        <v>2018</v>
      </c>
      <c r="Q132" s="157">
        <f>IF('Indicator Date'!Q132="","x",'Indicator Date'!Q132)</f>
        <v>2017</v>
      </c>
      <c r="R132" s="157" t="str">
        <f>IF('Indicator Date'!R132="","x",LEFT(RIGHT('Indicator Date'!R132,6),4))</f>
        <v>x</v>
      </c>
      <c r="S132" s="157">
        <f>IF('Indicator Date'!S132="","x",'Indicator Date'!S132)</f>
        <v>2019</v>
      </c>
      <c r="T132" s="157">
        <f>IF('Indicator Date'!T132="","x",'Indicator Date'!T132)</f>
        <v>2016</v>
      </c>
      <c r="U132" s="157">
        <f>IF('Indicator Date'!U132="","x",'Indicator Date'!U132)</f>
        <v>2017</v>
      </c>
      <c r="V132" s="157" t="str">
        <f>IF('Indicator Date'!V132="","x",'Indicator Date'!V132)</f>
        <v>x</v>
      </c>
      <c r="W132" s="157">
        <f>IF('Indicator Date'!W132="","x",'Indicator Date'!W132)</f>
        <v>2015</v>
      </c>
      <c r="X132" s="157">
        <f>IF('Indicator Date'!X132="","x",'Indicator Date'!X132)</f>
        <v>2009</v>
      </c>
      <c r="Y132" s="157">
        <f>IF('Indicator Date'!Y132="","x",'Indicator Date'!Y132)</f>
        <v>2016</v>
      </c>
      <c r="Z132" s="157">
        <f>IF('Indicator Date'!Z132="","x",'Indicator Date'!Z132)</f>
        <v>2017</v>
      </c>
      <c r="AA132" s="157">
        <f>IF('Indicator Date'!AA132="","x",'Indicator Date'!AA132)</f>
        <v>2017</v>
      </c>
      <c r="AB132" s="157">
        <f>IF('Indicator Date'!AB132="","x",'Indicator Date'!AB132)</f>
        <v>2014</v>
      </c>
      <c r="AC132" s="157">
        <f>IF('Indicator Date'!AC132="","x",'Indicator Date'!AC132)</f>
        <v>2015</v>
      </c>
      <c r="AD132" s="157">
        <f>IF('Indicator Date'!AD132="","x",'Indicator Date'!AD132)</f>
        <v>2015</v>
      </c>
      <c r="AE132" s="157" t="str">
        <f>IF('Indicator Date'!AE132="","x",'Indicator Date'!AE132)</f>
        <v>x</v>
      </c>
      <c r="AF132" s="157">
        <f>IF('Indicator Date'!AF132="","x",'Indicator Date'!AF132)</f>
        <v>2017</v>
      </c>
      <c r="AG132" s="157" t="str">
        <f>IF('Indicator Date'!AG132="","x",'Indicator Date'!AG132)</f>
        <v>x</v>
      </c>
      <c r="AH132" s="157">
        <f>IF('Indicator Date'!AH132="","x",'Indicator Date'!AH132)</f>
        <v>2016</v>
      </c>
      <c r="AI132" s="157">
        <f>IF('Indicator Date'!AI132="","x",'Indicator Date'!AI132)</f>
        <v>2017</v>
      </c>
      <c r="AJ132" s="157">
        <f>IF('Indicator Date'!AJ132="","x",'Indicator Date'!AJ132)</f>
        <v>2018</v>
      </c>
      <c r="AK132" s="157" t="str">
        <f>IF('Indicator Date'!AK132="","x",YEAR('Indicator Date'!AK132))</f>
        <v>x</v>
      </c>
      <c r="AL132" s="157">
        <f>IF('Indicator Date'!AL132="","x",YEAR('Indicator Date'!AL132))</f>
        <v>2017</v>
      </c>
      <c r="AM132" s="157" t="str">
        <f>IF('Indicator Date'!AM132="","x",YEAR('Indicator Date'!AM132))</f>
        <v>x</v>
      </c>
      <c r="AN132" s="157">
        <f>IF('Indicator Date'!AN132="","x",'Indicator Date'!AN132)</f>
        <v>2016</v>
      </c>
      <c r="AO132" s="157">
        <f>IF('Indicator Date'!AO132="","x",'Indicator Date'!AO132)</f>
        <v>2016</v>
      </c>
      <c r="AP132" s="157">
        <f>IF('Indicator Date'!AP132="","x",'Indicator Date'!AP132)</f>
        <v>2014</v>
      </c>
      <c r="AQ132" s="157">
        <f>IF('Indicator Date'!AQ132="","x",'Indicator Date'!AQ132)</f>
        <v>2014</v>
      </c>
      <c r="AR132" s="157" t="str">
        <f>IF('Indicator Date'!AR132="","x",'Indicator Date'!AR132)</f>
        <v>x</v>
      </c>
      <c r="AS132" s="157">
        <f>IF('Indicator Date'!AS132="","x",'Indicator Date'!AS132)</f>
        <v>2017</v>
      </c>
      <c r="AT132" s="157">
        <f>IF('Indicator Date'!AT132="","x",'Indicator Date'!AT132)</f>
        <v>2018</v>
      </c>
      <c r="AU132" s="157">
        <f>IF('Indicator Date'!AU132="","x",'Indicator Date'!AU132)</f>
        <v>2016</v>
      </c>
      <c r="AV132" s="157">
        <f>IF('Indicator Date'!AV132="","x",'Indicator Date'!AV132)</f>
        <v>2017</v>
      </c>
      <c r="AW132" s="157">
        <f>IF('Indicator Date'!AW132="","x",'Indicator Date'!AW132)</f>
        <v>2016</v>
      </c>
      <c r="AX132" s="157">
        <f>IF('Indicator Date'!AX132="","x",'Indicator Date'!AX132)</f>
        <v>2017</v>
      </c>
      <c r="AY132" s="157">
        <f>IF('Indicator Date'!AY132="","x",'Indicator Date'!AY132)</f>
        <v>2014</v>
      </c>
      <c r="AZ132" s="157">
        <f>IF('Indicator Date'!AZ132="","x",'Indicator Date'!AZ132)</f>
        <v>2015</v>
      </c>
      <c r="BA132" s="157">
        <f>IF('Indicator Date'!BA132="","x",'Indicator Date'!BA132)</f>
        <v>2015</v>
      </c>
      <c r="BB132" s="157">
        <f>IF('Indicator Date'!BB132="","x",'Indicator Date'!BB132)</f>
        <v>2017</v>
      </c>
      <c r="BC132" s="157">
        <f>IF('Indicator Date'!BC132="","x",'Indicator Date'!BC132)</f>
        <v>2017</v>
      </c>
      <c r="BD132" s="157">
        <f>IF('Indicator Date'!BD132="","x",'Indicator Date'!BD132)</f>
        <v>2015</v>
      </c>
      <c r="BE132" s="157" t="str">
        <f>IF('Indicator Date'!BE132="","x",'Indicator Date'!BE132)</f>
        <v>x</v>
      </c>
      <c r="BF132" s="104"/>
    </row>
    <row r="133" spans="1:58" x14ac:dyDescent="0.25">
      <c r="A133" s="128" t="s">
        <v>393</v>
      </c>
      <c r="B133" s="107" t="s">
        <v>237</v>
      </c>
      <c r="C133" s="157">
        <f>IF('Indicator Date'!C133="","x",'Indicator Date'!C133)</f>
        <v>2015</v>
      </c>
      <c r="D133" s="157">
        <f>IF('Indicator Date'!D133="","x",'Indicator Date'!D133)</f>
        <v>2015</v>
      </c>
      <c r="E133" s="157">
        <f>IF('Indicator Date'!E133="","x",'Indicator Date'!E133)</f>
        <v>2015</v>
      </c>
      <c r="F133" s="157">
        <f>IF('Indicator Date'!F133="","x",'Indicator Date'!F133)</f>
        <v>2015</v>
      </c>
      <c r="G133" s="157">
        <f>IF('Indicator Date'!G133="","x",'Indicator Date'!G133)</f>
        <v>2015</v>
      </c>
      <c r="H133" s="157">
        <f>IF('Indicator Date'!H133="","x",'Indicator Date'!H133)</f>
        <v>2015</v>
      </c>
      <c r="I133" s="157">
        <f>IF('Indicator Date'!I133="","x",'Indicator Date'!I133)</f>
        <v>2015</v>
      </c>
      <c r="J133" s="157">
        <f>IF('Indicator Date'!J133="","x",'Indicator Date'!J133)</f>
        <v>2016</v>
      </c>
      <c r="K133" s="157">
        <f>IF('Indicator Date'!K133="","x",'Indicator Date'!K133)</f>
        <v>2016</v>
      </c>
      <c r="L133" s="157">
        <f>IF('Indicator Date'!L133="","x",'Indicator Date'!L133)</f>
        <v>2016</v>
      </c>
      <c r="M133" s="157">
        <f>IF('Indicator Date'!M133="","x",'Indicator Date'!M133)</f>
        <v>2019</v>
      </c>
      <c r="N133" s="157">
        <f>IF('Indicator Date'!N133="","x",'Indicator Date'!N133)</f>
        <v>2019</v>
      </c>
      <c r="O133" s="157">
        <f>IF('Indicator Date'!O133="","x",'Indicator Date'!O133)</f>
        <v>2018</v>
      </c>
      <c r="P133" s="157">
        <f>IF('Indicator Date'!P133="","x",'Indicator Date'!P133)</f>
        <v>2018</v>
      </c>
      <c r="Q133" s="157">
        <f>IF('Indicator Date'!Q133="","x",'Indicator Date'!Q133)</f>
        <v>2017</v>
      </c>
      <c r="R133" s="157" t="str">
        <f>IF('Indicator Date'!R133="","x",LEFT(RIGHT('Indicator Date'!R133,6),4))</f>
        <v>2013</v>
      </c>
      <c r="S133" s="157">
        <f>IF('Indicator Date'!S133="","x",'Indicator Date'!S133)</f>
        <v>2019</v>
      </c>
      <c r="T133" s="157">
        <f>IF('Indicator Date'!T133="","x",'Indicator Date'!T133)</f>
        <v>2016</v>
      </c>
      <c r="U133" s="157">
        <f>IF('Indicator Date'!U133="","x",'Indicator Date'!U133)</f>
        <v>2017</v>
      </c>
      <c r="V133" s="157">
        <f>IF('Indicator Date'!V133="","x",'Indicator Date'!V133)</f>
        <v>2017</v>
      </c>
      <c r="W133" s="157">
        <f>IF('Indicator Date'!W133="","x",'Indicator Date'!W133)</f>
        <v>2015</v>
      </c>
      <c r="X133" s="157">
        <f>IF('Indicator Date'!X133="","x",'Indicator Date'!X133)</f>
        <v>2012</v>
      </c>
      <c r="Y133" s="157">
        <f>IF('Indicator Date'!Y133="","x",'Indicator Date'!Y133)</f>
        <v>2010</v>
      </c>
      <c r="Z133" s="157">
        <f>IF('Indicator Date'!Z133="","x",'Indicator Date'!Z133)</f>
        <v>2017</v>
      </c>
      <c r="AA133" s="157">
        <f>IF('Indicator Date'!AA133="","x",'Indicator Date'!AA133)</f>
        <v>2017</v>
      </c>
      <c r="AB133" s="157">
        <f>IF('Indicator Date'!AB133="","x",'Indicator Date'!AB133)</f>
        <v>2017</v>
      </c>
      <c r="AC133" s="157">
        <f>IF('Indicator Date'!AC133="","x",'Indicator Date'!AC133)</f>
        <v>2015</v>
      </c>
      <c r="AD133" s="157">
        <f>IF('Indicator Date'!AD133="","x",'Indicator Date'!AD133)</f>
        <v>2015</v>
      </c>
      <c r="AE133" s="157">
        <f>IF('Indicator Date'!AE133="","x",'Indicator Date'!AE133)</f>
        <v>2012</v>
      </c>
      <c r="AF133" s="157">
        <f>IF('Indicator Date'!AF133="","x",'Indicator Date'!AF133)</f>
        <v>2017</v>
      </c>
      <c r="AG133" s="157">
        <f>IF('Indicator Date'!AG133="","x",'Indicator Date'!AG133)</f>
        <v>2010</v>
      </c>
      <c r="AH133" s="157">
        <f>IF('Indicator Date'!AH133="","x",'Indicator Date'!AH133)</f>
        <v>2016</v>
      </c>
      <c r="AI133" s="157">
        <f>IF('Indicator Date'!AI133="","x",'Indicator Date'!AI133)</f>
        <v>2017</v>
      </c>
      <c r="AJ133" s="157">
        <f>IF('Indicator Date'!AJ133="","x",'Indicator Date'!AJ133)</f>
        <v>2018</v>
      </c>
      <c r="AK133" s="157">
        <f>IF('Indicator Date'!AK133="","x",YEAR('Indicator Date'!AK133))</f>
        <v>2018</v>
      </c>
      <c r="AL133" s="157">
        <f>IF('Indicator Date'!AL133="","x",YEAR('Indicator Date'!AL133))</f>
        <v>2018</v>
      </c>
      <c r="AM133" s="157">
        <f>IF('Indicator Date'!AM133="","x",YEAR('Indicator Date'!AM133))</f>
        <v>2018</v>
      </c>
      <c r="AN133" s="157">
        <f>IF('Indicator Date'!AN133="","x",'Indicator Date'!AN133)</f>
        <v>2016</v>
      </c>
      <c r="AO133" s="157">
        <f>IF('Indicator Date'!AO133="","x",'Indicator Date'!AO133)</f>
        <v>2016</v>
      </c>
      <c r="AP133" s="157">
        <f>IF('Indicator Date'!AP133="","x",'Indicator Date'!AP133)</f>
        <v>2014</v>
      </c>
      <c r="AQ133" s="157">
        <f>IF('Indicator Date'!AQ133="","x",'Indicator Date'!AQ133)</f>
        <v>2014</v>
      </c>
      <c r="AR133" s="157">
        <f>IF('Indicator Date'!AR133="","x",'Indicator Date'!AR133)</f>
        <v>2015</v>
      </c>
      <c r="AS133" s="157">
        <f>IF('Indicator Date'!AS133="","x",'Indicator Date'!AS133)</f>
        <v>2017</v>
      </c>
      <c r="AT133" s="157">
        <f>IF('Indicator Date'!AT133="","x",'Indicator Date'!AT133)</f>
        <v>2018</v>
      </c>
      <c r="AU133" s="157">
        <f>IF('Indicator Date'!AU133="","x",'Indicator Date'!AU133)</f>
        <v>2016</v>
      </c>
      <c r="AV133" s="157">
        <f>IF('Indicator Date'!AV133="","x",'Indicator Date'!AV133)</f>
        <v>2015</v>
      </c>
      <c r="AW133" s="157">
        <f>IF('Indicator Date'!AW133="","x",'Indicator Date'!AW133)</f>
        <v>2016</v>
      </c>
      <c r="AX133" s="157">
        <f>IF('Indicator Date'!AX133="","x",'Indicator Date'!AX133)</f>
        <v>2017</v>
      </c>
      <c r="AY133" s="157">
        <f>IF('Indicator Date'!AY133="","x",'Indicator Date'!AY133)</f>
        <v>2014</v>
      </c>
      <c r="AZ133" s="157">
        <f>IF('Indicator Date'!AZ133="","x",'Indicator Date'!AZ133)</f>
        <v>2015</v>
      </c>
      <c r="BA133" s="157">
        <f>IF('Indicator Date'!BA133="","x",'Indicator Date'!BA133)</f>
        <v>2015</v>
      </c>
      <c r="BB133" s="157">
        <f>IF('Indicator Date'!BB133="","x",'Indicator Date'!BB133)</f>
        <v>2017</v>
      </c>
      <c r="BC133" s="157">
        <f>IF('Indicator Date'!BC133="","x",'Indicator Date'!BC133)</f>
        <v>2017</v>
      </c>
      <c r="BD133" s="157">
        <f>IF('Indicator Date'!BD133="","x",'Indicator Date'!BD133)</f>
        <v>2015</v>
      </c>
      <c r="BE133" s="157" t="str">
        <f>IF('Indicator Date'!BE133="","x",'Indicator Date'!BE133)</f>
        <v>x</v>
      </c>
      <c r="BF133" s="104"/>
    </row>
    <row r="134" spans="1:58" x14ac:dyDescent="0.25">
      <c r="A134" s="128" t="s">
        <v>245</v>
      </c>
      <c r="B134" s="107" t="s">
        <v>244</v>
      </c>
      <c r="C134" s="157">
        <f>IF('Indicator Date'!C134="","x",'Indicator Date'!C134)</f>
        <v>2015</v>
      </c>
      <c r="D134" s="157">
        <f>IF('Indicator Date'!D134="","x",'Indicator Date'!D134)</f>
        <v>2015</v>
      </c>
      <c r="E134" s="157">
        <f>IF('Indicator Date'!E134="","x",'Indicator Date'!E134)</f>
        <v>2015</v>
      </c>
      <c r="F134" s="157">
        <f>IF('Indicator Date'!F134="","x",'Indicator Date'!F134)</f>
        <v>2015</v>
      </c>
      <c r="G134" s="157">
        <f>IF('Indicator Date'!G134="","x",'Indicator Date'!G134)</f>
        <v>2015</v>
      </c>
      <c r="H134" s="157">
        <f>IF('Indicator Date'!H134="","x",'Indicator Date'!H134)</f>
        <v>2015</v>
      </c>
      <c r="I134" s="157">
        <f>IF('Indicator Date'!I134="","x",'Indicator Date'!I134)</f>
        <v>2015</v>
      </c>
      <c r="J134" s="157">
        <f>IF('Indicator Date'!J134="","x",'Indicator Date'!J134)</f>
        <v>2016</v>
      </c>
      <c r="K134" s="157">
        <f>IF('Indicator Date'!K134="","x",'Indicator Date'!K134)</f>
        <v>2016</v>
      </c>
      <c r="L134" s="157">
        <f>IF('Indicator Date'!L134="","x",'Indicator Date'!L134)</f>
        <v>2016</v>
      </c>
      <c r="M134" s="157">
        <f>IF('Indicator Date'!M134="","x",'Indicator Date'!M134)</f>
        <v>2019</v>
      </c>
      <c r="N134" s="157">
        <f>IF('Indicator Date'!N134="","x",'Indicator Date'!N134)</f>
        <v>2019</v>
      </c>
      <c r="O134" s="157">
        <f>IF('Indicator Date'!O134="","x",'Indicator Date'!O134)</f>
        <v>2018</v>
      </c>
      <c r="P134" s="157">
        <f>IF('Indicator Date'!P134="","x",'Indicator Date'!P134)</f>
        <v>2018</v>
      </c>
      <c r="Q134" s="157">
        <f>IF('Indicator Date'!Q134="","x",'Indicator Date'!Q134)</f>
        <v>2017</v>
      </c>
      <c r="R134" s="157" t="str">
        <f>IF('Indicator Date'!R134="","x",LEFT(RIGHT('Indicator Date'!R134,6),4))</f>
        <v>x</v>
      </c>
      <c r="S134" s="157">
        <f>IF('Indicator Date'!S134="","x",'Indicator Date'!S134)</f>
        <v>2019</v>
      </c>
      <c r="T134" s="157">
        <f>IF('Indicator Date'!T134="","x",'Indicator Date'!T134)</f>
        <v>2016</v>
      </c>
      <c r="U134" s="157">
        <f>IF('Indicator Date'!U134="","x",'Indicator Date'!U134)</f>
        <v>2017</v>
      </c>
      <c r="V134" s="157">
        <f>IF('Indicator Date'!V134="","x",'Indicator Date'!V134)</f>
        <v>2017</v>
      </c>
      <c r="W134" s="157">
        <f>IF('Indicator Date'!W134="","x",'Indicator Date'!W134)</f>
        <v>2015</v>
      </c>
      <c r="X134" s="157">
        <f>IF('Indicator Date'!X134="","x",'Indicator Date'!X134)</f>
        <v>2010</v>
      </c>
      <c r="Y134" s="157">
        <f>IF('Indicator Date'!Y134="","x",'Indicator Date'!Y134)</f>
        <v>2010</v>
      </c>
      <c r="Z134" s="157">
        <f>IF('Indicator Date'!Z134="","x",'Indicator Date'!Z134)</f>
        <v>2017</v>
      </c>
      <c r="AA134" s="157">
        <f>IF('Indicator Date'!AA134="","x",'Indicator Date'!AA134)</f>
        <v>2017</v>
      </c>
      <c r="AB134" s="157" t="str">
        <f>IF('Indicator Date'!AB134="","x",'Indicator Date'!AB134)</f>
        <v>x</v>
      </c>
      <c r="AC134" s="157">
        <f>IF('Indicator Date'!AC134="","x",'Indicator Date'!AC134)</f>
        <v>2015</v>
      </c>
      <c r="AD134" s="157" t="str">
        <f>IF('Indicator Date'!AD134="","x",'Indicator Date'!AD134)</f>
        <v>x</v>
      </c>
      <c r="AE134" s="157" t="str">
        <f>IF('Indicator Date'!AE134="","x",'Indicator Date'!AE134)</f>
        <v>x</v>
      </c>
      <c r="AF134" s="157" t="str">
        <f>IF('Indicator Date'!AF134="","x",'Indicator Date'!AF134)</f>
        <v>x</v>
      </c>
      <c r="AG134" s="157" t="str">
        <f>IF('Indicator Date'!AG134="","x",'Indicator Date'!AG134)</f>
        <v>x</v>
      </c>
      <c r="AH134" s="157">
        <f>IF('Indicator Date'!AH134="","x",'Indicator Date'!AH134)</f>
        <v>2016</v>
      </c>
      <c r="AI134" s="157">
        <f>IF('Indicator Date'!AI134="","x",'Indicator Date'!AI134)</f>
        <v>2017</v>
      </c>
      <c r="AJ134" s="157">
        <f>IF('Indicator Date'!AJ134="","x",'Indicator Date'!AJ134)</f>
        <v>2018</v>
      </c>
      <c r="AK134" s="157" t="str">
        <f>IF('Indicator Date'!AK134="","x",YEAR('Indicator Date'!AK134))</f>
        <v>x</v>
      </c>
      <c r="AL134" s="157">
        <f>IF('Indicator Date'!AL134="","x",YEAR('Indicator Date'!AL134))</f>
        <v>2018</v>
      </c>
      <c r="AM134" s="157" t="str">
        <f>IF('Indicator Date'!AM134="","x",YEAR('Indicator Date'!AM134))</f>
        <v>x</v>
      </c>
      <c r="AN134" s="157">
        <f>IF('Indicator Date'!AN134="","x",'Indicator Date'!AN134)</f>
        <v>2016</v>
      </c>
      <c r="AO134" s="157">
        <f>IF('Indicator Date'!AO134="","x",'Indicator Date'!AO134)</f>
        <v>2016</v>
      </c>
      <c r="AP134" s="157" t="str">
        <f>IF('Indicator Date'!AP134="","x",'Indicator Date'!AP134)</f>
        <v>x</v>
      </c>
      <c r="AQ134" s="157" t="str">
        <f>IF('Indicator Date'!AQ134="","x",'Indicator Date'!AQ134)</f>
        <v>x</v>
      </c>
      <c r="AR134" s="157">
        <f>IF('Indicator Date'!AR134="","x",'Indicator Date'!AR134)</f>
        <v>2013</v>
      </c>
      <c r="AS134" s="157">
        <f>IF('Indicator Date'!AS134="","x",'Indicator Date'!AS134)</f>
        <v>2017</v>
      </c>
      <c r="AT134" s="157" t="str">
        <f>IF('Indicator Date'!AT134="","x",'Indicator Date'!AT134)</f>
        <v>x</v>
      </c>
      <c r="AU134" s="157">
        <f>IF('Indicator Date'!AU134="","x",'Indicator Date'!AU134)</f>
        <v>2016</v>
      </c>
      <c r="AV134" s="157">
        <f>IF('Indicator Date'!AV134="","x",'Indicator Date'!AV134)</f>
        <v>2015</v>
      </c>
      <c r="AW134" s="157" t="str">
        <f>IF('Indicator Date'!AW134="","x",'Indicator Date'!AW134)</f>
        <v>x</v>
      </c>
      <c r="AX134" s="157">
        <f>IF('Indicator Date'!AX134="","x",'Indicator Date'!AX134)</f>
        <v>2015</v>
      </c>
      <c r="AY134" s="157">
        <f>IF('Indicator Date'!AY134="","x",'Indicator Date'!AY134)</f>
        <v>2014</v>
      </c>
      <c r="AZ134" s="157">
        <f>IF('Indicator Date'!AZ134="","x",'Indicator Date'!AZ134)</f>
        <v>2015</v>
      </c>
      <c r="BA134" s="157">
        <f>IF('Indicator Date'!BA134="","x",'Indicator Date'!BA134)</f>
        <v>2011</v>
      </c>
      <c r="BB134" s="157">
        <f>IF('Indicator Date'!BB134="","x",'Indicator Date'!BB134)</f>
        <v>2017</v>
      </c>
      <c r="BC134" s="157">
        <f>IF('Indicator Date'!BC134="","x",'Indicator Date'!BC134)</f>
        <v>2017</v>
      </c>
      <c r="BD134" s="157">
        <f>IF('Indicator Date'!BD134="","x",'Indicator Date'!BD134)</f>
        <v>2015</v>
      </c>
      <c r="BE134" s="157" t="str">
        <f>IF('Indicator Date'!BE134="","x",'Indicator Date'!BE134)</f>
        <v>x</v>
      </c>
      <c r="BF134" s="104"/>
    </row>
    <row r="135" spans="1:58" x14ac:dyDescent="0.25">
      <c r="A135" s="128" t="s">
        <v>247</v>
      </c>
      <c r="B135" s="107" t="s">
        <v>246</v>
      </c>
      <c r="C135" s="157">
        <f>IF('Indicator Date'!C135="","x",'Indicator Date'!C135)</f>
        <v>2015</v>
      </c>
      <c r="D135" s="157">
        <f>IF('Indicator Date'!D135="","x",'Indicator Date'!D135)</f>
        <v>2015</v>
      </c>
      <c r="E135" s="157">
        <f>IF('Indicator Date'!E135="","x",'Indicator Date'!E135)</f>
        <v>2015</v>
      </c>
      <c r="F135" s="157">
        <f>IF('Indicator Date'!F135="","x",'Indicator Date'!F135)</f>
        <v>2015</v>
      </c>
      <c r="G135" s="157">
        <f>IF('Indicator Date'!G135="","x",'Indicator Date'!G135)</f>
        <v>2015</v>
      </c>
      <c r="H135" s="157">
        <f>IF('Indicator Date'!H135="","x",'Indicator Date'!H135)</f>
        <v>2015</v>
      </c>
      <c r="I135" s="157">
        <f>IF('Indicator Date'!I135="","x",'Indicator Date'!I135)</f>
        <v>2015</v>
      </c>
      <c r="J135" s="157">
        <f>IF('Indicator Date'!J135="","x",'Indicator Date'!J135)</f>
        <v>2016</v>
      </c>
      <c r="K135" s="157">
        <f>IF('Indicator Date'!K135="","x",'Indicator Date'!K135)</f>
        <v>2016</v>
      </c>
      <c r="L135" s="157">
        <f>IF('Indicator Date'!L135="","x",'Indicator Date'!L135)</f>
        <v>2016</v>
      </c>
      <c r="M135" s="157">
        <f>IF('Indicator Date'!M135="","x",'Indicator Date'!M135)</f>
        <v>2019</v>
      </c>
      <c r="N135" s="157">
        <f>IF('Indicator Date'!N135="","x",'Indicator Date'!N135)</f>
        <v>2019</v>
      </c>
      <c r="O135" s="157">
        <f>IF('Indicator Date'!O135="","x",'Indicator Date'!O135)</f>
        <v>2018</v>
      </c>
      <c r="P135" s="157">
        <f>IF('Indicator Date'!P135="","x",'Indicator Date'!P135)</f>
        <v>2018</v>
      </c>
      <c r="Q135" s="157">
        <f>IF('Indicator Date'!Q135="","x",'Indicator Date'!Q135)</f>
        <v>2017</v>
      </c>
      <c r="R135" s="157" t="str">
        <f>IF('Indicator Date'!R135="","x",LEFT(RIGHT('Indicator Date'!R135,6),4))</f>
        <v>2014</v>
      </c>
      <c r="S135" s="157">
        <f>IF('Indicator Date'!S135="","x",'Indicator Date'!S135)</f>
        <v>2019</v>
      </c>
      <c r="T135" s="157">
        <f>IF('Indicator Date'!T135="","x",'Indicator Date'!T135)</f>
        <v>2016</v>
      </c>
      <c r="U135" s="157">
        <f>IF('Indicator Date'!U135="","x",'Indicator Date'!U135)</f>
        <v>2017</v>
      </c>
      <c r="V135" s="157">
        <f>IF('Indicator Date'!V135="","x",'Indicator Date'!V135)</f>
        <v>2017</v>
      </c>
      <c r="W135" s="157">
        <f>IF('Indicator Date'!W135="","x",'Indicator Date'!W135)</f>
        <v>2015</v>
      </c>
      <c r="X135" s="157">
        <f>IF('Indicator Date'!X135="","x",'Indicator Date'!X135)</f>
        <v>2014</v>
      </c>
      <c r="Y135" s="157">
        <f>IF('Indicator Date'!Y135="","x",'Indicator Date'!Y135)</f>
        <v>2012</v>
      </c>
      <c r="Z135" s="157">
        <f>IF('Indicator Date'!Z135="","x",'Indicator Date'!Z135)</f>
        <v>2012</v>
      </c>
      <c r="AA135" s="157">
        <f>IF('Indicator Date'!AA135="","x",'Indicator Date'!AA135)</f>
        <v>2017</v>
      </c>
      <c r="AB135" s="157" t="str">
        <f>IF('Indicator Date'!AB135="","x",'Indicator Date'!AB135)</f>
        <v>x</v>
      </c>
      <c r="AC135" s="157" t="str">
        <f>IF('Indicator Date'!AC135="","x",'Indicator Date'!AC135)</f>
        <v>x</v>
      </c>
      <c r="AD135" s="157">
        <f>IF('Indicator Date'!AD135="","x",'Indicator Date'!AD135)</f>
        <v>2015</v>
      </c>
      <c r="AE135" s="157" t="str">
        <f>IF('Indicator Date'!AE135="","x",'Indicator Date'!AE135)</f>
        <v>x</v>
      </c>
      <c r="AF135" s="157" t="str">
        <f>IF('Indicator Date'!AF135="","x",'Indicator Date'!AF135)</f>
        <v>x</v>
      </c>
      <c r="AG135" s="157">
        <f>IF('Indicator Date'!AG135="","x",'Indicator Date'!AG135)</f>
        <v>2009</v>
      </c>
      <c r="AH135" s="157">
        <f>IF('Indicator Date'!AH135="","x",'Indicator Date'!AH135)</f>
        <v>2016</v>
      </c>
      <c r="AI135" s="157">
        <f>IF('Indicator Date'!AI135="","x",'Indicator Date'!AI135)</f>
        <v>2017</v>
      </c>
      <c r="AJ135" s="157">
        <f>IF('Indicator Date'!AJ135="","x",'Indicator Date'!AJ135)</f>
        <v>2018</v>
      </c>
      <c r="AK135" s="157">
        <f>IF('Indicator Date'!AK135="","x",YEAR('Indicator Date'!AK135))</f>
        <v>2018</v>
      </c>
      <c r="AL135" s="157">
        <f>IF('Indicator Date'!AL135="","x",YEAR('Indicator Date'!AL135))</f>
        <v>2018</v>
      </c>
      <c r="AM135" s="157" t="str">
        <f>IF('Indicator Date'!AM135="","x",YEAR('Indicator Date'!AM135))</f>
        <v>x</v>
      </c>
      <c r="AN135" s="157">
        <f>IF('Indicator Date'!AN135="","x",'Indicator Date'!AN135)</f>
        <v>2016</v>
      </c>
      <c r="AO135" s="157">
        <f>IF('Indicator Date'!AO135="","x",'Indicator Date'!AO135)</f>
        <v>2016</v>
      </c>
      <c r="AP135" s="157" t="str">
        <f>IF('Indicator Date'!AP135="","x",'Indicator Date'!AP135)</f>
        <v>x</v>
      </c>
      <c r="AQ135" s="157" t="str">
        <f>IF('Indicator Date'!AQ135="","x",'Indicator Date'!AQ135)</f>
        <v>x</v>
      </c>
      <c r="AR135" s="157">
        <f>IF('Indicator Date'!AR135="","x",'Indicator Date'!AR135)</f>
        <v>2015</v>
      </c>
      <c r="AS135" s="157">
        <f>IF('Indicator Date'!AS135="","x",'Indicator Date'!AS135)</f>
        <v>2017</v>
      </c>
      <c r="AT135" s="157" t="str">
        <f>IF('Indicator Date'!AT135="","x",'Indicator Date'!AT135)</f>
        <v>x</v>
      </c>
      <c r="AU135" s="157">
        <f>IF('Indicator Date'!AU135="","x",'Indicator Date'!AU135)</f>
        <v>2016</v>
      </c>
      <c r="AV135" s="157">
        <f>IF('Indicator Date'!AV135="","x",'Indicator Date'!AV135)</f>
        <v>2016</v>
      </c>
      <c r="AW135" s="157">
        <f>IF('Indicator Date'!AW135="","x",'Indicator Date'!AW135)</f>
        <v>2016</v>
      </c>
      <c r="AX135" s="157">
        <f>IF('Indicator Date'!AX135="","x",'Indicator Date'!AX135)</f>
        <v>2017</v>
      </c>
      <c r="AY135" s="157">
        <f>IF('Indicator Date'!AY135="","x",'Indicator Date'!AY135)</f>
        <v>2014</v>
      </c>
      <c r="AZ135" s="157">
        <f>IF('Indicator Date'!AZ135="","x",'Indicator Date'!AZ135)</f>
        <v>2015</v>
      </c>
      <c r="BA135" s="157">
        <f>IF('Indicator Date'!BA135="","x",'Indicator Date'!BA135)</f>
        <v>2015</v>
      </c>
      <c r="BB135" s="157">
        <f>IF('Indicator Date'!BB135="","x",'Indicator Date'!BB135)</f>
        <v>2017</v>
      </c>
      <c r="BC135" s="157">
        <f>IF('Indicator Date'!BC135="","x",'Indicator Date'!BC135)</f>
        <v>2017</v>
      </c>
      <c r="BD135" s="157">
        <f>IF('Indicator Date'!BD135="","x",'Indicator Date'!BD135)</f>
        <v>2015</v>
      </c>
      <c r="BE135" s="157" t="str">
        <f>IF('Indicator Date'!BE135="","x",'Indicator Date'!BE135)</f>
        <v>x</v>
      </c>
      <c r="BF135" s="104"/>
    </row>
    <row r="136" spans="1:58" x14ac:dyDescent="0.25">
      <c r="A136" s="128" t="s">
        <v>249</v>
      </c>
      <c r="B136" s="107" t="s">
        <v>248</v>
      </c>
      <c r="C136" s="157">
        <f>IF('Indicator Date'!C136="","x",'Indicator Date'!C136)</f>
        <v>2015</v>
      </c>
      <c r="D136" s="157">
        <f>IF('Indicator Date'!D136="","x",'Indicator Date'!D136)</f>
        <v>2015</v>
      </c>
      <c r="E136" s="157">
        <f>IF('Indicator Date'!E136="","x",'Indicator Date'!E136)</f>
        <v>2015</v>
      </c>
      <c r="F136" s="157">
        <f>IF('Indicator Date'!F136="","x",'Indicator Date'!F136)</f>
        <v>2015</v>
      </c>
      <c r="G136" s="157">
        <f>IF('Indicator Date'!G136="","x",'Indicator Date'!G136)</f>
        <v>2015</v>
      </c>
      <c r="H136" s="157">
        <f>IF('Indicator Date'!H136="","x",'Indicator Date'!H136)</f>
        <v>2015</v>
      </c>
      <c r="I136" s="157">
        <f>IF('Indicator Date'!I136="","x",'Indicator Date'!I136)</f>
        <v>2015</v>
      </c>
      <c r="J136" s="157">
        <f>IF('Indicator Date'!J136="","x",'Indicator Date'!J136)</f>
        <v>2016</v>
      </c>
      <c r="K136" s="157">
        <f>IF('Indicator Date'!K136="","x",'Indicator Date'!K136)</f>
        <v>2016</v>
      </c>
      <c r="L136" s="157">
        <f>IF('Indicator Date'!L136="","x",'Indicator Date'!L136)</f>
        <v>2016</v>
      </c>
      <c r="M136" s="157">
        <f>IF('Indicator Date'!M136="","x",'Indicator Date'!M136)</f>
        <v>2019</v>
      </c>
      <c r="N136" s="157">
        <f>IF('Indicator Date'!N136="","x",'Indicator Date'!N136)</f>
        <v>2019</v>
      </c>
      <c r="O136" s="157">
        <f>IF('Indicator Date'!O136="","x",'Indicator Date'!O136)</f>
        <v>2018</v>
      </c>
      <c r="P136" s="157">
        <f>IF('Indicator Date'!P136="","x",'Indicator Date'!P136)</f>
        <v>2018</v>
      </c>
      <c r="Q136" s="157">
        <f>IF('Indicator Date'!Q136="","x",'Indicator Date'!Q136)</f>
        <v>2017</v>
      </c>
      <c r="R136" s="157" t="str">
        <f>IF('Indicator Date'!R136="","x",LEFT(RIGHT('Indicator Date'!R136,6),4))</f>
        <v>x</v>
      </c>
      <c r="S136" s="157">
        <f>IF('Indicator Date'!S136="","x",'Indicator Date'!S136)</f>
        <v>2019</v>
      </c>
      <c r="T136" s="157">
        <f>IF('Indicator Date'!T136="","x",'Indicator Date'!T136)</f>
        <v>2016</v>
      </c>
      <c r="U136" s="157">
        <f>IF('Indicator Date'!U136="","x",'Indicator Date'!U136)</f>
        <v>2017</v>
      </c>
      <c r="V136" s="157">
        <f>IF('Indicator Date'!V136="","x",'Indicator Date'!V136)</f>
        <v>2017</v>
      </c>
      <c r="W136" s="157">
        <f>IF('Indicator Date'!W136="","x",'Indicator Date'!W136)</f>
        <v>2015</v>
      </c>
      <c r="X136" s="157">
        <f>IF('Indicator Date'!X136="","x",'Indicator Date'!X136)</f>
        <v>2008</v>
      </c>
      <c r="Y136" s="157">
        <f>IF('Indicator Date'!Y136="","x",'Indicator Date'!Y136)</f>
        <v>2013</v>
      </c>
      <c r="Z136" s="157">
        <f>IF('Indicator Date'!Z136="","x",'Indicator Date'!Z136)</f>
        <v>2017</v>
      </c>
      <c r="AA136" s="157">
        <f>IF('Indicator Date'!AA136="","x",'Indicator Date'!AA136)</f>
        <v>2017</v>
      </c>
      <c r="AB136" s="157">
        <f>IF('Indicator Date'!AB136="","x",'Indicator Date'!AB136)</f>
        <v>2017</v>
      </c>
      <c r="AC136" s="157">
        <f>IF('Indicator Date'!AC136="","x",'Indicator Date'!AC136)</f>
        <v>2015</v>
      </c>
      <c r="AD136" s="157">
        <f>IF('Indicator Date'!AD136="","x",'Indicator Date'!AD136)</f>
        <v>2015</v>
      </c>
      <c r="AE136" s="157">
        <f>IF('Indicator Date'!AE136="","x",'Indicator Date'!AE136)</f>
        <v>2012</v>
      </c>
      <c r="AF136" s="157">
        <f>IF('Indicator Date'!AF136="","x",'Indicator Date'!AF136)</f>
        <v>2017</v>
      </c>
      <c r="AG136" s="157">
        <f>IF('Indicator Date'!AG136="","x",'Indicator Date'!AG136)</f>
        <v>2016</v>
      </c>
      <c r="AH136" s="157">
        <f>IF('Indicator Date'!AH136="","x",'Indicator Date'!AH136)</f>
        <v>2016</v>
      </c>
      <c r="AI136" s="157">
        <f>IF('Indicator Date'!AI136="","x",'Indicator Date'!AI136)</f>
        <v>2017</v>
      </c>
      <c r="AJ136" s="157">
        <f>IF('Indicator Date'!AJ136="","x",'Indicator Date'!AJ136)</f>
        <v>2018</v>
      </c>
      <c r="AK136" s="157" t="str">
        <f>IF('Indicator Date'!AK136="","x",YEAR('Indicator Date'!AK136))</f>
        <v>x</v>
      </c>
      <c r="AL136" s="157">
        <f>IF('Indicator Date'!AL136="","x",YEAR('Indicator Date'!AL136))</f>
        <v>2018</v>
      </c>
      <c r="AM136" s="157" t="str">
        <f>IF('Indicator Date'!AM136="","x",YEAR('Indicator Date'!AM136))</f>
        <v>x</v>
      </c>
      <c r="AN136" s="157">
        <f>IF('Indicator Date'!AN136="","x",'Indicator Date'!AN136)</f>
        <v>2016</v>
      </c>
      <c r="AO136" s="157">
        <f>IF('Indicator Date'!AO136="","x",'Indicator Date'!AO136)</f>
        <v>2016</v>
      </c>
      <c r="AP136" s="157">
        <f>IF('Indicator Date'!AP136="","x",'Indicator Date'!AP136)</f>
        <v>2014</v>
      </c>
      <c r="AQ136" s="157">
        <f>IF('Indicator Date'!AQ136="","x",'Indicator Date'!AQ136)</f>
        <v>2014</v>
      </c>
      <c r="AR136" s="157">
        <f>IF('Indicator Date'!AR136="","x",'Indicator Date'!AR136)</f>
        <v>2013</v>
      </c>
      <c r="AS136" s="157">
        <f>IF('Indicator Date'!AS136="","x",'Indicator Date'!AS136)</f>
        <v>2017</v>
      </c>
      <c r="AT136" s="157">
        <f>IF('Indicator Date'!AT136="","x",'Indicator Date'!AT136)</f>
        <v>2018</v>
      </c>
      <c r="AU136" s="157">
        <f>IF('Indicator Date'!AU136="","x",'Indicator Date'!AU136)</f>
        <v>2016</v>
      </c>
      <c r="AV136" s="157">
        <f>IF('Indicator Date'!AV136="","x",'Indicator Date'!AV136)</f>
        <v>2015</v>
      </c>
      <c r="AW136" s="157">
        <f>IF('Indicator Date'!AW136="","x",'Indicator Date'!AW136)</f>
        <v>2016</v>
      </c>
      <c r="AX136" s="157">
        <f>IF('Indicator Date'!AX136="","x",'Indicator Date'!AX136)</f>
        <v>2017</v>
      </c>
      <c r="AY136" s="157">
        <f>IF('Indicator Date'!AY136="","x",'Indicator Date'!AY136)</f>
        <v>2014</v>
      </c>
      <c r="AZ136" s="157">
        <f>IF('Indicator Date'!AZ136="","x",'Indicator Date'!AZ136)</f>
        <v>2015</v>
      </c>
      <c r="BA136" s="157">
        <f>IF('Indicator Date'!BA136="","x",'Indicator Date'!BA136)</f>
        <v>2015</v>
      </c>
      <c r="BB136" s="157">
        <f>IF('Indicator Date'!BB136="","x",'Indicator Date'!BB136)</f>
        <v>2017</v>
      </c>
      <c r="BC136" s="157">
        <f>IF('Indicator Date'!BC136="","x",'Indicator Date'!BC136)</f>
        <v>2017</v>
      </c>
      <c r="BD136" s="157">
        <f>IF('Indicator Date'!BD136="","x",'Indicator Date'!BD136)</f>
        <v>2015</v>
      </c>
      <c r="BE136" s="157" t="str">
        <f>IF('Indicator Date'!BE136="","x",'Indicator Date'!BE136)</f>
        <v>x</v>
      </c>
      <c r="BF136" s="104"/>
    </row>
    <row r="137" spans="1:58" x14ac:dyDescent="0.25">
      <c r="A137" s="128" t="s">
        <v>251</v>
      </c>
      <c r="B137" s="107" t="s">
        <v>250</v>
      </c>
      <c r="C137" s="157">
        <f>IF('Indicator Date'!C137="","x",'Indicator Date'!C137)</f>
        <v>2015</v>
      </c>
      <c r="D137" s="157">
        <f>IF('Indicator Date'!D137="","x",'Indicator Date'!D137)</f>
        <v>2015</v>
      </c>
      <c r="E137" s="157">
        <f>IF('Indicator Date'!E137="","x",'Indicator Date'!E137)</f>
        <v>2015</v>
      </c>
      <c r="F137" s="157">
        <f>IF('Indicator Date'!F137="","x",'Indicator Date'!F137)</f>
        <v>2015</v>
      </c>
      <c r="G137" s="157">
        <f>IF('Indicator Date'!G137="","x",'Indicator Date'!G137)</f>
        <v>2015</v>
      </c>
      <c r="H137" s="157">
        <f>IF('Indicator Date'!H137="","x",'Indicator Date'!H137)</f>
        <v>2015</v>
      </c>
      <c r="I137" s="157">
        <f>IF('Indicator Date'!I137="","x",'Indicator Date'!I137)</f>
        <v>2015</v>
      </c>
      <c r="J137" s="157">
        <f>IF('Indicator Date'!J137="","x",'Indicator Date'!J137)</f>
        <v>2016</v>
      </c>
      <c r="K137" s="157">
        <f>IF('Indicator Date'!K137="","x",'Indicator Date'!K137)</f>
        <v>2016</v>
      </c>
      <c r="L137" s="157">
        <f>IF('Indicator Date'!L137="","x",'Indicator Date'!L137)</f>
        <v>2016</v>
      </c>
      <c r="M137" s="157">
        <f>IF('Indicator Date'!M137="","x",'Indicator Date'!M137)</f>
        <v>2019</v>
      </c>
      <c r="N137" s="157">
        <f>IF('Indicator Date'!N137="","x",'Indicator Date'!N137)</f>
        <v>2019</v>
      </c>
      <c r="O137" s="157">
        <f>IF('Indicator Date'!O137="","x",'Indicator Date'!O137)</f>
        <v>2018</v>
      </c>
      <c r="P137" s="157">
        <f>IF('Indicator Date'!P137="","x",'Indicator Date'!P137)</f>
        <v>2018</v>
      </c>
      <c r="Q137" s="157">
        <f>IF('Indicator Date'!Q137="","x",'Indicator Date'!Q137)</f>
        <v>2017</v>
      </c>
      <c r="R137" s="157" t="str">
        <f>IF('Indicator Date'!R137="","x",LEFT(RIGHT('Indicator Date'!R137,6),4))</f>
        <v>x</v>
      </c>
      <c r="S137" s="157">
        <f>IF('Indicator Date'!S137="","x",'Indicator Date'!S137)</f>
        <v>2019</v>
      </c>
      <c r="T137" s="157">
        <f>IF('Indicator Date'!T137="","x",'Indicator Date'!T137)</f>
        <v>2016</v>
      </c>
      <c r="U137" s="157">
        <f>IF('Indicator Date'!U137="","x",'Indicator Date'!U137)</f>
        <v>2017</v>
      </c>
      <c r="V137" s="157">
        <f>IF('Indicator Date'!V137="","x",'Indicator Date'!V137)</f>
        <v>2017</v>
      </c>
      <c r="W137" s="157">
        <f>IF('Indicator Date'!W137="","x",'Indicator Date'!W137)</f>
        <v>2015</v>
      </c>
      <c r="X137" s="157">
        <f>IF('Indicator Date'!X137="","x",'Indicator Date'!X137)</f>
        <v>2011</v>
      </c>
      <c r="Y137" s="157">
        <f>IF('Indicator Date'!Y137="","x",'Indicator Date'!Y137)</f>
        <v>2010</v>
      </c>
      <c r="Z137" s="157">
        <f>IF('Indicator Date'!Z137="","x",'Indicator Date'!Z137)</f>
        <v>2017</v>
      </c>
      <c r="AA137" s="157">
        <f>IF('Indicator Date'!AA137="","x",'Indicator Date'!AA137)</f>
        <v>2017</v>
      </c>
      <c r="AB137" s="157">
        <f>IF('Indicator Date'!AB137="","x",'Indicator Date'!AB137)</f>
        <v>2017</v>
      </c>
      <c r="AC137" s="157">
        <f>IF('Indicator Date'!AC137="","x",'Indicator Date'!AC137)</f>
        <v>2015</v>
      </c>
      <c r="AD137" s="157">
        <f>IF('Indicator Date'!AD137="","x",'Indicator Date'!AD137)</f>
        <v>2015</v>
      </c>
      <c r="AE137" s="157">
        <f>IF('Indicator Date'!AE137="","x",'Indicator Date'!AE137)</f>
        <v>2012</v>
      </c>
      <c r="AF137" s="157">
        <f>IF('Indicator Date'!AF137="","x",'Indicator Date'!AF137)</f>
        <v>2017</v>
      </c>
      <c r="AG137" s="157">
        <f>IF('Indicator Date'!AG137="","x",'Indicator Date'!AG137)</f>
        <v>2009</v>
      </c>
      <c r="AH137" s="157">
        <f>IF('Indicator Date'!AH137="","x",'Indicator Date'!AH137)</f>
        <v>2016</v>
      </c>
      <c r="AI137" s="157">
        <f>IF('Indicator Date'!AI137="","x",'Indicator Date'!AI137)</f>
        <v>2017</v>
      </c>
      <c r="AJ137" s="157">
        <f>IF('Indicator Date'!AJ137="","x",'Indicator Date'!AJ137)</f>
        <v>2018</v>
      </c>
      <c r="AK137" s="157">
        <f>IF('Indicator Date'!AK137="","x",YEAR('Indicator Date'!AK137))</f>
        <v>2018</v>
      </c>
      <c r="AL137" s="157">
        <f>IF('Indicator Date'!AL137="","x",YEAR('Indicator Date'!AL137))</f>
        <v>2018</v>
      </c>
      <c r="AM137" s="157" t="str">
        <f>IF('Indicator Date'!AM137="","x",YEAR('Indicator Date'!AM137))</f>
        <v>x</v>
      </c>
      <c r="AN137" s="157">
        <f>IF('Indicator Date'!AN137="","x",'Indicator Date'!AN137)</f>
        <v>2016</v>
      </c>
      <c r="AO137" s="157">
        <f>IF('Indicator Date'!AO137="","x",'Indicator Date'!AO137)</f>
        <v>2016</v>
      </c>
      <c r="AP137" s="157" t="str">
        <f>IF('Indicator Date'!AP137="","x",'Indicator Date'!AP137)</f>
        <v>x</v>
      </c>
      <c r="AQ137" s="157" t="str">
        <f>IF('Indicator Date'!AQ137="","x",'Indicator Date'!AQ137)</f>
        <v>x</v>
      </c>
      <c r="AR137" s="157">
        <f>IF('Indicator Date'!AR137="","x",'Indicator Date'!AR137)</f>
        <v>2013</v>
      </c>
      <c r="AS137" s="157">
        <f>IF('Indicator Date'!AS137="","x",'Indicator Date'!AS137)</f>
        <v>2017</v>
      </c>
      <c r="AT137" s="157">
        <f>IF('Indicator Date'!AT137="","x",'Indicator Date'!AT137)</f>
        <v>2018</v>
      </c>
      <c r="AU137" s="157">
        <f>IF('Indicator Date'!AU137="","x",'Indicator Date'!AU137)</f>
        <v>2016</v>
      </c>
      <c r="AV137" s="157">
        <f>IF('Indicator Date'!AV137="","x",'Indicator Date'!AV137)</f>
        <v>2015</v>
      </c>
      <c r="AW137" s="157">
        <f>IF('Indicator Date'!AW137="","x",'Indicator Date'!AW137)</f>
        <v>2016</v>
      </c>
      <c r="AX137" s="157">
        <f>IF('Indicator Date'!AX137="","x",'Indicator Date'!AX137)</f>
        <v>2016</v>
      </c>
      <c r="AY137" s="157">
        <f>IF('Indicator Date'!AY137="","x",'Indicator Date'!AY137)</f>
        <v>2014</v>
      </c>
      <c r="AZ137" s="157">
        <f>IF('Indicator Date'!AZ137="","x",'Indicator Date'!AZ137)</f>
        <v>2015</v>
      </c>
      <c r="BA137" s="157">
        <f>IF('Indicator Date'!BA137="","x",'Indicator Date'!BA137)</f>
        <v>2015</v>
      </c>
      <c r="BB137" s="157">
        <f>IF('Indicator Date'!BB137="","x",'Indicator Date'!BB137)</f>
        <v>2017</v>
      </c>
      <c r="BC137" s="157">
        <f>IF('Indicator Date'!BC137="","x",'Indicator Date'!BC137)</f>
        <v>2017</v>
      </c>
      <c r="BD137" s="157">
        <f>IF('Indicator Date'!BD137="","x",'Indicator Date'!BD137)</f>
        <v>2015</v>
      </c>
      <c r="BE137" s="157" t="str">
        <f>IF('Indicator Date'!BE137="","x",'Indicator Date'!BE137)</f>
        <v>x</v>
      </c>
      <c r="BF137" s="104"/>
    </row>
    <row r="138" spans="1:58" x14ac:dyDescent="0.25">
      <c r="A138" s="128" t="s">
        <v>253</v>
      </c>
      <c r="B138" s="107" t="s">
        <v>252</v>
      </c>
      <c r="C138" s="157">
        <f>IF('Indicator Date'!C138="","x",'Indicator Date'!C138)</f>
        <v>2015</v>
      </c>
      <c r="D138" s="157">
        <f>IF('Indicator Date'!D138="","x",'Indicator Date'!D138)</f>
        <v>2015</v>
      </c>
      <c r="E138" s="157">
        <f>IF('Indicator Date'!E138="","x",'Indicator Date'!E138)</f>
        <v>2015</v>
      </c>
      <c r="F138" s="157">
        <f>IF('Indicator Date'!F138="","x",'Indicator Date'!F138)</f>
        <v>2015</v>
      </c>
      <c r="G138" s="157">
        <f>IF('Indicator Date'!G138="","x",'Indicator Date'!G138)</f>
        <v>2015</v>
      </c>
      <c r="H138" s="157">
        <f>IF('Indicator Date'!H138="","x",'Indicator Date'!H138)</f>
        <v>2015</v>
      </c>
      <c r="I138" s="157">
        <f>IF('Indicator Date'!I138="","x",'Indicator Date'!I138)</f>
        <v>2015</v>
      </c>
      <c r="J138" s="157">
        <f>IF('Indicator Date'!J138="","x",'Indicator Date'!J138)</f>
        <v>2016</v>
      </c>
      <c r="K138" s="157">
        <f>IF('Indicator Date'!K138="","x",'Indicator Date'!K138)</f>
        <v>2016</v>
      </c>
      <c r="L138" s="157">
        <f>IF('Indicator Date'!L138="","x",'Indicator Date'!L138)</f>
        <v>2016</v>
      </c>
      <c r="M138" s="157">
        <f>IF('Indicator Date'!M138="","x",'Indicator Date'!M138)</f>
        <v>2019</v>
      </c>
      <c r="N138" s="157">
        <f>IF('Indicator Date'!N138="","x",'Indicator Date'!N138)</f>
        <v>2019</v>
      </c>
      <c r="O138" s="157">
        <f>IF('Indicator Date'!O138="","x",'Indicator Date'!O138)</f>
        <v>2018</v>
      </c>
      <c r="P138" s="157">
        <f>IF('Indicator Date'!P138="","x",'Indicator Date'!P138)</f>
        <v>2018</v>
      </c>
      <c r="Q138" s="157">
        <f>IF('Indicator Date'!Q138="","x",'Indicator Date'!Q138)</f>
        <v>2017</v>
      </c>
      <c r="R138" s="157" t="str">
        <f>IF('Indicator Date'!R138="","x",LEFT(RIGHT('Indicator Date'!R138,6),4))</f>
        <v>2016</v>
      </c>
      <c r="S138" s="157">
        <f>IF('Indicator Date'!S138="","x",'Indicator Date'!S138)</f>
        <v>2019</v>
      </c>
      <c r="T138" s="157">
        <f>IF('Indicator Date'!T138="","x",'Indicator Date'!T138)</f>
        <v>2016</v>
      </c>
      <c r="U138" s="157">
        <f>IF('Indicator Date'!U138="","x",'Indicator Date'!U138)</f>
        <v>2017</v>
      </c>
      <c r="V138" s="157">
        <f>IF('Indicator Date'!V138="","x",'Indicator Date'!V138)</f>
        <v>2017</v>
      </c>
      <c r="W138" s="157">
        <f>IF('Indicator Date'!W138="","x",'Indicator Date'!W138)</f>
        <v>2015</v>
      </c>
      <c r="X138" s="157">
        <f>IF('Indicator Date'!X138="","x",'Indicator Date'!X138)</f>
        <v>2016</v>
      </c>
      <c r="Y138" s="157">
        <f>IF('Indicator Date'!Y138="","x",'Indicator Date'!Y138)</f>
        <v>2012</v>
      </c>
      <c r="Z138" s="157">
        <f>IF('Indicator Date'!Z138="","x",'Indicator Date'!Z138)</f>
        <v>2017</v>
      </c>
      <c r="AA138" s="157">
        <f>IF('Indicator Date'!AA138="","x",'Indicator Date'!AA138)</f>
        <v>2017</v>
      </c>
      <c r="AB138" s="157">
        <f>IF('Indicator Date'!AB138="","x",'Indicator Date'!AB138)</f>
        <v>2017</v>
      </c>
      <c r="AC138" s="157">
        <f>IF('Indicator Date'!AC138="","x",'Indicator Date'!AC138)</f>
        <v>2015</v>
      </c>
      <c r="AD138" s="157">
        <f>IF('Indicator Date'!AD138="","x",'Indicator Date'!AD138)</f>
        <v>2015</v>
      </c>
      <c r="AE138" s="157">
        <f>IF('Indicator Date'!AE138="","x",'Indicator Date'!AE138)</f>
        <v>2012</v>
      </c>
      <c r="AF138" s="157">
        <f>IF('Indicator Date'!AF138="","x",'Indicator Date'!AF138)</f>
        <v>2017</v>
      </c>
      <c r="AG138" s="157">
        <f>IF('Indicator Date'!AG138="","x",'Indicator Date'!AG138)</f>
        <v>2016</v>
      </c>
      <c r="AH138" s="157">
        <f>IF('Indicator Date'!AH138="","x",'Indicator Date'!AH138)</f>
        <v>2016</v>
      </c>
      <c r="AI138" s="157">
        <f>IF('Indicator Date'!AI138="","x",'Indicator Date'!AI138)</f>
        <v>2017</v>
      </c>
      <c r="AJ138" s="157">
        <f>IF('Indicator Date'!AJ138="","x",'Indicator Date'!AJ138)</f>
        <v>2018</v>
      </c>
      <c r="AK138" s="157" t="str">
        <f>IF('Indicator Date'!AK138="","x",YEAR('Indicator Date'!AK138))</f>
        <v>x</v>
      </c>
      <c r="AL138" s="157">
        <f>IF('Indicator Date'!AL138="","x",YEAR('Indicator Date'!AL138))</f>
        <v>2018</v>
      </c>
      <c r="AM138" s="157" t="str">
        <f>IF('Indicator Date'!AM138="","x",YEAR('Indicator Date'!AM138))</f>
        <v>x</v>
      </c>
      <c r="AN138" s="157">
        <f>IF('Indicator Date'!AN138="","x",'Indicator Date'!AN138)</f>
        <v>2016</v>
      </c>
      <c r="AO138" s="157">
        <f>IF('Indicator Date'!AO138="","x",'Indicator Date'!AO138)</f>
        <v>2016</v>
      </c>
      <c r="AP138" s="157">
        <f>IF('Indicator Date'!AP138="","x",'Indicator Date'!AP138)</f>
        <v>2013</v>
      </c>
      <c r="AQ138" s="157">
        <f>IF('Indicator Date'!AQ138="","x",'Indicator Date'!AQ138)</f>
        <v>2013</v>
      </c>
      <c r="AR138" s="157">
        <f>IF('Indicator Date'!AR138="","x",'Indicator Date'!AR138)</f>
        <v>2013</v>
      </c>
      <c r="AS138" s="157">
        <f>IF('Indicator Date'!AS138="","x",'Indicator Date'!AS138)</f>
        <v>2017</v>
      </c>
      <c r="AT138" s="157">
        <f>IF('Indicator Date'!AT138="","x",'Indicator Date'!AT138)</f>
        <v>2018</v>
      </c>
      <c r="AU138" s="157">
        <f>IF('Indicator Date'!AU138="","x",'Indicator Date'!AU138)</f>
        <v>2016</v>
      </c>
      <c r="AV138" s="157">
        <f>IF('Indicator Date'!AV138="","x",'Indicator Date'!AV138)</f>
        <v>2015</v>
      </c>
      <c r="AW138" s="157">
        <f>IF('Indicator Date'!AW138="","x",'Indicator Date'!AW138)</f>
        <v>2016</v>
      </c>
      <c r="AX138" s="157">
        <f>IF('Indicator Date'!AX138="","x",'Indicator Date'!AX138)</f>
        <v>2017</v>
      </c>
      <c r="AY138" s="157">
        <f>IF('Indicator Date'!AY138="","x",'Indicator Date'!AY138)</f>
        <v>2014</v>
      </c>
      <c r="AZ138" s="157">
        <f>IF('Indicator Date'!AZ138="","x",'Indicator Date'!AZ138)</f>
        <v>2015</v>
      </c>
      <c r="BA138" s="157">
        <f>IF('Indicator Date'!BA138="","x",'Indicator Date'!BA138)</f>
        <v>2015</v>
      </c>
      <c r="BB138" s="157">
        <f>IF('Indicator Date'!BB138="","x",'Indicator Date'!BB138)</f>
        <v>2017</v>
      </c>
      <c r="BC138" s="157">
        <f>IF('Indicator Date'!BC138="","x",'Indicator Date'!BC138)</f>
        <v>2017</v>
      </c>
      <c r="BD138" s="157">
        <f>IF('Indicator Date'!BD138="","x",'Indicator Date'!BD138)</f>
        <v>2015</v>
      </c>
      <c r="BE138" s="157" t="str">
        <f>IF('Indicator Date'!BE138="","x",'Indicator Date'!BE138)</f>
        <v>x</v>
      </c>
      <c r="BF138" s="104"/>
    </row>
    <row r="139" spans="1:58" x14ac:dyDescent="0.25">
      <c r="A139" s="128" t="s">
        <v>255</v>
      </c>
      <c r="B139" s="107" t="s">
        <v>254</v>
      </c>
      <c r="C139" s="157">
        <f>IF('Indicator Date'!C139="","x",'Indicator Date'!C139)</f>
        <v>2015</v>
      </c>
      <c r="D139" s="157">
        <f>IF('Indicator Date'!D139="","x",'Indicator Date'!D139)</f>
        <v>2015</v>
      </c>
      <c r="E139" s="157">
        <f>IF('Indicator Date'!E139="","x",'Indicator Date'!E139)</f>
        <v>2015</v>
      </c>
      <c r="F139" s="157">
        <f>IF('Indicator Date'!F139="","x",'Indicator Date'!F139)</f>
        <v>2015</v>
      </c>
      <c r="G139" s="157">
        <f>IF('Indicator Date'!G139="","x",'Indicator Date'!G139)</f>
        <v>2015</v>
      </c>
      <c r="H139" s="157">
        <f>IF('Indicator Date'!H139="","x",'Indicator Date'!H139)</f>
        <v>2015</v>
      </c>
      <c r="I139" s="157">
        <f>IF('Indicator Date'!I139="","x",'Indicator Date'!I139)</f>
        <v>2015</v>
      </c>
      <c r="J139" s="157">
        <f>IF('Indicator Date'!J139="","x",'Indicator Date'!J139)</f>
        <v>2016</v>
      </c>
      <c r="K139" s="157">
        <f>IF('Indicator Date'!K139="","x",'Indicator Date'!K139)</f>
        <v>2016</v>
      </c>
      <c r="L139" s="157">
        <f>IF('Indicator Date'!L139="","x",'Indicator Date'!L139)</f>
        <v>2016</v>
      </c>
      <c r="M139" s="157">
        <f>IF('Indicator Date'!M139="","x",'Indicator Date'!M139)</f>
        <v>2019</v>
      </c>
      <c r="N139" s="157">
        <f>IF('Indicator Date'!N139="","x",'Indicator Date'!N139)</f>
        <v>2019</v>
      </c>
      <c r="O139" s="157">
        <f>IF('Indicator Date'!O139="","x",'Indicator Date'!O139)</f>
        <v>2018</v>
      </c>
      <c r="P139" s="157">
        <f>IF('Indicator Date'!P139="","x",'Indicator Date'!P139)</f>
        <v>2018</v>
      </c>
      <c r="Q139" s="157">
        <f>IF('Indicator Date'!Q139="","x",'Indicator Date'!Q139)</f>
        <v>2017</v>
      </c>
      <c r="R139" s="157" t="str">
        <f>IF('Indicator Date'!R139="","x",LEFT(RIGHT('Indicator Date'!R139,6),4))</f>
        <v>2012</v>
      </c>
      <c r="S139" s="157">
        <f>IF('Indicator Date'!S139="","x",'Indicator Date'!S139)</f>
        <v>2019</v>
      </c>
      <c r="T139" s="157">
        <f>IF('Indicator Date'!T139="","x",'Indicator Date'!T139)</f>
        <v>2016</v>
      </c>
      <c r="U139" s="157">
        <f>IF('Indicator Date'!U139="","x",'Indicator Date'!U139)</f>
        <v>2017</v>
      </c>
      <c r="V139" s="157">
        <f>IF('Indicator Date'!V139="","x",'Indicator Date'!V139)</f>
        <v>2017</v>
      </c>
      <c r="W139" s="157">
        <f>IF('Indicator Date'!W139="","x",'Indicator Date'!W139)</f>
        <v>2015</v>
      </c>
      <c r="X139" s="157">
        <f>IF('Indicator Date'!X139="","x",'Indicator Date'!X139)</f>
        <v>2016</v>
      </c>
      <c r="Y139" s="157">
        <f>IF('Indicator Date'!Y139="","x",'Indicator Date'!Y139)</f>
        <v>2012</v>
      </c>
      <c r="Z139" s="157">
        <f>IF('Indicator Date'!Z139="","x",'Indicator Date'!Z139)</f>
        <v>2017</v>
      </c>
      <c r="AA139" s="157">
        <f>IF('Indicator Date'!AA139="","x",'Indicator Date'!AA139)</f>
        <v>2017</v>
      </c>
      <c r="AB139" s="157">
        <f>IF('Indicator Date'!AB139="","x",'Indicator Date'!AB139)</f>
        <v>2017</v>
      </c>
      <c r="AC139" s="157">
        <f>IF('Indicator Date'!AC139="","x",'Indicator Date'!AC139)</f>
        <v>2015</v>
      </c>
      <c r="AD139" s="157">
        <f>IF('Indicator Date'!AD139="","x",'Indicator Date'!AD139)</f>
        <v>2015</v>
      </c>
      <c r="AE139" s="157">
        <f>IF('Indicator Date'!AE139="","x",'Indicator Date'!AE139)</f>
        <v>2012</v>
      </c>
      <c r="AF139" s="157">
        <f>IF('Indicator Date'!AF139="","x",'Indicator Date'!AF139)</f>
        <v>2017</v>
      </c>
      <c r="AG139" s="157">
        <f>IF('Indicator Date'!AG139="","x",'Indicator Date'!AG139)</f>
        <v>2016</v>
      </c>
      <c r="AH139" s="157">
        <f>IF('Indicator Date'!AH139="","x",'Indicator Date'!AH139)</f>
        <v>2016</v>
      </c>
      <c r="AI139" s="157">
        <f>IF('Indicator Date'!AI139="","x",'Indicator Date'!AI139)</f>
        <v>2017</v>
      </c>
      <c r="AJ139" s="157">
        <f>IF('Indicator Date'!AJ139="","x",'Indicator Date'!AJ139)</f>
        <v>2018</v>
      </c>
      <c r="AK139" s="157">
        <f>IF('Indicator Date'!AK139="","x",YEAR('Indicator Date'!AK139))</f>
        <v>2017</v>
      </c>
      <c r="AL139" s="157">
        <f>IF('Indicator Date'!AL139="","x",YEAR('Indicator Date'!AL139))</f>
        <v>2018</v>
      </c>
      <c r="AM139" s="157" t="str">
        <f>IF('Indicator Date'!AM139="","x",YEAR('Indicator Date'!AM139))</f>
        <v>x</v>
      </c>
      <c r="AN139" s="157">
        <f>IF('Indicator Date'!AN139="","x",'Indicator Date'!AN139)</f>
        <v>2016</v>
      </c>
      <c r="AO139" s="157">
        <f>IF('Indicator Date'!AO139="","x",'Indicator Date'!AO139)</f>
        <v>2016</v>
      </c>
      <c r="AP139" s="157">
        <f>IF('Indicator Date'!AP139="","x",'Indicator Date'!AP139)</f>
        <v>2014</v>
      </c>
      <c r="AQ139" s="157">
        <f>IF('Indicator Date'!AQ139="","x",'Indicator Date'!AQ139)</f>
        <v>2014</v>
      </c>
      <c r="AR139" s="157">
        <f>IF('Indicator Date'!AR139="","x",'Indicator Date'!AR139)</f>
        <v>2015</v>
      </c>
      <c r="AS139" s="157">
        <f>IF('Indicator Date'!AS139="","x",'Indicator Date'!AS139)</f>
        <v>2017</v>
      </c>
      <c r="AT139" s="157">
        <f>IF('Indicator Date'!AT139="","x",'Indicator Date'!AT139)</f>
        <v>2018</v>
      </c>
      <c r="AU139" s="157">
        <f>IF('Indicator Date'!AU139="","x",'Indicator Date'!AU139)</f>
        <v>2016</v>
      </c>
      <c r="AV139" s="157">
        <f>IF('Indicator Date'!AV139="","x",'Indicator Date'!AV139)</f>
        <v>2016</v>
      </c>
      <c r="AW139" s="157">
        <f>IF('Indicator Date'!AW139="","x",'Indicator Date'!AW139)</f>
        <v>2016</v>
      </c>
      <c r="AX139" s="157">
        <f>IF('Indicator Date'!AX139="","x",'Indicator Date'!AX139)</f>
        <v>2017</v>
      </c>
      <c r="AY139" s="157">
        <f>IF('Indicator Date'!AY139="","x",'Indicator Date'!AY139)</f>
        <v>2014</v>
      </c>
      <c r="AZ139" s="157">
        <f>IF('Indicator Date'!AZ139="","x",'Indicator Date'!AZ139)</f>
        <v>2015</v>
      </c>
      <c r="BA139" s="157">
        <f>IF('Indicator Date'!BA139="","x",'Indicator Date'!BA139)</f>
        <v>2015</v>
      </c>
      <c r="BB139" s="157">
        <f>IF('Indicator Date'!BB139="","x",'Indicator Date'!BB139)</f>
        <v>2017</v>
      </c>
      <c r="BC139" s="157">
        <f>IF('Indicator Date'!BC139="","x",'Indicator Date'!BC139)</f>
        <v>2017</v>
      </c>
      <c r="BD139" s="157">
        <f>IF('Indicator Date'!BD139="","x",'Indicator Date'!BD139)</f>
        <v>2015</v>
      </c>
      <c r="BE139" s="157" t="str">
        <f>IF('Indicator Date'!BE139="","x",'Indicator Date'!BE139)</f>
        <v>x</v>
      </c>
      <c r="BF139" s="104"/>
    </row>
    <row r="140" spans="1:58" x14ac:dyDescent="0.25">
      <c r="A140" s="128" t="s">
        <v>257</v>
      </c>
      <c r="B140" s="107" t="s">
        <v>256</v>
      </c>
      <c r="C140" s="157">
        <f>IF('Indicator Date'!C140="","x",'Indicator Date'!C140)</f>
        <v>2015</v>
      </c>
      <c r="D140" s="157">
        <f>IF('Indicator Date'!D140="","x",'Indicator Date'!D140)</f>
        <v>2015</v>
      </c>
      <c r="E140" s="157">
        <f>IF('Indicator Date'!E140="","x",'Indicator Date'!E140)</f>
        <v>2015</v>
      </c>
      <c r="F140" s="157">
        <f>IF('Indicator Date'!F140="","x",'Indicator Date'!F140)</f>
        <v>2015</v>
      </c>
      <c r="G140" s="157">
        <f>IF('Indicator Date'!G140="","x",'Indicator Date'!G140)</f>
        <v>2015</v>
      </c>
      <c r="H140" s="157">
        <f>IF('Indicator Date'!H140="","x",'Indicator Date'!H140)</f>
        <v>2015</v>
      </c>
      <c r="I140" s="157">
        <f>IF('Indicator Date'!I140="","x",'Indicator Date'!I140)</f>
        <v>2015</v>
      </c>
      <c r="J140" s="157">
        <f>IF('Indicator Date'!J140="","x",'Indicator Date'!J140)</f>
        <v>2016</v>
      </c>
      <c r="K140" s="157">
        <f>IF('Indicator Date'!K140="","x",'Indicator Date'!K140)</f>
        <v>2016</v>
      </c>
      <c r="L140" s="157">
        <f>IF('Indicator Date'!L140="","x",'Indicator Date'!L140)</f>
        <v>2016</v>
      </c>
      <c r="M140" s="157">
        <f>IF('Indicator Date'!M140="","x",'Indicator Date'!M140)</f>
        <v>2019</v>
      </c>
      <c r="N140" s="157">
        <f>IF('Indicator Date'!N140="","x",'Indicator Date'!N140)</f>
        <v>2019</v>
      </c>
      <c r="O140" s="157">
        <f>IF('Indicator Date'!O140="","x",'Indicator Date'!O140)</f>
        <v>2018</v>
      </c>
      <c r="P140" s="157">
        <f>IF('Indicator Date'!P140="","x",'Indicator Date'!P140)</f>
        <v>2018</v>
      </c>
      <c r="Q140" s="157">
        <f>IF('Indicator Date'!Q140="","x",'Indicator Date'!Q140)</f>
        <v>2017</v>
      </c>
      <c r="R140" s="157" t="str">
        <f>IF('Indicator Date'!R140="","x",LEFT(RIGHT('Indicator Date'!R140,6),4))</f>
        <v>2013</v>
      </c>
      <c r="S140" s="157">
        <f>IF('Indicator Date'!S140="","x",'Indicator Date'!S140)</f>
        <v>2019</v>
      </c>
      <c r="T140" s="157">
        <f>IF('Indicator Date'!T140="","x",'Indicator Date'!T140)</f>
        <v>2016</v>
      </c>
      <c r="U140" s="157">
        <f>IF('Indicator Date'!U140="","x",'Indicator Date'!U140)</f>
        <v>2017</v>
      </c>
      <c r="V140" s="157">
        <f>IF('Indicator Date'!V140="","x",'Indicator Date'!V140)</f>
        <v>2017</v>
      </c>
      <c r="W140" s="157">
        <f>IF('Indicator Date'!W140="","x",'Indicator Date'!W140)</f>
        <v>2015</v>
      </c>
      <c r="X140" s="157">
        <f>IF('Indicator Date'!X140="","x",'Indicator Date'!X140)</f>
        <v>2011</v>
      </c>
      <c r="Y140" s="157" t="str">
        <f>IF('Indicator Date'!Y140="","x",'Indicator Date'!Y140)</f>
        <v>x</v>
      </c>
      <c r="Z140" s="157">
        <f>IF('Indicator Date'!Z140="","x",'Indicator Date'!Z140)</f>
        <v>2017</v>
      </c>
      <c r="AA140" s="157">
        <f>IF('Indicator Date'!AA140="","x",'Indicator Date'!AA140)</f>
        <v>2017</v>
      </c>
      <c r="AB140" s="157">
        <f>IF('Indicator Date'!AB140="","x",'Indicator Date'!AB140)</f>
        <v>2017</v>
      </c>
      <c r="AC140" s="157">
        <f>IF('Indicator Date'!AC140="","x",'Indicator Date'!AC140)</f>
        <v>2015</v>
      </c>
      <c r="AD140" s="157">
        <f>IF('Indicator Date'!AD140="","x",'Indicator Date'!AD140)</f>
        <v>2015</v>
      </c>
      <c r="AE140" s="157">
        <f>IF('Indicator Date'!AE140="","x",'Indicator Date'!AE140)</f>
        <v>2012</v>
      </c>
      <c r="AF140" s="157">
        <f>IF('Indicator Date'!AF140="","x",'Indicator Date'!AF140)</f>
        <v>2017</v>
      </c>
      <c r="AG140" s="157">
        <f>IF('Indicator Date'!AG140="","x",'Indicator Date'!AG140)</f>
        <v>2012</v>
      </c>
      <c r="AH140" s="157">
        <f>IF('Indicator Date'!AH140="","x",'Indicator Date'!AH140)</f>
        <v>2016</v>
      </c>
      <c r="AI140" s="157">
        <f>IF('Indicator Date'!AI140="","x",'Indicator Date'!AI140)</f>
        <v>2017</v>
      </c>
      <c r="AJ140" s="157">
        <f>IF('Indicator Date'!AJ140="","x",'Indicator Date'!AJ140)</f>
        <v>2018</v>
      </c>
      <c r="AK140" s="157">
        <f>IF('Indicator Date'!AK140="","x",YEAR('Indicator Date'!AK140))</f>
        <v>2018</v>
      </c>
      <c r="AL140" s="157">
        <f>IF('Indicator Date'!AL140="","x",YEAR('Indicator Date'!AL140))</f>
        <v>2018</v>
      </c>
      <c r="AM140" s="157" t="str">
        <f>IF('Indicator Date'!AM140="","x",YEAR('Indicator Date'!AM140))</f>
        <v>x</v>
      </c>
      <c r="AN140" s="157">
        <f>IF('Indicator Date'!AN140="","x",'Indicator Date'!AN140)</f>
        <v>2016</v>
      </c>
      <c r="AO140" s="157">
        <f>IF('Indicator Date'!AO140="","x",'Indicator Date'!AO140)</f>
        <v>2016</v>
      </c>
      <c r="AP140" s="157">
        <f>IF('Indicator Date'!AP140="","x",'Indicator Date'!AP140)</f>
        <v>2014</v>
      </c>
      <c r="AQ140" s="157">
        <f>IF('Indicator Date'!AQ140="","x",'Indicator Date'!AQ140)</f>
        <v>2014</v>
      </c>
      <c r="AR140" s="157">
        <f>IF('Indicator Date'!AR140="","x",'Indicator Date'!AR140)</f>
        <v>2015</v>
      </c>
      <c r="AS140" s="157">
        <f>IF('Indicator Date'!AS140="","x",'Indicator Date'!AS140)</f>
        <v>2017</v>
      </c>
      <c r="AT140" s="157">
        <f>IF('Indicator Date'!AT140="","x",'Indicator Date'!AT140)</f>
        <v>2018</v>
      </c>
      <c r="AU140" s="157">
        <f>IF('Indicator Date'!AU140="","x",'Indicator Date'!AU140)</f>
        <v>2016</v>
      </c>
      <c r="AV140" s="157">
        <f>IF('Indicator Date'!AV140="","x",'Indicator Date'!AV140)</f>
        <v>2015</v>
      </c>
      <c r="AW140" s="157">
        <f>IF('Indicator Date'!AW140="","x",'Indicator Date'!AW140)</f>
        <v>2016</v>
      </c>
      <c r="AX140" s="157">
        <f>IF('Indicator Date'!AX140="","x",'Indicator Date'!AX140)</f>
        <v>2017</v>
      </c>
      <c r="AY140" s="157">
        <f>IF('Indicator Date'!AY140="","x",'Indicator Date'!AY140)</f>
        <v>2014</v>
      </c>
      <c r="AZ140" s="157">
        <f>IF('Indicator Date'!AZ140="","x",'Indicator Date'!AZ140)</f>
        <v>2015</v>
      </c>
      <c r="BA140" s="157">
        <f>IF('Indicator Date'!BA140="","x",'Indicator Date'!BA140)</f>
        <v>2015</v>
      </c>
      <c r="BB140" s="157">
        <f>IF('Indicator Date'!BB140="","x",'Indicator Date'!BB140)</f>
        <v>2017</v>
      </c>
      <c r="BC140" s="157">
        <f>IF('Indicator Date'!BC140="","x",'Indicator Date'!BC140)</f>
        <v>2017</v>
      </c>
      <c r="BD140" s="157">
        <f>IF('Indicator Date'!BD140="","x",'Indicator Date'!BD140)</f>
        <v>2015</v>
      </c>
      <c r="BE140" s="157" t="str">
        <f>IF('Indicator Date'!BE140="","x",'Indicator Date'!BE140)</f>
        <v>x</v>
      </c>
      <c r="BF140" s="104"/>
    </row>
    <row r="141" spans="1:58" x14ac:dyDescent="0.25">
      <c r="A141" s="128" t="s">
        <v>259</v>
      </c>
      <c r="B141" s="107" t="s">
        <v>258</v>
      </c>
      <c r="C141" s="157">
        <f>IF('Indicator Date'!C141="","x",'Indicator Date'!C141)</f>
        <v>2015</v>
      </c>
      <c r="D141" s="157">
        <f>IF('Indicator Date'!D141="","x",'Indicator Date'!D141)</f>
        <v>2015</v>
      </c>
      <c r="E141" s="157">
        <f>IF('Indicator Date'!E141="","x",'Indicator Date'!E141)</f>
        <v>2015</v>
      </c>
      <c r="F141" s="157">
        <f>IF('Indicator Date'!F141="","x",'Indicator Date'!F141)</f>
        <v>2015</v>
      </c>
      <c r="G141" s="157">
        <f>IF('Indicator Date'!G141="","x",'Indicator Date'!G141)</f>
        <v>2015</v>
      </c>
      <c r="H141" s="157">
        <f>IF('Indicator Date'!H141="","x",'Indicator Date'!H141)</f>
        <v>2015</v>
      </c>
      <c r="I141" s="157">
        <f>IF('Indicator Date'!I141="","x",'Indicator Date'!I141)</f>
        <v>2015</v>
      </c>
      <c r="J141" s="157">
        <f>IF('Indicator Date'!J141="","x",'Indicator Date'!J141)</f>
        <v>2016</v>
      </c>
      <c r="K141" s="157">
        <f>IF('Indicator Date'!K141="","x",'Indicator Date'!K141)</f>
        <v>2016</v>
      </c>
      <c r="L141" s="157">
        <f>IF('Indicator Date'!L141="","x",'Indicator Date'!L141)</f>
        <v>2016</v>
      </c>
      <c r="M141" s="157">
        <f>IF('Indicator Date'!M141="","x",'Indicator Date'!M141)</f>
        <v>2019</v>
      </c>
      <c r="N141" s="157">
        <f>IF('Indicator Date'!N141="","x",'Indicator Date'!N141)</f>
        <v>2019</v>
      </c>
      <c r="O141" s="157">
        <f>IF('Indicator Date'!O141="","x",'Indicator Date'!O141)</f>
        <v>2018</v>
      </c>
      <c r="P141" s="157">
        <f>IF('Indicator Date'!P141="","x",'Indicator Date'!P141)</f>
        <v>2018</v>
      </c>
      <c r="Q141" s="157">
        <f>IF('Indicator Date'!Q141="","x",'Indicator Date'!Q141)</f>
        <v>2017</v>
      </c>
      <c r="R141" s="157" t="str">
        <f>IF('Indicator Date'!R141="","x",LEFT(RIGHT('Indicator Date'!R141,6),4))</f>
        <v>x</v>
      </c>
      <c r="S141" s="157">
        <f>IF('Indicator Date'!S141="","x",'Indicator Date'!S141)</f>
        <v>2019</v>
      </c>
      <c r="T141" s="157">
        <f>IF('Indicator Date'!T141="","x",'Indicator Date'!T141)</f>
        <v>2016</v>
      </c>
      <c r="U141" s="157">
        <f>IF('Indicator Date'!U141="","x",'Indicator Date'!U141)</f>
        <v>2017</v>
      </c>
      <c r="V141" s="157" t="str">
        <f>IF('Indicator Date'!V141="","x",'Indicator Date'!V141)</f>
        <v>x</v>
      </c>
      <c r="W141" s="157">
        <f>IF('Indicator Date'!W141="","x",'Indicator Date'!W141)</f>
        <v>2015</v>
      </c>
      <c r="X141" s="157" t="str">
        <f>IF('Indicator Date'!X141="","x",'Indicator Date'!X141)</f>
        <v>x</v>
      </c>
      <c r="Y141" s="157">
        <f>IF('Indicator Date'!Y141="","x",'Indicator Date'!Y141)</f>
        <v>2012</v>
      </c>
      <c r="Z141" s="157">
        <f>IF('Indicator Date'!Z141="","x",'Indicator Date'!Z141)</f>
        <v>2017</v>
      </c>
      <c r="AA141" s="157">
        <f>IF('Indicator Date'!AA141="","x",'Indicator Date'!AA141)</f>
        <v>2017</v>
      </c>
      <c r="AB141" s="157">
        <f>IF('Indicator Date'!AB141="","x",'Indicator Date'!AB141)</f>
        <v>2014</v>
      </c>
      <c r="AC141" s="157">
        <f>IF('Indicator Date'!AC141="","x",'Indicator Date'!AC141)</f>
        <v>2015</v>
      </c>
      <c r="AD141" s="157">
        <f>IF('Indicator Date'!AD141="","x",'Indicator Date'!AD141)</f>
        <v>2015</v>
      </c>
      <c r="AE141" s="157" t="str">
        <f>IF('Indicator Date'!AE141="","x",'Indicator Date'!AE141)</f>
        <v>x</v>
      </c>
      <c r="AF141" s="157">
        <f>IF('Indicator Date'!AF141="","x",'Indicator Date'!AF141)</f>
        <v>2017</v>
      </c>
      <c r="AG141" s="157">
        <f>IF('Indicator Date'!AG141="","x",'Indicator Date'!AG141)</f>
        <v>2014</v>
      </c>
      <c r="AH141" s="157">
        <f>IF('Indicator Date'!AH141="","x",'Indicator Date'!AH141)</f>
        <v>2016</v>
      </c>
      <c r="AI141" s="157">
        <f>IF('Indicator Date'!AI141="","x",'Indicator Date'!AI141)</f>
        <v>2017</v>
      </c>
      <c r="AJ141" s="157">
        <f>IF('Indicator Date'!AJ141="","x",'Indicator Date'!AJ141)</f>
        <v>2018</v>
      </c>
      <c r="AK141" s="157" t="str">
        <f>IF('Indicator Date'!AK141="","x",YEAR('Indicator Date'!AK141))</f>
        <v>x</v>
      </c>
      <c r="AL141" s="157">
        <f>IF('Indicator Date'!AL141="","x",YEAR('Indicator Date'!AL141))</f>
        <v>2018</v>
      </c>
      <c r="AM141" s="157" t="str">
        <f>IF('Indicator Date'!AM141="","x",YEAR('Indicator Date'!AM141))</f>
        <v>x</v>
      </c>
      <c r="AN141" s="157">
        <f>IF('Indicator Date'!AN141="","x",'Indicator Date'!AN141)</f>
        <v>2016</v>
      </c>
      <c r="AO141" s="157">
        <f>IF('Indicator Date'!AO141="","x",'Indicator Date'!AO141)</f>
        <v>2016</v>
      </c>
      <c r="AP141" s="157">
        <f>IF('Indicator Date'!AP141="","x",'Indicator Date'!AP141)</f>
        <v>2014</v>
      </c>
      <c r="AQ141" s="157">
        <f>IF('Indicator Date'!AQ141="","x",'Indicator Date'!AQ141)</f>
        <v>2014</v>
      </c>
      <c r="AR141" s="157">
        <f>IF('Indicator Date'!AR141="","x",'Indicator Date'!AR141)</f>
        <v>2015</v>
      </c>
      <c r="AS141" s="157">
        <f>IF('Indicator Date'!AS141="","x",'Indicator Date'!AS141)</f>
        <v>2017</v>
      </c>
      <c r="AT141" s="157">
        <f>IF('Indicator Date'!AT141="","x",'Indicator Date'!AT141)</f>
        <v>2018</v>
      </c>
      <c r="AU141" s="157">
        <f>IF('Indicator Date'!AU141="","x",'Indicator Date'!AU141)</f>
        <v>2016</v>
      </c>
      <c r="AV141" s="157">
        <f>IF('Indicator Date'!AV141="","x",'Indicator Date'!AV141)</f>
        <v>2015</v>
      </c>
      <c r="AW141" s="157">
        <f>IF('Indicator Date'!AW141="","x",'Indicator Date'!AW141)</f>
        <v>2016</v>
      </c>
      <c r="AX141" s="157">
        <f>IF('Indicator Date'!AX141="","x",'Indicator Date'!AX141)</f>
        <v>2017</v>
      </c>
      <c r="AY141" s="157">
        <f>IF('Indicator Date'!AY141="","x",'Indicator Date'!AY141)</f>
        <v>2014</v>
      </c>
      <c r="AZ141" s="157">
        <f>IF('Indicator Date'!AZ141="","x",'Indicator Date'!AZ141)</f>
        <v>2015</v>
      </c>
      <c r="BA141" s="157">
        <f>IF('Indicator Date'!BA141="","x",'Indicator Date'!BA141)</f>
        <v>2015</v>
      </c>
      <c r="BB141" s="157">
        <f>IF('Indicator Date'!BB141="","x",'Indicator Date'!BB141)</f>
        <v>2017</v>
      </c>
      <c r="BC141" s="157">
        <f>IF('Indicator Date'!BC141="","x",'Indicator Date'!BC141)</f>
        <v>2017</v>
      </c>
      <c r="BD141" s="157">
        <f>IF('Indicator Date'!BD141="","x",'Indicator Date'!BD141)</f>
        <v>2015</v>
      </c>
      <c r="BE141" s="157" t="str">
        <f>IF('Indicator Date'!BE141="","x",'Indicator Date'!BE141)</f>
        <v>x</v>
      </c>
      <c r="BF141" s="104"/>
    </row>
    <row r="142" spans="1:58" x14ac:dyDescent="0.25">
      <c r="A142" s="128" t="s">
        <v>261</v>
      </c>
      <c r="B142" s="107" t="s">
        <v>260</v>
      </c>
      <c r="C142" s="157">
        <f>IF('Indicator Date'!C142="","x",'Indicator Date'!C142)</f>
        <v>2015</v>
      </c>
      <c r="D142" s="157">
        <f>IF('Indicator Date'!D142="","x",'Indicator Date'!D142)</f>
        <v>2015</v>
      </c>
      <c r="E142" s="157">
        <f>IF('Indicator Date'!E142="","x",'Indicator Date'!E142)</f>
        <v>2015</v>
      </c>
      <c r="F142" s="157">
        <f>IF('Indicator Date'!F142="","x",'Indicator Date'!F142)</f>
        <v>2015</v>
      </c>
      <c r="G142" s="157">
        <f>IF('Indicator Date'!G142="","x",'Indicator Date'!G142)</f>
        <v>2015</v>
      </c>
      <c r="H142" s="157">
        <f>IF('Indicator Date'!H142="","x",'Indicator Date'!H142)</f>
        <v>2015</v>
      </c>
      <c r="I142" s="157">
        <f>IF('Indicator Date'!I142="","x",'Indicator Date'!I142)</f>
        <v>2015</v>
      </c>
      <c r="J142" s="157">
        <f>IF('Indicator Date'!J142="","x",'Indicator Date'!J142)</f>
        <v>2016</v>
      </c>
      <c r="K142" s="157">
        <f>IF('Indicator Date'!K142="","x",'Indicator Date'!K142)</f>
        <v>2016</v>
      </c>
      <c r="L142" s="157">
        <f>IF('Indicator Date'!L142="","x",'Indicator Date'!L142)</f>
        <v>2016</v>
      </c>
      <c r="M142" s="157">
        <f>IF('Indicator Date'!M142="","x",'Indicator Date'!M142)</f>
        <v>2019</v>
      </c>
      <c r="N142" s="157">
        <f>IF('Indicator Date'!N142="","x",'Indicator Date'!N142)</f>
        <v>2019</v>
      </c>
      <c r="O142" s="157">
        <f>IF('Indicator Date'!O142="","x",'Indicator Date'!O142)</f>
        <v>2018</v>
      </c>
      <c r="P142" s="157">
        <f>IF('Indicator Date'!P142="","x",'Indicator Date'!P142)</f>
        <v>2018</v>
      </c>
      <c r="Q142" s="157">
        <f>IF('Indicator Date'!Q142="","x",'Indicator Date'!Q142)</f>
        <v>2017</v>
      </c>
      <c r="R142" s="157" t="str">
        <f>IF('Indicator Date'!R142="","x",LEFT(RIGHT('Indicator Date'!R142,6),4))</f>
        <v>x</v>
      </c>
      <c r="S142" s="157">
        <f>IF('Indicator Date'!S142="","x",'Indicator Date'!S142)</f>
        <v>2019</v>
      </c>
      <c r="T142" s="157">
        <f>IF('Indicator Date'!T142="","x",'Indicator Date'!T142)</f>
        <v>2016</v>
      </c>
      <c r="U142" s="157">
        <f>IF('Indicator Date'!U142="","x",'Indicator Date'!U142)</f>
        <v>2017</v>
      </c>
      <c r="V142" s="157" t="str">
        <f>IF('Indicator Date'!V142="","x",'Indicator Date'!V142)</f>
        <v>x</v>
      </c>
      <c r="W142" s="157">
        <f>IF('Indicator Date'!W142="","x",'Indicator Date'!W142)</f>
        <v>2015</v>
      </c>
      <c r="X142" s="157" t="str">
        <f>IF('Indicator Date'!X142="","x",'Indicator Date'!X142)</f>
        <v>x</v>
      </c>
      <c r="Y142" s="157">
        <f>IF('Indicator Date'!Y142="","x",'Indicator Date'!Y142)</f>
        <v>2012</v>
      </c>
      <c r="Z142" s="157">
        <f>IF('Indicator Date'!Z142="","x",'Indicator Date'!Z142)</f>
        <v>2017</v>
      </c>
      <c r="AA142" s="157">
        <f>IF('Indicator Date'!AA142="","x",'Indicator Date'!AA142)</f>
        <v>2017</v>
      </c>
      <c r="AB142" s="157">
        <f>IF('Indicator Date'!AB142="","x",'Indicator Date'!AB142)</f>
        <v>2017</v>
      </c>
      <c r="AC142" s="157">
        <f>IF('Indicator Date'!AC142="","x",'Indicator Date'!AC142)</f>
        <v>2015</v>
      </c>
      <c r="AD142" s="157">
        <f>IF('Indicator Date'!AD142="","x",'Indicator Date'!AD142)</f>
        <v>2015</v>
      </c>
      <c r="AE142" s="157" t="str">
        <f>IF('Indicator Date'!AE142="","x",'Indicator Date'!AE142)</f>
        <v>x</v>
      </c>
      <c r="AF142" s="157">
        <f>IF('Indicator Date'!AF142="","x",'Indicator Date'!AF142)</f>
        <v>2017</v>
      </c>
      <c r="AG142" s="157">
        <f>IF('Indicator Date'!AG142="","x",'Indicator Date'!AG142)</f>
        <v>2012</v>
      </c>
      <c r="AH142" s="157">
        <f>IF('Indicator Date'!AH142="","x",'Indicator Date'!AH142)</f>
        <v>2016</v>
      </c>
      <c r="AI142" s="157">
        <f>IF('Indicator Date'!AI142="","x",'Indicator Date'!AI142)</f>
        <v>2017</v>
      </c>
      <c r="AJ142" s="157">
        <f>IF('Indicator Date'!AJ142="","x",'Indicator Date'!AJ142)</f>
        <v>2018</v>
      </c>
      <c r="AK142" s="157" t="str">
        <f>IF('Indicator Date'!AK142="","x",YEAR('Indicator Date'!AK142))</f>
        <v>x</v>
      </c>
      <c r="AL142" s="157">
        <f>IF('Indicator Date'!AL142="","x",YEAR('Indicator Date'!AL142))</f>
        <v>2018</v>
      </c>
      <c r="AM142" s="157" t="str">
        <f>IF('Indicator Date'!AM142="","x",YEAR('Indicator Date'!AM142))</f>
        <v>x</v>
      </c>
      <c r="AN142" s="157">
        <f>IF('Indicator Date'!AN142="","x",'Indicator Date'!AN142)</f>
        <v>2016</v>
      </c>
      <c r="AO142" s="157">
        <f>IF('Indicator Date'!AO142="","x",'Indicator Date'!AO142)</f>
        <v>2016</v>
      </c>
      <c r="AP142" s="157">
        <f>IF('Indicator Date'!AP142="","x",'Indicator Date'!AP142)</f>
        <v>2014</v>
      </c>
      <c r="AQ142" s="157">
        <f>IF('Indicator Date'!AQ142="","x",'Indicator Date'!AQ142)</f>
        <v>2014</v>
      </c>
      <c r="AR142" s="157">
        <f>IF('Indicator Date'!AR142="","x",'Indicator Date'!AR142)</f>
        <v>2015</v>
      </c>
      <c r="AS142" s="157">
        <f>IF('Indicator Date'!AS142="","x",'Indicator Date'!AS142)</f>
        <v>2017</v>
      </c>
      <c r="AT142" s="157">
        <f>IF('Indicator Date'!AT142="","x",'Indicator Date'!AT142)</f>
        <v>2018</v>
      </c>
      <c r="AU142" s="157">
        <f>IF('Indicator Date'!AU142="","x",'Indicator Date'!AU142)</f>
        <v>2016</v>
      </c>
      <c r="AV142" s="157">
        <f>IF('Indicator Date'!AV142="","x",'Indicator Date'!AV142)</f>
        <v>2015</v>
      </c>
      <c r="AW142" s="157">
        <f>IF('Indicator Date'!AW142="","x",'Indicator Date'!AW142)</f>
        <v>2014</v>
      </c>
      <c r="AX142" s="157">
        <f>IF('Indicator Date'!AX142="","x",'Indicator Date'!AX142)</f>
        <v>2017</v>
      </c>
      <c r="AY142" s="157">
        <f>IF('Indicator Date'!AY142="","x",'Indicator Date'!AY142)</f>
        <v>2014</v>
      </c>
      <c r="AZ142" s="157">
        <f>IF('Indicator Date'!AZ142="","x",'Indicator Date'!AZ142)</f>
        <v>2015</v>
      </c>
      <c r="BA142" s="157">
        <f>IF('Indicator Date'!BA142="","x",'Indicator Date'!BA142)</f>
        <v>2015</v>
      </c>
      <c r="BB142" s="157">
        <f>IF('Indicator Date'!BB142="","x",'Indicator Date'!BB142)</f>
        <v>2017</v>
      </c>
      <c r="BC142" s="157">
        <f>IF('Indicator Date'!BC142="","x",'Indicator Date'!BC142)</f>
        <v>2017</v>
      </c>
      <c r="BD142" s="157">
        <f>IF('Indicator Date'!BD142="","x",'Indicator Date'!BD142)</f>
        <v>2015</v>
      </c>
      <c r="BE142" s="157" t="str">
        <f>IF('Indicator Date'!BE142="","x",'Indicator Date'!BE142)</f>
        <v>x</v>
      </c>
      <c r="BF142" s="104"/>
    </row>
    <row r="143" spans="1:58" x14ac:dyDescent="0.25">
      <c r="A143" s="128" t="s">
        <v>377</v>
      </c>
      <c r="B143" s="107" t="s">
        <v>262</v>
      </c>
      <c r="C143" s="157">
        <f>IF('Indicator Date'!C143="","x",'Indicator Date'!C143)</f>
        <v>2015</v>
      </c>
      <c r="D143" s="157">
        <f>IF('Indicator Date'!D143="","x",'Indicator Date'!D143)</f>
        <v>2015</v>
      </c>
      <c r="E143" s="157">
        <f>IF('Indicator Date'!E143="","x",'Indicator Date'!E143)</f>
        <v>2015</v>
      </c>
      <c r="F143" s="157">
        <f>IF('Indicator Date'!F143="","x",'Indicator Date'!F143)</f>
        <v>2015</v>
      </c>
      <c r="G143" s="157">
        <f>IF('Indicator Date'!G143="","x",'Indicator Date'!G143)</f>
        <v>2015</v>
      </c>
      <c r="H143" s="157">
        <f>IF('Indicator Date'!H143="","x",'Indicator Date'!H143)</f>
        <v>2015</v>
      </c>
      <c r="I143" s="157">
        <f>IF('Indicator Date'!I143="","x",'Indicator Date'!I143)</f>
        <v>2015</v>
      </c>
      <c r="J143" s="157">
        <f>IF('Indicator Date'!J143="","x",'Indicator Date'!J143)</f>
        <v>2016</v>
      </c>
      <c r="K143" s="157">
        <f>IF('Indicator Date'!K143="","x",'Indicator Date'!K143)</f>
        <v>2016</v>
      </c>
      <c r="L143" s="157">
        <f>IF('Indicator Date'!L143="","x",'Indicator Date'!L143)</f>
        <v>2016</v>
      </c>
      <c r="M143" s="157">
        <f>IF('Indicator Date'!M143="","x",'Indicator Date'!M143)</f>
        <v>2019</v>
      </c>
      <c r="N143" s="157">
        <f>IF('Indicator Date'!N143="","x",'Indicator Date'!N143)</f>
        <v>2019</v>
      </c>
      <c r="O143" s="157">
        <f>IF('Indicator Date'!O143="","x",'Indicator Date'!O143)</f>
        <v>2018</v>
      </c>
      <c r="P143" s="157">
        <f>IF('Indicator Date'!P143="","x",'Indicator Date'!P143)</f>
        <v>2018</v>
      </c>
      <c r="Q143" s="157">
        <f>IF('Indicator Date'!Q143="","x",'Indicator Date'!Q143)</f>
        <v>2017</v>
      </c>
      <c r="R143" s="157" t="str">
        <f>IF('Indicator Date'!R143="","x",LEFT(RIGHT('Indicator Date'!R143,6),4))</f>
        <v>x</v>
      </c>
      <c r="S143" s="157">
        <f>IF('Indicator Date'!S143="","x",'Indicator Date'!S143)</f>
        <v>2019</v>
      </c>
      <c r="T143" s="157">
        <f>IF('Indicator Date'!T143="","x",'Indicator Date'!T143)</f>
        <v>2016</v>
      </c>
      <c r="U143" s="157">
        <f>IF('Indicator Date'!U143="","x",'Indicator Date'!U143)</f>
        <v>2017</v>
      </c>
      <c r="V143" s="157" t="str">
        <f>IF('Indicator Date'!V143="","x",'Indicator Date'!V143)</f>
        <v>x</v>
      </c>
      <c r="W143" s="157">
        <f>IF('Indicator Date'!W143="","x",'Indicator Date'!W143)</f>
        <v>2015</v>
      </c>
      <c r="X143" s="157" t="str">
        <f>IF('Indicator Date'!X143="","x",'Indicator Date'!X143)</f>
        <v>x</v>
      </c>
      <c r="Y143" s="157">
        <f>IF('Indicator Date'!Y143="","x",'Indicator Date'!Y143)</f>
        <v>2010</v>
      </c>
      <c r="Z143" s="157">
        <f>IF('Indicator Date'!Z143="","x",'Indicator Date'!Z143)</f>
        <v>2017</v>
      </c>
      <c r="AA143" s="157">
        <f>IF('Indicator Date'!AA143="","x",'Indicator Date'!AA143)</f>
        <v>2017</v>
      </c>
      <c r="AB143" s="157">
        <f>IF('Indicator Date'!AB143="","x",'Indicator Date'!AB143)</f>
        <v>2017</v>
      </c>
      <c r="AC143" s="157">
        <f>IF('Indicator Date'!AC143="","x",'Indicator Date'!AC143)</f>
        <v>2015</v>
      </c>
      <c r="AD143" s="157">
        <f>IF('Indicator Date'!AD143="","x",'Indicator Date'!AD143)</f>
        <v>2015</v>
      </c>
      <c r="AE143" s="157" t="str">
        <f>IF('Indicator Date'!AE143="","x",'Indicator Date'!AE143)</f>
        <v>x</v>
      </c>
      <c r="AF143" s="157">
        <f>IF('Indicator Date'!AF143="","x",'Indicator Date'!AF143)</f>
        <v>2017</v>
      </c>
      <c r="AG143" s="157" t="str">
        <f>IF('Indicator Date'!AG143="","x",'Indicator Date'!AG143)</f>
        <v>x</v>
      </c>
      <c r="AH143" s="157">
        <f>IF('Indicator Date'!AH143="","x",'Indicator Date'!AH143)</f>
        <v>2016</v>
      </c>
      <c r="AI143" s="157">
        <f>IF('Indicator Date'!AI143="","x",'Indicator Date'!AI143)</f>
        <v>2017</v>
      </c>
      <c r="AJ143" s="157">
        <f>IF('Indicator Date'!AJ143="","x",'Indicator Date'!AJ143)</f>
        <v>2018</v>
      </c>
      <c r="AK143" s="157" t="str">
        <f>IF('Indicator Date'!AK143="","x",YEAR('Indicator Date'!AK143))</f>
        <v>x</v>
      </c>
      <c r="AL143" s="157">
        <f>IF('Indicator Date'!AL143="","x",YEAR('Indicator Date'!AL143))</f>
        <v>2018</v>
      </c>
      <c r="AM143" s="157" t="str">
        <f>IF('Indicator Date'!AM143="","x",YEAR('Indicator Date'!AM143))</f>
        <v>x</v>
      </c>
      <c r="AN143" s="157">
        <f>IF('Indicator Date'!AN143="","x",'Indicator Date'!AN143)</f>
        <v>2016</v>
      </c>
      <c r="AO143" s="157">
        <f>IF('Indicator Date'!AO143="","x",'Indicator Date'!AO143)</f>
        <v>2016</v>
      </c>
      <c r="AP143" s="157">
        <f>IF('Indicator Date'!AP143="","x",'Indicator Date'!AP143)</f>
        <v>2014</v>
      </c>
      <c r="AQ143" s="157">
        <f>IF('Indicator Date'!AQ143="","x",'Indicator Date'!AQ143)</f>
        <v>2014</v>
      </c>
      <c r="AR143" s="157">
        <f>IF('Indicator Date'!AR143="","x",'Indicator Date'!AR143)</f>
        <v>2015</v>
      </c>
      <c r="AS143" s="157">
        <f>IF('Indicator Date'!AS143="","x",'Indicator Date'!AS143)</f>
        <v>2017</v>
      </c>
      <c r="AT143" s="157">
        <f>IF('Indicator Date'!AT143="","x",'Indicator Date'!AT143)</f>
        <v>2018</v>
      </c>
      <c r="AU143" s="157">
        <f>IF('Indicator Date'!AU143="","x",'Indicator Date'!AU143)</f>
        <v>2016</v>
      </c>
      <c r="AV143" s="157">
        <f>IF('Indicator Date'!AV143="","x",'Indicator Date'!AV143)</f>
        <v>2015</v>
      </c>
      <c r="AW143" s="157">
        <f>IF('Indicator Date'!AW143="","x",'Indicator Date'!AW143)</f>
        <v>2016</v>
      </c>
      <c r="AX143" s="157">
        <f>IF('Indicator Date'!AX143="","x",'Indicator Date'!AX143)</f>
        <v>2017</v>
      </c>
      <c r="AY143" s="157">
        <f>IF('Indicator Date'!AY143="","x",'Indicator Date'!AY143)</f>
        <v>2014</v>
      </c>
      <c r="AZ143" s="157">
        <f>IF('Indicator Date'!AZ143="","x",'Indicator Date'!AZ143)</f>
        <v>2015</v>
      </c>
      <c r="BA143" s="157">
        <f>IF('Indicator Date'!BA143="","x",'Indicator Date'!BA143)</f>
        <v>2015</v>
      </c>
      <c r="BB143" s="157">
        <f>IF('Indicator Date'!BB143="","x",'Indicator Date'!BB143)</f>
        <v>2017</v>
      </c>
      <c r="BC143" s="157">
        <f>IF('Indicator Date'!BC143="","x",'Indicator Date'!BC143)</f>
        <v>2017</v>
      </c>
      <c r="BD143" s="157">
        <f>IF('Indicator Date'!BD143="","x",'Indicator Date'!BD143)</f>
        <v>2015</v>
      </c>
      <c r="BE143" s="157" t="str">
        <f>IF('Indicator Date'!BE143="","x",'Indicator Date'!BE143)</f>
        <v>x</v>
      </c>
      <c r="BF143" s="104"/>
    </row>
    <row r="144" spans="1:58" x14ac:dyDescent="0.25">
      <c r="A144" s="128" t="s">
        <v>264</v>
      </c>
      <c r="B144" s="107" t="s">
        <v>263</v>
      </c>
      <c r="C144" s="157">
        <f>IF('Indicator Date'!C144="","x",'Indicator Date'!C144)</f>
        <v>2015</v>
      </c>
      <c r="D144" s="157">
        <f>IF('Indicator Date'!D144="","x",'Indicator Date'!D144)</f>
        <v>2015</v>
      </c>
      <c r="E144" s="157">
        <f>IF('Indicator Date'!E144="","x",'Indicator Date'!E144)</f>
        <v>2015</v>
      </c>
      <c r="F144" s="157">
        <f>IF('Indicator Date'!F144="","x",'Indicator Date'!F144)</f>
        <v>2015</v>
      </c>
      <c r="G144" s="157">
        <f>IF('Indicator Date'!G144="","x",'Indicator Date'!G144)</f>
        <v>2015</v>
      </c>
      <c r="H144" s="157">
        <f>IF('Indicator Date'!H144="","x",'Indicator Date'!H144)</f>
        <v>2015</v>
      </c>
      <c r="I144" s="157">
        <f>IF('Indicator Date'!I144="","x",'Indicator Date'!I144)</f>
        <v>2015</v>
      </c>
      <c r="J144" s="157">
        <f>IF('Indicator Date'!J144="","x",'Indicator Date'!J144)</f>
        <v>2016</v>
      </c>
      <c r="K144" s="157">
        <f>IF('Indicator Date'!K144="","x",'Indicator Date'!K144)</f>
        <v>2016</v>
      </c>
      <c r="L144" s="157">
        <f>IF('Indicator Date'!L144="","x",'Indicator Date'!L144)</f>
        <v>2016</v>
      </c>
      <c r="M144" s="157">
        <f>IF('Indicator Date'!M144="","x",'Indicator Date'!M144)</f>
        <v>2019</v>
      </c>
      <c r="N144" s="157">
        <f>IF('Indicator Date'!N144="","x",'Indicator Date'!N144)</f>
        <v>2019</v>
      </c>
      <c r="O144" s="157">
        <f>IF('Indicator Date'!O144="","x",'Indicator Date'!O144)</f>
        <v>2018</v>
      </c>
      <c r="P144" s="157">
        <f>IF('Indicator Date'!P144="","x",'Indicator Date'!P144)</f>
        <v>2018</v>
      </c>
      <c r="Q144" s="157">
        <f>IF('Indicator Date'!Q144="","x",'Indicator Date'!Q144)</f>
        <v>2017</v>
      </c>
      <c r="R144" s="157" t="str">
        <f>IF('Indicator Date'!R144="","x",LEFT(RIGHT('Indicator Date'!R144,6),4))</f>
        <v>x</v>
      </c>
      <c r="S144" s="157">
        <f>IF('Indicator Date'!S144="","x",'Indicator Date'!S144)</f>
        <v>2019</v>
      </c>
      <c r="T144" s="157">
        <f>IF('Indicator Date'!T144="","x",'Indicator Date'!T144)</f>
        <v>2016</v>
      </c>
      <c r="U144" s="157">
        <f>IF('Indicator Date'!U144="","x",'Indicator Date'!U144)</f>
        <v>2017</v>
      </c>
      <c r="V144" s="157" t="str">
        <f>IF('Indicator Date'!V144="","x",'Indicator Date'!V144)</f>
        <v>x</v>
      </c>
      <c r="W144" s="157">
        <f>IF('Indicator Date'!W144="","x",'Indicator Date'!W144)</f>
        <v>2015</v>
      </c>
      <c r="X144" s="157" t="str">
        <f>IF('Indicator Date'!X144="","x",'Indicator Date'!X144)</f>
        <v>x</v>
      </c>
      <c r="Y144" s="157">
        <f>IF('Indicator Date'!Y144="","x",'Indicator Date'!Y144)</f>
        <v>2012</v>
      </c>
      <c r="Z144" s="157">
        <f>IF('Indicator Date'!Z144="","x",'Indicator Date'!Z144)</f>
        <v>2017</v>
      </c>
      <c r="AA144" s="157">
        <f>IF('Indicator Date'!AA144="","x",'Indicator Date'!AA144)</f>
        <v>2017</v>
      </c>
      <c r="AB144" s="157">
        <f>IF('Indicator Date'!AB144="","x",'Indicator Date'!AB144)</f>
        <v>2017</v>
      </c>
      <c r="AC144" s="157">
        <f>IF('Indicator Date'!AC144="","x",'Indicator Date'!AC144)</f>
        <v>2015</v>
      </c>
      <c r="AD144" s="157">
        <f>IF('Indicator Date'!AD144="","x",'Indicator Date'!AD144)</f>
        <v>2015</v>
      </c>
      <c r="AE144" s="157" t="str">
        <f>IF('Indicator Date'!AE144="","x",'Indicator Date'!AE144)</f>
        <v>x</v>
      </c>
      <c r="AF144" s="157">
        <f>IF('Indicator Date'!AF144="","x",'Indicator Date'!AF144)</f>
        <v>2017</v>
      </c>
      <c r="AG144" s="157">
        <f>IF('Indicator Date'!AG144="","x",'Indicator Date'!AG144)</f>
        <v>2016</v>
      </c>
      <c r="AH144" s="157">
        <f>IF('Indicator Date'!AH144="","x",'Indicator Date'!AH144)</f>
        <v>2016</v>
      </c>
      <c r="AI144" s="157">
        <f>IF('Indicator Date'!AI144="","x",'Indicator Date'!AI144)</f>
        <v>2017</v>
      </c>
      <c r="AJ144" s="157">
        <f>IF('Indicator Date'!AJ144="","x",'Indicator Date'!AJ144)</f>
        <v>2018</v>
      </c>
      <c r="AK144" s="157" t="str">
        <f>IF('Indicator Date'!AK144="","x",YEAR('Indicator Date'!AK144))</f>
        <v>x</v>
      </c>
      <c r="AL144" s="157">
        <f>IF('Indicator Date'!AL144="","x",YEAR('Indicator Date'!AL144))</f>
        <v>2018</v>
      </c>
      <c r="AM144" s="157" t="str">
        <f>IF('Indicator Date'!AM144="","x",YEAR('Indicator Date'!AM144))</f>
        <v>x</v>
      </c>
      <c r="AN144" s="157">
        <f>IF('Indicator Date'!AN144="","x",'Indicator Date'!AN144)</f>
        <v>2016</v>
      </c>
      <c r="AO144" s="157">
        <f>IF('Indicator Date'!AO144="","x",'Indicator Date'!AO144)</f>
        <v>2016</v>
      </c>
      <c r="AP144" s="157">
        <f>IF('Indicator Date'!AP144="","x",'Indicator Date'!AP144)</f>
        <v>2014</v>
      </c>
      <c r="AQ144" s="157">
        <f>IF('Indicator Date'!AQ144="","x",'Indicator Date'!AQ144)</f>
        <v>2014</v>
      </c>
      <c r="AR144" s="157">
        <f>IF('Indicator Date'!AR144="","x",'Indicator Date'!AR144)</f>
        <v>2015</v>
      </c>
      <c r="AS144" s="157">
        <f>IF('Indicator Date'!AS144="","x",'Indicator Date'!AS144)</f>
        <v>2017</v>
      </c>
      <c r="AT144" s="157">
        <f>IF('Indicator Date'!AT144="","x",'Indicator Date'!AT144)</f>
        <v>2018</v>
      </c>
      <c r="AU144" s="157">
        <f>IF('Indicator Date'!AU144="","x",'Indicator Date'!AU144)</f>
        <v>2016</v>
      </c>
      <c r="AV144" s="157">
        <f>IF('Indicator Date'!AV144="","x",'Indicator Date'!AV144)</f>
        <v>2015</v>
      </c>
      <c r="AW144" s="157">
        <f>IF('Indicator Date'!AW144="","x",'Indicator Date'!AW144)</f>
        <v>2016</v>
      </c>
      <c r="AX144" s="157">
        <f>IF('Indicator Date'!AX144="","x",'Indicator Date'!AX144)</f>
        <v>2017</v>
      </c>
      <c r="AY144" s="157">
        <f>IF('Indicator Date'!AY144="","x",'Indicator Date'!AY144)</f>
        <v>2014</v>
      </c>
      <c r="AZ144" s="157">
        <f>IF('Indicator Date'!AZ144="","x",'Indicator Date'!AZ144)</f>
        <v>2015</v>
      </c>
      <c r="BA144" s="157">
        <f>IF('Indicator Date'!BA144="","x",'Indicator Date'!BA144)</f>
        <v>2015</v>
      </c>
      <c r="BB144" s="157">
        <f>IF('Indicator Date'!BB144="","x",'Indicator Date'!BB144)</f>
        <v>2017</v>
      </c>
      <c r="BC144" s="157">
        <f>IF('Indicator Date'!BC144="","x",'Indicator Date'!BC144)</f>
        <v>2017</v>
      </c>
      <c r="BD144" s="157">
        <f>IF('Indicator Date'!BD144="","x",'Indicator Date'!BD144)</f>
        <v>2015</v>
      </c>
      <c r="BE144" s="157" t="str">
        <f>IF('Indicator Date'!BE144="","x",'Indicator Date'!BE144)</f>
        <v>x</v>
      </c>
      <c r="BF144" s="104"/>
    </row>
    <row r="145" spans="1:58" x14ac:dyDescent="0.25">
      <c r="A145" s="128" t="s">
        <v>266</v>
      </c>
      <c r="B145" s="107" t="s">
        <v>265</v>
      </c>
      <c r="C145" s="157">
        <f>IF('Indicator Date'!C145="","x",'Indicator Date'!C145)</f>
        <v>2015</v>
      </c>
      <c r="D145" s="157">
        <f>IF('Indicator Date'!D145="","x",'Indicator Date'!D145)</f>
        <v>2015</v>
      </c>
      <c r="E145" s="157">
        <f>IF('Indicator Date'!E145="","x",'Indicator Date'!E145)</f>
        <v>2015</v>
      </c>
      <c r="F145" s="157">
        <f>IF('Indicator Date'!F145="","x",'Indicator Date'!F145)</f>
        <v>2015</v>
      </c>
      <c r="G145" s="157">
        <f>IF('Indicator Date'!G145="","x",'Indicator Date'!G145)</f>
        <v>2015</v>
      </c>
      <c r="H145" s="157">
        <f>IF('Indicator Date'!H145="","x",'Indicator Date'!H145)</f>
        <v>2015</v>
      </c>
      <c r="I145" s="157">
        <f>IF('Indicator Date'!I145="","x",'Indicator Date'!I145)</f>
        <v>2015</v>
      </c>
      <c r="J145" s="157">
        <f>IF('Indicator Date'!J145="","x",'Indicator Date'!J145)</f>
        <v>2016</v>
      </c>
      <c r="K145" s="157">
        <f>IF('Indicator Date'!K145="","x",'Indicator Date'!K145)</f>
        <v>2016</v>
      </c>
      <c r="L145" s="157">
        <f>IF('Indicator Date'!L145="","x",'Indicator Date'!L145)</f>
        <v>2016</v>
      </c>
      <c r="M145" s="157">
        <f>IF('Indicator Date'!M145="","x",'Indicator Date'!M145)</f>
        <v>2019</v>
      </c>
      <c r="N145" s="157">
        <f>IF('Indicator Date'!N145="","x",'Indicator Date'!N145)</f>
        <v>2019</v>
      </c>
      <c r="O145" s="157">
        <f>IF('Indicator Date'!O145="","x",'Indicator Date'!O145)</f>
        <v>2018</v>
      </c>
      <c r="P145" s="157">
        <f>IF('Indicator Date'!P145="","x",'Indicator Date'!P145)</f>
        <v>2018</v>
      </c>
      <c r="Q145" s="157">
        <f>IF('Indicator Date'!Q145="","x",'Indicator Date'!Q145)</f>
        <v>2017</v>
      </c>
      <c r="R145" s="157" t="str">
        <f>IF('Indicator Date'!R145="","x",LEFT(RIGHT('Indicator Date'!R145,6),4))</f>
        <v>x</v>
      </c>
      <c r="S145" s="157">
        <f>IF('Indicator Date'!S145="","x",'Indicator Date'!S145)</f>
        <v>2019</v>
      </c>
      <c r="T145" s="157">
        <f>IF('Indicator Date'!T145="","x",'Indicator Date'!T145)</f>
        <v>2016</v>
      </c>
      <c r="U145" s="157">
        <f>IF('Indicator Date'!U145="","x",'Indicator Date'!U145)</f>
        <v>2017</v>
      </c>
      <c r="V145" s="157" t="str">
        <f>IF('Indicator Date'!V145="","x",'Indicator Date'!V145)</f>
        <v>x</v>
      </c>
      <c r="W145" s="157">
        <f>IF('Indicator Date'!W145="","x",'Indicator Date'!W145)</f>
        <v>2015</v>
      </c>
      <c r="X145" s="157" t="str">
        <f>IF('Indicator Date'!X145="","x",'Indicator Date'!X145)</f>
        <v>x</v>
      </c>
      <c r="Y145" s="157">
        <f>IF('Indicator Date'!Y145="","x",'Indicator Date'!Y145)</f>
        <v>2010</v>
      </c>
      <c r="Z145" s="157">
        <f>IF('Indicator Date'!Z145="","x",'Indicator Date'!Z145)</f>
        <v>2017</v>
      </c>
      <c r="AA145" s="157">
        <f>IF('Indicator Date'!AA145="","x",'Indicator Date'!AA145)</f>
        <v>2017</v>
      </c>
      <c r="AB145" s="157">
        <f>IF('Indicator Date'!AB145="","x",'Indicator Date'!AB145)</f>
        <v>2017</v>
      </c>
      <c r="AC145" s="157">
        <f>IF('Indicator Date'!AC145="","x",'Indicator Date'!AC145)</f>
        <v>2015</v>
      </c>
      <c r="AD145" s="157">
        <f>IF('Indicator Date'!AD145="","x",'Indicator Date'!AD145)</f>
        <v>2015</v>
      </c>
      <c r="AE145" s="157" t="str">
        <f>IF('Indicator Date'!AE145="","x",'Indicator Date'!AE145)</f>
        <v>x</v>
      </c>
      <c r="AF145" s="157">
        <f>IF('Indicator Date'!AF145="","x",'Indicator Date'!AF145)</f>
        <v>2017</v>
      </c>
      <c r="AG145" s="157">
        <f>IF('Indicator Date'!AG145="","x",'Indicator Date'!AG145)</f>
        <v>2012</v>
      </c>
      <c r="AH145" s="157">
        <f>IF('Indicator Date'!AH145="","x",'Indicator Date'!AH145)</f>
        <v>2016</v>
      </c>
      <c r="AI145" s="157">
        <f>IF('Indicator Date'!AI145="","x",'Indicator Date'!AI145)</f>
        <v>2017</v>
      </c>
      <c r="AJ145" s="157">
        <f>IF('Indicator Date'!AJ145="","x",'Indicator Date'!AJ145)</f>
        <v>2018</v>
      </c>
      <c r="AK145" s="157">
        <f>IF('Indicator Date'!AK145="","x",YEAR('Indicator Date'!AK145))</f>
        <v>2017</v>
      </c>
      <c r="AL145" s="157">
        <f>IF('Indicator Date'!AL145="","x",YEAR('Indicator Date'!AL145))</f>
        <v>2018</v>
      </c>
      <c r="AM145" s="157">
        <f>IF('Indicator Date'!AM145="","x",YEAR('Indicator Date'!AM145))</f>
        <v>2018</v>
      </c>
      <c r="AN145" s="157">
        <f>IF('Indicator Date'!AN145="","x",'Indicator Date'!AN145)</f>
        <v>2016</v>
      </c>
      <c r="AO145" s="157">
        <f>IF('Indicator Date'!AO145="","x",'Indicator Date'!AO145)</f>
        <v>2016</v>
      </c>
      <c r="AP145" s="157">
        <f>IF('Indicator Date'!AP145="","x",'Indicator Date'!AP145)</f>
        <v>2014</v>
      </c>
      <c r="AQ145" s="157">
        <f>IF('Indicator Date'!AQ145="","x",'Indicator Date'!AQ145)</f>
        <v>2014</v>
      </c>
      <c r="AR145" s="157" t="str">
        <f>IF('Indicator Date'!AR145="","x",'Indicator Date'!AR145)</f>
        <v>x</v>
      </c>
      <c r="AS145" s="157">
        <f>IF('Indicator Date'!AS145="","x",'Indicator Date'!AS145)</f>
        <v>2017</v>
      </c>
      <c r="AT145" s="157">
        <f>IF('Indicator Date'!AT145="","x",'Indicator Date'!AT145)</f>
        <v>2018</v>
      </c>
      <c r="AU145" s="157">
        <f>IF('Indicator Date'!AU145="","x",'Indicator Date'!AU145)</f>
        <v>2016</v>
      </c>
      <c r="AV145" s="157">
        <f>IF('Indicator Date'!AV145="","x",'Indicator Date'!AV145)</f>
        <v>2015</v>
      </c>
      <c r="AW145" s="157">
        <f>IF('Indicator Date'!AW145="","x",'Indicator Date'!AW145)</f>
        <v>2016</v>
      </c>
      <c r="AX145" s="157">
        <f>IF('Indicator Date'!AX145="","x",'Indicator Date'!AX145)</f>
        <v>2017</v>
      </c>
      <c r="AY145" s="157">
        <f>IF('Indicator Date'!AY145="","x",'Indicator Date'!AY145)</f>
        <v>2014</v>
      </c>
      <c r="AZ145" s="157">
        <f>IF('Indicator Date'!AZ145="","x",'Indicator Date'!AZ145)</f>
        <v>2015</v>
      </c>
      <c r="BA145" s="157">
        <f>IF('Indicator Date'!BA145="","x",'Indicator Date'!BA145)</f>
        <v>2015</v>
      </c>
      <c r="BB145" s="157">
        <f>IF('Indicator Date'!BB145="","x",'Indicator Date'!BB145)</f>
        <v>2017</v>
      </c>
      <c r="BC145" s="157">
        <f>IF('Indicator Date'!BC145="","x",'Indicator Date'!BC145)</f>
        <v>2017</v>
      </c>
      <c r="BD145" s="157">
        <f>IF('Indicator Date'!BD145="","x",'Indicator Date'!BD145)</f>
        <v>2015</v>
      </c>
      <c r="BE145" s="157" t="str">
        <f>IF('Indicator Date'!BE145="","x",'Indicator Date'!BE145)</f>
        <v>x</v>
      </c>
      <c r="BF145" s="104"/>
    </row>
    <row r="146" spans="1:58" x14ac:dyDescent="0.25">
      <c r="A146" s="128" t="s">
        <v>268</v>
      </c>
      <c r="B146" s="107" t="s">
        <v>267</v>
      </c>
      <c r="C146" s="157">
        <f>IF('Indicator Date'!C146="","x",'Indicator Date'!C146)</f>
        <v>2015</v>
      </c>
      <c r="D146" s="157">
        <f>IF('Indicator Date'!D146="","x",'Indicator Date'!D146)</f>
        <v>2015</v>
      </c>
      <c r="E146" s="157">
        <f>IF('Indicator Date'!E146="","x",'Indicator Date'!E146)</f>
        <v>2015</v>
      </c>
      <c r="F146" s="157">
        <f>IF('Indicator Date'!F146="","x",'Indicator Date'!F146)</f>
        <v>2015</v>
      </c>
      <c r="G146" s="157">
        <f>IF('Indicator Date'!G146="","x",'Indicator Date'!G146)</f>
        <v>2015</v>
      </c>
      <c r="H146" s="157">
        <f>IF('Indicator Date'!H146="","x",'Indicator Date'!H146)</f>
        <v>2015</v>
      </c>
      <c r="I146" s="157">
        <f>IF('Indicator Date'!I146="","x",'Indicator Date'!I146)</f>
        <v>2015</v>
      </c>
      <c r="J146" s="157">
        <f>IF('Indicator Date'!J146="","x",'Indicator Date'!J146)</f>
        <v>2016</v>
      </c>
      <c r="K146" s="157">
        <f>IF('Indicator Date'!K146="","x",'Indicator Date'!K146)</f>
        <v>2016</v>
      </c>
      <c r="L146" s="157">
        <f>IF('Indicator Date'!L146="","x",'Indicator Date'!L146)</f>
        <v>2016</v>
      </c>
      <c r="M146" s="157">
        <f>IF('Indicator Date'!M146="","x",'Indicator Date'!M146)</f>
        <v>2019</v>
      </c>
      <c r="N146" s="157">
        <f>IF('Indicator Date'!N146="","x",'Indicator Date'!N146)</f>
        <v>2019</v>
      </c>
      <c r="O146" s="157">
        <f>IF('Indicator Date'!O146="","x",'Indicator Date'!O146)</f>
        <v>2018</v>
      </c>
      <c r="P146" s="157">
        <f>IF('Indicator Date'!P146="","x",'Indicator Date'!P146)</f>
        <v>2018</v>
      </c>
      <c r="Q146" s="157">
        <f>IF('Indicator Date'!Q146="","x",'Indicator Date'!Q146)</f>
        <v>2017</v>
      </c>
      <c r="R146" s="157" t="str">
        <f>IF('Indicator Date'!R146="","x",LEFT(RIGHT('Indicator Date'!R146,6),4))</f>
        <v>2015</v>
      </c>
      <c r="S146" s="157">
        <f>IF('Indicator Date'!S146="","x",'Indicator Date'!S146)</f>
        <v>2019</v>
      </c>
      <c r="T146" s="157">
        <f>IF('Indicator Date'!T146="","x",'Indicator Date'!T146)</f>
        <v>2016</v>
      </c>
      <c r="U146" s="157">
        <f>IF('Indicator Date'!U146="","x",'Indicator Date'!U146)</f>
        <v>2017</v>
      </c>
      <c r="V146" s="157">
        <f>IF('Indicator Date'!V146="","x",'Indicator Date'!V146)</f>
        <v>2017</v>
      </c>
      <c r="W146" s="157">
        <f>IF('Indicator Date'!W146="","x",'Indicator Date'!W146)</f>
        <v>2015</v>
      </c>
      <c r="X146" s="157">
        <f>IF('Indicator Date'!X146="","x",'Indicator Date'!X146)</f>
        <v>2010</v>
      </c>
      <c r="Y146" s="157">
        <f>IF('Indicator Date'!Y146="","x",'Indicator Date'!Y146)</f>
        <v>2010</v>
      </c>
      <c r="Z146" s="157">
        <f>IF('Indicator Date'!Z146="","x",'Indicator Date'!Z146)</f>
        <v>2017</v>
      </c>
      <c r="AA146" s="157">
        <f>IF('Indicator Date'!AA146="","x",'Indicator Date'!AA146)</f>
        <v>2017</v>
      </c>
      <c r="AB146" s="157">
        <f>IF('Indicator Date'!AB146="","x",'Indicator Date'!AB146)</f>
        <v>2017</v>
      </c>
      <c r="AC146" s="157">
        <f>IF('Indicator Date'!AC146="","x",'Indicator Date'!AC146)</f>
        <v>2015</v>
      </c>
      <c r="AD146" s="157">
        <f>IF('Indicator Date'!AD146="","x",'Indicator Date'!AD146)</f>
        <v>2015</v>
      </c>
      <c r="AE146" s="157">
        <f>IF('Indicator Date'!AE146="","x",'Indicator Date'!AE146)</f>
        <v>2012</v>
      </c>
      <c r="AF146" s="157">
        <f>IF('Indicator Date'!AF146="","x",'Indicator Date'!AF146)</f>
        <v>2017</v>
      </c>
      <c r="AG146" s="157">
        <f>IF('Indicator Date'!AG146="","x",'Indicator Date'!AG146)</f>
        <v>2010</v>
      </c>
      <c r="AH146" s="157">
        <f>IF('Indicator Date'!AH146="","x",'Indicator Date'!AH146)</f>
        <v>2016</v>
      </c>
      <c r="AI146" s="157">
        <f>IF('Indicator Date'!AI146="","x",'Indicator Date'!AI146)</f>
        <v>2017</v>
      </c>
      <c r="AJ146" s="157">
        <f>IF('Indicator Date'!AJ146="","x",'Indicator Date'!AJ146)</f>
        <v>2018</v>
      </c>
      <c r="AK146" s="157" t="str">
        <f>IF('Indicator Date'!AK146="","x",YEAR('Indicator Date'!AK146))</f>
        <v>x</v>
      </c>
      <c r="AL146" s="157">
        <f>IF('Indicator Date'!AL146="","x",YEAR('Indicator Date'!AL146))</f>
        <v>2019</v>
      </c>
      <c r="AM146" s="157">
        <f>IF('Indicator Date'!AM146="","x",YEAR('Indicator Date'!AM146))</f>
        <v>2018</v>
      </c>
      <c r="AN146" s="157">
        <f>IF('Indicator Date'!AN146="","x",'Indicator Date'!AN146)</f>
        <v>2016</v>
      </c>
      <c r="AO146" s="157">
        <f>IF('Indicator Date'!AO146="","x",'Indicator Date'!AO146)</f>
        <v>2016</v>
      </c>
      <c r="AP146" s="157">
        <f>IF('Indicator Date'!AP146="","x",'Indicator Date'!AP146)</f>
        <v>2013</v>
      </c>
      <c r="AQ146" s="157">
        <f>IF('Indicator Date'!AQ146="","x",'Indicator Date'!AQ146)</f>
        <v>2013</v>
      </c>
      <c r="AR146" s="157">
        <f>IF('Indicator Date'!AR146="","x",'Indicator Date'!AR146)</f>
        <v>2015</v>
      </c>
      <c r="AS146" s="157">
        <f>IF('Indicator Date'!AS146="","x",'Indicator Date'!AS146)</f>
        <v>2017</v>
      </c>
      <c r="AT146" s="157">
        <f>IF('Indicator Date'!AT146="","x",'Indicator Date'!AT146)</f>
        <v>2018</v>
      </c>
      <c r="AU146" s="157">
        <f>IF('Indicator Date'!AU146="","x",'Indicator Date'!AU146)</f>
        <v>2016</v>
      </c>
      <c r="AV146" s="157">
        <f>IF('Indicator Date'!AV146="","x",'Indicator Date'!AV146)</f>
        <v>2015</v>
      </c>
      <c r="AW146" s="157">
        <f>IF('Indicator Date'!AW146="","x",'Indicator Date'!AW146)</f>
        <v>2016</v>
      </c>
      <c r="AX146" s="157">
        <f>IF('Indicator Date'!AX146="","x",'Indicator Date'!AX146)</f>
        <v>2017</v>
      </c>
      <c r="AY146" s="157">
        <f>IF('Indicator Date'!AY146="","x",'Indicator Date'!AY146)</f>
        <v>2014</v>
      </c>
      <c r="AZ146" s="157">
        <f>IF('Indicator Date'!AZ146="","x",'Indicator Date'!AZ146)</f>
        <v>2015</v>
      </c>
      <c r="BA146" s="157">
        <f>IF('Indicator Date'!BA146="","x",'Indicator Date'!BA146)</f>
        <v>2015</v>
      </c>
      <c r="BB146" s="157">
        <f>IF('Indicator Date'!BB146="","x",'Indicator Date'!BB146)</f>
        <v>2017</v>
      </c>
      <c r="BC146" s="157">
        <f>IF('Indicator Date'!BC146="","x",'Indicator Date'!BC146)</f>
        <v>2017</v>
      </c>
      <c r="BD146" s="157">
        <f>IF('Indicator Date'!BD146="","x",'Indicator Date'!BD146)</f>
        <v>2015</v>
      </c>
      <c r="BE146" s="157" t="str">
        <f>IF('Indicator Date'!BE146="","x",'Indicator Date'!BE146)</f>
        <v>x</v>
      </c>
      <c r="BF146" s="104"/>
    </row>
    <row r="147" spans="1:58" x14ac:dyDescent="0.25">
      <c r="A147" s="128" t="s">
        <v>270</v>
      </c>
      <c r="B147" s="107" t="s">
        <v>269</v>
      </c>
      <c r="C147" s="157">
        <f>IF('Indicator Date'!C147="","x",'Indicator Date'!C147)</f>
        <v>2015</v>
      </c>
      <c r="D147" s="157">
        <f>IF('Indicator Date'!D147="","x",'Indicator Date'!D147)</f>
        <v>2015</v>
      </c>
      <c r="E147" s="157">
        <f>IF('Indicator Date'!E147="","x",'Indicator Date'!E147)</f>
        <v>2015</v>
      </c>
      <c r="F147" s="157">
        <f>IF('Indicator Date'!F147="","x",'Indicator Date'!F147)</f>
        <v>2015</v>
      </c>
      <c r="G147" s="157">
        <f>IF('Indicator Date'!G147="","x",'Indicator Date'!G147)</f>
        <v>2015</v>
      </c>
      <c r="H147" s="157">
        <f>IF('Indicator Date'!H147="","x",'Indicator Date'!H147)</f>
        <v>2015</v>
      </c>
      <c r="I147" s="157">
        <f>IF('Indicator Date'!I147="","x",'Indicator Date'!I147)</f>
        <v>2015</v>
      </c>
      <c r="J147" s="157">
        <f>IF('Indicator Date'!J147="","x",'Indicator Date'!J147)</f>
        <v>2016</v>
      </c>
      <c r="K147" s="157">
        <f>IF('Indicator Date'!K147="","x",'Indicator Date'!K147)</f>
        <v>2016</v>
      </c>
      <c r="L147" s="157">
        <f>IF('Indicator Date'!L147="","x",'Indicator Date'!L147)</f>
        <v>2016</v>
      </c>
      <c r="M147" s="157">
        <f>IF('Indicator Date'!M147="","x",'Indicator Date'!M147)</f>
        <v>2019</v>
      </c>
      <c r="N147" s="157">
        <f>IF('Indicator Date'!N147="","x",'Indicator Date'!N147)</f>
        <v>2019</v>
      </c>
      <c r="O147" s="157">
        <f>IF('Indicator Date'!O147="","x",'Indicator Date'!O147)</f>
        <v>2018</v>
      </c>
      <c r="P147" s="157">
        <f>IF('Indicator Date'!P147="","x",'Indicator Date'!P147)</f>
        <v>2018</v>
      </c>
      <c r="Q147" s="157">
        <f>IF('Indicator Date'!Q147="","x",'Indicator Date'!Q147)</f>
        <v>2017</v>
      </c>
      <c r="R147" s="157" t="str">
        <f>IF('Indicator Date'!R147="","x",LEFT(RIGHT('Indicator Date'!R147,6),4))</f>
        <v>x</v>
      </c>
      <c r="S147" s="157">
        <f>IF('Indicator Date'!S147="","x",'Indicator Date'!S147)</f>
        <v>2019</v>
      </c>
      <c r="T147" s="157">
        <f>IF('Indicator Date'!T147="","x",'Indicator Date'!T147)</f>
        <v>2016</v>
      </c>
      <c r="U147" s="157">
        <f>IF('Indicator Date'!U147="","x",'Indicator Date'!U147)</f>
        <v>2017</v>
      </c>
      <c r="V147" s="157" t="str">
        <f>IF('Indicator Date'!V147="","x",'Indicator Date'!V147)</f>
        <v>x</v>
      </c>
      <c r="W147" s="157">
        <f>IF('Indicator Date'!W147="","x",'Indicator Date'!W147)</f>
        <v>2015</v>
      </c>
      <c r="X147" s="157" t="str">
        <f>IF('Indicator Date'!X147="","x",'Indicator Date'!X147)</f>
        <v>x</v>
      </c>
      <c r="Y147" s="157" t="str">
        <f>IF('Indicator Date'!Y147="","x",'Indicator Date'!Y147)</f>
        <v>x</v>
      </c>
      <c r="Z147" s="157">
        <f>IF('Indicator Date'!Z147="","x",'Indicator Date'!Z147)</f>
        <v>2017</v>
      </c>
      <c r="AA147" s="157">
        <f>IF('Indicator Date'!AA147="","x",'Indicator Date'!AA147)</f>
        <v>2017</v>
      </c>
      <c r="AB147" s="157" t="str">
        <f>IF('Indicator Date'!AB147="","x",'Indicator Date'!AB147)</f>
        <v>x</v>
      </c>
      <c r="AC147" s="157">
        <f>IF('Indicator Date'!AC147="","x",'Indicator Date'!AC147)</f>
        <v>2015</v>
      </c>
      <c r="AD147" s="157" t="str">
        <f>IF('Indicator Date'!AD147="","x",'Indicator Date'!AD147)</f>
        <v>x</v>
      </c>
      <c r="AE147" s="157" t="str">
        <f>IF('Indicator Date'!AE147="","x",'Indicator Date'!AE147)</f>
        <v>x</v>
      </c>
      <c r="AF147" s="157" t="str">
        <f>IF('Indicator Date'!AF147="","x",'Indicator Date'!AF147)</f>
        <v>x</v>
      </c>
      <c r="AG147" s="157">
        <f>IF('Indicator Date'!AG147="","x",'Indicator Date'!AG147)</f>
        <v>2009</v>
      </c>
      <c r="AH147" s="157">
        <f>IF('Indicator Date'!AH147="","x",'Indicator Date'!AH147)</f>
        <v>2016</v>
      </c>
      <c r="AI147" s="157">
        <f>IF('Indicator Date'!AI147="","x",'Indicator Date'!AI147)</f>
        <v>2017</v>
      </c>
      <c r="AJ147" s="157">
        <f>IF('Indicator Date'!AJ147="","x",'Indicator Date'!AJ147)</f>
        <v>2018</v>
      </c>
      <c r="AK147" s="157" t="str">
        <f>IF('Indicator Date'!AK147="","x",YEAR('Indicator Date'!AK147))</f>
        <v>x</v>
      </c>
      <c r="AL147" s="157">
        <f>IF('Indicator Date'!AL147="","x",YEAR('Indicator Date'!AL147))</f>
        <v>2018</v>
      </c>
      <c r="AM147" s="157" t="str">
        <f>IF('Indicator Date'!AM147="","x",YEAR('Indicator Date'!AM147))</f>
        <v>x</v>
      </c>
      <c r="AN147" s="157">
        <f>IF('Indicator Date'!AN147="","x",'Indicator Date'!AN147)</f>
        <v>2016</v>
      </c>
      <c r="AO147" s="157">
        <f>IF('Indicator Date'!AO147="","x",'Indicator Date'!AO147)</f>
        <v>2016</v>
      </c>
      <c r="AP147" s="157">
        <f>IF('Indicator Date'!AP147="","x",'Indicator Date'!AP147)</f>
        <v>2014</v>
      </c>
      <c r="AQ147" s="157" t="str">
        <f>IF('Indicator Date'!AQ147="","x",'Indicator Date'!AQ147)</f>
        <v>x</v>
      </c>
      <c r="AR147" s="157">
        <f>IF('Indicator Date'!AR147="","x",'Indicator Date'!AR147)</f>
        <v>2015</v>
      </c>
      <c r="AS147" s="157">
        <f>IF('Indicator Date'!AS147="","x",'Indicator Date'!AS147)</f>
        <v>2017</v>
      </c>
      <c r="AT147" s="157" t="str">
        <f>IF('Indicator Date'!AT147="","x",'Indicator Date'!AT147)</f>
        <v>x</v>
      </c>
      <c r="AU147" s="157">
        <f>IF('Indicator Date'!AU147="","x",'Indicator Date'!AU147)</f>
        <v>2016</v>
      </c>
      <c r="AV147" s="157" t="str">
        <f>IF('Indicator Date'!AV147="","x",'Indicator Date'!AV147)</f>
        <v>x</v>
      </c>
      <c r="AW147" s="157">
        <f>IF('Indicator Date'!AW147="","x",'Indicator Date'!AW147)</f>
        <v>2016</v>
      </c>
      <c r="AX147" s="157">
        <f>IF('Indicator Date'!AX147="","x",'Indicator Date'!AX147)</f>
        <v>2017</v>
      </c>
      <c r="AY147" s="157">
        <f>IF('Indicator Date'!AY147="","x",'Indicator Date'!AY147)</f>
        <v>2014</v>
      </c>
      <c r="AZ147" s="157">
        <f>IF('Indicator Date'!AZ147="","x",'Indicator Date'!AZ147)</f>
        <v>2007</v>
      </c>
      <c r="BA147" s="157">
        <f>IF('Indicator Date'!BA147="","x",'Indicator Date'!BA147)</f>
        <v>2015</v>
      </c>
      <c r="BB147" s="157">
        <f>IF('Indicator Date'!BB147="","x",'Indicator Date'!BB147)</f>
        <v>2017</v>
      </c>
      <c r="BC147" s="157">
        <f>IF('Indicator Date'!BC147="","x",'Indicator Date'!BC147)</f>
        <v>2017</v>
      </c>
      <c r="BD147" s="157">
        <f>IF('Indicator Date'!BD147="","x",'Indicator Date'!BD147)</f>
        <v>2015</v>
      </c>
      <c r="BE147" s="157" t="str">
        <f>IF('Indicator Date'!BE147="","x",'Indicator Date'!BE147)</f>
        <v>x</v>
      </c>
      <c r="BF147" s="104"/>
    </row>
    <row r="148" spans="1:58" x14ac:dyDescent="0.25">
      <c r="A148" s="128" t="s">
        <v>272</v>
      </c>
      <c r="B148" s="107" t="s">
        <v>271</v>
      </c>
      <c r="C148" s="157">
        <f>IF('Indicator Date'!C148="","x",'Indicator Date'!C148)</f>
        <v>2015</v>
      </c>
      <c r="D148" s="157">
        <f>IF('Indicator Date'!D148="","x",'Indicator Date'!D148)</f>
        <v>2015</v>
      </c>
      <c r="E148" s="157">
        <f>IF('Indicator Date'!E148="","x",'Indicator Date'!E148)</f>
        <v>2015</v>
      </c>
      <c r="F148" s="157">
        <f>IF('Indicator Date'!F148="","x",'Indicator Date'!F148)</f>
        <v>2015</v>
      </c>
      <c r="G148" s="157">
        <f>IF('Indicator Date'!G148="","x",'Indicator Date'!G148)</f>
        <v>2015</v>
      </c>
      <c r="H148" s="157">
        <f>IF('Indicator Date'!H148="","x",'Indicator Date'!H148)</f>
        <v>2015</v>
      </c>
      <c r="I148" s="157">
        <f>IF('Indicator Date'!I148="","x",'Indicator Date'!I148)</f>
        <v>2015</v>
      </c>
      <c r="J148" s="157">
        <f>IF('Indicator Date'!J148="","x",'Indicator Date'!J148)</f>
        <v>2016</v>
      </c>
      <c r="K148" s="157">
        <f>IF('Indicator Date'!K148="","x",'Indicator Date'!K148)</f>
        <v>2016</v>
      </c>
      <c r="L148" s="157">
        <f>IF('Indicator Date'!L148="","x",'Indicator Date'!L148)</f>
        <v>2016</v>
      </c>
      <c r="M148" s="157">
        <f>IF('Indicator Date'!M148="","x",'Indicator Date'!M148)</f>
        <v>2019</v>
      </c>
      <c r="N148" s="157">
        <f>IF('Indicator Date'!N148="","x",'Indicator Date'!N148)</f>
        <v>2019</v>
      </c>
      <c r="O148" s="157">
        <f>IF('Indicator Date'!O148="","x",'Indicator Date'!O148)</f>
        <v>2018</v>
      </c>
      <c r="P148" s="157">
        <f>IF('Indicator Date'!P148="","x",'Indicator Date'!P148)</f>
        <v>2018</v>
      </c>
      <c r="Q148" s="157">
        <f>IF('Indicator Date'!Q148="","x",'Indicator Date'!Q148)</f>
        <v>2017</v>
      </c>
      <c r="R148" s="157" t="str">
        <f>IF('Indicator Date'!R148="","x",LEFT(RIGHT('Indicator Date'!R148,6),4))</f>
        <v>2012</v>
      </c>
      <c r="S148" s="157">
        <f>IF('Indicator Date'!S148="","x",'Indicator Date'!S148)</f>
        <v>2019</v>
      </c>
      <c r="T148" s="157">
        <f>IF('Indicator Date'!T148="","x",'Indicator Date'!T148)</f>
        <v>2016</v>
      </c>
      <c r="U148" s="157">
        <f>IF('Indicator Date'!U148="","x",'Indicator Date'!U148)</f>
        <v>2017</v>
      </c>
      <c r="V148" s="157">
        <f>IF('Indicator Date'!V148="","x",'Indicator Date'!V148)</f>
        <v>2017</v>
      </c>
      <c r="W148" s="157">
        <f>IF('Indicator Date'!W148="","x",'Indicator Date'!W148)</f>
        <v>2015</v>
      </c>
      <c r="X148" s="157">
        <f>IF('Indicator Date'!X148="","x",'Indicator Date'!X148)</f>
        <v>2012</v>
      </c>
      <c r="Y148" s="157">
        <f>IF('Indicator Date'!Y148="","x",'Indicator Date'!Y148)</f>
        <v>2012</v>
      </c>
      <c r="Z148" s="157">
        <f>IF('Indicator Date'!Z148="","x",'Indicator Date'!Z148)</f>
        <v>2017</v>
      </c>
      <c r="AA148" s="157">
        <f>IF('Indicator Date'!AA148="","x",'Indicator Date'!AA148)</f>
        <v>2017</v>
      </c>
      <c r="AB148" s="157" t="str">
        <f>IF('Indicator Date'!AB148="","x",'Indicator Date'!AB148)</f>
        <v>x</v>
      </c>
      <c r="AC148" s="157">
        <f>IF('Indicator Date'!AC148="","x",'Indicator Date'!AC148)</f>
        <v>2015</v>
      </c>
      <c r="AD148" s="157">
        <f>IF('Indicator Date'!AD148="","x",'Indicator Date'!AD148)</f>
        <v>2015</v>
      </c>
      <c r="AE148" s="157" t="str">
        <f>IF('Indicator Date'!AE148="","x",'Indicator Date'!AE148)</f>
        <v>x</v>
      </c>
      <c r="AF148" s="157">
        <f>IF('Indicator Date'!AF148="","x",'Indicator Date'!AF148)</f>
        <v>2017</v>
      </c>
      <c r="AG148" s="157">
        <f>IF('Indicator Date'!AG148="","x",'Indicator Date'!AG148)</f>
        <v>2005</v>
      </c>
      <c r="AH148" s="157">
        <f>IF('Indicator Date'!AH148="","x",'Indicator Date'!AH148)</f>
        <v>2016</v>
      </c>
      <c r="AI148" s="157">
        <f>IF('Indicator Date'!AI148="","x",'Indicator Date'!AI148)</f>
        <v>2017</v>
      </c>
      <c r="AJ148" s="157">
        <f>IF('Indicator Date'!AJ148="","x",'Indicator Date'!AJ148)</f>
        <v>2018</v>
      </c>
      <c r="AK148" s="157" t="str">
        <f>IF('Indicator Date'!AK148="","x",YEAR('Indicator Date'!AK148))</f>
        <v>x</v>
      </c>
      <c r="AL148" s="157">
        <f>IF('Indicator Date'!AL148="","x",YEAR('Indicator Date'!AL148))</f>
        <v>2018</v>
      </c>
      <c r="AM148" s="157" t="str">
        <f>IF('Indicator Date'!AM148="","x",YEAR('Indicator Date'!AM148))</f>
        <v>x</v>
      </c>
      <c r="AN148" s="157">
        <f>IF('Indicator Date'!AN148="","x",'Indicator Date'!AN148)</f>
        <v>2016</v>
      </c>
      <c r="AO148" s="157">
        <f>IF('Indicator Date'!AO148="","x",'Indicator Date'!AO148)</f>
        <v>2016</v>
      </c>
      <c r="AP148" s="157">
        <f>IF('Indicator Date'!AP148="","x",'Indicator Date'!AP148)</f>
        <v>2014</v>
      </c>
      <c r="AQ148" s="157">
        <f>IF('Indicator Date'!AQ148="","x",'Indicator Date'!AQ148)</f>
        <v>2014</v>
      </c>
      <c r="AR148" s="157">
        <f>IF('Indicator Date'!AR148="","x",'Indicator Date'!AR148)</f>
        <v>2013</v>
      </c>
      <c r="AS148" s="157">
        <f>IF('Indicator Date'!AS148="","x",'Indicator Date'!AS148)</f>
        <v>2017</v>
      </c>
      <c r="AT148" s="157">
        <f>IF('Indicator Date'!AT148="","x",'Indicator Date'!AT148)</f>
        <v>2018</v>
      </c>
      <c r="AU148" s="157">
        <f>IF('Indicator Date'!AU148="","x",'Indicator Date'!AU148)</f>
        <v>2016</v>
      </c>
      <c r="AV148" s="157" t="str">
        <f>IF('Indicator Date'!AV148="","x",'Indicator Date'!AV148)</f>
        <v>x</v>
      </c>
      <c r="AW148" s="157">
        <f>IF('Indicator Date'!AW148="","x",'Indicator Date'!AW148)</f>
        <v>2016</v>
      </c>
      <c r="AX148" s="157">
        <f>IF('Indicator Date'!AX148="","x",'Indicator Date'!AX148)</f>
        <v>2017</v>
      </c>
      <c r="AY148" s="157">
        <f>IF('Indicator Date'!AY148="","x",'Indicator Date'!AY148)</f>
        <v>2014</v>
      </c>
      <c r="AZ148" s="157">
        <f>IF('Indicator Date'!AZ148="","x",'Indicator Date'!AZ148)</f>
        <v>2015</v>
      </c>
      <c r="BA148" s="157">
        <f>IF('Indicator Date'!BA148="","x",'Indicator Date'!BA148)</f>
        <v>2015</v>
      </c>
      <c r="BB148" s="157">
        <f>IF('Indicator Date'!BB148="","x",'Indicator Date'!BB148)</f>
        <v>2017</v>
      </c>
      <c r="BC148" s="157">
        <f>IF('Indicator Date'!BC148="","x",'Indicator Date'!BC148)</f>
        <v>2017</v>
      </c>
      <c r="BD148" s="157">
        <f>IF('Indicator Date'!BD148="","x",'Indicator Date'!BD148)</f>
        <v>2015</v>
      </c>
      <c r="BE148" s="157" t="str">
        <f>IF('Indicator Date'!BE148="","x",'Indicator Date'!BE148)</f>
        <v>x</v>
      </c>
      <c r="BF148" s="104"/>
    </row>
    <row r="149" spans="1:58" x14ac:dyDescent="0.25">
      <c r="A149" s="128" t="s">
        <v>274</v>
      </c>
      <c r="B149" s="107" t="s">
        <v>273</v>
      </c>
      <c r="C149" s="157">
        <f>IF('Indicator Date'!C149="","x",'Indicator Date'!C149)</f>
        <v>2015</v>
      </c>
      <c r="D149" s="157">
        <f>IF('Indicator Date'!D149="","x",'Indicator Date'!D149)</f>
        <v>2015</v>
      </c>
      <c r="E149" s="157">
        <f>IF('Indicator Date'!E149="","x",'Indicator Date'!E149)</f>
        <v>2015</v>
      </c>
      <c r="F149" s="157">
        <f>IF('Indicator Date'!F149="","x",'Indicator Date'!F149)</f>
        <v>2015</v>
      </c>
      <c r="G149" s="157">
        <f>IF('Indicator Date'!G149="","x",'Indicator Date'!G149)</f>
        <v>2015</v>
      </c>
      <c r="H149" s="157">
        <f>IF('Indicator Date'!H149="","x",'Indicator Date'!H149)</f>
        <v>2015</v>
      </c>
      <c r="I149" s="157">
        <f>IF('Indicator Date'!I149="","x",'Indicator Date'!I149)</f>
        <v>2015</v>
      </c>
      <c r="J149" s="157">
        <f>IF('Indicator Date'!J149="","x",'Indicator Date'!J149)</f>
        <v>2016</v>
      </c>
      <c r="K149" s="157">
        <f>IF('Indicator Date'!K149="","x",'Indicator Date'!K149)</f>
        <v>2016</v>
      </c>
      <c r="L149" s="157">
        <f>IF('Indicator Date'!L149="","x",'Indicator Date'!L149)</f>
        <v>2016</v>
      </c>
      <c r="M149" s="157">
        <f>IF('Indicator Date'!M149="","x",'Indicator Date'!M149)</f>
        <v>2019</v>
      </c>
      <c r="N149" s="157">
        <f>IF('Indicator Date'!N149="","x",'Indicator Date'!N149)</f>
        <v>2019</v>
      </c>
      <c r="O149" s="157">
        <f>IF('Indicator Date'!O149="","x",'Indicator Date'!O149)</f>
        <v>2018</v>
      </c>
      <c r="P149" s="157">
        <f>IF('Indicator Date'!P149="","x",'Indicator Date'!P149)</f>
        <v>2018</v>
      </c>
      <c r="Q149" s="157">
        <f>IF('Indicator Date'!Q149="","x",'Indicator Date'!Q149)</f>
        <v>2017</v>
      </c>
      <c r="R149" s="157" t="str">
        <f>IF('Indicator Date'!R149="","x",LEFT(RIGHT('Indicator Date'!R149,6),4))</f>
        <v>x</v>
      </c>
      <c r="S149" s="157">
        <f>IF('Indicator Date'!S149="","x",'Indicator Date'!S149)</f>
        <v>2019</v>
      </c>
      <c r="T149" s="157">
        <f>IF('Indicator Date'!T149="","x",'Indicator Date'!T149)</f>
        <v>2016</v>
      </c>
      <c r="U149" s="157">
        <f>IF('Indicator Date'!U149="","x",'Indicator Date'!U149)</f>
        <v>2017</v>
      </c>
      <c r="V149" s="157">
        <f>IF('Indicator Date'!V149="","x",'Indicator Date'!V149)</f>
        <v>2017</v>
      </c>
      <c r="W149" s="157">
        <f>IF('Indicator Date'!W149="","x",'Indicator Date'!W149)</f>
        <v>2015</v>
      </c>
      <c r="X149" s="157" t="str">
        <f>IF('Indicator Date'!X149="","x",'Indicator Date'!X149)</f>
        <v>x</v>
      </c>
      <c r="Y149" s="157">
        <f>IF('Indicator Date'!Y149="","x",'Indicator Date'!Y149)</f>
        <v>2012</v>
      </c>
      <c r="Z149" s="157">
        <f>IF('Indicator Date'!Z149="","x",'Indicator Date'!Z149)</f>
        <v>2017</v>
      </c>
      <c r="AA149" s="157">
        <f>IF('Indicator Date'!AA149="","x",'Indicator Date'!AA149)</f>
        <v>2017</v>
      </c>
      <c r="AB149" s="157" t="str">
        <f>IF('Indicator Date'!AB149="","x",'Indicator Date'!AB149)</f>
        <v>x</v>
      </c>
      <c r="AC149" s="157">
        <f>IF('Indicator Date'!AC149="","x",'Indicator Date'!AC149)</f>
        <v>2015</v>
      </c>
      <c r="AD149" s="157">
        <f>IF('Indicator Date'!AD149="","x",'Indicator Date'!AD149)</f>
        <v>2015</v>
      </c>
      <c r="AE149" s="157" t="str">
        <f>IF('Indicator Date'!AE149="","x",'Indicator Date'!AE149)</f>
        <v>x</v>
      </c>
      <c r="AF149" s="157" t="str">
        <f>IF('Indicator Date'!AF149="","x",'Indicator Date'!AF149)</f>
        <v>x</v>
      </c>
      <c r="AG149" s="157">
        <f>IF('Indicator Date'!AG149="","x",'Indicator Date'!AG149)</f>
        <v>2008</v>
      </c>
      <c r="AH149" s="157">
        <f>IF('Indicator Date'!AH149="","x",'Indicator Date'!AH149)</f>
        <v>2016</v>
      </c>
      <c r="AI149" s="157">
        <f>IF('Indicator Date'!AI149="","x",'Indicator Date'!AI149)</f>
        <v>2017</v>
      </c>
      <c r="AJ149" s="157">
        <f>IF('Indicator Date'!AJ149="","x",'Indicator Date'!AJ149)</f>
        <v>2018</v>
      </c>
      <c r="AK149" s="157" t="str">
        <f>IF('Indicator Date'!AK149="","x",YEAR('Indicator Date'!AK149))</f>
        <v>x</v>
      </c>
      <c r="AL149" s="157">
        <f>IF('Indicator Date'!AL149="","x",YEAR('Indicator Date'!AL149))</f>
        <v>2018</v>
      </c>
      <c r="AM149" s="157" t="str">
        <f>IF('Indicator Date'!AM149="","x",YEAR('Indicator Date'!AM149))</f>
        <v>x</v>
      </c>
      <c r="AN149" s="157">
        <f>IF('Indicator Date'!AN149="","x",'Indicator Date'!AN149)</f>
        <v>2016</v>
      </c>
      <c r="AO149" s="157">
        <f>IF('Indicator Date'!AO149="","x",'Indicator Date'!AO149)</f>
        <v>2016</v>
      </c>
      <c r="AP149" s="157">
        <f>IF('Indicator Date'!AP149="","x",'Indicator Date'!AP149)</f>
        <v>2014</v>
      </c>
      <c r="AQ149" s="157">
        <f>IF('Indicator Date'!AQ149="","x",'Indicator Date'!AQ149)</f>
        <v>2014</v>
      </c>
      <c r="AR149" s="157" t="str">
        <f>IF('Indicator Date'!AR149="","x",'Indicator Date'!AR149)</f>
        <v>x</v>
      </c>
      <c r="AS149" s="157">
        <f>IF('Indicator Date'!AS149="","x",'Indicator Date'!AS149)</f>
        <v>2017</v>
      </c>
      <c r="AT149" s="157">
        <f>IF('Indicator Date'!AT149="","x",'Indicator Date'!AT149)</f>
        <v>2018</v>
      </c>
      <c r="AU149" s="157">
        <f>IF('Indicator Date'!AU149="","x",'Indicator Date'!AU149)</f>
        <v>2016</v>
      </c>
      <c r="AV149" s="157" t="str">
        <f>IF('Indicator Date'!AV149="","x",'Indicator Date'!AV149)</f>
        <v>x</v>
      </c>
      <c r="AW149" s="157">
        <f>IF('Indicator Date'!AW149="","x",'Indicator Date'!AW149)</f>
        <v>2016</v>
      </c>
      <c r="AX149" s="157">
        <f>IF('Indicator Date'!AX149="","x",'Indicator Date'!AX149)</f>
        <v>2017</v>
      </c>
      <c r="AY149" s="157">
        <f>IF('Indicator Date'!AY149="","x",'Indicator Date'!AY149)</f>
        <v>2014</v>
      </c>
      <c r="AZ149" s="157">
        <f>IF('Indicator Date'!AZ149="","x",'Indicator Date'!AZ149)</f>
        <v>2007</v>
      </c>
      <c r="BA149" s="157">
        <f>IF('Indicator Date'!BA149="","x",'Indicator Date'!BA149)</f>
        <v>2015</v>
      </c>
      <c r="BB149" s="157">
        <f>IF('Indicator Date'!BB149="","x",'Indicator Date'!BB149)</f>
        <v>2017</v>
      </c>
      <c r="BC149" s="157">
        <f>IF('Indicator Date'!BC149="","x",'Indicator Date'!BC149)</f>
        <v>2017</v>
      </c>
      <c r="BD149" s="157">
        <f>IF('Indicator Date'!BD149="","x",'Indicator Date'!BD149)</f>
        <v>2015</v>
      </c>
      <c r="BE149" s="157" t="str">
        <f>IF('Indicator Date'!BE149="","x",'Indicator Date'!BE149)</f>
        <v>x</v>
      </c>
      <c r="BF149" s="104"/>
    </row>
    <row r="150" spans="1:58" x14ac:dyDescent="0.25">
      <c r="A150" s="128" t="s">
        <v>276</v>
      </c>
      <c r="B150" s="107" t="s">
        <v>275</v>
      </c>
      <c r="C150" s="157">
        <f>IF('Indicator Date'!C150="","x",'Indicator Date'!C150)</f>
        <v>2015</v>
      </c>
      <c r="D150" s="157">
        <f>IF('Indicator Date'!D150="","x",'Indicator Date'!D150)</f>
        <v>2015</v>
      </c>
      <c r="E150" s="157">
        <f>IF('Indicator Date'!E150="","x",'Indicator Date'!E150)</f>
        <v>2015</v>
      </c>
      <c r="F150" s="157">
        <f>IF('Indicator Date'!F150="","x",'Indicator Date'!F150)</f>
        <v>2015</v>
      </c>
      <c r="G150" s="157">
        <f>IF('Indicator Date'!G150="","x",'Indicator Date'!G150)</f>
        <v>2015</v>
      </c>
      <c r="H150" s="157">
        <f>IF('Indicator Date'!H150="","x",'Indicator Date'!H150)</f>
        <v>2015</v>
      </c>
      <c r="I150" s="157">
        <f>IF('Indicator Date'!I150="","x",'Indicator Date'!I150)</f>
        <v>2015</v>
      </c>
      <c r="J150" s="157">
        <f>IF('Indicator Date'!J150="","x",'Indicator Date'!J150)</f>
        <v>2016</v>
      </c>
      <c r="K150" s="157">
        <f>IF('Indicator Date'!K150="","x",'Indicator Date'!K150)</f>
        <v>2016</v>
      </c>
      <c r="L150" s="157">
        <f>IF('Indicator Date'!L150="","x",'Indicator Date'!L150)</f>
        <v>2016</v>
      </c>
      <c r="M150" s="157">
        <f>IF('Indicator Date'!M150="","x",'Indicator Date'!M150)</f>
        <v>2019</v>
      </c>
      <c r="N150" s="157">
        <f>IF('Indicator Date'!N150="","x",'Indicator Date'!N150)</f>
        <v>2019</v>
      </c>
      <c r="O150" s="157">
        <f>IF('Indicator Date'!O150="","x",'Indicator Date'!O150)</f>
        <v>2018</v>
      </c>
      <c r="P150" s="157">
        <f>IF('Indicator Date'!P150="","x",'Indicator Date'!P150)</f>
        <v>2018</v>
      </c>
      <c r="Q150" s="157">
        <f>IF('Indicator Date'!Q150="","x",'Indicator Date'!Q150)</f>
        <v>2017</v>
      </c>
      <c r="R150" s="157" t="str">
        <f>IF('Indicator Date'!R150="","x",LEFT(RIGHT('Indicator Date'!R150,6),4))</f>
        <v>x</v>
      </c>
      <c r="S150" s="157">
        <f>IF('Indicator Date'!S150="","x",'Indicator Date'!S150)</f>
        <v>2019</v>
      </c>
      <c r="T150" s="157">
        <f>IF('Indicator Date'!T150="","x",'Indicator Date'!T150)</f>
        <v>2016</v>
      </c>
      <c r="U150" s="157">
        <f>IF('Indicator Date'!U150="","x",'Indicator Date'!U150)</f>
        <v>2017</v>
      </c>
      <c r="V150" s="157">
        <f>IF('Indicator Date'!V150="","x",'Indicator Date'!V150)</f>
        <v>2017</v>
      </c>
      <c r="W150" s="157">
        <f>IF('Indicator Date'!W150="","x",'Indicator Date'!W150)</f>
        <v>2015</v>
      </c>
      <c r="X150" s="157">
        <f>IF('Indicator Date'!X150="","x",'Indicator Date'!X150)</f>
        <v>2014</v>
      </c>
      <c r="Y150" s="157">
        <f>IF('Indicator Date'!Y150="","x",'Indicator Date'!Y150)</f>
        <v>2010</v>
      </c>
      <c r="Z150" s="157">
        <f>IF('Indicator Date'!Z150="","x",'Indicator Date'!Z150)</f>
        <v>2017</v>
      </c>
      <c r="AA150" s="157">
        <f>IF('Indicator Date'!AA150="","x",'Indicator Date'!AA150)</f>
        <v>2017</v>
      </c>
      <c r="AB150" s="157" t="str">
        <f>IF('Indicator Date'!AB150="","x",'Indicator Date'!AB150)</f>
        <v>x</v>
      </c>
      <c r="AC150" s="157">
        <f>IF('Indicator Date'!AC150="","x",'Indicator Date'!AC150)</f>
        <v>2015</v>
      </c>
      <c r="AD150" s="157">
        <f>IF('Indicator Date'!AD150="","x",'Indicator Date'!AD150)</f>
        <v>2015</v>
      </c>
      <c r="AE150" s="157" t="str">
        <f>IF('Indicator Date'!AE150="","x",'Indicator Date'!AE150)</f>
        <v>x</v>
      </c>
      <c r="AF150" s="157">
        <f>IF('Indicator Date'!AF150="","x",'Indicator Date'!AF150)</f>
        <v>2017</v>
      </c>
      <c r="AG150" s="157">
        <f>IF('Indicator Date'!AG150="","x",'Indicator Date'!AG150)</f>
        <v>2008</v>
      </c>
      <c r="AH150" s="157">
        <f>IF('Indicator Date'!AH150="","x",'Indicator Date'!AH150)</f>
        <v>2016</v>
      </c>
      <c r="AI150" s="157">
        <f>IF('Indicator Date'!AI150="","x",'Indicator Date'!AI150)</f>
        <v>2017</v>
      </c>
      <c r="AJ150" s="157">
        <f>IF('Indicator Date'!AJ150="","x",'Indicator Date'!AJ150)</f>
        <v>2018</v>
      </c>
      <c r="AK150" s="157" t="str">
        <f>IF('Indicator Date'!AK150="","x",YEAR('Indicator Date'!AK150))</f>
        <v>x</v>
      </c>
      <c r="AL150" s="157">
        <f>IF('Indicator Date'!AL150="","x",YEAR('Indicator Date'!AL150))</f>
        <v>2018</v>
      </c>
      <c r="AM150" s="157" t="str">
        <f>IF('Indicator Date'!AM150="","x",YEAR('Indicator Date'!AM150))</f>
        <v>x</v>
      </c>
      <c r="AN150" s="157">
        <f>IF('Indicator Date'!AN150="","x",'Indicator Date'!AN150)</f>
        <v>2016</v>
      </c>
      <c r="AO150" s="157">
        <f>IF('Indicator Date'!AO150="","x",'Indicator Date'!AO150)</f>
        <v>2016</v>
      </c>
      <c r="AP150" s="157" t="str">
        <f>IF('Indicator Date'!AP150="","x",'Indicator Date'!AP150)</f>
        <v>x</v>
      </c>
      <c r="AQ150" s="157" t="str">
        <f>IF('Indicator Date'!AQ150="","x",'Indicator Date'!AQ150)</f>
        <v>x</v>
      </c>
      <c r="AR150" s="157">
        <f>IF('Indicator Date'!AR150="","x",'Indicator Date'!AR150)</f>
        <v>2013</v>
      </c>
      <c r="AS150" s="157">
        <f>IF('Indicator Date'!AS150="","x",'Indicator Date'!AS150)</f>
        <v>2017</v>
      </c>
      <c r="AT150" s="157" t="str">
        <f>IF('Indicator Date'!AT150="","x",'Indicator Date'!AT150)</f>
        <v>x</v>
      </c>
      <c r="AU150" s="157">
        <f>IF('Indicator Date'!AU150="","x",'Indicator Date'!AU150)</f>
        <v>2016</v>
      </c>
      <c r="AV150" s="157">
        <f>IF('Indicator Date'!AV150="","x",'Indicator Date'!AV150)</f>
        <v>2015</v>
      </c>
      <c r="AW150" s="157">
        <f>IF('Indicator Date'!AW150="","x",'Indicator Date'!AW150)</f>
        <v>2016</v>
      </c>
      <c r="AX150" s="157">
        <f>IF('Indicator Date'!AX150="","x",'Indicator Date'!AX150)</f>
        <v>2017</v>
      </c>
      <c r="AY150" s="157">
        <f>IF('Indicator Date'!AY150="","x",'Indicator Date'!AY150)</f>
        <v>2014</v>
      </c>
      <c r="AZ150" s="157">
        <f>IF('Indicator Date'!AZ150="","x",'Indicator Date'!AZ150)</f>
        <v>2015</v>
      </c>
      <c r="BA150" s="157">
        <f>IF('Indicator Date'!BA150="","x",'Indicator Date'!BA150)</f>
        <v>2015</v>
      </c>
      <c r="BB150" s="157">
        <f>IF('Indicator Date'!BB150="","x",'Indicator Date'!BB150)</f>
        <v>2017</v>
      </c>
      <c r="BC150" s="157">
        <f>IF('Indicator Date'!BC150="","x",'Indicator Date'!BC150)</f>
        <v>2017</v>
      </c>
      <c r="BD150" s="157">
        <f>IF('Indicator Date'!BD150="","x",'Indicator Date'!BD150)</f>
        <v>2015</v>
      </c>
      <c r="BE150" s="157" t="str">
        <f>IF('Indicator Date'!BE150="","x",'Indicator Date'!BE150)</f>
        <v>x</v>
      </c>
      <c r="BF150" s="104"/>
    </row>
    <row r="151" spans="1:58" x14ac:dyDescent="0.25">
      <c r="A151" s="128" t="s">
        <v>278</v>
      </c>
      <c r="B151" s="107" t="s">
        <v>277</v>
      </c>
      <c r="C151" s="157">
        <f>IF('Indicator Date'!C151="","x",'Indicator Date'!C151)</f>
        <v>2015</v>
      </c>
      <c r="D151" s="157">
        <f>IF('Indicator Date'!D151="","x",'Indicator Date'!D151)</f>
        <v>2015</v>
      </c>
      <c r="E151" s="157">
        <f>IF('Indicator Date'!E151="","x",'Indicator Date'!E151)</f>
        <v>2015</v>
      </c>
      <c r="F151" s="157">
        <f>IF('Indicator Date'!F151="","x",'Indicator Date'!F151)</f>
        <v>2015</v>
      </c>
      <c r="G151" s="157">
        <f>IF('Indicator Date'!G151="","x",'Indicator Date'!G151)</f>
        <v>2015</v>
      </c>
      <c r="H151" s="157">
        <f>IF('Indicator Date'!H151="","x",'Indicator Date'!H151)</f>
        <v>2015</v>
      </c>
      <c r="I151" s="157">
        <f>IF('Indicator Date'!I151="","x",'Indicator Date'!I151)</f>
        <v>2015</v>
      </c>
      <c r="J151" s="157">
        <f>IF('Indicator Date'!J151="","x",'Indicator Date'!J151)</f>
        <v>2016</v>
      </c>
      <c r="K151" s="157">
        <f>IF('Indicator Date'!K151="","x",'Indicator Date'!K151)</f>
        <v>2016</v>
      </c>
      <c r="L151" s="157">
        <f>IF('Indicator Date'!L151="","x",'Indicator Date'!L151)</f>
        <v>2016</v>
      </c>
      <c r="M151" s="157">
        <f>IF('Indicator Date'!M151="","x",'Indicator Date'!M151)</f>
        <v>2019</v>
      </c>
      <c r="N151" s="157">
        <f>IF('Indicator Date'!N151="","x",'Indicator Date'!N151)</f>
        <v>2019</v>
      </c>
      <c r="O151" s="157">
        <f>IF('Indicator Date'!O151="","x",'Indicator Date'!O151)</f>
        <v>2018</v>
      </c>
      <c r="P151" s="157">
        <f>IF('Indicator Date'!P151="","x",'Indicator Date'!P151)</f>
        <v>2018</v>
      </c>
      <c r="Q151" s="157">
        <f>IF('Indicator Date'!Q151="","x",'Indicator Date'!Q151)</f>
        <v>2017</v>
      </c>
      <c r="R151" s="157" t="str">
        <f>IF('Indicator Date'!R151="","x",LEFT(RIGHT('Indicator Date'!R151,6),4))</f>
        <v>2009</v>
      </c>
      <c r="S151" s="157">
        <f>IF('Indicator Date'!S151="","x",'Indicator Date'!S151)</f>
        <v>2019</v>
      </c>
      <c r="T151" s="157">
        <f>IF('Indicator Date'!T151="","x",'Indicator Date'!T151)</f>
        <v>2016</v>
      </c>
      <c r="U151" s="157">
        <f>IF('Indicator Date'!U151="","x",'Indicator Date'!U151)</f>
        <v>2017</v>
      </c>
      <c r="V151" s="157">
        <f>IF('Indicator Date'!V151="","x",'Indicator Date'!V151)</f>
        <v>2017</v>
      </c>
      <c r="W151" s="157">
        <f>IF('Indicator Date'!W151="","x",'Indicator Date'!W151)</f>
        <v>2015</v>
      </c>
      <c r="X151" s="157">
        <f>IF('Indicator Date'!X151="","x",'Indicator Date'!X151)</f>
        <v>2008</v>
      </c>
      <c r="Y151" s="157" t="str">
        <f>IF('Indicator Date'!Y151="","x",'Indicator Date'!Y151)</f>
        <v>x</v>
      </c>
      <c r="Z151" s="157">
        <f>IF('Indicator Date'!Z151="","x",'Indicator Date'!Z151)</f>
        <v>2017</v>
      </c>
      <c r="AA151" s="157">
        <f>IF('Indicator Date'!AA151="","x",'Indicator Date'!AA151)</f>
        <v>2017</v>
      </c>
      <c r="AB151" s="157">
        <f>IF('Indicator Date'!AB151="","x",'Indicator Date'!AB151)</f>
        <v>2014</v>
      </c>
      <c r="AC151" s="157">
        <f>IF('Indicator Date'!AC151="","x",'Indicator Date'!AC151)</f>
        <v>2015</v>
      </c>
      <c r="AD151" s="157">
        <f>IF('Indicator Date'!AD151="","x",'Indicator Date'!AD151)</f>
        <v>2015</v>
      </c>
      <c r="AE151" s="157">
        <f>IF('Indicator Date'!AE151="","x",'Indicator Date'!AE151)</f>
        <v>2012</v>
      </c>
      <c r="AF151" s="157">
        <f>IF('Indicator Date'!AF151="","x",'Indicator Date'!AF151)</f>
        <v>2017</v>
      </c>
      <c r="AG151" s="157">
        <f>IF('Indicator Date'!AG151="","x",'Indicator Date'!AG151)</f>
        <v>2010</v>
      </c>
      <c r="AH151" s="157">
        <f>IF('Indicator Date'!AH151="","x",'Indicator Date'!AH151)</f>
        <v>2016</v>
      </c>
      <c r="AI151" s="157">
        <f>IF('Indicator Date'!AI151="","x",'Indicator Date'!AI151)</f>
        <v>2017</v>
      </c>
      <c r="AJ151" s="157">
        <f>IF('Indicator Date'!AJ151="","x",'Indicator Date'!AJ151)</f>
        <v>2018</v>
      </c>
      <c r="AK151" s="157" t="str">
        <f>IF('Indicator Date'!AK151="","x",YEAR('Indicator Date'!AK151))</f>
        <v>x</v>
      </c>
      <c r="AL151" s="157">
        <f>IF('Indicator Date'!AL151="","x",YEAR('Indicator Date'!AL151))</f>
        <v>2018</v>
      </c>
      <c r="AM151" s="157" t="str">
        <f>IF('Indicator Date'!AM151="","x",YEAR('Indicator Date'!AM151))</f>
        <v>x</v>
      </c>
      <c r="AN151" s="157">
        <f>IF('Indicator Date'!AN151="","x",'Indicator Date'!AN151)</f>
        <v>2016</v>
      </c>
      <c r="AO151" s="157">
        <f>IF('Indicator Date'!AO151="","x",'Indicator Date'!AO151)</f>
        <v>2016</v>
      </c>
      <c r="AP151" s="157">
        <f>IF('Indicator Date'!AP151="","x",'Indicator Date'!AP151)</f>
        <v>2011</v>
      </c>
      <c r="AQ151" s="157" t="str">
        <f>IF('Indicator Date'!AQ151="","x",'Indicator Date'!AQ151)</f>
        <v>x</v>
      </c>
      <c r="AR151" s="157" t="str">
        <f>IF('Indicator Date'!AR151="","x",'Indicator Date'!AR151)</f>
        <v>x</v>
      </c>
      <c r="AS151" s="157">
        <f>IF('Indicator Date'!AS151="","x",'Indicator Date'!AS151)</f>
        <v>2017</v>
      </c>
      <c r="AT151" s="157">
        <f>IF('Indicator Date'!AT151="","x",'Indicator Date'!AT151)</f>
        <v>2018</v>
      </c>
      <c r="AU151" s="157">
        <f>IF('Indicator Date'!AU151="","x",'Indicator Date'!AU151)</f>
        <v>2016</v>
      </c>
      <c r="AV151" s="157">
        <f>IF('Indicator Date'!AV151="","x",'Indicator Date'!AV151)</f>
        <v>2015</v>
      </c>
      <c r="AW151" s="157">
        <f>IF('Indicator Date'!AW151="","x",'Indicator Date'!AW151)</f>
        <v>2016</v>
      </c>
      <c r="AX151" s="157">
        <f>IF('Indicator Date'!AX151="","x",'Indicator Date'!AX151)</f>
        <v>2017</v>
      </c>
      <c r="AY151" s="157">
        <f>IF('Indicator Date'!AY151="","x",'Indicator Date'!AY151)</f>
        <v>2014</v>
      </c>
      <c r="AZ151" s="157">
        <f>IF('Indicator Date'!AZ151="","x",'Indicator Date'!AZ151)</f>
        <v>2015</v>
      </c>
      <c r="BA151" s="157">
        <f>IF('Indicator Date'!BA151="","x",'Indicator Date'!BA151)</f>
        <v>2015</v>
      </c>
      <c r="BB151" s="157">
        <f>IF('Indicator Date'!BB151="","x",'Indicator Date'!BB151)</f>
        <v>2017</v>
      </c>
      <c r="BC151" s="157">
        <f>IF('Indicator Date'!BC151="","x",'Indicator Date'!BC151)</f>
        <v>2017</v>
      </c>
      <c r="BD151" s="157">
        <f>IF('Indicator Date'!BD151="","x",'Indicator Date'!BD151)</f>
        <v>2015</v>
      </c>
      <c r="BE151" s="157" t="str">
        <f>IF('Indicator Date'!BE151="","x",'Indicator Date'!BE151)</f>
        <v>x</v>
      </c>
      <c r="BF151" s="104"/>
    </row>
    <row r="152" spans="1:58" x14ac:dyDescent="0.25">
      <c r="A152" s="128" t="s">
        <v>280</v>
      </c>
      <c r="B152" s="107" t="s">
        <v>279</v>
      </c>
      <c r="C152" s="157">
        <f>IF('Indicator Date'!C152="","x",'Indicator Date'!C152)</f>
        <v>2015</v>
      </c>
      <c r="D152" s="157">
        <f>IF('Indicator Date'!D152="","x",'Indicator Date'!D152)</f>
        <v>2015</v>
      </c>
      <c r="E152" s="157">
        <f>IF('Indicator Date'!E152="","x",'Indicator Date'!E152)</f>
        <v>2015</v>
      </c>
      <c r="F152" s="157">
        <f>IF('Indicator Date'!F152="","x",'Indicator Date'!F152)</f>
        <v>2015</v>
      </c>
      <c r="G152" s="157">
        <f>IF('Indicator Date'!G152="","x",'Indicator Date'!G152)</f>
        <v>2015</v>
      </c>
      <c r="H152" s="157">
        <f>IF('Indicator Date'!H152="","x",'Indicator Date'!H152)</f>
        <v>2015</v>
      </c>
      <c r="I152" s="157">
        <f>IF('Indicator Date'!I152="","x",'Indicator Date'!I152)</f>
        <v>2015</v>
      </c>
      <c r="J152" s="157">
        <f>IF('Indicator Date'!J152="","x",'Indicator Date'!J152)</f>
        <v>2016</v>
      </c>
      <c r="K152" s="157">
        <f>IF('Indicator Date'!K152="","x",'Indicator Date'!K152)</f>
        <v>2016</v>
      </c>
      <c r="L152" s="157">
        <f>IF('Indicator Date'!L152="","x",'Indicator Date'!L152)</f>
        <v>2016</v>
      </c>
      <c r="M152" s="157">
        <f>IF('Indicator Date'!M152="","x",'Indicator Date'!M152)</f>
        <v>2019</v>
      </c>
      <c r="N152" s="157">
        <f>IF('Indicator Date'!N152="","x",'Indicator Date'!N152)</f>
        <v>2019</v>
      </c>
      <c r="O152" s="157">
        <f>IF('Indicator Date'!O152="","x",'Indicator Date'!O152)</f>
        <v>2018</v>
      </c>
      <c r="P152" s="157">
        <f>IF('Indicator Date'!P152="","x",'Indicator Date'!P152)</f>
        <v>2018</v>
      </c>
      <c r="Q152" s="157">
        <f>IF('Indicator Date'!Q152="","x",'Indicator Date'!Q152)</f>
        <v>2017</v>
      </c>
      <c r="R152" s="157" t="str">
        <f>IF('Indicator Date'!R152="","x",LEFT(RIGHT('Indicator Date'!R152,6),4))</f>
        <v>x</v>
      </c>
      <c r="S152" s="157">
        <f>IF('Indicator Date'!S152="","x",'Indicator Date'!S152)</f>
        <v>2019</v>
      </c>
      <c r="T152" s="157">
        <f>IF('Indicator Date'!T152="","x",'Indicator Date'!T152)</f>
        <v>2016</v>
      </c>
      <c r="U152" s="157">
        <f>IF('Indicator Date'!U152="","x",'Indicator Date'!U152)</f>
        <v>2017</v>
      </c>
      <c r="V152" s="157" t="str">
        <f>IF('Indicator Date'!V152="","x",'Indicator Date'!V152)</f>
        <v>x</v>
      </c>
      <c r="W152" s="157">
        <f>IF('Indicator Date'!W152="","x",'Indicator Date'!W152)</f>
        <v>2015</v>
      </c>
      <c r="X152" s="157" t="str">
        <f>IF('Indicator Date'!X152="","x",'Indicator Date'!X152)</f>
        <v>x</v>
      </c>
      <c r="Y152" s="157">
        <f>IF('Indicator Date'!Y152="","x",'Indicator Date'!Y152)</f>
        <v>2012</v>
      </c>
      <c r="Z152" s="157">
        <f>IF('Indicator Date'!Z152="","x",'Indicator Date'!Z152)</f>
        <v>2017</v>
      </c>
      <c r="AA152" s="157">
        <f>IF('Indicator Date'!AA152="","x",'Indicator Date'!AA152)</f>
        <v>2017</v>
      </c>
      <c r="AB152" s="157">
        <f>IF('Indicator Date'!AB152="","x",'Indicator Date'!AB152)</f>
        <v>2016</v>
      </c>
      <c r="AC152" s="157">
        <f>IF('Indicator Date'!AC152="","x",'Indicator Date'!AC152)</f>
        <v>2015</v>
      </c>
      <c r="AD152" s="157">
        <f>IF('Indicator Date'!AD152="","x",'Indicator Date'!AD152)</f>
        <v>2015</v>
      </c>
      <c r="AE152" s="157">
        <f>IF('Indicator Date'!AE152="","x",'Indicator Date'!AE152)</f>
        <v>2012</v>
      </c>
      <c r="AF152" s="157">
        <f>IF('Indicator Date'!AF152="","x",'Indicator Date'!AF152)</f>
        <v>2017</v>
      </c>
      <c r="AG152" s="157" t="str">
        <f>IF('Indicator Date'!AG152="","x",'Indicator Date'!AG152)</f>
        <v>x</v>
      </c>
      <c r="AH152" s="157">
        <f>IF('Indicator Date'!AH152="","x",'Indicator Date'!AH152)</f>
        <v>2016</v>
      </c>
      <c r="AI152" s="157">
        <f>IF('Indicator Date'!AI152="","x",'Indicator Date'!AI152)</f>
        <v>2017</v>
      </c>
      <c r="AJ152" s="157">
        <f>IF('Indicator Date'!AJ152="","x",'Indicator Date'!AJ152)</f>
        <v>2018</v>
      </c>
      <c r="AK152" s="157" t="str">
        <f>IF('Indicator Date'!AK152="","x",YEAR('Indicator Date'!AK152))</f>
        <v>x</v>
      </c>
      <c r="AL152" s="157">
        <f>IF('Indicator Date'!AL152="","x",YEAR('Indicator Date'!AL152))</f>
        <v>2017</v>
      </c>
      <c r="AM152" s="157" t="str">
        <f>IF('Indicator Date'!AM152="","x",YEAR('Indicator Date'!AM152))</f>
        <v>x</v>
      </c>
      <c r="AN152" s="157">
        <f>IF('Indicator Date'!AN152="","x",'Indicator Date'!AN152)</f>
        <v>2016</v>
      </c>
      <c r="AO152" s="157">
        <f>IF('Indicator Date'!AO152="","x",'Indicator Date'!AO152)</f>
        <v>2016</v>
      </c>
      <c r="AP152" s="157">
        <f>IF('Indicator Date'!AP152="","x",'Indicator Date'!AP152)</f>
        <v>2013</v>
      </c>
      <c r="AQ152" s="157">
        <f>IF('Indicator Date'!AQ152="","x",'Indicator Date'!AQ152)</f>
        <v>2014</v>
      </c>
      <c r="AR152" s="157" t="str">
        <f>IF('Indicator Date'!AR152="","x",'Indicator Date'!AR152)</f>
        <v>x</v>
      </c>
      <c r="AS152" s="157">
        <f>IF('Indicator Date'!AS152="","x",'Indicator Date'!AS152)</f>
        <v>2017</v>
      </c>
      <c r="AT152" s="157">
        <f>IF('Indicator Date'!AT152="","x",'Indicator Date'!AT152)</f>
        <v>2018</v>
      </c>
      <c r="AU152" s="157">
        <f>IF('Indicator Date'!AU152="","x",'Indicator Date'!AU152)</f>
        <v>2016</v>
      </c>
      <c r="AV152" s="157">
        <f>IF('Indicator Date'!AV152="","x",'Indicator Date'!AV152)</f>
        <v>2015</v>
      </c>
      <c r="AW152" s="157">
        <f>IF('Indicator Date'!AW152="","x",'Indicator Date'!AW152)</f>
        <v>2016</v>
      </c>
      <c r="AX152" s="157">
        <f>IF('Indicator Date'!AX152="","x",'Indicator Date'!AX152)</f>
        <v>2017</v>
      </c>
      <c r="AY152" s="157">
        <f>IF('Indicator Date'!AY152="","x",'Indicator Date'!AY152)</f>
        <v>2014</v>
      </c>
      <c r="AZ152" s="157">
        <f>IF('Indicator Date'!AZ152="","x",'Indicator Date'!AZ152)</f>
        <v>2015</v>
      </c>
      <c r="BA152" s="157">
        <f>IF('Indicator Date'!BA152="","x",'Indicator Date'!BA152)</f>
        <v>2015</v>
      </c>
      <c r="BB152" s="157">
        <f>IF('Indicator Date'!BB152="","x",'Indicator Date'!BB152)</f>
        <v>2017</v>
      </c>
      <c r="BC152" s="157">
        <f>IF('Indicator Date'!BC152="","x",'Indicator Date'!BC152)</f>
        <v>2017</v>
      </c>
      <c r="BD152" s="157">
        <f>IF('Indicator Date'!BD152="","x",'Indicator Date'!BD152)</f>
        <v>2015</v>
      </c>
      <c r="BE152" s="157" t="str">
        <f>IF('Indicator Date'!BE152="","x",'Indicator Date'!BE152)</f>
        <v>x</v>
      </c>
      <c r="BF152" s="104"/>
    </row>
    <row r="153" spans="1:58" x14ac:dyDescent="0.25">
      <c r="A153" s="128" t="s">
        <v>282</v>
      </c>
      <c r="B153" s="107" t="s">
        <v>281</v>
      </c>
      <c r="C153" s="157">
        <f>IF('Indicator Date'!C153="","x",'Indicator Date'!C153)</f>
        <v>2015</v>
      </c>
      <c r="D153" s="157">
        <f>IF('Indicator Date'!D153="","x",'Indicator Date'!D153)</f>
        <v>2015</v>
      </c>
      <c r="E153" s="157">
        <f>IF('Indicator Date'!E153="","x",'Indicator Date'!E153)</f>
        <v>2015</v>
      </c>
      <c r="F153" s="157">
        <f>IF('Indicator Date'!F153="","x",'Indicator Date'!F153)</f>
        <v>2015</v>
      </c>
      <c r="G153" s="157">
        <f>IF('Indicator Date'!G153="","x",'Indicator Date'!G153)</f>
        <v>2015</v>
      </c>
      <c r="H153" s="157">
        <f>IF('Indicator Date'!H153="","x",'Indicator Date'!H153)</f>
        <v>2015</v>
      </c>
      <c r="I153" s="157">
        <f>IF('Indicator Date'!I153="","x",'Indicator Date'!I153)</f>
        <v>2015</v>
      </c>
      <c r="J153" s="157">
        <f>IF('Indicator Date'!J153="","x",'Indicator Date'!J153)</f>
        <v>2016</v>
      </c>
      <c r="K153" s="157">
        <f>IF('Indicator Date'!K153="","x",'Indicator Date'!K153)</f>
        <v>2016</v>
      </c>
      <c r="L153" s="157">
        <f>IF('Indicator Date'!L153="","x",'Indicator Date'!L153)</f>
        <v>2016</v>
      </c>
      <c r="M153" s="157">
        <f>IF('Indicator Date'!M153="","x",'Indicator Date'!M153)</f>
        <v>2019</v>
      </c>
      <c r="N153" s="157">
        <f>IF('Indicator Date'!N153="","x",'Indicator Date'!N153)</f>
        <v>2019</v>
      </c>
      <c r="O153" s="157">
        <f>IF('Indicator Date'!O153="","x",'Indicator Date'!O153)</f>
        <v>2018</v>
      </c>
      <c r="P153" s="157">
        <f>IF('Indicator Date'!P153="","x",'Indicator Date'!P153)</f>
        <v>2018</v>
      </c>
      <c r="Q153" s="157">
        <f>IF('Indicator Date'!Q153="","x",'Indicator Date'!Q153)</f>
        <v>2017</v>
      </c>
      <c r="R153" s="157" t="str">
        <f>IF('Indicator Date'!R153="","x",LEFT(RIGHT('Indicator Date'!R153,6),4))</f>
        <v>2016</v>
      </c>
      <c r="S153" s="157">
        <f>IF('Indicator Date'!S153="","x",'Indicator Date'!S153)</f>
        <v>2019</v>
      </c>
      <c r="T153" s="157">
        <f>IF('Indicator Date'!T153="","x",'Indicator Date'!T153)</f>
        <v>2016</v>
      </c>
      <c r="U153" s="157">
        <f>IF('Indicator Date'!U153="","x",'Indicator Date'!U153)</f>
        <v>2017</v>
      </c>
      <c r="V153" s="157">
        <f>IF('Indicator Date'!V153="","x",'Indicator Date'!V153)</f>
        <v>2017</v>
      </c>
      <c r="W153" s="157">
        <f>IF('Indicator Date'!W153="","x",'Indicator Date'!W153)</f>
        <v>2015</v>
      </c>
      <c r="X153" s="157">
        <f>IF('Indicator Date'!X153="","x",'Indicator Date'!X153)</f>
        <v>2016</v>
      </c>
      <c r="Y153" s="157">
        <f>IF('Indicator Date'!Y153="","x",'Indicator Date'!Y153)</f>
        <v>2016</v>
      </c>
      <c r="Z153" s="157">
        <f>IF('Indicator Date'!Z153="","x",'Indicator Date'!Z153)</f>
        <v>2017</v>
      </c>
      <c r="AA153" s="157">
        <f>IF('Indicator Date'!AA153="","x",'Indicator Date'!AA153)</f>
        <v>2017</v>
      </c>
      <c r="AB153" s="157">
        <f>IF('Indicator Date'!AB153="","x",'Indicator Date'!AB153)</f>
        <v>2017</v>
      </c>
      <c r="AC153" s="157">
        <f>IF('Indicator Date'!AC153="","x",'Indicator Date'!AC153)</f>
        <v>2015</v>
      </c>
      <c r="AD153" s="157">
        <f>IF('Indicator Date'!AD153="","x",'Indicator Date'!AD153)</f>
        <v>2015</v>
      </c>
      <c r="AE153" s="157">
        <f>IF('Indicator Date'!AE153="","x",'Indicator Date'!AE153)</f>
        <v>2012</v>
      </c>
      <c r="AF153" s="157">
        <f>IF('Indicator Date'!AF153="","x",'Indicator Date'!AF153)</f>
        <v>2017</v>
      </c>
      <c r="AG153" s="157">
        <f>IF('Indicator Date'!AG153="","x",'Indicator Date'!AG153)</f>
        <v>2011</v>
      </c>
      <c r="AH153" s="157">
        <f>IF('Indicator Date'!AH153="","x",'Indicator Date'!AH153)</f>
        <v>2016</v>
      </c>
      <c r="AI153" s="157">
        <f>IF('Indicator Date'!AI153="","x",'Indicator Date'!AI153)</f>
        <v>2017</v>
      </c>
      <c r="AJ153" s="157">
        <f>IF('Indicator Date'!AJ153="","x",'Indicator Date'!AJ153)</f>
        <v>2018</v>
      </c>
      <c r="AK153" s="157">
        <f>IF('Indicator Date'!AK153="","x",YEAR('Indicator Date'!AK153))</f>
        <v>2017</v>
      </c>
      <c r="AL153" s="157">
        <f>IF('Indicator Date'!AL153="","x",YEAR('Indicator Date'!AL153))</f>
        <v>2018</v>
      </c>
      <c r="AM153" s="157" t="str">
        <f>IF('Indicator Date'!AM153="","x",YEAR('Indicator Date'!AM153))</f>
        <v>x</v>
      </c>
      <c r="AN153" s="157">
        <f>IF('Indicator Date'!AN153="","x",'Indicator Date'!AN153)</f>
        <v>2016</v>
      </c>
      <c r="AO153" s="157">
        <f>IF('Indicator Date'!AO153="","x",'Indicator Date'!AO153)</f>
        <v>2016</v>
      </c>
      <c r="AP153" s="157">
        <f>IF('Indicator Date'!AP153="","x",'Indicator Date'!AP153)</f>
        <v>2014</v>
      </c>
      <c r="AQ153" s="157">
        <f>IF('Indicator Date'!AQ153="","x",'Indicator Date'!AQ153)</f>
        <v>2014</v>
      </c>
      <c r="AR153" s="157">
        <f>IF('Indicator Date'!AR153="","x",'Indicator Date'!AR153)</f>
        <v>2015</v>
      </c>
      <c r="AS153" s="157">
        <f>IF('Indicator Date'!AS153="","x",'Indicator Date'!AS153)</f>
        <v>2017</v>
      </c>
      <c r="AT153" s="157">
        <f>IF('Indicator Date'!AT153="","x",'Indicator Date'!AT153)</f>
        <v>2018</v>
      </c>
      <c r="AU153" s="157">
        <f>IF('Indicator Date'!AU153="","x",'Indicator Date'!AU153)</f>
        <v>2016</v>
      </c>
      <c r="AV153" s="157">
        <f>IF('Indicator Date'!AV153="","x",'Indicator Date'!AV153)</f>
        <v>2017</v>
      </c>
      <c r="AW153" s="157">
        <f>IF('Indicator Date'!AW153="","x",'Indicator Date'!AW153)</f>
        <v>2016</v>
      </c>
      <c r="AX153" s="157">
        <f>IF('Indicator Date'!AX153="","x",'Indicator Date'!AX153)</f>
        <v>2017</v>
      </c>
      <c r="AY153" s="157">
        <f>IF('Indicator Date'!AY153="","x",'Indicator Date'!AY153)</f>
        <v>2014</v>
      </c>
      <c r="AZ153" s="157">
        <f>IF('Indicator Date'!AZ153="","x",'Indicator Date'!AZ153)</f>
        <v>2015</v>
      </c>
      <c r="BA153" s="157">
        <f>IF('Indicator Date'!BA153="","x",'Indicator Date'!BA153)</f>
        <v>2015</v>
      </c>
      <c r="BB153" s="157">
        <f>IF('Indicator Date'!BB153="","x",'Indicator Date'!BB153)</f>
        <v>2017</v>
      </c>
      <c r="BC153" s="157">
        <f>IF('Indicator Date'!BC153="","x",'Indicator Date'!BC153)</f>
        <v>2017</v>
      </c>
      <c r="BD153" s="157">
        <f>IF('Indicator Date'!BD153="","x",'Indicator Date'!BD153)</f>
        <v>2015</v>
      </c>
      <c r="BE153" s="157" t="str">
        <f>IF('Indicator Date'!BE153="","x",'Indicator Date'!BE153)</f>
        <v>x</v>
      </c>
      <c r="BF153" s="104"/>
    </row>
    <row r="154" spans="1:58" x14ac:dyDescent="0.25">
      <c r="A154" s="128" t="s">
        <v>284</v>
      </c>
      <c r="B154" s="107" t="s">
        <v>283</v>
      </c>
      <c r="C154" s="157">
        <f>IF('Indicator Date'!C154="","x",'Indicator Date'!C154)</f>
        <v>2015</v>
      </c>
      <c r="D154" s="157">
        <f>IF('Indicator Date'!D154="","x",'Indicator Date'!D154)</f>
        <v>2015</v>
      </c>
      <c r="E154" s="157">
        <f>IF('Indicator Date'!E154="","x",'Indicator Date'!E154)</f>
        <v>2015</v>
      </c>
      <c r="F154" s="157">
        <f>IF('Indicator Date'!F154="","x",'Indicator Date'!F154)</f>
        <v>2015</v>
      </c>
      <c r="G154" s="157">
        <f>IF('Indicator Date'!G154="","x",'Indicator Date'!G154)</f>
        <v>2015</v>
      </c>
      <c r="H154" s="157">
        <f>IF('Indicator Date'!H154="","x",'Indicator Date'!H154)</f>
        <v>2015</v>
      </c>
      <c r="I154" s="157">
        <f>IF('Indicator Date'!I154="","x",'Indicator Date'!I154)</f>
        <v>2015</v>
      </c>
      <c r="J154" s="157">
        <f>IF('Indicator Date'!J154="","x",'Indicator Date'!J154)</f>
        <v>2016</v>
      </c>
      <c r="K154" s="157">
        <f>IF('Indicator Date'!K154="","x",'Indicator Date'!K154)</f>
        <v>2016</v>
      </c>
      <c r="L154" s="157">
        <f>IF('Indicator Date'!L154="","x",'Indicator Date'!L154)</f>
        <v>2016</v>
      </c>
      <c r="M154" s="157">
        <f>IF('Indicator Date'!M154="","x",'Indicator Date'!M154)</f>
        <v>2019</v>
      </c>
      <c r="N154" s="157">
        <f>IF('Indicator Date'!N154="","x",'Indicator Date'!N154)</f>
        <v>2019</v>
      </c>
      <c r="O154" s="157">
        <f>IF('Indicator Date'!O154="","x",'Indicator Date'!O154)</f>
        <v>2018</v>
      </c>
      <c r="P154" s="157">
        <f>IF('Indicator Date'!P154="","x",'Indicator Date'!P154)</f>
        <v>2018</v>
      </c>
      <c r="Q154" s="157">
        <f>IF('Indicator Date'!Q154="","x",'Indicator Date'!Q154)</f>
        <v>2017</v>
      </c>
      <c r="R154" s="157" t="str">
        <f>IF('Indicator Date'!R154="","x",LEFT(RIGHT('Indicator Date'!R154,6),4))</f>
        <v>2014</v>
      </c>
      <c r="S154" s="157">
        <f>IF('Indicator Date'!S154="","x",'Indicator Date'!S154)</f>
        <v>2019</v>
      </c>
      <c r="T154" s="157">
        <f>IF('Indicator Date'!T154="","x",'Indicator Date'!T154)</f>
        <v>2016</v>
      </c>
      <c r="U154" s="157">
        <f>IF('Indicator Date'!U154="","x",'Indicator Date'!U154)</f>
        <v>2017</v>
      </c>
      <c r="V154" s="157">
        <f>IF('Indicator Date'!V154="","x",'Indicator Date'!V154)</f>
        <v>2017</v>
      </c>
      <c r="W154" s="157">
        <f>IF('Indicator Date'!W154="","x",'Indicator Date'!W154)</f>
        <v>2015</v>
      </c>
      <c r="X154" s="157">
        <f>IF('Indicator Date'!X154="","x",'Indicator Date'!X154)</f>
        <v>2014</v>
      </c>
      <c r="Y154" s="157">
        <f>IF('Indicator Date'!Y154="","x",'Indicator Date'!Y154)</f>
        <v>2010</v>
      </c>
      <c r="Z154" s="157">
        <f>IF('Indicator Date'!Z154="","x",'Indicator Date'!Z154)</f>
        <v>2017</v>
      </c>
      <c r="AA154" s="157">
        <f>IF('Indicator Date'!AA154="","x",'Indicator Date'!AA154)</f>
        <v>2017</v>
      </c>
      <c r="AB154" s="157">
        <f>IF('Indicator Date'!AB154="","x",'Indicator Date'!AB154)</f>
        <v>2017</v>
      </c>
      <c r="AC154" s="157">
        <f>IF('Indicator Date'!AC154="","x",'Indicator Date'!AC154)</f>
        <v>2015</v>
      </c>
      <c r="AD154" s="157">
        <f>IF('Indicator Date'!AD154="","x",'Indicator Date'!AD154)</f>
        <v>2015</v>
      </c>
      <c r="AE154" s="157" t="str">
        <f>IF('Indicator Date'!AE154="","x",'Indicator Date'!AE154)</f>
        <v>x</v>
      </c>
      <c r="AF154" s="157">
        <f>IF('Indicator Date'!AF154="","x",'Indicator Date'!AF154)</f>
        <v>2017</v>
      </c>
      <c r="AG154" s="157">
        <f>IF('Indicator Date'!AG154="","x",'Indicator Date'!AG154)</f>
        <v>2010</v>
      </c>
      <c r="AH154" s="157">
        <f>IF('Indicator Date'!AH154="","x",'Indicator Date'!AH154)</f>
        <v>2016</v>
      </c>
      <c r="AI154" s="157">
        <f>IF('Indicator Date'!AI154="","x",'Indicator Date'!AI154)</f>
        <v>2017</v>
      </c>
      <c r="AJ154" s="157">
        <f>IF('Indicator Date'!AJ154="","x",'Indicator Date'!AJ154)</f>
        <v>2018</v>
      </c>
      <c r="AK154" s="157" t="str">
        <f>IF('Indicator Date'!AK154="","x",YEAR('Indicator Date'!AK154))</f>
        <v>x</v>
      </c>
      <c r="AL154" s="157">
        <f>IF('Indicator Date'!AL154="","x",YEAR('Indicator Date'!AL154))</f>
        <v>2018</v>
      </c>
      <c r="AM154" s="157" t="str">
        <f>IF('Indicator Date'!AM154="","x",YEAR('Indicator Date'!AM154))</f>
        <v>x</v>
      </c>
      <c r="AN154" s="157">
        <f>IF('Indicator Date'!AN154="","x",'Indicator Date'!AN154)</f>
        <v>2016</v>
      </c>
      <c r="AO154" s="157">
        <f>IF('Indicator Date'!AO154="","x",'Indicator Date'!AO154)</f>
        <v>2016</v>
      </c>
      <c r="AP154" s="157">
        <f>IF('Indicator Date'!AP154="","x",'Indicator Date'!AP154)</f>
        <v>2011</v>
      </c>
      <c r="AQ154" s="157">
        <f>IF('Indicator Date'!AQ154="","x",'Indicator Date'!AQ154)</f>
        <v>2012</v>
      </c>
      <c r="AR154" s="157">
        <f>IF('Indicator Date'!AR154="","x",'Indicator Date'!AR154)</f>
        <v>2015</v>
      </c>
      <c r="AS154" s="157">
        <f>IF('Indicator Date'!AS154="","x",'Indicator Date'!AS154)</f>
        <v>2017</v>
      </c>
      <c r="AT154" s="157">
        <f>IF('Indicator Date'!AT154="","x",'Indicator Date'!AT154)</f>
        <v>2018</v>
      </c>
      <c r="AU154" s="157">
        <f>IF('Indicator Date'!AU154="","x",'Indicator Date'!AU154)</f>
        <v>2016</v>
      </c>
      <c r="AV154" s="157">
        <f>IF('Indicator Date'!AV154="","x",'Indicator Date'!AV154)</f>
        <v>2016</v>
      </c>
      <c r="AW154" s="157">
        <f>IF('Indicator Date'!AW154="","x",'Indicator Date'!AW154)</f>
        <v>2016</v>
      </c>
      <c r="AX154" s="157">
        <f>IF('Indicator Date'!AX154="","x",'Indicator Date'!AX154)</f>
        <v>2017</v>
      </c>
      <c r="AY154" s="157">
        <f>IF('Indicator Date'!AY154="","x",'Indicator Date'!AY154)</f>
        <v>2014</v>
      </c>
      <c r="AZ154" s="157">
        <f>IF('Indicator Date'!AZ154="","x",'Indicator Date'!AZ154)</f>
        <v>2015</v>
      </c>
      <c r="BA154" s="157">
        <f>IF('Indicator Date'!BA154="","x",'Indicator Date'!BA154)</f>
        <v>2015</v>
      </c>
      <c r="BB154" s="157">
        <f>IF('Indicator Date'!BB154="","x",'Indicator Date'!BB154)</f>
        <v>2017</v>
      </c>
      <c r="BC154" s="157">
        <f>IF('Indicator Date'!BC154="","x",'Indicator Date'!BC154)</f>
        <v>2017</v>
      </c>
      <c r="BD154" s="157">
        <f>IF('Indicator Date'!BD154="","x",'Indicator Date'!BD154)</f>
        <v>2015</v>
      </c>
      <c r="BE154" s="157" t="str">
        <f>IF('Indicator Date'!BE154="","x",'Indicator Date'!BE154)</f>
        <v>x</v>
      </c>
      <c r="BF154" s="104"/>
    </row>
    <row r="155" spans="1:58" x14ac:dyDescent="0.25">
      <c r="A155" s="128" t="s">
        <v>286</v>
      </c>
      <c r="B155" s="107" t="s">
        <v>285</v>
      </c>
      <c r="C155" s="157">
        <f>IF('Indicator Date'!C155="","x",'Indicator Date'!C155)</f>
        <v>2015</v>
      </c>
      <c r="D155" s="157">
        <f>IF('Indicator Date'!D155="","x",'Indicator Date'!D155)</f>
        <v>2015</v>
      </c>
      <c r="E155" s="157">
        <f>IF('Indicator Date'!E155="","x",'Indicator Date'!E155)</f>
        <v>2015</v>
      </c>
      <c r="F155" s="157">
        <f>IF('Indicator Date'!F155="","x",'Indicator Date'!F155)</f>
        <v>2015</v>
      </c>
      <c r="G155" s="157">
        <f>IF('Indicator Date'!G155="","x",'Indicator Date'!G155)</f>
        <v>2015</v>
      </c>
      <c r="H155" s="157">
        <f>IF('Indicator Date'!H155="","x",'Indicator Date'!H155)</f>
        <v>2015</v>
      </c>
      <c r="I155" s="157">
        <f>IF('Indicator Date'!I155="","x",'Indicator Date'!I155)</f>
        <v>2015</v>
      </c>
      <c r="J155" s="157">
        <f>IF('Indicator Date'!J155="","x",'Indicator Date'!J155)</f>
        <v>2016</v>
      </c>
      <c r="K155" s="157">
        <f>IF('Indicator Date'!K155="","x",'Indicator Date'!K155)</f>
        <v>2016</v>
      </c>
      <c r="L155" s="157">
        <f>IF('Indicator Date'!L155="","x",'Indicator Date'!L155)</f>
        <v>2016</v>
      </c>
      <c r="M155" s="157">
        <f>IF('Indicator Date'!M155="","x",'Indicator Date'!M155)</f>
        <v>2019</v>
      </c>
      <c r="N155" s="157">
        <f>IF('Indicator Date'!N155="","x",'Indicator Date'!N155)</f>
        <v>2019</v>
      </c>
      <c r="O155" s="157">
        <f>IF('Indicator Date'!O155="","x",'Indicator Date'!O155)</f>
        <v>2018</v>
      </c>
      <c r="P155" s="157">
        <f>IF('Indicator Date'!P155="","x",'Indicator Date'!P155)</f>
        <v>2018</v>
      </c>
      <c r="Q155" s="157">
        <f>IF('Indicator Date'!Q155="","x",'Indicator Date'!Q155)</f>
        <v>2017</v>
      </c>
      <c r="R155" s="157" t="str">
        <f>IF('Indicator Date'!R155="","x",LEFT(RIGHT('Indicator Date'!R155,6),4))</f>
        <v>x</v>
      </c>
      <c r="S155" s="157">
        <f>IF('Indicator Date'!S155="","x",'Indicator Date'!S155)</f>
        <v>2019</v>
      </c>
      <c r="T155" s="157">
        <f>IF('Indicator Date'!T155="","x",'Indicator Date'!T155)</f>
        <v>2016</v>
      </c>
      <c r="U155" s="157">
        <f>IF('Indicator Date'!U155="","x",'Indicator Date'!U155)</f>
        <v>2017</v>
      </c>
      <c r="V155" s="157">
        <f>IF('Indicator Date'!V155="","x",'Indicator Date'!V155)</f>
        <v>2017</v>
      </c>
      <c r="W155" s="157">
        <f>IF('Indicator Date'!W155="","x",'Indicator Date'!W155)</f>
        <v>2015</v>
      </c>
      <c r="X155" s="157">
        <f>IF('Indicator Date'!X155="","x",'Indicator Date'!X155)</f>
        <v>2012</v>
      </c>
      <c r="Y155" s="157">
        <f>IF('Indicator Date'!Y155="","x",'Indicator Date'!Y155)</f>
        <v>2012</v>
      </c>
      <c r="Z155" s="157">
        <f>IF('Indicator Date'!Z155="","x",'Indicator Date'!Z155)</f>
        <v>2017</v>
      </c>
      <c r="AA155" s="157">
        <f>IF('Indicator Date'!AA155="","x",'Indicator Date'!AA155)</f>
        <v>2017</v>
      </c>
      <c r="AB155" s="157" t="str">
        <f>IF('Indicator Date'!AB155="","x",'Indicator Date'!AB155)</f>
        <v>x</v>
      </c>
      <c r="AC155" s="157">
        <f>IF('Indicator Date'!AC155="","x",'Indicator Date'!AC155)</f>
        <v>2015</v>
      </c>
      <c r="AD155" s="157" t="str">
        <f>IF('Indicator Date'!AD155="","x",'Indicator Date'!AD155)</f>
        <v>x</v>
      </c>
      <c r="AE155" s="157" t="str">
        <f>IF('Indicator Date'!AE155="","x",'Indicator Date'!AE155)</f>
        <v>x</v>
      </c>
      <c r="AF155" s="157" t="str">
        <f>IF('Indicator Date'!AF155="","x",'Indicator Date'!AF155)</f>
        <v>x</v>
      </c>
      <c r="AG155" s="157">
        <f>IF('Indicator Date'!AG155="","x",'Indicator Date'!AG155)</f>
        <v>2006</v>
      </c>
      <c r="AH155" s="157">
        <f>IF('Indicator Date'!AH155="","x",'Indicator Date'!AH155)</f>
        <v>2016</v>
      </c>
      <c r="AI155" s="157">
        <f>IF('Indicator Date'!AI155="","x",'Indicator Date'!AI155)</f>
        <v>2017</v>
      </c>
      <c r="AJ155" s="157">
        <f>IF('Indicator Date'!AJ155="","x",'Indicator Date'!AJ155)</f>
        <v>2018</v>
      </c>
      <c r="AK155" s="157" t="str">
        <f>IF('Indicator Date'!AK155="","x",YEAR('Indicator Date'!AK155))</f>
        <v>x</v>
      </c>
      <c r="AL155" s="157">
        <f>IF('Indicator Date'!AL155="","x",YEAR('Indicator Date'!AL155))</f>
        <v>2018</v>
      </c>
      <c r="AM155" s="157" t="str">
        <f>IF('Indicator Date'!AM155="","x",YEAR('Indicator Date'!AM155))</f>
        <v>x</v>
      </c>
      <c r="AN155" s="157">
        <f>IF('Indicator Date'!AN155="","x",'Indicator Date'!AN155)</f>
        <v>2016</v>
      </c>
      <c r="AO155" s="157">
        <f>IF('Indicator Date'!AO155="","x",'Indicator Date'!AO155)</f>
        <v>2016</v>
      </c>
      <c r="AP155" s="157">
        <f>IF('Indicator Date'!AP155="","x",'Indicator Date'!AP155)</f>
        <v>2013</v>
      </c>
      <c r="AQ155" s="157">
        <f>IF('Indicator Date'!AQ155="","x",'Indicator Date'!AQ155)</f>
        <v>2013</v>
      </c>
      <c r="AR155" s="157">
        <f>IF('Indicator Date'!AR155="","x",'Indicator Date'!AR155)</f>
        <v>2015</v>
      </c>
      <c r="AS155" s="157">
        <f>IF('Indicator Date'!AS155="","x",'Indicator Date'!AS155)</f>
        <v>2017</v>
      </c>
      <c r="AT155" s="157">
        <f>IF('Indicator Date'!AT155="","x",'Indicator Date'!AT155)</f>
        <v>2018</v>
      </c>
      <c r="AU155" s="157">
        <f>IF('Indicator Date'!AU155="","x",'Indicator Date'!AU155)</f>
        <v>2016</v>
      </c>
      <c r="AV155" s="157">
        <f>IF('Indicator Date'!AV155="","x",'Indicator Date'!AV155)</f>
        <v>2015</v>
      </c>
      <c r="AW155" s="157">
        <f>IF('Indicator Date'!AW155="","x",'Indicator Date'!AW155)</f>
        <v>2016</v>
      </c>
      <c r="AX155" s="157">
        <f>IF('Indicator Date'!AX155="","x",'Indicator Date'!AX155)</f>
        <v>2017</v>
      </c>
      <c r="AY155" s="157">
        <f>IF('Indicator Date'!AY155="","x",'Indicator Date'!AY155)</f>
        <v>2014</v>
      </c>
      <c r="AZ155" s="157">
        <f>IF('Indicator Date'!AZ155="","x",'Indicator Date'!AZ155)</f>
        <v>2015</v>
      </c>
      <c r="BA155" s="157">
        <f>IF('Indicator Date'!BA155="","x",'Indicator Date'!BA155)</f>
        <v>2015</v>
      </c>
      <c r="BB155" s="157">
        <f>IF('Indicator Date'!BB155="","x",'Indicator Date'!BB155)</f>
        <v>2017</v>
      </c>
      <c r="BC155" s="157">
        <f>IF('Indicator Date'!BC155="","x",'Indicator Date'!BC155)</f>
        <v>2017</v>
      </c>
      <c r="BD155" s="157">
        <f>IF('Indicator Date'!BD155="","x",'Indicator Date'!BD155)</f>
        <v>2015</v>
      </c>
      <c r="BE155" s="157" t="str">
        <f>IF('Indicator Date'!BE155="","x",'Indicator Date'!BE155)</f>
        <v>x</v>
      </c>
      <c r="BF155" s="104"/>
    </row>
    <row r="156" spans="1:58" x14ac:dyDescent="0.25">
      <c r="A156" s="128" t="s">
        <v>288</v>
      </c>
      <c r="B156" s="107" t="s">
        <v>287</v>
      </c>
      <c r="C156" s="157">
        <f>IF('Indicator Date'!C156="","x",'Indicator Date'!C156)</f>
        <v>2015</v>
      </c>
      <c r="D156" s="157">
        <f>IF('Indicator Date'!D156="","x",'Indicator Date'!D156)</f>
        <v>2015</v>
      </c>
      <c r="E156" s="157">
        <f>IF('Indicator Date'!E156="","x",'Indicator Date'!E156)</f>
        <v>2015</v>
      </c>
      <c r="F156" s="157">
        <f>IF('Indicator Date'!F156="","x",'Indicator Date'!F156)</f>
        <v>2015</v>
      </c>
      <c r="G156" s="157">
        <f>IF('Indicator Date'!G156="","x",'Indicator Date'!G156)</f>
        <v>2015</v>
      </c>
      <c r="H156" s="157">
        <f>IF('Indicator Date'!H156="","x",'Indicator Date'!H156)</f>
        <v>2015</v>
      </c>
      <c r="I156" s="157">
        <f>IF('Indicator Date'!I156="","x",'Indicator Date'!I156)</f>
        <v>2015</v>
      </c>
      <c r="J156" s="157">
        <f>IF('Indicator Date'!J156="","x",'Indicator Date'!J156)</f>
        <v>2016</v>
      </c>
      <c r="K156" s="157">
        <f>IF('Indicator Date'!K156="","x",'Indicator Date'!K156)</f>
        <v>2016</v>
      </c>
      <c r="L156" s="157">
        <f>IF('Indicator Date'!L156="","x",'Indicator Date'!L156)</f>
        <v>2016</v>
      </c>
      <c r="M156" s="157">
        <f>IF('Indicator Date'!M156="","x",'Indicator Date'!M156)</f>
        <v>2019</v>
      </c>
      <c r="N156" s="157">
        <f>IF('Indicator Date'!N156="","x",'Indicator Date'!N156)</f>
        <v>2019</v>
      </c>
      <c r="O156" s="157">
        <f>IF('Indicator Date'!O156="","x",'Indicator Date'!O156)</f>
        <v>2018</v>
      </c>
      <c r="P156" s="157">
        <f>IF('Indicator Date'!P156="","x",'Indicator Date'!P156)</f>
        <v>2018</v>
      </c>
      <c r="Q156" s="157">
        <f>IF('Indicator Date'!Q156="","x",'Indicator Date'!Q156)</f>
        <v>2017</v>
      </c>
      <c r="R156" s="157" t="str">
        <f>IF('Indicator Date'!R156="","x",LEFT(RIGHT('Indicator Date'!R156,6),4))</f>
        <v>2013</v>
      </c>
      <c r="S156" s="157">
        <f>IF('Indicator Date'!S156="","x",'Indicator Date'!S156)</f>
        <v>2019</v>
      </c>
      <c r="T156" s="157">
        <f>IF('Indicator Date'!T156="","x",'Indicator Date'!T156)</f>
        <v>2016</v>
      </c>
      <c r="U156" s="157">
        <f>IF('Indicator Date'!U156="","x",'Indicator Date'!U156)</f>
        <v>2017</v>
      </c>
      <c r="V156" s="157">
        <f>IF('Indicator Date'!V156="","x",'Indicator Date'!V156)</f>
        <v>2017</v>
      </c>
      <c r="W156" s="157">
        <f>IF('Indicator Date'!W156="","x",'Indicator Date'!W156)</f>
        <v>2015</v>
      </c>
      <c r="X156" s="157">
        <f>IF('Indicator Date'!X156="","x",'Indicator Date'!X156)</f>
        <v>2013</v>
      </c>
      <c r="Y156" s="157">
        <f>IF('Indicator Date'!Y156="","x",'Indicator Date'!Y156)</f>
        <v>2010</v>
      </c>
      <c r="Z156" s="157">
        <f>IF('Indicator Date'!Z156="","x",'Indicator Date'!Z156)</f>
        <v>2017</v>
      </c>
      <c r="AA156" s="157">
        <f>IF('Indicator Date'!AA156="","x",'Indicator Date'!AA156)</f>
        <v>2017</v>
      </c>
      <c r="AB156" s="157">
        <f>IF('Indicator Date'!AB156="","x",'Indicator Date'!AB156)</f>
        <v>2017</v>
      </c>
      <c r="AC156" s="157">
        <f>IF('Indicator Date'!AC156="","x",'Indicator Date'!AC156)</f>
        <v>2015</v>
      </c>
      <c r="AD156" s="157">
        <f>IF('Indicator Date'!AD156="","x",'Indicator Date'!AD156)</f>
        <v>2015</v>
      </c>
      <c r="AE156" s="157">
        <f>IF('Indicator Date'!AE156="","x",'Indicator Date'!AE156)</f>
        <v>2012</v>
      </c>
      <c r="AF156" s="157">
        <f>IF('Indicator Date'!AF156="","x",'Indicator Date'!AF156)</f>
        <v>2017</v>
      </c>
      <c r="AG156" s="157">
        <f>IF('Indicator Date'!AG156="","x",'Indicator Date'!AG156)</f>
        <v>2011</v>
      </c>
      <c r="AH156" s="157">
        <f>IF('Indicator Date'!AH156="","x",'Indicator Date'!AH156)</f>
        <v>2016</v>
      </c>
      <c r="AI156" s="157">
        <f>IF('Indicator Date'!AI156="","x",'Indicator Date'!AI156)</f>
        <v>2017</v>
      </c>
      <c r="AJ156" s="157">
        <f>IF('Indicator Date'!AJ156="","x",'Indicator Date'!AJ156)</f>
        <v>2018</v>
      </c>
      <c r="AK156" s="157" t="str">
        <f>IF('Indicator Date'!AK156="","x",YEAR('Indicator Date'!AK156))</f>
        <v>x</v>
      </c>
      <c r="AL156" s="157">
        <f>IF('Indicator Date'!AL156="","x",YEAR('Indicator Date'!AL156))</f>
        <v>2018</v>
      </c>
      <c r="AM156" s="157" t="str">
        <f>IF('Indicator Date'!AM156="","x",YEAR('Indicator Date'!AM156))</f>
        <v>x</v>
      </c>
      <c r="AN156" s="157">
        <f>IF('Indicator Date'!AN156="","x",'Indicator Date'!AN156)</f>
        <v>2016</v>
      </c>
      <c r="AO156" s="157">
        <f>IF('Indicator Date'!AO156="","x",'Indicator Date'!AO156)</f>
        <v>2016</v>
      </c>
      <c r="AP156" s="157">
        <f>IF('Indicator Date'!AP156="","x",'Indicator Date'!AP156)</f>
        <v>2014</v>
      </c>
      <c r="AQ156" s="157">
        <f>IF('Indicator Date'!AQ156="","x",'Indicator Date'!AQ156)</f>
        <v>2014</v>
      </c>
      <c r="AR156" s="157">
        <f>IF('Indicator Date'!AR156="","x",'Indicator Date'!AR156)</f>
        <v>2013</v>
      </c>
      <c r="AS156" s="157">
        <f>IF('Indicator Date'!AS156="","x",'Indicator Date'!AS156)</f>
        <v>2017</v>
      </c>
      <c r="AT156" s="157">
        <f>IF('Indicator Date'!AT156="","x",'Indicator Date'!AT156)</f>
        <v>2018</v>
      </c>
      <c r="AU156" s="157">
        <f>IF('Indicator Date'!AU156="","x",'Indicator Date'!AU156)</f>
        <v>2016</v>
      </c>
      <c r="AV156" s="157">
        <f>IF('Indicator Date'!AV156="","x",'Indicator Date'!AV156)</f>
        <v>2015</v>
      </c>
      <c r="AW156" s="157">
        <f>IF('Indicator Date'!AW156="","x",'Indicator Date'!AW156)</f>
        <v>2016</v>
      </c>
      <c r="AX156" s="157">
        <f>IF('Indicator Date'!AX156="","x",'Indicator Date'!AX156)</f>
        <v>2016</v>
      </c>
      <c r="AY156" s="157">
        <f>IF('Indicator Date'!AY156="","x",'Indicator Date'!AY156)</f>
        <v>2014</v>
      </c>
      <c r="AZ156" s="157">
        <f>IF('Indicator Date'!AZ156="","x",'Indicator Date'!AZ156)</f>
        <v>2015</v>
      </c>
      <c r="BA156" s="157">
        <f>IF('Indicator Date'!BA156="","x",'Indicator Date'!BA156)</f>
        <v>2015</v>
      </c>
      <c r="BB156" s="157">
        <f>IF('Indicator Date'!BB156="","x",'Indicator Date'!BB156)</f>
        <v>2017</v>
      </c>
      <c r="BC156" s="157">
        <f>IF('Indicator Date'!BC156="","x",'Indicator Date'!BC156)</f>
        <v>2017</v>
      </c>
      <c r="BD156" s="157">
        <f>IF('Indicator Date'!BD156="","x",'Indicator Date'!BD156)</f>
        <v>2015</v>
      </c>
      <c r="BE156" s="157" t="str">
        <f>IF('Indicator Date'!BE156="","x",'Indicator Date'!BE156)</f>
        <v>x</v>
      </c>
      <c r="BF156" s="104"/>
    </row>
    <row r="157" spans="1:58" x14ac:dyDescent="0.25">
      <c r="A157" s="128" t="s">
        <v>290</v>
      </c>
      <c r="B157" s="107" t="s">
        <v>289</v>
      </c>
      <c r="C157" s="157">
        <f>IF('Indicator Date'!C157="","x",'Indicator Date'!C157)</f>
        <v>2015</v>
      </c>
      <c r="D157" s="157">
        <f>IF('Indicator Date'!D157="","x",'Indicator Date'!D157)</f>
        <v>2015</v>
      </c>
      <c r="E157" s="157">
        <f>IF('Indicator Date'!E157="","x",'Indicator Date'!E157)</f>
        <v>2015</v>
      </c>
      <c r="F157" s="157">
        <f>IF('Indicator Date'!F157="","x",'Indicator Date'!F157)</f>
        <v>2015</v>
      </c>
      <c r="G157" s="157">
        <f>IF('Indicator Date'!G157="","x",'Indicator Date'!G157)</f>
        <v>2015</v>
      </c>
      <c r="H157" s="157">
        <f>IF('Indicator Date'!H157="","x",'Indicator Date'!H157)</f>
        <v>2015</v>
      </c>
      <c r="I157" s="157">
        <f>IF('Indicator Date'!I157="","x",'Indicator Date'!I157)</f>
        <v>2015</v>
      </c>
      <c r="J157" s="157">
        <f>IF('Indicator Date'!J157="","x",'Indicator Date'!J157)</f>
        <v>2016</v>
      </c>
      <c r="K157" s="157">
        <f>IF('Indicator Date'!K157="","x",'Indicator Date'!K157)</f>
        <v>2016</v>
      </c>
      <c r="L157" s="157">
        <f>IF('Indicator Date'!L157="","x",'Indicator Date'!L157)</f>
        <v>2016</v>
      </c>
      <c r="M157" s="157">
        <f>IF('Indicator Date'!M157="","x",'Indicator Date'!M157)</f>
        <v>2019</v>
      </c>
      <c r="N157" s="157">
        <f>IF('Indicator Date'!N157="","x",'Indicator Date'!N157)</f>
        <v>2019</v>
      </c>
      <c r="O157" s="157">
        <f>IF('Indicator Date'!O157="","x",'Indicator Date'!O157)</f>
        <v>2018</v>
      </c>
      <c r="P157" s="157">
        <f>IF('Indicator Date'!P157="","x",'Indicator Date'!P157)</f>
        <v>2018</v>
      </c>
      <c r="Q157" s="157">
        <f>IF('Indicator Date'!Q157="","x",'Indicator Date'!Q157)</f>
        <v>2017</v>
      </c>
      <c r="R157" s="157" t="str">
        <f>IF('Indicator Date'!R157="","x",LEFT(RIGHT('Indicator Date'!R157,6),4))</f>
        <v>x</v>
      </c>
      <c r="S157" s="157">
        <f>IF('Indicator Date'!S157="","x",'Indicator Date'!S157)</f>
        <v>2019</v>
      </c>
      <c r="T157" s="157">
        <f>IF('Indicator Date'!T157="","x",'Indicator Date'!T157)</f>
        <v>2016</v>
      </c>
      <c r="U157" s="157">
        <f>IF('Indicator Date'!U157="","x",'Indicator Date'!U157)</f>
        <v>2017</v>
      </c>
      <c r="V157" s="157" t="str">
        <f>IF('Indicator Date'!V157="","x",'Indicator Date'!V157)</f>
        <v>x</v>
      </c>
      <c r="W157" s="157">
        <f>IF('Indicator Date'!W157="","x",'Indicator Date'!W157)</f>
        <v>2015</v>
      </c>
      <c r="X157" s="157" t="str">
        <f>IF('Indicator Date'!X157="","x",'Indicator Date'!X157)</f>
        <v>x</v>
      </c>
      <c r="Y157" s="157">
        <f>IF('Indicator Date'!Y157="","x",'Indicator Date'!Y157)</f>
        <v>2016</v>
      </c>
      <c r="Z157" s="157">
        <f>IF('Indicator Date'!Z157="","x",'Indicator Date'!Z157)</f>
        <v>2017</v>
      </c>
      <c r="AA157" s="157">
        <f>IF('Indicator Date'!AA157="","x",'Indicator Date'!AA157)</f>
        <v>2017</v>
      </c>
      <c r="AB157" s="157">
        <f>IF('Indicator Date'!AB157="","x",'Indicator Date'!AB157)</f>
        <v>2017</v>
      </c>
      <c r="AC157" s="157">
        <f>IF('Indicator Date'!AC157="","x",'Indicator Date'!AC157)</f>
        <v>2015</v>
      </c>
      <c r="AD157" s="157">
        <f>IF('Indicator Date'!AD157="","x",'Indicator Date'!AD157)</f>
        <v>2015</v>
      </c>
      <c r="AE157" s="157" t="str">
        <f>IF('Indicator Date'!AE157="","x",'Indicator Date'!AE157)</f>
        <v>x</v>
      </c>
      <c r="AF157" s="157">
        <f>IF('Indicator Date'!AF157="","x",'Indicator Date'!AF157)</f>
        <v>2017</v>
      </c>
      <c r="AG157" s="157" t="str">
        <f>IF('Indicator Date'!AG157="","x",'Indicator Date'!AG157)</f>
        <v>x</v>
      </c>
      <c r="AH157" s="157">
        <f>IF('Indicator Date'!AH157="","x",'Indicator Date'!AH157)</f>
        <v>2016</v>
      </c>
      <c r="AI157" s="157">
        <f>IF('Indicator Date'!AI157="","x",'Indicator Date'!AI157)</f>
        <v>2017</v>
      </c>
      <c r="AJ157" s="157">
        <f>IF('Indicator Date'!AJ157="","x",'Indicator Date'!AJ157)</f>
        <v>2018</v>
      </c>
      <c r="AK157" s="157" t="str">
        <f>IF('Indicator Date'!AK157="","x",YEAR('Indicator Date'!AK157))</f>
        <v>x</v>
      </c>
      <c r="AL157" s="157">
        <f>IF('Indicator Date'!AL157="","x",YEAR('Indicator Date'!AL157))</f>
        <v>2018</v>
      </c>
      <c r="AM157" s="157" t="str">
        <f>IF('Indicator Date'!AM157="","x",YEAR('Indicator Date'!AM157))</f>
        <v>x</v>
      </c>
      <c r="AN157" s="157">
        <f>IF('Indicator Date'!AN157="","x",'Indicator Date'!AN157)</f>
        <v>2016</v>
      </c>
      <c r="AO157" s="157">
        <f>IF('Indicator Date'!AO157="","x",'Indicator Date'!AO157)</f>
        <v>2016</v>
      </c>
      <c r="AP157" s="157">
        <f>IF('Indicator Date'!AP157="","x",'Indicator Date'!AP157)</f>
        <v>2014</v>
      </c>
      <c r="AQ157" s="157">
        <f>IF('Indicator Date'!AQ157="","x",'Indicator Date'!AQ157)</f>
        <v>2014</v>
      </c>
      <c r="AR157" s="157">
        <f>IF('Indicator Date'!AR157="","x",'Indicator Date'!AR157)</f>
        <v>2013</v>
      </c>
      <c r="AS157" s="157">
        <f>IF('Indicator Date'!AS157="","x",'Indicator Date'!AS157)</f>
        <v>2017</v>
      </c>
      <c r="AT157" s="157">
        <f>IF('Indicator Date'!AT157="","x",'Indicator Date'!AT157)</f>
        <v>2018</v>
      </c>
      <c r="AU157" s="157">
        <f>IF('Indicator Date'!AU157="","x",'Indicator Date'!AU157)</f>
        <v>2016</v>
      </c>
      <c r="AV157" s="157">
        <f>IF('Indicator Date'!AV157="","x",'Indicator Date'!AV157)</f>
        <v>2016</v>
      </c>
      <c r="AW157" s="157">
        <f>IF('Indicator Date'!AW157="","x",'Indicator Date'!AW157)</f>
        <v>2016</v>
      </c>
      <c r="AX157" s="157">
        <f>IF('Indicator Date'!AX157="","x",'Indicator Date'!AX157)</f>
        <v>2017</v>
      </c>
      <c r="AY157" s="157">
        <f>IF('Indicator Date'!AY157="","x",'Indicator Date'!AY157)</f>
        <v>2014</v>
      </c>
      <c r="AZ157" s="157">
        <f>IF('Indicator Date'!AZ157="","x",'Indicator Date'!AZ157)</f>
        <v>2015</v>
      </c>
      <c r="BA157" s="157">
        <f>IF('Indicator Date'!BA157="","x",'Indicator Date'!BA157)</f>
        <v>2015</v>
      </c>
      <c r="BB157" s="157">
        <f>IF('Indicator Date'!BB157="","x",'Indicator Date'!BB157)</f>
        <v>2017</v>
      </c>
      <c r="BC157" s="157">
        <f>IF('Indicator Date'!BC157="","x",'Indicator Date'!BC157)</f>
        <v>2017</v>
      </c>
      <c r="BD157" s="157">
        <f>IF('Indicator Date'!BD157="","x",'Indicator Date'!BD157)</f>
        <v>2015</v>
      </c>
      <c r="BE157" s="157" t="str">
        <f>IF('Indicator Date'!BE157="","x",'Indicator Date'!BE157)</f>
        <v>x</v>
      </c>
      <c r="BF157" s="104"/>
    </row>
    <row r="158" spans="1:58" x14ac:dyDescent="0.25">
      <c r="A158" s="128" t="s">
        <v>292</v>
      </c>
      <c r="B158" s="107" t="s">
        <v>291</v>
      </c>
      <c r="C158" s="157">
        <f>IF('Indicator Date'!C158="","x",'Indicator Date'!C158)</f>
        <v>2015</v>
      </c>
      <c r="D158" s="157">
        <f>IF('Indicator Date'!D158="","x",'Indicator Date'!D158)</f>
        <v>2015</v>
      </c>
      <c r="E158" s="157">
        <f>IF('Indicator Date'!E158="","x",'Indicator Date'!E158)</f>
        <v>2015</v>
      </c>
      <c r="F158" s="157">
        <f>IF('Indicator Date'!F158="","x",'Indicator Date'!F158)</f>
        <v>2015</v>
      </c>
      <c r="G158" s="157">
        <f>IF('Indicator Date'!G158="","x",'Indicator Date'!G158)</f>
        <v>2015</v>
      </c>
      <c r="H158" s="157">
        <f>IF('Indicator Date'!H158="","x",'Indicator Date'!H158)</f>
        <v>2015</v>
      </c>
      <c r="I158" s="157">
        <f>IF('Indicator Date'!I158="","x",'Indicator Date'!I158)</f>
        <v>2015</v>
      </c>
      <c r="J158" s="157">
        <f>IF('Indicator Date'!J158="","x",'Indicator Date'!J158)</f>
        <v>2016</v>
      </c>
      <c r="K158" s="157">
        <f>IF('Indicator Date'!K158="","x",'Indicator Date'!K158)</f>
        <v>2016</v>
      </c>
      <c r="L158" s="157">
        <f>IF('Indicator Date'!L158="","x",'Indicator Date'!L158)</f>
        <v>2016</v>
      </c>
      <c r="M158" s="157">
        <f>IF('Indicator Date'!M158="","x",'Indicator Date'!M158)</f>
        <v>2019</v>
      </c>
      <c r="N158" s="157">
        <f>IF('Indicator Date'!N158="","x",'Indicator Date'!N158)</f>
        <v>2019</v>
      </c>
      <c r="O158" s="157">
        <f>IF('Indicator Date'!O158="","x",'Indicator Date'!O158)</f>
        <v>2018</v>
      </c>
      <c r="P158" s="157">
        <f>IF('Indicator Date'!P158="","x",'Indicator Date'!P158)</f>
        <v>2018</v>
      </c>
      <c r="Q158" s="157">
        <f>IF('Indicator Date'!Q158="","x",'Indicator Date'!Q158)</f>
        <v>2017</v>
      </c>
      <c r="R158" s="157" t="str">
        <f>IF('Indicator Date'!R158="","x",LEFT(RIGHT('Indicator Date'!R158,6),4))</f>
        <v>x</v>
      </c>
      <c r="S158" s="157">
        <f>IF('Indicator Date'!S158="","x",'Indicator Date'!S158)</f>
        <v>2019</v>
      </c>
      <c r="T158" s="157">
        <f>IF('Indicator Date'!T158="","x",'Indicator Date'!T158)</f>
        <v>2016</v>
      </c>
      <c r="U158" s="157">
        <f>IF('Indicator Date'!U158="","x",'Indicator Date'!U158)</f>
        <v>2017</v>
      </c>
      <c r="V158" s="157" t="str">
        <f>IF('Indicator Date'!V158="","x",'Indicator Date'!V158)</f>
        <v>x</v>
      </c>
      <c r="W158" s="157">
        <f>IF('Indicator Date'!W158="","x",'Indicator Date'!W158)</f>
        <v>2015</v>
      </c>
      <c r="X158" s="157" t="str">
        <f>IF('Indicator Date'!X158="","x",'Indicator Date'!X158)</f>
        <v>x</v>
      </c>
      <c r="Y158" s="157">
        <f>IF('Indicator Date'!Y158="","x",'Indicator Date'!Y158)</f>
        <v>2012</v>
      </c>
      <c r="Z158" s="157">
        <f>IF('Indicator Date'!Z158="","x",'Indicator Date'!Z158)</f>
        <v>2017</v>
      </c>
      <c r="AA158" s="157">
        <f>IF('Indicator Date'!AA158="","x",'Indicator Date'!AA158)</f>
        <v>2017</v>
      </c>
      <c r="AB158" s="157">
        <f>IF('Indicator Date'!AB158="","x",'Indicator Date'!AB158)</f>
        <v>2017</v>
      </c>
      <c r="AC158" s="157">
        <f>IF('Indicator Date'!AC158="","x",'Indicator Date'!AC158)</f>
        <v>2015</v>
      </c>
      <c r="AD158" s="157">
        <f>IF('Indicator Date'!AD158="","x",'Indicator Date'!AD158)</f>
        <v>2015</v>
      </c>
      <c r="AE158" s="157" t="str">
        <f>IF('Indicator Date'!AE158="","x",'Indicator Date'!AE158)</f>
        <v>x</v>
      </c>
      <c r="AF158" s="157">
        <f>IF('Indicator Date'!AF158="","x",'Indicator Date'!AF158)</f>
        <v>2017</v>
      </c>
      <c r="AG158" s="157">
        <f>IF('Indicator Date'!AG158="","x",'Indicator Date'!AG158)</f>
        <v>2012</v>
      </c>
      <c r="AH158" s="157">
        <f>IF('Indicator Date'!AH158="","x",'Indicator Date'!AH158)</f>
        <v>2016</v>
      </c>
      <c r="AI158" s="157">
        <f>IF('Indicator Date'!AI158="","x",'Indicator Date'!AI158)</f>
        <v>2017</v>
      </c>
      <c r="AJ158" s="157">
        <f>IF('Indicator Date'!AJ158="","x",'Indicator Date'!AJ158)</f>
        <v>2018</v>
      </c>
      <c r="AK158" s="157" t="str">
        <f>IF('Indicator Date'!AK158="","x",YEAR('Indicator Date'!AK158))</f>
        <v>x</v>
      </c>
      <c r="AL158" s="157">
        <f>IF('Indicator Date'!AL158="","x",YEAR('Indicator Date'!AL158))</f>
        <v>2018</v>
      </c>
      <c r="AM158" s="157" t="str">
        <f>IF('Indicator Date'!AM158="","x",YEAR('Indicator Date'!AM158))</f>
        <v>x</v>
      </c>
      <c r="AN158" s="157">
        <f>IF('Indicator Date'!AN158="","x",'Indicator Date'!AN158)</f>
        <v>2016</v>
      </c>
      <c r="AO158" s="157">
        <f>IF('Indicator Date'!AO158="","x",'Indicator Date'!AO158)</f>
        <v>2016</v>
      </c>
      <c r="AP158" s="157">
        <f>IF('Indicator Date'!AP158="","x",'Indicator Date'!AP158)</f>
        <v>2014</v>
      </c>
      <c r="AQ158" s="157">
        <f>IF('Indicator Date'!AQ158="","x",'Indicator Date'!AQ158)</f>
        <v>2014</v>
      </c>
      <c r="AR158" s="157">
        <f>IF('Indicator Date'!AR158="","x",'Indicator Date'!AR158)</f>
        <v>2015</v>
      </c>
      <c r="AS158" s="157">
        <f>IF('Indicator Date'!AS158="","x",'Indicator Date'!AS158)</f>
        <v>2017</v>
      </c>
      <c r="AT158" s="157">
        <f>IF('Indicator Date'!AT158="","x",'Indicator Date'!AT158)</f>
        <v>2018</v>
      </c>
      <c r="AU158" s="157">
        <f>IF('Indicator Date'!AU158="","x",'Indicator Date'!AU158)</f>
        <v>2016</v>
      </c>
      <c r="AV158" s="157" t="str">
        <f>IF('Indicator Date'!AV158="","x",'Indicator Date'!AV158)</f>
        <v>x</v>
      </c>
      <c r="AW158" s="157">
        <f>IF('Indicator Date'!AW158="","x",'Indicator Date'!AW158)</f>
        <v>2016</v>
      </c>
      <c r="AX158" s="157">
        <f>IF('Indicator Date'!AX158="","x",'Indicator Date'!AX158)</f>
        <v>2017</v>
      </c>
      <c r="AY158" s="157">
        <f>IF('Indicator Date'!AY158="","x",'Indicator Date'!AY158)</f>
        <v>2014</v>
      </c>
      <c r="AZ158" s="157">
        <f>IF('Indicator Date'!AZ158="","x",'Indicator Date'!AZ158)</f>
        <v>2015</v>
      </c>
      <c r="BA158" s="157">
        <f>IF('Indicator Date'!BA158="","x",'Indicator Date'!BA158)</f>
        <v>2015</v>
      </c>
      <c r="BB158" s="157">
        <f>IF('Indicator Date'!BB158="","x",'Indicator Date'!BB158)</f>
        <v>2017</v>
      </c>
      <c r="BC158" s="157">
        <f>IF('Indicator Date'!BC158="","x",'Indicator Date'!BC158)</f>
        <v>2017</v>
      </c>
      <c r="BD158" s="157">
        <f>IF('Indicator Date'!BD158="","x",'Indicator Date'!BD158)</f>
        <v>2015</v>
      </c>
      <c r="BE158" s="157" t="str">
        <f>IF('Indicator Date'!BE158="","x",'Indicator Date'!BE158)</f>
        <v>x</v>
      </c>
      <c r="BF158" s="104"/>
    </row>
    <row r="159" spans="1:58" x14ac:dyDescent="0.25">
      <c r="A159" s="128" t="s">
        <v>294</v>
      </c>
      <c r="B159" s="107" t="s">
        <v>293</v>
      </c>
      <c r="C159" s="157">
        <f>IF('Indicator Date'!C159="","x",'Indicator Date'!C159)</f>
        <v>2015</v>
      </c>
      <c r="D159" s="157">
        <f>IF('Indicator Date'!D159="","x",'Indicator Date'!D159)</f>
        <v>2015</v>
      </c>
      <c r="E159" s="157">
        <f>IF('Indicator Date'!E159="","x",'Indicator Date'!E159)</f>
        <v>2015</v>
      </c>
      <c r="F159" s="157">
        <f>IF('Indicator Date'!F159="","x",'Indicator Date'!F159)</f>
        <v>2015</v>
      </c>
      <c r="G159" s="157">
        <f>IF('Indicator Date'!G159="","x",'Indicator Date'!G159)</f>
        <v>2015</v>
      </c>
      <c r="H159" s="157">
        <f>IF('Indicator Date'!H159="","x",'Indicator Date'!H159)</f>
        <v>2015</v>
      </c>
      <c r="I159" s="157">
        <f>IF('Indicator Date'!I159="","x",'Indicator Date'!I159)</f>
        <v>2015</v>
      </c>
      <c r="J159" s="157">
        <f>IF('Indicator Date'!J159="","x",'Indicator Date'!J159)</f>
        <v>2016</v>
      </c>
      <c r="K159" s="157">
        <f>IF('Indicator Date'!K159="","x",'Indicator Date'!K159)</f>
        <v>2016</v>
      </c>
      <c r="L159" s="157">
        <f>IF('Indicator Date'!L159="","x",'Indicator Date'!L159)</f>
        <v>2016</v>
      </c>
      <c r="M159" s="157">
        <f>IF('Indicator Date'!M159="","x",'Indicator Date'!M159)</f>
        <v>2019</v>
      </c>
      <c r="N159" s="157">
        <f>IF('Indicator Date'!N159="","x",'Indicator Date'!N159)</f>
        <v>2019</v>
      </c>
      <c r="O159" s="157">
        <f>IF('Indicator Date'!O159="","x",'Indicator Date'!O159)</f>
        <v>2018</v>
      </c>
      <c r="P159" s="157">
        <f>IF('Indicator Date'!P159="","x",'Indicator Date'!P159)</f>
        <v>2018</v>
      </c>
      <c r="Q159" s="157" t="str">
        <f>IF('Indicator Date'!Q159="","x",'Indicator Date'!Q159)</f>
        <v>x</v>
      </c>
      <c r="R159" s="157" t="str">
        <f>IF('Indicator Date'!R159="","x",LEFT(RIGHT('Indicator Date'!R159,6),4))</f>
        <v>x</v>
      </c>
      <c r="S159" s="157">
        <f>IF('Indicator Date'!S159="","x",'Indicator Date'!S159)</f>
        <v>2019</v>
      </c>
      <c r="T159" s="157">
        <f>IF('Indicator Date'!T159="","x",'Indicator Date'!T159)</f>
        <v>2016</v>
      </c>
      <c r="U159" s="157">
        <f>IF('Indicator Date'!U159="","x",'Indicator Date'!U159)</f>
        <v>2017</v>
      </c>
      <c r="V159" s="157" t="str">
        <f>IF('Indicator Date'!V159="","x",'Indicator Date'!V159)</f>
        <v>x</v>
      </c>
      <c r="W159" s="157">
        <f>IF('Indicator Date'!W159="","x",'Indicator Date'!W159)</f>
        <v>2015</v>
      </c>
      <c r="X159" s="157" t="str">
        <f>IF('Indicator Date'!X159="","x",'Indicator Date'!X159)</f>
        <v>x</v>
      </c>
      <c r="Y159" s="157">
        <f>IF('Indicator Date'!Y159="","x",'Indicator Date'!Y159)</f>
        <v>2011</v>
      </c>
      <c r="Z159" s="157">
        <f>IF('Indicator Date'!Z159="","x",'Indicator Date'!Z159)</f>
        <v>2017</v>
      </c>
      <c r="AA159" s="157">
        <f>IF('Indicator Date'!AA159="","x",'Indicator Date'!AA159)</f>
        <v>2017</v>
      </c>
      <c r="AB159" s="157">
        <f>IF('Indicator Date'!AB159="","x",'Indicator Date'!AB159)</f>
        <v>2017</v>
      </c>
      <c r="AC159" s="157">
        <f>IF('Indicator Date'!AC159="","x",'Indicator Date'!AC159)</f>
        <v>2015</v>
      </c>
      <c r="AD159" s="157">
        <f>IF('Indicator Date'!AD159="","x",'Indicator Date'!AD159)</f>
        <v>2015</v>
      </c>
      <c r="AE159" s="157" t="str">
        <f>IF('Indicator Date'!AE159="","x",'Indicator Date'!AE159)</f>
        <v>x</v>
      </c>
      <c r="AF159" s="157">
        <f>IF('Indicator Date'!AF159="","x",'Indicator Date'!AF159)</f>
        <v>2017</v>
      </c>
      <c r="AG159" s="157">
        <f>IF('Indicator Date'!AG159="","x",'Indicator Date'!AG159)</f>
        <v>2012</v>
      </c>
      <c r="AH159" s="157">
        <f>IF('Indicator Date'!AH159="","x",'Indicator Date'!AH159)</f>
        <v>2016</v>
      </c>
      <c r="AI159" s="157">
        <f>IF('Indicator Date'!AI159="","x",'Indicator Date'!AI159)</f>
        <v>2017</v>
      </c>
      <c r="AJ159" s="157">
        <f>IF('Indicator Date'!AJ159="","x",'Indicator Date'!AJ159)</f>
        <v>2018</v>
      </c>
      <c r="AK159" s="157" t="str">
        <f>IF('Indicator Date'!AK159="","x",YEAR('Indicator Date'!AK159))</f>
        <v>x</v>
      </c>
      <c r="AL159" s="157">
        <f>IF('Indicator Date'!AL159="","x",YEAR('Indicator Date'!AL159))</f>
        <v>2018</v>
      </c>
      <c r="AM159" s="157" t="str">
        <f>IF('Indicator Date'!AM159="","x",YEAR('Indicator Date'!AM159))</f>
        <v>x</v>
      </c>
      <c r="AN159" s="157">
        <f>IF('Indicator Date'!AN159="","x",'Indicator Date'!AN159)</f>
        <v>2016</v>
      </c>
      <c r="AO159" s="157">
        <f>IF('Indicator Date'!AO159="","x",'Indicator Date'!AO159)</f>
        <v>2016</v>
      </c>
      <c r="AP159" s="157">
        <f>IF('Indicator Date'!AP159="","x",'Indicator Date'!AP159)</f>
        <v>2014</v>
      </c>
      <c r="AQ159" s="157">
        <f>IF('Indicator Date'!AQ159="","x",'Indicator Date'!AQ159)</f>
        <v>2014</v>
      </c>
      <c r="AR159" s="157">
        <f>IF('Indicator Date'!AR159="","x",'Indicator Date'!AR159)</f>
        <v>2015</v>
      </c>
      <c r="AS159" s="157">
        <f>IF('Indicator Date'!AS159="","x",'Indicator Date'!AS159)</f>
        <v>2017</v>
      </c>
      <c r="AT159" s="157">
        <f>IF('Indicator Date'!AT159="","x",'Indicator Date'!AT159)</f>
        <v>2018</v>
      </c>
      <c r="AU159" s="157">
        <f>IF('Indicator Date'!AU159="","x",'Indicator Date'!AU159)</f>
        <v>2016</v>
      </c>
      <c r="AV159" s="157">
        <f>IF('Indicator Date'!AV159="","x",'Indicator Date'!AV159)</f>
        <v>2015</v>
      </c>
      <c r="AW159" s="157">
        <f>IF('Indicator Date'!AW159="","x",'Indicator Date'!AW159)</f>
        <v>2016</v>
      </c>
      <c r="AX159" s="157">
        <f>IF('Indicator Date'!AX159="","x",'Indicator Date'!AX159)</f>
        <v>2017</v>
      </c>
      <c r="AY159" s="157">
        <f>IF('Indicator Date'!AY159="","x",'Indicator Date'!AY159)</f>
        <v>2014</v>
      </c>
      <c r="AZ159" s="157">
        <f>IF('Indicator Date'!AZ159="","x",'Indicator Date'!AZ159)</f>
        <v>2015</v>
      </c>
      <c r="BA159" s="157">
        <f>IF('Indicator Date'!BA159="","x",'Indicator Date'!BA159)</f>
        <v>2015</v>
      </c>
      <c r="BB159" s="157">
        <f>IF('Indicator Date'!BB159="","x",'Indicator Date'!BB159)</f>
        <v>2017</v>
      </c>
      <c r="BC159" s="157">
        <f>IF('Indicator Date'!BC159="","x",'Indicator Date'!BC159)</f>
        <v>2017</v>
      </c>
      <c r="BD159" s="157">
        <f>IF('Indicator Date'!BD159="","x",'Indicator Date'!BD159)</f>
        <v>2015</v>
      </c>
      <c r="BE159" s="157" t="str">
        <f>IF('Indicator Date'!BE159="","x",'Indicator Date'!BE159)</f>
        <v>x</v>
      </c>
      <c r="BF159" s="104"/>
    </row>
    <row r="160" spans="1:58" x14ac:dyDescent="0.25">
      <c r="A160" s="128" t="s">
        <v>296</v>
      </c>
      <c r="B160" s="107" t="s">
        <v>295</v>
      </c>
      <c r="C160" s="157">
        <f>IF('Indicator Date'!C160="","x",'Indicator Date'!C160)</f>
        <v>2015</v>
      </c>
      <c r="D160" s="157">
        <f>IF('Indicator Date'!D160="","x",'Indicator Date'!D160)</f>
        <v>2015</v>
      </c>
      <c r="E160" s="157">
        <f>IF('Indicator Date'!E160="","x",'Indicator Date'!E160)</f>
        <v>2015</v>
      </c>
      <c r="F160" s="157">
        <f>IF('Indicator Date'!F160="","x",'Indicator Date'!F160)</f>
        <v>2015</v>
      </c>
      <c r="G160" s="157">
        <f>IF('Indicator Date'!G160="","x",'Indicator Date'!G160)</f>
        <v>2015</v>
      </c>
      <c r="H160" s="157">
        <f>IF('Indicator Date'!H160="","x",'Indicator Date'!H160)</f>
        <v>2015</v>
      </c>
      <c r="I160" s="157">
        <f>IF('Indicator Date'!I160="","x",'Indicator Date'!I160)</f>
        <v>2015</v>
      </c>
      <c r="J160" s="157">
        <f>IF('Indicator Date'!J160="","x",'Indicator Date'!J160)</f>
        <v>2016</v>
      </c>
      <c r="K160" s="157">
        <f>IF('Indicator Date'!K160="","x",'Indicator Date'!K160)</f>
        <v>2016</v>
      </c>
      <c r="L160" s="157">
        <f>IF('Indicator Date'!L160="","x",'Indicator Date'!L160)</f>
        <v>2016</v>
      </c>
      <c r="M160" s="157">
        <f>IF('Indicator Date'!M160="","x",'Indicator Date'!M160)</f>
        <v>2019</v>
      </c>
      <c r="N160" s="157">
        <f>IF('Indicator Date'!N160="","x",'Indicator Date'!N160)</f>
        <v>2019</v>
      </c>
      <c r="O160" s="157">
        <f>IF('Indicator Date'!O160="","x",'Indicator Date'!O160)</f>
        <v>2018</v>
      </c>
      <c r="P160" s="157">
        <f>IF('Indicator Date'!P160="","x",'Indicator Date'!P160)</f>
        <v>2018</v>
      </c>
      <c r="Q160" s="157">
        <f>IF('Indicator Date'!Q160="","x",'Indicator Date'!Q160)</f>
        <v>2017</v>
      </c>
      <c r="R160" s="157" t="str">
        <f>IF('Indicator Date'!R160="","x",LEFT(RIGHT('Indicator Date'!R160,6),4))</f>
        <v>x</v>
      </c>
      <c r="S160" s="157">
        <f>IF('Indicator Date'!S160="","x",'Indicator Date'!S160)</f>
        <v>2019</v>
      </c>
      <c r="T160" s="157">
        <f>IF('Indicator Date'!T160="","x",'Indicator Date'!T160)</f>
        <v>2016</v>
      </c>
      <c r="U160" s="157">
        <f>IF('Indicator Date'!U160="","x",'Indicator Date'!U160)</f>
        <v>2017</v>
      </c>
      <c r="V160" s="157">
        <f>IF('Indicator Date'!V160="","x",'Indicator Date'!V160)</f>
        <v>2017</v>
      </c>
      <c r="W160" s="157">
        <f>IF('Indicator Date'!W160="","x",'Indicator Date'!W160)</f>
        <v>2015</v>
      </c>
      <c r="X160" s="157">
        <f>IF('Indicator Date'!X160="","x",'Indicator Date'!X160)</f>
        <v>2007</v>
      </c>
      <c r="Y160" s="157">
        <f>IF('Indicator Date'!Y160="","x",'Indicator Date'!Y160)</f>
        <v>2010</v>
      </c>
      <c r="Z160" s="157">
        <f>IF('Indicator Date'!Z160="","x",'Indicator Date'!Z160)</f>
        <v>2017</v>
      </c>
      <c r="AA160" s="157">
        <f>IF('Indicator Date'!AA160="","x",'Indicator Date'!AA160)</f>
        <v>2017</v>
      </c>
      <c r="AB160" s="157" t="str">
        <f>IF('Indicator Date'!AB160="","x",'Indicator Date'!AB160)</f>
        <v>x</v>
      </c>
      <c r="AC160" s="157">
        <f>IF('Indicator Date'!AC160="","x",'Indicator Date'!AC160)</f>
        <v>2015</v>
      </c>
      <c r="AD160" s="157">
        <f>IF('Indicator Date'!AD160="","x",'Indicator Date'!AD160)</f>
        <v>2015</v>
      </c>
      <c r="AE160" s="157">
        <f>IF('Indicator Date'!AE160="","x",'Indicator Date'!AE160)</f>
        <v>2012</v>
      </c>
      <c r="AF160" s="157" t="str">
        <f>IF('Indicator Date'!AF160="","x",'Indicator Date'!AF160)</f>
        <v>x</v>
      </c>
      <c r="AG160" s="157">
        <f>IF('Indicator Date'!AG160="","x",'Indicator Date'!AG160)</f>
        <v>2005</v>
      </c>
      <c r="AH160" s="157">
        <f>IF('Indicator Date'!AH160="","x",'Indicator Date'!AH160)</f>
        <v>2016</v>
      </c>
      <c r="AI160" s="157">
        <f>IF('Indicator Date'!AI160="","x",'Indicator Date'!AI160)</f>
        <v>2017</v>
      </c>
      <c r="AJ160" s="157">
        <f>IF('Indicator Date'!AJ160="","x",'Indicator Date'!AJ160)</f>
        <v>2018</v>
      </c>
      <c r="AK160" s="157" t="str">
        <f>IF('Indicator Date'!AK160="","x",YEAR('Indicator Date'!AK160))</f>
        <v>x</v>
      </c>
      <c r="AL160" s="157">
        <f>IF('Indicator Date'!AL160="","x",YEAR('Indicator Date'!AL160))</f>
        <v>2018</v>
      </c>
      <c r="AM160" s="157" t="str">
        <f>IF('Indicator Date'!AM160="","x",YEAR('Indicator Date'!AM160))</f>
        <v>x</v>
      </c>
      <c r="AN160" s="157">
        <f>IF('Indicator Date'!AN160="","x",'Indicator Date'!AN160)</f>
        <v>2016</v>
      </c>
      <c r="AO160" s="157">
        <f>IF('Indicator Date'!AO160="","x",'Indicator Date'!AO160)</f>
        <v>2016</v>
      </c>
      <c r="AP160" s="157" t="str">
        <f>IF('Indicator Date'!AP160="","x",'Indicator Date'!AP160)</f>
        <v>x</v>
      </c>
      <c r="AQ160" s="157" t="str">
        <f>IF('Indicator Date'!AQ160="","x",'Indicator Date'!AQ160)</f>
        <v>x</v>
      </c>
      <c r="AR160" s="157">
        <f>IF('Indicator Date'!AR160="","x",'Indicator Date'!AR160)</f>
        <v>2013</v>
      </c>
      <c r="AS160" s="157">
        <f>IF('Indicator Date'!AS160="","x",'Indicator Date'!AS160)</f>
        <v>2017</v>
      </c>
      <c r="AT160" s="157">
        <f>IF('Indicator Date'!AT160="","x",'Indicator Date'!AT160)</f>
        <v>2018</v>
      </c>
      <c r="AU160" s="157">
        <f>IF('Indicator Date'!AU160="","x",'Indicator Date'!AU160)</f>
        <v>2016</v>
      </c>
      <c r="AV160" s="157" t="str">
        <f>IF('Indicator Date'!AV160="","x",'Indicator Date'!AV160)</f>
        <v>x</v>
      </c>
      <c r="AW160" s="157">
        <f>IF('Indicator Date'!AW160="","x",'Indicator Date'!AW160)</f>
        <v>2016</v>
      </c>
      <c r="AX160" s="157">
        <f>IF('Indicator Date'!AX160="","x",'Indicator Date'!AX160)</f>
        <v>2017</v>
      </c>
      <c r="AY160" s="157">
        <f>IF('Indicator Date'!AY160="","x",'Indicator Date'!AY160)</f>
        <v>2014</v>
      </c>
      <c r="AZ160" s="157">
        <f>IF('Indicator Date'!AZ160="","x",'Indicator Date'!AZ160)</f>
        <v>2015</v>
      </c>
      <c r="BA160" s="157">
        <f>IF('Indicator Date'!BA160="","x",'Indicator Date'!BA160)</f>
        <v>2015</v>
      </c>
      <c r="BB160" s="157">
        <f>IF('Indicator Date'!BB160="","x",'Indicator Date'!BB160)</f>
        <v>2017</v>
      </c>
      <c r="BC160" s="157">
        <f>IF('Indicator Date'!BC160="","x",'Indicator Date'!BC160)</f>
        <v>2017</v>
      </c>
      <c r="BD160" s="157">
        <f>IF('Indicator Date'!BD160="","x",'Indicator Date'!BD160)</f>
        <v>2015</v>
      </c>
      <c r="BE160" s="157" t="str">
        <f>IF('Indicator Date'!BE160="","x",'Indicator Date'!BE160)</f>
        <v>x</v>
      </c>
      <c r="BF160" s="104"/>
    </row>
    <row r="161" spans="1:58" x14ac:dyDescent="0.25">
      <c r="A161" s="128" t="s">
        <v>299</v>
      </c>
      <c r="B161" s="107" t="s">
        <v>298</v>
      </c>
      <c r="C161" s="157">
        <f>IF('Indicator Date'!C161="","x",'Indicator Date'!C161)</f>
        <v>2015</v>
      </c>
      <c r="D161" s="157">
        <f>IF('Indicator Date'!D161="","x",'Indicator Date'!D161)</f>
        <v>2015</v>
      </c>
      <c r="E161" s="157">
        <f>IF('Indicator Date'!E161="","x",'Indicator Date'!E161)</f>
        <v>2015</v>
      </c>
      <c r="F161" s="157">
        <f>IF('Indicator Date'!F161="","x",'Indicator Date'!F161)</f>
        <v>2015</v>
      </c>
      <c r="G161" s="157">
        <f>IF('Indicator Date'!G161="","x",'Indicator Date'!G161)</f>
        <v>2015</v>
      </c>
      <c r="H161" s="157">
        <f>IF('Indicator Date'!H161="","x",'Indicator Date'!H161)</f>
        <v>2015</v>
      </c>
      <c r="I161" s="157">
        <f>IF('Indicator Date'!I161="","x",'Indicator Date'!I161)</f>
        <v>2015</v>
      </c>
      <c r="J161" s="157">
        <f>IF('Indicator Date'!J161="","x",'Indicator Date'!J161)</f>
        <v>2016</v>
      </c>
      <c r="K161" s="157">
        <f>IF('Indicator Date'!K161="","x",'Indicator Date'!K161)</f>
        <v>2016</v>
      </c>
      <c r="L161" s="157">
        <f>IF('Indicator Date'!L161="","x",'Indicator Date'!L161)</f>
        <v>2016</v>
      </c>
      <c r="M161" s="157">
        <f>IF('Indicator Date'!M161="","x",'Indicator Date'!M161)</f>
        <v>2019</v>
      </c>
      <c r="N161" s="157">
        <f>IF('Indicator Date'!N161="","x",'Indicator Date'!N161)</f>
        <v>2019</v>
      </c>
      <c r="O161" s="157">
        <f>IF('Indicator Date'!O161="","x",'Indicator Date'!O161)</f>
        <v>2018</v>
      </c>
      <c r="P161" s="157">
        <f>IF('Indicator Date'!P161="","x",'Indicator Date'!P161)</f>
        <v>2018</v>
      </c>
      <c r="Q161" s="157">
        <f>IF('Indicator Date'!Q161="","x",'Indicator Date'!Q161)</f>
        <v>2017</v>
      </c>
      <c r="R161" s="157" t="str">
        <f>IF('Indicator Date'!R161="","x",LEFT(RIGHT('Indicator Date'!R161,6),4))</f>
        <v>x</v>
      </c>
      <c r="S161" s="157">
        <f>IF('Indicator Date'!S161="","x",'Indicator Date'!S161)</f>
        <v>2019</v>
      </c>
      <c r="T161" s="157">
        <f>IF('Indicator Date'!T161="","x",'Indicator Date'!T161)</f>
        <v>2016</v>
      </c>
      <c r="U161" s="157">
        <f>IF('Indicator Date'!U161="","x",'Indicator Date'!U161)</f>
        <v>2017</v>
      </c>
      <c r="V161" s="157">
        <f>IF('Indicator Date'!V161="","x",'Indicator Date'!V161)</f>
        <v>2017</v>
      </c>
      <c r="W161" s="157">
        <f>IF('Indicator Date'!W161="","x",'Indicator Date'!W161)</f>
        <v>2015</v>
      </c>
      <c r="X161" s="157">
        <f>IF('Indicator Date'!X161="","x",'Indicator Date'!X161)</f>
        <v>2009</v>
      </c>
      <c r="Y161" s="157">
        <f>IF('Indicator Date'!Y161="","x",'Indicator Date'!Y161)</f>
        <v>2010</v>
      </c>
      <c r="Z161" s="157">
        <f>IF('Indicator Date'!Z161="","x",'Indicator Date'!Z161)</f>
        <v>2017</v>
      </c>
      <c r="AA161" s="157">
        <f>IF('Indicator Date'!AA161="","x",'Indicator Date'!AA161)</f>
        <v>2017</v>
      </c>
      <c r="AB161" s="157">
        <f>IF('Indicator Date'!AB161="","x",'Indicator Date'!AB161)</f>
        <v>2017</v>
      </c>
      <c r="AC161" s="157" t="str">
        <f>IF('Indicator Date'!AC161="","x",'Indicator Date'!AC161)</f>
        <v>x</v>
      </c>
      <c r="AD161" s="157">
        <f>IF('Indicator Date'!AD161="","x",'Indicator Date'!AD161)</f>
        <v>2015</v>
      </c>
      <c r="AE161" s="157">
        <f>IF('Indicator Date'!AE161="","x",'Indicator Date'!AE161)</f>
        <v>2012</v>
      </c>
      <c r="AF161" s="157">
        <f>IF('Indicator Date'!AF161="","x",'Indicator Date'!AF161)</f>
        <v>2012</v>
      </c>
      <c r="AG161" s="157" t="str">
        <f>IF('Indicator Date'!AG161="","x",'Indicator Date'!AG161)</f>
        <v>x</v>
      </c>
      <c r="AH161" s="157">
        <f>IF('Indicator Date'!AH161="","x",'Indicator Date'!AH161)</f>
        <v>2016</v>
      </c>
      <c r="AI161" s="157">
        <f>IF('Indicator Date'!AI161="","x",'Indicator Date'!AI161)</f>
        <v>2017</v>
      </c>
      <c r="AJ161" s="157">
        <f>IF('Indicator Date'!AJ161="","x",'Indicator Date'!AJ161)</f>
        <v>2018</v>
      </c>
      <c r="AK161" s="157">
        <f>IF('Indicator Date'!AK161="","x",YEAR('Indicator Date'!AK161))</f>
        <v>2017</v>
      </c>
      <c r="AL161" s="157">
        <f>IF('Indicator Date'!AL161="","x",YEAR('Indicator Date'!AL161))</f>
        <v>2017</v>
      </c>
      <c r="AM161" s="157">
        <f>IF('Indicator Date'!AM161="","x",YEAR('Indicator Date'!AM161))</f>
        <v>2018</v>
      </c>
      <c r="AN161" s="157">
        <f>IF('Indicator Date'!AN161="","x",'Indicator Date'!AN161)</f>
        <v>2016</v>
      </c>
      <c r="AO161" s="157">
        <f>IF('Indicator Date'!AO161="","x",'Indicator Date'!AO161)</f>
        <v>2016</v>
      </c>
      <c r="AP161" s="157" t="str">
        <f>IF('Indicator Date'!AP161="","x",'Indicator Date'!AP161)</f>
        <v>x</v>
      </c>
      <c r="AQ161" s="157" t="str">
        <f>IF('Indicator Date'!AQ161="","x",'Indicator Date'!AQ161)</f>
        <v>x</v>
      </c>
      <c r="AR161" s="157" t="str">
        <f>IF('Indicator Date'!AR161="","x",'Indicator Date'!AR161)</f>
        <v>x</v>
      </c>
      <c r="AS161" s="157">
        <f>IF('Indicator Date'!AS161="","x",'Indicator Date'!AS161)</f>
        <v>2017</v>
      </c>
      <c r="AT161" s="157">
        <f>IF('Indicator Date'!AT161="","x",'Indicator Date'!AT161)</f>
        <v>2018</v>
      </c>
      <c r="AU161" s="157">
        <f>IF('Indicator Date'!AU161="","x",'Indicator Date'!AU161)</f>
        <v>2016</v>
      </c>
      <c r="AV161" s="157" t="str">
        <f>IF('Indicator Date'!AV161="","x",'Indicator Date'!AV161)</f>
        <v>x</v>
      </c>
      <c r="AW161" s="157">
        <f>IF('Indicator Date'!AW161="","x",'Indicator Date'!AW161)</f>
        <v>2016</v>
      </c>
      <c r="AX161" s="157">
        <f>IF('Indicator Date'!AX161="","x",'Indicator Date'!AX161)</f>
        <v>2016</v>
      </c>
      <c r="AY161" s="157">
        <f>IF('Indicator Date'!AY161="","x",'Indicator Date'!AY161)</f>
        <v>2014</v>
      </c>
      <c r="AZ161" s="157">
        <f>IF('Indicator Date'!AZ161="","x",'Indicator Date'!AZ161)</f>
        <v>2011</v>
      </c>
      <c r="BA161" s="157">
        <f>IF('Indicator Date'!BA161="","x",'Indicator Date'!BA161)</f>
        <v>2011</v>
      </c>
      <c r="BB161" s="157">
        <f>IF('Indicator Date'!BB161="","x",'Indicator Date'!BB161)</f>
        <v>2016</v>
      </c>
      <c r="BC161" s="157">
        <f>IF('Indicator Date'!BC161="","x",'Indicator Date'!BC161)</f>
        <v>2017</v>
      </c>
      <c r="BD161" s="157">
        <f>IF('Indicator Date'!BD161="","x",'Indicator Date'!BD161)</f>
        <v>2015</v>
      </c>
      <c r="BE161" s="157" t="str">
        <f>IF('Indicator Date'!BE161="","x",'Indicator Date'!BE161)</f>
        <v>x</v>
      </c>
      <c r="BF161" s="104"/>
    </row>
    <row r="162" spans="1:58" x14ac:dyDescent="0.25">
      <c r="A162" s="128" t="s">
        <v>301</v>
      </c>
      <c r="B162" s="107" t="s">
        <v>300</v>
      </c>
      <c r="C162" s="157">
        <f>IF('Indicator Date'!C162="","x",'Indicator Date'!C162)</f>
        <v>2015</v>
      </c>
      <c r="D162" s="157">
        <f>IF('Indicator Date'!D162="","x",'Indicator Date'!D162)</f>
        <v>2015</v>
      </c>
      <c r="E162" s="157">
        <f>IF('Indicator Date'!E162="","x",'Indicator Date'!E162)</f>
        <v>2015</v>
      </c>
      <c r="F162" s="157">
        <f>IF('Indicator Date'!F162="","x",'Indicator Date'!F162)</f>
        <v>2015</v>
      </c>
      <c r="G162" s="157">
        <f>IF('Indicator Date'!G162="","x",'Indicator Date'!G162)</f>
        <v>2015</v>
      </c>
      <c r="H162" s="157">
        <f>IF('Indicator Date'!H162="","x",'Indicator Date'!H162)</f>
        <v>2015</v>
      </c>
      <c r="I162" s="157">
        <f>IF('Indicator Date'!I162="","x",'Indicator Date'!I162)</f>
        <v>2015</v>
      </c>
      <c r="J162" s="157">
        <f>IF('Indicator Date'!J162="","x",'Indicator Date'!J162)</f>
        <v>2016</v>
      </c>
      <c r="K162" s="157">
        <f>IF('Indicator Date'!K162="","x",'Indicator Date'!K162)</f>
        <v>2016</v>
      </c>
      <c r="L162" s="157">
        <f>IF('Indicator Date'!L162="","x",'Indicator Date'!L162)</f>
        <v>2016</v>
      </c>
      <c r="M162" s="157">
        <f>IF('Indicator Date'!M162="","x",'Indicator Date'!M162)</f>
        <v>2019</v>
      </c>
      <c r="N162" s="157">
        <f>IF('Indicator Date'!N162="","x",'Indicator Date'!N162)</f>
        <v>2019</v>
      </c>
      <c r="O162" s="157">
        <f>IF('Indicator Date'!O162="","x",'Indicator Date'!O162)</f>
        <v>2018</v>
      </c>
      <c r="P162" s="157">
        <f>IF('Indicator Date'!P162="","x",'Indicator Date'!P162)</f>
        <v>2018</v>
      </c>
      <c r="Q162" s="157">
        <f>IF('Indicator Date'!Q162="","x",'Indicator Date'!Q162)</f>
        <v>2017</v>
      </c>
      <c r="R162" s="157" t="str">
        <f>IF('Indicator Date'!R162="","x",LEFT(RIGHT('Indicator Date'!R162,6),4))</f>
        <v>2015</v>
      </c>
      <c r="S162" s="157">
        <f>IF('Indicator Date'!S162="","x",'Indicator Date'!S162)</f>
        <v>2019</v>
      </c>
      <c r="T162" s="157">
        <f>IF('Indicator Date'!T162="","x",'Indicator Date'!T162)</f>
        <v>2016</v>
      </c>
      <c r="U162" s="157">
        <f>IF('Indicator Date'!U162="","x",'Indicator Date'!U162)</f>
        <v>2017</v>
      </c>
      <c r="V162" s="157">
        <f>IF('Indicator Date'!V162="","x",'Indicator Date'!V162)</f>
        <v>2017</v>
      </c>
      <c r="W162" s="157">
        <f>IF('Indicator Date'!W162="","x",'Indicator Date'!W162)</f>
        <v>2015</v>
      </c>
      <c r="X162" s="157">
        <f>IF('Indicator Date'!X162="","x",'Indicator Date'!X162)</f>
        <v>2016</v>
      </c>
      <c r="Y162" s="157">
        <f>IF('Indicator Date'!Y162="","x",'Indicator Date'!Y162)</f>
        <v>2016</v>
      </c>
      <c r="Z162" s="157">
        <f>IF('Indicator Date'!Z162="","x",'Indicator Date'!Z162)</f>
        <v>2017</v>
      </c>
      <c r="AA162" s="157">
        <f>IF('Indicator Date'!AA162="","x",'Indicator Date'!AA162)</f>
        <v>2017</v>
      </c>
      <c r="AB162" s="157">
        <f>IF('Indicator Date'!AB162="","x",'Indicator Date'!AB162)</f>
        <v>2017</v>
      </c>
      <c r="AC162" s="157">
        <f>IF('Indicator Date'!AC162="","x",'Indicator Date'!AC162)</f>
        <v>2015</v>
      </c>
      <c r="AD162" s="157">
        <f>IF('Indicator Date'!AD162="","x",'Indicator Date'!AD162)</f>
        <v>2015</v>
      </c>
      <c r="AE162" s="157">
        <f>IF('Indicator Date'!AE162="","x",'Indicator Date'!AE162)</f>
        <v>2012</v>
      </c>
      <c r="AF162" s="157">
        <f>IF('Indicator Date'!AF162="","x",'Indicator Date'!AF162)</f>
        <v>2017</v>
      </c>
      <c r="AG162" s="157">
        <f>IF('Indicator Date'!AG162="","x",'Indicator Date'!AG162)</f>
        <v>2011</v>
      </c>
      <c r="AH162" s="157">
        <f>IF('Indicator Date'!AH162="","x",'Indicator Date'!AH162)</f>
        <v>2016</v>
      </c>
      <c r="AI162" s="157">
        <f>IF('Indicator Date'!AI162="","x",'Indicator Date'!AI162)</f>
        <v>2017</v>
      </c>
      <c r="AJ162" s="157">
        <f>IF('Indicator Date'!AJ162="","x",'Indicator Date'!AJ162)</f>
        <v>2018</v>
      </c>
      <c r="AK162" s="157" t="str">
        <f>IF('Indicator Date'!AK162="","x",YEAR('Indicator Date'!AK162))</f>
        <v>x</v>
      </c>
      <c r="AL162" s="157">
        <f>IF('Indicator Date'!AL162="","x",YEAR('Indicator Date'!AL162))</f>
        <v>2018</v>
      </c>
      <c r="AM162" s="157" t="str">
        <f>IF('Indicator Date'!AM162="","x",YEAR('Indicator Date'!AM162))</f>
        <v>x</v>
      </c>
      <c r="AN162" s="157">
        <f>IF('Indicator Date'!AN162="","x",'Indicator Date'!AN162)</f>
        <v>2016</v>
      </c>
      <c r="AO162" s="157">
        <f>IF('Indicator Date'!AO162="","x",'Indicator Date'!AO162)</f>
        <v>2016</v>
      </c>
      <c r="AP162" s="157">
        <f>IF('Indicator Date'!AP162="","x",'Indicator Date'!AP162)</f>
        <v>2014</v>
      </c>
      <c r="AQ162" s="157">
        <f>IF('Indicator Date'!AQ162="","x",'Indicator Date'!AQ162)</f>
        <v>2014</v>
      </c>
      <c r="AR162" s="157">
        <f>IF('Indicator Date'!AR162="","x",'Indicator Date'!AR162)</f>
        <v>2015</v>
      </c>
      <c r="AS162" s="157">
        <f>IF('Indicator Date'!AS162="","x",'Indicator Date'!AS162)</f>
        <v>2017</v>
      </c>
      <c r="AT162" s="157">
        <f>IF('Indicator Date'!AT162="","x",'Indicator Date'!AT162)</f>
        <v>2018</v>
      </c>
      <c r="AU162" s="157">
        <f>IF('Indicator Date'!AU162="","x",'Indicator Date'!AU162)</f>
        <v>2016</v>
      </c>
      <c r="AV162" s="157">
        <f>IF('Indicator Date'!AV162="","x",'Indicator Date'!AV162)</f>
        <v>2015</v>
      </c>
      <c r="AW162" s="157">
        <f>IF('Indicator Date'!AW162="","x",'Indicator Date'!AW162)</f>
        <v>2016</v>
      </c>
      <c r="AX162" s="157">
        <f>IF('Indicator Date'!AX162="","x",'Indicator Date'!AX162)</f>
        <v>2017</v>
      </c>
      <c r="AY162" s="157">
        <f>IF('Indicator Date'!AY162="","x",'Indicator Date'!AY162)</f>
        <v>2014</v>
      </c>
      <c r="AZ162" s="157">
        <f>IF('Indicator Date'!AZ162="","x",'Indicator Date'!AZ162)</f>
        <v>2015</v>
      </c>
      <c r="BA162" s="157">
        <f>IF('Indicator Date'!BA162="","x",'Indicator Date'!BA162)</f>
        <v>2015</v>
      </c>
      <c r="BB162" s="157">
        <f>IF('Indicator Date'!BB162="","x",'Indicator Date'!BB162)</f>
        <v>2017</v>
      </c>
      <c r="BC162" s="157">
        <f>IF('Indicator Date'!BC162="","x",'Indicator Date'!BC162)</f>
        <v>2017</v>
      </c>
      <c r="BD162" s="157">
        <f>IF('Indicator Date'!BD162="","x",'Indicator Date'!BD162)</f>
        <v>2015</v>
      </c>
      <c r="BE162" s="157" t="str">
        <f>IF('Indicator Date'!BE162="","x",'Indicator Date'!BE162)</f>
        <v>x</v>
      </c>
      <c r="BF162" s="104"/>
    </row>
    <row r="163" spans="1:58" x14ac:dyDescent="0.25">
      <c r="A163" s="128" t="s">
        <v>303</v>
      </c>
      <c r="B163" s="107" t="s">
        <v>302</v>
      </c>
      <c r="C163" s="157">
        <f>IF('Indicator Date'!C163="","x",'Indicator Date'!C163)</f>
        <v>2015</v>
      </c>
      <c r="D163" s="157">
        <f>IF('Indicator Date'!D163="","x",'Indicator Date'!D163)</f>
        <v>2015</v>
      </c>
      <c r="E163" s="157">
        <f>IF('Indicator Date'!E163="","x",'Indicator Date'!E163)</f>
        <v>2015</v>
      </c>
      <c r="F163" s="157">
        <f>IF('Indicator Date'!F163="","x",'Indicator Date'!F163)</f>
        <v>2015</v>
      </c>
      <c r="G163" s="157">
        <f>IF('Indicator Date'!G163="","x",'Indicator Date'!G163)</f>
        <v>2015</v>
      </c>
      <c r="H163" s="157">
        <f>IF('Indicator Date'!H163="","x",'Indicator Date'!H163)</f>
        <v>2015</v>
      </c>
      <c r="I163" s="157">
        <f>IF('Indicator Date'!I163="","x",'Indicator Date'!I163)</f>
        <v>2015</v>
      </c>
      <c r="J163" s="157">
        <f>IF('Indicator Date'!J163="","x",'Indicator Date'!J163)</f>
        <v>2016</v>
      </c>
      <c r="K163" s="157">
        <f>IF('Indicator Date'!K163="","x",'Indicator Date'!K163)</f>
        <v>2016</v>
      </c>
      <c r="L163" s="157">
        <f>IF('Indicator Date'!L163="","x",'Indicator Date'!L163)</f>
        <v>2016</v>
      </c>
      <c r="M163" s="157">
        <f>IF('Indicator Date'!M163="","x",'Indicator Date'!M163)</f>
        <v>2019</v>
      </c>
      <c r="N163" s="157">
        <f>IF('Indicator Date'!N163="","x",'Indicator Date'!N163)</f>
        <v>2019</v>
      </c>
      <c r="O163" s="157">
        <f>IF('Indicator Date'!O163="","x",'Indicator Date'!O163)</f>
        <v>2018</v>
      </c>
      <c r="P163" s="157">
        <f>IF('Indicator Date'!P163="","x",'Indicator Date'!P163)</f>
        <v>2018</v>
      </c>
      <c r="Q163" s="157">
        <f>IF('Indicator Date'!Q163="","x",'Indicator Date'!Q163)</f>
        <v>2017</v>
      </c>
      <c r="R163" s="157" t="str">
        <f>IF('Indicator Date'!R163="","x",LEFT(RIGHT('Indicator Date'!R163,6),4))</f>
        <v>2010</v>
      </c>
      <c r="S163" s="157">
        <f>IF('Indicator Date'!S163="","x",'Indicator Date'!S163)</f>
        <v>2019</v>
      </c>
      <c r="T163" s="157">
        <f>IF('Indicator Date'!T163="","x",'Indicator Date'!T163)</f>
        <v>2016</v>
      </c>
      <c r="U163" s="157">
        <f>IF('Indicator Date'!U163="","x",'Indicator Date'!U163)</f>
        <v>2017</v>
      </c>
      <c r="V163" s="157" t="str">
        <f>IF('Indicator Date'!V163="","x",'Indicator Date'!V163)</f>
        <v>x</v>
      </c>
      <c r="W163" s="157">
        <f>IF('Indicator Date'!W163="","x",'Indicator Date'!W163)</f>
        <v>2015</v>
      </c>
      <c r="X163" s="157">
        <f>IF('Indicator Date'!X163="","x",'Indicator Date'!X163)</f>
        <v>2010</v>
      </c>
      <c r="Y163" s="157" t="str">
        <f>IF('Indicator Date'!Y163="","x",'Indicator Date'!Y163)</f>
        <v>x</v>
      </c>
      <c r="Z163" s="157">
        <f>IF('Indicator Date'!Z163="","x",'Indicator Date'!Z163)</f>
        <v>2017</v>
      </c>
      <c r="AA163" s="157">
        <f>IF('Indicator Date'!AA163="","x",'Indicator Date'!AA163)</f>
        <v>2017</v>
      </c>
      <c r="AB163" s="157">
        <f>IF('Indicator Date'!AB163="","x",'Indicator Date'!AB163)</f>
        <v>2017</v>
      </c>
      <c r="AC163" s="157">
        <f>IF('Indicator Date'!AC163="","x",'Indicator Date'!AC163)</f>
        <v>2015</v>
      </c>
      <c r="AD163" s="157">
        <f>IF('Indicator Date'!AD163="","x",'Indicator Date'!AD163)</f>
        <v>2015</v>
      </c>
      <c r="AE163" s="157">
        <f>IF('Indicator Date'!AE163="","x",'Indicator Date'!AE163)</f>
        <v>2012</v>
      </c>
      <c r="AF163" s="157" t="str">
        <f>IF('Indicator Date'!AF163="","x",'Indicator Date'!AF163)</f>
        <v>x</v>
      </c>
      <c r="AG163" s="157" t="str">
        <f>IF('Indicator Date'!AG163="","x",'Indicator Date'!AG163)</f>
        <v>x</v>
      </c>
      <c r="AH163" s="157">
        <f>IF('Indicator Date'!AH163="","x",'Indicator Date'!AH163)</f>
        <v>2016</v>
      </c>
      <c r="AI163" s="157">
        <f>IF('Indicator Date'!AI163="","x",'Indicator Date'!AI163)</f>
        <v>2017</v>
      </c>
      <c r="AJ163" s="157">
        <f>IF('Indicator Date'!AJ163="","x",'Indicator Date'!AJ163)</f>
        <v>2018</v>
      </c>
      <c r="AK163" s="157">
        <f>IF('Indicator Date'!AK163="","x",YEAR('Indicator Date'!AK163))</f>
        <v>2018</v>
      </c>
      <c r="AL163" s="157">
        <f>IF('Indicator Date'!AL163="","x",YEAR('Indicator Date'!AL163))</f>
        <v>2019</v>
      </c>
      <c r="AM163" s="157" t="str">
        <f>IF('Indicator Date'!AM163="","x",YEAR('Indicator Date'!AM163))</f>
        <v>x</v>
      </c>
      <c r="AN163" s="157">
        <f>IF('Indicator Date'!AN163="","x",'Indicator Date'!AN163)</f>
        <v>2016</v>
      </c>
      <c r="AO163" s="157">
        <f>IF('Indicator Date'!AO163="","x",'Indicator Date'!AO163)</f>
        <v>2016</v>
      </c>
      <c r="AP163" s="157" t="str">
        <f>IF('Indicator Date'!AP163="","x",'Indicator Date'!AP163)</f>
        <v>x</v>
      </c>
      <c r="AQ163" s="157" t="str">
        <f>IF('Indicator Date'!AQ163="","x",'Indicator Date'!AQ163)</f>
        <v>x</v>
      </c>
      <c r="AR163" s="157" t="str">
        <f>IF('Indicator Date'!AR163="","x",'Indicator Date'!AR163)</f>
        <v>x</v>
      </c>
      <c r="AS163" s="157">
        <f>IF('Indicator Date'!AS163="","x",'Indicator Date'!AS163)</f>
        <v>2017</v>
      </c>
      <c r="AT163" s="157">
        <f>IF('Indicator Date'!AT163="","x",'Indicator Date'!AT163)</f>
        <v>2018</v>
      </c>
      <c r="AU163" s="157">
        <f>IF('Indicator Date'!AU163="","x",'Indicator Date'!AU163)</f>
        <v>2016</v>
      </c>
      <c r="AV163" s="157">
        <f>IF('Indicator Date'!AV163="","x",'Indicator Date'!AV163)</f>
        <v>2015</v>
      </c>
      <c r="AW163" s="157">
        <f>IF('Indicator Date'!AW163="","x",'Indicator Date'!AW163)</f>
        <v>2016</v>
      </c>
      <c r="AX163" s="157">
        <f>IF('Indicator Date'!AX163="","x",'Indicator Date'!AX163)</f>
        <v>2017</v>
      </c>
      <c r="AY163" s="157">
        <f>IF('Indicator Date'!AY163="","x",'Indicator Date'!AY163)</f>
        <v>2014</v>
      </c>
      <c r="AZ163" s="157">
        <f>IF('Indicator Date'!AZ163="","x",'Indicator Date'!AZ163)</f>
        <v>2015</v>
      </c>
      <c r="BA163" s="157">
        <f>IF('Indicator Date'!BA163="","x",'Indicator Date'!BA163)</f>
        <v>2015</v>
      </c>
      <c r="BB163" s="157">
        <f>IF('Indicator Date'!BB163="","x",'Indicator Date'!BB163)</f>
        <v>2015</v>
      </c>
      <c r="BC163" s="157">
        <f>IF('Indicator Date'!BC163="","x",'Indicator Date'!BC163)</f>
        <v>2017</v>
      </c>
      <c r="BD163" s="157">
        <f>IF('Indicator Date'!BD163="","x",'Indicator Date'!BD163)</f>
        <v>2015</v>
      </c>
      <c r="BE163" s="157" t="str">
        <f>IF('Indicator Date'!BE163="","x",'Indicator Date'!BE163)</f>
        <v>x</v>
      </c>
      <c r="BF163" s="104"/>
    </row>
    <row r="164" spans="1:58" x14ac:dyDescent="0.25">
      <c r="A164" s="128" t="s">
        <v>305</v>
      </c>
      <c r="B164" s="107" t="s">
        <v>304</v>
      </c>
      <c r="C164" s="157">
        <f>IF('Indicator Date'!C164="","x",'Indicator Date'!C164)</f>
        <v>2015</v>
      </c>
      <c r="D164" s="157">
        <f>IF('Indicator Date'!D164="","x",'Indicator Date'!D164)</f>
        <v>2015</v>
      </c>
      <c r="E164" s="157">
        <f>IF('Indicator Date'!E164="","x",'Indicator Date'!E164)</f>
        <v>2015</v>
      </c>
      <c r="F164" s="157">
        <f>IF('Indicator Date'!F164="","x",'Indicator Date'!F164)</f>
        <v>2015</v>
      </c>
      <c r="G164" s="157">
        <f>IF('Indicator Date'!G164="","x",'Indicator Date'!G164)</f>
        <v>2015</v>
      </c>
      <c r="H164" s="157">
        <f>IF('Indicator Date'!H164="","x",'Indicator Date'!H164)</f>
        <v>2015</v>
      </c>
      <c r="I164" s="157">
        <f>IF('Indicator Date'!I164="","x",'Indicator Date'!I164)</f>
        <v>2015</v>
      </c>
      <c r="J164" s="157">
        <f>IF('Indicator Date'!J164="","x",'Indicator Date'!J164)</f>
        <v>2016</v>
      </c>
      <c r="K164" s="157">
        <f>IF('Indicator Date'!K164="","x",'Indicator Date'!K164)</f>
        <v>2016</v>
      </c>
      <c r="L164" s="157">
        <f>IF('Indicator Date'!L164="","x",'Indicator Date'!L164)</f>
        <v>2016</v>
      </c>
      <c r="M164" s="157">
        <f>IF('Indicator Date'!M164="","x",'Indicator Date'!M164)</f>
        <v>2019</v>
      </c>
      <c r="N164" s="157">
        <f>IF('Indicator Date'!N164="","x",'Indicator Date'!N164)</f>
        <v>2019</v>
      </c>
      <c r="O164" s="157">
        <f>IF('Indicator Date'!O164="","x",'Indicator Date'!O164)</f>
        <v>2018</v>
      </c>
      <c r="P164" s="157">
        <f>IF('Indicator Date'!P164="","x",'Indicator Date'!P164)</f>
        <v>2018</v>
      </c>
      <c r="Q164" s="157">
        <f>IF('Indicator Date'!Q164="","x",'Indicator Date'!Q164)</f>
        <v>2017</v>
      </c>
      <c r="R164" s="157" t="str">
        <f>IF('Indicator Date'!R164="","x",LEFT(RIGHT('Indicator Date'!R164,6),4))</f>
        <v>x</v>
      </c>
      <c r="S164" s="157">
        <f>IF('Indicator Date'!S164="","x",'Indicator Date'!S164)</f>
        <v>2019</v>
      </c>
      <c r="T164" s="157">
        <f>IF('Indicator Date'!T164="","x",'Indicator Date'!T164)</f>
        <v>2016</v>
      </c>
      <c r="U164" s="157">
        <f>IF('Indicator Date'!U164="","x",'Indicator Date'!U164)</f>
        <v>2017</v>
      </c>
      <c r="V164" s="157" t="str">
        <f>IF('Indicator Date'!V164="","x",'Indicator Date'!V164)</f>
        <v>x</v>
      </c>
      <c r="W164" s="157">
        <f>IF('Indicator Date'!W164="","x",'Indicator Date'!W164)</f>
        <v>2015</v>
      </c>
      <c r="X164" s="157" t="str">
        <f>IF('Indicator Date'!X164="","x",'Indicator Date'!X164)</f>
        <v>x</v>
      </c>
      <c r="Y164" s="157">
        <f>IF('Indicator Date'!Y164="","x",'Indicator Date'!Y164)</f>
        <v>2013</v>
      </c>
      <c r="Z164" s="157">
        <f>IF('Indicator Date'!Z164="","x",'Indicator Date'!Z164)</f>
        <v>2017</v>
      </c>
      <c r="AA164" s="157">
        <f>IF('Indicator Date'!AA164="","x",'Indicator Date'!AA164)</f>
        <v>2017</v>
      </c>
      <c r="AB164" s="157">
        <f>IF('Indicator Date'!AB164="","x",'Indicator Date'!AB164)</f>
        <v>2017</v>
      </c>
      <c r="AC164" s="157">
        <f>IF('Indicator Date'!AC164="","x",'Indicator Date'!AC164)</f>
        <v>2015</v>
      </c>
      <c r="AD164" s="157">
        <f>IF('Indicator Date'!AD164="","x",'Indicator Date'!AD164)</f>
        <v>2015</v>
      </c>
      <c r="AE164" s="157" t="str">
        <f>IF('Indicator Date'!AE164="","x",'Indicator Date'!AE164)</f>
        <v>x</v>
      </c>
      <c r="AF164" s="157">
        <f>IF('Indicator Date'!AF164="","x",'Indicator Date'!AF164)</f>
        <v>2017</v>
      </c>
      <c r="AG164" s="157">
        <f>IF('Indicator Date'!AG164="","x",'Indicator Date'!AG164)</f>
        <v>2012</v>
      </c>
      <c r="AH164" s="157">
        <f>IF('Indicator Date'!AH164="","x",'Indicator Date'!AH164)</f>
        <v>2016</v>
      </c>
      <c r="AI164" s="157">
        <f>IF('Indicator Date'!AI164="","x",'Indicator Date'!AI164)</f>
        <v>2017</v>
      </c>
      <c r="AJ164" s="157">
        <f>IF('Indicator Date'!AJ164="","x",'Indicator Date'!AJ164)</f>
        <v>2018</v>
      </c>
      <c r="AK164" s="157" t="str">
        <f>IF('Indicator Date'!AK164="","x",YEAR('Indicator Date'!AK164))</f>
        <v>x</v>
      </c>
      <c r="AL164" s="157">
        <f>IF('Indicator Date'!AL164="","x",YEAR('Indicator Date'!AL164))</f>
        <v>2018</v>
      </c>
      <c r="AM164" s="157" t="str">
        <f>IF('Indicator Date'!AM164="","x",YEAR('Indicator Date'!AM164))</f>
        <v>x</v>
      </c>
      <c r="AN164" s="157">
        <f>IF('Indicator Date'!AN164="","x",'Indicator Date'!AN164)</f>
        <v>2016</v>
      </c>
      <c r="AO164" s="157">
        <f>IF('Indicator Date'!AO164="","x",'Indicator Date'!AO164)</f>
        <v>2016</v>
      </c>
      <c r="AP164" s="157">
        <f>IF('Indicator Date'!AP164="","x",'Indicator Date'!AP164)</f>
        <v>2014</v>
      </c>
      <c r="AQ164" s="157">
        <f>IF('Indicator Date'!AQ164="","x",'Indicator Date'!AQ164)</f>
        <v>2014</v>
      </c>
      <c r="AR164" s="157">
        <f>IF('Indicator Date'!AR164="","x",'Indicator Date'!AR164)</f>
        <v>2015</v>
      </c>
      <c r="AS164" s="157">
        <f>IF('Indicator Date'!AS164="","x",'Indicator Date'!AS164)</f>
        <v>2017</v>
      </c>
      <c r="AT164" s="157">
        <f>IF('Indicator Date'!AT164="","x",'Indicator Date'!AT164)</f>
        <v>2018</v>
      </c>
      <c r="AU164" s="157">
        <f>IF('Indicator Date'!AU164="","x",'Indicator Date'!AU164)</f>
        <v>2016</v>
      </c>
      <c r="AV164" s="157">
        <f>IF('Indicator Date'!AV164="","x",'Indicator Date'!AV164)</f>
        <v>2016</v>
      </c>
      <c r="AW164" s="157">
        <f>IF('Indicator Date'!AW164="","x",'Indicator Date'!AW164)</f>
        <v>2016</v>
      </c>
      <c r="AX164" s="157">
        <f>IF('Indicator Date'!AX164="","x",'Indicator Date'!AX164)</f>
        <v>2017</v>
      </c>
      <c r="AY164" s="157">
        <f>IF('Indicator Date'!AY164="","x",'Indicator Date'!AY164)</f>
        <v>2014</v>
      </c>
      <c r="AZ164" s="157">
        <f>IF('Indicator Date'!AZ164="","x",'Indicator Date'!AZ164)</f>
        <v>2015</v>
      </c>
      <c r="BA164" s="157">
        <f>IF('Indicator Date'!BA164="","x",'Indicator Date'!BA164)</f>
        <v>2015</v>
      </c>
      <c r="BB164" s="157">
        <f>IF('Indicator Date'!BB164="","x",'Indicator Date'!BB164)</f>
        <v>2017</v>
      </c>
      <c r="BC164" s="157">
        <f>IF('Indicator Date'!BC164="","x",'Indicator Date'!BC164)</f>
        <v>2017</v>
      </c>
      <c r="BD164" s="157">
        <f>IF('Indicator Date'!BD164="","x",'Indicator Date'!BD164)</f>
        <v>2015</v>
      </c>
      <c r="BE164" s="157" t="str">
        <f>IF('Indicator Date'!BE164="","x",'Indicator Date'!BE164)</f>
        <v>x</v>
      </c>
      <c r="BF164" s="104"/>
    </row>
    <row r="165" spans="1:58" x14ac:dyDescent="0.25">
      <c r="A165" s="128" t="s">
        <v>307</v>
      </c>
      <c r="B165" s="107" t="s">
        <v>306</v>
      </c>
      <c r="C165" s="157">
        <f>IF('Indicator Date'!C165="","x",'Indicator Date'!C165)</f>
        <v>2015</v>
      </c>
      <c r="D165" s="157">
        <f>IF('Indicator Date'!D165="","x",'Indicator Date'!D165)</f>
        <v>2015</v>
      </c>
      <c r="E165" s="157">
        <f>IF('Indicator Date'!E165="","x",'Indicator Date'!E165)</f>
        <v>2015</v>
      </c>
      <c r="F165" s="157">
        <f>IF('Indicator Date'!F165="","x",'Indicator Date'!F165)</f>
        <v>2015</v>
      </c>
      <c r="G165" s="157">
        <f>IF('Indicator Date'!G165="","x",'Indicator Date'!G165)</f>
        <v>2015</v>
      </c>
      <c r="H165" s="157">
        <f>IF('Indicator Date'!H165="","x",'Indicator Date'!H165)</f>
        <v>2015</v>
      </c>
      <c r="I165" s="157">
        <f>IF('Indicator Date'!I165="","x",'Indicator Date'!I165)</f>
        <v>2015</v>
      </c>
      <c r="J165" s="157">
        <f>IF('Indicator Date'!J165="","x",'Indicator Date'!J165)</f>
        <v>2016</v>
      </c>
      <c r="K165" s="157">
        <f>IF('Indicator Date'!K165="","x",'Indicator Date'!K165)</f>
        <v>2016</v>
      </c>
      <c r="L165" s="157">
        <f>IF('Indicator Date'!L165="","x",'Indicator Date'!L165)</f>
        <v>2016</v>
      </c>
      <c r="M165" s="157">
        <f>IF('Indicator Date'!M165="","x",'Indicator Date'!M165)</f>
        <v>2019</v>
      </c>
      <c r="N165" s="157">
        <f>IF('Indicator Date'!N165="","x",'Indicator Date'!N165)</f>
        <v>2019</v>
      </c>
      <c r="O165" s="157">
        <f>IF('Indicator Date'!O165="","x",'Indicator Date'!O165)</f>
        <v>2018</v>
      </c>
      <c r="P165" s="157">
        <f>IF('Indicator Date'!P165="","x",'Indicator Date'!P165)</f>
        <v>2018</v>
      </c>
      <c r="Q165" s="157">
        <f>IF('Indicator Date'!Q165="","x",'Indicator Date'!Q165)</f>
        <v>2017</v>
      </c>
      <c r="R165" s="157" t="str">
        <f>IF('Indicator Date'!R165="","x",LEFT(RIGHT('Indicator Date'!R165,6),4))</f>
        <v>x</v>
      </c>
      <c r="S165" s="157">
        <f>IF('Indicator Date'!S165="","x",'Indicator Date'!S165)</f>
        <v>2019</v>
      </c>
      <c r="T165" s="157">
        <f>IF('Indicator Date'!T165="","x",'Indicator Date'!T165)</f>
        <v>2016</v>
      </c>
      <c r="U165" s="157">
        <f>IF('Indicator Date'!U165="","x",'Indicator Date'!U165)</f>
        <v>2017</v>
      </c>
      <c r="V165" s="157">
        <f>IF('Indicator Date'!V165="","x",'Indicator Date'!V165)</f>
        <v>2017</v>
      </c>
      <c r="W165" s="157">
        <f>IF('Indicator Date'!W165="","x",'Indicator Date'!W165)</f>
        <v>2015</v>
      </c>
      <c r="X165" s="157">
        <f>IF('Indicator Date'!X165="","x",'Indicator Date'!X165)</f>
        <v>2016</v>
      </c>
      <c r="Y165" s="157">
        <f>IF('Indicator Date'!Y165="","x",'Indicator Date'!Y165)</f>
        <v>2010</v>
      </c>
      <c r="Z165" s="157">
        <f>IF('Indicator Date'!Z165="","x",'Indicator Date'!Z165)</f>
        <v>2017</v>
      </c>
      <c r="AA165" s="157">
        <f>IF('Indicator Date'!AA165="","x",'Indicator Date'!AA165)</f>
        <v>2017</v>
      </c>
      <c r="AB165" s="157">
        <f>IF('Indicator Date'!AB165="","x",'Indicator Date'!AB165)</f>
        <v>2017</v>
      </c>
      <c r="AC165" s="157">
        <f>IF('Indicator Date'!AC165="","x",'Indicator Date'!AC165)</f>
        <v>2015</v>
      </c>
      <c r="AD165" s="157">
        <f>IF('Indicator Date'!AD165="","x",'Indicator Date'!AD165)</f>
        <v>2015</v>
      </c>
      <c r="AE165" s="157">
        <f>IF('Indicator Date'!AE165="","x",'Indicator Date'!AE165)</f>
        <v>2012</v>
      </c>
      <c r="AF165" s="157">
        <f>IF('Indicator Date'!AF165="","x",'Indicator Date'!AF165)</f>
        <v>2017</v>
      </c>
      <c r="AG165" s="157">
        <f>IF('Indicator Date'!AG165="","x",'Indicator Date'!AG165)</f>
        <v>2016</v>
      </c>
      <c r="AH165" s="157">
        <f>IF('Indicator Date'!AH165="","x",'Indicator Date'!AH165)</f>
        <v>2016</v>
      </c>
      <c r="AI165" s="157">
        <f>IF('Indicator Date'!AI165="","x",'Indicator Date'!AI165)</f>
        <v>2017</v>
      </c>
      <c r="AJ165" s="157">
        <f>IF('Indicator Date'!AJ165="","x",'Indicator Date'!AJ165)</f>
        <v>2018</v>
      </c>
      <c r="AK165" s="157">
        <f>IF('Indicator Date'!AK165="","x",YEAR('Indicator Date'!AK165))</f>
        <v>2017</v>
      </c>
      <c r="AL165" s="157">
        <f>IF('Indicator Date'!AL165="","x",YEAR('Indicator Date'!AL165))</f>
        <v>2018</v>
      </c>
      <c r="AM165" s="157">
        <f>IF('Indicator Date'!AM165="","x",YEAR('Indicator Date'!AM165))</f>
        <v>2018</v>
      </c>
      <c r="AN165" s="157">
        <f>IF('Indicator Date'!AN165="","x",'Indicator Date'!AN165)</f>
        <v>2016</v>
      </c>
      <c r="AO165" s="157">
        <f>IF('Indicator Date'!AO165="","x",'Indicator Date'!AO165)</f>
        <v>2016</v>
      </c>
      <c r="AP165" s="157">
        <f>IF('Indicator Date'!AP165="","x",'Indicator Date'!AP165)</f>
        <v>2014</v>
      </c>
      <c r="AQ165" s="157">
        <f>IF('Indicator Date'!AQ165="","x",'Indicator Date'!AQ165)</f>
        <v>2014</v>
      </c>
      <c r="AR165" s="157">
        <f>IF('Indicator Date'!AR165="","x",'Indicator Date'!AR165)</f>
        <v>2015</v>
      </c>
      <c r="AS165" s="157">
        <f>IF('Indicator Date'!AS165="","x",'Indicator Date'!AS165)</f>
        <v>2017</v>
      </c>
      <c r="AT165" s="157">
        <f>IF('Indicator Date'!AT165="","x",'Indicator Date'!AT165)</f>
        <v>2018</v>
      </c>
      <c r="AU165" s="157">
        <f>IF('Indicator Date'!AU165="","x",'Indicator Date'!AU165)</f>
        <v>2016</v>
      </c>
      <c r="AV165" s="157">
        <f>IF('Indicator Date'!AV165="","x",'Indicator Date'!AV165)</f>
        <v>2017</v>
      </c>
      <c r="AW165" s="157">
        <f>IF('Indicator Date'!AW165="","x",'Indicator Date'!AW165)</f>
        <v>2016</v>
      </c>
      <c r="AX165" s="157">
        <f>IF('Indicator Date'!AX165="","x",'Indicator Date'!AX165)</f>
        <v>2017</v>
      </c>
      <c r="AY165" s="157">
        <f>IF('Indicator Date'!AY165="","x",'Indicator Date'!AY165)</f>
        <v>2014</v>
      </c>
      <c r="AZ165" s="157">
        <f>IF('Indicator Date'!AZ165="","x",'Indicator Date'!AZ165)</f>
        <v>2015</v>
      </c>
      <c r="BA165" s="157">
        <f>IF('Indicator Date'!BA165="","x",'Indicator Date'!BA165)</f>
        <v>2015</v>
      </c>
      <c r="BB165" s="157">
        <f>IF('Indicator Date'!BB165="","x",'Indicator Date'!BB165)</f>
        <v>2017</v>
      </c>
      <c r="BC165" s="157">
        <f>IF('Indicator Date'!BC165="","x",'Indicator Date'!BC165)</f>
        <v>2017</v>
      </c>
      <c r="BD165" s="157">
        <f>IF('Indicator Date'!BD165="","x",'Indicator Date'!BD165)</f>
        <v>2015</v>
      </c>
      <c r="BE165" s="157" t="str">
        <f>IF('Indicator Date'!BE165="","x",'Indicator Date'!BE165)</f>
        <v>x</v>
      </c>
      <c r="BF165" s="104"/>
    </row>
    <row r="166" spans="1:58" x14ac:dyDescent="0.25">
      <c r="A166" s="128" t="s">
        <v>309</v>
      </c>
      <c r="B166" s="107" t="s">
        <v>308</v>
      </c>
      <c r="C166" s="157">
        <f>IF('Indicator Date'!C166="","x",'Indicator Date'!C166)</f>
        <v>2015</v>
      </c>
      <c r="D166" s="157">
        <f>IF('Indicator Date'!D166="","x",'Indicator Date'!D166)</f>
        <v>2015</v>
      </c>
      <c r="E166" s="157">
        <f>IF('Indicator Date'!E166="","x",'Indicator Date'!E166)</f>
        <v>2015</v>
      </c>
      <c r="F166" s="157">
        <f>IF('Indicator Date'!F166="","x",'Indicator Date'!F166)</f>
        <v>2015</v>
      </c>
      <c r="G166" s="157">
        <f>IF('Indicator Date'!G166="","x",'Indicator Date'!G166)</f>
        <v>2015</v>
      </c>
      <c r="H166" s="157">
        <f>IF('Indicator Date'!H166="","x",'Indicator Date'!H166)</f>
        <v>2015</v>
      </c>
      <c r="I166" s="157">
        <f>IF('Indicator Date'!I166="","x",'Indicator Date'!I166)</f>
        <v>2015</v>
      </c>
      <c r="J166" s="157">
        <f>IF('Indicator Date'!J166="","x",'Indicator Date'!J166)</f>
        <v>2016</v>
      </c>
      <c r="K166" s="157">
        <f>IF('Indicator Date'!K166="","x",'Indicator Date'!K166)</f>
        <v>2016</v>
      </c>
      <c r="L166" s="157">
        <f>IF('Indicator Date'!L166="","x",'Indicator Date'!L166)</f>
        <v>2016</v>
      </c>
      <c r="M166" s="157">
        <f>IF('Indicator Date'!M166="","x",'Indicator Date'!M166)</f>
        <v>2019</v>
      </c>
      <c r="N166" s="157">
        <f>IF('Indicator Date'!N166="","x",'Indicator Date'!N166)</f>
        <v>2019</v>
      </c>
      <c r="O166" s="157">
        <f>IF('Indicator Date'!O166="","x",'Indicator Date'!O166)</f>
        <v>2018</v>
      </c>
      <c r="P166" s="157">
        <f>IF('Indicator Date'!P166="","x",'Indicator Date'!P166)</f>
        <v>2018</v>
      </c>
      <c r="Q166" s="157">
        <f>IF('Indicator Date'!Q166="","x",'Indicator Date'!Q166)</f>
        <v>2017</v>
      </c>
      <c r="R166" s="157" t="str">
        <f>IF('Indicator Date'!R166="","x",LEFT(RIGHT('Indicator Date'!R166,6),4))</f>
        <v>2010</v>
      </c>
      <c r="S166" s="157">
        <f>IF('Indicator Date'!S166="","x",'Indicator Date'!S166)</f>
        <v>2019</v>
      </c>
      <c r="T166" s="157">
        <f>IF('Indicator Date'!T166="","x",'Indicator Date'!T166)</f>
        <v>2016</v>
      </c>
      <c r="U166" s="157">
        <f>IF('Indicator Date'!U166="","x",'Indicator Date'!U166)</f>
        <v>2017</v>
      </c>
      <c r="V166" s="157">
        <f>IF('Indicator Date'!V166="","x",'Indicator Date'!V166)</f>
        <v>2017</v>
      </c>
      <c r="W166" s="157">
        <f>IF('Indicator Date'!W166="","x",'Indicator Date'!W166)</f>
        <v>2015</v>
      </c>
      <c r="X166" s="157">
        <f>IF('Indicator Date'!X166="","x",'Indicator Date'!X166)</f>
        <v>2014</v>
      </c>
      <c r="Y166" s="157">
        <f>IF('Indicator Date'!Y166="","x",'Indicator Date'!Y166)</f>
        <v>2010</v>
      </c>
      <c r="Z166" s="157">
        <f>IF('Indicator Date'!Z166="","x",'Indicator Date'!Z166)</f>
        <v>2017</v>
      </c>
      <c r="AA166" s="157">
        <f>IF('Indicator Date'!AA166="","x",'Indicator Date'!AA166)</f>
        <v>2017</v>
      </c>
      <c r="AB166" s="157">
        <f>IF('Indicator Date'!AB166="","x",'Indicator Date'!AB166)</f>
        <v>2017</v>
      </c>
      <c r="AC166" s="157">
        <f>IF('Indicator Date'!AC166="","x",'Indicator Date'!AC166)</f>
        <v>2015</v>
      </c>
      <c r="AD166" s="157">
        <f>IF('Indicator Date'!AD166="","x",'Indicator Date'!AD166)</f>
        <v>2015</v>
      </c>
      <c r="AE166" s="157">
        <f>IF('Indicator Date'!AE166="","x",'Indicator Date'!AE166)</f>
        <v>2012</v>
      </c>
      <c r="AF166" s="157">
        <f>IF('Indicator Date'!AF166="","x",'Indicator Date'!AF166)</f>
        <v>2017</v>
      </c>
      <c r="AG166" s="157">
        <f>IF('Indicator Date'!AG166="","x",'Indicator Date'!AG166)</f>
        <v>2009</v>
      </c>
      <c r="AH166" s="157">
        <f>IF('Indicator Date'!AH166="","x",'Indicator Date'!AH166)</f>
        <v>2016</v>
      </c>
      <c r="AI166" s="157">
        <f>IF('Indicator Date'!AI166="","x",'Indicator Date'!AI166)</f>
        <v>2017</v>
      </c>
      <c r="AJ166" s="157">
        <f>IF('Indicator Date'!AJ166="","x",'Indicator Date'!AJ166)</f>
        <v>2018</v>
      </c>
      <c r="AK166" s="157">
        <f>IF('Indicator Date'!AK166="","x",YEAR('Indicator Date'!AK166))</f>
        <v>2017</v>
      </c>
      <c r="AL166" s="157">
        <f>IF('Indicator Date'!AL166="","x",YEAR('Indicator Date'!AL166))</f>
        <v>2019</v>
      </c>
      <c r="AM166" s="157">
        <f>IF('Indicator Date'!AM166="","x",YEAR('Indicator Date'!AM166))</f>
        <v>2018</v>
      </c>
      <c r="AN166" s="157">
        <f>IF('Indicator Date'!AN166="","x",'Indicator Date'!AN166)</f>
        <v>2016</v>
      </c>
      <c r="AO166" s="157">
        <f>IF('Indicator Date'!AO166="","x",'Indicator Date'!AO166)</f>
        <v>2016</v>
      </c>
      <c r="AP166" s="157" t="str">
        <f>IF('Indicator Date'!AP166="","x",'Indicator Date'!AP166)</f>
        <v>x</v>
      </c>
      <c r="AQ166" s="157" t="str">
        <f>IF('Indicator Date'!AQ166="","x",'Indicator Date'!AQ166)</f>
        <v>x</v>
      </c>
      <c r="AR166" s="157">
        <f>IF('Indicator Date'!AR166="","x",'Indicator Date'!AR166)</f>
        <v>2013</v>
      </c>
      <c r="AS166" s="157">
        <f>IF('Indicator Date'!AS166="","x",'Indicator Date'!AS166)</f>
        <v>2017</v>
      </c>
      <c r="AT166" s="157">
        <f>IF('Indicator Date'!AT166="","x",'Indicator Date'!AT166)</f>
        <v>2018</v>
      </c>
      <c r="AU166" s="157">
        <f>IF('Indicator Date'!AU166="","x",'Indicator Date'!AU166)</f>
        <v>2016</v>
      </c>
      <c r="AV166" s="157">
        <f>IF('Indicator Date'!AV166="","x",'Indicator Date'!AV166)</f>
        <v>2015</v>
      </c>
      <c r="AW166" s="157">
        <f>IF('Indicator Date'!AW166="","x",'Indicator Date'!AW166)</f>
        <v>2016</v>
      </c>
      <c r="AX166" s="157">
        <f>IF('Indicator Date'!AX166="","x",'Indicator Date'!AX166)</f>
        <v>2017</v>
      </c>
      <c r="AY166" s="157">
        <f>IF('Indicator Date'!AY166="","x",'Indicator Date'!AY166)</f>
        <v>2014</v>
      </c>
      <c r="AZ166" s="157">
        <f>IF('Indicator Date'!AZ166="","x",'Indicator Date'!AZ166)</f>
        <v>2014</v>
      </c>
      <c r="BA166" s="157">
        <f>IF('Indicator Date'!BA166="","x",'Indicator Date'!BA166)</f>
        <v>2014</v>
      </c>
      <c r="BB166" s="157">
        <f>IF('Indicator Date'!BB166="","x",'Indicator Date'!BB166)</f>
        <v>2017</v>
      </c>
      <c r="BC166" s="157">
        <f>IF('Indicator Date'!BC166="","x",'Indicator Date'!BC166)</f>
        <v>2017</v>
      </c>
      <c r="BD166" s="157">
        <f>IF('Indicator Date'!BD166="","x",'Indicator Date'!BD166)</f>
        <v>2015</v>
      </c>
      <c r="BE166" s="157" t="str">
        <f>IF('Indicator Date'!BE166="","x",'Indicator Date'!BE166)</f>
        <v>x</v>
      </c>
      <c r="BF166" s="104"/>
    </row>
    <row r="167" spans="1:58" x14ac:dyDescent="0.25">
      <c r="A167" s="128" t="s">
        <v>311</v>
      </c>
      <c r="B167" s="107" t="s">
        <v>310</v>
      </c>
      <c r="C167" s="157">
        <f>IF('Indicator Date'!C167="","x",'Indicator Date'!C167)</f>
        <v>2015</v>
      </c>
      <c r="D167" s="157">
        <f>IF('Indicator Date'!D167="","x",'Indicator Date'!D167)</f>
        <v>2015</v>
      </c>
      <c r="E167" s="157">
        <f>IF('Indicator Date'!E167="","x",'Indicator Date'!E167)</f>
        <v>2015</v>
      </c>
      <c r="F167" s="157">
        <f>IF('Indicator Date'!F167="","x",'Indicator Date'!F167)</f>
        <v>2015</v>
      </c>
      <c r="G167" s="157">
        <f>IF('Indicator Date'!G167="","x",'Indicator Date'!G167)</f>
        <v>2015</v>
      </c>
      <c r="H167" s="157">
        <f>IF('Indicator Date'!H167="","x",'Indicator Date'!H167)</f>
        <v>2015</v>
      </c>
      <c r="I167" s="157">
        <f>IF('Indicator Date'!I167="","x",'Indicator Date'!I167)</f>
        <v>2015</v>
      </c>
      <c r="J167" s="157">
        <f>IF('Indicator Date'!J167="","x",'Indicator Date'!J167)</f>
        <v>2016</v>
      </c>
      <c r="K167" s="157">
        <f>IF('Indicator Date'!K167="","x",'Indicator Date'!K167)</f>
        <v>2016</v>
      </c>
      <c r="L167" s="157">
        <f>IF('Indicator Date'!L167="","x",'Indicator Date'!L167)</f>
        <v>2016</v>
      </c>
      <c r="M167" s="157">
        <f>IF('Indicator Date'!M167="","x",'Indicator Date'!M167)</f>
        <v>2019</v>
      </c>
      <c r="N167" s="157">
        <f>IF('Indicator Date'!N167="","x",'Indicator Date'!N167)</f>
        <v>2019</v>
      </c>
      <c r="O167" s="157">
        <f>IF('Indicator Date'!O167="","x",'Indicator Date'!O167)</f>
        <v>2018</v>
      </c>
      <c r="P167" s="157">
        <f>IF('Indicator Date'!P167="","x",'Indicator Date'!P167)</f>
        <v>2018</v>
      </c>
      <c r="Q167" s="157">
        <f>IF('Indicator Date'!Q167="","x",'Indicator Date'!Q167)</f>
        <v>2017</v>
      </c>
      <c r="R167" s="157" t="str">
        <f>IF('Indicator Date'!R167="","x",LEFT(RIGHT('Indicator Date'!R167,6),4))</f>
        <v>2010</v>
      </c>
      <c r="S167" s="157">
        <f>IF('Indicator Date'!S167="","x",'Indicator Date'!S167)</f>
        <v>2019</v>
      </c>
      <c r="T167" s="157">
        <f>IF('Indicator Date'!T167="","x",'Indicator Date'!T167)</f>
        <v>2016</v>
      </c>
      <c r="U167" s="157">
        <f>IF('Indicator Date'!U167="","x",'Indicator Date'!U167)</f>
        <v>2017</v>
      </c>
      <c r="V167" s="157">
        <f>IF('Indicator Date'!V167="","x",'Indicator Date'!V167)</f>
        <v>2017</v>
      </c>
      <c r="W167" s="157">
        <f>IF('Indicator Date'!W167="","x",'Indicator Date'!W167)</f>
        <v>2015</v>
      </c>
      <c r="X167" s="157">
        <f>IF('Indicator Date'!X167="","x",'Indicator Date'!X167)</f>
        <v>2010</v>
      </c>
      <c r="Y167" s="157">
        <f>IF('Indicator Date'!Y167="","x",'Indicator Date'!Y167)</f>
        <v>2012</v>
      </c>
      <c r="Z167" s="157">
        <f>IF('Indicator Date'!Z167="","x",'Indicator Date'!Z167)</f>
        <v>2017</v>
      </c>
      <c r="AA167" s="157">
        <f>IF('Indicator Date'!AA167="","x",'Indicator Date'!AA167)</f>
        <v>2017</v>
      </c>
      <c r="AB167" s="157">
        <f>IF('Indicator Date'!AB167="","x",'Indicator Date'!AB167)</f>
        <v>2017</v>
      </c>
      <c r="AC167" s="157">
        <f>IF('Indicator Date'!AC167="","x",'Indicator Date'!AC167)</f>
        <v>2015</v>
      </c>
      <c r="AD167" s="157">
        <f>IF('Indicator Date'!AD167="","x",'Indicator Date'!AD167)</f>
        <v>2015</v>
      </c>
      <c r="AE167" s="157">
        <f>IF('Indicator Date'!AE167="","x",'Indicator Date'!AE167)</f>
        <v>2012</v>
      </c>
      <c r="AF167" s="157">
        <f>IF('Indicator Date'!AF167="","x",'Indicator Date'!AF167)</f>
        <v>2017</v>
      </c>
      <c r="AG167" s="157" t="str">
        <f>IF('Indicator Date'!AG167="","x",'Indicator Date'!AG167)</f>
        <v>x</v>
      </c>
      <c r="AH167" s="157">
        <f>IF('Indicator Date'!AH167="","x",'Indicator Date'!AH167)</f>
        <v>2016</v>
      </c>
      <c r="AI167" s="157">
        <f>IF('Indicator Date'!AI167="","x",'Indicator Date'!AI167)</f>
        <v>2017</v>
      </c>
      <c r="AJ167" s="157">
        <f>IF('Indicator Date'!AJ167="","x",'Indicator Date'!AJ167)</f>
        <v>2018</v>
      </c>
      <c r="AK167" s="157" t="str">
        <f>IF('Indicator Date'!AK167="","x",YEAR('Indicator Date'!AK167))</f>
        <v>x</v>
      </c>
      <c r="AL167" s="157">
        <f>IF('Indicator Date'!AL167="","x",YEAR('Indicator Date'!AL167))</f>
        <v>2018</v>
      </c>
      <c r="AM167" s="157" t="str">
        <f>IF('Indicator Date'!AM167="","x",YEAR('Indicator Date'!AM167))</f>
        <v>x</v>
      </c>
      <c r="AN167" s="157">
        <f>IF('Indicator Date'!AN167="","x",'Indicator Date'!AN167)</f>
        <v>2016</v>
      </c>
      <c r="AO167" s="157">
        <f>IF('Indicator Date'!AO167="","x",'Indicator Date'!AO167)</f>
        <v>2016</v>
      </c>
      <c r="AP167" s="157">
        <f>IF('Indicator Date'!AP167="","x",'Indicator Date'!AP167)</f>
        <v>2013</v>
      </c>
      <c r="AQ167" s="157">
        <f>IF('Indicator Date'!AQ167="","x",'Indicator Date'!AQ167)</f>
        <v>2013</v>
      </c>
      <c r="AR167" s="157" t="str">
        <f>IF('Indicator Date'!AR167="","x",'Indicator Date'!AR167)</f>
        <v>x</v>
      </c>
      <c r="AS167" s="157">
        <f>IF('Indicator Date'!AS167="","x",'Indicator Date'!AS167)</f>
        <v>2017</v>
      </c>
      <c r="AT167" s="157">
        <f>IF('Indicator Date'!AT167="","x",'Indicator Date'!AT167)</f>
        <v>2018</v>
      </c>
      <c r="AU167" s="157">
        <f>IF('Indicator Date'!AU167="","x",'Indicator Date'!AU167)</f>
        <v>2016</v>
      </c>
      <c r="AV167" s="157">
        <f>IF('Indicator Date'!AV167="","x",'Indicator Date'!AV167)</f>
        <v>2015</v>
      </c>
      <c r="AW167" s="157">
        <f>IF('Indicator Date'!AW167="","x",'Indicator Date'!AW167)</f>
        <v>2016</v>
      </c>
      <c r="AX167" s="157">
        <f>IF('Indicator Date'!AX167="","x",'Indicator Date'!AX167)</f>
        <v>2017</v>
      </c>
      <c r="AY167" s="157">
        <f>IF('Indicator Date'!AY167="","x",'Indicator Date'!AY167)</f>
        <v>2014</v>
      </c>
      <c r="AZ167" s="157">
        <f>IF('Indicator Date'!AZ167="","x",'Indicator Date'!AZ167)</f>
        <v>2015</v>
      </c>
      <c r="BA167" s="157">
        <f>IF('Indicator Date'!BA167="","x",'Indicator Date'!BA167)</f>
        <v>2015</v>
      </c>
      <c r="BB167" s="157">
        <f>IF('Indicator Date'!BB167="","x",'Indicator Date'!BB167)</f>
        <v>2017</v>
      </c>
      <c r="BC167" s="157">
        <f>IF('Indicator Date'!BC167="","x",'Indicator Date'!BC167)</f>
        <v>2017</v>
      </c>
      <c r="BD167" s="157">
        <f>IF('Indicator Date'!BD167="","x",'Indicator Date'!BD167)</f>
        <v>2015</v>
      </c>
      <c r="BE167" s="157" t="str">
        <f>IF('Indicator Date'!BE167="","x",'Indicator Date'!BE167)</f>
        <v>x</v>
      </c>
      <c r="BF167" s="104"/>
    </row>
    <row r="168" spans="1:58" x14ac:dyDescent="0.25">
      <c r="A168" s="128" t="s">
        <v>313</v>
      </c>
      <c r="B168" s="107" t="s">
        <v>312</v>
      </c>
      <c r="C168" s="157">
        <f>IF('Indicator Date'!C168="","x",'Indicator Date'!C168)</f>
        <v>2015</v>
      </c>
      <c r="D168" s="157">
        <f>IF('Indicator Date'!D168="","x",'Indicator Date'!D168)</f>
        <v>2015</v>
      </c>
      <c r="E168" s="157">
        <f>IF('Indicator Date'!E168="","x",'Indicator Date'!E168)</f>
        <v>2015</v>
      </c>
      <c r="F168" s="157">
        <f>IF('Indicator Date'!F168="","x",'Indicator Date'!F168)</f>
        <v>2015</v>
      </c>
      <c r="G168" s="157">
        <f>IF('Indicator Date'!G168="","x",'Indicator Date'!G168)</f>
        <v>2015</v>
      </c>
      <c r="H168" s="157">
        <f>IF('Indicator Date'!H168="","x",'Indicator Date'!H168)</f>
        <v>2015</v>
      </c>
      <c r="I168" s="157">
        <f>IF('Indicator Date'!I168="","x",'Indicator Date'!I168)</f>
        <v>2015</v>
      </c>
      <c r="J168" s="157">
        <f>IF('Indicator Date'!J168="","x",'Indicator Date'!J168)</f>
        <v>2016</v>
      </c>
      <c r="K168" s="157">
        <f>IF('Indicator Date'!K168="","x",'Indicator Date'!K168)</f>
        <v>2016</v>
      </c>
      <c r="L168" s="157">
        <f>IF('Indicator Date'!L168="","x",'Indicator Date'!L168)</f>
        <v>2016</v>
      </c>
      <c r="M168" s="157">
        <f>IF('Indicator Date'!M168="","x",'Indicator Date'!M168)</f>
        <v>2019</v>
      </c>
      <c r="N168" s="157">
        <f>IF('Indicator Date'!N168="","x",'Indicator Date'!N168)</f>
        <v>2019</v>
      </c>
      <c r="O168" s="157">
        <f>IF('Indicator Date'!O168="","x",'Indicator Date'!O168)</f>
        <v>2018</v>
      </c>
      <c r="P168" s="157">
        <f>IF('Indicator Date'!P168="","x",'Indicator Date'!P168)</f>
        <v>2018</v>
      </c>
      <c r="Q168" s="157">
        <f>IF('Indicator Date'!Q168="","x",'Indicator Date'!Q168)</f>
        <v>2017</v>
      </c>
      <c r="R168" s="157" t="str">
        <f>IF('Indicator Date'!R168="","x",LEFT(RIGHT('Indicator Date'!R168,6),4))</f>
        <v>x</v>
      </c>
      <c r="S168" s="157">
        <f>IF('Indicator Date'!S168="","x",'Indicator Date'!S168)</f>
        <v>2019</v>
      </c>
      <c r="T168" s="157">
        <f>IF('Indicator Date'!T168="","x",'Indicator Date'!T168)</f>
        <v>2016</v>
      </c>
      <c r="U168" s="157">
        <f>IF('Indicator Date'!U168="","x",'Indicator Date'!U168)</f>
        <v>2017</v>
      </c>
      <c r="V168" s="157" t="str">
        <f>IF('Indicator Date'!V168="","x",'Indicator Date'!V168)</f>
        <v>x</v>
      </c>
      <c r="W168" s="157">
        <f>IF('Indicator Date'!W168="","x",'Indicator Date'!W168)</f>
        <v>2015</v>
      </c>
      <c r="X168" s="157" t="str">
        <f>IF('Indicator Date'!X168="","x",'Indicator Date'!X168)</f>
        <v>x</v>
      </c>
      <c r="Y168" s="157">
        <f>IF('Indicator Date'!Y168="","x",'Indicator Date'!Y168)</f>
        <v>2011</v>
      </c>
      <c r="Z168" s="157">
        <f>IF('Indicator Date'!Z168="","x",'Indicator Date'!Z168)</f>
        <v>2017</v>
      </c>
      <c r="AA168" s="157">
        <f>IF('Indicator Date'!AA168="","x",'Indicator Date'!AA168)</f>
        <v>2017</v>
      </c>
      <c r="AB168" s="157">
        <f>IF('Indicator Date'!AB168="","x",'Indicator Date'!AB168)</f>
        <v>2016</v>
      </c>
      <c r="AC168" s="157">
        <f>IF('Indicator Date'!AC168="","x",'Indicator Date'!AC168)</f>
        <v>2015</v>
      </c>
      <c r="AD168" s="157">
        <f>IF('Indicator Date'!AD168="","x",'Indicator Date'!AD168)</f>
        <v>2015</v>
      </c>
      <c r="AE168" s="157" t="str">
        <f>IF('Indicator Date'!AE168="","x",'Indicator Date'!AE168)</f>
        <v>x</v>
      </c>
      <c r="AF168" s="157">
        <f>IF('Indicator Date'!AF168="","x",'Indicator Date'!AF168)</f>
        <v>2017</v>
      </c>
      <c r="AG168" s="157">
        <f>IF('Indicator Date'!AG168="","x",'Indicator Date'!AG168)</f>
        <v>2012</v>
      </c>
      <c r="AH168" s="157">
        <f>IF('Indicator Date'!AH168="","x",'Indicator Date'!AH168)</f>
        <v>2016</v>
      </c>
      <c r="AI168" s="157">
        <f>IF('Indicator Date'!AI168="","x",'Indicator Date'!AI168)</f>
        <v>2017</v>
      </c>
      <c r="AJ168" s="157">
        <f>IF('Indicator Date'!AJ168="","x",'Indicator Date'!AJ168)</f>
        <v>2018</v>
      </c>
      <c r="AK168" s="157" t="str">
        <f>IF('Indicator Date'!AK168="","x",YEAR('Indicator Date'!AK168))</f>
        <v>x</v>
      </c>
      <c r="AL168" s="157">
        <f>IF('Indicator Date'!AL168="","x",YEAR('Indicator Date'!AL168))</f>
        <v>2018</v>
      </c>
      <c r="AM168" s="157" t="str">
        <f>IF('Indicator Date'!AM168="","x",YEAR('Indicator Date'!AM168))</f>
        <v>x</v>
      </c>
      <c r="AN168" s="157">
        <f>IF('Indicator Date'!AN168="","x",'Indicator Date'!AN168)</f>
        <v>2016</v>
      </c>
      <c r="AO168" s="157">
        <f>IF('Indicator Date'!AO168="","x",'Indicator Date'!AO168)</f>
        <v>2016</v>
      </c>
      <c r="AP168" s="157">
        <f>IF('Indicator Date'!AP168="","x",'Indicator Date'!AP168)</f>
        <v>2014</v>
      </c>
      <c r="AQ168" s="157">
        <f>IF('Indicator Date'!AQ168="","x",'Indicator Date'!AQ168)</f>
        <v>2014</v>
      </c>
      <c r="AR168" s="157">
        <f>IF('Indicator Date'!AR168="","x",'Indicator Date'!AR168)</f>
        <v>2015</v>
      </c>
      <c r="AS168" s="157">
        <f>IF('Indicator Date'!AS168="","x",'Indicator Date'!AS168)</f>
        <v>2017</v>
      </c>
      <c r="AT168" s="157">
        <f>IF('Indicator Date'!AT168="","x",'Indicator Date'!AT168)</f>
        <v>2018</v>
      </c>
      <c r="AU168" s="157">
        <f>IF('Indicator Date'!AU168="","x",'Indicator Date'!AU168)</f>
        <v>2016</v>
      </c>
      <c r="AV168" s="157" t="str">
        <f>IF('Indicator Date'!AV168="","x",'Indicator Date'!AV168)</f>
        <v>x</v>
      </c>
      <c r="AW168" s="157">
        <f>IF('Indicator Date'!AW168="","x",'Indicator Date'!AW168)</f>
        <v>2016</v>
      </c>
      <c r="AX168" s="157">
        <f>IF('Indicator Date'!AX168="","x",'Indicator Date'!AX168)</f>
        <v>2017</v>
      </c>
      <c r="AY168" s="157">
        <f>IF('Indicator Date'!AY168="","x",'Indicator Date'!AY168)</f>
        <v>2014</v>
      </c>
      <c r="AZ168" s="157">
        <f>IF('Indicator Date'!AZ168="","x",'Indicator Date'!AZ168)</f>
        <v>2015</v>
      </c>
      <c r="BA168" s="157">
        <f>IF('Indicator Date'!BA168="","x",'Indicator Date'!BA168)</f>
        <v>2015</v>
      </c>
      <c r="BB168" s="157">
        <f>IF('Indicator Date'!BB168="","x",'Indicator Date'!BB168)</f>
        <v>2017</v>
      </c>
      <c r="BC168" s="157">
        <f>IF('Indicator Date'!BC168="","x",'Indicator Date'!BC168)</f>
        <v>2017</v>
      </c>
      <c r="BD168" s="157">
        <f>IF('Indicator Date'!BD168="","x",'Indicator Date'!BD168)</f>
        <v>2015</v>
      </c>
      <c r="BE168" s="157" t="str">
        <f>IF('Indicator Date'!BE168="","x",'Indicator Date'!BE168)</f>
        <v>x</v>
      </c>
      <c r="BF168" s="104"/>
    </row>
    <row r="169" spans="1:58" x14ac:dyDescent="0.25">
      <c r="A169" s="128" t="s">
        <v>848</v>
      </c>
      <c r="B169" s="107" t="s">
        <v>314</v>
      </c>
      <c r="C169" s="157">
        <f>IF('Indicator Date'!C169="","x",'Indicator Date'!C169)</f>
        <v>2015</v>
      </c>
      <c r="D169" s="157">
        <f>IF('Indicator Date'!D169="","x",'Indicator Date'!D169)</f>
        <v>2015</v>
      </c>
      <c r="E169" s="157">
        <f>IF('Indicator Date'!E169="","x",'Indicator Date'!E169)</f>
        <v>2015</v>
      </c>
      <c r="F169" s="157">
        <f>IF('Indicator Date'!F169="","x",'Indicator Date'!F169)</f>
        <v>2015</v>
      </c>
      <c r="G169" s="157">
        <f>IF('Indicator Date'!G169="","x",'Indicator Date'!G169)</f>
        <v>2015</v>
      </c>
      <c r="H169" s="157">
        <f>IF('Indicator Date'!H169="","x",'Indicator Date'!H169)</f>
        <v>2015</v>
      </c>
      <c r="I169" s="157">
        <f>IF('Indicator Date'!I169="","x",'Indicator Date'!I169)</f>
        <v>2015</v>
      </c>
      <c r="J169" s="157">
        <f>IF('Indicator Date'!J169="","x",'Indicator Date'!J169)</f>
        <v>2016</v>
      </c>
      <c r="K169" s="157">
        <f>IF('Indicator Date'!K169="","x",'Indicator Date'!K169)</f>
        <v>2016</v>
      </c>
      <c r="L169" s="157">
        <f>IF('Indicator Date'!L169="","x",'Indicator Date'!L169)</f>
        <v>2016</v>
      </c>
      <c r="M169" s="157">
        <f>IF('Indicator Date'!M169="","x",'Indicator Date'!M169)</f>
        <v>2019</v>
      </c>
      <c r="N169" s="157">
        <f>IF('Indicator Date'!N169="","x",'Indicator Date'!N169)</f>
        <v>2019</v>
      </c>
      <c r="O169" s="157">
        <f>IF('Indicator Date'!O169="","x",'Indicator Date'!O169)</f>
        <v>2018</v>
      </c>
      <c r="P169" s="157">
        <f>IF('Indicator Date'!P169="","x",'Indicator Date'!P169)</f>
        <v>2018</v>
      </c>
      <c r="Q169" s="157">
        <f>IF('Indicator Date'!Q169="","x",'Indicator Date'!Q169)</f>
        <v>2017</v>
      </c>
      <c r="R169" s="157" t="str">
        <f>IF('Indicator Date'!R169="","x",LEFT(RIGHT('Indicator Date'!R169,6),4))</f>
        <v>x</v>
      </c>
      <c r="S169" s="157">
        <f>IF('Indicator Date'!S169="","x",'Indicator Date'!S169)</f>
        <v>2019</v>
      </c>
      <c r="T169" s="157">
        <f>IF('Indicator Date'!T169="","x",'Indicator Date'!T169)</f>
        <v>2016</v>
      </c>
      <c r="U169" s="157">
        <f>IF('Indicator Date'!U169="","x",'Indicator Date'!U169)</f>
        <v>2017</v>
      </c>
      <c r="V169" s="157" t="str">
        <f>IF('Indicator Date'!V169="","x",'Indicator Date'!V169)</f>
        <v>x</v>
      </c>
      <c r="W169" s="157">
        <f>IF('Indicator Date'!W169="","x",'Indicator Date'!W169)</f>
        <v>2015</v>
      </c>
      <c r="X169" s="157" t="str">
        <f>IF('Indicator Date'!X169="","x",'Indicator Date'!X169)</f>
        <v>x</v>
      </c>
      <c r="Y169" s="157">
        <f>IF('Indicator Date'!Y169="","x",'Indicator Date'!Y169)</f>
        <v>2016</v>
      </c>
      <c r="Z169" s="157">
        <f>IF('Indicator Date'!Z169="","x",'Indicator Date'!Z169)</f>
        <v>2017</v>
      </c>
      <c r="AA169" s="157">
        <f>IF('Indicator Date'!AA169="","x",'Indicator Date'!AA169)</f>
        <v>2017</v>
      </c>
      <c r="AB169" s="157">
        <f>IF('Indicator Date'!AB169="","x",'Indicator Date'!AB169)</f>
        <v>2013</v>
      </c>
      <c r="AC169" s="157">
        <f>IF('Indicator Date'!AC169="","x",'Indicator Date'!AC169)</f>
        <v>2015</v>
      </c>
      <c r="AD169" s="157">
        <f>IF('Indicator Date'!AD169="","x",'Indicator Date'!AD169)</f>
        <v>2015</v>
      </c>
      <c r="AE169" s="157" t="str">
        <f>IF('Indicator Date'!AE169="","x",'Indicator Date'!AE169)</f>
        <v>x</v>
      </c>
      <c r="AF169" s="157">
        <f>IF('Indicator Date'!AF169="","x",'Indicator Date'!AF169)</f>
        <v>2017</v>
      </c>
      <c r="AG169" s="157">
        <f>IF('Indicator Date'!AG169="","x",'Indicator Date'!AG169)</f>
        <v>2012</v>
      </c>
      <c r="AH169" s="157">
        <f>IF('Indicator Date'!AH169="","x",'Indicator Date'!AH169)</f>
        <v>2016</v>
      </c>
      <c r="AI169" s="157">
        <f>IF('Indicator Date'!AI169="","x",'Indicator Date'!AI169)</f>
        <v>2017</v>
      </c>
      <c r="AJ169" s="157">
        <f>IF('Indicator Date'!AJ169="","x",'Indicator Date'!AJ169)</f>
        <v>2018</v>
      </c>
      <c r="AK169" s="157" t="str">
        <f>IF('Indicator Date'!AK169="","x",YEAR('Indicator Date'!AK169))</f>
        <v>x</v>
      </c>
      <c r="AL169" s="157">
        <f>IF('Indicator Date'!AL169="","x",YEAR('Indicator Date'!AL169))</f>
        <v>2018</v>
      </c>
      <c r="AM169" s="157" t="str">
        <f>IF('Indicator Date'!AM169="","x",YEAR('Indicator Date'!AM169))</f>
        <v>x</v>
      </c>
      <c r="AN169" s="157">
        <f>IF('Indicator Date'!AN169="","x",'Indicator Date'!AN169)</f>
        <v>2016</v>
      </c>
      <c r="AO169" s="157">
        <f>IF('Indicator Date'!AO169="","x",'Indicator Date'!AO169)</f>
        <v>2016</v>
      </c>
      <c r="AP169" s="157">
        <f>IF('Indicator Date'!AP169="","x",'Indicator Date'!AP169)</f>
        <v>2014</v>
      </c>
      <c r="AQ169" s="157">
        <f>IF('Indicator Date'!AQ169="","x",'Indicator Date'!AQ169)</f>
        <v>2014</v>
      </c>
      <c r="AR169" s="157">
        <f>IF('Indicator Date'!AR169="","x",'Indicator Date'!AR169)</f>
        <v>2015</v>
      </c>
      <c r="AS169" s="157">
        <f>IF('Indicator Date'!AS169="","x",'Indicator Date'!AS169)</f>
        <v>2017</v>
      </c>
      <c r="AT169" s="157">
        <f>IF('Indicator Date'!AT169="","x",'Indicator Date'!AT169)</f>
        <v>2018</v>
      </c>
      <c r="AU169" s="157">
        <f>IF('Indicator Date'!AU169="","x",'Indicator Date'!AU169)</f>
        <v>2016</v>
      </c>
      <c r="AV169" s="157" t="str">
        <f>IF('Indicator Date'!AV169="","x",'Indicator Date'!AV169)</f>
        <v>x</v>
      </c>
      <c r="AW169" s="157">
        <f>IF('Indicator Date'!AW169="","x",'Indicator Date'!AW169)</f>
        <v>2016</v>
      </c>
      <c r="AX169" s="157">
        <f>IF('Indicator Date'!AX169="","x",'Indicator Date'!AX169)</f>
        <v>2017</v>
      </c>
      <c r="AY169" s="157">
        <f>IF('Indicator Date'!AY169="","x",'Indicator Date'!AY169)</f>
        <v>2014</v>
      </c>
      <c r="AZ169" s="157">
        <f>IF('Indicator Date'!AZ169="","x",'Indicator Date'!AZ169)</f>
        <v>2015</v>
      </c>
      <c r="BA169" s="157">
        <f>IF('Indicator Date'!BA169="","x",'Indicator Date'!BA169)</f>
        <v>2015</v>
      </c>
      <c r="BB169" s="157">
        <f>IF('Indicator Date'!BB169="","x",'Indicator Date'!BB169)</f>
        <v>2017</v>
      </c>
      <c r="BC169" s="157">
        <f>IF('Indicator Date'!BC169="","x",'Indicator Date'!BC169)</f>
        <v>2017</v>
      </c>
      <c r="BD169" s="157">
        <f>IF('Indicator Date'!BD169="","x",'Indicator Date'!BD169)</f>
        <v>2015</v>
      </c>
      <c r="BE169" s="157" t="str">
        <f>IF('Indicator Date'!BE169="","x",'Indicator Date'!BE169)</f>
        <v>x</v>
      </c>
      <c r="BF169" s="104"/>
    </row>
    <row r="170" spans="1:58" x14ac:dyDescent="0.25">
      <c r="A170" s="128" t="s">
        <v>317</v>
      </c>
      <c r="B170" s="107" t="s">
        <v>316</v>
      </c>
      <c r="C170" s="157">
        <f>IF('Indicator Date'!C170="","x",'Indicator Date'!C170)</f>
        <v>2015</v>
      </c>
      <c r="D170" s="157">
        <f>IF('Indicator Date'!D170="","x",'Indicator Date'!D170)</f>
        <v>2015</v>
      </c>
      <c r="E170" s="157">
        <f>IF('Indicator Date'!E170="","x",'Indicator Date'!E170)</f>
        <v>2015</v>
      </c>
      <c r="F170" s="157">
        <f>IF('Indicator Date'!F170="","x",'Indicator Date'!F170)</f>
        <v>2015</v>
      </c>
      <c r="G170" s="157">
        <f>IF('Indicator Date'!G170="","x",'Indicator Date'!G170)</f>
        <v>2015</v>
      </c>
      <c r="H170" s="157">
        <f>IF('Indicator Date'!H170="","x",'Indicator Date'!H170)</f>
        <v>2015</v>
      </c>
      <c r="I170" s="157">
        <f>IF('Indicator Date'!I170="","x",'Indicator Date'!I170)</f>
        <v>2015</v>
      </c>
      <c r="J170" s="157">
        <f>IF('Indicator Date'!J170="","x",'Indicator Date'!J170)</f>
        <v>2016</v>
      </c>
      <c r="K170" s="157">
        <f>IF('Indicator Date'!K170="","x",'Indicator Date'!K170)</f>
        <v>2016</v>
      </c>
      <c r="L170" s="157">
        <f>IF('Indicator Date'!L170="","x",'Indicator Date'!L170)</f>
        <v>2016</v>
      </c>
      <c r="M170" s="157">
        <f>IF('Indicator Date'!M170="","x",'Indicator Date'!M170)</f>
        <v>2019</v>
      </c>
      <c r="N170" s="157">
        <f>IF('Indicator Date'!N170="","x",'Indicator Date'!N170)</f>
        <v>2019</v>
      </c>
      <c r="O170" s="157">
        <f>IF('Indicator Date'!O170="","x",'Indicator Date'!O170)</f>
        <v>2018</v>
      </c>
      <c r="P170" s="157">
        <f>IF('Indicator Date'!P170="","x",'Indicator Date'!P170)</f>
        <v>2018</v>
      </c>
      <c r="Q170" s="157">
        <f>IF('Indicator Date'!Q170="","x",'Indicator Date'!Q170)</f>
        <v>2017</v>
      </c>
      <c r="R170" s="157" t="str">
        <f>IF('Indicator Date'!R170="","x",LEFT(RIGHT('Indicator Date'!R170,6),4))</f>
        <v>2009</v>
      </c>
      <c r="S170" s="157">
        <f>IF('Indicator Date'!S170="","x",'Indicator Date'!S170)</f>
        <v>2019</v>
      </c>
      <c r="T170" s="157">
        <f>IF('Indicator Date'!T170="","x",'Indicator Date'!T170)</f>
        <v>2016</v>
      </c>
      <c r="U170" s="157">
        <f>IF('Indicator Date'!U170="","x",'Indicator Date'!U170)</f>
        <v>2017</v>
      </c>
      <c r="V170" s="157" t="str">
        <f>IF('Indicator Date'!V170="","x",'Indicator Date'!V170)</f>
        <v>x</v>
      </c>
      <c r="W170" s="157">
        <f>IF('Indicator Date'!W170="","x",'Indicator Date'!W170)</f>
        <v>2015</v>
      </c>
      <c r="X170" s="157">
        <f>IF('Indicator Date'!X170="","x",'Indicator Date'!X170)</f>
        <v>2009</v>
      </c>
      <c r="Y170" s="157">
        <f>IF('Indicator Date'!Y170="","x",'Indicator Date'!Y170)</f>
        <v>2010</v>
      </c>
      <c r="Z170" s="157">
        <f>IF('Indicator Date'!Z170="","x",'Indicator Date'!Z170)</f>
        <v>2017</v>
      </c>
      <c r="AA170" s="157">
        <f>IF('Indicator Date'!AA170="","x",'Indicator Date'!AA170)</f>
        <v>2017</v>
      </c>
      <c r="AB170" s="157">
        <f>IF('Indicator Date'!AB170="","x",'Indicator Date'!AB170)</f>
        <v>2014</v>
      </c>
      <c r="AC170" s="157">
        <f>IF('Indicator Date'!AC170="","x",'Indicator Date'!AC170)</f>
        <v>2012</v>
      </c>
      <c r="AD170" s="157">
        <f>IF('Indicator Date'!AD170="","x",'Indicator Date'!AD170)</f>
        <v>2015</v>
      </c>
      <c r="AE170" s="157" t="str">
        <f>IF('Indicator Date'!AE170="","x",'Indicator Date'!AE170)</f>
        <v>x</v>
      </c>
      <c r="AF170" s="157">
        <f>IF('Indicator Date'!AF170="","x",'Indicator Date'!AF170)</f>
        <v>2017</v>
      </c>
      <c r="AG170" s="157" t="str">
        <f>IF('Indicator Date'!AG170="","x",'Indicator Date'!AG170)</f>
        <v>x</v>
      </c>
      <c r="AH170" s="157">
        <f>IF('Indicator Date'!AH170="","x",'Indicator Date'!AH170)</f>
        <v>2016</v>
      </c>
      <c r="AI170" s="157">
        <f>IF('Indicator Date'!AI170="","x",'Indicator Date'!AI170)</f>
        <v>2017</v>
      </c>
      <c r="AJ170" s="157">
        <f>IF('Indicator Date'!AJ170="","x",'Indicator Date'!AJ170)</f>
        <v>2018</v>
      </c>
      <c r="AK170" s="157">
        <f>IF('Indicator Date'!AK170="","x",YEAR('Indicator Date'!AK170))</f>
        <v>2018</v>
      </c>
      <c r="AL170" s="157">
        <f>IF('Indicator Date'!AL170="","x",YEAR('Indicator Date'!AL170))</f>
        <v>2018</v>
      </c>
      <c r="AM170" s="157">
        <f>IF('Indicator Date'!AM170="","x",YEAR('Indicator Date'!AM170))</f>
        <v>2018</v>
      </c>
      <c r="AN170" s="157">
        <f>IF('Indicator Date'!AN170="","x",'Indicator Date'!AN170)</f>
        <v>2016</v>
      </c>
      <c r="AO170" s="157">
        <f>IF('Indicator Date'!AO170="","x",'Indicator Date'!AO170)</f>
        <v>2016</v>
      </c>
      <c r="AP170" s="157" t="str">
        <f>IF('Indicator Date'!AP170="","x",'Indicator Date'!AP170)</f>
        <v>x</v>
      </c>
      <c r="AQ170" s="157" t="str">
        <f>IF('Indicator Date'!AQ170="","x",'Indicator Date'!AQ170)</f>
        <v>x</v>
      </c>
      <c r="AR170" s="157">
        <f>IF('Indicator Date'!AR170="","x",'Indicator Date'!AR170)</f>
        <v>2013</v>
      </c>
      <c r="AS170" s="157">
        <f>IF('Indicator Date'!AS170="","x",'Indicator Date'!AS170)</f>
        <v>2017</v>
      </c>
      <c r="AT170" s="157">
        <f>IF('Indicator Date'!AT170="","x",'Indicator Date'!AT170)</f>
        <v>2018</v>
      </c>
      <c r="AU170" s="157">
        <f>IF('Indicator Date'!AU170="","x",'Indicator Date'!AU170)</f>
        <v>2016</v>
      </c>
      <c r="AV170" s="157">
        <f>IF('Indicator Date'!AV170="","x",'Indicator Date'!AV170)</f>
        <v>2015</v>
      </c>
      <c r="AW170" s="157">
        <f>IF('Indicator Date'!AW170="","x",'Indicator Date'!AW170)</f>
        <v>2016</v>
      </c>
      <c r="AX170" s="157">
        <f>IF('Indicator Date'!AX170="","x",'Indicator Date'!AX170)</f>
        <v>2017</v>
      </c>
      <c r="AY170" s="157">
        <f>IF('Indicator Date'!AY170="","x",'Indicator Date'!AY170)</f>
        <v>2014</v>
      </c>
      <c r="AZ170" s="157">
        <f>IF('Indicator Date'!AZ170="","x",'Indicator Date'!AZ170)</f>
        <v>2015</v>
      </c>
      <c r="BA170" s="157">
        <f>IF('Indicator Date'!BA170="","x",'Indicator Date'!BA170)</f>
        <v>2015</v>
      </c>
      <c r="BB170" s="157">
        <f>IF('Indicator Date'!BB170="","x",'Indicator Date'!BB170)</f>
        <v>2015</v>
      </c>
      <c r="BC170" s="157">
        <f>IF('Indicator Date'!BC170="","x",'Indicator Date'!BC170)</f>
        <v>2017</v>
      </c>
      <c r="BD170" s="157">
        <f>IF('Indicator Date'!BD170="","x",'Indicator Date'!BD170)</f>
        <v>2015</v>
      </c>
      <c r="BE170" s="157" t="str">
        <f>IF('Indicator Date'!BE170="","x",'Indicator Date'!BE170)</f>
        <v>x</v>
      </c>
      <c r="BF170" s="104"/>
    </row>
    <row r="171" spans="1:58" x14ac:dyDescent="0.25">
      <c r="A171" s="128" t="s">
        <v>849</v>
      </c>
      <c r="B171" s="107" t="s">
        <v>318</v>
      </c>
      <c r="C171" s="157">
        <f>IF('Indicator Date'!C171="","x",'Indicator Date'!C171)</f>
        <v>2015</v>
      </c>
      <c r="D171" s="157">
        <f>IF('Indicator Date'!D171="","x",'Indicator Date'!D171)</f>
        <v>2015</v>
      </c>
      <c r="E171" s="157">
        <f>IF('Indicator Date'!E171="","x",'Indicator Date'!E171)</f>
        <v>2015</v>
      </c>
      <c r="F171" s="157">
        <f>IF('Indicator Date'!F171="","x",'Indicator Date'!F171)</f>
        <v>2015</v>
      </c>
      <c r="G171" s="157">
        <f>IF('Indicator Date'!G171="","x",'Indicator Date'!G171)</f>
        <v>2015</v>
      </c>
      <c r="H171" s="157">
        <f>IF('Indicator Date'!H171="","x",'Indicator Date'!H171)</f>
        <v>2015</v>
      </c>
      <c r="I171" s="157">
        <f>IF('Indicator Date'!I171="","x",'Indicator Date'!I171)</f>
        <v>2015</v>
      </c>
      <c r="J171" s="157">
        <f>IF('Indicator Date'!J171="","x",'Indicator Date'!J171)</f>
        <v>2016</v>
      </c>
      <c r="K171" s="157">
        <f>IF('Indicator Date'!K171="","x",'Indicator Date'!K171)</f>
        <v>2016</v>
      </c>
      <c r="L171" s="157">
        <f>IF('Indicator Date'!L171="","x",'Indicator Date'!L171)</f>
        <v>2016</v>
      </c>
      <c r="M171" s="157">
        <f>IF('Indicator Date'!M171="","x",'Indicator Date'!M171)</f>
        <v>2019</v>
      </c>
      <c r="N171" s="157">
        <f>IF('Indicator Date'!N171="","x",'Indicator Date'!N171)</f>
        <v>2019</v>
      </c>
      <c r="O171" s="157">
        <f>IF('Indicator Date'!O171="","x",'Indicator Date'!O171)</f>
        <v>2018</v>
      </c>
      <c r="P171" s="157">
        <f>IF('Indicator Date'!P171="","x",'Indicator Date'!P171)</f>
        <v>2018</v>
      </c>
      <c r="Q171" s="157">
        <f>IF('Indicator Date'!Q171="","x",'Indicator Date'!Q171)</f>
        <v>2017</v>
      </c>
      <c r="R171" s="157" t="str">
        <f>IF('Indicator Date'!R171="","x",LEFT(RIGHT('Indicator Date'!R171,6),4))</f>
        <v>2012</v>
      </c>
      <c r="S171" s="157">
        <f>IF('Indicator Date'!S171="","x",'Indicator Date'!S171)</f>
        <v>2019</v>
      </c>
      <c r="T171" s="157">
        <f>IF('Indicator Date'!T171="","x",'Indicator Date'!T171)</f>
        <v>2016</v>
      </c>
      <c r="U171" s="157">
        <f>IF('Indicator Date'!U171="","x",'Indicator Date'!U171)</f>
        <v>2017</v>
      </c>
      <c r="V171" s="157">
        <f>IF('Indicator Date'!V171="","x",'Indicator Date'!V171)</f>
        <v>2017</v>
      </c>
      <c r="W171" s="157">
        <f>IF('Indicator Date'!W171="","x",'Indicator Date'!W171)</f>
        <v>2015</v>
      </c>
      <c r="X171" s="157">
        <f>IF('Indicator Date'!X171="","x",'Indicator Date'!X171)</f>
        <v>2012</v>
      </c>
      <c r="Y171" s="157">
        <f>IF('Indicator Date'!Y171="","x",'Indicator Date'!Y171)</f>
        <v>2013</v>
      </c>
      <c r="Z171" s="157">
        <f>IF('Indicator Date'!Z171="","x",'Indicator Date'!Z171)</f>
        <v>2017</v>
      </c>
      <c r="AA171" s="157">
        <f>IF('Indicator Date'!AA171="","x",'Indicator Date'!AA171)</f>
        <v>2017</v>
      </c>
      <c r="AB171" s="157">
        <f>IF('Indicator Date'!AB171="","x",'Indicator Date'!AB171)</f>
        <v>2017</v>
      </c>
      <c r="AC171" s="157">
        <f>IF('Indicator Date'!AC171="","x",'Indicator Date'!AC171)</f>
        <v>2015</v>
      </c>
      <c r="AD171" s="157">
        <f>IF('Indicator Date'!AD171="","x",'Indicator Date'!AD171)</f>
        <v>2015</v>
      </c>
      <c r="AE171" s="157">
        <f>IF('Indicator Date'!AE171="","x",'Indicator Date'!AE171)</f>
        <v>2012</v>
      </c>
      <c r="AF171" s="157">
        <f>IF('Indicator Date'!AF171="","x",'Indicator Date'!AF171)</f>
        <v>2017</v>
      </c>
      <c r="AG171" s="157">
        <f>IF('Indicator Date'!AG171="","x",'Indicator Date'!AG171)</f>
        <v>2014</v>
      </c>
      <c r="AH171" s="157">
        <f>IF('Indicator Date'!AH171="","x",'Indicator Date'!AH171)</f>
        <v>2016</v>
      </c>
      <c r="AI171" s="157">
        <f>IF('Indicator Date'!AI171="","x",'Indicator Date'!AI171)</f>
        <v>2017</v>
      </c>
      <c r="AJ171" s="157">
        <f>IF('Indicator Date'!AJ171="","x",'Indicator Date'!AJ171)</f>
        <v>2018</v>
      </c>
      <c r="AK171" s="157" t="str">
        <f>IF('Indicator Date'!AK171="","x",YEAR('Indicator Date'!AK171))</f>
        <v>x</v>
      </c>
      <c r="AL171" s="157">
        <f>IF('Indicator Date'!AL171="","x",YEAR('Indicator Date'!AL171))</f>
        <v>2018</v>
      </c>
      <c r="AM171" s="157" t="str">
        <f>IF('Indicator Date'!AM171="","x",YEAR('Indicator Date'!AM171))</f>
        <v>x</v>
      </c>
      <c r="AN171" s="157">
        <f>IF('Indicator Date'!AN171="","x",'Indicator Date'!AN171)</f>
        <v>2016</v>
      </c>
      <c r="AO171" s="157">
        <f>IF('Indicator Date'!AO171="","x",'Indicator Date'!AO171)</f>
        <v>2016</v>
      </c>
      <c r="AP171" s="157" t="str">
        <f>IF('Indicator Date'!AP171="","x",'Indicator Date'!AP171)</f>
        <v>x</v>
      </c>
      <c r="AQ171" s="157" t="str">
        <f>IF('Indicator Date'!AQ171="","x",'Indicator Date'!AQ171)</f>
        <v>x</v>
      </c>
      <c r="AR171" s="157">
        <f>IF('Indicator Date'!AR171="","x",'Indicator Date'!AR171)</f>
        <v>2013</v>
      </c>
      <c r="AS171" s="157">
        <f>IF('Indicator Date'!AS171="","x",'Indicator Date'!AS171)</f>
        <v>2017</v>
      </c>
      <c r="AT171" s="157">
        <f>IF('Indicator Date'!AT171="","x",'Indicator Date'!AT171)</f>
        <v>2018</v>
      </c>
      <c r="AU171" s="157">
        <f>IF('Indicator Date'!AU171="","x",'Indicator Date'!AU171)</f>
        <v>2016</v>
      </c>
      <c r="AV171" s="157">
        <f>IF('Indicator Date'!AV171="","x",'Indicator Date'!AV171)</f>
        <v>2015</v>
      </c>
      <c r="AW171" s="157">
        <f>IF('Indicator Date'!AW171="","x",'Indicator Date'!AW171)</f>
        <v>2016</v>
      </c>
      <c r="AX171" s="157">
        <f>IF('Indicator Date'!AX171="","x",'Indicator Date'!AX171)</f>
        <v>2016</v>
      </c>
      <c r="AY171" s="157">
        <f>IF('Indicator Date'!AY171="","x",'Indicator Date'!AY171)</f>
        <v>2014</v>
      </c>
      <c r="AZ171" s="157">
        <f>IF('Indicator Date'!AZ171="","x",'Indicator Date'!AZ171)</f>
        <v>2015</v>
      </c>
      <c r="BA171" s="157">
        <f>IF('Indicator Date'!BA171="","x",'Indicator Date'!BA171)</f>
        <v>2015</v>
      </c>
      <c r="BB171" s="157">
        <f>IF('Indicator Date'!BB171="","x",'Indicator Date'!BB171)</f>
        <v>2017</v>
      </c>
      <c r="BC171" s="157">
        <f>IF('Indicator Date'!BC171="","x",'Indicator Date'!BC171)</f>
        <v>2017</v>
      </c>
      <c r="BD171" s="157">
        <f>IF('Indicator Date'!BD171="","x",'Indicator Date'!BD171)</f>
        <v>2015</v>
      </c>
      <c r="BE171" s="157" t="str">
        <f>IF('Indicator Date'!BE171="","x",'Indicator Date'!BE171)</f>
        <v>x</v>
      </c>
      <c r="BF171" s="104"/>
    </row>
    <row r="172" spans="1:58" x14ac:dyDescent="0.25">
      <c r="A172" s="128" t="s">
        <v>320</v>
      </c>
      <c r="B172" s="107" t="s">
        <v>319</v>
      </c>
      <c r="C172" s="157">
        <f>IF('Indicator Date'!C172="","x",'Indicator Date'!C172)</f>
        <v>2015</v>
      </c>
      <c r="D172" s="157">
        <f>IF('Indicator Date'!D172="","x",'Indicator Date'!D172)</f>
        <v>2015</v>
      </c>
      <c r="E172" s="157">
        <f>IF('Indicator Date'!E172="","x",'Indicator Date'!E172)</f>
        <v>2015</v>
      </c>
      <c r="F172" s="157">
        <f>IF('Indicator Date'!F172="","x",'Indicator Date'!F172)</f>
        <v>2015</v>
      </c>
      <c r="G172" s="157">
        <f>IF('Indicator Date'!G172="","x",'Indicator Date'!G172)</f>
        <v>2015</v>
      </c>
      <c r="H172" s="157">
        <f>IF('Indicator Date'!H172="","x",'Indicator Date'!H172)</f>
        <v>2015</v>
      </c>
      <c r="I172" s="157">
        <f>IF('Indicator Date'!I172="","x",'Indicator Date'!I172)</f>
        <v>2015</v>
      </c>
      <c r="J172" s="157">
        <f>IF('Indicator Date'!J172="","x",'Indicator Date'!J172)</f>
        <v>2016</v>
      </c>
      <c r="K172" s="157">
        <f>IF('Indicator Date'!K172="","x",'Indicator Date'!K172)</f>
        <v>2016</v>
      </c>
      <c r="L172" s="157">
        <f>IF('Indicator Date'!L172="","x",'Indicator Date'!L172)</f>
        <v>2016</v>
      </c>
      <c r="M172" s="157">
        <f>IF('Indicator Date'!M172="","x",'Indicator Date'!M172)</f>
        <v>2019</v>
      </c>
      <c r="N172" s="157">
        <f>IF('Indicator Date'!N172="","x",'Indicator Date'!N172)</f>
        <v>2019</v>
      </c>
      <c r="O172" s="157">
        <f>IF('Indicator Date'!O172="","x",'Indicator Date'!O172)</f>
        <v>2018</v>
      </c>
      <c r="P172" s="157">
        <f>IF('Indicator Date'!P172="","x",'Indicator Date'!P172)</f>
        <v>2018</v>
      </c>
      <c r="Q172" s="157">
        <f>IF('Indicator Date'!Q172="","x",'Indicator Date'!Q172)</f>
        <v>2017</v>
      </c>
      <c r="R172" s="157" t="str">
        <f>IF('Indicator Date'!R172="","x",LEFT(RIGHT('Indicator Date'!R172,6),4))</f>
        <v>2016</v>
      </c>
      <c r="S172" s="157">
        <f>IF('Indicator Date'!S172="","x",'Indicator Date'!S172)</f>
        <v>2019</v>
      </c>
      <c r="T172" s="157">
        <f>IF('Indicator Date'!T172="","x",'Indicator Date'!T172)</f>
        <v>2016</v>
      </c>
      <c r="U172" s="157">
        <f>IF('Indicator Date'!U172="","x",'Indicator Date'!U172)</f>
        <v>2017</v>
      </c>
      <c r="V172" s="157">
        <f>IF('Indicator Date'!V172="","x",'Indicator Date'!V172)</f>
        <v>2017</v>
      </c>
      <c r="W172" s="157">
        <f>IF('Indicator Date'!W172="","x",'Indicator Date'!W172)</f>
        <v>2015</v>
      </c>
      <c r="X172" s="157">
        <f>IF('Indicator Date'!X172="","x",'Indicator Date'!X172)</f>
        <v>2011</v>
      </c>
      <c r="Y172" s="157">
        <f>IF('Indicator Date'!Y172="","x",'Indicator Date'!Y172)</f>
        <v>2012</v>
      </c>
      <c r="Z172" s="157">
        <f>IF('Indicator Date'!Z172="","x",'Indicator Date'!Z172)</f>
        <v>2017</v>
      </c>
      <c r="AA172" s="157">
        <f>IF('Indicator Date'!AA172="","x",'Indicator Date'!AA172)</f>
        <v>2017</v>
      </c>
      <c r="AB172" s="157">
        <f>IF('Indicator Date'!AB172="","x",'Indicator Date'!AB172)</f>
        <v>2017</v>
      </c>
      <c r="AC172" s="157">
        <f>IF('Indicator Date'!AC172="","x",'Indicator Date'!AC172)</f>
        <v>2015</v>
      </c>
      <c r="AD172" s="157">
        <f>IF('Indicator Date'!AD172="","x",'Indicator Date'!AD172)</f>
        <v>2015</v>
      </c>
      <c r="AE172" s="157">
        <f>IF('Indicator Date'!AE172="","x",'Indicator Date'!AE172)</f>
        <v>2012</v>
      </c>
      <c r="AF172" s="157">
        <f>IF('Indicator Date'!AF172="","x",'Indicator Date'!AF172)</f>
        <v>2017</v>
      </c>
      <c r="AG172" s="157">
        <f>IF('Indicator Date'!AG172="","x",'Indicator Date'!AG172)</f>
        <v>2011</v>
      </c>
      <c r="AH172" s="157">
        <f>IF('Indicator Date'!AH172="","x",'Indicator Date'!AH172)</f>
        <v>2016</v>
      </c>
      <c r="AI172" s="157">
        <f>IF('Indicator Date'!AI172="","x",'Indicator Date'!AI172)</f>
        <v>2017</v>
      </c>
      <c r="AJ172" s="157">
        <f>IF('Indicator Date'!AJ172="","x",'Indicator Date'!AJ172)</f>
        <v>2018</v>
      </c>
      <c r="AK172" s="157" t="str">
        <f>IF('Indicator Date'!AK172="","x",YEAR('Indicator Date'!AK172))</f>
        <v>x</v>
      </c>
      <c r="AL172" s="157">
        <f>IF('Indicator Date'!AL172="","x",YEAR('Indicator Date'!AL172))</f>
        <v>2019</v>
      </c>
      <c r="AM172" s="157" t="str">
        <f>IF('Indicator Date'!AM172="","x",YEAR('Indicator Date'!AM172))</f>
        <v>x</v>
      </c>
      <c r="AN172" s="157">
        <f>IF('Indicator Date'!AN172="","x",'Indicator Date'!AN172)</f>
        <v>2016</v>
      </c>
      <c r="AO172" s="157">
        <f>IF('Indicator Date'!AO172="","x",'Indicator Date'!AO172)</f>
        <v>2016</v>
      </c>
      <c r="AP172" s="157">
        <f>IF('Indicator Date'!AP172="","x",'Indicator Date'!AP172)</f>
        <v>2013</v>
      </c>
      <c r="AQ172" s="157">
        <f>IF('Indicator Date'!AQ172="","x",'Indicator Date'!AQ172)</f>
        <v>2014</v>
      </c>
      <c r="AR172" s="157">
        <f>IF('Indicator Date'!AR172="","x",'Indicator Date'!AR172)</f>
        <v>2015</v>
      </c>
      <c r="AS172" s="157">
        <f>IF('Indicator Date'!AS172="","x",'Indicator Date'!AS172)</f>
        <v>2017</v>
      </c>
      <c r="AT172" s="157">
        <f>IF('Indicator Date'!AT172="","x",'Indicator Date'!AT172)</f>
        <v>2018</v>
      </c>
      <c r="AU172" s="157">
        <f>IF('Indicator Date'!AU172="","x",'Indicator Date'!AU172)</f>
        <v>2016</v>
      </c>
      <c r="AV172" s="157">
        <f>IF('Indicator Date'!AV172="","x",'Indicator Date'!AV172)</f>
        <v>2015</v>
      </c>
      <c r="AW172" s="157">
        <f>IF('Indicator Date'!AW172="","x",'Indicator Date'!AW172)</f>
        <v>2016</v>
      </c>
      <c r="AX172" s="157">
        <f>IF('Indicator Date'!AX172="","x",'Indicator Date'!AX172)</f>
        <v>2017</v>
      </c>
      <c r="AY172" s="157">
        <f>IF('Indicator Date'!AY172="","x",'Indicator Date'!AY172)</f>
        <v>2014</v>
      </c>
      <c r="AZ172" s="157">
        <f>IF('Indicator Date'!AZ172="","x",'Indicator Date'!AZ172)</f>
        <v>2015</v>
      </c>
      <c r="BA172" s="157">
        <f>IF('Indicator Date'!BA172="","x",'Indicator Date'!BA172)</f>
        <v>2015</v>
      </c>
      <c r="BB172" s="157">
        <f>IF('Indicator Date'!BB172="","x",'Indicator Date'!BB172)</f>
        <v>2017</v>
      </c>
      <c r="BC172" s="157">
        <f>IF('Indicator Date'!BC172="","x",'Indicator Date'!BC172)</f>
        <v>2017</v>
      </c>
      <c r="BD172" s="157">
        <f>IF('Indicator Date'!BD172="","x",'Indicator Date'!BD172)</f>
        <v>2015</v>
      </c>
      <c r="BE172" s="157" t="str">
        <f>IF('Indicator Date'!BE172="","x",'Indicator Date'!BE172)</f>
        <v>x</v>
      </c>
      <c r="BF172" s="104"/>
    </row>
    <row r="173" spans="1:58" x14ac:dyDescent="0.25">
      <c r="A173" s="128" t="s">
        <v>937</v>
      </c>
      <c r="B173" s="107" t="s">
        <v>187</v>
      </c>
      <c r="C173" s="157">
        <f>IF('Indicator Date'!C173="","x",'Indicator Date'!C173)</f>
        <v>2015</v>
      </c>
      <c r="D173" s="157">
        <f>IF('Indicator Date'!D173="","x",'Indicator Date'!D173)</f>
        <v>2015</v>
      </c>
      <c r="E173" s="157">
        <f>IF('Indicator Date'!E173="","x",'Indicator Date'!E173)</f>
        <v>2015</v>
      </c>
      <c r="F173" s="157">
        <f>IF('Indicator Date'!F173="","x",'Indicator Date'!F173)</f>
        <v>2015</v>
      </c>
      <c r="G173" s="157">
        <f>IF('Indicator Date'!G173="","x",'Indicator Date'!G173)</f>
        <v>2015</v>
      </c>
      <c r="H173" s="157">
        <f>IF('Indicator Date'!H173="","x",'Indicator Date'!H173)</f>
        <v>2015</v>
      </c>
      <c r="I173" s="157">
        <f>IF('Indicator Date'!I173="","x",'Indicator Date'!I173)</f>
        <v>2015</v>
      </c>
      <c r="J173" s="157">
        <f>IF('Indicator Date'!J173="","x",'Indicator Date'!J173)</f>
        <v>2016</v>
      </c>
      <c r="K173" s="157">
        <f>IF('Indicator Date'!K173="","x",'Indicator Date'!K173)</f>
        <v>2016</v>
      </c>
      <c r="L173" s="157">
        <f>IF('Indicator Date'!L173="","x",'Indicator Date'!L173)</f>
        <v>2016</v>
      </c>
      <c r="M173" s="157">
        <f>IF('Indicator Date'!M173="","x",'Indicator Date'!M173)</f>
        <v>2019</v>
      </c>
      <c r="N173" s="157">
        <f>IF('Indicator Date'!N173="","x",'Indicator Date'!N173)</f>
        <v>2019</v>
      </c>
      <c r="O173" s="157">
        <f>IF('Indicator Date'!O173="","x",'Indicator Date'!O173)</f>
        <v>2018</v>
      </c>
      <c r="P173" s="157">
        <f>IF('Indicator Date'!P173="","x",'Indicator Date'!P173)</f>
        <v>2018</v>
      </c>
      <c r="Q173" s="157">
        <f>IF('Indicator Date'!Q173="","x",'Indicator Date'!Q173)</f>
        <v>2017</v>
      </c>
      <c r="R173" s="157" t="str">
        <f>IF('Indicator Date'!R173="","x",LEFT(RIGHT('Indicator Date'!R173,6),4))</f>
        <v>2016</v>
      </c>
      <c r="S173" s="157">
        <f>IF('Indicator Date'!S173="","x",'Indicator Date'!S173)</f>
        <v>2019</v>
      </c>
      <c r="T173" s="157">
        <f>IF('Indicator Date'!T173="","x",'Indicator Date'!T173)</f>
        <v>2016</v>
      </c>
      <c r="U173" s="157">
        <f>IF('Indicator Date'!U173="","x",'Indicator Date'!U173)</f>
        <v>2017</v>
      </c>
      <c r="V173" s="157">
        <f>IF('Indicator Date'!V173="","x",'Indicator Date'!V173)</f>
        <v>2017</v>
      </c>
      <c r="W173" s="157">
        <f>IF('Indicator Date'!W173="","x",'Indicator Date'!W173)</f>
        <v>2015</v>
      </c>
      <c r="X173" s="157">
        <f>IF('Indicator Date'!X173="","x",'Indicator Date'!X173)</f>
        <v>2016</v>
      </c>
      <c r="Y173" s="157">
        <f>IF('Indicator Date'!Y173="","x",'Indicator Date'!Y173)</f>
        <v>2010</v>
      </c>
      <c r="Z173" s="157">
        <f>IF('Indicator Date'!Z173="","x",'Indicator Date'!Z173)</f>
        <v>2017</v>
      </c>
      <c r="AA173" s="157">
        <f>IF('Indicator Date'!AA173="","x",'Indicator Date'!AA173)</f>
        <v>2017</v>
      </c>
      <c r="AB173" s="157">
        <f>IF('Indicator Date'!AB173="","x",'Indicator Date'!AB173)</f>
        <v>2017</v>
      </c>
      <c r="AC173" s="157">
        <f>IF('Indicator Date'!AC173="","x",'Indicator Date'!AC173)</f>
        <v>2015</v>
      </c>
      <c r="AD173" s="157">
        <f>IF('Indicator Date'!AD173="","x",'Indicator Date'!AD173)</f>
        <v>2015</v>
      </c>
      <c r="AE173" s="157">
        <f>IF('Indicator Date'!AE173="","x",'Indicator Date'!AE173)</f>
        <v>2012</v>
      </c>
      <c r="AF173" s="157">
        <f>IF('Indicator Date'!AF173="","x",'Indicator Date'!AF173)</f>
        <v>2017</v>
      </c>
      <c r="AG173" s="157">
        <f>IF('Indicator Date'!AG173="","x",'Indicator Date'!AG173)</f>
        <v>2012</v>
      </c>
      <c r="AH173" s="157">
        <f>IF('Indicator Date'!AH173="","x",'Indicator Date'!AH173)</f>
        <v>2016</v>
      </c>
      <c r="AI173" s="157">
        <f>IF('Indicator Date'!AI173="","x",'Indicator Date'!AI173)</f>
        <v>2017</v>
      </c>
      <c r="AJ173" s="157">
        <f>IF('Indicator Date'!AJ173="","x",'Indicator Date'!AJ173)</f>
        <v>2018</v>
      </c>
      <c r="AK173" s="157">
        <f>IF('Indicator Date'!AK173="","x",YEAR('Indicator Date'!AK173))</f>
        <v>2018</v>
      </c>
      <c r="AL173" s="157">
        <f>IF('Indicator Date'!AL173="","x",YEAR('Indicator Date'!AL173))</f>
        <v>2018</v>
      </c>
      <c r="AM173" s="157" t="str">
        <f>IF('Indicator Date'!AM173="","x",YEAR('Indicator Date'!AM173))</f>
        <v>x</v>
      </c>
      <c r="AN173" s="157">
        <f>IF('Indicator Date'!AN173="","x",'Indicator Date'!AN173)</f>
        <v>2016</v>
      </c>
      <c r="AO173" s="157">
        <f>IF('Indicator Date'!AO173="","x",'Indicator Date'!AO173)</f>
        <v>2016</v>
      </c>
      <c r="AP173" s="157">
        <f>IF('Indicator Date'!AP173="","x",'Indicator Date'!AP173)</f>
        <v>2014</v>
      </c>
      <c r="AQ173" s="157">
        <f>IF('Indicator Date'!AQ173="","x",'Indicator Date'!AQ173)</f>
        <v>2014</v>
      </c>
      <c r="AR173" s="157">
        <f>IF('Indicator Date'!AR173="","x",'Indicator Date'!AR173)</f>
        <v>2015</v>
      </c>
      <c r="AS173" s="157">
        <f>IF('Indicator Date'!AS173="","x",'Indicator Date'!AS173)</f>
        <v>2017</v>
      </c>
      <c r="AT173" s="157">
        <f>IF('Indicator Date'!AT173="","x",'Indicator Date'!AT173)</f>
        <v>2018</v>
      </c>
      <c r="AU173" s="157">
        <f>IF('Indicator Date'!AU173="","x",'Indicator Date'!AU173)</f>
        <v>2016</v>
      </c>
      <c r="AV173" s="157">
        <f>IF('Indicator Date'!AV173="","x",'Indicator Date'!AV173)</f>
        <v>2015</v>
      </c>
      <c r="AW173" s="157">
        <f>IF('Indicator Date'!AW173="","x",'Indicator Date'!AW173)</f>
        <v>2016</v>
      </c>
      <c r="AX173" s="157">
        <f>IF('Indicator Date'!AX173="","x",'Indicator Date'!AX173)</f>
        <v>2017</v>
      </c>
      <c r="AY173" s="157">
        <f>IF('Indicator Date'!AY173="","x",'Indicator Date'!AY173)</f>
        <v>2014</v>
      </c>
      <c r="AZ173" s="157">
        <f>IF('Indicator Date'!AZ173="","x",'Indicator Date'!AZ173)</f>
        <v>2015</v>
      </c>
      <c r="BA173" s="157">
        <f>IF('Indicator Date'!BA173="","x",'Indicator Date'!BA173)</f>
        <v>2015</v>
      </c>
      <c r="BB173" s="157">
        <f>IF('Indicator Date'!BB173="","x",'Indicator Date'!BB173)</f>
        <v>2017</v>
      </c>
      <c r="BC173" s="157">
        <f>IF('Indicator Date'!BC173="","x",'Indicator Date'!BC173)</f>
        <v>2017</v>
      </c>
      <c r="BD173" s="157">
        <f>IF('Indicator Date'!BD173="","x",'Indicator Date'!BD173)</f>
        <v>2015</v>
      </c>
      <c r="BE173" s="157" t="str">
        <f>IF('Indicator Date'!BE173="","x",'Indicator Date'!BE173)</f>
        <v>x</v>
      </c>
      <c r="BF173" s="104"/>
    </row>
    <row r="174" spans="1:58" x14ac:dyDescent="0.25">
      <c r="A174" s="128" t="s">
        <v>373</v>
      </c>
      <c r="B174" s="107" t="s">
        <v>91</v>
      </c>
      <c r="C174" s="157">
        <f>IF('Indicator Date'!C174="","x",'Indicator Date'!C174)</f>
        <v>2015</v>
      </c>
      <c r="D174" s="157">
        <f>IF('Indicator Date'!D174="","x",'Indicator Date'!D174)</f>
        <v>2015</v>
      </c>
      <c r="E174" s="157">
        <f>IF('Indicator Date'!E174="","x",'Indicator Date'!E174)</f>
        <v>2015</v>
      </c>
      <c r="F174" s="157">
        <f>IF('Indicator Date'!F174="","x",'Indicator Date'!F174)</f>
        <v>2015</v>
      </c>
      <c r="G174" s="157">
        <f>IF('Indicator Date'!G174="","x",'Indicator Date'!G174)</f>
        <v>2015</v>
      </c>
      <c r="H174" s="157">
        <f>IF('Indicator Date'!H174="","x",'Indicator Date'!H174)</f>
        <v>2015</v>
      </c>
      <c r="I174" s="157">
        <f>IF('Indicator Date'!I174="","x",'Indicator Date'!I174)</f>
        <v>2015</v>
      </c>
      <c r="J174" s="157">
        <f>IF('Indicator Date'!J174="","x",'Indicator Date'!J174)</f>
        <v>2016</v>
      </c>
      <c r="K174" s="157">
        <f>IF('Indicator Date'!K174="","x",'Indicator Date'!K174)</f>
        <v>2016</v>
      </c>
      <c r="L174" s="157">
        <f>IF('Indicator Date'!L174="","x",'Indicator Date'!L174)</f>
        <v>2016</v>
      </c>
      <c r="M174" s="157">
        <f>IF('Indicator Date'!M174="","x",'Indicator Date'!M174)</f>
        <v>2019</v>
      </c>
      <c r="N174" s="157">
        <f>IF('Indicator Date'!N174="","x",'Indicator Date'!N174)</f>
        <v>2019</v>
      </c>
      <c r="O174" s="157">
        <f>IF('Indicator Date'!O174="","x",'Indicator Date'!O174)</f>
        <v>2018</v>
      </c>
      <c r="P174" s="157">
        <f>IF('Indicator Date'!P174="","x",'Indicator Date'!P174)</f>
        <v>2018</v>
      </c>
      <c r="Q174" s="157">
        <f>IF('Indicator Date'!Q174="","x",'Indicator Date'!Q174)</f>
        <v>2017</v>
      </c>
      <c r="R174" s="157" t="str">
        <f>IF('Indicator Date'!R174="","x",LEFT(RIGHT('Indicator Date'!R174,6),4))</f>
        <v>2016</v>
      </c>
      <c r="S174" s="157">
        <f>IF('Indicator Date'!S174="","x",'Indicator Date'!S174)</f>
        <v>2019</v>
      </c>
      <c r="T174" s="157">
        <f>IF('Indicator Date'!T174="","x",'Indicator Date'!T174)</f>
        <v>2016</v>
      </c>
      <c r="U174" s="157">
        <f>IF('Indicator Date'!U174="","x",'Indicator Date'!U174)</f>
        <v>2017</v>
      </c>
      <c r="V174" s="157">
        <f>IF('Indicator Date'!V174="","x",'Indicator Date'!V174)</f>
        <v>2017</v>
      </c>
      <c r="W174" s="157">
        <f>IF('Indicator Date'!W174="","x",'Indicator Date'!W174)</f>
        <v>2015</v>
      </c>
      <c r="X174" s="157">
        <f>IF('Indicator Date'!X174="","x",'Indicator Date'!X174)</f>
        <v>2009</v>
      </c>
      <c r="Y174" s="157">
        <f>IF('Indicator Date'!Y174="","x",'Indicator Date'!Y174)</f>
        <v>2011</v>
      </c>
      <c r="Z174" s="157">
        <f>IF('Indicator Date'!Z174="","x",'Indicator Date'!Z174)</f>
        <v>2017</v>
      </c>
      <c r="AA174" s="157">
        <f>IF('Indicator Date'!AA174="","x",'Indicator Date'!AA174)</f>
        <v>2017</v>
      </c>
      <c r="AB174" s="157" t="str">
        <f>IF('Indicator Date'!AB174="","x",'Indicator Date'!AB174)</f>
        <v>x</v>
      </c>
      <c r="AC174" s="157">
        <f>IF('Indicator Date'!AC174="","x",'Indicator Date'!AC174)</f>
        <v>2015</v>
      </c>
      <c r="AD174" s="157">
        <f>IF('Indicator Date'!AD174="","x",'Indicator Date'!AD174)</f>
        <v>2015</v>
      </c>
      <c r="AE174" s="157">
        <f>IF('Indicator Date'!AE174="","x",'Indicator Date'!AE174)</f>
        <v>2012</v>
      </c>
      <c r="AF174" s="157" t="str">
        <f>IF('Indicator Date'!AF174="","x",'Indicator Date'!AF174)</f>
        <v>x</v>
      </c>
      <c r="AG174" s="157">
        <f>IF('Indicator Date'!AG174="","x",'Indicator Date'!AG174)</f>
        <v>2007</v>
      </c>
      <c r="AH174" s="157">
        <f>IF('Indicator Date'!AH174="","x",'Indicator Date'!AH174)</f>
        <v>2016</v>
      </c>
      <c r="AI174" s="157">
        <f>IF('Indicator Date'!AI174="","x",'Indicator Date'!AI174)</f>
        <v>2017</v>
      </c>
      <c r="AJ174" s="157">
        <f>IF('Indicator Date'!AJ174="","x",'Indicator Date'!AJ174)</f>
        <v>2018</v>
      </c>
      <c r="AK174" s="157" t="str">
        <f>IF('Indicator Date'!AK174="","x",YEAR('Indicator Date'!AK174))</f>
        <v>x</v>
      </c>
      <c r="AL174" s="157">
        <f>IF('Indicator Date'!AL174="","x",YEAR('Indicator Date'!AL174))</f>
        <v>2018</v>
      </c>
      <c r="AM174" s="157" t="str">
        <f>IF('Indicator Date'!AM174="","x",YEAR('Indicator Date'!AM174))</f>
        <v>x</v>
      </c>
      <c r="AN174" s="157">
        <f>IF('Indicator Date'!AN174="","x",'Indicator Date'!AN174)</f>
        <v>2016</v>
      </c>
      <c r="AO174" s="157">
        <f>IF('Indicator Date'!AO174="","x",'Indicator Date'!AO174)</f>
        <v>2016</v>
      </c>
      <c r="AP174" s="157" t="str">
        <f>IF('Indicator Date'!AP174="","x",'Indicator Date'!AP174)</f>
        <v>x</v>
      </c>
      <c r="AQ174" s="157" t="str">
        <f>IF('Indicator Date'!AQ174="","x",'Indicator Date'!AQ174)</f>
        <v>x</v>
      </c>
      <c r="AR174" s="157">
        <f>IF('Indicator Date'!AR174="","x",'Indicator Date'!AR174)</f>
        <v>2013</v>
      </c>
      <c r="AS174" s="157">
        <f>IF('Indicator Date'!AS174="","x",'Indicator Date'!AS174)</f>
        <v>2017</v>
      </c>
      <c r="AT174" s="157">
        <f>IF('Indicator Date'!AT174="","x",'Indicator Date'!AT174)</f>
        <v>2018</v>
      </c>
      <c r="AU174" s="157">
        <f>IF('Indicator Date'!AU174="","x",'Indicator Date'!AU174)</f>
        <v>2016</v>
      </c>
      <c r="AV174" s="157">
        <f>IF('Indicator Date'!AV174="","x",'Indicator Date'!AV174)</f>
        <v>2015</v>
      </c>
      <c r="AW174" s="157">
        <f>IF('Indicator Date'!AW174="","x",'Indicator Date'!AW174)</f>
        <v>2016</v>
      </c>
      <c r="AX174" s="157">
        <f>IF('Indicator Date'!AX174="","x",'Indicator Date'!AX174)</f>
        <v>2017</v>
      </c>
      <c r="AY174" s="157">
        <f>IF('Indicator Date'!AY174="","x",'Indicator Date'!AY174)</f>
        <v>2014</v>
      </c>
      <c r="AZ174" s="157">
        <f>IF('Indicator Date'!AZ174="","x",'Indicator Date'!AZ174)</f>
        <v>2015</v>
      </c>
      <c r="BA174" s="157">
        <f>IF('Indicator Date'!BA174="","x",'Indicator Date'!BA174)</f>
        <v>2015</v>
      </c>
      <c r="BB174" s="157">
        <f>IF('Indicator Date'!BB174="","x",'Indicator Date'!BB174)</f>
        <v>2017</v>
      </c>
      <c r="BC174" s="157">
        <f>IF('Indicator Date'!BC174="","x",'Indicator Date'!BC174)</f>
        <v>2017</v>
      </c>
      <c r="BD174" s="157">
        <f>IF('Indicator Date'!BD174="","x",'Indicator Date'!BD174)</f>
        <v>2015</v>
      </c>
      <c r="BE174" s="157" t="str">
        <f>IF('Indicator Date'!BE174="","x",'Indicator Date'!BE174)</f>
        <v>x</v>
      </c>
      <c r="BF174" s="104"/>
    </row>
    <row r="175" spans="1:58" x14ac:dyDescent="0.25">
      <c r="A175" s="128" t="s">
        <v>322</v>
      </c>
      <c r="B175" s="107" t="s">
        <v>321</v>
      </c>
      <c r="C175" s="157">
        <f>IF('Indicator Date'!C175="","x",'Indicator Date'!C175)</f>
        <v>2015</v>
      </c>
      <c r="D175" s="157">
        <f>IF('Indicator Date'!D175="","x",'Indicator Date'!D175)</f>
        <v>2015</v>
      </c>
      <c r="E175" s="157">
        <f>IF('Indicator Date'!E175="","x",'Indicator Date'!E175)</f>
        <v>2015</v>
      </c>
      <c r="F175" s="157">
        <f>IF('Indicator Date'!F175="","x",'Indicator Date'!F175)</f>
        <v>2015</v>
      </c>
      <c r="G175" s="157">
        <f>IF('Indicator Date'!G175="","x",'Indicator Date'!G175)</f>
        <v>2015</v>
      </c>
      <c r="H175" s="157">
        <f>IF('Indicator Date'!H175="","x",'Indicator Date'!H175)</f>
        <v>2015</v>
      </c>
      <c r="I175" s="157">
        <f>IF('Indicator Date'!I175="","x",'Indicator Date'!I175)</f>
        <v>2015</v>
      </c>
      <c r="J175" s="157">
        <f>IF('Indicator Date'!J175="","x",'Indicator Date'!J175)</f>
        <v>2016</v>
      </c>
      <c r="K175" s="157">
        <f>IF('Indicator Date'!K175="","x",'Indicator Date'!K175)</f>
        <v>2016</v>
      </c>
      <c r="L175" s="157">
        <f>IF('Indicator Date'!L175="","x",'Indicator Date'!L175)</f>
        <v>2016</v>
      </c>
      <c r="M175" s="157">
        <f>IF('Indicator Date'!M175="","x",'Indicator Date'!M175)</f>
        <v>2019</v>
      </c>
      <c r="N175" s="157">
        <f>IF('Indicator Date'!N175="","x",'Indicator Date'!N175)</f>
        <v>2019</v>
      </c>
      <c r="O175" s="157">
        <f>IF('Indicator Date'!O175="","x",'Indicator Date'!O175)</f>
        <v>2018</v>
      </c>
      <c r="P175" s="157">
        <f>IF('Indicator Date'!P175="","x",'Indicator Date'!P175)</f>
        <v>2018</v>
      </c>
      <c r="Q175" s="157">
        <f>IF('Indicator Date'!Q175="","x",'Indicator Date'!Q175)</f>
        <v>2017</v>
      </c>
      <c r="R175" s="157" t="str">
        <f>IF('Indicator Date'!R175="","x",LEFT(RIGHT('Indicator Date'!R175,6),4))</f>
        <v>2014</v>
      </c>
      <c r="S175" s="157">
        <f>IF('Indicator Date'!S175="","x",'Indicator Date'!S175)</f>
        <v>2019</v>
      </c>
      <c r="T175" s="157">
        <f>IF('Indicator Date'!T175="","x",'Indicator Date'!T175)</f>
        <v>2016</v>
      </c>
      <c r="U175" s="157">
        <f>IF('Indicator Date'!U175="","x",'Indicator Date'!U175)</f>
        <v>2017</v>
      </c>
      <c r="V175" s="157">
        <f>IF('Indicator Date'!V175="","x",'Indicator Date'!V175)</f>
        <v>2017</v>
      </c>
      <c r="W175" s="157">
        <f>IF('Indicator Date'!W175="","x",'Indicator Date'!W175)</f>
        <v>2015</v>
      </c>
      <c r="X175" s="157">
        <f>IF('Indicator Date'!X175="","x",'Indicator Date'!X175)</f>
        <v>2014</v>
      </c>
      <c r="Y175" s="157">
        <f>IF('Indicator Date'!Y175="","x",'Indicator Date'!Y175)</f>
        <v>2010</v>
      </c>
      <c r="Z175" s="157">
        <f>IF('Indicator Date'!Z175="","x",'Indicator Date'!Z175)</f>
        <v>2017</v>
      </c>
      <c r="AA175" s="157">
        <f>IF('Indicator Date'!AA175="","x",'Indicator Date'!AA175)</f>
        <v>2017</v>
      </c>
      <c r="AB175" s="157">
        <f>IF('Indicator Date'!AB175="","x",'Indicator Date'!AB175)</f>
        <v>2017</v>
      </c>
      <c r="AC175" s="157">
        <f>IF('Indicator Date'!AC175="","x",'Indicator Date'!AC175)</f>
        <v>2015</v>
      </c>
      <c r="AD175" s="157">
        <f>IF('Indicator Date'!AD175="","x",'Indicator Date'!AD175)</f>
        <v>2015</v>
      </c>
      <c r="AE175" s="157">
        <f>IF('Indicator Date'!AE175="","x",'Indicator Date'!AE175)</f>
        <v>2012</v>
      </c>
      <c r="AF175" s="157">
        <f>IF('Indicator Date'!AF175="","x",'Indicator Date'!AF175)</f>
        <v>2017</v>
      </c>
      <c r="AG175" s="157">
        <f>IF('Indicator Date'!AG175="","x",'Indicator Date'!AG175)</f>
        <v>2011</v>
      </c>
      <c r="AH175" s="157">
        <f>IF('Indicator Date'!AH175="","x",'Indicator Date'!AH175)</f>
        <v>2016</v>
      </c>
      <c r="AI175" s="157">
        <f>IF('Indicator Date'!AI175="","x",'Indicator Date'!AI175)</f>
        <v>2017</v>
      </c>
      <c r="AJ175" s="157">
        <f>IF('Indicator Date'!AJ175="","x",'Indicator Date'!AJ175)</f>
        <v>2018</v>
      </c>
      <c r="AK175" s="157" t="str">
        <f>IF('Indicator Date'!AK175="","x",YEAR('Indicator Date'!AK175))</f>
        <v>x</v>
      </c>
      <c r="AL175" s="157">
        <f>IF('Indicator Date'!AL175="","x",YEAR('Indicator Date'!AL175))</f>
        <v>2019</v>
      </c>
      <c r="AM175" s="157" t="str">
        <f>IF('Indicator Date'!AM175="","x",YEAR('Indicator Date'!AM175))</f>
        <v>x</v>
      </c>
      <c r="AN175" s="157">
        <f>IF('Indicator Date'!AN175="","x",'Indicator Date'!AN175)</f>
        <v>2016</v>
      </c>
      <c r="AO175" s="157">
        <f>IF('Indicator Date'!AO175="","x",'Indicator Date'!AO175)</f>
        <v>2016</v>
      </c>
      <c r="AP175" s="157">
        <f>IF('Indicator Date'!AP175="","x",'Indicator Date'!AP175)</f>
        <v>2014</v>
      </c>
      <c r="AQ175" s="157">
        <f>IF('Indicator Date'!AQ175="","x",'Indicator Date'!AQ175)</f>
        <v>2014</v>
      </c>
      <c r="AR175" s="157">
        <f>IF('Indicator Date'!AR175="","x",'Indicator Date'!AR175)</f>
        <v>2015</v>
      </c>
      <c r="AS175" s="157">
        <f>IF('Indicator Date'!AS175="","x",'Indicator Date'!AS175)</f>
        <v>2017</v>
      </c>
      <c r="AT175" s="157">
        <f>IF('Indicator Date'!AT175="","x",'Indicator Date'!AT175)</f>
        <v>2018</v>
      </c>
      <c r="AU175" s="157">
        <f>IF('Indicator Date'!AU175="","x",'Indicator Date'!AU175)</f>
        <v>2016</v>
      </c>
      <c r="AV175" s="157">
        <f>IF('Indicator Date'!AV175="","x",'Indicator Date'!AV175)</f>
        <v>2015</v>
      </c>
      <c r="AW175" s="157">
        <f>IF('Indicator Date'!AW175="","x",'Indicator Date'!AW175)</f>
        <v>2016</v>
      </c>
      <c r="AX175" s="157">
        <f>IF('Indicator Date'!AX175="","x",'Indicator Date'!AX175)</f>
        <v>2017</v>
      </c>
      <c r="AY175" s="157">
        <f>IF('Indicator Date'!AY175="","x",'Indicator Date'!AY175)</f>
        <v>2014</v>
      </c>
      <c r="AZ175" s="157">
        <f>IF('Indicator Date'!AZ175="","x",'Indicator Date'!AZ175)</f>
        <v>2015</v>
      </c>
      <c r="BA175" s="157">
        <f>IF('Indicator Date'!BA175="","x",'Indicator Date'!BA175)</f>
        <v>2015</v>
      </c>
      <c r="BB175" s="157">
        <f>IF('Indicator Date'!BB175="","x",'Indicator Date'!BB175)</f>
        <v>2017</v>
      </c>
      <c r="BC175" s="157">
        <f>IF('Indicator Date'!BC175="","x",'Indicator Date'!BC175)</f>
        <v>2017</v>
      </c>
      <c r="BD175" s="157">
        <f>IF('Indicator Date'!BD175="","x",'Indicator Date'!BD175)</f>
        <v>2015</v>
      </c>
      <c r="BE175" s="157" t="str">
        <f>IF('Indicator Date'!BE175="","x",'Indicator Date'!BE175)</f>
        <v>x</v>
      </c>
      <c r="BF175" s="104"/>
    </row>
    <row r="176" spans="1:58" x14ac:dyDescent="0.25">
      <c r="A176" s="128" t="s">
        <v>324</v>
      </c>
      <c r="B176" s="107" t="s">
        <v>323</v>
      </c>
      <c r="C176" s="157">
        <f>IF('Indicator Date'!C176="","x",'Indicator Date'!C176)</f>
        <v>2015</v>
      </c>
      <c r="D176" s="157">
        <f>IF('Indicator Date'!D176="","x",'Indicator Date'!D176)</f>
        <v>2015</v>
      </c>
      <c r="E176" s="157">
        <f>IF('Indicator Date'!E176="","x",'Indicator Date'!E176)</f>
        <v>2015</v>
      </c>
      <c r="F176" s="157">
        <f>IF('Indicator Date'!F176="","x",'Indicator Date'!F176)</f>
        <v>2015</v>
      </c>
      <c r="G176" s="157">
        <f>IF('Indicator Date'!G176="","x",'Indicator Date'!G176)</f>
        <v>2015</v>
      </c>
      <c r="H176" s="157">
        <f>IF('Indicator Date'!H176="","x",'Indicator Date'!H176)</f>
        <v>2015</v>
      </c>
      <c r="I176" s="157">
        <f>IF('Indicator Date'!I176="","x",'Indicator Date'!I176)</f>
        <v>2015</v>
      </c>
      <c r="J176" s="157">
        <f>IF('Indicator Date'!J176="","x",'Indicator Date'!J176)</f>
        <v>2016</v>
      </c>
      <c r="K176" s="157">
        <f>IF('Indicator Date'!K176="","x",'Indicator Date'!K176)</f>
        <v>2016</v>
      </c>
      <c r="L176" s="157">
        <f>IF('Indicator Date'!L176="","x",'Indicator Date'!L176)</f>
        <v>2016</v>
      </c>
      <c r="M176" s="157">
        <f>IF('Indicator Date'!M176="","x",'Indicator Date'!M176)</f>
        <v>2019</v>
      </c>
      <c r="N176" s="157">
        <f>IF('Indicator Date'!N176="","x",'Indicator Date'!N176)</f>
        <v>2019</v>
      </c>
      <c r="O176" s="157">
        <f>IF('Indicator Date'!O176="","x",'Indicator Date'!O176)</f>
        <v>2018</v>
      </c>
      <c r="P176" s="157">
        <f>IF('Indicator Date'!P176="","x",'Indicator Date'!P176)</f>
        <v>2018</v>
      </c>
      <c r="Q176" s="157">
        <f>IF('Indicator Date'!Q176="","x",'Indicator Date'!Q176)</f>
        <v>2017</v>
      </c>
      <c r="R176" s="157" t="str">
        <f>IF('Indicator Date'!R176="","x",LEFT(RIGHT('Indicator Date'!R176,6),4))</f>
        <v>x</v>
      </c>
      <c r="S176" s="157">
        <f>IF('Indicator Date'!S176="","x",'Indicator Date'!S176)</f>
        <v>2019</v>
      </c>
      <c r="T176" s="157">
        <f>IF('Indicator Date'!T176="","x",'Indicator Date'!T176)</f>
        <v>2016</v>
      </c>
      <c r="U176" s="157">
        <f>IF('Indicator Date'!U176="","x",'Indicator Date'!U176)</f>
        <v>2017</v>
      </c>
      <c r="V176" s="157">
        <f>IF('Indicator Date'!V176="","x",'Indicator Date'!V176)</f>
        <v>2017</v>
      </c>
      <c r="W176" s="157">
        <f>IF('Indicator Date'!W176="","x",'Indicator Date'!W176)</f>
        <v>2015</v>
      </c>
      <c r="X176" s="157">
        <f>IF('Indicator Date'!X176="","x",'Indicator Date'!X176)</f>
        <v>2012</v>
      </c>
      <c r="Y176" s="157">
        <f>IF('Indicator Date'!Y176="","x",'Indicator Date'!Y176)</f>
        <v>2010</v>
      </c>
      <c r="Z176" s="157">
        <f>IF('Indicator Date'!Z176="","x",'Indicator Date'!Z176)</f>
        <v>2017</v>
      </c>
      <c r="AA176" s="157">
        <f>IF('Indicator Date'!AA176="","x",'Indicator Date'!AA176)</f>
        <v>2017</v>
      </c>
      <c r="AB176" s="157" t="str">
        <f>IF('Indicator Date'!AB176="","x",'Indicator Date'!AB176)</f>
        <v>x</v>
      </c>
      <c r="AC176" s="157">
        <f>IF('Indicator Date'!AC176="","x",'Indicator Date'!AC176)</f>
        <v>2015</v>
      </c>
      <c r="AD176" s="157">
        <f>IF('Indicator Date'!AD176="","x",'Indicator Date'!AD176)</f>
        <v>2015</v>
      </c>
      <c r="AE176" s="157" t="str">
        <f>IF('Indicator Date'!AE176="","x",'Indicator Date'!AE176)</f>
        <v>x</v>
      </c>
      <c r="AF176" s="157">
        <f>IF('Indicator Date'!AF176="","x",'Indicator Date'!AF176)</f>
        <v>2017</v>
      </c>
      <c r="AG176" s="157">
        <f>IF('Indicator Date'!AG176="","x",'Indicator Date'!AG176)</f>
        <v>2009</v>
      </c>
      <c r="AH176" s="157">
        <f>IF('Indicator Date'!AH176="","x",'Indicator Date'!AH176)</f>
        <v>2016</v>
      </c>
      <c r="AI176" s="157">
        <f>IF('Indicator Date'!AI176="","x",'Indicator Date'!AI176)</f>
        <v>2017</v>
      </c>
      <c r="AJ176" s="157">
        <f>IF('Indicator Date'!AJ176="","x",'Indicator Date'!AJ176)</f>
        <v>2018</v>
      </c>
      <c r="AK176" s="157" t="str">
        <f>IF('Indicator Date'!AK176="","x",YEAR('Indicator Date'!AK176))</f>
        <v>x</v>
      </c>
      <c r="AL176" s="157">
        <f>IF('Indicator Date'!AL176="","x",YEAR('Indicator Date'!AL176))</f>
        <v>2018</v>
      </c>
      <c r="AM176" s="157" t="str">
        <f>IF('Indicator Date'!AM176="","x",YEAR('Indicator Date'!AM176))</f>
        <v>x</v>
      </c>
      <c r="AN176" s="157">
        <f>IF('Indicator Date'!AN176="","x",'Indicator Date'!AN176)</f>
        <v>2016</v>
      </c>
      <c r="AO176" s="157">
        <f>IF('Indicator Date'!AO176="","x",'Indicator Date'!AO176)</f>
        <v>2016</v>
      </c>
      <c r="AP176" s="157" t="str">
        <f>IF('Indicator Date'!AP176="","x",'Indicator Date'!AP176)</f>
        <v>x</v>
      </c>
      <c r="AQ176" s="157" t="str">
        <f>IF('Indicator Date'!AQ176="","x",'Indicator Date'!AQ176)</f>
        <v>x</v>
      </c>
      <c r="AR176" s="157">
        <f>IF('Indicator Date'!AR176="","x",'Indicator Date'!AR176)</f>
        <v>2013</v>
      </c>
      <c r="AS176" s="157">
        <f>IF('Indicator Date'!AS176="","x",'Indicator Date'!AS176)</f>
        <v>2017</v>
      </c>
      <c r="AT176" s="157" t="str">
        <f>IF('Indicator Date'!AT176="","x",'Indicator Date'!AT176)</f>
        <v>x</v>
      </c>
      <c r="AU176" s="157">
        <f>IF('Indicator Date'!AU176="","x",'Indicator Date'!AU176)</f>
        <v>2016</v>
      </c>
      <c r="AV176" s="157">
        <f>IF('Indicator Date'!AV176="","x",'Indicator Date'!AV176)</f>
        <v>2015</v>
      </c>
      <c r="AW176" s="157">
        <f>IF('Indicator Date'!AW176="","x",'Indicator Date'!AW176)</f>
        <v>2016</v>
      </c>
      <c r="AX176" s="157">
        <f>IF('Indicator Date'!AX176="","x",'Indicator Date'!AX176)</f>
        <v>2016</v>
      </c>
      <c r="AY176" s="157">
        <f>IF('Indicator Date'!AY176="","x",'Indicator Date'!AY176)</f>
        <v>2014</v>
      </c>
      <c r="AZ176" s="157">
        <f>IF('Indicator Date'!AZ176="","x",'Indicator Date'!AZ176)</f>
        <v>2015</v>
      </c>
      <c r="BA176" s="157">
        <f>IF('Indicator Date'!BA176="","x",'Indicator Date'!BA176)</f>
        <v>2015</v>
      </c>
      <c r="BB176" s="157">
        <f>IF('Indicator Date'!BB176="","x",'Indicator Date'!BB176)</f>
        <v>2017</v>
      </c>
      <c r="BC176" s="157">
        <f>IF('Indicator Date'!BC176="","x",'Indicator Date'!BC176)</f>
        <v>2017</v>
      </c>
      <c r="BD176" s="157">
        <f>IF('Indicator Date'!BD176="","x",'Indicator Date'!BD176)</f>
        <v>2015</v>
      </c>
      <c r="BE176" s="157" t="str">
        <f>IF('Indicator Date'!BE176="","x",'Indicator Date'!BE176)</f>
        <v>x</v>
      </c>
      <c r="BF176" s="104"/>
    </row>
    <row r="177" spans="1:58" x14ac:dyDescent="0.25">
      <c r="A177" s="128" t="s">
        <v>326</v>
      </c>
      <c r="B177" s="107" t="s">
        <v>325</v>
      </c>
      <c r="C177" s="157">
        <f>IF('Indicator Date'!C177="","x",'Indicator Date'!C177)</f>
        <v>2015</v>
      </c>
      <c r="D177" s="157">
        <f>IF('Indicator Date'!D177="","x",'Indicator Date'!D177)</f>
        <v>2015</v>
      </c>
      <c r="E177" s="157">
        <f>IF('Indicator Date'!E177="","x",'Indicator Date'!E177)</f>
        <v>2015</v>
      </c>
      <c r="F177" s="157">
        <f>IF('Indicator Date'!F177="","x",'Indicator Date'!F177)</f>
        <v>2015</v>
      </c>
      <c r="G177" s="157">
        <f>IF('Indicator Date'!G177="","x",'Indicator Date'!G177)</f>
        <v>2015</v>
      </c>
      <c r="H177" s="157">
        <f>IF('Indicator Date'!H177="","x",'Indicator Date'!H177)</f>
        <v>2015</v>
      </c>
      <c r="I177" s="157">
        <f>IF('Indicator Date'!I177="","x",'Indicator Date'!I177)</f>
        <v>2015</v>
      </c>
      <c r="J177" s="157">
        <f>IF('Indicator Date'!J177="","x",'Indicator Date'!J177)</f>
        <v>2016</v>
      </c>
      <c r="K177" s="157">
        <f>IF('Indicator Date'!K177="","x",'Indicator Date'!K177)</f>
        <v>2016</v>
      </c>
      <c r="L177" s="157">
        <f>IF('Indicator Date'!L177="","x",'Indicator Date'!L177)</f>
        <v>2016</v>
      </c>
      <c r="M177" s="157">
        <f>IF('Indicator Date'!M177="","x",'Indicator Date'!M177)</f>
        <v>2019</v>
      </c>
      <c r="N177" s="157">
        <f>IF('Indicator Date'!N177="","x",'Indicator Date'!N177)</f>
        <v>2019</v>
      </c>
      <c r="O177" s="157">
        <f>IF('Indicator Date'!O177="","x",'Indicator Date'!O177)</f>
        <v>2018</v>
      </c>
      <c r="P177" s="157">
        <f>IF('Indicator Date'!P177="","x",'Indicator Date'!P177)</f>
        <v>2018</v>
      </c>
      <c r="Q177" s="157">
        <f>IF('Indicator Date'!Q177="","x",'Indicator Date'!Q177)</f>
        <v>2017</v>
      </c>
      <c r="R177" s="157" t="str">
        <f>IF('Indicator Date'!R177="","x",LEFT(RIGHT('Indicator Date'!R177,6),4))</f>
        <v>x</v>
      </c>
      <c r="S177" s="157">
        <f>IF('Indicator Date'!S177="","x",'Indicator Date'!S177)</f>
        <v>2019</v>
      </c>
      <c r="T177" s="157">
        <f>IF('Indicator Date'!T177="","x",'Indicator Date'!T177)</f>
        <v>2016</v>
      </c>
      <c r="U177" s="157">
        <f>IF('Indicator Date'!U177="","x",'Indicator Date'!U177)</f>
        <v>2017</v>
      </c>
      <c r="V177" s="157" t="str">
        <f>IF('Indicator Date'!V177="","x",'Indicator Date'!V177)</f>
        <v>x</v>
      </c>
      <c r="W177" s="157">
        <f>IF('Indicator Date'!W177="","x",'Indicator Date'!W177)</f>
        <v>2015</v>
      </c>
      <c r="X177" s="157" t="str">
        <f>IF('Indicator Date'!X177="","x",'Indicator Date'!X177)</f>
        <v>x</v>
      </c>
      <c r="Y177" s="157">
        <f>IF('Indicator Date'!Y177="","x",'Indicator Date'!Y177)</f>
        <v>2010</v>
      </c>
      <c r="Z177" s="157">
        <f>IF('Indicator Date'!Z177="","x",'Indicator Date'!Z177)</f>
        <v>2017</v>
      </c>
      <c r="AA177" s="157">
        <f>IF('Indicator Date'!AA177="","x",'Indicator Date'!AA177)</f>
        <v>2017</v>
      </c>
      <c r="AB177" s="157">
        <f>IF('Indicator Date'!AB177="","x",'Indicator Date'!AB177)</f>
        <v>2017</v>
      </c>
      <c r="AC177" s="157">
        <f>IF('Indicator Date'!AC177="","x",'Indicator Date'!AC177)</f>
        <v>2015</v>
      </c>
      <c r="AD177" s="157">
        <f>IF('Indicator Date'!AD177="","x",'Indicator Date'!AD177)</f>
        <v>2015</v>
      </c>
      <c r="AE177" s="157" t="str">
        <f>IF('Indicator Date'!AE177="","x",'Indicator Date'!AE177)</f>
        <v>x</v>
      </c>
      <c r="AF177" s="157">
        <f>IF('Indicator Date'!AF177="","x",'Indicator Date'!AF177)</f>
        <v>2017</v>
      </c>
      <c r="AG177" s="157">
        <f>IF('Indicator Date'!AG177="","x",'Indicator Date'!AG177)</f>
        <v>2005</v>
      </c>
      <c r="AH177" s="157">
        <f>IF('Indicator Date'!AH177="","x",'Indicator Date'!AH177)</f>
        <v>2016</v>
      </c>
      <c r="AI177" s="157">
        <f>IF('Indicator Date'!AI177="","x",'Indicator Date'!AI177)</f>
        <v>2017</v>
      </c>
      <c r="AJ177" s="157">
        <f>IF('Indicator Date'!AJ177="","x",'Indicator Date'!AJ177)</f>
        <v>2018</v>
      </c>
      <c r="AK177" s="157" t="str">
        <f>IF('Indicator Date'!AK177="","x",YEAR('Indicator Date'!AK177))</f>
        <v>x</v>
      </c>
      <c r="AL177" s="157">
        <f>IF('Indicator Date'!AL177="","x",YEAR('Indicator Date'!AL177))</f>
        <v>2018</v>
      </c>
      <c r="AM177" s="157" t="str">
        <f>IF('Indicator Date'!AM177="","x",YEAR('Indicator Date'!AM177))</f>
        <v>x</v>
      </c>
      <c r="AN177" s="157">
        <f>IF('Indicator Date'!AN177="","x",'Indicator Date'!AN177)</f>
        <v>2016</v>
      </c>
      <c r="AO177" s="157">
        <f>IF('Indicator Date'!AO177="","x",'Indicator Date'!AO177)</f>
        <v>2016</v>
      </c>
      <c r="AP177" s="157">
        <f>IF('Indicator Date'!AP177="","x",'Indicator Date'!AP177)</f>
        <v>2013</v>
      </c>
      <c r="AQ177" s="157">
        <f>IF('Indicator Date'!AQ177="","x",'Indicator Date'!AQ177)</f>
        <v>2013</v>
      </c>
      <c r="AR177" s="157">
        <f>IF('Indicator Date'!AR177="","x",'Indicator Date'!AR177)</f>
        <v>2013</v>
      </c>
      <c r="AS177" s="157">
        <f>IF('Indicator Date'!AS177="","x",'Indicator Date'!AS177)</f>
        <v>2017</v>
      </c>
      <c r="AT177" s="157">
        <f>IF('Indicator Date'!AT177="","x",'Indicator Date'!AT177)</f>
        <v>2018</v>
      </c>
      <c r="AU177" s="157">
        <f>IF('Indicator Date'!AU177="","x",'Indicator Date'!AU177)</f>
        <v>2016</v>
      </c>
      <c r="AV177" s="157">
        <f>IF('Indicator Date'!AV177="","x",'Indicator Date'!AV177)</f>
        <v>2015</v>
      </c>
      <c r="AW177" s="157">
        <f>IF('Indicator Date'!AW177="","x",'Indicator Date'!AW177)</f>
        <v>2016</v>
      </c>
      <c r="AX177" s="157">
        <f>IF('Indicator Date'!AX177="","x",'Indicator Date'!AX177)</f>
        <v>2017</v>
      </c>
      <c r="AY177" s="157">
        <f>IF('Indicator Date'!AY177="","x",'Indicator Date'!AY177)</f>
        <v>2014</v>
      </c>
      <c r="AZ177" s="157">
        <f>IF('Indicator Date'!AZ177="","x",'Indicator Date'!AZ177)</f>
        <v>2015</v>
      </c>
      <c r="BA177" s="157">
        <f>IF('Indicator Date'!BA177="","x",'Indicator Date'!BA177)</f>
        <v>2015</v>
      </c>
      <c r="BB177" s="157">
        <f>IF('Indicator Date'!BB177="","x",'Indicator Date'!BB177)</f>
        <v>2017</v>
      </c>
      <c r="BC177" s="157">
        <f>IF('Indicator Date'!BC177="","x",'Indicator Date'!BC177)</f>
        <v>2017</v>
      </c>
      <c r="BD177" s="157">
        <f>IF('Indicator Date'!BD177="","x",'Indicator Date'!BD177)</f>
        <v>2015</v>
      </c>
      <c r="BE177" s="157" t="str">
        <f>IF('Indicator Date'!BE177="","x",'Indicator Date'!BE177)</f>
        <v>x</v>
      </c>
      <c r="BF177" s="104"/>
    </row>
    <row r="178" spans="1:58" x14ac:dyDescent="0.25">
      <c r="A178" s="128" t="s">
        <v>328</v>
      </c>
      <c r="B178" s="107" t="s">
        <v>327</v>
      </c>
      <c r="C178" s="157">
        <f>IF('Indicator Date'!C178="","x",'Indicator Date'!C178)</f>
        <v>2015</v>
      </c>
      <c r="D178" s="157">
        <f>IF('Indicator Date'!D178="","x",'Indicator Date'!D178)</f>
        <v>2015</v>
      </c>
      <c r="E178" s="157">
        <f>IF('Indicator Date'!E178="","x",'Indicator Date'!E178)</f>
        <v>2015</v>
      </c>
      <c r="F178" s="157">
        <f>IF('Indicator Date'!F178="","x",'Indicator Date'!F178)</f>
        <v>2015</v>
      </c>
      <c r="G178" s="157">
        <f>IF('Indicator Date'!G178="","x",'Indicator Date'!G178)</f>
        <v>2015</v>
      </c>
      <c r="H178" s="157">
        <f>IF('Indicator Date'!H178="","x",'Indicator Date'!H178)</f>
        <v>2015</v>
      </c>
      <c r="I178" s="157">
        <f>IF('Indicator Date'!I178="","x",'Indicator Date'!I178)</f>
        <v>2015</v>
      </c>
      <c r="J178" s="157">
        <f>IF('Indicator Date'!J178="","x",'Indicator Date'!J178)</f>
        <v>2016</v>
      </c>
      <c r="K178" s="157">
        <f>IF('Indicator Date'!K178="","x",'Indicator Date'!K178)</f>
        <v>2016</v>
      </c>
      <c r="L178" s="157">
        <f>IF('Indicator Date'!L178="","x",'Indicator Date'!L178)</f>
        <v>2016</v>
      </c>
      <c r="M178" s="157">
        <f>IF('Indicator Date'!M178="","x",'Indicator Date'!M178)</f>
        <v>2019</v>
      </c>
      <c r="N178" s="157">
        <f>IF('Indicator Date'!N178="","x",'Indicator Date'!N178)</f>
        <v>2019</v>
      </c>
      <c r="O178" s="157">
        <f>IF('Indicator Date'!O178="","x",'Indicator Date'!O178)</f>
        <v>2018</v>
      </c>
      <c r="P178" s="157">
        <f>IF('Indicator Date'!P178="","x",'Indicator Date'!P178)</f>
        <v>2018</v>
      </c>
      <c r="Q178" s="157">
        <f>IF('Indicator Date'!Q178="","x",'Indicator Date'!Q178)</f>
        <v>2017</v>
      </c>
      <c r="R178" s="157" t="str">
        <f>IF('Indicator Date'!R178="","x",LEFT(RIGHT('Indicator Date'!R178,6),4))</f>
        <v>2012</v>
      </c>
      <c r="S178" s="157">
        <f>IF('Indicator Date'!S178="","x",'Indicator Date'!S178)</f>
        <v>2019</v>
      </c>
      <c r="T178" s="157">
        <f>IF('Indicator Date'!T178="","x",'Indicator Date'!T178)</f>
        <v>2016</v>
      </c>
      <c r="U178" s="157">
        <f>IF('Indicator Date'!U178="","x",'Indicator Date'!U178)</f>
        <v>2017</v>
      </c>
      <c r="V178" s="157">
        <f>IF('Indicator Date'!V178="","x",'Indicator Date'!V178)</f>
        <v>2017</v>
      </c>
      <c r="W178" s="157">
        <f>IF('Indicator Date'!W178="","x",'Indicator Date'!W178)</f>
        <v>2015</v>
      </c>
      <c r="X178" s="157">
        <f>IF('Indicator Date'!X178="","x",'Indicator Date'!X178)</f>
        <v>2012</v>
      </c>
      <c r="Y178" s="157">
        <f>IF('Indicator Date'!Y178="","x",'Indicator Date'!Y178)</f>
        <v>2010</v>
      </c>
      <c r="Z178" s="157">
        <f>IF('Indicator Date'!Z178="","x",'Indicator Date'!Z178)</f>
        <v>2017</v>
      </c>
      <c r="AA178" s="157">
        <f>IF('Indicator Date'!AA178="","x",'Indicator Date'!AA178)</f>
        <v>2017</v>
      </c>
      <c r="AB178" s="157">
        <f>IF('Indicator Date'!AB178="","x",'Indicator Date'!AB178)</f>
        <v>2017</v>
      </c>
      <c r="AC178" s="157">
        <f>IF('Indicator Date'!AC178="","x",'Indicator Date'!AC178)</f>
        <v>2015</v>
      </c>
      <c r="AD178" s="157">
        <f>IF('Indicator Date'!AD178="","x",'Indicator Date'!AD178)</f>
        <v>2015</v>
      </c>
      <c r="AE178" s="157" t="str">
        <f>IF('Indicator Date'!AE178="","x",'Indicator Date'!AE178)</f>
        <v>x</v>
      </c>
      <c r="AF178" s="157">
        <f>IF('Indicator Date'!AF178="","x",'Indicator Date'!AF178)</f>
        <v>2017</v>
      </c>
      <c r="AG178" s="157">
        <f>IF('Indicator Date'!AG178="","x",'Indicator Date'!AG178)</f>
        <v>2010</v>
      </c>
      <c r="AH178" s="157">
        <f>IF('Indicator Date'!AH178="","x",'Indicator Date'!AH178)</f>
        <v>2016</v>
      </c>
      <c r="AI178" s="157">
        <f>IF('Indicator Date'!AI178="","x",'Indicator Date'!AI178)</f>
        <v>2017</v>
      </c>
      <c r="AJ178" s="157">
        <f>IF('Indicator Date'!AJ178="","x",'Indicator Date'!AJ178)</f>
        <v>2018</v>
      </c>
      <c r="AK178" s="157" t="str">
        <f>IF('Indicator Date'!AK178="","x",YEAR('Indicator Date'!AK178))</f>
        <v>x</v>
      </c>
      <c r="AL178" s="157">
        <f>IF('Indicator Date'!AL178="","x",YEAR('Indicator Date'!AL178))</f>
        <v>2018</v>
      </c>
      <c r="AM178" s="157" t="str">
        <f>IF('Indicator Date'!AM178="","x",YEAR('Indicator Date'!AM178))</f>
        <v>x</v>
      </c>
      <c r="AN178" s="157">
        <f>IF('Indicator Date'!AN178="","x",'Indicator Date'!AN178)</f>
        <v>2016</v>
      </c>
      <c r="AO178" s="157">
        <f>IF('Indicator Date'!AO178="","x",'Indicator Date'!AO178)</f>
        <v>2016</v>
      </c>
      <c r="AP178" s="157">
        <f>IF('Indicator Date'!AP178="","x",'Indicator Date'!AP178)</f>
        <v>2014</v>
      </c>
      <c r="AQ178" s="157">
        <f>IF('Indicator Date'!AQ178="","x",'Indicator Date'!AQ178)</f>
        <v>2014</v>
      </c>
      <c r="AR178" s="157">
        <f>IF('Indicator Date'!AR178="","x",'Indicator Date'!AR178)</f>
        <v>2013</v>
      </c>
      <c r="AS178" s="157">
        <f>IF('Indicator Date'!AS178="","x",'Indicator Date'!AS178)</f>
        <v>2017</v>
      </c>
      <c r="AT178" s="157">
        <f>IF('Indicator Date'!AT178="","x",'Indicator Date'!AT178)</f>
        <v>2018</v>
      </c>
      <c r="AU178" s="157">
        <f>IF('Indicator Date'!AU178="","x",'Indicator Date'!AU178)</f>
        <v>2016</v>
      </c>
      <c r="AV178" s="157">
        <f>IF('Indicator Date'!AV178="","x",'Indicator Date'!AV178)</f>
        <v>2015</v>
      </c>
      <c r="AW178" s="157">
        <f>IF('Indicator Date'!AW178="","x",'Indicator Date'!AW178)</f>
        <v>2016</v>
      </c>
      <c r="AX178" s="157">
        <f>IF('Indicator Date'!AX178="","x",'Indicator Date'!AX178)</f>
        <v>2017</v>
      </c>
      <c r="AY178" s="157">
        <f>IF('Indicator Date'!AY178="","x",'Indicator Date'!AY178)</f>
        <v>2014</v>
      </c>
      <c r="AZ178" s="157">
        <f>IF('Indicator Date'!AZ178="","x",'Indicator Date'!AZ178)</f>
        <v>2015</v>
      </c>
      <c r="BA178" s="157">
        <f>IF('Indicator Date'!BA178="","x",'Indicator Date'!BA178)</f>
        <v>2015</v>
      </c>
      <c r="BB178" s="157">
        <f>IF('Indicator Date'!BB178="","x",'Indicator Date'!BB178)</f>
        <v>2017</v>
      </c>
      <c r="BC178" s="157">
        <f>IF('Indicator Date'!BC178="","x",'Indicator Date'!BC178)</f>
        <v>2017</v>
      </c>
      <c r="BD178" s="157">
        <f>IF('Indicator Date'!BD178="","x",'Indicator Date'!BD178)</f>
        <v>2015</v>
      </c>
      <c r="BE178" s="157" t="str">
        <f>IF('Indicator Date'!BE178="","x",'Indicator Date'!BE178)</f>
        <v>x</v>
      </c>
      <c r="BF178" s="104"/>
    </row>
    <row r="179" spans="1:58" x14ac:dyDescent="0.25">
      <c r="A179" s="128" t="s">
        <v>330</v>
      </c>
      <c r="B179" s="107" t="s">
        <v>329</v>
      </c>
      <c r="C179" s="157">
        <f>IF('Indicator Date'!C179="","x",'Indicator Date'!C179)</f>
        <v>2015</v>
      </c>
      <c r="D179" s="157">
        <f>IF('Indicator Date'!D179="","x",'Indicator Date'!D179)</f>
        <v>2015</v>
      </c>
      <c r="E179" s="157">
        <f>IF('Indicator Date'!E179="","x",'Indicator Date'!E179)</f>
        <v>2015</v>
      </c>
      <c r="F179" s="157">
        <f>IF('Indicator Date'!F179="","x",'Indicator Date'!F179)</f>
        <v>2015</v>
      </c>
      <c r="G179" s="157">
        <f>IF('Indicator Date'!G179="","x",'Indicator Date'!G179)</f>
        <v>2015</v>
      </c>
      <c r="H179" s="157">
        <f>IF('Indicator Date'!H179="","x",'Indicator Date'!H179)</f>
        <v>2015</v>
      </c>
      <c r="I179" s="157">
        <f>IF('Indicator Date'!I179="","x",'Indicator Date'!I179)</f>
        <v>2015</v>
      </c>
      <c r="J179" s="157">
        <f>IF('Indicator Date'!J179="","x",'Indicator Date'!J179)</f>
        <v>2016</v>
      </c>
      <c r="K179" s="157">
        <f>IF('Indicator Date'!K179="","x",'Indicator Date'!K179)</f>
        <v>2016</v>
      </c>
      <c r="L179" s="157">
        <f>IF('Indicator Date'!L179="","x",'Indicator Date'!L179)</f>
        <v>2016</v>
      </c>
      <c r="M179" s="157">
        <f>IF('Indicator Date'!M179="","x",'Indicator Date'!M179)</f>
        <v>2019</v>
      </c>
      <c r="N179" s="157">
        <f>IF('Indicator Date'!N179="","x",'Indicator Date'!N179)</f>
        <v>2019</v>
      </c>
      <c r="O179" s="157">
        <f>IF('Indicator Date'!O179="","x",'Indicator Date'!O179)</f>
        <v>2018</v>
      </c>
      <c r="P179" s="157">
        <f>IF('Indicator Date'!P179="","x",'Indicator Date'!P179)</f>
        <v>2018</v>
      </c>
      <c r="Q179" s="157">
        <f>IF('Indicator Date'!Q179="","x",'Indicator Date'!Q179)</f>
        <v>2017</v>
      </c>
      <c r="R179" s="157" t="str">
        <f>IF('Indicator Date'!R179="","x",LEFT(RIGHT('Indicator Date'!R179,6),4))</f>
        <v>x</v>
      </c>
      <c r="S179" s="157">
        <f>IF('Indicator Date'!S179="","x",'Indicator Date'!S179)</f>
        <v>2019</v>
      </c>
      <c r="T179" s="157">
        <f>IF('Indicator Date'!T179="","x",'Indicator Date'!T179)</f>
        <v>2016</v>
      </c>
      <c r="U179" s="157">
        <f>IF('Indicator Date'!U179="","x",'Indicator Date'!U179)</f>
        <v>2017</v>
      </c>
      <c r="V179" s="157">
        <f>IF('Indicator Date'!V179="","x",'Indicator Date'!V179)</f>
        <v>2017</v>
      </c>
      <c r="W179" s="157">
        <f>IF('Indicator Date'!W179="","x",'Indicator Date'!W179)</f>
        <v>2015</v>
      </c>
      <c r="X179" s="157">
        <f>IF('Indicator Date'!X179="","x",'Indicator Date'!X179)</f>
        <v>2013</v>
      </c>
      <c r="Y179" s="157">
        <f>IF('Indicator Date'!Y179="","x",'Indicator Date'!Y179)</f>
        <v>2011</v>
      </c>
      <c r="Z179" s="157">
        <f>IF('Indicator Date'!Z179="","x",'Indicator Date'!Z179)</f>
        <v>2017</v>
      </c>
      <c r="AA179" s="157">
        <f>IF('Indicator Date'!AA179="","x",'Indicator Date'!AA179)</f>
        <v>2017</v>
      </c>
      <c r="AB179" s="157" t="str">
        <f>IF('Indicator Date'!AB179="","x",'Indicator Date'!AB179)</f>
        <v>x</v>
      </c>
      <c r="AC179" s="157">
        <f>IF('Indicator Date'!AC179="","x",'Indicator Date'!AC179)</f>
        <v>2015</v>
      </c>
      <c r="AD179" s="157">
        <f>IF('Indicator Date'!AD179="","x",'Indicator Date'!AD179)</f>
        <v>2015</v>
      </c>
      <c r="AE179" s="157">
        <f>IF('Indicator Date'!AE179="","x",'Indicator Date'!AE179)</f>
        <v>2012</v>
      </c>
      <c r="AF179" s="157">
        <f>IF('Indicator Date'!AF179="","x",'Indicator Date'!AF179)</f>
        <v>2017</v>
      </c>
      <c r="AG179" s="157">
        <f>IF('Indicator Date'!AG179="","x",'Indicator Date'!AG179)</f>
        <v>2016</v>
      </c>
      <c r="AH179" s="157">
        <f>IF('Indicator Date'!AH179="","x",'Indicator Date'!AH179)</f>
        <v>2016</v>
      </c>
      <c r="AI179" s="157">
        <f>IF('Indicator Date'!AI179="","x",'Indicator Date'!AI179)</f>
        <v>2017</v>
      </c>
      <c r="AJ179" s="157">
        <f>IF('Indicator Date'!AJ179="","x",'Indicator Date'!AJ179)</f>
        <v>2018</v>
      </c>
      <c r="AK179" s="157">
        <f>IF('Indicator Date'!AK179="","x",YEAR('Indicator Date'!AK179))</f>
        <v>2017</v>
      </c>
      <c r="AL179" s="157">
        <f>IF('Indicator Date'!AL179="","x",YEAR('Indicator Date'!AL179))</f>
        <v>2019</v>
      </c>
      <c r="AM179" s="157">
        <f>IF('Indicator Date'!AM179="","x",YEAR('Indicator Date'!AM179))</f>
        <v>2018</v>
      </c>
      <c r="AN179" s="157">
        <f>IF('Indicator Date'!AN179="","x",'Indicator Date'!AN179)</f>
        <v>2016</v>
      </c>
      <c r="AO179" s="157">
        <f>IF('Indicator Date'!AO179="","x",'Indicator Date'!AO179)</f>
        <v>2016</v>
      </c>
      <c r="AP179" s="157">
        <f>IF('Indicator Date'!AP179="","x",'Indicator Date'!AP179)</f>
        <v>2014</v>
      </c>
      <c r="AQ179" s="157">
        <f>IF('Indicator Date'!AQ179="","x",'Indicator Date'!AQ179)</f>
        <v>2014</v>
      </c>
      <c r="AR179" s="157">
        <f>IF('Indicator Date'!AR179="","x",'Indicator Date'!AR179)</f>
        <v>2015</v>
      </c>
      <c r="AS179" s="157">
        <f>IF('Indicator Date'!AS179="","x",'Indicator Date'!AS179)</f>
        <v>2017</v>
      </c>
      <c r="AT179" s="157">
        <f>IF('Indicator Date'!AT179="","x",'Indicator Date'!AT179)</f>
        <v>2018</v>
      </c>
      <c r="AU179" s="157">
        <f>IF('Indicator Date'!AU179="","x",'Indicator Date'!AU179)</f>
        <v>2016</v>
      </c>
      <c r="AV179" s="157">
        <f>IF('Indicator Date'!AV179="","x",'Indicator Date'!AV179)</f>
        <v>2015</v>
      </c>
      <c r="AW179" s="157">
        <f>IF('Indicator Date'!AW179="","x",'Indicator Date'!AW179)</f>
        <v>2016</v>
      </c>
      <c r="AX179" s="157">
        <f>IF('Indicator Date'!AX179="","x",'Indicator Date'!AX179)</f>
        <v>2017</v>
      </c>
      <c r="AY179" s="157">
        <f>IF('Indicator Date'!AY179="","x",'Indicator Date'!AY179)</f>
        <v>2014</v>
      </c>
      <c r="AZ179" s="157">
        <f>IF('Indicator Date'!AZ179="","x",'Indicator Date'!AZ179)</f>
        <v>2015</v>
      </c>
      <c r="BA179" s="157">
        <f>IF('Indicator Date'!BA179="","x",'Indicator Date'!BA179)</f>
        <v>2015</v>
      </c>
      <c r="BB179" s="157">
        <f>IF('Indicator Date'!BB179="","x",'Indicator Date'!BB179)</f>
        <v>2017</v>
      </c>
      <c r="BC179" s="157">
        <f>IF('Indicator Date'!BC179="","x",'Indicator Date'!BC179)</f>
        <v>2017</v>
      </c>
      <c r="BD179" s="157">
        <f>IF('Indicator Date'!BD179="","x",'Indicator Date'!BD179)</f>
        <v>2015</v>
      </c>
      <c r="BE179" s="157" t="str">
        <f>IF('Indicator Date'!BE179="","x",'Indicator Date'!BE179)</f>
        <v>x</v>
      </c>
      <c r="BF179" s="104"/>
    </row>
    <row r="180" spans="1:58" x14ac:dyDescent="0.25">
      <c r="A180" s="128" t="s">
        <v>332</v>
      </c>
      <c r="B180" s="107" t="s">
        <v>331</v>
      </c>
      <c r="C180" s="157">
        <f>IF('Indicator Date'!C180="","x",'Indicator Date'!C180)</f>
        <v>2015</v>
      </c>
      <c r="D180" s="157">
        <f>IF('Indicator Date'!D180="","x",'Indicator Date'!D180)</f>
        <v>2015</v>
      </c>
      <c r="E180" s="157">
        <f>IF('Indicator Date'!E180="","x",'Indicator Date'!E180)</f>
        <v>2015</v>
      </c>
      <c r="F180" s="157">
        <f>IF('Indicator Date'!F180="","x",'Indicator Date'!F180)</f>
        <v>2015</v>
      </c>
      <c r="G180" s="157">
        <f>IF('Indicator Date'!G180="","x",'Indicator Date'!G180)</f>
        <v>2015</v>
      </c>
      <c r="H180" s="157">
        <f>IF('Indicator Date'!H180="","x",'Indicator Date'!H180)</f>
        <v>2015</v>
      </c>
      <c r="I180" s="157">
        <f>IF('Indicator Date'!I180="","x",'Indicator Date'!I180)</f>
        <v>2015</v>
      </c>
      <c r="J180" s="157">
        <f>IF('Indicator Date'!J180="","x",'Indicator Date'!J180)</f>
        <v>2016</v>
      </c>
      <c r="K180" s="157">
        <f>IF('Indicator Date'!K180="","x",'Indicator Date'!K180)</f>
        <v>2016</v>
      </c>
      <c r="L180" s="157">
        <f>IF('Indicator Date'!L180="","x",'Indicator Date'!L180)</f>
        <v>2016</v>
      </c>
      <c r="M180" s="157">
        <f>IF('Indicator Date'!M180="","x",'Indicator Date'!M180)</f>
        <v>2019</v>
      </c>
      <c r="N180" s="157">
        <f>IF('Indicator Date'!N180="","x",'Indicator Date'!N180)</f>
        <v>2019</v>
      </c>
      <c r="O180" s="157">
        <f>IF('Indicator Date'!O180="","x",'Indicator Date'!O180)</f>
        <v>2018</v>
      </c>
      <c r="P180" s="157">
        <f>IF('Indicator Date'!P180="","x",'Indicator Date'!P180)</f>
        <v>2018</v>
      </c>
      <c r="Q180" s="157">
        <f>IF('Indicator Date'!Q180="","x",'Indicator Date'!Q180)</f>
        <v>2017</v>
      </c>
      <c r="R180" s="157" t="str">
        <f>IF('Indicator Date'!R180="","x",LEFT(RIGHT('Indicator Date'!R180,6),4))</f>
        <v>2016</v>
      </c>
      <c r="S180" s="157">
        <f>IF('Indicator Date'!S180="","x",'Indicator Date'!S180)</f>
        <v>2019</v>
      </c>
      <c r="T180" s="157">
        <f>IF('Indicator Date'!T180="","x",'Indicator Date'!T180)</f>
        <v>2016</v>
      </c>
      <c r="U180" s="157">
        <f>IF('Indicator Date'!U180="","x",'Indicator Date'!U180)</f>
        <v>2017</v>
      </c>
      <c r="V180" s="157">
        <f>IF('Indicator Date'!V180="","x",'Indicator Date'!V180)</f>
        <v>2017</v>
      </c>
      <c r="W180" s="157">
        <f>IF('Indicator Date'!W180="","x",'Indicator Date'!W180)</f>
        <v>2015</v>
      </c>
      <c r="X180" s="157" t="str">
        <f>IF('Indicator Date'!X180="","x",'Indicator Date'!X180)</f>
        <v>x</v>
      </c>
      <c r="Y180" s="157">
        <f>IF('Indicator Date'!Y180="","x",'Indicator Date'!Y180)</f>
        <v>2010</v>
      </c>
      <c r="Z180" s="157">
        <f>IF('Indicator Date'!Z180="","x",'Indicator Date'!Z180)</f>
        <v>2017</v>
      </c>
      <c r="AA180" s="157">
        <f>IF('Indicator Date'!AA180="","x",'Indicator Date'!AA180)</f>
        <v>2017</v>
      </c>
      <c r="AB180" s="157" t="str">
        <f>IF('Indicator Date'!AB180="","x",'Indicator Date'!AB180)</f>
        <v>x</v>
      </c>
      <c r="AC180" s="157">
        <f>IF('Indicator Date'!AC180="","x",'Indicator Date'!AC180)</f>
        <v>2015</v>
      </c>
      <c r="AD180" s="157">
        <f>IF('Indicator Date'!AD180="","x",'Indicator Date'!AD180)</f>
        <v>2015</v>
      </c>
      <c r="AE180" s="157">
        <f>IF('Indicator Date'!AE180="","x",'Indicator Date'!AE180)</f>
        <v>2012</v>
      </c>
      <c r="AF180" s="157" t="str">
        <f>IF('Indicator Date'!AF180="","x",'Indicator Date'!AF180)</f>
        <v>x</v>
      </c>
      <c r="AG180" s="157" t="str">
        <f>IF('Indicator Date'!AG180="","x",'Indicator Date'!AG180)</f>
        <v>x</v>
      </c>
      <c r="AH180" s="157">
        <f>IF('Indicator Date'!AH180="","x",'Indicator Date'!AH180)</f>
        <v>2016</v>
      </c>
      <c r="AI180" s="157">
        <f>IF('Indicator Date'!AI180="","x",'Indicator Date'!AI180)</f>
        <v>2017</v>
      </c>
      <c r="AJ180" s="157">
        <f>IF('Indicator Date'!AJ180="","x",'Indicator Date'!AJ180)</f>
        <v>2018</v>
      </c>
      <c r="AK180" s="157" t="str">
        <f>IF('Indicator Date'!AK180="","x",YEAR('Indicator Date'!AK180))</f>
        <v>x</v>
      </c>
      <c r="AL180" s="157">
        <f>IF('Indicator Date'!AL180="","x",YEAR('Indicator Date'!AL180))</f>
        <v>2018</v>
      </c>
      <c r="AM180" s="157" t="str">
        <f>IF('Indicator Date'!AM180="","x",YEAR('Indicator Date'!AM180))</f>
        <v>x</v>
      </c>
      <c r="AN180" s="157">
        <f>IF('Indicator Date'!AN180="","x",'Indicator Date'!AN180)</f>
        <v>2016</v>
      </c>
      <c r="AO180" s="157">
        <f>IF('Indicator Date'!AO180="","x",'Indicator Date'!AO180)</f>
        <v>2016</v>
      </c>
      <c r="AP180" s="157" t="str">
        <f>IF('Indicator Date'!AP180="","x",'Indicator Date'!AP180)</f>
        <v>x</v>
      </c>
      <c r="AQ180" s="157" t="str">
        <f>IF('Indicator Date'!AQ180="","x",'Indicator Date'!AQ180)</f>
        <v>x</v>
      </c>
      <c r="AR180" s="157" t="str">
        <f>IF('Indicator Date'!AR180="","x",'Indicator Date'!AR180)</f>
        <v>x</v>
      </c>
      <c r="AS180" s="157">
        <f>IF('Indicator Date'!AS180="","x",'Indicator Date'!AS180)</f>
        <v>2017</v>
      </c>
      <c r="AT180" s="157">
        <f>IF('Indicator Date'!AT180="","x",'Indicator Date'!AT180)</f>
        <v>2018</v>
      </c>
      <c r="AU180" s="157">
        <f>IF('Indicator Date'!AU180="","x",'Indicator Date'!AU180)</f>
        <v>2016</v>
      </c>
      <c r="AV180" s="157">
        <f>IF('Indicator Date'!AV180="","x",'Indicator Date'!AV180)</f>
        <v>2015</v>
      </c>
      <c r="AW180" s="157">
        <f>IF('Indicator Date'!AW180="","x",'Indicator Date'!AW180)</f>
        <v>2016</v>
      </c>
      <c r="AX180" s="157">
        <f>IF('Indicator Date'!AX180="","x",'Indicator Date'!AX180)</f>
        <v>2016</v>
      </c>
      <c r="AY180" s="157">
        <f>IF('Indicator Date'!AY180="","x",'Indicator Date'!AY180)</f>
        <v>2014</v>
      </c>
      <c r="AZ180" s="157">
        <f>IF('Indicator Date'!AZ180="","x",'Indicator Date'!AZ180)</f>
        <v>2006</v>
      </c>
      <c r="BA180" s="157">
        <f>IF('Indicator Date'!BA180="","x",'Indicator Date'!BA180)</f>
        <v>2006</v>
      </c>
      <c r="BB180" s="157">
        <f>IF('Indicator Date'!BB180="","x",'Indicator Date'!BB180)</f>
        <v>2017</v>
      </c>
      <c r="BC180" s="157">
        <f>IF('Indicator Date'!BC180="","x",'Indicator Date'!BC180)</f>
        <v>2017</v>
      </c>
      <c r="BD180" s="157">
        <f>IF('Indicator Date'!BD180="","x",'Indicator Date'!BD180)</f>
        <v>2015</v>
      </c>
      <c r="BE180" s="157" t="str">
        <f>IF('Indicator Date'!BE180="","x",'Indicator Date'!BE180)</f>
        <v>x</v>
      </c>
      <c r="BF180" s="104"/>
    </row>
    <row r="181" spans="1:58" x14ac:dyDescent="0.25">
      <c r="A181" s="128" t="s">
        <v>334</v>
      </c>
      <c r="B181" s="107" t="s">
        <v>333</v>
      </c>
      <c r="C181" s="157">
        <f>IF('Indicator Date'!C181="","x",'Indicator Date'!C181)</f>
        <v>2015</v>
      </c>
      <c r="D181" s="157">
        <f>IF('Indicator Date'!D181="","x",'Indicator Date'!D181)</f>
        <v>2015</v>
      </c>
      <c r="E181" s="157">
        <f>IF('Indicator Date'!E181="","x",'Indicator Date'!E181)</f>
        <v>2015</v>
      </c>
      <c r="F181" s="157">
        <f>IF('Indicator Date'!F181="","x",'Indicator Date'!F181)</f>
        <v>2015</v>
      </c>
      <c r="G181" s="157">
        <f>IF('Indicator Date'!G181="","x",'Indicator Date'!G181)</f>
        <v>2015</v>
      </c>
      <c r="H181" s="157">
        <f>IF('Indicator Date'!H181="","x",'Indicator Date'!H181)</f>
        <v>2015</v>
      </c>
      <c r="I181" s="157">
        <f>IF('Indicator Date'!I181="","x",'Indicator Date'!I181)</f>
        <v>2015</v>
      </c>
      <c r="J181" s="157">
        <f>IF('Indicator Date'!J181="","x",'Indicator Date'!J181)</f>
        <v>2016</v>
      </c>
      <c r="K181" s="157">
        <f>IF('Indicator Date'!K181="","x",'Indicator Date'!K181)</f>
        <v>2016</v>
      </c>
      <c r="L181" s="157">
        <f>IF('Indicator Date'!L181="","x",'Indicator Date'!L181)</f>
        <v>2016</v>
      </c>
      <c r="M181" s="157">
        <f>IF('Indicator Date'!M181="","x",'Indicator Date'!M181)</f>
        <v>2019</v>
      </c>
      <c r="N181" s="157">
        <f>IF('Indicator Date'!N181="","x",'Indicator Date'!N181)</f>
        <v>2019</v>
      </c>
      <c r="O181" s="157">
        <f>IF('Indicator Date'!O181="","x",'Indicator Date'!O181)</f>
        <v>2018</v>
      </c>
      <c r="P181" s="157">
        <f>IF('Indicator Date'!P181="","x",'Indicator Date'!P181)</f>
        <v>2018</v>
      </c>
      <c r="Q181" s="157" t="str">
        <f>IF('Indicator Date'!Q181="","x",'Indicator Date'!Q181)</f>
        <v>x</v>
      </c>
      <c r="R181" s="157" t="str">
        <f>IF('Indicator Date'!R181="","x",LEFT(RIGHT('Indicator Date'!R181,6),4))</f>
        <v>x</v>
      </c>
      <c r="S181" s="157">
        <f>IF('Indicator Date'!S181="","x",'Indicator Date'!S181)</f>
        <v>2019</v>
      </c>
      <c r="T181" s="157">
        <f>IF('Indicator Date'!T181="","x",'Indicator Date'!T181)</f>
        <v>2016</v>
      </c>
      <c r="U181" s="157">
        <f>IF('Indicator Date'!U181="","x",'Indicator Date'!U181)</f>
        <v>2017</v>
      </c>
      <c r="V181" s="157">
        <f>IF('Indicator Date'!V181="","x",'Indicator Date'!V181)</f>
        <v>2017</v>
      </c>
      <c r="W181" s="157">
        <f>IF('Indicator Date'!W181="","x",'Indicator Date'!W181)</f>
        <v>2015</v>
      </c>
      <c r="X181" s="157">
        <f>IF('Indicator Date'!X181="","x",'Indicator Date'!X181)</f>
        <v>2007</v>
      </c>
      <c r="Y181" s="157">
        <f>IF('Indicator Date'!Y181="","x",'Indicator Date'!Y181)</f>
        <v>2010</v>
      </c>
      <c r="Z181" s="157">
        <f>IF('Indicator Date'!Z181="","x",'Indicator Date'!Z181)</f>
        <v>2017</v>
      </c>
      <c r="AA181" s="157">
        <f>IF('Indicator Date'!AA181="","x",'Indicator Date'!AA181)</f>
        <v>2017</v>
      </c>
      <c r="AB181" s="157" t="str">
        <f>IF('Indicator Date'!AB181="","x",'Indicator Date'!AB181)</f>
        <v>x</v>
      </c>
      <c r="AC181" s="157">
        <f>IF('Indicator Date'!AC181="","x",'Indicator Date'!AC181)</f>
        <v>2015</v>
      </c>
      <c r="AD181" s="157" t="str">
        <f>IF('Indicator Date'!AD181="","x",'Indicator Date'!AD181)</f>
        <v>x</v>
      </c>
      <c r="AE181" s="157" t="str">
        <f>IF('Indicator Date'!AE181="","x",'Indicator Date'!AE181)</f>
        <v>x</v>
      </c>
      <c r="AF181" s="157" t="str">
        <f>IF('Indicator Date'!AF181="","x",'Indicator Date'!AF181)</f>
        <v>x</v>
      </c>
      <c r="AG181" s="157" t="str">
        <f>IF('Indicator Date'!AG181="","x",'Indicator Date'!AG181)</f>
        <v>x</v>
      </c>
      <c r="AH181" s="157">
        <f>IF('Indicator Date'!AH181="","x",'Indicator Date'!AH181)</f>
        <v>2016</v>
      </c>
      <c r="AI181" s="157">
        <f>IF('Indicator Date'!AI181="","x",'Indicator Date'!AI181)</f>
        <v>2017</v>
      </c>
      <c r="AJ181" s="157">
        <f>IF('Indicator Date'!AJ181="","x",'Indicator Date'!AJ181)</f>
        <v>2018</v>
      </c>
      <c r="AK181" s="157" t="str">
        <f>IF('Indicator Date'!AK181="","x",YEAR('Indicator Date'!AK181))</f>
        <v>x</v>
      </c>
      <c r="AL181" s="157" t="str">
        <f>IF('Indicator Date'!AL181="","x",YEAR('Indicator Date'!AL181))</f>
        <v>x</v>
      </c>
      <c r="AM181" s="157" t="str">
        <f>IF('Indicator Date'!AM181="","x",YEAR('Indicator Date'!AM181))</f>
        <v>x</v>
      </c>
      <c r="AN181" s="157">
        <f>IF('Indicator Date'!AN181="","x",'Indicator Date'!AN181)</f>
        <v>2016</v>
      </c>
      <c r="AO181" s="157">
        <f>IF('Indicator Date'!AO181="","x",'Indicator Date'!AO181)</f>
        <v>2016</v>
      </c>
      <c r="AP181" s="157" t="str">
        <f>IF('Indicator Date'!AP181="","x",'Indicator Date'!AP181)</f>
        <v>x</v>
      </c>
      <c r="AQ181" s="157" t="str">
        <f>IF('Indicator Date'!AQ181="","x",'Indicator Date'!AQ181)</f>
        <v>x</v>
      </c>
      <c r="AR181" s="157" t="str">
        <f>IF('Indicator Date'!AR181="","x",'Indicator Date'!AR181)</f>
        <v>x</v>
      </c>
      <c r="AS181" s="157">
        <f>IF('Indicator Date'!AS181="","x",'Indicator Date'!AS181)</f>
        <v>2017</v>
      </c>
      <c r="AT181" s="157" t="str">
        <f>IF('Indicator Date'!AT181="","x",'Indicator Date'!AT181)</f>
        <v>x</v>
      </c>
      <c r="AU181" s="157">
        <f>IF('Indicator Date'!AU181="","x",'Indicator Date'!AU181)</f>
        <v>2016</v>
      </c>
      <c r="AV181" s="157" t="str">
        <f>IF('Indicator Date'!AV181="","x",'Indicator Date'!AV181)</f>
        <v>x</v>
      </c>
      <c r="AW181" s="157">
        <f>IF('Indicator Date'!AW181="","x",'Indicator Date'!AW181)</f>
        <v>2016</v>
      </c>
      <c r="AX181" s="157">
        <f>IF('Indicator Date'!AX181="","x",'Indicator Date'!AX181)</f>
        <v>2016</v>
      </c>
      <c r="AY181" s="157">
        <f>IF('Indicator Date'!AY181="","x",'Indicator Date'!AY181)</f>
        <v>2014</v>
      </c>
      <c r="AZ181" s="157">
        <f>IF('Indicator Date'!AZ181="","x",'Indicator Date'!AZ181)</f>
        <v>2013</v>
      </c>
      <c r="BA181" s="157">
        <f>IF('Indicator Date'!BA181="","x",'Indicator Date'!BA181)</f>
        <v>2015</v>
      </c>
      <c r="BB181" s="157">
        <f>IF('Indicator Date'!BB181="","x",'Indicator Date'!BB181)</f>
        <v>2017</v>
      </c>
      <c r="BC181" s="157">
        <f>IF('Indicator Date'!BC181="","x",'Indicator Date'!BC181)</f>
        <v>2017</v>
      </c>
      <c r="BD181" s="157">
        <f>IF('Indicator Date'!BD181="","x",'Indicator Date'!BD181)</f>
        <v>2015</v>
      </c>
      <c r="BE181" s="157" t="str">
        <f>IF('Indicator Date'!BE181="","x",'Indicator Date'!BE181)</f>
        <v>x</v>
      </c>
      <c r="BF181" s="104"/>
    </row>
    <row r="182" spans="1:58" x14ac:dyDescent="0.25">
      <c r="A182" s="128" t="s">
        <v>336</v>
      </c>
      <c r="B182" s="107" t="s">
        <v>335</v>
      </c>
      <c r="C182" s="157">
        <f>IF('Indicator Date'!C182="","x",'Indicator Date'!C182)</f>
        <v>2015</v>
      </c>
      <c r="D182" s="157">
        <f>IF('Indicator Date'!D182="","x",'Indicator Date'!D182)</f>
        <v>2015</v>
      </c>
      <c r="E182" s="157">
        <f>IF('Indicator Date'!E182="","x",'Indicator Date'!E182)</f>
        <v>2015</v>
      </c>
      <c r="F182" s="157">
        <f>IF('Indicator Date'!F182="","x",'Indicator Date'!F182)</f>
        <v>2015</v>
      </c>
      <c r="G182" s="157">
        <f>IF('Indicator Date'!G182="","x",'Indicator Date'!G182)</f>
        <v>2015</v>
      </c>
      <c r="H182" s="157">
        <f>IF('Indicator Date'!H182="","x",'Indicator Date'!H182)</f>
        <v>2015</v>
      </c>
      <c r="I182" s="157">
        <f>IF('Indicator Date'!I182="","x",'Indicator Date'!I182)</f>
        <v>2015</v>
      </c>
      <c r="J182" s="157">
        <f>IF('Indicator Date'!J182="","x",'Indicator Date'!J182)</f>
        <v>2016</v>
      </c>
      <c r="K182" s="157">
        <f>IF('Indicator Date'!K182="","x",'Indicator Date'!K182)</f>
        <v>2016</v>
      </c>
      <c r="L182" s="157">
        <f>IF('Indicator Date'!L182="","x",'Indicator Date'!L182)</f>
        <v>2016</v>
      </c>
      <c r="M182" s="157">
        <f>IF('Indicator Date'!M182="","x",'Indicator Date'!M182)</f>
        <v>2019</v>
      </c>
      <c r="N182" s="157">
        <f>IF('Indicator Date'!N182="","x",'Indicator Date'!N182)</f>
        <v>2019</v>
      </c>
      <c r="O182" s="157">
        <f>IF('Indicator Date'!O182="","x",'Indicator Date'!O182)</f>
        <v>2018</v>
      </c>
      <c r="P182" s="157">
        <f>IF('Indicator Date'!P182="","x",'Indicator Date'!P182)</f>
        <v>2018</v>
      </c>
      <c r="Q182" s="157">
        <f>IF('Indicator Date'!Q182="","x",'Indicator Date'!Q182)</f>
        <v>2017</v>
      </c>
      <c r="R182" s="157" t="str">
        <f>IF('Indicator Date'!R182="","x",LEFT(RIGHT('Indicator Date'!R182,6),4))</f>
        <v>2016</v>
      </c>
      <c r="S182" s="157">
        <f>IF('Indicator Date'!S182="","x",'Indicator Date'!S182)</f>
        <v>2019</v>
      </c>
      <c r="T182" s="157">
        <f>IF('Indicator Date'!T182="","x",'Indicator Date'!T182)</f>
        <v>2016</v>
      </c>
      <c r="U182" s="157">
        <f>IF('Indicator Date'!U182="","x",'Indicator Date'!U182)</f>
        <v>2017</v>
      </c>
      <c r="V182" s="157">
        <f>IF('Indicator Date'!V182="","x",'Indicator Date'!V182)</f>
        <v>2017</v>
      </c>
      <c r="W182" s="157">
        <f>IF('Indicator Date'!W182="","x",'Indicator Date'!W182)</f>
        <v>2015</v>
      </c>
      <c r="X182" s="157">
        <f>IF('Indicator Date'!X182="","x",'Indicator Date'!X182)</f>
        <v>2016</v>
      </c>
      <c r="Y182" s="157">
        <f>IF('Indicator Date'!Y182="","x",'Indicator Date'!Y182)</f>
        <v>2010</v>
      </c>
      <c r="Z182" s="157">
        <f>IF('Indicator Date'!Z182="","x",'Indicator Date'!Z182)</f>
        <v>2017</v>
      </c>
      <c r="AA182" s="157">
        <f>IF('Indicator Date'!AA182="","x",'Indicator Date'!AA182)</f>
        <v>2017</v>
      </c>
      <c r="AB182" s="157">
        <f>IF('Indicator Date'!AB182="","x",'Indicator Date'!AB182)</f>
        <v>2017</v>
      </c>
      <c r="AC182" s="157">
        <f>IF('Indicator Date'!AC182="","x",'Indicator Date'!AC182)</f>
        <v>2015</v>
      </c>
      <c r="AD182" s="157">
        <f>IF('Indicator Date'!AD182="","x",'Indicator Date'!AD182)</f>
        <v>2015</v>
      </c>
      <c r="AE182" s="157">
        <f>IF('Indicator Date'!AE182="","x",'Indicator Date'!AE182)</f>
        <v>2012</v>
      </c>
      <c r="AF182" s="157">
        <f>IF('Indicator Date'!AF182="","x",'Indicator Date'!AF182)</f>
        <v>2017</v>
      </c>
      <c r="AG182" s="157">
        <f>IF('Indicator Date'!AG182="","x",'Indicator Date'!AG182)</f>
        <v>2012</v>
      </c>
      <c r="AH182" s="157">
        <f>IF('Indicator Date'!AH182="","x",'Indicator Date'!AH182)</f>
        <v>2016</v>
      </c>
      <c r="AI182" s="157">
        <f>IF('Indicator Date'!AI182="","x",'Indicator Date'!AI182)</f>
        <v>2017</v>
      </c>
      <c r="AJ182" s="157">
        <f>IF('Indicator Date'!AJ182="","x",'Indicator Date'!AJ182)</f>
        <v>2018</v>
      </c>
      <c r="AK182" s="157">
        <f>IF('Indicator Date'!AK182="","x",YEAR('Indicator Date'!AK182))</f>
        <v>2017</v>
      </c>
      <c r="AL182" s="157">
        <f>IF('Indicator Date'!AL182="","x",YEAR('Indicator Date'!AL182))</f>
        <v>2019</v>
      </c>
      <c r="AM182" s="157">
        <f>IF('Indicator Date'!AM182="","x",YEAR('Indicator Date'!AM182))</f>
        <v>2018</v>
      </c>
      <c r="AN182" s="157">
        <f>IF('Indicator Date'!AN182="","x",'Indicator Date'!AN182)</f>
        <v>2016</v>
      </c>
      <c r="AO182" s="157">
        <f>IF('Indicator Date'!AO182="","x",'Indicator Date'!AO182)</f>
        <v>2016</v>
      </c>
      <c r="AP182" s="157">
        <f>IF('Indicator Date'!AP182="","x",'Indicator Date'!AP182)</f>
        <v>2013</v>
      </c>
      <c r="AQ182" s="157">
        <f>IF('Indicator Date'!AQ182="","x",'Indicator Date'!AQ182)</f>
        <v>2014</v>
      </c>
      <c r="AR182" s="157" t="str">
        <f>IF('Indicator Date'!AR182="","x",'Indicator Date'!AR182)</f>
        <v>x</v>
      </c>
      <c r="AS182" s="157">
        <f>IF('Indicator Date'!AS182="","x",'Indicator Date'!AS182)</f>
        <v>2017</v>
      </c>
      <c r="AT182" s="157">
        <f>IF('Indicator Date'!AT182="","x",'Indicator Date'!AT182)</f>
        <v>2018</v>
      </c>
      <c r="AU182" s="157">
        <f>IF('Indicator Date'!AU182="","x",'Indicator Date'!AU182)</f>
        <v>2016</v>
      </c>
      <c r="AV182" s="157">
        <f>IF('Indicator Date'!AV182="","x",'Indicator Date'!AV182)</f>
        <v>2015</v>
      </c>
      <c r="AW182" s="157">
        <f>IF('Indicator Date'!AW182="","x",'Indicator Date'!AW182)</f>
        <v>2016</v>
      </c>
      <c r="AX182" s="157">
        <f>IF('Indicator Date'!AX182="","x",'Indicator Date'!AX182)</f>
        <v>2017</v>
      </c>
      <c r="AY182" s="157">
        <f>IF('Indicator Date'!AY182="","x",'Indicator Date'!AY182)</f>
        <v>2014</v>
      </c>
      <c r="AZ182" s="157">
        <f>IF('Indicator Date'!AZ182="","x",'Indicator Date'!AZ182)</f>
        <v>2015</v>
      </c>
      <c r="BA182" s="157">
        <f>IF('Indicator Date'!BA182="","x",'Indicator Date'!BA182)</f>
        <v>2015</v>
      </c>
      <c r="BB182" s="157">
        <f>IF('Indicator Date'!BB182="","x",'Indicator Date'!BB182)</f>
        <v>2017</v>
      </c>
      <c r="BC182" s="157">
        <f>IF('Indicator Date'!BC182="","x",'Indicator Date'!BC182)</f>
        <v>2017</v>
      </c>
      <c r="BD182" s="157">
        <f>IF('Indicator Date'!BD182="","x",'Indicator Date'!BD182)</f>
        <v>2015</v>
      </c>
      <c r="BE182" s="157" t="str">
        <f>IF('Indicator Date'!BE182="","x",'Indicator Date'!BE182)</f>
        <v>x</v>
      </c>
      <c r="BF182" s="104"/>
    </row>
    <row r="183" spans="1:58" x14ac:dyDescent="0.25">
      <c r="A183" s="128" t="s">
        <v>338</v>
      </c>
      <c r="B183" s="107" t="s">
        <v>337</v>
      </c>
      <c r="C183" s="157">
        <f>IF('Indicator Date'!C183="","x",'Indicator Date'!C183)</f>
        <v>2015</v>
      </c>
      <c r="D183" s="157">
        <f>IF('Indicator Date'!D183="","x",'Indicator Date'!D183)</f>
        <v>2015</v>
      </c>
      <c r="E183" s="157">
        <f>IF('Indicator Date'!E183="","x",'Indicator Date'!E183)</f>
        <v>2015</v>
      </c>
      <c r="F183" s="157">
        <f>IF('Indicator Date'!F183="","x",'Indicator Date'!F183)</f>
        <v>2015</v>
      </c>
      <c r="G183" s="157">
        <f>IF('Indicator Date'!G183="","x",'Indicator Date'!G183)</f>
        <v>2015</v>
      </c>
      <c r="H183" s="157">
        <f>IF('Indicator Date'!H183="","x",'Indicator Date'!H183)</f>
        <v>2015</v>
      </c>
      <c r="I183" s="157">
        <f>IF('Indicator Date'!I183="","x",'Indicator Date'!I183)</f>
        <v>2015</v>
      </c>
      <c r="J183" s="157">
        <f>IF('Indicator Date'!J183="","x",'Indicator Date'!J183)</f>
        <v>2016</v>
      </c>
      <c r="K183" s="157">
        <f>IF('Indicator Date'!K183="","x",'Indicator Date'!K183)</f>
        <v>2016</v>
      </c>
      <c r="L183" s="157">
        <f>IF('Indicator Date'!L183="","x",'Indicator Date'!L183)</f>
        <v>2016</v>
      </c>
      <c r="M183" s="157">
        <f>IF('Indicator Date'!M183="","x",'Indicator Date'!M183)</f>
        <v>2019</v>
      </c>
      <c r="N183" s="157">
        <f>IF('Indicator Date'!N183="","x",'Indicator Date'!N183)</f>
        <v>2019</v>
      </c>
      <c r="O183" s="157">
        <f>IF('Indicator Date'!O183="","x",'Indicator Date'!O183)</f>
        <v>2018</v>
      </c>
      <c r="P183" s="157">
        <f>IF('Indicator Date'!P183="","x",'Indicator Date'!P183)</f>
        <v>2018</v>
      </c>
      <c r="Q183" s="157">
        <f>IF('Indicator Date'!Q183="","x",'Indicator Date'!Q183)</f>
        <v>2017</v>
      </c>
      <c r="R183" s="157" t="str">
        <f>IF('Indicator Date'!R183="","x",LEFT(RIGHT('Indicator Date'!R183,6),4))</f>
        <v>2012</v>
      </c>
      <c r="S183" s="157">
        <f>IF('Indicator Date'!S183="","x",'Indicator Date'!S183)</f>
        <v>2019</v>
      </c>
      <c r="T183" s="157">
        <f>IF('Indicator Date'!T183="","x",'Indicator Date'!T183)</f>
        <v>2016</v>
      </c>
      <c r="U183" s="157">
        <f>IF('Indicator Date'!U183="","x",'Indicator Date'!U183)</f>
        <v>2017</v>
      </c>
      <c r="V183" s="157">
        <f>IF('Indicator Date'!V183="","x",'Indicator Date'!V183)</f>
        <v>2017</v>
      </c>
      <c r="W183" s="157">
        <f>IF('Indicator Date'!W183="","x",'Indicator Date'!W183)</f>
        <v>2015</v>
      </c>
      <c r="X183" s="157" t="str">
        <f>IF('Indicator Date'!X183="","x",'Indicator Date'!X183)</f>
        <v>x</v>
      </c>
      <c r="Y183" s="157">
        <f>IF('Indicator Date'!Y183="","x",'Indicator Date'!Y183)</f>
        <v>2013</v>
      </c>
      <c r="Z183" s="157">
        <f>IF('Indicator Date'!Z183="","x",'Indicator Date'!Z183)</f>
        <v>2017</v>
      </c>
      <c r="AA183" s="157">
        <f>IF('Indicator Date'!AA183="","x",'Indicator Date'!AA183)</f>
        <v>2017</v>
      </c>
      <c r="AB183" s="157">
        <f>IF('Indicator Date'!AB183="","x",'Indicator Date'!AB183)</f>
        <v>2017</v>
      </c>
      <c r="AC183" s="157">
        <f>IF('Indicator Date'!AC183="","x",'Indicator Date'!AC183)</f>
        <v>2015</v>
      </c>
      <c r="AD183" s="157">
        <f>IF('Indicator Date'!AD183="","x",'Indicator Date'!AD183)</f>
        <v>2015</v>
      </c>
      <c r="AE183" s="157" t="str">
        <f>IF('Indicator Date'!AE183="","x",'Indicator Date'!AE183)</f>
        <v>x</v>
      </c>
      <c r="AF183" s="157">
        <f>IF('Indicator Date'!AF183="","x",'Indicator Date'!AF183)</f>
        <v>2017</v>
      </c>
      <c r="AG183" s="157">
        <f>IF('Indicator Date'!AG183="","x",'Indicator Date'!AG183)</f>
        <v>2016</v>
      </c>
      <c r="AH183" s="157">
        <f>IF('Indicator Date'!AH183="","x",'Indicator Date'!AH183)</f>
        <v>2016</v>
      </c>
      <c r="AI183" s="157">
        <f>IF('Indicator Date'!AI183="","x",'Indicator Date'!AI183)</f>
        <v>2017</v>
      </c>
      <c r="AJ183" s="157">
        <f>IF('Indicator Date'!AJ183="","x",'Indicator Date'!AJ183)</f>
        <v>2018</v>
      </c>
      <c r="AK183" s="157">
        <f>IF('Indicator Date'!AK183="","x",YEAR('Indicator Date'!AK183))</f>
        <v>2017</v>
      </c>
      <c r="AL183" s="157">
        <f>IF('Indicator Date'!AL183="","x",YEAR('Indicator Date'!AL183))</f>
        <v>2018</v>
      </c>
      <c r="AM183" s="157" t="str">
        <f>IF('Indicator Date'!AM183="","x",YEAR('Indicator Date'!AM183))</f>
        <v>x</v>
      </c>
      <c r="AN183" s="157">
        <f>IF('Indicator Date'!AN183="","x",'Indicator Date'!AN183)</f>
        <v>2016</v>
      </c>
      <c r="AO183" s="157">
        <f>IF('Indicator Date'!AO183="","x",'Indicator Date'!AO183)</f>
        <v>2016</v>
      </c>
      <c r="AP183" s="157">
        <f>IF('Indicator Date'!AP183="","x",'Indicator Date'!AP183)</f>
        <v>2013</v>
      </c>
      <c r="AQ183" s="157">
        <f>IF('Indicator Date'!AQ183="","x",'Indicator Date'!AQ183)</f>
        <v>2014</v>
      </c>
      <c r="AR183" s="157" t="str">
        <f>IF('Indicator Date'!AR183="","x",'Indicator Date'!AR183)</f>
        <v>x</v>
      </c>
      <c r="AS183" s="157">
        <f>IF('Indicator Date'!AS183="","x",'Indicator Date'!AS183)</f>
        <v>2017</v>
      </c>
      <c r="AT183" s="157">
        <f>IF('Indicator Date'!AT183="","x",'Indicator Date'!AT183)</f>
        <v>2018</v>
      </c>
      <c r="AU183" s="157">
        <f>IF('Indicator Date'!AU183="","x",'Indicator Date'!AU183)</f>
        <v>2016</v>
      </c>
      <c r="AV183" s="157">
        <f>IF('Indicator Date'!AV183="","x",'Indicator Date'!AV183)</f>
        <v>2015</v>
      </c>
      <c r="AW183" s="157">
        <f>IF('Indicator Date'!AW183="","x",'Indicator Date'!AW183)</f>
        <v>2016</v>
      </c>
      <c r="AX183" s="157">
        <f>IF('Indicator Date'!AX183="","x",'Indicator Date'!AX183)</f>
        <v>2017</v>
      </c>
      <c r="AY183" s="157">
        <f>IF('Indicator Date'!AY183="","x",'Indicator Date'!AY183)</f>
        <v>2014</v>
      </c>
      <c r="AZ183" s="157">
        <f>IF('Indicator Date'!AZ183="","x",'Indicator Date'!AZ183)</f>
        <v>2015</v>
      </c>
      <c r="BA183" s="157">
        <f>IF('Indicator Date'!BA183="","x",'Indicator Date'!BA183)</f>
        <v>2015</v>
      </c>
      <c r="BB183" s="157">
        <f>IF('Indicator Date'!BB183="","x",'Indicator Date'!BB183)</f>
        <v>2017</v>
      </c>
      <c r="BC183" s="157">
        <f>IF('Indicator Date'!BC183="","x",'Indicator Date'!BC183)</f>
        <v>2017</v>
      </c>
      <c r="BD183" s="157">
        <f>IF('Indicator Date'!BD183="","x",'Indicator Date'!BD183)</f>
        <v>2015</v>
      </c>
      <c r="BE183" s="157" t="str">
        <f>IF('Indicator Date'!BE183="","x",'Indicator Date'!BE183)</f>
        <v>x</v>
      </c>
      <c r="BF183" s="104"/>
    </row>
    <row r="184" spans="1:58" x14ac:dyDescent="0.25">
      <c r="A184" s="128" t="s">
        <v>340</v>
      </c>
      <c r="B184" s="107" t="s">
        <v>339</v>
      </c>
      <c r="C184" s="157">
        <f>IF('Indicator Date'!C184="","x",'Indicator Date'!C184)</f>
        <v>2015</v>
      </c>
      <c r="D184" s="157">
        <f>IF('Indicator Date'!D184="","x",'Indicator Date'!D184)</f>
        <v>2015</v>
      </c>
      <c r="E184" s="157">
        <f>IF('Indicator Date'!E184="","x",'Indicator Date'!E184)</f>
        <v>2015</v>
      </c>
      <c r="F184" s="157">
        <f>IF('Indicator Date'!F184="","x",'Indicator Date'!F184)</f>
        <v>2015</v>
      </c>
      <c r="G184" s="157">
        <f>IF('Indicator Date'!G184="","x",'Indicator Date'!G184)</f>
        <v>2015</v>
      </c>
      <c r="H184" s="157">
        <f>IF('Indicator Date'!H184="","x",'Indicator Date'!H184)</f>
        <v>2015</v>
      </c>
      <c r="I184" s="157">
        <f>IF('Indicator Date'!I184="","x",'Indicator Date'!I184)</f>
        <v>2015</v>
      </c>
      <c r="J184" s="157">
        <f>IF('Indicator Date'!J184="","x",'Indicator Date'!J184)</f>
        <v>2016</v>
      </c>
      <c r="K184" s="157">
        <f>IF('Indicator Date'!K184="","x",'Indicator Date'!K184)</f>
        <v>2016</v>
      </c>
      <c r="L184" s="157">
        <f>IF('Indicator Date'!L184="","x",'Indicator Date'!L184)</f>
        <v>2016</v>
      </c>
      <c r="M184" s="157">
        <f>IF('Indicator Date'!M184="","x",'Indicator Date'!M184)</f>
        <v>2019</v>
      </c>
      <c r="N184" s="157">
        <f>IF('Indicator Date'!N184="","x",'Indicator Date'!N184)</f>
        <v>2019</v>
      </c>
      <c r="O184" s="157">
        <f>IF('Indicator Date'!O184="","x",'Indicator Date'!O184)</f>
        <v>2018</v>
      </c>
      <c r="P184" s="157">
        <f>IF('Indicator Date'!P184="","x",'Indicator Date'!P184)</f>
        <v>2018</v>
      </c>
      <c r="Q184" s="157">
        <f>IF('Indicator Date'!Q184="","x",'Indicator Date'!Q184)</f>
        <v>2017</v>
      </c>
      <c r="R184" s="157" t="str">
        <f>IF('Indicator Date'!R184="","x",LEFT(RIGHT('Indicator Date'!R184,6),4))</f>
        <v>x</v>
      </c>
      <c r="S184" s="157">
        <f>IF('Indicator Date'!S184="","x",'Indicator Date'!S184)</f>
        <v>2019</v>
      </c>
      <c r="T184" s="157">
        <f>IF('Indicator Date'!T184="","x",'Indicator Date'!T184)</f>
        <v>2016</v>
      </c>
      <c r="U184" s="157">
        <f>IF('Indicator Date'!U184="","x",'Indicator Date'!U184)</f>
        <v>2017</v>
      </c>
      <c r="V184" s="157" t="str">
        <f>IF('Indicator Date'!V184="","x",'Indicator Date'!V184)</f>
        <v>x</v>
      </c>
      <c r="W184" s="157">
        <f>IF('Indicator Date'!W184="","x",'Indicator Date'!W184)</f>
        <v>2015</v>
      </c>
      <c r="X184" s="157" t="str">
        <f>IF('Indicator Date'!X184="","x",'Indicator Date'!X184)</f>
        <v>x</v>
      </c>
      <c r="Y184" s="157">
        <f>IF('Indicator Date'!Y184="","x",'Indicator Date'!Y184)</f>
        <v>2010</v>
      </c>
      <c r="Z184" s="157">
        <f>IF('Indicator Date'!Z184="","x",'Indicator Date'!Z184)</f>
        <v>2017</v>
      </c>
      <c r="AA184" s="157">
        <f>IF('Indicator Date'!AA184="","x",'Indicator Date'!AA184)</f>
        <v>2017</v>
      </c>
      <c r="AB184" s="157" t="str">
        <f>IF('Indicator Date'!AB184="","x",'Indicator Date'!AB184)</f>
        <v>x</v>
      </c>
      <c r="AC184" s="157">
        <f>IF('Indicator Date'!AC184="","x",'Indicator Date'!AC184)</f>
        <v>2015</v>
      </c>
      <c r="AD184" s="157">
        <f>IF('Indicator Date'!AD184="","x",'Indicator Date'!AD184)</f>
        <v>2015</v>
      </c>
      <c r="AE184" s="157" t="str">
        <f>IF('Indicator Date'!AE184="","x",'Indicator Date'!AE184)</f>
        <v>x</v>
      </c>
      <c r="AF184" s="157">
        <f>IF('Indicator Date'!AF184="","x",'Indicator Date'!AF184)</f>
        <v>2017</v>
      </c>
      <c r="AG184" s="157" t="str">
        <f>IF('Indicator Date'!AG184="","x",'Indicator Date'!AG184)</f>
        <v>x</v>
      </c>
      <c r="AH184" s="157">
        <f>IF('Indicator Date'!AH184="","x",'Indicator Date'!AH184)</f>
        <v>2016</v>
      </c>
      <c r="AI184" s="157">
        <f>IF('Indicator Date'!AI184="","x",'Indicator Date'!AI184)</f>
        <v>2017</v>
      </c>
      <c r="AJ184" s="157">
        <f>IF('Indicator Date'!AJ184="","x",'Indicator Date'!AJ184)</f>
        <v>2018</v>
      </c>
      <c r="AK184" s="157" t="str">
        <f>IF('Indicator Date'!AK184="","x",YEAR('Indicator Date'!AK184))</f>
        <v>x</v>
      </c>
      <c r="AL184" s="157">
        <f>IF('Indicator Date'!AL184="","x",YEAR('Indicator Date'!AL184))</f>
        <v>2018</v>
      </c>
      <c r="AM184" s="157" t="str">
        <f>IF('Indicator Date'!AM184="","x",YEAR('Indicator Date'!AM184))</f>
        <v>x</v>
      </c>
      <c r="AN184" s="157">
        <f>IF('Indicator Date'!AN184="","x",'Indicator Date'!AN184)</f>
        <v>2016</v>
      </c>
      <c r="AO184" s="157">
        <f>IF('Indicator Date'!AO184="","x",'Indicator Date'!AO184)</f>
        <v>2016</v>
      </c>
      <c r="AP184" s="157" t="str">
        <f>IF('Indicator Date'!AP184="","x",'Indicator Date'!AP184)</f>
        <v>x</v>
      </c>
      <c r="AQ184" s="157" t="str">
        <f>IF('Indicator Date'!AQ184="","x",'Indicator Date'!AQ184)</f>
        <v>x</v>
      </c>
      <c r="AR184" s="157">
        <f>IF('Indicator Date'!AR184="","x",'Indicator Date'!AR184)</f>
        <v>2015</v>
      </c>
      <c r="AS184" s="157">
        <f>IF('Indicator Date'!AS184="","x",'Indicator Date'!AS184)</f>
        <v>2017</v>
      </c>
      <c r="AT184" s="157">
        <f>IF('Indicator Date'!AT184="","x",'Indicator Date'!AT184)</f>
        <v>2018</v>
      </c>
      <c r="AU184" s="157">
        <f>IF('Indicator Date'!AU184="","x",'Indicator Date'!AU184)</f>
        <v>2016</v>
      </c>
      <c r="AV184" s="157">
        <f>IF('Indicator Date'!AV184="","x",'Indicator Date'!AV184)</f>
        <v>2015</v>
      </c>
      <c r="AW184" s="157">
        <f>IF('Indicator Date'!AW184="","x",'Indicator Date'!AW184)</f>
        <v>2016</v>
      </c>
      <c r="AX184" s="157">
        <f>IF('Indicator Date'!AX184="","x",'Indicator Date'!AX184)</f>
        <v>2017</v>
      </c>
      <c r="AY184" s="157">
        <f>IF('Indicator Date'!AY184="","x",'Indicator Date'!AY184)</f>
        <v>2014</v>
      </c>
      <c r="AZ184" s="157">
        <f>IF('Indicator Date'!AZ184="","x",'Indicator Date'!AZ184)</f>
        <v>2015</v>
      </c>
      <c r="BA184" s="157">
        <f>IF('Indicator Date'!BA184="","x",'Indicator Date'!BA184)</f>
        <v>2015</v>
      </c>
      <c r="BB184" s="157">
        <f>IF('Indicator Date'!BB184="","x",'Indicator Date'!BB184)</f>
        <v>2017</v>
      </c>
      <c r="BC184" s="157">
        <f>IF('Indicator Date'!BC184="","x",'Indicator Date'!BC184)</f>
        <v>2017</v>
      </c>
      <c r="BD184" s="157">
        <f>IF('Indicator Date'!BD184="","x",'Indicator Date'!BD184)</f>
        <v>2015</v>
      </c>
      <c r="BE184" s="157" t="str">
        <f>IF('Indicator Date'!BE184="","x",'Indicator Date'!BE184)</f>
        <v>x</v>
      </c>
      <c r="BF184" s="104"/>
    </row>
    <row r="185" spans="1:58" x14ac:dyDescent="0.25">
      <c r="A185" s="128" t="s">
        <v>850</v>
      </c>
      <c r="B185" s="107" t="s">
        <v>341</v>
      </c>
      <c r="C185" s="157">
        <f>IF('Indicator Date'!C185="","x",'Indicator Date'!C185)</f>
        <v>2015</v>
      </c>
      <c r="D185" s="157">
        <f>IF('Indicator Date'!D185="","x",'Indicator Date'!D185)</f>
        <v>2015</v>
      </c>
      <c r="E185" s="157">
        <f>IF('Indicator Date'!E185="","x",'Indicator Date'!E185)</f>
        <v>2015</v>
      </c>
      <c r="F185" s="157">
        <f>IF('Indicator Date'!F185="","x",'Indicator Date'!F185)</f>
        <v>2015</v>
      </c>
      <c r="G185" s="157">
        <f>IF('Indicator Date'!G185="","x",'Indicator Date'!G185)</f>
        <v>2015</v>
      </c>
      <c r="H185" s="157">
        <f>IF('Indicator Date'!H185="","x",'Indicator Date'!H185)</f>
        <v>2015</v>
      </c>
      <c r="I185" s="157">
        <f>IF('Indicator Date'!I185="","x",'Indicator Date'!I185)</f>
        <v>2015</v>
      </c>
      <c r="J185" s="157">
        <f>IF('Indicator Date'!J185="","x",'Indicator Date'!J185)</f>
        <v>2016</v>
      </c>
      <c r="K185" s="157">
        <f>IF('Indicator Date'!K185="","x",'Indicator Date'!K185)</f>
        <v>2016</v>
      </c>
      <c r="L185" s="157">
        <f>IF('Indicator Date'!L185="","x",'Indicator Date'!L185)</f>
        <v>2016</v>
      </c>
      <c r="M185" s="157">
        <f>IF('Indicator Date'!M185="","x",'Indicator Date'!M185)</f>
        <v>2019</v>
      </c>
      <c r="N185" s="157">
        <f>IF('Indicator Date'!N185="","x",'Indicator Date'!N185)</f>
        <v>2019</v>
      </c>
      <c r="O185" s="157">
        <f>IF('Indicator Date'!O185="","x",'Indicator Date'!O185)</f>
        <v>2018</v>
      </c>
      <c r="P185" s="157">
        <f>IF('Indicator Date'!P185="","x",'Indicator Date'!P185)</f>
        <v>2018</v>
      </c>
      <c r="Q185" s="157">
        <f>IF('Indicator Date'!Q185="","x",'Indicator Date'!Q185)</f>
        <v>2017</v>
      </c>
      <c r="R185" s="157" t="str">
        <f>IF('Indicator Date'!R185="","x",LEFT(RIGHT('Indicator Date'!R185,6),4))</f>
        <v>x</v>
      </c>
      <c r="S185" s="157">
        <f>IF('Indicator Date'!S185="","x",'Indicator Date'!S185)</f>
        <v>2019</v>
      </c>
      <c r="T185" s="157">
        <f>IF('Indicator Date'!T185="","x",'Indicator Date'!T185)</f>
        <v>2016</v>
      </c>
      <c r="U185" s="157">
        <f>IF('Indicator Date'!U185="","x",'Indicator Date'!U185)</f>
        <v>2017</v>
      </c>
      <c r="V185" s="157" t="str">
        <f>IF('Indicator Date'!V185="","x",'Indicator Date'!V185)</f>
        <v>x</v>
      </c>
      <c r="W185" s="157">
        <f>IF('Indicator Date'!W185="","x",'Indicator Date'!W185)</f>
        <v>2015</v>
      </c>
      <c r="X185" s="157" t="str">
        <f>IF('Indicator Date'!X185="","x",'Indicator Date'!X185)</f>
        <v>x</v>
      </c>
      <c r="Y185" s="157">
        <f>IF('Indicator Date'!Y185="","x",'Indicator Date'!Y185)</f>
        <v>2016</v>
      </c>
      <c r="Z185" s="157">
        <f>IF('Indicator Date'!Z185="","x",'Indicator Date'!Z185)</f>
        <v>2017</v>
      </c>
      <c r="AA185" s="157">
        <f>IF('Indicator Date'!AA185="","x",'Indicator Date'!AA185)</f>
        <v>2017</v>
      </c>
      <c r="AB185" s="157">
        <f>IF('Indicator Date'!AB185="","x",'Indicator Date'!AB185)</f>
        <v>2013</v>
      </c>
      <c r="AC185" s="157">
        <f>IF('Indicator Date'!AC185="","x",'Indicator Date'!AC185)</f>
        <v>2015</v>
      </c>
      <c r="AD185" s="157">
        <f>IF('Indicator Date'!AD185="","x",'Indicator Date'!AD185)</f>
        <v>2015</v>
      </c>
      <c r="AE185" s="157" t="str">
        <f>IF('Indicator Date'!AE185="","x",'Indicator Date'!AE185)</f>
        <v>x</v>
      </c>
      <c r="AF185" s="157">
        <f>IF('Indicator Date'!AF185="","x",'Indicator Date'!AF185)</f>
        <v>2017</v>
      </c>
      <c r="AG185" s="157">
        <f>IF('Indicator Date'!AG185="","x",'Indicator Date'!AG185)</f>
        <v>2012</v>
      </c>
      <c r="AH185" s="157">
        <f>IF('Indicator Date'!AH185="","x",'Indicator Date'!AH185)</f>
        <v>2016</v>
      </c>
      <c r="AI185" s="157">
        <f>IF('Indicator Date'!AI185="","x",'Indicator Date'!AI185)</f>
        <v>2017</v>
      </c>
      <c r="AJ185" s="157">
        <f>IF('Indicator Date'!AJ185="","x",'Indicator Date'!AJ185)</f>
        <v>2018</v>
      </c>
      <c r="AK185" s="157" t="str">
        <f>IF('Indicator Date'!AK185="","x",YEAR('Indicator Date'!AK185))</f>
        <v>x</v>
      </c>
      <c r="AL185" s="157">
        <f>IF('Indicator Date'!AL185="","x",YEAR('Indicator Date'!AL185))</f>
        <v>2018</v>
      </c>
      <c r="AM185" s="157" t="str">
        <f>IF('Indicator Date'!AM185="","x",YEAR('Indicator Date'!AM185))</f>
        <v>x</v>
      </c>
      <c r="AN185" s="157">
        <f>IF('Indicator Date'!AN185="","x",'Indicator Date'!AN185)</f>
        <v>2016</v>
      </c>
      <c r="AO185" s="157">
        <f>IF('Indicator Date'!AO185="","x",'Indicator Date'!AO185)</f>
        <v>2016</v>
      </c>
      <c r="AP185" s="157">
        <f>IF('Indicator Date'!AP185="","x",'Indicator Date'!AP185)</f>
        <v>2014</v>
      </c>
      <c r="AQ185" s="157">
        <f>IF('Indicator Date'!AQ185="","x",'Indicator Date'!AQ185)</f>
        <v>2014</v>
      </c>
      <c r="AR185" s="157">
        <f>IF('Indicator Date'!AR185="","x",'Indicator Date'!AR185)</f>
        <v>2015</v>
      </c>
      <c r="AS185" s="157">
        <f>IF('Indicator Date'!AS185="","x",'Indicator Date'!AS185)</f>
        <v>2017</v>
      </c>
      <c r="AT185" s="157">
        <f>IF('Indicator Date'!AT185="","x",'Indicator Date'!AT185)</f>
        <v>2018</v>
      </c>
      <c r="AU185" s="157">
        <f>IF('Indicator Date'!AU185="","x",'Indicator Date'!AU185)</f>
        <v>2016</v>
      </c>
      <c r="AV185" s="157" t="str">
        <f>IF('Indicator Date'!AV185="","x",'Indicator Date'!AV185)</f>
        <v>x</v>
      </c>
      <c r="AW185" s="157">
        <f>IF('Indicator Date'!AW185="","x",'Indicator Date'!AW185)</f>
        <v>2016</v>
      </c>
      <c r="AX185" s="157">
        <f>IF('Indicator Date'!AX185="","x",'Indicator Date'!AX185)</f>
        <v>2017</v>
      </c>
      <c r="AY185" s="157">
        <f>IF('Indicator Date'!AY185="","x",'Indicator Date'!AY185)</f>
        <v>2014</v>
      </c>
      <c r="AZ185" s="157">
        <f>IF('Indicator Date'!AZ185="","x",'Indicator Date'!AZ185)</f>
        <v>2015</v>
      </c>
      <c r="BA185" s="157">
        <f>IF('Indicator Date'!BA185="","x",'Indicator Date'!BA185)</f>
        <v>2015</v>
      </c>
      <c r="BB185" s="157">
        <f>IF('Indicator Date'!BB185="","x",'Indicator Date'!BB185)</f>
        <v>2017</v>
      </c>
      <c r="BC185" s="157">
        <f>IF('Indicator Date'!BC185="","x",'Indicator Date'!BC185)</f>
        <v>2017</v>
      </c>
      <c r="BD185" s="157">
        <f>IF('Indicator Date'!BD185="","x",'Indicator Date'!BD185)</f>
        <v>2015</v>
      </c>
      <c r="BE185" s="157" t="str">
        <f>IF('Indicator Date'!BE185="","x",'Indicator Date'!BE185)</f>
        <v>x</v>
      </c>
      <c r="BF185" s="104"/>
    </row>
    <row r="186" spans="1:58" x14ac:dyDescent="0.25">
      <c r="A186" s="128" t="s">
        <v>343</v>
      </c>
      <c r="B186" s="107" t="s">
        <v>342</v>
      </c>
      <c r="C186" s="157">
        <f>IF('Indicator Date'!C186="","x",'Indicator Date'!C186)</f>
        <v>2015</v>
      </c>
      <c r="D186" s="157">
        <f>IF('Indicator Date'!D186="","x",'Indicator Date'!D186)</f>
        <v>2015</v>
      </c>
      <c r="E186" s="157">
        <f>IF('Indicator Date'!E186="","x",'Indicator Date'!E186)</f>
        <v>2015</v>
      </c>
      <c r="F186" s="157">
        <f>IF('Indicator Date'!F186="","x",'Indicator Date'!F186)</f>
        <v>2015</v>
      </c>
      <c r="G186" s="157">
        <f>IF('Indicator Date'!G186="","x",'Indicator Date'!G186)</f>
        <v>2015</v>
      </c>
      <c r="H186" s="157">
        <f>IF('Indicator Date'!H186="","x",'Indicator Date'!H186)</f>
        <v>2015</v>
      </c>
      <c r="I186" s="157">
        <f>IF('Indicator Date'!I186="","x",'Indicator Date'!I186)</f>
        <v>2015</v>
      </c>
      <c r="J186" s="157">
        <f>IF('Indicator Date'!J186="","x",'Indicator Date'!J186)</f>
        <v>2016</v>
      </c>
      <c r="K186" s="157">
        <f>IF('Indicator Date'!K186="","x",'Indicator Date'!K186)</f>
        <v>2016</v>
      </c>
      <c r="L186" s="157">
        <f>IF('Indicator Date'!L186="","x",'Indicator Date'!L186)</f>
        <v>2016</v>
      </c>
      <c r="M186" s="157">
        <f>IF('Indicator Date'!M186="","x",'Indicator Date'!M186)</f>
        <v>2019</v>
      </c>
      <c r="N186" s="157">
        <f>IF('Indicator Date'!N186="","x",'Indicator Date'!N186)</f>
        <v>2019</v>
      </c>
      <c r="O186" s="157">
        <f>IF('Indicator Date'!O186="","x",'Indicator Date'!O186)</f>
        <v>2018</v>
      </c>
      <c r="P186" s="157">
        <f>IF('Indicator Date'!P186="","x",'Indicator Date'!P186)</f>
        <v>2018</v>
      </c>
      <c r="Q186" s="157">
        <f>IF('Indicator Date'!Q186="","x",'Indicator Date'!Q186)</f>
        <v>2017</v>
      </c>
      <c r="R186" s="157" t="str">
        <f>IF('Indicator Date'!R186="","x",LEFT(RIGHT('Indicator Date'!R186,6),4))</f>
        <v>x</v>
      </c>
      <c r="S186" s="157">
        <f>IF('Indicator Date'!S186="","x",'Indicator Date'!S186)</f>
        <v>2019</v>
      </c>
      <c r="T186" s="157">
        <f>IF('Indicator Date'!T186="","x",'Indicator Date'!T186)</f>
        <v>2016</v>
      </c>
      <c r="U186" s="157">
        <f>IF('Indicator Date'!U186="","x",'Indicator Date'!U186)</f>
        <v>2017</v>
      </c>
      <c r="V186" s="157" t="str">
        <f>IF('Indicator Date'!V186="","x",'Indicator Date'!V186)</f>
        <v>x</v>
      </c>
      <c r="W186" s="157">
        <f>IF('Indicator Date'!W186="","x",'Indicator Date'!W186)</f>
        <v>2015</v>
      </c>
      <c r="X186" s="157">
        <f>IF('Indicator Date'!X186="","x",'Indicator Date'!X186)</f>
        <v>2012</v>
      </c>
      <c r="Y186" s="157">
        <f>IF('Indicator Date'!Y186="","x",'Indicator Date'!Y186)</f>
        <v>2011</v>
      </c>
      <c r="Z186" s="157">
        <f>IF('Indicator Date'!Z186="","x",'Indicator Date'!Z186)</f>
        <v>2017</v>
      </c>
      <c r="AA186" s="157">
        <f>IF('Indicator Date'!AA186="","x",'Indicator Date'!AA186)</f>
        <v>2017</v>
      </c>
      <c r="AB186" s="157" t="str">
        <f>IF('Indicator Date'!AB186="","x",'Indicator Date'!AB186)</f>
        <v>x</v>
      </c>
      <c r="AC186" s="157">
        <f>IF('Indicator Date'!AC186="","x",'Indicator Date'!AC186)</f>
        <v>2015</v>
      </c>
      <c r="AD186" s="157">
        <f>IF('Indicator Date'!AD186="","x",'Indicator Date'!AD186)</f>
        <v>2015</v>
      </c>
      <c r="AE186" s="157" t="str">
        <f>IF('Indicator Date'!AE186="","x",'Indicator Date'!AE186)</f>
        <v>x</v>
      </c>
      <c r="AF186" s="157">
        <f>IF('Indicator Date'!AF186="","x",'Indicator Date'!AF186)</f>
        <v>2017</v>
      </c>
      <c r="AG186" s="157">
        <f>IF('Indicator Date'!AG186="","x",'Indicator Date'!AG186)</f>
        <v>2016</v>
      </c>
      <c r="AH186" s="157">
        <f>IF('Indicator Date'!AH186="","x",'Indicator Date'!AH186)</f>
        <v>2016</v>
      </c>
      <c r="AI186" s="157">
        <f>IF('Indicator Date'!AI186="","x",'Indicator Date'!AI186)</f>
        <v>2017</v>
      </c>
      <c r="AJ186" s="157">
        <f>IF('Indicator Date'!AJ186="","x",'Indicator Date'!AJ186)</f>
        <v>2018</v>
      </c>
      <c r="AK186" s="157" t="str">
        <f>IF('Indicator Date'!AK186="","x",YEAR('Indicator Date'!AK186))</f>
        <v>x</v>
      </c>
      <c r="AL186" s="157">
        <f>IF('Indicator Date'!AL186="","x",YEAR('Indicator Date'!AL186))</f>
        <v>2018</v>
      </c>
      <c r="AM186" s="157" t="str">
        <f>IF('Indicator Date'!AM186="","x",YEAR('Indicator Date'!AM186))</f>
        <v>x</v>
      </c>
      <c r="AN186" s="157">
        <f>IF('Indicator Date'!AN186="","x",'Indicator Date'!AN186)</f>
        <v>2016</v>
      </c>
      <c r="AO186" s="157">
        <f>IF('Indicator Date'!AO186="","x",'Indicator Date'!AO186)</f>
        <v>2016</v>
      </c>
      <c r="AP186" s="157">
        <f>IF('Indicator Date'!AP186="","x",'Indicator Date'!AP186)</f>
        <v>2014</v>
      </c>
      <c r="AQ186" s="157">
        <f>IF('Indicator Date'!AQ186="","x",'Indicator Date'!AQ186)</f>
        <v>2014</v>
      </c>
      <c r="AR186" s="157">
        <f>IF('Indicator Date'!AR186="","x",'Indicator Date'!AR186)</f>
        <v>2013</v>
      </c>
      <c r="AS186" s="157">
        <f>IF('Indicator Date'!AS186="","x",'Indicator Date'!AS186)</f>
        <v>2017</v>
      </c>
      <c r="AT186" s="157">
        <f>IF('Indicator Date'!AT186="","x",'Indicator Date'!AT186)</f>
        <v>2018</v>
      </c>
      <c r="AU186" s="157">
        <f>IF('Indicator Date'!AU186="","x",'Indicator Date'!AU186)</f>
        <v>2016</v>
      </c>
      <c r="AV186" s="157" t="str">
        <f>IF('Indicator Date'!AV186="","x",'Indicator Date'!AV186)</f>
        <v>x</v>
      </c>
      <c r="AW186" s="157">
        <f>IF('Indicator Date'!AW186="","x",'Indicator Date'!AW186)</f>
        <v>2016</v>
      </c>
      <c r="AX186" s="157">
        <f>IF('Indicator Date'!AX186="","x",'Indicator Date'!AX186)</f>
        <v>2017</v>
      </c>
      <c r="AY186" s="157">
        <f>IF('Indicator Date'!AY186="","x",'Indicator Date'!AY186)</f>
        <v>2013</v>
      </c>
      <c r="AZ186" s="157">
        <f>IF('Indicator Date'!AZ186="","x",'Indicator Date'!AZ186)</f>
        <v>2015</v>
      </c>
      <c r="BA186" s="157">
        <f>IF('Indicator Date'!BA186="","x",'Indicator Date'!BA186)</f>
        <v>2015</v>
      </c>
      <c r="BB186" s="157">
        <f>IF('Indicator Date'!BB186="","x",'Indicator Date'!BB186)</f>
        <v>2017</v>
      </c>
      <c r="BC186" s="157">
        <f>IF('Indicator Date'!BC186="","x",'Indicator Date'!BC186)</f>
        <v>2017</v>
      </c>
      <c r="BD186" s="157">
        <f>IF('Indicator Date'!BD186="","x",'Indicator Date'!BD186)</f>
        <v>2015</v>
      </c>
      <c r="BE186" s="157" t="str">
        <f>IF('Indicator Date'!BE186="","x",'Indicator Date'!BE186)</f>
        <v>x</v>
      </c>
      <c r="BF186" s="104"/>
    </row>
    <row r="187" spans="1:58" x14ac:dyDescent="0.25">
      <c r="A187" s="128" t="s">
        <v>345</v>
      </c>
      <c r="B187" s="107" t="s">
        <v>344</v>
      </c>
      <c r="C187" s="157">
        <f>IF('Indicator Date'!C187="","x",'Indicator Date'!C187)</f>
        <v>2015</v>
      </c>
      <c r="D187" s="157">
        <f>IF('Indicator Date'!D187="","x",'Indicator Date'!D187)</f>
        <v>2015</v>
      </c>
      <c r="E187" s="157">
        <f>IF('Indicator Date'!E187="","x",'Indicator Date'!E187)</f>
        <v>2015</v>
      </c>
      <c r="F187" s="157">
        <f>IF('Indicator Date'!F187="","x",'Indicator Date'!F187)</f>
        <v>2015</v>
      </c>
      <c r="G187" s="157">
        <f>IF('Indicator Date'!G187="","x",'Indicator Date'!G187)</f>
        <v>2015</v>
      </c>
      <c r="H187" s="157">
        <f>IF('Indicator Date'!H187="","x",'Indicator Date'!H187)</f>
        <v>2015</v>
      </c>
      <c r="I187" s="157">
        <f>IF('Indicator Date'!I187="","x",'Indicator Date'!I187)</f>
        <v>2015</v>
      </c>
      <c r="J187" s="157">
        <f>IF('Indicator Date'!J187="","x",'Indicator Date'!J187)</f>
        <v>2016</v>
      </c>
      <c r="K187" s="157">
        <f>IF('Indicator Date'!K187="","x",'Indicator Date'!K187)</f>
        <v>2016</v>
      </c>
      <c r="L187" s="157">
        <f>IF('Indicator Date'!L187="","x",'Indicator Date'!L187)</f>
        <v>2016</v>
      </c>
      <c r="M187" s="157">
        <f>IF('Indicator Date'!M187="","x",'Indicator Date'!M187)</f>
        <v>2019</v>
      </c>
      <c r="N187" s="157">
        <f>IF('Indicator Date'!N187="","x",'Indicator Date'!N187)</f>
        <v>2019</v>
      </c>
      <c r="O187" s="157">
        <f>IF('Indicator Date'!O187="","x",'Indicator Date'!O187)</f>
        <v>2018</v>
      </c>
      <c r="P187" s="157">
        <f>IF('Indicator Date'!P187="","x",'Indicator Date'!P187)</f>
        <v>2018</v>
      </c>
      <c r="Q187" s="157">
        <f>IF('Indicator Date'!Q187="","x",'Indicator Date'!Q187)</f>
        <v>2017</v>
      </c>
      <c r="R187" s="157" t="str">
        <f>IF('Indicator Date'!R187="","x",LEFT(RIGHT('Indicator Date'!R187,6),4))</f>
        <v>x</v>
      </c>
      <c r="S187" s="157">
        <f>IF('Indicator Date'!S187="","x",'Indicator Date'!S187)</f>
        <v>2019</v>
      </c>
      <c r="T187" s="157">
        <f>IF('Indicator Date'!T187="","x",'Indicator Date'!T187)</f>
        <v>2016</v>
      </c>
      <c r="U187" s="157">
        <f>IF('Indicator Date'!U187="","x",'Indicator Date'!U187)</f>
        <v>2017</v>
      </c>
      <c r="V187" s="157">
        <f>IF('Indicator Date'!V187="","x",'Indicator Date'!V187)</f>
        <v>2017</v>
      </c>
      <c r="W187" s="157">
        <f>IF('Indicator Date'!W187="","x",'Indicator Date'!W187)</f>
        <v>2015</v>
      </c>
      <c r="X187" s="157">
        <f>IF('Indicator Date'!X187="","x",'Indicator Date'!X187)</f>
        <v>2011</v>
      </c>
      <c r="Y187" s="157">
        <f>IF('Indicator Date'!Y187="","x",'Indicator Date'!Y187)</f>
        <v>2010</v>
      </c>
      <c r="Z187" s="157">
        <f>IF('Indicator Date'!Z187="","x",'Indicator Date'!Z187)</f>
        <v>2017</v>
      </c>
      <c r="AA187" s="157">
        <f>IF('Indicator Date'!AA187="","x",'Indicator Date'!AA187)</f>
        <v>2017</v>
      </c>
      <c r="AB187" s="157">
        <f>IF('Indicator Date'!AB187="","x",'Indicator Date'!AB187)</f>
        <v>2017</v>
      </c>
      <c r="AC187" s="157">
        <f>IF('Indicator Date'!AC187="","x",'Indicator Date'!AC187)</f>
        <v>2015</v>
      </c>
      <c r="AD187" s="157">
        <f>IF('Indicator Date'!AD187="","x",'Indicator Date'!AD187)</f>
        <v>2015</v>
      </c>
      <c r="AE187" s="157" t="str">
        <f>IF('Indicator Date'!AE187="","x",'Indicator Date'!AE187)</f>
        <v>x</v>
      </c>
      <c r="AF187" s="157">
        <f>IF('Indicator Date'!AF187="","x",'Indicator Date'!AF187)</f>
        <v>2017</v>
      </c>
      <c r="AG187" s="157">
        <f>IF('Indicator Date'!AG187="","x",'Indicator Date'!AG187)</f>
        <v>2016</v>
      </c>
      <c r="AH187" s="157">
        <f>IF('Indicator Date'!AH187="","x",'Indicator Date'!AH187)</f>
        <v>2016</v>
      </c>
      <c r="AI187" s="157">
        <f>IF('Indicator Date'!AI187="","x",'Indicator Date'!AI187)</f>
        <v>2017</v>
      </c>
      <c r="AJ187" s="157">
        <f>IF('Indicator Date'!AJ187="","x",'Indicator Date'!AJ187)</f>
        <v>2018</v>
      </c>
      <c r="AK187" s="157" t="str">
        <f>IF('Indicator Date'!AK187="","x",YEAR('Indicator Date'!AK187))</f>
        <v>x</v>
      </c>
      <c r="AL187" s="157">
        <f>IF('Indicator Date'!AL187="","x",YEAR('Indicator Date'!AL187))</f>
        <v>2018</v>
      </c>
      <c r="AM187" s="157" t="str">
        <f>IF('Indicator Date'!AM187="","x",YEAR('Indicator Date'!AM187))</f>
        <v>x</v>
      </c>
      <c r="AN187" s="157">
        <f>IF('Indicator Date'!AN187="","x",'Indicator Date'!AN187)</f>
        <v>2016</v>
      </c>
      <c r="AO187" s="157">
        <f>IF('Indicator Date'!AO187="","x",'Indicator Date'!AO187)</f>
        <v>2016</v>
      </c>
      <c r="AP187" s="157">
        <f>IF('Indicator Date'!AP187="","x",'Indicator Date'!AP187)</f>
        <v>2014</v>
      </c>
      <c r="AQ187" s="157">
        <f>IF('Indicator Date'!AQ187="","x",'Indicator Date'!AQ187)</f>
        <v>2014</v>
      </c>
      <c r="AR187" s="157">
        <f>IF('Indicator Date'!AR187="","x",'Indicator Date'!AR187)</f>
        <v>2013</v>
      </c>
      <c r="AS187" s="157">
        <f>IF('Indicator Date'!AS187="","x",'Indicator Date'!AS187)</f>
        <v>2017</v>
      </c>
      <c r="AT187" s="157">
        <f>IF('Indicator Date'!AT187="","x",'Indicator Date'!AT187)</f>
        <v>2018</v>
      </c>
      <c r="AU187" s="157">
        <f>IF('Indicator Date'!AU187="","x",'Indicator Date'!AU187)</f>
        <v>2016</v>
      </c>
      <c r="AV187" s="157">
        <f>IF('Indicator Date'!AV187="","x",'Indicator Date'!AV187)</f>
        <v>2017</v>
      </c>
      <c r="AW187" s="157">
        <f>IF('Indicator Date'!AW187="","x",'Indicator Date'!AW187)</f>
        <v>2016</v>
      </c>
      <c r="AX187" s="157">
        <f>IF('Indicator Date'!AX187="","x",'Indicator Date'!AX187)</f>
        <v>2017</v>
      </c>
      <c r="AY187" s="157">
        <f>IF('Indicator Date'!AY187="","x",'Indicator Date'!AY187)</f>
        <v>2014</v>
      </c>
      <c r="AZ187" s="157">
        <f>IF('Indicator Date'!AZ187="","x",'Indicator Date'!AZ187)</f>
        <v>2015</v>
      </c>
      <c r="BA187" s="157">
        <f>IF('Indicator Date'!BA187="","x",'Indicator Date'!BA187)</f>
        <v>2015</v>
      </c>
      <c r="BB187" s="157">
        <f>IF('Indicator Date'!BB187="","x",'Indicator Date'!BB187)</f>
        <v>2017</v>
      </c>
      <c r="BC187" s="157">
        <f>IF('Indicator Date'!BC187="","x",'Indicator Date'!BC187)</f>
        <v>2017</v>
      </c>
      <c r="BD187" s="157">
        <f>IF('Indicator Date'!BD187="","x",'Indicator Date'!BD187)</f>
        <v>2015</v>
      </c>
      <c r="BE187" s="157" t="str">
        <f>IF('Indicator Date'!BE187="","x",'Indicator Date'!BE187)</f>
        <v>x</v>
      </c>
      <c r="BF187" s="104"/>
    </row>
    <row r="188" spans="1:58" x14ac:dyDescent="0.25">
      <c r="A188" s="128" t="s">
        <v>347</v>
      </c>
      <c r="B188" s="107" t="s">
        <v>346</v>
      </c>
      <c r="C188" s="157">
        <f>IF('Indicator Date'!C188="","x",'Indicator Date'!C188)</f>
        <v>2015</v>
      </c>
      <c r="D188" s="157">
        <f>IF('Indicator Date'!D188="","x",'Indicator Date'!D188)</f>
        <v>2015</v>
      </c>
      <c r="E188" s="157">
        <f>IF('Indicator Date'!E188="","x",'Indicator Date'!E188)</f>
        <v>2015</v>
      </c>
      <c r="F188" s="157">
        <f>IF('Indicator Date'!F188="","x",'Indicator Date'!F188)</f>
        <v>2015</v>
      </c>
      <c r="G188" s="157">
        <f>IF('Indicator Date'!G188="","x",'Indicator Date'!G188)</f>
        <v>2015</v>
      </c>
      <c r="H188" s="157">
        <f>IF('Indicator Date'!H188="","x",'Indicator Date'!H188)</f>
        <v>2015</v>
      </c>
      <c r="I188" s="157">
        <f>IF('Indicator Date'!I188="","x",'Indicator Date'!I188)</f>
        <v>2015</v>
      </c>
      <c r="J188" s="157">
        <f>IF('Indicator Date'!J188="","x",'Indicator Date'!J188)</f>
        <v>2016</v>
      </c>
      <c r="K188" s="157">
        <f>IF('Indicator Date'!K188="","x",'Indicator Date'!K188)</f>
        <v>2016</v>
      </c>
      <c r="L188" s="157">
        <f>IF('Indicator Date'!L188="","x",'Indicator Date'!L188)</f>
        <v>2016</v>
      </c>
      <c r="M188" s="157">
        <f>IF('Indicator Date'!M188="","x",'Indicator Date'!M188)</f>
        <v>2019</v>
      </c>
      <c r="N188" s="157">
        <f>IF('Indicator Date'!N188="","x",'Indicator Date'!N188)</f>
        <v>2019</v>
      </c>
      <c r="O188" s="157">
        <f>IF('Indicator Date'!O188="","x",'Indicator Date'!O188)</f>
        <v>2018</v>
      </c>
      <c r="P188" s="157">
        <f>IF('Indicator Date'!P188="","x",'Indicator Date'!P188)</f>
        <v>2018</v>
      </c>
      <c r="Q188" s="157">
        <f>IF('Indicator Date'!Q188="","x",'Indicator Date'!Q188)</f>
        <v>2017</v>
      </c>
      <c r="R188" s="157" t="str">
        <f>IF('Indicator Date'!R188="","x",LEFT(RIGHT('Indicator Date'!R188,6),4))</f>
        <v>x</v>
      </c>
      <c r="S188" s="157">
        <f>IF('Indicator Date'!S188="","x",'Indicator Date'!S188)</f>
        <v>2019</v>
      </c>
      <c r="T188" s="157">
        <f>IF('Indicator Date'!T188="","x",'Indicator Date'!T188)</f>
        <v>2016</v>
      </c>
      <c r="U188" s="157">
        <f>IF('Indicator Date'!U188="","x",'Indicator Date'!U188)</f>
        <v>2017</v>
      </c>
      <c r="V188" s="157">
        <f>IF('Indicator Date'!V188="","x",'Indicator Date'!V188)</f>
        <v>2017</v>
      </c>
      <c r="W188" s="157">
        <f>IF('Indicator Date'!W188="","x",'Indicator Date'!W188)</f>
        <v>2015</v>
      </c>
      <c r="X188" s="157">
        <f>IF('Indicator Date'!X188="","x",'Indicator Date'!X188)</f>
        <v>2006</v>
      </c>
      <c r="Y188" s="157">
        <f>IF('Indicator Date'!Y188="","x",'Indicator Date'!Y188)</f>
        <v>2013</v>
      </c>
      <c r="Z188" s="157">
        <f>IF('Indicator Date'!Z188="","x",'Indicator Date'!Z188)</f>
        <v>2017</v>
      </c>
      <c r="AA188" s="157">
        <f>IF('Indicator Date'!AA188="","x",'Indicator Date'!AA188)</f>
        <v>2017</v>
      </c>
      <c r="AB188" s="157">
        <f>IF('Indicator Date'!AB188="","x",'Indicator Date'!AB188)</f>
        <v>2017</v>
      </c>
      <c r="AC188" s="157">
        <f>IF('Indicator Date'!AC188="","x",'Indicator Date'!AC188)</f>
        <v>2015</v>
      </c>
      <c r="AD188" s="157">
        <f>IF('Indicator Date'!AD188="","x",'Indicator Date'!AD188)</f>
        <v>2015</v>
      </c>
      <c r="AE188" s="157">
        <f>IF('Indicator Date'!AE188="","x",'Indicator Date'!AE188)</f>
        <v>2012</v>
      </c>
      <c r="AF188" s="157">
        <f>IF('Indicator Date'!AF188="","x",'Indicator Date'!AF188)</f>
        <v>2017</v>
      </c>
      <c r="AG188" s="157" t="str">
        <f>IF('Indicator Date'!AG188="","x",'Indicator Date'!AG188)</f>
        <v>x</v>
      </c>
      <c r="AH188" s="157">
        <f>IF('Indicator Date'!AH188="","x",'Indicator Date'!AH188)</f>
        <v>2016</v>
      </c>
      <c r="AI188" s="157">
        <f>IF('Indicator Date'!AI188="","x",'Indicator Date'!AI188)</f>
        <v>2017</v>
      </c>
      <c r="AJ188" s="157">
        <f>IF('Indicator Date'!AJ188="","x",'Indicator Date'!AJ188)</f>
        <v>2018</v>
      </c>
      <c r="AK188" s="157" t="str">
        <f>IF('Indicator Date'!AK188="","x",YEAR('Indicator Date'!AK188))</f>
        <v>x</v>
      </c>
      <c r="AL188" s="157">
        <f>IF('Indicator Date'!AL188="","x",YEAR('Indicator Date'!AL188))</f>
        <v>2018</v>
      </c>
      <c r="AM188" s="157">
        <f>IF('Indicator Date'!AM188="","x",YEAR('Indicator Date'!AM188))</f>
        <v>2018</v>
      </c>
      <c r="AN188" s="157">
        <f>IF('Indicator Date'!AN188="","x",'Indicator Date'!AN188)</f>
        <v>2016</v>
      </c>
      <c r="AO188" s="157">
        <f>IF('Indicator Date'!AO188="","x",'Indicator Date'!AO188)</f>
        <v>2016</v>
      </c>
      <c r="AP188" s="157" t="str">
        <f>IF('Indicator Date'!AP188="","x",'Indicator Date'!AP188)</f>
        <v>x</v>
      </c>
      <c r="AQ188" s="157" t="str">
        <f>IF('Indicator Date'!AQ188="","x",'Indicator Date'!AQ188)</f>
        <v>x</v>
      </c>
      <c r="AR188" s="157">
        <f>IF('Indicator Date'!AR188="","x",'Indicator Date'!AR188)</f>
        <v>2013</v>
      </c>
      <c r="AS188" s="157">
        <f>IF('Indicator Date'!AS188="","x",'Indicator Date'!AS188)</f>
        <v>2017</v>
      </c>
      <c r="AT188" s="157">
        <f>IF('Indicator Date'!AT188="","x",'Indicator Date'!AT188)</f>
        <v>2018</v>
      </c>
      <c r="AU188" s="157">
        <f>IF('Indicator Date'!AU188="","x",'Indicator Date'!AU188)</f>
        <v>2016</v>
      </c>
      <c r="AV188" s="157">
        <f>IF('Indicator Date'!AV188="","x",'Indicator Date'!AV188)</f>
        <v>2015</v>
      </c>
      <c r="AW188" s="157">
        <f>IF('Indicator Date'!AW188="","x",'Indicator Date'!AW188)</f>
        <v>2016</v>
      </c>
      <c r="AX188" s="157">
        <f>IF('Indicator Date'!AX188="","x",'Indicator Date'!AX188)</f>
        <v>2017</v>
      </c>
      <c r="AY188" s="157">
        <f>IF('Indicator Date'!AY188="","x",'Indicator Date'!AY188)</f>
        <v>2014</v>
      </c>
      <c r="AZ188" s="157">
        <f>IF('Indicator Date'!AZ188="","x",'Indicator Date'!AZ188)</f>
        <v>2015</v>
      </c>
      <c r="BA188" s="157">
        <f>IF('Indicator Date'!BA188="","x",'Indicator Date'!BA188)</f>
        <v>2012</v>
      </c>
      <c r="BB188" s="157">
        <f>IF('Indicator Date'!BB188="","x",'Indicator Date'!BB188)</f>
        <v>2017</v>
      </c>
      <c r="BC188" s="157">
        <f>IF('Indicator Date'!BC188="","x",'Indicator Date'!BC188)</f>
        <v>2017</v>
      </c>
      <c r="BD188" s="157">
        <f>IF('Indicator Date'!BD188="","x",'Indicator Date'!BD188)</f>
        <v>2015</v>
      </c>
      <c r="BE188" s="157" t="str">
        <f>IF('Indicator Date'!BE188="","x",'Indicator Date'!BE188)</f>
        <v>x</v>
      </c>
      <c r="BF188" s="104"/>
    </row>
    <row r="189" spans="1:58" x14ac:dyDescent="0.25">
      <c r="A189" s="128" t="s">
        <v>349</v>
      </c>
      <c r="B189" s="107" t="s">
        <v>348</v>
      </c>
      <c r="C189" s="157">
        <f>IF('Indicator Date'!C189="","x",'Indicator Date'!C189)</f>
        <v>2015</v>
      </c>
      <c r="D189" s="157">
        <f>IF('Indicator Date'!D189="","x",'Indicator Date'!D189)</f>
        <v>2015</v>
      </c>
      <c r="E189" s="157">
        <f>IF('Indicator Date'!E189="","x",'Indicator Date'!E189)</f>
        <v>2015</v>
      </c>
      <c r="F189" s="157">
        <f>IF('Indicator Date'!F189="","x",'Indicator Date'!F189)</f>
        <v>2015</v>
      </c>
      <c r="G189" s="157">
        <f>IF('Indicator Date'!G189="","x",'Indicator Date'!G189)</f>
        <v>2015</v>
      </c>
      <c r="H189" s="157">
        <f>IF('Indicator Date'!H189="","x",'Indicator Date'!H189)</f>
        <v>2015</v>
      </c>
      <c r="I189" s="157">
        <f>IF('Indicator Date'!I189="","x",'Indicator Date'!I189)</f>
        <v>2015</v>
      </c>
      <c r="J189" s="157">
        <f>IF('Indicator Date'!J189="","x",'Indicator Date'!J189)</f>
        <v>2016</v>
      </c>
      <c r="K189" s="157">
        <f>IF('Indicator Date'!K189="","x",'Indicator Date'!K189)</f>
        <v>2016</v>
      </c>
      <c r="L189" s="157">
        <f>IF('Indicator Date'!L189="","x",'Indicator Date'!L189)</f>
        <v>2016</v>
      </c>
      <c r="M189" s="157">
        <f>IF('Indicator Date'!M189="","x",'Indicator Date'!M189)</f>
        <v>2019</v>
      </c>
      <c r="N189" s="157">
        <f>IF('Indicator Date'!N189="","x",'Indicator Date'!N189)</f>
        <v>2019</v>
      </c>
      <c r="O189" s="157">
        <f>IF('Indicator Date'!O189="","x",'Indicator Date'!O189)</f>
        <v>2018</v>
      </c>
      <c r="P189" s="157">
        <f>IF('Indicator Date'!P189="","x",'Indicator Date'!P189)</f>
        <v>2018</v>
      </c>
      <c r="Q189" s="157">
        <f>IF('Indicator Date'!Q189="","x",'Indicator Date'!Q189)</f>
        <v>2017</v>
      </c>
      <c r="R189" s="157" t="str">
        <f>IF('Indicator Date'!R189="","x",LEFT(RIGHT('Indicator Date'!R189,6),4))</f>
        <v>2007</v>
      </c>
      <c r="S189" s="157">
        <f>IF('Indicator Date'!S189="","x",'Indicator Date'!S189)</f>
        <v>2019</v>
      </c>
      <c r="T189" s="157">
        <f>IF('Indicator Date'!T189="","x",'Indicator Date'!T189)</f>
        <v>2016</v>
      </c>
      <c r="U189" s="157">
        <f>IF('Indicator Date'!U189="","x",'Indicator Date'!U189)</f>
        <v>2017</v>
      </c>
      <c r="V189" s="157">
        <f>IF('Indicator Date'!V189="","x",'Indicator Date'!V189)</f>
        <v>2017</v>
      </c>
      <c r="W189" s="157">
        <f>IF('Indicator Date'!W189="","x",'Indicator Date'!W189)</f>
        <v>2015</v>
      </c>
      <c r="X189" s="157">
        <f>IF('Indicator Date'!X189="","x",'Indicator Date'!X189)</f>
        <v>2013</v>
      </c>
      <c r="Y189" s="157">
        <f>IF('Indicator Date'!Y189="","x",'Indicator Date'!Y189)</f>
        <v>2010</v>
      </c>
      <c r="Z189" s="157">
        <f>IF('Indicator Date'!Z189="","x",'Indicator Date'!Z189)</f>
        <v>2017</v>
      </c>
      <c r="AA189" s="157">
        <f>IF('Indicator Date'!AA189="","x",'Indicator Date'!AA189)</f>
        <v>2017</v>
      </c>
      <c r="AB189" s="157" t="str">
        <f>IF('Indicator Date'!AB189="","x",'Indicator Date'!AB189)</f>
        <v>x</v>
      </c>
      <c r="AC189" s="157">
        <f>IF('Indicator Date'!AC189="","x",'Indicator Date'!AC189)</f>
        <v>2015</v>
      </c>
      <c r="AD189" s="157">
        <f>IF('Indicator Date'!AD189="","x",'Indicator Date'!AD189)</f>
        <v>2015</v>
      </c>
      <c r="AE189" s="157">
        <f>IF('Indicator Date'!AE189="","x",'Indicator Date'!AE189)</f>
        <v>2012</v>
      </c>
      <c r="AF189" s="157" t="str">
        <f>IF('Indicator Date'!AF189="","x",'Indicator Date'!AF189)</f>
        <v>x</v>
      </c>
      <c r="AG189" s="157">
        <f>IF('Indicator Date'!AG189="","x",'Indicator Date'!AG189)</f>
        <v>2010</v>
      </c>
      <c r="AH189" s="157">
        <f>IF('Indicator Date'!AH189="","x",'Indicator Date'!AH189)</f>
        <v>2016</v>
      </c>
      <c r="AI189" s="157">
        <f>IF('Indicator Date'!AI189="","x",'Indicator Date'!AI189)</f>
        <v>2017</v>
      </c>
      <c r="AJ189" s="157">
        <f>IF('Indicator Date'!AJ189="","x",'Indicator Date'!AJ189)</f>
        <v>2018</v>
      </c>
      <c r="AK189" s="157" t="str">
        <f>IF('Indicator Date'!AK189="","x",YEAR('Indicator Date'!AK189))</f>
        <v>x</v>
      </c>
      <c r="AL189" s="157">
        <f>IF('Indicator Date'!AL189="","x",YEAR('Indicator Date'!AL189))</f>
        <v>2018</v>
      </c>
      <c r="AM189" s="157" t="str">
        <f>IF('Indicator Date'!AM189="","x",YEAR('Indicator Date'!AM189))</f>
        <v>x</v>
      </c>
      <c r="AN189" s="157">
        <f>IF('Indicator Date'!AN189="","x",'Indicator Date'!AN189)</f>
        <v>2016</v>
      </c>
      <c r="AO189" s="157">
        <f>IF('Indicator Date'!AO189="","x",'Indicator Date'!AO189)</f>
        <v>2016</v>
      </c>
      <c r="AP189" s="157" t="str">
        <f>IF('Indicator Date'!AP189="","x",'Indicator Date'!AP189)</f>
        <v>x</v>
      </c>
      <c r="AQ189" s="157" t="str">
        <f>IF('Indicator Date'!AQ189="","x",'Indicator Date'!AQ189)</f>
        <v>x</v>
      </c>
      <c r="AR189" s="157">
        <f>IF('Indicator Date'!AR189="","x",'Indicator Date'!AR189)</f>
        <v>2013</v>
      </c>
      <c r="AS189" s="157">
        <f>IF('Indicator Date'!AS189="","x",'Indicator Date'!AS189)</f>
        <v>2017</v>
      </c>
      <c r="AT189" s="157">
        <f>IF('Indicator Date'!AT189="","x",'Indicator Date'!AT189)</f>
        <v>2018</v>
      </c>
      <c r="AU189" s="157">
        <f>IF('Indicator Date'!AU189="","x",'Indicator Date'!AU189)</f>
        <v>2016</v>
      </c>
      <c r="AV189" s="157">
        <f>IF('Indicator Date'!AV189="","x",'Indicator Date'!AV189)</f>
        <v>2015</v>
      </c>
      <c r="AW189" s="157">
        <f>IF('Indicator Date'!AW189="","x",'Indicator Date'!AW189)</f>
        <v>2016</v>
      </c>
      <c r="AX189" s="157">
        <f>IF('Indicator Date'!AX189="","x",'Indicator Date'!AX189)</f>
        <v>2017</v>
      </c>
      <c r="AY189" s="157">
        <f>IF('Indicator Date'!AY189="","x",'Indicator Date'!AY189)</f>
        <v>2014</v>
      </c>
      <c r="AZ189" s="157">
        <f>IF('Indicator Date'!AZ189="","x",'Indicator Date'!AZ189)</f>
        <v>2015</v>
      </c>
      <c r="BA189" s="157">
        <f>IF('Indicator Date'!BA189="","x",'Indicator Date'!BA189)</f>
        <v>2015</v>
      </c>
      <c r="BB189" s="157">
        <f>IF('Indicator Date'!BB189="","x",'Indicator Date'!BB189)</f>
        <v>2017</v>
      </c>
      <c r="BC189" s="157">
        <f>IF('Indicator Date'!BC189="","x",'Indicator Date'!BC189)</f>
        <v>2017</v>
      </c>
      <c r="BD189" s="157">
        <f>IF('Indicator Date'!BD189="","x",'Indicator Date'!BD189)</f>
        <v>2015</v>
      </c>
      <c r="BE189" s="157" t="str">
        <f>IF('Indicator Date'!BE189="","x",'Indicator Date'!BE189)</f>
        <v>x</v>
      </c>
      <c r="BF189" s="104"/>
    </row>
    <row r="190" spans="1:58" x14ac:dyDescent="0.25">
      <c r="A190" s="128" t="s">
        <v>851</v>
      </c>
      <c r="B190" s="107" t="s">
        <v>350</v>
      </c>
      <c r="C190" s="157">
        <f>IF('Indicator Date'!C190="","x",'Indicator Date'!C190)</f>
        <v>2015</v>
      </c>
      <c r="D190" s="157">
        <f>IF('Indicator Date'!D190="","x",'Indicator Date'!D190)</f>
        <v>2015</v>
      </c>
      <c r="E190" s="157">
        <f>IF('Indicator Date'!E190="","x",'Indicator Date'!E190)</f>
        <v>2015</v>
      </c>
      <c r="F190" s="157">
        <f>IF('Indicator Date'!F190="","x",'Indicator Date'!F190)</f>
        <v>2015</v>
      </c>
      <c r="G190" s="157">
        <f>IF('Indicator Date'!G190="","x",'Indicator Date'!G190)</f>
        <v>2015</v>
      </c>
      <c r="H190" s="157">
        <f>IF('Indicator Date'!H190="","x",'Indicator Date'!H190)</f>
        <v>2015</v>
      </c>
      <c r="I190" s="157">
        <f>IF('Indicator Date'!I190="","x",'Indicator Date'!I190)</f>
        <v>2015</v>
      </c>
      <c r="J190" s="157">
        <f>IF('Indicator Date'!J190="","x",'Indicator Date'!J190)</f>
        <v>2016</v>
      </c>
      <c r="K190" s="157">
        <f>IF('Indicator Date'!K190="","x",'Indicator Date'!K190)</f>
        <v>2016</v>
      </c>
      <c r="L190" s="157">
        <f>IF('Indicator Date'!L190="","x",'Indicator Date'!L190)</f>
        <v>2016</v>
      </c>
      <c r="M190" s="157">
        <f>IF('Indicator Date'!M190="","x",'Indicator Date'!M190)</f>
        <v>2019</v>
      </c>
      <c r="N190" s="157">
        <f>IF('Indicator Date'!N190="","x",'Indicator Date'!N190)</f>
        <v>2019</v>
      </c>
      <c r="O190" s="157">
        <f>IF('Indicator Date'!O190="","x",'Indicator Date'!O190)</f>
        <v>2018</v>
      </c>
      <c r="P190" s="157">
        <f>IF('Indicator Date'!P190="","x",'Indicator Date'!P190)</f>
        <v>2018</v>
      </c>
      <c r="Q190" s="157">
        <f>IF('Indicator Date'!Q190="","x",'Indicator Date'!Q190)</f>
        <v>2017</v>
      </c>
      <c r="R190" s="157" t="str">
        <f>IF('Indicator Date'!R190="","x",LEFT(RIGHT('Indicator Date'!R190,6),4))</f>
        <v>x</v>
      </c>
      <c r="S190" s="157">
        <f>IF('Indicator Date'!S190="","x",'Indicator Date'!S190)</f>
        <v>2019</v>
      </c>
      <c r="T190" s="157">
        <f>IF('Indicator Date'!T190="","x",'Indicator Date'!T190)</f>
        <v>2016</v>
      </c>
      <c r="U190" s="157">
        <f>IF('Indicator Date'!U190="","x",'Indicator Date'!U190)</f>
        <v>2017</v>
      </c>
      <c r="V190" s="157" t="str">
        <f>IF('Indicator Date'!V190="","x",'Indicator Date'!V190)</f>
        <v>x</v>
      </c>
      <c r="W190" s="157">
        <f>IF('Indicator Date'!W190="","x",'Indicator Date'!W190)</f>
        <v>2015</v>
      </c>
      <c r="X190" s="157">
        <f>IF('Indicator Date'!X190="","x",'Indicator Date'!X190)</f>
        <v>2009</v>
      </c>
      <c r="Y190" s="157" t="str">
        <f>IF('Indicator Date'!Y190="","x",'Indicator Date'!Y190)</f>
        <v>x</v>
      </c>
      <c r="Z190" s="157">
        <f>IF('Indicator Date'!Z190="","x",'Indicator Date'!Z190)</f>
        <v>2017</v>
      </c>
      <c r="AA190" s="157">
        <f>IF('Indicator Date'!AA190="","x",'Indicator Date'!AA190)</f>
        <v>2017</v>
      </c>
      <c r="AB190" s="157">
        <f>IF('Indicator Date'!AB190="","x",'Indicator Date'!AB190)</f>
        <v>2016</v>
      </c>
      <c r="AC190" s="157">
        <f>IF('Indicator Date'!AC190="","x",'Indicator Date'!AC190)</f>
        <v>2015</v>
      </c>
      <c r="AD190" s="157">
        <f>IF('Indicator Date'!AD190="","x",'Indicator Date'!AD190)</f>
        <v>2015</v>
      </c>
      <c r="AE190" s="157">
        <f>IF('Indicator Date'!AE190="","x",'Indicator Date'!AE190)</f>
        <v>2012</v>
      </c>
      <c r="AF190" s="157">
        <f>IF('Indicator Date'!AF190="","x",'Indicator Date'!AF190)</f>
        <v>2017</v>
      </c>
      <c r="AG190" s="157">
        <f>IF('Indicator Date'!AG190="","x",'Indicator Date'!AG190)</f>
        <v>2006</v>
      </c>
      <c r="AH190" s="157">
        <f>IF('Indicator Date'!AH190="","x",'Indicator Date'!AH190)</f>
        <v>2016</v>
      </c>
      <c r="AI190" s="157">
        <f>IF('Indicator Date'!AI190="","x",'Indicator Date'!AI190)</f>
        <v>2017</v>
      </c>
      <c r="AJ190" s="157">
        <f>IF('Indicator Date'!AJ190="","x",'Indicator Date'!AJ190)</f>
        <v>2018</v>
      </c>
      <c r="AK190" s="157" t="str">
        <f>IF('Indicator Date'!AK190="","x",YEAR('Indicator Date'!AK190))</f>
        <v>x</v>
      </c>
      <c r="AL190" s="157">
        <f>IF('Indicator Date'!AL190="","x",YEAR('Indicator Date'!AL190))</f>
        <v>2018</v>
      </c>
      <c r="AM190" s="157">
        <f>IF('Indicator Date'!AM190="","x",YEAR('Indicator Date'!AM190))</f>
        <v>2018</v>
      </c>
      <c r="AN190" s="157">
        <f>IF('Indicator Date'!AN190="","x",'Indicator Date'!AN190)</f>
        <v>2016</v>
      </c>
      <c r="AO190" s="157">
        <f>IF('Indicator Date'!AO190="","x",'Indicator Date'!AO190)</f>
        <v>2016</v>
      </c>
      <c r="AP190" s="157">
        <f>IF('Indicator Date'!AP190="","x",'Indicator Date'!AP190)</f>
        <v>2014</v>
      </c>
      <c r="AQ190" s="157">
        <f>IF('Indicator Date'!AQ190="","x",'Indicator Date'!AQ190)</f>
        <v>2014</v>
      </c>
      <c r="AR190" s="157">
        <f>IF('Indicator Date'!AR190="","x",'Indicator Date'!AR190)</f>
        <v>2015</v>
      </c>
      <c r="AS190" s="157">
        <f>IF('Indicator Date'!AS190="","x",'Indicator Date'!AS190)</f>
        <v>2017</v>
      </c>
      <c r="AT190" s="157">
        <f>IF('Indicator Date'!AT190="","x",'Indicator Date'!AT190)</f>
        <v>2018</v>
      </c>
      <c r="AU190" s="157">
        <f>IF('Indicator Date'!AU190="","x",'Indicator Date'!AU190)</f>
        <v>2016</v>
      </c>
      <c r="AV190" s="157">
        <f>IF('Indicator Date'!AV190="","x",'Indicator Date'!AV190)</f>
        <v>2016</v>
      </c>
      <c r="AW190" s="157">
        <f>IF('Indicator Date'!AW190="","x",'Indicator Date'!AW190)</f>
        <v>2016</v>
      </c>
      <c r="AX190" s="157">
        <f>IF('Indicator Date'!AX190="","x",'Indicator Date'!AX190)</f>
        <v>2017</v>
      </c>
      <c r="AY190" s="157">
        <f>IF('Indicator Date'!AY190="","x",'Indicator Date'!AY190)</f>
        <v>2014</v>
      </c>
      <c r="AZ190" s="157">
        <f>IF('Indicator Date'!AZ190="","x",'Indicator Date'!AZ190)</f>
        <v>2015</v>
      </c>
      <c r="BA190" s="157">
        <f>IF('Indicator Date'!BA190="","x",'Indicator Date'!BA190)</f>
        <v>2015</v>
      </c>
      <c r="BB190" s="157">
        <f>IF('Indicator Date'!BB190="","x",'Indicator Date'!BB190)</f>
        <v>2013</v>
      </c>
      <c r="BC190" s="157">
        <f>IF('Indicator Date'!BC190="","x",'Indicator Date'!BC190)</f>
        <v>2017</v>
      </c>
      <c r="BD190" s="157">
        <f>IF('Indicator Date'!BD190="","x",'Indicator Date'!BD190)</f>
        <v>2015</v>
      </c>
      <c r="BE190" s="157" t="str">
        <f>IF('Indicator Date'!BE190="","x",'Indicator Date'!BE190)</f>
        <v>x</v>
      </c>
      <c r="BF190" s="104"/>
    </row>
    <row r="191" spans="1:58" x14ac:dyDescent="0.25">
      <c r="A191" s="128" t="s">
        <v>375</v>
      </c>
      <c r="B191" s="107" t="s">
        <v>351</v>
      </c>
      <c r="C191" s="157">
        <f>IF('Indicator Date'!C191="","x",'Indicator Date'!C191)</f>
        <v>2015</v>
      </c>
      <c r="D191" s="157">
        <f>IF('Indicator Date'!D191="","x",'Indicator Date'!D191)</f>
        <v>2015</v>
      </c>
      <c r="E191" s="157">
        <f>IF('Indicator Date'!E191="","x",'Indicator Date'!E191)</f>
        <v>2015</v>
      </c>
      <c r="F191" s="157">
        <f>IF('Indicator Date'!F191="","x",'Indicator Date'!F191)</f>
        <v>2015</v>
      </c>
      <c r="G191" s="157">
        <f>IF('Indicator Date'!G191="","x",'Indicator Date'!G191)</f>
        <v>2015</v>
      </c>
      <c r="H191" s="157">
        <f>IF('Indicator Date'!H191="","x",'Indicator Date'!H191)</f>
        <v>2015</v>
      </c>
      <c r="I191" s="157">
        <f>IF('Indicator Date'!I191="","x",'Indicator Date'!I191)</f>
        <v>2015</v>
      </c>
      <c r="J191" s="157">
        <f>IF('Indicator Date'!J191="","x",'Indicator Date'!J191)</f>
        <v>2016</v>
      </c>
      <c r="K191" s="157">
        <f>IF('Indicator Date'!K191="","x",'Indicator Date'!K191)</f>
        <v>2016</v>
      </c>
      <c r="L191" s="157">
        <f>IF('Indicator Date'!L191="","x",'Indicator Date'!L191)</f>
        <v>2016</v>
      </c>
      <c r="M191" s="157">
        <f>IF('Indicator Date'!M191="","x",'Indicator Date'!M191)</f>
        <v>2019</v>
      </c>
      <c r="N191" s="157">
        <f>IF('Indicator Date'!N191="","x",'Indicator Date'!N191)</f>
        <v>2019</v>
      </c>
      <c r="O191" s="157">
        <f>IF('Indicator Date'!O191="","x",'Indicator Date'!O191)</f>
        <v>2018</v>
      </c>
      <c r="P191" s="157">
        <f>IF('Indicator Date'!P191="","x",'Indicator Date'!P191)</f>
        <v>2018</v>
      </c>
      <c r="Q191" s="157">
        <f>IF('Indicator Date'!Q191="","x",'Indicator Date'!Q191)</f>
        <v>2017</v>
      </c>
      <c r="R191" s="157" t="str">
        <f>IF('Indicator Date'!R191="","x",LEFT(RIGHT('Indicator Date'!R191,6),4))</f>
        <v>2014</v>
      </c>
      <c r="S191" s="157">
        <f>IF('Indicator Date'!S191="","x",'Indicator Date'!S191)</f>
        <v>2019</v>
      </c>
      <c r="T191" s="157">
        <f>IF('Indicator Date'!T191="","x",'Indicator Date'!T191)</f>
        <v>2016</v>
      </c>
      <c r="U191" s="157">
        <f>IF('Indicator Date'!U191="","x",'Indicator Date'!U191)</f>
        <v>2017</v>
      </c>
      <c r="V191" s="157">
        <f>IF('Indicator Date'!V191="","x",'Indicator Date'!V191)</f>
        <v>2017</v>
      </c>
      <c r="W191" s="157">
        <f>IF('Indicator Date'!W191="","x",'Indicator Date'!W191)</f>
        <v>2015</v>
      </c>
      <c r="X191" s="157">
        <f>IF('Indicator Date'!X191="","x",'Indicator Date'!X191)</f>
        <v>2013</v>
      </c>
      <c r="Y191" s="157">
        <f>IF('Indicator Date'!Y191="","x",'Indicator Date'!Y191)</f>
        <v>2016</v>
      </c>
      <c r="Z191" s="157">
        <f>IF('Indicator Date'!Z191="","x",'Indicator Date'!Z191)</f>
        <v>2017</v>
      </c>
      <c r="AA191" s="157">
        <f>IF('Indicator Date'!AA191="","x",'Indicator Date'!AA191)</f>
        <v>2017</v>
      </c>
      <c r="AB191" s="157">
        <f>IF('Indicator Date'!AB191="","x",'Indicator Date'!AB191)</f>
        <v>2017</v>
      </c>
      <c r="AC191" s="157">
        <f>IF('Indicator Date'!AC191="","x",'Indicator Date'!AC191)</f>
        <v>2015</v>
      </c>
      <c r="AD191" s="157">
        <f>IF('Indicator Date'!AD191="","x",'Indicator Date'!AD191)</f>
        <v>2015</v>
      </c>
      <c r="AE191" s="157">
        <f>IF('Indicator Date'!AE191="","x",'Indicator Date'!AE191)</f>
        <v>2012</v>
      </c>
      <c r="AF191" s="157">
        <f>IF('Indicator Date'!AF191="","x",'Indicator Date'!AF191)</f>
        <v>2017</v>
      </c>
      <c r="AG191" s="157">
        <f>IF('Indicator Date'!AG191="","x",'Indicator Date'!AG191)</f>
        <v>2014</v>
      </c>
      <c r="AH191" s="157">
        <f>IF('Indicator Date'!AH191="","x",'Indicator Date'!AH191)</f>
        <v>2016</v>
      </c>
      <c r="AI191" s="157">
        <f>IF('Indicator Date'!AI191="","x",'Indicator Date'!AI191)</f>
        <v>2017</v>
      </c>
      <c r="AJ191" s="157">
        <f>IF('Indicator Date'!AJ191="","x",'Indicator Date'!AJ191)</f>
        <v>2018</v>
      </c>
      <c r="AK191" s="157" t="str">
        <f>IF('Indicator Date'!AK191="","x",YEAR('Indicator Date'!AK191))</f>
        <v>x</v>
      </c>
      <c r="AL191" s="157">
        <f>IF('Indicator Date'!AL191="","x",YEAR('Indicator Date'!AL191))</f>
        <v>2018</v>
      </c>
      <c r="AM191" s="157" t="str">
        <f>IF('Indicator Date'!AM191="","x",YEAR('Indicator Date'!AM191))</f>
        <v>x</v>
      </c>
      <c r="AN191" s="157">
        <f>IF('Indicator Date'!AN191="","x",'Indicator Date'!AN191)</f>
        <v>2016</v>
      </c>
      <c r="AO191" s="157">
        <f>IF('Indicator Date'!AO191="","x",'Indicator Date'!AO191)</f>
        <v>2016</v>
      </c>
      <c r="AP191" s="157" t="str">
        <f>IF('Indicator Date'!AP191="","x",'Indicator Date'!AP191)</f>
        <v>x</v>
      </c>
      <c r="AQ191" s="157" t="str">
        <f>IF('Indicator Date'!AQ191="","x",'Indicator Date'!AQ191)</f>
        <v>x</v>
      </c>
      <c r="AR191" s="157">
        <f>IF('Indicator Date'!AR191="","x",'Indicator Date'!AR191)</f>
        <v>2015</v>
      </c>
      <c r="AS191" s="157">
        <f>IF('Indicator Date'!AS191="","x",'Indicator Date'!AS191)</f>
        <v>2017</v>
      </c>
      <c r="AT191" s="157">
        <f>IF('Indicator Date'!AT191="","x",'Indicator Date'!AT191)</f>
        <v>2018</v>
      </c>
      <c r="AU191" s="157">
        <f>IF('Indicator Date'!AU191="","x",'Indicator Date'!AU191)</f>
        <v>2016</v>
      </c>
      <c r="AV191" s="157">
        <f>IF('Indicator Date'!AV191="","x",'Indicator Date'!AV191)</f>
        <v>2015</v>
      </c>
      <c r="AW191" s="157">
        <f>IF('Indicator Date'!AW191="","x",'Indicator Date'!AW191)</f>
        <v>2016</v>
      </c>
      <c r="AX191" s="157">
        <f>IF('Indicator Date'!AX191="","x",'Indicator Date'!AX191)</f>
        <v>2017</v>
      </c>
      <c r="AY191" s="157">
        <f>IF('Indicator Date'!AY191="","x",'Indicator Date'!AY191)</f>
        <v>2014</v>
      </c>
      <c r="AZ191" s="157">
        <f>IF('Indicator Date'!AZ191="","x",'Indicator Date'!AZ191)</f>
        <v>2015</v>
      </c>
      <c r="BA191" s="157">
        <f>IF('Indicator Date'!BA191="","x",'Indicator Date'!BA191)</f>
        <v>2015</v>
      </c>
      <c r="BB191" s="157">
        <f>IF('Indicator Date'!BB191="","x",'Indicator Date'!BB191)</f>
        <v>2017</v>
      </c>
      <c r="BC191" s="157">
        <f>IF('Indicator Date'!BC191="","x",'Indicator Date'!BC191)</f>
        <v>2017</v>
      </c>
      <c r="BD191" s="157">
        <f>IF('Indicator Date'!BD191="","x",'Indicator Date'!BD191)</f>
        <v>2015</v>
      </c>
      <c r="BE191" s="157" t="str">
        <f>IF('Indicator Date'!BE191="","x",'Indicator Date'!BE191)</f>
        <v>x</v>
      </c>
      <c r="BF191" s="104"/>
    </row>
    <row r="192" spans="1:58" x14ac:dyDescent="0.25">
      <c r="A192" s="128" t="s">
        <v>353</v>
      </c>
      <c r="B192" s="107" t="s">
        <v>352</v>
      </c>
      <c r="C192" s="157">
        <f>IF('Indicator Date'!C192="","x",'Indicator Date'!C192)</f>
        <v>2015</v>
      </c>
      <c r="D192" s="157">
        <f>IF('Indicator Date'!D192="","x",'Indicator Date'!D192)</f>
        <v>2015</v>
      </c>
      <c r="E192" s="157">
        <f>IF('Indicator Date'!E192="","x",'Indicator Date'!E192)</f>
        <v>2015</v>
      </c>
      <c r="F192" s="157">
        <f>IF('Indicator Date'!F192="","x",'Indicator Date'!F192)</f>
        <v>2015</v>
      </c>
      <c r="G192" s="157">
        <f>IF('Indicator Date'!G192="","x",'Indicator Date'!G192)</f>
        <v>2015</v>
      </c>
      <c r="H192" s="157">
        <f>IF('Indicator Date'!H192="","x",'Indicator Date'!H192)</f>
        <v>2015</v>
      </c>
      <c r="I192" s="157">
        <f>IF('Indicator Date'!I192="","x",'Indicator Date'!I192)</f>
        <v>2015</v>
      </c>
      <c r="J192" s="157">
        <f>IF('Indicator Date'!J192="","x",'Indicator Date'!J192)</f>
        <v>2016</v>
      </c>
      <c r="K192" s="157">
        <f>IF('Indicator Date'!K192="","x",'Indicator Date'!K192)</f>
        <v>2016</v>
      </c>
      <c r="L192" s="157">
        <f>IF('Indicator Date'!L192="","x",'Indicator Date'!L192)</f>
        <v>2016</v>
      </c>
      <c r="M192" s="157">
        <f>IF('Indicator Date'!M192="","x",'Indicator Date'!M192)</f>
        <v>2019</v>
      </c>
      <c r="N192" s="157">
        <f>IF('Indicator Date'!N192="","x",'Indicator Date'!N192)</f>
        <v>2019</v>
      </c>
      <c r="O192" s="157">
        <f>IF('Indicator Date'!O192="","x",'Indicator Date'!O192)</f>
        <v>2018</v>
      </c>
      <c r="P192" s="157">
        <f>IF('Indicator Date'!P192="","x",'Indicator Date'!P192)</f>
        <v>2018</v>
      </c>
      <c r="Q192" s="157">
        <f>IF('Indicator Date'!Q192="","x",'Indicator Date'!Q192)</f>
        <v>2017</v>
      </c>
      <c r="R192" s="157" t="str">
        <f>IF('Indicator Date'!R192="","x",LEFT(RIGHT('Indicator Date'!R192,6),4))</f>
        <v>2013</v>
      </c>
      <c r="S192" s="157">
        <f>IF('Indicator Date'!S192="","x",'Indicator Date'!S192)</f>
        <v>2019</v>
      </c>
      <c r="T192" s="157">
        <f>IF('Indicator Date'!T192="","x",'Indicator Date'!T192)</f>
        <v>2016</v>
      </c>
      <c r="U192" s="157">
        <f>IF('Indicator Date'!U192="","x",'Indicator Date'!U192)</f>
        <v>2017</v>
      </c>
      <c r="V192" s="157">
        <f>IF('Indicator Date'!V192="","x",'Indicator Date'!V192)</f>
        <v>2017</v>
      </c>
      <c r="W192" s="157">
        <f>IF('Indicator Date'!W192="","x",'Indicator Date'!W192)</f>
        <v>2015</v>
      </c>
      <c r="X192" s="157">
        <f>IF('Indicator Date'!X192="","x",'Indicator Date'!X192)</f>
        <v>2013</v>
      </c>
      <c r="Y192" s="157">
        <f>IF('Indicator Date'!Y192="","x",'Indicator Date'!Y192)</f>
        <v>2010</v>
      </c>
      <c r="Z192" s="157">
        <f>IF('Indicator Date'!Z192="","x",'Indicator Date'!Z192)</f>
        <v>2017</v>
      </c>
      <c r="AA192" s="157">
        <f>IF('Indicator Date'!AA192="","x",'Indicator Date'!AA192)</f>
        <v>2017</v>
      </c>
      <c r="AB192" s="157">
        <f>IF('Indicator Date'!AB192="","x",'Indicator Date'!AB192)</f>
        <v>2016</v>
      </c>
      <c r="AC192" s="157">
        <f>IF('Indicator Date'!AC192="","x",'Indicator Date'!AC192)</f>
        <v>2015</v>
      </c>
      <c r="AD192" s="157">
        <f>IF('Indicator Date'!AD192="","x",'Indicator Date'!AD192)</f>
        <v>2015</v>
      </c>
      <c r="AE192" s="157">
        <f>IF('Indicator Date'!AE192="","x",'Indicator Date'!AE192)</f>
        <v>2012</v>
      </c>
      <c r="AF192" s="157">
        <f>IF('Indicator Date'!AF192="","x",'Indicator Date'!AF192)</f>
        <v>2017</v>
      </c>
      <c r="AG192" s="157">
        <f>IF('Indicator Date'!AG192="","x",'Indicator Date'!AG192)</f>
        <v>2005</v>
      </c>
      <c r="AH192" s="157">
        <f>IF('Indicator Date'!AH192="","x",'Indicator Date'!AH192)</f>
        <v>2016</v>
      </c>
      <c r="AI192" s="157">
        <f>IF('Indicator Date'!AI192="","x",'Indicator Date'!AI192)</f>
        <v>2017</v>
      </c>
      <c r="AJ192" s="157">
        <f>IF('Indicator Date'!AJ192="","x",'Indicator Date'!AJ192)</f>
        <v>2018</v>
      </c>
      <c r="AK192" s="157">
        <f>IF('Indicator Date'!AK192="","x",YEAR('Indicator Date'!AK192))</f>
        <v>2017</v>
      </c>
      <c r="AL192" s="157">
        <f>IF('Indicator Date'!AL192="","x",YEAR('Indicator Date'!AL192))</f>
        <v>2019</v>
      </c>
      <c r="AM192" s="157" t="str">
        <f>IF('Indicator Date'!AM192="","x",YEAR('Indicator Date'!AM192))</f>
        <v>x</v>
      </c>
      <c r="AN192" s="157">
        <f>IF('Indicator Date'!AN192="","x",'Indicator Date'!AN192)</f>
        <v>2016</v>
      </c>
      <c r="AO192" s="157">
        <f>IF('Indicator Date'!AO192="","x",'Indicator Date'!AO192)</f>
        <v>2016</v>
      </c>
      <c r="AP192" s="157">
        <f>IF('Indicator Date'!AP192="","x",'Indicator Date'!AP192)</f>
        <v>2013</v>
      </c>
      <c r="AQ192" s="157">
        <f>IF('Indicator Date'!AQ192="","x",'Indicator Date'!AQ192)</f>
        <v>2013</v>
      </c>
      <c r="AR192" s="157">
        <f>IF('Indicator Date'!AR192="","x",'Indicator Date'!AR192)</f>
        <v>2015</v>
      </c>
      <c r="AS192" s="157">
        <f>IF('Indicator Date'!AS192="","x",'Indicator Date'!AS192)</f>
        <v>2017</v>
      </c>
      <c r="AT192" s="157">
        <f>IF('Indicator Date'!AT192="","x",'Indicator Date'!AT192)</f>
        <v>2018</v>
      </c>
      <c r="AU192" s="157">
        <f>IF('Indicator Date'!AU192="","x",'Indicator Date'!AU192)</f>
        <v>2016</v>
      </c>
      <c r="AV192" s="157">
        <f>IF('Indicator Date'!AV192="","x",'Indicator Date'!AV192)</f>
        <v>2015</v>
      </c>
      <c r="AW192" s="157">
        <f>IF('Indicator Date'!AW192="","x",'Indicator Date'!AW192)</f>
        <v>2016</v>
      </c>
      <c r="AX192" s="157">
        <f>IF('Indicator Date'!AX192="","x",'Indicator Date'!AX192)</f>
        <v>2016</v>
      </c>
      <c r="AY192" s="157">
        <f>IF('Indicator Date'!AY192="","x",'Indicator Date'!AY192)</f>
        <v>2014</v>
      </c>
      <c r="AZ192" s="157">
        <f>IF('Indicator Date'!AZ192="","x",'Indicator Date'!AZ192)</f>
        <v>2012</v>
      </c>
      <c r="BA192" s="157">
        <f>IF('Indicator Date'!BA192="","x",'Indicator Date'!BA192)</f>
        <v>2012</v>
      </c>
      <c r="BB192" s="157">
        <f>IF('Indicator Date'!BB192="","x",'Indicator Date'!BB192)</f>
        <v>2016</v>
      </c>
      <c r="BC192" s="157">
        <f>IF('Indicator Date'!BC192="","x",'Indicator Date'!BC192)</f>
        <v>2017</v>
      </c>
      <c r="BD192" s="157">
        <f>IF('Indicator Date'!BD192="","x",'Indicator Date'!BD192)</f>
        <v>2015</v>
      </c>
      <c r="BE192" s="157" t="str">
        <f>IF('Indicator Date'!BE192="","x",'Indicator Date'!BE192)</f>
        <v>x</v>
      </c>
      <c r="BF192" s="104"/>
    </row>
    <row r="193" spans="1:58" x14ac:dyDescent="0.25">
      <c r="A193" s="128" t="s">
        <v>355</v>
      </c>
      <c r="B193" s="107" t="s">
        <v>354</v>
      </c>
      <c r="C193" s="157">
        <f>IF('Indicator Date'!C193="","x",'Indicator Date'!C193)</f>
        <v>2015</v>
      </c>
      <c r="D193" s="157">
        <f>IF('Indicator Date'!D193="","x",'Indicator Date'!D193)</f>
        <v>2015</v>
      </c>
      <c r="E193" s="157">
        <f>IF('Indicator Date'!E193="","x",'Indicator Date'!E193)</f>
        <v>2015</v>
      </c>
      <c r="F193" s="157">
        <f>IF('Indicator Date'!F193="","x",'Indicator Date'!F193)</f>
        <v>2015</v>
      </c>
      <c r="G193" s="157">
        <f>IF('Indicator Date'!G193="","x",'Indicator Date'!G193)</f>
        <v>2015</v>
      </c>
      <c r="H193" s="157">
        <f>IF('Indicator Date'!H193="","x",'Indicator Date'!H193)</f>
        <v>2015</v>
      </c>
      <c r="I193" s="157">
        <f>IF('Indicator Date'!I193="","x",'Indicator Date'!I193)</f>
        <v>2015</v>
      </c>
      <c r="J193" s="157">
        <f>IF('Indicator Date'!J193="","x",'Indicator Date'!J193)</f>
        <v>2016</v>
      </c>
      <c r="K193" s="157">
        <f>IF('Indicator Date'!K193="","x",'Indicator Date'!K193)</f>
        <v>2016</v>
      </c>
      <c r="L193" s="157">
        <f>IF('Indicator Date'!L193="","x",'Indicator Date'!L193)</f>
        <v>2016</v>
      </c>
      <c r="M193" s="157">
        <f>IF('Indicator Date'!M193="","x",'Indicator Date'!M193)</f>
        <v>2019</v>
      </c>
      <c r="N193" s="157">
        <f>IF('Indicator Date'!N193="","x",'Indicator Date'!N193)</f>
        <v>2019</v>
      </c>
      <c r="O193" s="157">
        <f>IF('Indicator Date'!O193="","x",'Indicator Date'!O193)</f>
        <v>2018</v>
      </c>
      <c r="P193" s="157">
        <f>IF('Indicator Date'!P193="","x",'Indicator Date'!P193)</f>
        <v>2018</v>
      </c>
      <c r="Q193" s="157">
        <f>IF('Indicator Date'!Q193="","x",'Indicator Date'!Q193)</f>
        <v>2017</v>
      </c>
      <c r="R193" s="157" t="str">
        <f>IF('Indicator Date'!R193="","x",LEFT(RIGHT('Indicator Date'!R193,6),4))</f>
        <v>2014</v>
      </c>
      <c r="S193" s="157">
        <f>IF('Indicator Date'!S193="","x",'Indicator Date'!S193)</f>
        <v>2019</v>
      </c>
      <c r="T193" s="157">
        <f>IF('Indicator Date'!T193="","x",'Indicator Date'!T193)</f>
        <v>2016</v>
      </c>
      <c r="U193" s="157">
        <f>IF('Indicator Date'!U193="","x",'Indicator Date'!U193)</f>
        <v>2017</v>
      </c>
      <c r="V193" s="157">
        <f>IF('Indicator Date'!V193="","x",'Indicator Date'!V193)</f>
        <v>2017</v>
      </c>
      <c r="W193" s="157">
        <f>IF('Indicator Date'!W193="","x",'Indicator Date'!W193)</f>
        <v>2015</v>
      </c>
      <c r="X193" s="157">
        <f>IF('Indicator Date'!X193="","x",'Indicator Date'!X193)</f>
        <v>2013</v>
      </c>
      <c r="Y193" s="157">
        <f>IF('Indicator Date'!Y193="","x",'Indicator Date'!Y193)</f>
        <v>2016</v>
      </c>
      <c r="Z193" s="157">
        <f>IF('Indicator Date'!Z193="","x",'Indicator Date'!Z193)</f>
        <v>2017</v>
      </c>
      <c r="AA193" s="157">
        <f>IF('Indicator Date'!AA193="","x",'Indicator Date'!AA193)</f>
        <v>2017</v>
      </c>
      <c r="AB193" s="157">
        <f>IF('Indicator Date'!AB193="","x",'Indicator Date'!AB193)</f>
        <v>2017</v>
      </c>
      <c r="AC193" s="157">
        <f>IF('Indicator Date'!AC193="","x",'Indicator Date'!AC193)</f>
        <v>2015</v>
      </c>
      <c r="AD193" s="157">
        <f>IF('Indicator Date'!AD193="","x",'Indicator Date'!AD193)</f>
        <v>2015</v>
      </c>
      <c r="AE193" s="157">
        <f>IF('Indicator Date'!AE193="","x",'Indicator Date'!AE193)</f>
        <v>2012</v>
      </c>
      <c r="AF193" s="157">
        <f>IF('Indicator Date'!AF193="","x",'Indicator Date'!AF193)</f>
        <v>2017</v>
      </c>
      <c r="AG193" s="157">
        <f>IF('Indicator Date'!AG193="","x",'Indicator Date'!AG193)</f>
        <v>2010</v>
      </c>
      <c r="AH193" s="157">
        <f>IF('Indicator Date'!AH193="","x",'Indicator Date'!AH193)</f>
        <v>2016</v>
      </c>
      <c r="AI193" s="157">
        <f>IF('Indicator Date'!AI193="","x",'Indicator Date'!AI193)</f>
        <v>2017</v>
      </c>
      <c r="AJ193" s="157">
        <f>IF('Indicator Date'!AJ193="","x",'Indicator Date'!AJ193)</f>
        <v>2018</v>
      </c>
      <c r="AK193" s="157" t="str">
        <f>IF('Indicator Date'!AK193="","x",YEAR('Indicator Date'!AK193))</f>
        <v>x</v>
      </c>
      <c r="AL193" s="157">
        <f>IF('Indicator Date'!AL193="","x",YEAR('Indicator Date'!AL193))</f>
        <v>2019</v>
      </c>
      <c r="AM193" s="157" t="str">
        <f>IF('Indicator Date'!AM193="","x",YEAR('Indicator Date'!AM193))</f>
        <v>x</v>
      </c>
      <c r="AN193" s="157">
        <f>IF('Indicator Date'!AN193="","x",'Indicator Date'!AN193)</f>
        <v>2016</v>
      </c>
      <c r="AO193" s="157">
        <f>IF('Indicator Date'!AO193="","x",'Indicator Date'!AO193)</f>
        <v>2016</v>
      </c>
      <c r="AP193" s="157">
        <f>IF('Indicator Date'!AP193="","x",'Indicator Date'!AP193)</f>
        <v>2013</v>
      </c>
      <c r="AQ193" s="157">
        <f>IF('Indicator Date'!AQ193="","x",'Indicator Date'!AQ193)</f>
        <v>2013</v>
      </c>
      <c r="AR193" s="157">
        <f>IF('Indicator Date'!AR193="","x",'Indicator Date'!AR193)</f>
        <v>2013</v>
      </c>
      <c r="AS193" s="157">
        <f>IF('Indicator Date'!AS193="","x",'Indicator Date'!AS193)</f>
        <v>2017</v>
      </c>
      <c r="AT193" s="157">
        <f>IF('Indicator Date'!AT193="","x",'Indicator Date'!AT193)</f>
        <v>2018</v>
      </c>
      <c r="AU193" s="157">
        <f>IF('Indicator Date'!AU193="","x",'Indicator Date'!AU193)</f>
        <v>2016</v>
      </c>
      <c r="AV193" s="157">
        <f>IF('Indicator Date'!AV193="","x",'Indicator Date'!AV193)</f>
        <v>2015</v>
      </c>
      <c r="AW193" s="157">
        <f>IF('Indicator Date'!AW193="","x",'Indicator Date'!AW193)</f>
        <v>2016</v>
      </c>
      <c r="AX193" s="157">
        <f>IF('Indicator Date'!AX193="","x",'Indicator Date'!AX193)</f>
        <v>2017</v>
      </c>
      <c r="AY193" s="157">
        <f>IF('Indicator Date'!AY193="","x",'Indicator Date'!AY193)</f>
        <v>2014</v>
      </c>
      <c r="AZ193" s="157">
        <f>IF('Indicator Date'!AZ193="","x",'Indicator Date'!AZ193)</f>
        <v>2015</v>
      </c>
      <c r="BA193" s="157">
        <f>IF('Indicator Date'!BA193="","x",'Indicator Date'!BA193)</f>
        <v>2015</v>
      </c>
      <c r="BB193" s="157">
        <f>IF('Indicator Date'!BB193="","x",'Indicator Date'!BB193)</f>
        <v>2017</v>
      </c>
      <c r="BC193" s="157">
        <f>IF('Indicator Date'!BC193="","x",'Indicator Date'!BC193)</f>
        <v>2017</v>
      </c>
      <c r="BD193" s="157">
        <f>IF('Indicator Date'!BD193="","x",'Indicator Date'!BD193)</f>
        <v>2015</v>
      </c>
      <c r="BE193" s="157" t="str">
        <f>IF('Indicator Date'!BE193="","x",'Indicator Date'!BE193)</f>
        <v>x</v>
      </c>
      <c r="BF193" s="104"/>
    </row>
    <row r="194" spans="1:58" x14ac:dyDescent="0.25">
      <c r="A194" s="128" t="s">
        <v>357</v>
      </c>
      <c r="B194" s="107" t="s">
        <v>356</v>
      </c>
      <c r="C194" s="157">
        <f>IF('Indicator Date'!C194="","x",'Indicator Date'!C194)</f>
        <v>2015</v>
      </c>
      <c r="D194" s="157">
        <f>IF('Indicator Date'!D194="","x",'Indicator Date'!D194)</f>
        <v>2015</v>
      </c>
      <c r="E194" s="157">
        <f>IF('Indicator Date'!E194="","x",'Indicator Date'!E194)</f>
        <v>2015</v>
      </c>
      <c r="F194" s="157">
        <f>IF('Indicator Date'!F194="","x",'Indicator Date'!F194)</f>
        <v>2015</v>
      </c>
      <c r="G194" s="157">
        <f>IF('Indicator Date'!G194="","x",'Indicator Date'!G194)</f>
        <v>2015</v>
      </c>
      <c r="H194" s="157">
        <f>IF('Indicator Date'!H194="","x",'Indicator Date'!H194)</f>
        <v>2015</v>
      </c>
      <c r="I194" s="157">
        <f>IF('Indicator Date'!I194="","x",'Indicator Date'!I194)</f>
        <v>2015</v>
      </c>
      <c r="J194" s="157">
        <f>IF('Indicator Date'!J194="","x",'Indicator Date'!J194)</f>
        <v>2016</v>
      </c>
      <c r="K194" s="157">
        <f>IF('Indicator Date'!K194="","x",'Indicator Date'!K194)</f>
        <v>2016</v>
      </c>
      <c r="L194" s="157">
        <f>IF('Indicator Date'!L194="","x",'Indicator Date'!L194)</f>
        <v>2016</v>
      </c>
      <c r="M194" s="157">
        <f>IF('Indicator Date'!M194="","x",'Indicator Date'!M194)</f>
        <v>2019</v>
      </c>
      <c r="N194" s="157">
        <f>IF('Indicator Date'!N194="","x",'Indicator Date'!N194)</f>
        <v>2019</v>
      </c>
      <c r="O194" s="157">
        <f>IF('Indicator Date'!O194="","x",'Indicator Date'!O194)</f>
        <v>2018</v>
      </c>
      <c r="P194" s="157">
        <f>IF('Indicator Date'!P194="","x",'Indicator Date'!P194)</f>
        <v>2018</v>
      </c>
      <c r="Q194" s="157">
        <f>IF('Indicator Date'!Q194="","x",'Indicator Date'!Q194)</f>
        <v>2017</v>
      </c>
      <c r="R194" s="157" t="str">
        <f>IF('Indicator Date'!R194="","x",LEFT(RIGHT('Indicator Date'!R194,6),4))</f>
        <v>2015</v>
      </c>
      <c r="S194" s="157">
        <f>IF('Indicator Date'!S194="","x",'Indicator Date'!S194)</f>
        <v>2019</v>
      </c>
      <c r="T194" s="157">
        <f>IF('Indicator Date'!T194="","x",'Indicator Date'!T194)</f>
        <v>2016</v>
      </c>
      <c r="U194" s="157">
        <f>IF('Indicator Date'!U194="","x",'Indicator Date'!U194)</f>
        <v>2017</v>
      </c>
      <c r="V194" s="157">
        <f>IF('Indicator Date'!V194="","x",'Indicator Date'!V194)</f>
        <v>2017</v>
      </c>
      <c r="W194" s="157">
        <f>IF('Indicator Date'!W194="","x",'Indicator Date'!W194)</f>
        <v>2015</v>
      </c>
      <c r="X194" s="157">
        <f>IF('Indicator Date'!X194="","x",'Indicator Date'!X194)</f>
        <v>2014</v>
      </c>
      <c r="Y194" s="157">
        <f>IF('Indicator Date'!Y194="","x",'Indicator Date'!Y194)</f>
        <v>2011</v>
      </c>
      <c r="Z194" s="157">
        <f>IF('Indicator Date'!Z194="","x",'Indicator Date'!Z194)</f>
        <v>2017</v>
      </c>
      <c r="AA194" s="157">
        <f>IF('Indicator Date'!AA194="","x",'Indicator Date'!AA194)</f>
        <v>2017</v>
      </c>
      <c r="AB194" s="157">
        <f>IF('Indicator Date'!AB194="","x",'Indicator Date'!AB194)</f>
        <v>2017</v>
      </c>
      <c r="AC194" s="157">
        <f>IF('Indicator Date'!AC194="","x",'Indicator Date'!AC194)</f>
        <v>2015</v>
      </c>
      <c r="AD194" s="157">
        <f>IF('Indicator Date'!AD194="","x",'Indicator Date'!AD194)</f>
        <v>2015</v>
      </c>
      <c r="AE194" s="157">
        <f>IF('Indicator Date'!AE194="","x",'Indicator Date'!AE194)</f>
        <v>2012</v>
      </c>
      <c r="AF194" s="157">
        <f>IF('Indicator Date'!AF194="","x",'Indicator Date'!AF194)</f>
        <v>2017</v>
      </c>
      <c r="AG194" s="157" t="str">
        <f>IF('Indicator Date'!AG194="","x",'Indicator Date'!AG194)</f>
        <v>x</v>
      </c>
      <c r="AH194" s="157">
        <f>IF('Indicator Date'!AH194="","x",'Indicator Date'!AH194)</f>
        <v>2016</v>
      </c>
      <c r="AI194" s="157">
        <f>IF('Indicator Date'!AI194="","x",'Indicator Date'!AI194)</f>
        <v>2017</v>
      </c>
      <c r="AJ194" s="157">
        <f>IF('Indicator Date'!AJ194="","x",'Indicator Date'!AJ194)</f>
        <v>2018</v>
      </c>
      <c r="AK194" s="157" t="str">
        <f>IF('Indicator Date'!AK194="","x",YEAR('Indicator Date'!AK194))</f>
        <v>x</v>
      </c>
      <c r="AL194" s="157">
        <f>IF('Indicator Date'!AL194="","x",YEAR('Indicator Date'!AL194))</f>
        <v>2019</v>
      </c>
      <c r="AM194" s="157">
        <f>IF('Indicator Date'!AM194="","x",YEAR('Indicator Date'!AM194))</f>
        <v>2018</v>
      </c>
      <c r="AN194" s="157">
        <f>IF('Indicator Date'!AN194="","x",'Indicator Date'!AN194)</f>
        <v>2016</v>
      </c>
      <c r="AO194" s="157">
        <f>IF('Indicator Date'!AO194="","x",'Indicator Date'!AO194)</f>
        <v>2016</v>
      </c>
      <c r="AP194" s="157" t="str">
        <f>IF('Indicator Date'!AP194="","x",'Indicator Date'!AP194)</f>
        <v>x</v>
      </c>
      <c r="AQ194" s="157" t="str">
        <f>IF('Indicator Date'!AQ194="","x",'Indicator Date'!AQ194)</f>
        <v>x</v>
      </c>
      <c r="AR194" s="157">
        <f>IF('Indicator Date'!AR194="","x",'Indicator Date'!AR194)</f>
        <v>2015</v>
      </c>
      <c r="AS194" s="157">
        <f>IF('Indicator Date'!AS194="","x",'Indicator Date'!AS194)</f>
        <v>2017</v>
      </c>
      <c r="AT194" s="157">
        <f>IF('Indicator Date'!AT194="","x",'Indicator Date'!AT194)</f>
        <v>2018</v>
      </c>
      <c r="AU194" s="157">
        <f>IF('Indicator Date'!AU194="","x",'Indicator Date'!AU194)</f>
        <v>2016</v>
      </c>
      <c r="AV194" s="157">
        <f>IF('Indicator Date'!AV194="","x",'Indicator Date'!AV194)</f>
        <v>2015</v>
      </c>
      <c r="AW194" s="157">
        <f>IF('Indicator Date'!AW194="","x",'Indicator Date'!AW194)</f>
        <v>2016</v>
      </c>
      <c r="AX194" s="157">
        <f>IF('Indicator Date'!AX194="","x",'Indicator Date'!AX194)</f>
        <v>2017</v>
      </c>
      <c r="AY194" s="157">
        <f>IF('Indicator Date'!AY194="","x",'Indicator Date'!AY194)</f>
        <v>2014</v>
      </c>
      <c r="AZ194" s="157">
        <f>IF('Indicator Date'!AZ194="","x",'Indicator Date'!AZ194)</f>
        <v>2015</v>
      </c>
      <c r="BA194" s="157">
        <f>IF('Indicator Date'!BA194="","x",'Indicator Date'!BA194)</f>
        <v>2015</v>
      </c>
      <c r="BB194" s="157">
        <f>IF('Indicator Date'!BB194="","x",'Indicator Date'!BB194)</f>
        <v>2017</v>
      </c>
      <c r="BC194" s="157">
        <f>IF('Indicator Date'!BC194="","x",'Indicator Date'!BC194)</f>
        <v>2017</v>
      </c>
      <c r="BD194" s="157">
        <f>IF('Indicator Date'!BD194="","x",'Indicator Date'!BD194)</f>
        <v>2015</v>
      </c>
      <c r="BE194" s="157" t="str">
        <f>IF('Indicator Date'!BE194="","x",'Indicator Date'!BE194)</f>
        <v>x</v>
      </c>
      <c r="BF194" s="104"/>
    </row>
  </sheetData>
  <mergeCells count="1">
    <mergeCell ref="A1:BE1"/>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Home</vt:lpstr>
      <vt:lpstr>Table of Contents</vt:lpstr>
      <vt:lpstr>INFORM Mid2019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Mid2019 (a-z)'!_FilterDatabase</vt:lpstr>
      <vt:lpstr>'INFORM Mid2019 (a-z)'!Print_Area</vt:lpstr>
      <vt:lpstr>'INFORM Mid2019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%EC_USER_DISPLAY_NAME%</cp:lastModifiedBy>
  <cp:lastPrinted>2013-10-11T13:18:42Z</cp:lastPrinted>
  <dcterms:created xsi:type="dcterms:W3CDTF">2013-01-24T09:37:59Z</dcterms:created>
  <dcterms:modified xsi:type="dcterms:W3CDTF">2019-04-01T09:49:21Z</dcterms:modified>
</cp:coreProperties>
</file>